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drawings/drawing5.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tables/table5.xml" ContentType="application/vnd.openxmlformats-officedocument.spreadsheetml.tab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hidePivotFieldList="1"/>
  <mc:AlternateContent xmlns:mc="http://schemas.openxmlformats.org/markup-compatibility/2006">
    <mc:Choice Requires="x15">
      <x15ac:absPath xmlns:x15ac="http://schemas.microsoft.com/office/spreadsheetml/2010/11/ac" url="C:\Users\Abdul Nasir\OneDrive\Desktop\data sets\assignment gipma\archive\backup\"/>
    </mc:Choice>
  </mc:AlternateContent>
  <xr:revisionPtr revIDLastSave="0" documentId="8_{D638CE2F-F46C-4E68-8EB6-6635939C3DD3}" xr6:coauthVersionLast="47" xr6:coauthVersionMax="47" xr10:uidLastSave="{00000000-0000-0000-0000-000000000000}"/>
  <bookViews>
    <workbookView xWindow="-108" yWindow="-108" windowWidth="23256" windowHeight="12576" tabRatio="764"/>
  </bookViews>
  <sheets>
    <sheet name="DASHBOARD" sheetId="3" r:id="rId1"/>
    <sheet name="KPI CALCULATIONS AND ANALYSIS" sheetId="2" r:id="rId2"/>
    <sheet name="Sheet18" sheetId="19" r:id="rId3"/>
    <sheet name="Regression of KPIs" sheetId="18" r:id="rId4"/>
    <sheet name="Forecasting Model" sheetId="9" r:id="rId5"/>
    <sheet name="Exponential Smoothing Model" sheetId="17" r:id="rId6"/>
    <sheet name="Trend Analysis model" sheetId="13" r:id="rId7"/>
    <sheet name="Auto Sales data" sheetId="1" r:id="rId8"/>
  </sheets>
  <definedNames>
    <definedName name="_xlchart.v5.0" hidden="1">'KPI CALCULATIONS AND ANALYSIS'!$B$26:$C$26</definedName>
    <definedName name="_xlchart.v5.1" hidden="1">'KPI CALCULATIONS AND ANALYSIS'!$B$27:$C$45</definedName>
    <definedName name="_xlchart.v5.2" hidden="1">'KPI CALCULATIONS AND ANALYSIS'!$D$26</definedName>
    <definedName name="_xlchart.v5.3" hidden="1">'KPI CALCULATIONS AND ANALYSIS'!$D$27:$D$45</definedName>
    <definedName name="NativeTimeline_ORDERDATE">#N/A</definedName>
    <definedName name="NativeTimeline_ORDERDATE1">#N/A</definedName>
    <definedName name="NativeTimeline_ORDERDATE2">#N/A</definedName>
    <definedName name="Slicer_PRODUCTLINE">#N/A</definedName>
    <definedName name="Slicer_PRODUCTLINE1">#N/A</definedName>
    <definedName name="Slicer_PRODUCTLINE2">#N/A</definedName>
    <definedName name="Slicer_PRODUCTLINE3">#N/A</definedName>
  </definedNames>
  <calcPr calcId="0"/>
  <pivotCaches>
    <pivotCache cacheId="30" r:id="rId9"/>
    <pivotCache cacheId="61"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 r:id="rId16"/>
        <x15:timelineCacheRef r:id="rId17"/>
      </x15:timelineCacheRefs>
    </ext>
  </extLst>
</workbook>
</file>

<file path=xl/calcChain.xml><?xml version="1.0" encoding="utf-8"?>
<calcChain xmlns="http://schemas.openxmlformats.org/spreadsheetml/2006/main">
  <c r="F15" i="17" l="1"/>
  <c r="E16" i="13"/>
  <c r="F16" i="13"/>
  <c r="E17" i="13"/>
  <c r="F17" i="13"/>
  <c r="E18" i="13"/>
  <c r="F18" i="13"/>
  <c r="E19" i="13"/>
  <c r="F19" i="13"/>
  <c r="E20" i="13"/>
  <c r="F20" i="13"/>
  <c r="G5" i="1"/>
  <c r="E15" i="17"/>
  <c r="E16" i="17"/>
  <c r="J7" i="17"/>
  <c r="J8" i="17"/>
  <c r="J9" i="17"/>
  <c r="J10" i="17"/>
  <c r="J11" i="17"/>
  <c r="J5" i="17"/>
  <c r="J6" i="17"/>
  <c r="E17" i="17"/>
  <c r="E18" i="17"/>
  <c r="E19" i="17"/>
  <c r="H22" i="2"/>
  <c r="G8" i="1" l="1"/>
  <c r="G17" i="1"/>
  <c r="G20" i="1"/>
  <c r="G552" i="1"/>
  <c r="G744" i="1"/>
  <c r="G745" i="1"/>
  <c r="G989" i="1"/>
  <c r="G1174" i="1"/>
  <c r="G1610" i="1"/>
  <c r="G1611" i="1"/>
  <c r="G1612" i="1"/>
  <c r="G1854" i="1"/>
  <c r="G2104" i="1"/>
  <c r="G2288" i="1"/>
  <c r="G2546" i="1"/>
  <c r="G2547" i="1"/>
  <c r="G2634" i="1"/>
  <c r="G2702" i="1"/>
  <c r="G2704" i="1"/>
  <c r="G6" i="1"/>
  <c r="G113" i="1"/>
  <c r="G114" i="1"/>
  <c r="G462" i="1"/>
  <c r="G746" i="1"/>
  <c r="G990" i="1"/>
  <c r="G2697" i="1"/>
  <c r="G12" i="1"/>
  <c r="G553" i="1"/>
  <c r="G1373" i="1"/>
  <c r="G1374" i="1"/>
  <c r="G1440" i="1"/>
  <c r="G1441" i="1"/>
  <c r="G1527" i="1"/>
  <c r="G1528" i="1"/>
  <c r="G1698" i="1"/>
  <c r="G1777" i="1"/>
  <c r="G2192" i="1"/>
  <c r="G2193" i="1"/>
  <c r="G2705" i="1"/>
  <c r="G2727" i="1"/>
  <c r="G2738" i="1"/>
  <c r="G7" i="1"/>
  <c r="G10" i="1"/>
  <c r="G13" i="1"/>
  <c r="G1084" i="1"/>
  <c r="G1262" i="1"/>
  <c r="G1263" i="1"/>
  <c r="G1375" i="1"/>
  <c r="G1529" i="1"/>
  <c r="G1613" i="1"/>
  <c r="G1699" i="1"/>
  <c r="G2023" i="1"/>
  <c r="G2706" i="1"/>
  <c r="G2707" i="1"/>
  <c r="G2743" i="1"/>
  <c r="G115" i="1"/>
  <c r="G1376" i="1"/>
  <c r="G1442" i="1"/>
  <c r="G2194" i="1"/>
  <c r="G2720" i="1"/>
  <c r="G2739" i="1"/>
  <c r="G14" i="1"/>
  <c r="G18" i="1"/>
  <c r="G214" i="1"/>
  <c r="G303" i="1"/>
  <c r="G374" i="1"/>
  <c r="G554" i="1"/>
  <c r="G1085" i="1"/>
  <c r="G1530" i="1"/>
  <c r="G1700" i="1"/>
  <c r="G1855" i="1"/>
  <c r="G2024" i="1"/>
  <c r="G2195" i="1"/>
  <c r="G2387" i="1"/>
  <c r="G2457" i="1"/>
  <c r="G19" i="1"/>
  <c r="G116" i="1"/>
  <c r="G1086" i="1"/>
  <c r="G1949" i="1"/>
  <c r="G2698" i="1"/>
  <c r="G16" i="1"/>
  <c r="G21" i="1"/>
  <c r="G304" i="1"/>
  <c r="G646" i="1"/>
  <c r="G747" i="1"/>
  <c r="G991" i="1"/>
  <c r="G1264" i="1"/>
  <c r="G1531" i="1"/>
  <c r="G1856" i="1"/>
  <c r="G2105" i="1"/>
  <c r="G2388" i="1"/>
  <c r="G2458" i="1"/>
  <c r="G2699" i="1"/>
  <c r="G2728" i="1"/>
  <c r="G215" i="1"/>
  <c r="G375" i="1"/>
  <c r="G1443" i="1"/>
  <c r="G2389" i="1"/>
  <c r="G2548" i="1"/>
  <c r="G2700" i="1"/>
  <c r="G22" i="1"/>
  <c r="G117" i="1"/>
  <c r="G555" i="1"/>
  <c r="G915" i="1"/>
  <c r="G992" i="1"/>
  <c r="G1857" i="1"/>
  <c r="G2390" i="1"/>
  <c r="G2703" i="1"/>
  <c r="G2721" i="1"/>
  <c r="G2729" i="1"/>
  <c r="G2744" i="1"/>
  <c r="G305" i="1"/>
  <c r="G556" i="1"/>
  <c r="G647" i="1"/>
  <c r="G648" i="1"/>
  <c r="G649" i="1"/>
  <c r="G1265" i="1"/>
  <c r="G1377" i="1"/>
  <c r="G1778" i="1"/>
  <c r="G2289" i="1"/>
  <c r="G4" i="1"/>
  <c r="G2730" i="1"/>
  <c r="G11" i="1"/>
  <c r="G15" i="1"/>
  <c r="G557" i="1"/>
  <c r="G1858" i="1"/>
  <c r="G1950" i="1"/>
  <c r="G2025" i="1"/>
  <c r="G2724" i="1"/>
  <c r="G2725" i="1"/>
  <c r="G2734" i="1"/>
  <c r="G2740" i="1"/>
  <c r="G2745" i="1"/>
  <c r="G2746" i="1"/>
  <c r="G2459" i="1"/>
  <c r="G2731" i="1"/>
  <c r="G2737" i="1"/>
  <c r="G2391" i="1"/>
  <c r="G2708" i="1"/>
  <c r="G2732" i="1"/>
  <c r="G2747" i="1"/>
  <c r="G2750" i="1"/>
  <c r="G376" i="1"/>
  <c r="G650" i="1"/>
  <c r="G916" i="1"/>
  <c r="G993" i="1"/>
  <c r="G1444" i="1"/>
  <c r="G2196" i="1"/>
  <c r="G2290" i="1"/>
  <c r="G2741" i="1"/>
  <c r="G2742" i="1"/>
  <c r="G2197" i="1"/>
  <c r="G2709" i="1"/>
  <c r="G2726" i="1"/>
  <c r="G9" i="1"/>
  <c r="G118" i="1"/>
  <c r="G748" i="1"/>
  <c r="G1614" i="1"/>
  <c r="G1951" i="1"/>
  <c r="G2549" i="1"/>
  <c r="G2701" i="1"/>
  <c r="G2722" i="1"/>
  <c r="G2733" i="1"/>
  <c r="G2735" i="1"/>
  <c r="G2748" i="1"/>
  <c r="G2749" i="1"/>
  <c r="G23" i="1"/>
  <c r="G377" i="1"/>
  <c r="G917" i="1"/>
  <c r="G1266" i="1"/>
  <c r="G1615" i="1"/>
  <c r="G1952" i="1"/>
  <c r="G2291" i="1"/>
  <c r="G2723" i="1"/>
  <c r="G2736" i="1"/>
  <c r="G216" i="1"/>
  <c r="G217" i="1"/>
  <c r="G306" i="1"/>
  <c r="G749" i="1"/>
  <c r="G750" i="1"/>
  <c r="G823" i="1"/>
  <c r="G1175" i="1"/>
  <c r="G1267" i="1"/>
  <c r="G1268" i="1"/>
  <c r="G1269" i="1"/>
  <c r="G1445" i="1"/>
  <c r="G1446" i="1"/>
  <c r="G1859" i="1"/>
  <c r="G2026" i="1"/>
  <c r="G2198" i="1"/>
  <c r="G2199" i="1"/>
  <c r="G2392" i="1"/>
  <c r="G2550" i="1"/>
  <c r="G218" i="1"/>
  <c r="G1087" i="1"/>
  <c r="G1270" i="1"/>
  <c r="G1447" i="1"/>
  <c r="G2460" i="1"/>
  <c r="G378" i="1"/>
  <c r="G651" i="1"/>
  <c r="G1176" i="1"/>
  <c r="G1177" i="1"/>
  <c r="G1532" i="1"/>
  <c r="G1701" i="1"/>
  <c r="G2200" i="1"/>
  <c r="G2551" i="1"/>
  <c r="G1088" i="1"/>
  <c r="G1178" i="1"/>
  <c r="G2201" i="1"/>
  <c r="G2292" i="1"/>
  <c r="G219" i="1"/>
  <c r="G918" i="1"/>
  <c r="G994" i="1"/>
  <c r="G1448" i="1"/>
  <c r="G1533" i="1"/>
  <c r="G1534" i="1"/>
  <c r="G2293" i="1"/>
  <c r="G824" i="1"/>
  <c r="G1449" i="1"/>
  <c r="G1535" i="1"/>
  <c r="G379" i="1"/>
  <c r="G380" i="1"/>
  <c r="G825" i="1"/>
  <c r="G1089" i="1"/>
  <c r="G1179" i="1"/>
  <c r="G1378" i="1"/>
  <c r="G1536" i="1"/>
  <c r="G1702" i="1"/>
  <c r="G1953" i="1"/>
  <c r="G2106" i="1"/>
  <c r="G220" i="1"/>
  <c r="G558" i="1"/>
  <c r="G919" i="1"/>
  <c r="G995" i="1"/>
  <c r="G1271" i="1"/>
  <c r="G1379" i="1"/>
  <c r="G1450" i="1"/>
  <c r="G1451" i="1"/>
  <c r="G1537" i="1"/>
  <c r="G1779" i="1"/>
  <c r="G1860" i="1"/>
  <c r="G2202" i="1"/>
  <c r="G2203" i="1"/>
  <c r="G2294" i="1"/>
  <c r="G2552" i="1"/>
  <c r="G2635" i="1"/>
  <c r="G119" i="1"/>
  <c r="G463" i="1"/>
  <c r="G559" i="1"/>
  <c r="G652" i="1"/>
  <c r="G1380" i="1"/>
  <c r="G1452" i="1"/>
  <c r="G1703" i="1"/>
  <c r="G1954" i="1"/>
  <c r="G2107" i="1"/>
  <c r="G2204" i="1"/>
  <c r="G2295" i="1"/>
  <c r="G2393" i="1"/>
  <c r="G2553" i="1"/>
  <c r="G2554" i="1"/>
  <c r="G2636" i="1"/>
  <c r="G2637" i="1"/>
  <c r="G2108" i="1"/>
  <c r="G120" i="1"/>
  <c r="G221" i="1"/>
  <c r="G464" i="1"/>
  <c r="G826" i="1"/>
  <c r="G920" i="1"/>
  <c r="G1090" i="1"/>
  <c r="G1180" i="1"/>
  <c r="G1381" i="1"/>
  <c r="G1538" i="1"/>
  <c r="G1539" i="1"/>
  <c r="G1540" i="1"/>
  <c r="G1704" i="1"/>
  <c r="G1861" i="1"/>
  <c r="G2027" i="1"/>
  <c r="G2109" i="1"/>
  <c r="G2205" i="1"/>
  <c r="G2638" i="1"/>
  <c r="G2639" i="1"/>
  <c r="G465" i="1"/>
  <c r="G1541" i="1"/>
  <c r="G121" i="1"/>
  <c r="G222" i="1"/>
  <c r="G381" i="1"/>
  <c r="G560" i="1"/>
  <c r="G653" i="1"/>
  <c r="G751" i="1"/>
  <c r="G827" i="1"/>
  <c r="G1091" i="1"/>
  <c r="G1616" i="1"/>
  <c r="G1617" i="1"/>
  <c r="G1780" i="1"/>
  <c r="G2110" i="1"/>
  <c r="G2394" i="1"/>
  <c r="G24" i="1"/>
  <c r="G466" i="1"/>
  <c r="G561" i="1"/>
  <c r="G1092" i="1"/>
  <c r="G1181" i="1"/>
  <c r="G1272" i="1"/>
  <c r="G1273" i="1"/>
  <c r="G1274" i="1"/>
  <c r="G1542" i="1"/>
  <c r="G1705" i="1"/>
  <c r="G1706" i="1"/>
  <c r="G2461" i="1"/>
  <c r="G2640" i="1"/>
  <c r="G122" i="1"/>
  <c r="G382" i="1"/>
  <c r="G654" i="1"/>
  <c r="G655" i="1"/>
  <c r="G1093" i="1"/>
  <c r="G1094" i="1"/>
  <c r="G1275" i="1"/>
  <c r="G1276" i="1"/>
  <c r="G1453" i="1"/>
  <c r="G1781" i="1"/>
  <c r="G2028" i="1"/>
  <c r="G2111" i="1"/>
  <c r="G2112" i="1"/>
  <c r="G223" i="1"/>
  <c r="G656" i="1"/>
  <c r="G752" i="1"/>
  <c r="G828" i="1"/>
  <c r="G1095" i="1"/>
  <c r="G1096" i="1"/>
  <c r="G1182" i="1"/>
  <c r="G1277" i="1"/>
  <c r="G1707" i="1"/>
  <c r="G1782" i="1"/>
  <c r="G1862" i="1"/>
  <c r="G1863" i="1"/>
  <c r="G2029" i="1"/>
  <c r="G2296" i="1"/>
  <c r="G2555" i="1"/>
  <c r="G383" i="1"/>
  <c r="G996" i="1"/>
  <c r="G1382" i="1"/>
  <c r="G1454" i="1"/>
  <c r="G1708" i="1"/>
  <c r="G2641" i="1"/>
  <c r="G1383" i="1"/>
  <c r="G25" i="1"/>
  <c r="G123" i="1"/>
  <c r="G307" i="1"/>
  <c r="G467" i="1"/>
  <c r="G1183" i="1"/>
  <c r="G1543" i="1"/>
  <c r="G1544" i="1"/>
  <c r="G1864" i="1"/>
  <c r="G2030" i="1"/>
  <c r="G2113" i="1"/>
  <c r="G2114" i="1"/>
  <c r="G2206" i="1"/>
  <c r="G2556" i="1"/>
  <c r="G2557" i="1"/>
  <c r="G2558" i="1"/>
  <c r="G224" i="1"/>
  <c r="G225" i="1"/>
  <c r="G1618" i="1"/>
  <c r="G1709" i="1"/>
  <c r="G1955" i="1"/>
  <c r="G2297" i="1"/>
  <c r="G226" i="1"/>
  <c r="G308" i="1"/>
  <c r="G468" i="1"/>
  <c r="G753" i="1"/>
  <c r="G829" i="1"/>
  <c r="G1097" i="1"/>
  <c r="G1184" i="1"/>
  <c r="G1278" i="1"/>
  <c r="G1545" i="1"/>
  <c r="G1619" i="1"/>
  <c r="G1710" i="1"/>
  <c r="G1711" i="1"/>
  <c r="G1865" i="1"/>
  <c r="G2115" i="1"/>
  <c r="G2207" i="1"/>
  <c r="G2298" i="1"/>
  <c r="G2642" i="1"/>
  <c r="G384" i="1"/>
  <c r="G469" i="1"/>
  <c r="G754" i="1"/>
  <c r="G1279" i="1"/>
  <c r="G1546" i="1"/>
  <c r="G1783" i="1"/>
  <c r="G1866" i="1"/>
  <c r="G2116" i="1"/>
  <c r="G2462" i="1"/>
  <c r="G26" i="1"/>
  <c r="G27" i="1"/>
  <c r="G470" i="1"/>
  <c r="G471" i="1"/>
  <c r="G562" i="1"/>
  <c r="G755" i="1"/>
  <c r="G921" i="1"/>
  <c r="G1098" i="1"/>
  <c r="G1280" i="1"/>
  <c r="G2208" i="1"/>
  <c r="G2463" i="1"/>
  <c r="G2559" i="1"/>
  <c r="G28" i="1"/>
  <c r="G124" i="1"/>
  <c r="G227" i="1"/>
  <c r="G228" i="1"/>
  <c r="G472" i="1"/>
  <c r="G657" i="1"/>
  <c r="G658" i="1"/>
  <c r="G756" i="1"/>
  <c r="G830" i="1"/>
  <c r="G1099" i="1"/>
  <c r="G1384" i="1"/>
  <c r="G1784" i="1"/>
  <c r="G1867" i="1"/>
  <c r="G1956" i="1"/>
  <c r="G2117" i="1"/>
  <c r="G2209" i="1"/>
  <c r="G2560" i="1"/>
  <c r="G29" i="1"/>
  <c r="G997" i="1"/>
  <c r="G1785" i="1"/>
  <c r="G2299" i="1"/>
  <c r="G2300" i="1"/>
  <c r="G125" i="1"/>
  <c r="G309" i="1"/>
  <c r="G659" i="1"/>
  <c r="G757" i="1"/>
  <c r="G1100" i="1"/>
  <c r="G1455" i="1"/>
  <c r="G1547" i="1"/>
  <c r="G1620" i="1"/>
  <c r="G2031" i="1"/>
  <c r="G2118" i="1"/>
  <c r="G2210" i="1"/>
  <c r="G2301" i="1"/>
  <c r="G2561" i="1"/>
  <c r="G1281" i="1"/>
  <c r="G1282" i="1"/>
  <c r="G2562" i="1"/>
  <c r="G229" i="1"/>
  <c r="G922" i="1"/>
  <c r="G2119" i="1"/>
  <c r="G126" i="1"/>
  <c r="G127" i="1"/>
  <c r="G230" i="1"/>
  <c r="G385" i="1"/>
  <c r="G758" i="1"/>
  <c r="G998" i="1"/>
  <c r="G1101" i="1"/>
  <c r="G1185" i="1"/>
  <c r="G1283" i="1"/>
  <c r="G1284" i="1"/>
  <c r="G2032" i="1"/>
  <c r="G2033" i="1"/>
  <c r="G2302" i="1"/>
  <c r="G2303" i="1"/>
  <c r="G2464" i="1"/>
  <c r="G2643" i="1"/>
  <c r="G231" i="1"/>
  <c r="G232" i="1"/>
  <c r="G310" i="1"/>
  <c r="G2644" i="1"/>
  <c r="G30" i="1"/>
  <c r="G31" i="1"/>
  <c r="G311" i="1"/>
  <c r="G386" i="1"/>
  <c r="G473" i="1"/>
  <c r="G563" i="1"/>
  <c r="G564" i="1"/>
  <c r="G565" i="1"/>
  <c r="G1186" i="1"/>
  <c r="G1285" i="1"/>
  <c r="G1385" i="1"/>
  <c r="G2120" i="1"/>
  <c r="G2121" i="1"/>
  <c r="G2563" i="1"/>
  <c r="G233" i="1"/>
  <c r="G234" i="1"/>
  <c r="G474" i="1"/>
  <c r="G1456" i="1"/>
  <c r="G1957" i="1"/>
  <c r="G2304" i="1"/>
  <c r="G2465" i="1"/>
  <c r="G2564" i="1"/>
  <c r="G32" i="1"/>
  <c r="G33" i="1"/>
  <c r="G475" i="1"/>
  <c r="G476" i="1"/>
  <c r="G660" i="1"/>
  <c r="G759" i="1"/>
  <c r="G923" i="1"/>
  <c r="G1102" i="1"/>
  <c r="G1103" i="1"/>
  <c r="G1457" i="1"/>
  <c r="G1458" i="1"/>
  <c r="G1712" i="1"/>
  <c r="G1868" i="1"/>
  <c r="G1869" i="1"/>
  <c r="G1870" i="1"/>
  <c r="G1871" i="1"/>
  <c r="G1872" i="1"/>
  <c r="G1958" i="1"/>
  <c r="G2034" i="1"/>
  <c r="G2122" i="1"/>
  <c r="G2123" i="1"/>
  <c r="G2565" i="1"/>
  <c r="G2566" i="1"/>
  <c r="G2567" i="1"/>
  <c r="G235" i="1"/>
  <c r="G566" i="1"/>
  <c r="G567" i="1"/>
  <c r="G661" i="1"/>
  <c r="G831" i="1"/>
  <c r="G924" i="1"/>
  <c r="G2035" i="1"/>
  <c r="G2466" i="1"/>
  <c r="G2645" i="1"/>
  <c r="G312" i="1"/>
  <c r="G477" i="1"/>
  <c r="G760" i="1"/>
  <c r="G999" i="1"/>
  <c r="G1104" i="1"/>
  <c r="G1459" i="1"/>
  <c r="G1621" i="1"/>
  <c r="G1786" i="1"/>
  <c r="G1873" i="1"/>
  <c r="G2124" i="1"/>
  <c r="G662" i="1"/>
  <c r="G761" i="1"/>
  <c r="G1386" i="1"/>
  <c r="G1713" i="1"/>
  <c r="G1787" i="1"/>
  <c r="G1788" i="1"/>
  <c r="G2036" i="1"/>
  <c r="G2305" i="1"/>
  <c r="G2467" i="1"/>
  <c r="G34" i="1"/>
  <c r="G236" i="1"/>
  <c r="G313" i="1"/>
  <c r="G478" i="1"/>
  <c r="G1286" i="1"/>
  <c r="G1622" i="1"/>
  <c r="G1714" i="1"/>
  <c r="G2568" i="1"/>
  <c r="G2569" i="1"/>
  <c r="G35" i="1"/>
  <c r="G479" i="1"/>
  <c r="G480" i="1"/>
  <c r="G568" i="1"/>
  <c r="G663" i="1"/>
  <c r="G762" i="1"/>
  <c r="G832" i="1"/>
  <c r="G925" i="1"/>
  <c r="G926" i="1"/>
  <c r="G1000" i="1"/>
  <c r="G1001" i="1"/>
  <c r="G1287" i="1"/>
  <c r="G1874" i="1"/>
  <c r="G2037" i="1"/>
  <c r="G2125" i="1"/>
  <c r="G2126" i="1"/>
  <c r="G2306" i="1"/>
  <c r="G314" i="1"/>
  <c r="G569" i="1"/>
  <c r="G1187" i="1"/>
  <c r="G1288" i="1"/>
  <c r="G1460" i="1"/>
  <c r="G1623" i="1"/>
  <c r="G1624" i="1"/>
  <c r="G2468" i="1"/>
  <c r="G2469" i="1"/>
  <c r="G2470" i="1"/>
  <c r="G128" i="1"/>
  <c r="G129" i="1"/>
  <c r="G237" i="1"/>
  <c r="G387" i="1"/>
  <c r="G388" i="1"/>
  <c r="G481" i="1"/>
  <c r="G570" i="1"/>
  <c r="G571" i="1"/>
  <c r="G664" i="1"/>
  <c r="G833" i="1"/>
  <c r="G927" i="1"/>
  <c r="G1289" i="1"/>
  <c r="G1959" i="1"/>
  <c r="G1960" i="1"/>
  <c r="G2211" i="1"/>
  <c r="G2212" i="1"/>
  <c r="G2471" i="1"/>
  <c r="G2646" i="1"/>
  <c r="G36" i="1"/>
  <c r="G130" i="1"/>
  <c r="G572" i="1"/>
  <c r="G834" i="1"/>
  <c r="G928" i="1"/>
  <c r="G1789" i="1"/>
  <c r="G2038" i="1"/>
  <c r="G2213" i="1"/>
  <c r="G238" i="1"/>
  <c r="G482" i="1"/>
  <c r="G483" i="1"/>
  <c r="G573" i="1"/>
  <c r="G665" i="1"/>
  <c r="G835" i="1"/>
  <c r="G836" i="1"/>
  <c r="G929" i="1"/>
  <c r="G930" i="1"/>
  <c r="G931" i="1"/>
  <c r="G1002" i="1"/>
  <c r="G1105" i="1"/>
  <c r="G1290" i="1"/>
  <c r="G1461" i="1"/>
  <c r="G1462" i="1"/>
  <c r="G1625" i="1"/>
  <c r="G1626" i="1"/>
  <c r="G1715" i="1"/>
  <c r="G1716" i="1"/>
  <c r="G1790" i="1"/>
  <c r="G1791" i="1"/>
  <c r="G1792" i="1"/>
  <c r="G1875" i="1"/>
  <c r="G1961" i="1"/>
  <c r="G2127" i="1"/>
  <c r="G2128" i="1"/>
  <c r="G2214" i="1"/>
  <c r="G2472" i="1"/>
  <c r="G2710" i="1"/>
  <c r="G2711" i="1"/>
  <c r="G2712" i="1"/>
  <c r="G2713" i="1"/>
  <c r="G2714" i="1"/>
  <c r="G2715" i="1"/>
  <c r="G2716" i="1"/>
  <c r="G131" i="1"/>
  <c r="G239" i="1"/>
  <c r="G666" i="1"/>
  <c r="G667" i="1"/>
  <c r="G668" i="1"/>
  <c r="G837" i="1"/>
  <c r="G932" i="1"/>
  <c r="G1717" i="1"/>
  <c r="G1793" i="1"/>
  <c r="G1962" i="1"/>
  <c r="G2215" i="1"/>
  <c r="G2647" i="1"/>
  <c r="G2648" i="1"/>
  <c r="G2717" i="1"/>
  <c r="G2718" i="1"/>
  <c r="G2719" i="1"/>
  <c r="G763" i="1"/>
  <c r="G1876" i="1"/>
  <c r="G2216" i="1"/>
  <c r="G132" i="1"/>
  <c r="G484" i="1"/>
  <c r="G838" i="1"/>
  <c r="G839" i="1"/>
  <c r="G1003" i="1"/>
  <c r="G1463" i="1"/>
  <c r="G1464" i="1"/>
  <c r="G1465" i="1"/>
  <c r="G1963" i="1"/>
  <c r="G133" i="1"/>
  <c r="G315" i="1"/>
  <c r="G1004" i="1"/>
  <c r="G1005" i="1"/>
  <c r="G1188" i="1"/>
  <c r="G1189" i="1"/>
  <c r="G1627" i="1"/>
  <c r="G2217" i="1"/>
  <c r="G2307" i="1"/>
  <c r="G2473" i="1"/>
  <c r="G2570" i="1"/>
  <c r="G2571" i="1"/>
  <c r="G37" i="1"/>
  <c r="G574" i="1"/>
  <c r="G1190" i="1"/>
  <c r="G1291" i="1"/>
  <c r="G1794" i="1"/>
  <c r="G1964" i="1"/>
  <c r="G2129" i="1"/>
  <c r="G2308" i="1"/>
  <c r="G2572" i="1"/>
  <c r="G38" i="1"/>
  <c r="G39" i="1"/>
  <c r="G134" i="1"/>
  <c r="G135" i="1"/>
  <c r="G316" i="1"/>
  <c r="G389" i="1"/>
  <c r="G485" i="1"/>
  <c r="G575" i="1"/>
  <c r="G576" i="1"/>
  <c r="G577" i="1"/>
  <c r="G578" i="1"/>
  <c r="G669" i="1"/>
  <c r="G670" i="1"/>
  <c r="G671" i="1"/>
  <c r="G764" i="1"/>
  <c r="G933" i="1"/>
  <c r="G1006" i="1"/>
  <c r="G1106" i="1"/>
  <c r="G1387" i="1"/>
  <c r="G1628" i="1"/>
  <c r="G1718" i="1"/>
  <c r="G1795" i="1"/>
  <c r="G1877" i="1"/>
  <c r="G1878" i="1"/>
  <c r="G2130" i="1"/>
  <c r="G2131" i="1"/>
  <c r="G2132" i="1"/>
  <c r="G2218" i="1"/>
  <c r="G2219" i="1"/>
  <c r="G2309" i="1"/>
  <c r="G2310" i="1"/>
  <c r="G2649" i="1"/>
  <c r="G840" i="1"/>
  <c r="G1548" i="1"/>
  <c r="G1965" i="1"/>
  <c r="G2650" i="1"/>
  <c r="G40" i="1"/>
  <c r="G390" i="1"/>
  <c r="G579" i="1"/>
  <c r="G841" i="1"/>
  <c r="G934" i="1"/>
  <c r="G1191" i="1"/>
  <c r="G1549" i="1"/>
  <c r="G1629" i="1"/>
  <c r="G1630" i="1"/>
  <c r="G1719" i="1"/>
  <c r="G1879" i="1"/>
  <c r="G1966" i="1"/>
  <c r="G2133" i="1"/>
  <c r="G2220" i="1"/>
  <c r="G2311" i="1"/>
  <c r="G41" i="1"/>
  <c r="G391" i="1"/>
  <c r="G672" i="1"/>
  <c r="G1192" i="1"/>
  <c r="G1193" i="1"/>
  <c r="G1292" i="1"/>
  <c r="G1293" i="1"/>
  <c r="G1388" i="1"/>
  <c r="G1550" i="1"/>
  <c r="G1720" i="1"/>
  <c r="G1880" i="1"/>
  <c r="G2039" i="1"/>
  <c r="G2395" i="1"/>
  <c r="G2474" i="1"/>
  <c r="G42" i="1"/>
  <c r="G136" i="1"/>
  <c r="G486" i="1"/>
  <c r="G487" i="1"/>
  <c r="G1551" i="1"/>
  <c r="G1552" i="1"/>
  <c r="G2040" i="1"/>
  <c r="G2221" i="1"/>
  <c r="G43" i="1"/>
  <c r="G1107" i="1"/>
  <c r="G1721" i="1"/>
  <c r="G1881" i="1"/>
  <c r="G1882" i="1"/>
  <c r="G2651" i="1"/>
  <c r="G44" i="1"/>
  <c r="G392" i="1"/>
  <c r="G393" i="1"/>
  <c r="G488" i="1"/>
  <c r="G580" i="1"/>
  <c r="G673" i="1"/>
  <c r="G674" i="1"/>
  <c r="G765" i="1"/>
  <c r="G935" i="1"/>
  <c r="G1007" i="1"/>
  <c r="G1194" i="1"/>
  <c r="G1195" i="1"/>
  <c r="G1196" i="1"/>
  <c r="G1294" i="1"/>
  <c r="G1631" i="1"/>
  <c r="G1632" i="1"/>
  <c r="G1633" i="1"/>
  <c r="G1967" i="1"/>
  <c r="G2134" i="1"/>
  <c r="G2135" i="1"/>
  <c r="G2396" i="1"/>
  <c r="G2397" i="1"/>
  <c r="G2398" i="1"/>
  <c r="G2475" i="1"/>
  <c r="G2573" i="1"/>
  <c r="G45" i="1"/>
  <c r="G137" i="1"/>
  <c r="G240" i="1"/>
  <c r="G394" i="1"/>
  <c r="G489" i="1"/>
  <c r="G581" i="1"/>
  <c r="G675" i="1"/>
  <c r="G676" i="1"/>
  <c r="G766" i="1"/>
  <c r="G936" i="1"/>
  <c r="G937" i="1"/>
  <c r="G938" i="1"/>
  <c r="G1197" i="1"/>
  <c r="G1198" i="1"/>
  <c r="G1389" i="1"/>
  <c r="G1466" i="1"/>
  <c r="G1553" i="1"/>
  <c r="G1554" i="1"/>
  <c r="G1722" i="1"/>
  <c r="G1796" i="1"/>
  <c r="G1883" i="1"/>
  <c r="G1884" i="1"/>
  <c r="G1885" i="1"/>
  <c r="G2041" i="1"/>
  <c r="G2136" i="1"/>
  <c r="G2312" i="1"/>
  <c r="G2476" i="1"/>
  <c r="G2477" i="1"/>
  <c r="G2652" i="1"/>
  <c r="G241" i="1"/>
  <c r="G490" i="1"/>
  <c r="G582" i="1"/>
  <c r="G842" i="1"/>
  <c r="G939" i="1"/>
  <c r="G1008" i="1"/>
  <c r="G1009" i="1"/>
  <c r="G1390" i="1"/>
  <c r="G1634" i="1"/>
  <c r="G2042" i="1"/>
  <c r="G2137" i="1"/>
  <c r="G2222" i="1"/>
  <c r="G2223" i="1"/>
  <c r="G2313" i="1"/>
  <c r="G583" i="1"/>
  <c r="G1010" i="1"/>
  <c r="G1391" i="1"/>
  <c r="G1555" i="1"/>
  <c r="G1968" i="1"/>
  <c r="G2224" i="1"/>
  <c r="G2314" i="1"/>
  <c r="G2399" i="1"/>
  <c r="G2478" i="1"/>
  <c r="G2653" i="1"/>
  <c r="G138" i="1"/>
  <c r="G317" i="1"/>
  <c r="G395" i="1"/>
  <c r="G491" i="1"/>
  <c r="G492" i="1"/>
  <c r="G677" i="1"/>
  <c r="G843" i="1"/>
  <c r="G940" i="1"/>
  <c r="G1011" i="1"/>
  <c r="G1108" i="1"/>
  <c r="G1199" i="1"/>
  <c r="G1295" i="1"/>
  <c r="G1296" i="1"/>
  <c r="G1297" i="1"/>
  <c r="G1298" i="1"/>
  <c r="G1556" i="1"/>
  <c r="G1723" i="1"/>
  <c r="G1969" i="1"/>
  <c r="G2138" i="1"/>
  <c r="G2225" i="1"/>
  <c r="G2400" i="1"/>
  <c r="G2401" i="1"/>
  <c r="G2402" i="1"/>
  <c r="G2479" i="1"/>
  <c r="G2480" i="1"/>
  <c r="G2481" i="1"/>
  <c r="G396" i="1"/>
  <c r="G1012" i="1"/>
  <c r="G1392" i="1"/>
  <c r="G1467" i="1"/>
  <c r="G1557" i="1"/>
  <c r="G1797" i="1"/>
  <c r="G1886" i="1"/>
  <c r="G46" i="1"/>
  <c r="G139" i="1"/>
  <c r="G318" i="1"/>
  <c r="G319" i="1"/>
  <c r="G493" i="1"/>
  <c r="G678" i="1"/>
  <c r="G767" i="1"/>
  <c r="G768" i="1"/>
  <c r="G844" i="1"/>
  <c r="G845" i="1"/>
  <c r="G941" i="1"/>
  <c r="G1299" i="1"/>
  <c r="G1300" i="1"/>
  <c r="G1393" i="1"/>
  <c r="G1468" i="1"/>
  <c r="G1635" i="1"/>
  <c r="G1636" i="1"/>
  <c r="G1637" i="1"/>
  <c r="G1638" i="1"/>
  <c r="G1724" i="1"/>
  <c r="G1798" i="1"/>
  <c r="G1970" i="1"/>
  <c r="G1971" i="1"/>
  <c r="G2139" i="1"/>
  <c r="G2226" i="1"/>
  <c r="G2315" i="1"/>
  <c r="G320" i="1"/>
  <c r="G494" i="1"/>
  <c r="G495" i="1"/>
  <c r="G942" i="1"/>
  <c r="G1013" i="1"/>
  <c r="G1014" i="1"/>
  <c r="G1109" i="1"/>
  <c r="G1200" i="1"/>
  <c r="G1394" i="1"/>
  <c r="G1558" i="1"/>
  <c r="G1639" i="1"/>
  <c r="G1725" i="1"/>
  <c r="G1726" i="1"/>
  <c r="G2043" i="1"/>
  <c r="G2140" i="1"/>
  <c r="G2482" i="1"/>
  <c r="G2483" i="1"/>
  <c r="G47" i="1"/>
  <c r="G397" i="1"/>
  <c r="G398" i="1"/>
  <c r="G496" i="1"/>
  <c r="G497" i="1"/>
  <c r="G498" i="1"/>
  <c r="G584" i="1"/>
  <c r="G679" i="1"/>
  <c r="G769" i="1"/>
  <c r="G846" i="1"/>
  <c r="G1110" i="1"/>
  <c r="G1201" i="1"/>
  <c r="G1202" i="1"/>
  <c r="G1469" i="1"/>
  <c r="G1559" i="1"/>
  <c r="G1640" i="1"/>
  <c r="G1799" i="1"/>
  <c r="G1887" i="1"/>
  <c r="G1972" i="1"/>
  <c r="G2044" i="1"/>
  <c r="G2045" i="1"/>
  <c r="G2227" i="1"/>
  <c r="G2228" i="1"/>
  <c r="G2316" i="1"/>
  <c r="G2484" i="1"/>
  <c r="G2574" i="1"/>
  <c r="G2575" i="1"/>
  <c r="G2576" i="1"/>
  <c r="G48" i="1"/>
  <c r="G140" i="1"/>
  <c r="G141" i="1"/>
  <c r="G142" i="1"/>
  <c r="G399" i="1"/>
  <c r="G400" i="1"/>
  <c r="G585" i="1"/>
  <c r="G680" i="1"/>
  <c r="G770" i="1"/>
  <c r="G1015" i="1"/>
  <c r="G1016" i="1"/>
  <c r="G1301" i="1"/>
  <c r="G1302" i="1"/>
  <c r="G1395" i="1"/>
  <c r="G1727" i="1"/>
  <c r="G1888" i="1"/>
  <c r="G2046" i="1"/>
  <c r="G2141" i="1"/>
  <c r="G2317" i="1"/>
  <c r="G2403" i="1"/>
  <c r="G2404" i="1"/>
  <c r="G2654" i="1"/>
  <c r="G49" i="1"/>
  <c r="G242" i="1"/>
  <c r="G243" i="1"/>
  <c r="G244" i="1"/>
  <c r="G321" i="1"/>
  <c r="G499" i="1"/>
  <c r="G847" i="1"/>
  <c r="G943" i="1"/>
  <c r="G1017" i="1"/>
  <c r="G1018" i="1"/>
  <c r="G1019" i="1"/>
  <c r="G1111" i="1"/>
  <c r="G1112" i="1"/>
  <c r="G1303" i="1"/>
  <c r="G1304" i="1"/>
  <c r="G1305" i="1"/>
  <c r="G1306" i="1"/>
  <c r="G1396" i="1"/>
  <c r="G1641" i="1"/>
  <c r="G1728" i="1"/>
  <c r="G1729" i="1"/>
  <c r="G1800" i="1"/>
  <c r="G2047" i="1"/>
  <c r="G2318" i="1"/>
  <c r="G2485" i="1"/>
  <c r="G2655" i="1"/>
  <c r="G245" i="1"/>
  <c r="G401" i="1"/>
  <c r="G681" i="1"/>
  <c r="G771" i="1"/>
  <c r="G1470" i="1"/>
  <c r="G1471" i="1"/>
  <c r="G1560" i="1"/>
  <c r="G1642" i="1"/>
  <c r="G1643" i="1"/>
  <c r="G1801" i="1"/>
  <c r="G1889" i="1"/>
  <c r="G1973" i="1"/>
  <c r="G2229" i="1"/>
  <c r="G2486" i="1"/>
  <c r="G50" i="1"/>
  <c r="G322" i="1"/>
  <c r="G402" i="1"/>
  <c r="G403" i="1"/>
  <c r="G586" i="1"/>
  <c r="G1203" i="1"/>
  <c r="G1307" i="1"/>
  <c r="G1472" i="1"/>
  <c r="G1561" i="1"/>
  <c r="G1562" i="1"/>
  <c r="G1644" i="1"/>
  <c r="G1730" i="1"/>
  <c r="G1802" i="1"/>
  <c r="G2142" i="1"/>
  <c r="G2319" i="1"/>
  <c r="G2320" i="1"/>
  <c r="G2405" i="1"/>
  <c r="G404" i="1"/>
  <c r="G2321" i="1"/>
  <c r="G323" i="1"/>
  <c r="G405" i="1"/>
  <c r="G406" i="1"/>
  <c r="G848" i="1"/>
  <c r="G1113" i="1"/>
  <c r="G1204" i="1"/>
  <c r="G1645" i="1"/>
  <c r="G1731" i="1"/>
  <c r="G2143" i="1"/>
  <c r="G2406" i="1"/>
  <c r="G2577" i="1"/>
  <c r="G1114" i="1"/>
  <c r="G1732" i="1"/>
  <c r="G324" i="1"/>
  <c r="G500" i="1"/>
  <c r="G587" i="1"/>
  <c r="G772" i="1"/>
  <c r="G1115" i="1"/>
  <c r="G1116" i="1"/>
  <c r="G1397" i="1"/>
  <c r="G143" i="1"/>
  <c r="G144" i="1"/>
  <c r="G145" i="1"/>
  <c r="G246" i="1"/>
  <c r="G247" i="1"/>
  <c r="G248" i="1"/>
  <c r="G407" i="1"/>
  <c r="G588" i="1"/>
  <c r="G1020" i="1"/>
  <c r="G1117" i="1"/>
  <c r="G1308" i="1"/>
  <c r="G1473" i="1"/>
  <c r="G1974" i="1"/>
  <c r="G2407" i="1"/>
  <c r="G408" i="1"/>
  <c r="G589" i="1"/>
  <c r="G1309" i="1"/>
  <c r="G2144" i="1"/>
  <c r="G2230" i="1"/>
  <c r="G2322" i="1"/>
  <c r="G146" i="1"/>
  <c r="G249" i="1"/>
  <c r="G409" i="1"/>
  <c r="G410" i="1"/>
  <c r="G849" i="1"/>
  <c r="G1118" i="1"/>
  <c r="G2231" i="1"/>
  <c r="G2323" i="1"/>
  <c r="G2578" i="1"/>
  <c r="G147" i="1"/>
  <c r="G148" i="1"/>
  <c r="G325" i="1"/>
  <c r="G590" i="1"/>
  <c r="G591" i="1"/>
  <c r="G592" i="1"/>
  <c r="G682" i="1"/>
  <c r="G773" i="1"/>
  <c r="G850" i="1"/>
  <c r="G944" i="1"/>
  <c r="G1021" i="1"/>
  <c r="G1119" i="1"/>
  <c r="G1398" i="1"/>
  <c r="G1563" i="1"/>
  <c r="G1564" i="1"/>
  <c r="G1733" i="1"/>
  <c r="G1803" i="1"/>
  <c r="G1890" i="1"/>
  <c r="G1891" i="1"/>
  <c r="G1892" i="1"/>
  <c r="G1893" i="1"/>
  <c r="G2145" i="1"/>
  <c r="G2408" i="1"/>
  <c r="G2487" i="1"/>
  <c r="G2488" i="1"/>
  <c r="G2656" i="1"/>
  <c r="G593" i="1"/>
  <c r="G2232" i="1"/>
  <c r="G411" i="1"/>
  <c r="G1646" i="1"/>
  <c r="G2048" i="1"/>
  <c r="G2233" i="1"/>
  <c r="G51" i="1"/>
  <c r="G326" i="1"/>
  <c r="G774" i="1"/>
  <c r="G851" i="1"/>
  <c r="G1022" i="1"/>
  <c r="G1120" i="1"/>
  <c r="G1205" i="1"/>
  <c r="G1310" i="1"/>
  <c r="G1399" i="1"/>
  <c r="G1400" i="1"/>
  <c r="G1474" i="1"/>
  <c r="G1894" i="1"/>
  <c r="G2489" i="1"/>
  <c r="G2657" i="1"/>
  <c r="G52" i="1"/>
  <c r="G149" i="1"/>
  <c r="G327" i="1"/>
  <c r="G412" i="1"/>
  <c r="G683" i="1"/>
  <c r="G1311" i="1"/>
  <c r="G1475" i="1"/>
  <c r="G1476" i="1"/>
  <c r="G1477" i="1"/>
  <c r="G1804" i="1"/>
  <c r="G1805" i="1"/>
  <c r="G1895" i="1"/>
  <c r="G1896" i="1"/>
  <c r="G2049" i="1"/>
  <c r="G2146" i="1"/>
  <c r="G2147" i="1"/>
  <c r="G2234" i="1"/>
  <c r="G1647" i="1"/>
  <c r="G53" i="1"/>
  <c r="G594" i="1"/>
  <c r="G684" i="1"/>
  <c r="G1312" i="1"/>
  <c r="G1478" i="1"/>
  <c r="G1565" i="1"/>
  <c r="G1566" i="1"/>
  <c r="G1648" i="1"/>
  <c r="G1734" i="1"/>
  <c r="G1735" i="1"/>
  <c r="G2235" i="1"/>
  <c r="G2409" i="1"/>
  <c r="G2579" i="1"/>
  <c r="G150" i="1"/>
  <c r="G151" i="1"/>
  <c r="G250" i="1"/>
  <c r="G413" i="1"/>
  <c r="G501" i="1"/>
  <c r="G945" i="1"/>
  <c r="G1023" i="1"/>
  <c r="G1121" i="1"/>
  <c r="G1206" i="1"/>
  <c r="G1736" i="1"/>
  <c r="G2236" i="1"/>
  <c r="G2237" i="1"/>
  <c r="G2658" i="1"/>
  <c r="G54" i="1"/>
  <c r="G152" i="1"/>
  <c r="G251" i="1"/>
  <c r="G328" i="1"/>
  <c r="G414" i="1"/>
  <c r="G502" i="1"/>
  <c r="G685" i="1"/>
  <c r="G852" i="1"/>
  <c r="G1024" i="1"/>
  <c r="G1207" i="1"/>
  <c r="G1208" i="1"/>
  <c r="G1313" i="1"/>
  <c r="G1314" i="1"/>
  <c r="G1479" i="1"/>
  <c r="G1480" i="1"/>
  <c r="G1567" i="1"/>
  <c r="G1649" i="1"/>
  <c r="G1650" i="1"/>
  <c r="G1737" i="1"/>
  <c r="G1897" i="1"/>
  <c r="G1975" i="1"/>
  <c r="G2050" i="1"/>
  <c r="G2051" i="1"/>
  <c r="G2052" i="1"/>
  <c r="G2238" i="1"/>
  <c r="G2324" i="1"/>
  <c r="G2410" i="1"/>
  <c r="G55" i="1"/>
  <c r="G503" i="1"/>
  <c r="G504" i="1"/>
  <c r="G505" i="1"/>
  <c r="G506" i="1"/>
  <c r="G686" i="1"/>
  <c r="G853" i="1"/>
  <c r="G854" i="1"/>
  <c r="G1025" i="1"/>
  <c r="G1481" i="1"/>
  <c r="G1898" i="1"/>
  <c r="G2148" i="1"/>
  <c r="G2149" i="1"/>
  <c r="G2490" i="1"/>
  <c r="G56" i="1"/>
  <c r="G153" i="1"/>
  <c r="G252" i="1"/>
  <c r="G415" i="1"/>
  <c r="G507" i="1"/>
  <c r="G595" i="1"/>
  <c r="G687" i="1"/>
  <c r="G855" i="1"/>
  <c r="G1209" i="1"/>
  <c r="G1315" i="1"/>
  <c r="G1316" i="1"/>
  <c r="G1401" i="1"/>
  <c r="G1568" i="1"/>
  <c r="G2053" i="1"/>
  <c r="G2239" i="1"/>
  <c r="G2325" i="1"/>
  <c r="G2659" i="1"/>
  <c r="G596" i="1"/>
  <c r="G1122" i="1"/>
  <c r="G1210" i="1"/>
  <c r="G2491" i="1"/>
  <c r="G2492" i="1"/>
  <c r="G2580" i="1"/>
  <c r="G329" i="1"/>
  <c r="G508" i="1"/>
  <c r="G856" i="1"/>
  <c r="G857" i="1"/>
  <c r="G1026" i="1"/>
  <c r="G1027" i="1"/>
  <c r="G1317" i="1"/>
  <c r="G1402" i="1"/>
  <c r="G1738" i="1"/>
  <c r="G1976" i="1"/>
  <c r="G775" i="1"/>
  <c r="G57" i="1"/>
  <c r="G154" i="1"/>
  <c r="G688" i="1"/>
  <c r="G946" i="1"/>
  <c r="G1211" i="1"/>
  <c r="G1651" i="1"/>
  <c r="G1652" i="1"/>
  <c r="G1653" i="1"/>
  <c r="G2054" i="1"/>
  <c r="G2326" i="1"/>
  <c r="G2411" i="1"/>
  <c r="G2493" i="1"/>
  <c r="G2494" i="1"/>
  <c r="G2660" i="1"/>
  <c r="G155" i="1"/>
  <c r="G253" i="1"/>
  <c r="G330" i="1"/>
  <c r="G509" i="1"/>
  <c r="G689" i="1"/>
  <c r="G776" i="1"/>
  <c r="G947" i="1"/>
  <c r="G1028" i="1"/>
  <c r="G1123" i="1"/>
  <c r="G1403" i="1"/>
  <c r="G1482" i="1"/>
  <c r="G1569" i="1"/>
  <c r="G1654" i="1"/>
  <c r="G1739" i="1"/>
  <c r="G1899" i="1"/>
  <c r="G2055" i="1"/>
  <c r="G2240" i="1"/>
  <c r="G2495" i="1"/>
  <c r="G156" i="1"/>
  <c r="G157" i="1"/>
  <c r="G254" i="1"/>
  <c r="G416" i="1"/>
  <c r="G417" i="1"/>
  <c r="G597" i="1"/>
  <c r="G690" i="1"/>
  <c r="G948" i="1"/>
  <c r="G1124" i="1"/>
  <c r="G1212" i="1"/>
  <c r="G1318" i="1"/>
  <c r="G1570" i="1"/>
  <c r="G1806" i="1"/>
  <c r="G1807" i="1"/>
  <c r="G1808" i="1"/>
  <c r="G1900" i="1"/>
  <c r="G1977" i="1"/>
  <c r="G2412" i="1"/>
  <c r="G2496" i="1"/>
  <c r="G2661" i="1"/>
  <c r="G58" i="1"/>
  <c r="G255" i="1"/>
  <c r="G510" i="1"/>
  <c r="G511" i="1"/>
  <c r="G691" i="1"/>
  <c r="G1029" i="1"/>
  <c r="G1319" i="1"/>
  <c r="G1404" i="1"/>
  <c r="G1405" i="1"/>
  <c r="G1655" i="1"/>
  <c r="G1740" i="1"/>
  <c r="G2056" i="1"/>
  <c r="G2057" i="1"/>
  <c r="G2241" i="1"/>
  <c r="G2242" i="1"/>
  <c r="G2662" i="1"/>
  <c r="G2663" i="1"/>
  <c r="G158" i="1"/>
  <c r="G159" i="1"/>
  <c r="G777" i="1"/>
  <c r="G1030" i="1"/>
  <c r="G1125" i="1"/>
  <c r="G1126" i="1"/>
  <c r="G1656" i="1"/>
  <c r="G1657" i="1"/>
  <c r="G2058" i="1"/>
  <c r="G2150" i="1"/>
  <c r="G2327" i="1"/>
  <c r="G1127" i="1"/>
  <c r="G2497" i="1"/>
  <c r="G1483" i="1"/>
  <c r="G1658" i="1"/>
  <c r="G1809" i="1"/>
  <c r="G2059" i="1"/>
  <c r="G2060" i="1"/>
  <c r="G2151" i="1"/>
  <c r="G59" i="1"/>
  <c r="G160" i="1"/>
  <c r="G256" i="1"/>
  <c r="G418" i="1"/>
  <c r="G778" i="1"/>
  <c r="G858" i="1"/>
  <c r="G1213" i="1"/>
  <c r="G1214" i="1"/>
  <c r="G1320" i="1"/>
  <c r="G1406" i="1"/>
  <c r="G1484" i="1"/>
  <c r="G1810" i="1"/>
  <c r="G2152" i="1"/>
  <c r="G2413" i="1"/>
  <c r="G2581" i="1"/>
  <c r="G2243" i="1"/>
  <c r="G2582" i="1"/>
  <c r="G60" i="1"/>
  <c r="G61" i="1"/>
  <c r="G1321" i="1"/>
  <c r="G1571" i="1"/>
  <c r="G2414" i="1"/>
  <c r="G2415" i="1"/>
  <c r="G2498" i="1"/>
  <c r="G419" i="1"/>
  <c r="G1031" i="1"/>
  <c r="G1215" i="1"/>
  <c r="G1322" i="1"/>
  <c r="G1323" i="1"/>
  <c r="G1572" i="1"/>
  <c r="G1811" i="1"/>
  <c r="G1901" i="1"/>
  <c r="G1978" i="1"/>
  <c r="G2416" i="1"/>
  <c r="G2499" i="1"/>
  <c r="G161" i="1"/>
  <c r="G420" i="1"/>
  <c r="G692" i="1"/>
  <c r="G1128" i="1"/>
  <c r="G1216" i="1"/>
  <c r="G1324" i="1"/>
  <c r="G1325" i="1"/>
  <c r="G1407" i="1"/>
  <c r="G1812" i="1"/>
  <c r="G1813" i="1"/>
  <c r="G2153" i="1"/>
  <c r="G2328" i="1"/>
  <c r="G2500" i="1"/>
  <c r="G2583" i="1"/>
  <c r="G2584" i="1"/>
  <c r="G2585" i="1"/>
  <c r="G62" i="1"/>
  <c r="G257" i="1"/>
  <c r="G512" i="1"/>
  <c r="G693" i="1"/>
  <c r="G859" i="1"/>
  <c r="G1326" i="1"/>
  <c r="G1485" i="1"/>
  <c r="G2154" i="1"/>
  <c r="G2664" i="1"/>
  <c r="G63" i="1"/>
  <c r="G162" i="1"/>
  <c r="G598" i="1"/>
  <c r="G694" i="1"/>
  <c r="G779" i="1"/>
  <c r="G860" i="1"/>
  <c r="G949" i="1"/>
  <c r="G950" i="1"/>
  <c r="G1032" i="1"/>
  <c r="G1129" i="1"/>
  <c r="G1327" i="1"/>
  <c r="G1814" i="1"/>
  <c r="G1902" i="1"/>
  <c r="G1903" i="1"/>
  <c r="G1904" i="1"/>
  <c r="G2244" i="1"/>
  <c r="G2245" i="1"/>
  <c r="G2329" i="1"/>
  <c r="G2417" i="1"/>
  <c r="G599" i="1"/>
  <c r="G1573" i="1"/>
  <c r="G2330" i="1"/>
  <c r="G2586" i="1"/>
  <c r="G2665" i="1"/>
  <c r="G861" i="1"/>
  <c r="G1328" i="1"/>
  <c r="G421" i="1"/>
  <c r="G1574" i="1"/>
  <c r="G258" i="1"/>
  <c r="G331" i="1"/>
  <c r="G422" i="1"/>
  <c r="G423" i="1"/>
  <c r="G424" i="1"/>
  <c r="G513" i="1"/>
  <c r="G600" i="1"/>
  <c r="G1033" i="1"/>
  <c r="G1217" i="1"/>
  <c r="G1575" i="1"/>
  <c r="G1741" i="1"/>
  <c r="G1815" i="1"/>
  <c r="G1816" i="1"/>
  <c r="G1905" i="1"/>
  <c r="G64" i="1"/>
  <c r="G514" i="1"/>
  <c r="G601" i="1"/>
  <c r="G1034" i="1"/>
  <c r="G1486" i="1"/>
  <c r="G1659" i="1"/>
  <c r="G1906" i="1"/>
  <c r="G2418" i="1"/>
  <c r="G2501" i="1"/>
  <c r="G602" i="1"/>
  <c r="G780" i="1"/>
  <c r="G862" i="1"/>
  <c r="G2061" i="1"/>
  <c r="G2155" i="1"/>
  <c r="G2331" i="1"/>
  <c r="G695" i="1"/>
  <c r="G1035" i="1"/>
  <c r="G1036" i="1"/>
  <c r="G1037" i="1"/>
  <c r="G1130" i="1"/>
  <c r="G1408" i="1"/>
  <c r="G1487" i="1"/>
  <c r="G1576" i="1"/>
  <c r="G1660" i="1"/>
  <c r="G1817" i="1"/>
  <c r="G2156" i="1"/>
  <c r="G2157" i="1"/>
  <c r="G2246" i="1"/>
  <c r="G2666" i="1"/>
  <c r="G65" i="1"/>
  <c r="G515" i="1"/>
  <c r="G1131" i="1"/>
  <c r="G1818" i="1"/>
  <c r="G2332" i="1"/>
  <c r="G66" i="1"/>
  <c r="G163" i="1"/>
  <c r="G332" i="1"/>
  <c r="G333" i="1"/>
  <c r="G951" i="1"/>
  <c r="G952" i="1"/>
  <c r="G1132" i="1"/>
  <c r="G1133" i="1"/>
  <c r="G1409" i="1"/>
  <c r="G1488" i="1"/>
  <c r="G1819" i="1"/>
  <c r="G1979" i="1"/>
  <c r="G1980" i="1"/>
  <c r="G2502" i="1"/>
  <c r="G259" i="1"/>
  <c r="G260" i="1"/>
  <c r="G516" i="1"/>
  <c r="G696" i="1"/>
  <c r="G863" i="1"/>
  <c r="G953" i="1"/>
  <c r="G1410" i="1"/>
  <c r="G1489" i="1"/>
  <c r="G1820" i="1"/>
  <c r="G1821" i="1"/>
  <c r="G2158" i="1"/>
  <c r="G2159" i="1"/>
  <c r="G2333" i="1"/>
  <c r="G2334" i="1"/>
  <c r="G2503" i="1"/>
  <c r="G2587" i="1"/>
  <c r="G2588" i="1"/>
  <c r="G164" i="1"/>
  <c r="G781" i="1"/>
  <c r="G864" i="1"/>
  <c r="G1329" i="1"/>
  <c r="G1577" i="1"/>
  <c r="G1661" i="1"/>
  <c r="G2160" i="1"/>
  <c r="G2161" i="1"/>
  <c r="G2247" i="1"/>
  <c r="G67" i="1"/>
  <c r="G425" i="1"/>
  <c r="G865" i="1"/>
  <c r="G954" i="1"/>
  <c r="G1490" i="1"/>
  <c r="G1742" i="1"/>
  <c r="G1822" i="1"/>
  <c r="G1823" i="1"/>
  <c r="G2062" i="1"/>
  <c r="G1218" i="1"/>
  <c r="G2419" i="1"/>
  <c r="G2335" i="1"/>
  <c r="G165" i="1"/>
  <c r="G166" i="1"/>
  <c r="G261" i="1"/>
  <c r="G603" i="1"/>
  <c r="G697" i="1"/>
  <c r="G782" i="1"/>
  <c r="G955" i="1"/>
  <c r="G1219" i="1"/>
  <c r="G1578" i="1"/>
  <c r="G1579" i="1"/>
  <c r="G1907" i="1"/>
  <c r="G1908" i="1"/>
  <c r="G1981" i="1"/>
  <c r="G2162" i="1"/>
  <c r="G2420" i="1"/>
  <c r="G68" i="1"/>
  <c r="G167" i="1"/>
  <c r="G866" i="1"/>
  <c r="G2336" i="1"/>
  <c r="G2421" i="1"/>
  <c r="G69" i="1"/>
  <c r="G262" i="1"/>
  <c r="G783" i="1"/>
  <c r="G867" i="1"/>
  <c r="G1909" i="1"/>
  <c r="G2163" i="1"/>
  <c r="G2422" i="1"/>
  <c r="G2589" i="1"/>
  <c r="G70" i="1"/>
  <c r="G71" i="1"/>
  <c r="G334" i="1"/>
  <c r="G604" i="1"/>
  <c r="G605" i="1"/>
  <c r="G606" i="1"/>
  <c r="G698" i="1"/>
  <c r="G1134" i="1"/>
  <c r="G1743" i="1"/>
  <c r="G263" i="1"/>
  <c r="G335" i="1"/>
  <c r="G1491" i="1"/>
  <c r="G336" i="1"/>
  <c r="G426" i="1"/>
  <c r="G517" i="1"/>
  <c r="G518" i="1"/>
  <c r="G1135" i="1"/>
  <c r="G1220" i="1"/>
  <c r="G1330" i="1"/>
  <c r="G1331" i="1"/>
  <c r="G1662" i="1"/>
  <c r="G1824" i="1"/>
  <c r="G1910" i="1"/>
  <c r="G1911" i="1"/>
  <c r="G868" i="1"/>
  <c r="G1492" i="1"/>
  <c r="G1825" i="1"/>
  <c r="G264" i="1"/>
  <c r="G337" i="1"/>
  <c r="G427" i="1"/>
  <c r="G607" i="1"/>
  <c r="G1411" i="1"/>
  <c r="G2337" i="1"/>
  <c r="G2504" i="1"/>
  <c r="G2505" i="1"/>
  <c r="G1982" i="1"/>
  <c r="G2590" i="1"/>
  <c r="G1332" i="1"/>
  <c r="G1493" i="1"/>
  <c r="G1983" i="1"/>
  <c r="G2063" i="1"/>
  <c r="G2064" i="1"/>
  <c r="G2248" i="1"/>
  <c r="G2338" i="1"/>
  <c r="G2591" i="1"/>
  <c r="G265" i="1"/>
  <c r="G338" i="1"/>
  <c r="G519" i="1"/>
  <c r="G520" i="1"/>
  <c r="G608" i="1"/>
  <c r="G784" i="1"/>
  <c r="G956" i="1"/>
  <c r="G1221" i="1"/>
  <c r="G1494" i="1"/>
  <c r="G1744" i="1"/>
  <c r="G1912" i="1"/>
  <c r="G2506" i="1"/>
  <c r="G2667" i="1"/>
  <c r="G2668" i="1"/>
  <c r="G428" i="1"/>
  <c r="G869" i="1"/>
  <c r="G1038" i="1"/>
  <c r="G1136" i="1"/>
  <c r="G1222" i="1"/>
  <c r="G2249" i="1"/>
  <c r="G429" i="1"/>
  <c r="G521" i="1"/>
  <c r="G609" i="1"/>
  <c r="G699" i="1"/>
  <c r="G785" i="1"/>
  <c r="G870" i="1"/>
  <c r="G1039" i="1"/>
  <c r="G1223" i="1"/>
  <c r="G1224" i="1"/>
  <c r="G1333" i="1"/>
  <c r="G1580" i="1"/>
  <c r="G1826" i="1"/>
  <c r="G1984" i="1"/>
  <c r="G2339" i="1"/>
  <c r="G2423" i="1"/>
  <c r="G168" i="1"/>
  <c r="G430" i="1"/>
  <c r="G431" i="1"/>
  <c r="G1495" i="1"/>
  <c r="G1663" i="1"/>
  <c r="G2340" i="1"/>
  <c r="G2507" i="1"/>
  <c r="G169" i="1"/>
  <c r="G432" i="1"/>
  <c r="G522" i="1"/>
  <c r="G700" i="1"/>
  <c r="G701" i="1"/>
  <c r="G1137" i="1"/>
  <c r="G1412" i="1"/>
  <c r="G1581" i="1"/>
  <c r="G1582" i="1"/>
  <c r="G1827" i="1"/>
  <c r="G1985" i="1"/>
  <c r="G2065" i="1"/>
  <c r="G2341" i="1"/>
  <c r="G2424" i="1"/>
  <c r="G957" i="1"/>
  <c r="G1583" i="1"/>
  <c r="G1664" i="1"/>
  <c r="G2066" i="1"/>
  <c r="G2067" i="1"/>
  <c r="G2669" i="1"/>
  <c r="G72" i="1"/>
  <c r="G170" i="1"/>
  <c r="G339" i="1"/>
  <c r="G523" i="1"/>
  <c r="G610" i="1"/>
  <c r="G786" i="1"/>
  <c r="G871" i="1"/>
  <c r="G1138" i="1"/>
  <c r="G1334" i="1"/>
  <c r="G1584" i="1"/>
  <c r="G1665" i="1"/>
  <c r="G1913" i="1"/>
  <c r="G2425" i="1"/>
  <c r="G2426" i="1"/>
  <c r="G2592" i="1"/>
  <c r="G611" i="1"/>
  <c r="G1040" i="1"/>
  <c r="G1041" i="1"/>
  <c r="G1042" i="1"/>
  <c r="G1139" i="1"/>
  <c r="G1496" i="1"/>
  <c r="G1497" i="1"/>
  <c r="G1585" i="1"/>
  <c r="G1666" i="1"/>
  <c r="G2068" i="1"/>
  <c r="G2069" i="1"/>
  <c r="G2250" i="1"/>
  <c r="G2342" i="1"/>
  <c r="G2427" i="1"/>
  <c r="G2508" i="1"/>
  <c r="G2593" i="1"/>
  <c r="G2594" i="1"/>
  <c r="G2595" i="1"/>
  <c r="G340" i="1"/>
  <c r="G341" i="1"/>
  <c r="G1225" i="1"/>
  <c r="G1745" i="1"/>
  <c r="G2596" i="1"/>
  <c r="G73" i="1"/>
  <c r="G612" i="1"/>
  <c r="G702" i="1"/>
  <c r="G958" i="1"/>
  <c r="G959" i="1"/>
  <c r="G1140" i="1"/>
  <c r="G1586" i="1"/>
  <c r="G1587" i="1"/>
  <c r="G2670" i="1"/>
  <c r="G171" i="1"/>
  <c r="G1413" i="1"/>
  <c r="G2070" i="1"/>
  <c r="G2509" i="1"/>
  <c r="G172" i="1"/>
  <c r="G787" i="1"/>
  <c r="G1043" i="1"/>
  <c r="G1414" i="1"/>
  <c r="G1667" i="1"/>
  <c r="G1746" i="1"/>
  <c r="G2510" i="1"/>
  <c r="G2071" i="1"/>
  <c r="G703" i="1"/>
  <c r="G1044" i="1"/>
  <c r="G1226" i="1"/>
  <c r="G1415" i="1"/>
  <c r="G1747" i="1"/>
  <c r="G1914" i="1"/>
  <c r="G2343" i="1"/>
  <c r="G2344" i="1"/>
  <c r="G2597" i="1"/>
  <c r="G2598" i="1"/>
  <c r="G74" i="1"/>
  <c r="G173" i="1"/>
  <c r="G704" i="1"/>
  <c r="G960" i="1"/>
  <c r="G2164" i="1"/>
  <c r="G2599" i="1"/>
  <c r="G2671" i="1"/>
  <c r="G524" i="1"/>
  <c r="G705" i="1"/>
  <c r="G1668" i="1"/>
  <c r="G75" i="1"/>
  <c r="G706" i="1"/>
  <c r="G872" i="1"/>
  <c r="G1227" i="1"/>
  <c r="G1335" i="1"/>
  <c r="G1669" i="1"/>
  <c r="G1748" i="1"/>
  <c r="G1828" i="1"/>
  <c r="G1829" i="1"/>
  <c r="G1915" i="1"/>
  <c r="G1916" i="1"/>
  <c r="G2251" i="1"/>
  <c r="G2252" i="1"/>
  <c r="G2253" i="1"/>
  <c r="G2345" i="1"/>
  <c r="G2600" i="1"/>
  <c r="G174" i="1"/>
  <c r="G266" i="1"/>
  <c r="G525" i="1"/>
  <c r="G788" i="1"/>
  <c r="G789" i="1"/>
  <c r="G1416" i="1"/>
  <c r="G1498" i="1"/>
  <c r="G1588" i="1"/>
  <c r="G1830" i="1"/>
  <c r="G1917" i="1"/>
  <c r="G1918" i="1"/>
  <c r="G1919" i="1"/>
  <c r="G1920" i="1"/>
  <c r="G2346" i="1"/>
  <c r="G2511" i="1"/>
  <c r="G175" i="1"/>
  <c r="G342" i="1"/>
  <c r="G526" i="1"/>
  <c r="G613" i="1"/>
  <c r="G707" i="1"/>
  <c r="G873" i="1"/>
  <c r="G961" i="1"/>
  <c r="G1045" i="1"/>
  <c r="G1046" i="1"/>
  <c r="G1336" i="1"/>
  <c r="G1749" i="1"/>
  <c r="G1831" i="1"/>
  <c r="G1832" i="1"/>
  <c r="G1986" i="1"/>
  <c r="G2072" i="1"/>
  <c r="G2347" i="1"/>
  <c r="G2672" i="1"/>
  <c r="G76" i="1"/>
  <c r="G77" i="1"/>
  <c r="G433" i="1"/>
  <c r="G614" i="1"/>
  <c r="G962" i="1"/>
  <c r="G1228" i="1"/>
  <c r="G1417" i="1"/>
  <c r="G1589" i="1"/>
  <c r="G1670" i="1"/>
  <c r="G1833" i="1"/>
  <c r="G1987" i="1"/>
  <c r="G2254" i="1"/>
  <c r="G2348" i="1"/>
  <c r="G2349" i="1"/>
  <c r="G2512" i="1"/>
  <c r="G527" i="1"/>
  <c r="G708" i="1"/>
  <c r="G790" i="1"/>
  <c r="G791" i="1"/>
  <c r="G1047" i="1"/>
  <c r="G1337" i="1"/>
  <c r="G1590" i="1"/>
  <c r="G1834" i="1"/>
  <c r="G1988" i="1"/>
  <c r="G2073" i="1"/>
  <c r="G2165" i="1"/>
  <c r="G2255" i="1"/>
  <c r="G2350" i="1"/>
  <c r="G2428" i="1"/>
  <c r="G2601" i="1"/>
  <c r="G2602" i="1"/>
  <c r="G176" i="1"/>
  <c r="G792" i="1"/>
  <c r="G793" i="1"/>
  <c r="G794" i="1"/>
  <c r="G963" i="1"/>
  <c r="G1229" i="1"/>
  <c r="G1230" i="1"/>
  <c r="G1338" i="1"/>
  <c r="G1499" i="1"/>
  <c r="G1591" i="1"/>
  <c r="G2429" i="1"/>
  <c r="G434" i="1"/>
  <c r="G1141" i="1"/>
  <c r="G1500" i="1"/>
  <c r="G1835" i="1"/>
  <c r="G2513" i="1"/>
  <c r="G78" i="1"/>
  <c r="G79" i="1"/>
  <c r="G80" i="1"/>
  <c r="G177" i="1"/>
  <c r="G343" i="1"/>
  <c r="G615" i="1"/>
  <c r="G709" i="1"/>
  <c r="G874" i="1"/>
  <c r="G1142" i="1"/>
  <c r="G1231" i="1"/>
  <c r="G1232" i="1"/>
  <c r="G1339" i="1"/>
  <c r="G1418" i="1"/>
  <c r="G1671" i="1"/>
  <c r="G1750" i="1"/>
  <c r="G1836" i="1"/>
  <c r="G1837" i="1"/>
  <c r="G1989" i="1"/>
  <c r="G1990" i="1"/>
  <c r="G2166" i="1"/>
  <c r="G2256" i="1"/>
  <c r="G2257" i="1"/>
  <c r="G2258" i="1"/>
  <c r="G2430" i="1"/>
  <c r="G2431" i="1"/>
  <c r="G2432" i="1"/>
  <c r="G2514" i="1"/>
  <c r="G2515" i="1"/>
  <c r="G875" i="1"/>
  <c r="G1672" i="1"/>
  <c r="G2516" i="1"/>
  <c r="G710" i="1"/>
  <c r="G1838" i="1"/>
  <c r="G1991" i="1"/>
  <c r="G1992" i="1"/>
  <c r="G2074" i="1"/>
  <c r="G2517" i="1"/>
  <c r="G267" i="1"/>
  <c r="G268" i="1"/>
  <c r="G344" i="1"/>
  <c r="G435" i="1"/>
  <c r="G436" i="1"/>
  <c r="G711" i="1"/>
  <c r="G712" i="1"/>
  <c r="G876" i="1"/>
  <c r="G1419" i="1"/>
  <c r="G1420" i="1"/>
  <c r="G1673" i="1"/>
  <c r="G1921" i="1"/>
  <c r="G1993" i="1"/>
  <c r="G2259" i="1"/>
  <c r="G2351" i="1"/>
  <c r="G2352" i="1"/>
  <c r="G2433" i="1"/>
  <c r="G2434" i="1"/>
  <c r="G2603" i="1"/>
  <c r="G2673" i="1"/>
  <c r="G2674" i="1"/>
  <c r="G2675" i="1"/>
  <c r="G178" i="1"/>
  <c r="G616" i="1"/>
  <c r="G617" i="1"/>
  <c r="G713" i="1"/>
  <c r="G1143" i="1"/>
  <c r="G1144" i="1"/>
  <c r="G1145" i="1"/>
  <c r="G1233" i="1"/>
  <c r="G1340" i="1"/>
  <c r="G1421" i="1"/>
  <c r="G1592" i="1"/>
  <c r="G1674" i="1"/>
  <c r="G1751" i="1"/>
  <c r="G1922" i="1"/>
  <c r="G1994" i="1"/>
  <c r="G2167" i="1"/>
  <c r="G2260" i="1"/>
  <c r="G2604" i="1"/>
  <c r="G2605" i="1"/>
  <c r="G2606" i="1"/>
  <c r="G2676" i="1"/>
  <c r="G81" i="1"/>
  <c r="G82" i="1"/>
  <c r="G179" i="1"/>
  <c r="G269" i="1"/>
  <c r="G270" i="1"/>
  <c r="G345" i="1"/>
  <c r="G437" i="1"/>
  <c r="G438" i="1"/>
  <c r="G528" i="1"/>
  <c r="G618" i="1"/>
  <c r="G795" i="1"/>
  <c r="G796" i="1"/>
  <c r="G1146" i="1"/>
  <c r="G1995" i="1"/>
  <c r="G2168" i="1"/>
  <c r="G2353" i="1"/>
  <c r="G180" i="1"/>
  <c r="G271" i="1"/>
  <c r="G346" i="1"/>
  <c r="G347" i="1"/>
  <c r="G619" i="1"/>
  <c r="G714" i="1"/>
  <c r="G877" i="1"/>
  <c r="G964" i="1"/>
  <c r="G965" i="1"/>
  <c r="G1147" i="1"/>
  <c r="G1148" i="1"/>
  <c r="G1501" i="1"/>
  <c r="G1593" i="1"/>
  <c r="G1675" i="1"/>
  <c r="G1839" i="1"/>
  <c r="G2075" i="1"/>
  <c r="G2169" i="1"/>
  <c r="G2261" i="1"/>
  <c r="G2262" i="1"/>
  <c r="G2263" i="1"/>
  <c r="G2354" i="1"/>
  <c r="G2355" i="1"/>
  <c r="G2435" i="1"/>
  <c r="G2436" i="1"/>
  <c r="G2518" i="1"/>
  <c r="G1840" i="1"/>
  <c r="G1996" i="1"/>
  <c r="G1997" i="1"/>
  <c r="G2356" i="1"/>
  <c r="G529" i="1"/>
  <c r="G797" i="1"/>
  <c r="G878" i="1"/>
  <c r="G1149" i="1"/>
  <c r="G1676" i="1"/>
  <c r="G1841" i="1"/>
  <c r="G2170" i="1"/>
  <c r="G2264" i="1"/>
  <c r="G2519" i="1"/>
  <c r="G83" i="1"/>
  <c r="G181" i="1"/>
  <c r="G182" i="1"/>
  <c r="G183" i="1"/>
  <c r="G272" i="1"/>
  <c r="G273" i="1"/>
  <c r="G439" i="1"/>
  <c r="G440" i="1"/>
  <c r="G620" i="1"/>
  <c r="G798" i="1"/>
  <c r="G799" i="1"/>
  <c r="G800" i="1"/>
  <c r="G801" i="1"/>
  <c r="G966" i="1"/>
  <c r="G967" i="1"/>
  <c r="G1048" i="1"/>
  <c r="G1150" i="1"/>
  <c r="G1151" i="1"/>
  <c r="G1234" i="1"/>
  <c r="G1235" i="1"/>
  <c r="G1236" i="1"/>
  <c r="G1502" i="1"/>
  <c r="G1594" i="1"/>
  <c r="G1595" i="1"/>
  <c r="G1752" i="1"/>
  <c r="G1753" i="1"/>
  <c r="G1998" i="1"/>
  <c r="G2076" i="1"/>
  <c r="G2171" i="1"/>
  <c r="G2265" i="1"/>
  <c r="G2357" i="1"/>
  <c r="G2358" i="1"/>
  <c r="G2359" i="1"/>
  <c r="G2360" i="1"/>
  <c r="G2437" i="1"/>
  <c r="G2520" i="1"/>
  <c r="G2607" i="1"/>
  <c r="G2608" i="1"/>
  <c r="G184" i="1"/>
  <c r="G185" i="1"/>
  <c r="G274" i="1"/>
  <c r="G348" i="1"/>
  <c r="G349" i="1"/>
  <c r="G802" i="1"/>
  <c r="G1596" i="1"/>
  <c r="G1754" i="1"/>
  <c r="G1842" i="1"/>
  <c r="G1923" i="1"/>
  <c r="G2438" i="1"/>
  <c r="G2609" i="1"/>
  <c r="G84" i="1"/>
  <c r="G85" i="1"/>
  <c r="G86" i="1"/>
  <c r="G186" i="1"/>
  <c r="G187" i="1"/>
  <c r="G275" i="1"/>
  <c r="G276" i="1"/>
  <c r="G350" i="1"/>
  <c r="G351" i="1"/>
  <c r="G530" i="1"/>
  <c r="G531" i="1"/>
  <c r="G715" i="1"/>
  <c r="G716" i="1"/>
  <c r="G803" i="1"/>
  <c r="G968" i="1"/>
  <c r="G1049" i="1"/>
  <c r="G1152" i="1"/>
  <c r="G1237" i="1"/>
  <c r="G1238" i="1"/>
  <c r="G1341" i="1"/>
  <c r="G1503" i="1"/>
  <c r="G1504" i="1"/>
  <c r="G1505" i="1"/>
  <c r="G1597" i="1"/>
  <c r="G1677" i="1"/>
  <c r="G1755" i="1"/>
  <c r="G1756" i="1"/>
  <c r="G1999" i="1"/>
  <c r="G2172" i="1"/>
  <c r="G2173" i="1"/>
  <c r="G2174" i="1"/>
  <c r="G2266" i="1"/>
  <c r="G2439" i="1"/>
  <c r="G2610" i="1"/>
  <c r="G188" i="1"/>
  <c r="G189" i="1"/>
  <c r="G277" i="1"/>
  <c r="G532" i="1"/>
  <c r="G804" i="1"/>
  <c r="G805" i="1"/>
  <c r="G879" i="1"/>
  <c r="G1342" i="1"/>
  <c r="G1422" i="1"/>
  <c r="G1843" i="1"/>
  <c r="G1924" i="1"/>
  <c r="G2000" i="1"/>
  <c r="G2175" i="1"/>
  <c r="G2521" i="1"/>
  <c r="G190" i="1"/>
  <c r="G278" i="1"/>
  <c r="G441" i="1"/>
  <c r="G717" i="1"/>
  <c r="G969" i="1"/>
  <c r="G1343" i="1"/>
  <c r="G1344" i="1"/>
  <c r="G1925" i="1"/>
  <c r="G2001" i="1"/>
  <c r="G2267" i="1"/>
  <c r="G2268" i="1"/>
  <c r="G2522" i="1"/>
  <c r="G352" i="1"/>
  <c r="G442" i="1"/>
  <c r="G443" i="1"/>
  <c r="G880" i="1"/>
  <c r="G1050" i="1"/>
  <c r="G1153" i="1"/>
  <c r="G1423" i="1"/>
  <c r="G1844" i="1"/>
  <c r="G2176" i="1"/>
  <c r="G2269" i="1"/>
  <c r="G2677" i="1"/>
  <c r="G87" i="1"/>
  <c r="G279" i="1"/>
  <c r="G280" i="1"/>
  <c r="G353" i="1"/>
  <c r="G621" i="1"/>
  <c r="G718" i="1"/>
  <c r="G806" i="1"/>
  <c r="G881" i="1"/>
  <c r="G882" i="1"/>
  <c r="G883" i="1"/>
  <c r="G1239" i="1"/>
  <c r="G1240" i="1"/>
  <c r="G1345" i="1"/>
  <c r="G1506" i="1"/>
  <c r="G1598" i="1"/>
  <c r="G1678" i="1"/>
  <c r="G1926" i="1"/>
  <c r="G2002" i="1"/>
  <c r="G2077" i="1"/>
  <c r="G2361" i="1"/>
  <c r="G2440" i="1"/>
  <c r="G2441" i="1"/>
  <c r="G2523" i="1"/>
  <c r="G2524" i="1"/>
  <c r="G2611" i="1"/>
  <c r="G2678" i="1"/>
  <c r="G2679" i="1"/>
  <c r="G191" i="1"/>
  <c r="G281" i="1"/>
  <c r="G282" i="1"/>
  <c r="G283" i="1"/>
  <c r="G284" i="1"/>
  <c r="G354" i="1"/>
  <c r="G444" i="1"/>
  <c r="G445" i="1"/>
  <c r="G622" i="1"/>
  <c r="G719" i="1"/>
  <c r="G807" i="1"/>
  <c r="G884" i="1"/>
  <c r="G1051" i="1"/>
  <c r="G1052" i="1"/>
  <c r="G1053" i="1"/>
  <c r="G1154" i="1"/>
  <c r="G1346" i="1"/>
  <c r="G1424" i="1"/>
  <c r="G1425" i="1"/>
  <c r="G1426" i="1"/>
  <c r="G1507" i="1"/>
  <c r="G1757" i="1"/>
  <c r="G1758" i="1"/>
  <c r="G1759" i="1"/>
  <c r="G2003" i="1"/>
  <c r="G2078" i="1"/>
  <c r="G2525" i="1"/>
  <c r="G2526" i="1"/>
  <c r="G88" i="1"/>
  <c r="G446" i="1"/>
  <c r="G623" i="1"/>
  <c r="G970" i="1"/>
  <c r="G1155" i="1"/>
  <c r="G1241" i="1"/>
  <c r="G1347" i="1"/>
  <c r="G1348" i="1"/>
  <c r="G1349" i="1"/>
  <c r="G1427" i="1"/>
  <c r="G1508" i="1"/>
  <c r="G1509" i="1"/>
  <c r="G1679" i="1"/>
  <c r="G1680" i="1"/>
  <c r="G1927" i="1"/>
  <c r="G2442" i="1"/>
  <c r="G2527" i="1"/>
  <c r="G89" i="1"/>
  <c r="G192" i="1"/>
  <c r="G720" i="1"/>
  <c r="G721" i="1"/>
  <c r="G808" i="1"/>
  <c r="G809" i="1"/>
  <c r="G885" i="1"/>
  <c r="G1054" i="1"/>
  <c r="G1055" i="1"/>
  <c r="G1510" i="1"/>
  <c r="G1511" i="1"/>
  <c r="G1760" i="1"/>
  <c r="G2362" i="1"/>
  <c r="G2528" i="1"/>
  <c r="G2529" i="1"/>
  <c r="G2530" i="1"/>
  <c r="G2612" i="1"/>
  <c r="G2680" i="1"/>
  <c r="G90" i="1"/>
  <c r="G193" i="1"/>
  <c r="G447" i="1"/>
  <c r="G810" i="1"/>
  <c r="G886" i="1"/>
  <c r="G887" i="1"/>
  <c r="G1156" i="1"/>
  <c r="G1242" i="1"/>
  <c r="G1350" i="1"/>
  <c r="G1681" i="1"/>
  <c r="G1845" i="1"/>
  <c r="G2079" i="1"/>
  <c r="G2080" i="1"/>
  <c r="G2177" i="1"/>
  <c r="G2363" i="1"/>
  <c r="G2364" i="1"/>
  <c r="G448" i="1"/>
  <c r="G533" i="1"/>
  <c r="G722" i="1"/>
  <c r="G723" i="1"/>
  <c r="G811" i="1"/>
  <c r="G888" i="1"/>
  <c r="G1056" i="1"/>
  <c r="G1157" i="1"/>
  <c r="G1351" i="1"/>
  <c r="G1682" i="1"/>
  <c r="G2178" i="1"/>
  <c r="G2179" i="1"/>
  <c r="G2365" i="1"/>
  <c r="G2443" i="1"/>
  <c r="G2531" i="1"/>
  <c r="G2532" i="1"/>
  <c r="G2533" i="1"/>
  <c r="G2681" i="1"/>
  <c r="G194" i="1"/>
  <c r="G449" i="1"/>
  <c r="G534" i="1"/>
  <c r="G624" i="1"/>
  <c r="G889" i="1"/>
  <c r="G1512" i="1"/>
  <c r="G1761" i="1"/>
  <c r="G2081" i="1"/>
  <c r="G2270" i="1"/>
  <c r="G2613" i="1"/>
  <c r="G2614" i="1"/>
  <c r="G195" i="1"/>
  <c r="G1057" i="1"/>
  <c r="G1846" i="1"/>
  <c r="G2004" i="1"/>
  <c r="G2082" i="1"/>
  <c r="G2534" i="1"/>
  <c r="G91" i="1"/>
  <c r="G92" i="1"/>
  <c r="G355" i="1"/>
  <c r="G356" i="1"/>
  <c r="G535" i="1"/>
  <c r="G536" i="1"/>
  <c r="G812" i="1"/>
  <c r="G971" i="1"/>
  <c r="G1513" i="1"/>
  <c r="G1599" i="1"/>
  <c r="G2083" i="1"/>
  <c r="G2535" i="1"/>
  <c r="G285" i="1"/>
  <c r="G93" i="1"/>
  <c r="G2536" i="1"/>
  <c r="G94" i="1"/>
  <c r="G357" i="1"/>
  <c r="G358" i="1"/>
  <c r="G890" i="1"/>
  <c r="G1158" i="1"/>
  <c r="G1159" i="1"/>
  <c r="G1352" i="1"/>
  <c r="G1353" i="1"/>
  <c r="G1600" i="1"/>
  <c r="G1683" i="1"/>
  <c r="G1684" i="1"/>
  <c r="G2084" i="1"/>
  <c r="G2085" i="1"/>
  <c r="G2180" i="1"/>
  <c r="G2181" i="1"/>
  <c r="G2182" i="1"/>
  <c r="G2271" i="1"/>
  <c r="G2537" i="1"/>
  <c r="G2615" i="1"/>
  <c r="G286" i="1"/>
  <c r="G287" i="1"/>
  <c r="G288" i="1"/>
  <c r="G359" i="1"/>
  <c r="G724" i="1"/>
  <c r="G1160" i="1"/>
  <c r="G1601" i="1"/>
  <c r="G1762" i="1"/>
  <c r="G2444" i="1"/>
  <c r="G2538" i="1"/>
  <c r="G2682" i="1"/>
  <c r="G289" i="1"/>
  <c r="G360" i="1"/>
  <c r="G361" i="1"/>
  <c r="G891" i="1"/>
  <c r="G1058" i="1"/>
  <c r="G1243" i="1"/>
  <c r="G1928" i="1"/>
  <c r="G2616" i="1"/>
  <c r="G1059" i="1"/>
  <c r="G1514" i="1"/>
  <c r="G95" i="1"/>
  <c r="G96" i="1"/>
  <c r="G290" i="1"/>
  <c r="G892" i="1"/>
  <c r="G1060" i="1"/>
  <c r="G1061" i="1"/>
  <c r="G1062" i="1"/>
  <c r="G1847" i="1"/>
  <c r="G2005" i="1"/>
  <c r="G2086" i="1"/>
  <c r="G2617" i="1"/>
  <c r="G2683" i="1"/>
  <c r="G2684" i="1"/>
  <c r="G362" i="1"/>
  <c r="G537" i="1"/>
  <c r="G1244" i="1"/>
  <c r="G1428" i="1"/>
  <c r="G196" i="1"/>
  <c r="G450" i="1"/>
  <c r="G625" i="1"/>
  <c r="G725" i="1"/>
  <c r="G972" i="1"/>
  <c r="G1763" i="1"/>
  <c r="G1929" i="1"/>
  <c r="G2006" i="1"/>
  <c r="G2087" i="1"/>
  <c r="G2618" i="1"/>
  <c r="G97" i="1"/>
  <c r="G98" i="1"/>
  <c r="G626" i="1"/>
  <c r="G973" i="1"/>
  <c r="G974" i="1"/>
  <c r="G975" i="1"/>
  <c r="G1354" i="1"/>
  <c r="G2272" i="1"/>
  <c r="G2445" i="1"/>
  <c r="G2619" i="1"/>
  <c r="G2620" i="1"/>
  <c r="G99" i="1"/>
  <c r="G363" i="1"/>
  <c r="G451" i="1"/>
  <c r="G627" i="1"/>
  <c r="G976" i="1"/>
  <c r="G1245" i="1"/>
  <c r="G1355" i="1"/>
  <c r="G1515" i="1"/>
  <c r="G2007" i="1"/>
  <c r="G2621" i="1"/>
  <c r="G2685" i="1"/>
  <c r="G197" i="1"/>
  <c r="G364" i="1"/>
  <c r="G538" i="1"/>
  <c r="G539" i="1"/>
  <c r="G726" i="1"/>
  <c r="G727" i="1"/>
  <c r="G813" i="1"/>
  <c r="G893" i="1"/>
  <c r="G1063" i="1"/>
  <c r="G1161" i="1"/>
  <c r="G1356" i="1"/>
  <c r="G1357" i="1"/>
  <c r="G2446" i="1"/>
  <c r="G2447" i="1"/>
  <c r="G198" i="1"/>
  <c r="G365" i="1"/>
  <c r="G540" i="1"/>
  <c r="G628" i="1"/>
  <c r="G977" i="1"/>
  <c r="G1064" i="1"/>
  <c r="G1065" i="1"/>
  <c r="G1246" i="1"/>
  <c r="G1516" i="1"/>
  <c r="G1602" i="1"/>
  <c r="G2539" i="1"/>
  <c r="G894" i="1"/>
  <c r="G2448" i="1"/>
  <c r="G100" i="1"/>
  <c r="G728" i="1"/>
  <c r="G729" i="1"/>
  <c r="G978" i="1"/>
  <c r="G979" i="1"/>
  <c r="G1066" i="1"/>
  <c r="G1247" i="1"/>
  <c r="G1248" i="1"/>
  <c r="G1249" i="1"/>
  <c r="G1603" i="1"/>
  <c r="G1685" i="1"/>
  <c r="G1848" i="1"/>
  <c r="G2088" i="1"/>
  <c r="G2273" i="1"/>
  <c r="G2449" i="1"/>
  <c r="G2622" i="1"/>
  <c r="G101" i="1"/>
  <c r="G366" i="1"/>
  <c r="G629" i="1"/>
  <c r="G630" i="1"/>
  <c r="G730" i="1"/>
  <c r="G814" i="1"/>
  <c r="G815" i="1"/>
  <c r="G1067" i="1"/>
  <c r="G1162" i="1"/>
  <c r="G1250" i="1"/>
  <c r="G1358" i="1"/>
  <c r="G1359" i="1"/>
  <c r="G1360" i="1"/>
  <c r="G1517" i="1"/>
  <c r="G1604" i="1"/>
  <c r="G2366" i="1"/>
  <c r="G2623" i="1"/>
  <c r="G199" i="1"/>
  <c r="G291" i="1"/>
  <c r="G452" i="1"/>
  <c r="G453" i="1"/>
  <c r="G1251" i="1"/>
  <c r="G1252" i="1"/>
  <c r="G1253" i="1"/>
  <c r="G1686" i="1"/>
  <c r="G1764" i="1"/>
  <c r="G1930" i="1"/>
  <c r="G2008" i="1"/>
  <c r="G2009" i="1"/>
  <c r="G2089" i="1"/>
  <c r="G2367" i="1"/>
  <c r="G2450" i="1"/>
  <c r="G2624" i="1"/>
  <c r="G102" i="1"/>
  <c r="G200" i="1"/>
  <c r="G201" i="1"/>
  <c r="G454" i="1"/>
  <c r="G1361" i="1"/>
  <c r="G1765" i="1"/>
  <c r="G1849" i="1"/>
  <c r="G2183" i="1"/>
  <c r="G2451" i="1"/>
  <c r="G631" i="1"/>
  <c r="G632" i="1"/>
  <c r="G816" i="1"/>
  <c r="G895" i="1"/>
  <c r="G1163" i="1"/>
  <c r="G1518" i="1"/>
  <c r="G1605" i="1"/>
  <c r="G1687" i="1"/>
  <c r="G1850" i="1"/>
  <c r="G2368" i="1"/>
  <c r="G2452" i="1"/>
  <c r="G103" i="1"/>
  <c r="G104" i="1"/>
  <c r="G896" i="1"/>
  <c r="G980" i="1"/>
  <c r="G1068" i="1"/>
  <c r="G1931" i="1"/>
  <c r="G2369" i="1"/>
  <c r="G2625" i="1"/>
  <c r="G633" i="1"/>
  <c r="G1069" i="1"/>
  <c r="G1606" i="1"/>
  <c r="G2184" i="1"/>
  <c r="G541" i="1"/>
  <c r="G1519" i="1"/>
  <c r="G1932" i="1"/>
  <c r="G105" i="1"/>
  <c r="G367" i="1"/>
  <c r="G455" i="1"/>
  <c r="G731" i="1"/>
  <c r="G897" i="1"/>
  <c r="G898" i="1"/>
  <c r="G981" i="1"/>
  <c r="G1070" i="1"/>
  <c r="G1254" i="1"/>
  <c r="G2010" i="1"/>
  <c r="G2011" i="1"/>
  <c r="G2185" i="1"/>
  <c r="G2274" i="1"/>
  <c r="G2275" i="1"/>
  <c r="G2453" i="1"/>
  <c r="G2540" i="1"/>
  <c r="G2541" i="1"/>
  <c r="G106" i="1"/>
  <c r="G732" i="1"/>
  <c r="G982" i="1"/>
  <c r="G1071" i="1"/>
  <c r="G1429" i="1"/>
  <c r="G1933" i="1"/>
  <c r="G2090" i="1"/>
  <c r="G368" i="1"/>
  <c r="G456" i="1"/>
  <c r="G733" i="1"/>
  <c r="G734" i="1"/>
  <c r="G1934" i="1"/>
  <c r="G2370" i="1"/>
  <c r="G2626" i="1"/>
  <c r="G2627" i="1"/>
  <c r="G202" i="1"/>
  <c r="G203" i="1"/>
  <c r="G292" i="1"/>
  <c r="G634" i="1"/>
  <c r="G899" i="1"/>
  <c r="G1255" i="1"/>
  <c r="G1430" i="1"/>
  <c r="G1851" i="1"/>
  <c r="G1852" i="1"/>
  <c r="G2686" i="1"/>
  <c r="G983" i="1"/>
  <c r="G1072" i="1"/>
  <c r="G1164" i="1"/>
  <c r="G1256" i="1"/>
  <c r="G1935" i="1"/>
  <c r="G2012" i="1"/>
  <c r="G2276" i="1"/>
  <c r="G2277" i="1"/>
  <c r="G2687" i="1"/>
  <c r="G1165" i="1"/>
  <c r="G1936" i="1"/>
  <c r="G1937" i="1"/>
  <c r="G2091" i="1"/>
  <c r="G107" i="1"/>
  <c r="G108" i="1"/>
  <c r="G293" i="1"/>
  <c r="G457" i="1"/>
  <c r="G542" i="1"/>
  <c r="G900" i="1"/>
  <c r="G1766" i="1"/>
  <c r="G2013" i="1"/>
  <c r="G2278" i="1"/>
  <c r="G2279" i="1"/>
  <c r="G2280" i="1"/>
  <c r="G2371" i="1"/>
  <c r="G2372" i="1"/>
  <c r="G2373" i="1"/>
  <c r="G2374" i="1"/>
  <c r="G204" i="1"/>
  <c r="G294" i="1"/>
  <c r="G635" i="1"/>
  <c r="G735" i="1"/>
  <c r="G984" i="1"/>
  <c r="G1073" i="1"/>
  <c r="G1362" i="1"/>
  <c r="G1688" i="1"/>
  <c r="G1689" i="1"/>
  <c r="G1690" i="1"/>
  <c r="G2014" i="1"/>
  <c r="G2092" i="1"/>
  <c r="G2093" i="1"/>
  <c r="G2094" i="1"/>
  <c r="G2281" i="1"/>
  <c r="G2375" i="1"/>
  <c r="G2688" i="1"/>
  <c r="G205" i="1"/>
  <c r="G295" i="1"/>
  <c r="G296" i="1"/>
  <c r="G369" i="1"/>
  <c r="G543" i="1"/>
  <c r="G1166" i="1"/>
  <c r="G1167" i="1"/>
  <c r="G1363" i="1"/>
  <c r="G1520" i="1"/>
  <c r="G2015" i="1"/>
  <c r="G2016" i="1"/>
  <c r="G2095" i="1"/>
  <c r="G2282" i="1"/>
  <c r="G2376" i="1"/>
  <c r="G2628" i="1"/>
  <c r="G636" i="1"/>
  <c r="G1364" i="1"/>
  <c r="G2377" i="1"/>
  <c r="G2689" i="1"/>
  <c r="G109" i="1"/>
  <c r="G206" i="1"/>
  <c r="G207" i="1"/>
  <c r="G544" i="1"/>
  <c r="G817" i="1"/>
  <c r="G901" i="1"/>
  <c r="G1074" i="1"/>
  <c r="G1075" i="1"/>
  <c r="G1168" i="1"/>
  <c r="G1365" i="1"/>
  <c r="G1366" i="1"/>
  <c r="G1431" i="1"/>
  <c r="G1607" i="1"/>
  <c r="G1767" i="1"/>
  <c r="G2017" i="1"/>
  <c r="G2096" i="1"/>
  <c r="G2097" i="1"/>
  <c r="G545" i="1"/>
  <c r="G1169" i="1"/>
  <c r="G1367" i="1"/>
  <c r="G2186" i="1"/>
  <c r="G2690" i="1"/>
  <c r="G297" i="1"/>
  <c r="G458" i="1"/>
  <c r="G459" i="1"/>
  <c r="G902" i="1"/>
  <c r="G903" i="1"/>
  <c r="G904" i="1"/>
  <c r="G905" i="1"/>
  <c r="G1368" i="1"/>
  <c r="G1432" i="1"/>
  <c r="G1768" i="1"/>
  <c r="G2098" i="1"/>
  <c r="G2378" i="1"/>
  <c r="G2379" i="1"/>
  <c r="G2454" i="1"/>
  <c r="G2629" i="1"/>
  <c r="G110" i="1"/>
  <c r="G208" i="1"/>
  <c r="G546" i="1"/>
  <c r="G637" i="1"/>
  <c r="G736" i="1"/>
  <c r="G818" i="1"/>
  <c r="G819" i="1"/>
  <c r="G906" i="1"/>
  <c r="G1433" i="1"/>
  <c r="G1434" i="1"/>
  <c r="G1691" i="1"/>
  <c r="G1938" i="1"/>
  <c r="G2099" i="1"/>
  <c r="G2380" i="1"/>
  <c r="G1521" i="1"/>
  <c r="G209" i="1"/>
  <c r="G210" i="1"/>
  <c r="G298" i="1"/>
  <c r="G370" i="1"/>
  <c r="G638" i="1"/>
  <c r="G1257" i="1"/>
  <c r="G1692" i="1"/>
  <c r="G1769" i="1"/>
  <c r="G1939" i="1"/>
  <c r="G2100" i="1"/>
  <c r="G2283" i="1"/>
  <c r="G2691" i="1"/>
  <c r="G737" i="1"/>
  <c r="G738" i="1"/>
  <c r="G2187" i="1"/>
  <c r="G2381" i="1"/>
  <c r="G2382" i="1"/>
  <c r="G2455" i="1"/>
  <c r="G211" i="1"/>
  <c r="G460" i="1"/>
  <c r="G820" i="1"/>
  <c r="G1076" i="1"/>
  <c r="G1170" i="1"/>
  <c r="G1770" i="1"/>
  <c r="G1940" i="1"/>
  <c r="G2018" i="1"/>
  <c r="G2284" i="1"/>
  <c r="G2542" i="1"/>
  <c r="G212" i="1"/>
  <c r="G371" i="1"/>
  <c r="G2630" i="1"/>
  <c r="G2692" i="1"/>
  <c r="G372" i="1"/>
  <c r="G907" i="1"/>
  <c r="G111" i="1"/>
  <c r="G739" i="1"/>
  <c r="G821" i="1"/>
  <c r="G908" i="1"/>
  <c r="G1077" i="1"/>
  <c r="G1171" i="1"/>
  <c r="G1258" i="1"/>
  <c r="G1522" i="1"/>
  <c r="G1608" i="1"/>
  <c r="G1609" i="1"/>
  <c r="G1771" i="1"/>
  <c r="G2019" i="1"/>
  <c r="G2020" i="1"/>
  <c r="G2101" i="1"/>
  <c r="G2383" i="1"/>
  <c r="G2543" i="1"/>
  <c r="G639" i="1"/>
  <c r="G640" i="1"/>
  <c r="G909" i="1"/>
  <c r="G1693" i="1"/>
  <c r="G2384" i="1"/>
  <c r="G2456" i="1"/>
  <c r="G641" i="1"/>
  <c r="G740" i="1"/>
  <c r="G910" i="1"/>
  <c r="G985" i="1"/>
  <c r="G1078" i="1"/>
  <c r="G1079" i="1"/>
  <c r="G1259" i="1"/>
  <c r="G1369" i="1"/>
  <c r="G1435" i="1"/>
  <c r="G1523" i="1"/>
  <c r="G1694" i="1"/>
  <c r="G1772" i="1"/>
  <c r="G1853" i="1"/>
  <c r="G2102" i="1"/>
  <c r="G2188" i="1"/>
  <c r="G2285" i="1"/>
  <c r="G112" i="1"/>
  <c r="G213" i="1"/>
  <c r="G547" i="1"/>
  <c r="G741" i="1"/>
  <c r="G911" i="1"/>
  <c r="G986" i="1"/>
  <c r="G1695" i="1"/>
  <c r="G1773" i="1"/>
  <c r="G642" i="1"/>
  <c r="G822" i="1"/>
  <c r="G987" i="1"/>
  <c r="G1080" i="1"/>
  <c r="G1081" i="1"/>
  <c r="G1172" i="1"/>
  <c r="G1260" i="1"/>
  <c r="G1370" i="1"/>
  <c r="G1371" i="1"/>
  <c r="G1524" i="1"/>
  <c r="G1774" i="1"/>
  <c r="G1941" i="1"/>
  <c r="G1942" i="1"/>
  <c r="G2189" i="1"/>
  <c r="G2544" i="1"/>
  <c r="G2545" i="1"/>
  <c r="G2631" i="1"/>
  <c r="G2693" i="1"/>
  <c r="G299" i="1"/>
  <c r="G300" i="1"/>
  <c r="G548" i="1"/>
  <c r="G912" i="1"/>
  <c r="G913" i="1"/>
  <c r="G1082" i="1"/>
  <c r="G1696" i="1"/>
  <c r="G1775" i="1"/>
  <c r="G1943" i="1"/>
  <c r="G1944" i="1"/>
  <c r="G1945" i="1"/>
  <c r="G2103" i="1"/>
  <c r="G2190" i="1"/>
  <c r="G2694" i="1"/>
  <c r="G2695" i="1"/>
  <c r="G373" i="1"/>
  <c r="G461" i="1"/>
  <c r="G643" i="1"/>
  <c r="G914" i="1"/>
  <c r="G1173" i="1"/>
  <c r="G1261" i="1"/>
  <c r="G1372" i="1"/>
  <c r="G1436" i="1"/>
  <c r="G1437" i="1"/>
  <c r="G1697" i="1"/>
  <c r="G1946" i="1"/>
  <c r="G2191" i="1"/>
  <c r="G2632" i="1"/>
  <c r="G301" i="1"/>
  <c r="G549" i="1"/>
  <c r="G550" i="1"/>
  <c r="G644" i="1"/>
  <c r="G742" i="1"/>
  <c r="G743" i="1"/>
  <c r="G1083" i="1"/>
  <c r="G1438" i="1"/>
  <c r="G1439" i="1"/>
  <c r="G1525" i="1"/>
  <c r="G1526" i="1"/>
  <c r="G1947" i="1"/>
  <c r="G2021" i="1"/>
  <c r="G2022" i="1"/>
  <c r="G2286" i="1"/>
  <c r="G2385" i="1"/>
  <c r="G1776" i="1"/>
  <c r="G1948" i="1"/>
  <c r="G551" i="1"/>
  <c r="G645" i="1"/>
  <c r="G2287" i="1"/>
  <c r="G2386" i="1"/>
  <c r="G302" i="1"/>
  <c r="G988" i="1"/>
  <c r="G2633" i="1"/>
  <c r="G2696" i="1"/>
  <c r="K5" i="1"/>
  <c r="K4" i="1"/>
  <c r="K7" i="1"/>
  <c r="K6" i="1"/>
  <c r="K9" i="1"/>
  <c r="K8" i="1"/>
  <c r="K10" i="1"/>
  <c r="K11" i="1"/>
  <c r="K15" i="1"/>
  <c r="K14" i="1"/>
  <c r="K13" i="1"/>
  <c r="K12" i="1"/>
  <c r="K16" i="1"/>
  <c r="K19" i="1"/>
  <c r="K18" i="1"/>
  <c r="K17" i="1"/>
  <c r="K22" i="1"/>
  <c r="K21" i="1"/>
  <c r="K20" i="1"/>
  <c r="K112" i="1"/>
  <c r="K111" i="1"/>
  <c r="K110" i="1"/>
  <c r="K109" i="1"/>
  <c r="K107" i="1"/>
  <c r="K108" i="1"/>
  <c r="K106" i="1"/>
  <c r="K105" i="1"/>
  <c r="K103" i="1"/>
  <c r="K104" i="1"/>
  <c r="K102" i="1"/>
  <c r="K101" i="1"/>
  <c r="K100" i="1"/>
  <c r="K99" i="1"/>
  <c r="K97" i="1"/>
  <c r="K98" i="1"/>
  <c r="K95" i="1"/>
  <c r="K96" i="1"/>
  <c r="K94" i="1"/>
  <c r="K93" i="1"/>
  <c r="K91" i="1"/>
  <c r="K92" i="1"/>
  <c r="K90" i="1"/>
  <c r="K89" i="1"/>
  <c r="K88" i="1"/>
  <c r="K87" i="1"/>
  <c r="K84" i="1"/>
  <c r="K85" i="1"/>
  <c r="K86" i="1"/>
  <c r="K83" i="1"/>
  <c r="K81" i="1"/>
  <c r="K82" i="1"/>
  <c r="K78" i="1"/>
  <c r="K79" i="1"/>
  <c r="K80" i="1"/>
  <c r="K76" i="1"/>
  <c r="K77" i="1"/>
  <c r="K75" i="1"/>
  <c r="K74" i="1"/>
  <c r="K73" i="1"/>
  <c r="K72" i="1"/>
  <c r="K70" i="1"/>
  <c r="K71" i="1"/>
  <c r="K69" i="1"/>
  <c r="K68" i="1"/>
  <c r="K67" i="1"/>
  <c r="K66" i="1"/>
  <c r="K65" i="1"/>
  <c r="K64" i="1"/>
  <c r="K63" i="1"/>
  <c r="K62" i="1"/>
  <c r="K60" i="1"/>
  <c r="K61" i="1"/>
  <c r="K59" i="1"/>
  <c r="K58" i="1"/>
  <c r="K57" i="1"/>
  <c r="K56" i="1"/>
  <c r="K55" i="1"/>
  <c r="K54" i="1"/>
  <c r="K53" i="1"/>
  <c r="K52" i="1"/>
  <c r="K51" i="1"/>
  <c r="K50" i="1"/>
  <c r="K49" i="1"/>
  <c r="K48" i="1"/>
  <c r="K47" i="1"/>
  <c r="K46" i="1"/>
  <c r="K45" i="1"/>
  <c r="K44" i="1"/>
  <c r="K43" i="1"/>
  <c r="K42" i="1"/>
  <c r="K41" i="1"/>
  <c r="K40" i="1"/>
  <c r="K38" i="1"/>
  <c r="K39" i="1"/>
  <c r="K37" i="1"/>
  <c r="K36" i="1"/>
  <c r="K35" i="1"/>
  <c r="K34" i="1"/>
  <c r="K32" i="1"/>
  <c r="K33" i="1"/>
  <c r="K30" i="1"/>
  <c r="K31" i="1"/>
  <c r="K29" i="1"/>
  <c r="K28" i="1"/>
  <c r="K26" i="1"/>
  <c r="K27" i="1"/>
  <c r="K25" i="1"/>
  <c r="K24" i="1"/>
  <c r="K23" i="1"/>
  <c r="K213" i="1"/>
  <c r="K212" i="1"/>
  <c r="K211" i="1"/>
  <c r="K209" i="1"/>
  <c r="K210" i="1"/>
  <c r="K208" i="1"/>
  <c r="K206" i="1"/>
  <c r="K207" i="1"/>
  <c r="K205" i="1"/>
  <c r="K204" i="1"/>
  <c r="K202" i="1"/>
  <c r="K203" i="1"/>
  <c r="K200" i="1"/>
  <c r="K201" i="1"/>
  <c r="K199" i="1"/>
  <c r="K198" i="1"/>
  <c r="K197" i="1"/>
  <c r="K196" i="1"/>
  <c r="K195" i="1"/>
  <c r="K194" i="1"/>
  <c r="K193" i="1"/>
  <c r="K192" i="1"/>
  <c r="K191" i="1"/>
  <c r="K190" i="1"/>
  <c r="K188" i="1"/>
  <c r="K189" i="1"/>
  <c r="K186" i="1"/>
  <c r="K187" i="1"/>
  <c r="K184" i="1"/>
  <c r="K185" i="1"/>
  <c r="K181" i="1"/>
  <c r="K182" i="1"/>
  <c r="K183" i="1"/>
  <c r="K180" i="1"/>
  <c r="K179" i="1"/>
  <c r="K178" i="1"/>
  <c r="K177" i="1"/>
  <c r="K176" i="1"/>
  <c r="K175" i="1"/>
  <c r="K174" i="1"/>
  <c r="K173" i="1"/>
  <c r="K172" i="1"/>
  <c r="K171" i="1"/>
  <c r="K170" i="1"/>
  <c r="K169" i="1"/>
  <c r="K168" i="1"/>
  <c r="K167" i="1"/>
  <c r="K165" i="1"/>
  <c r="K166" i="1"/>
  <c r="K164" i="1"/>
  <c r="K163" i="1"/>
  <c r="K162" i="1"/>
  <c r="K161" i="1"/>
  <c r="K160" i="1"/>
  <c r="K158" i="1"/>
  <c r="K159" i="1"/>
  <c r="K156" i="1"/>
  <c r="K157" i="1"/>
  <c r="K155" i="1"/>
  <c r="K154" i="1"/>
  <c r="K153" i="1"/>
  <c r="K152" i="1"/>
  <c r="K150" i="1"/>
  <c r="K151" i="1"/>
  <c r="K149" i="1"/>
  <c r="K147" i="1"/>
  <c r="K148" i="1"/>
  <c r="K146" i="1"/>
  <c r="K143" i="1"/>
  <c r="K144" i="1"/>
  <c r="K145" i="1"/>
  <c r="K140" i="1"/>
  <c r="K141" i="1"/>
  <c r="K142" i="1"/>
  <c r="K139" i="1"/>
  <c r="K138" i="1"/>
  <c r="K137" i="1"/>
  <c r="K136" i="1"/>
  <c r="K134" i="1"/>
  <c r="K135" i="1"/>
  <c r="K133" i="1"/>
  <c r="K132" i="1"/>
  <c r="K131" i="1"/>
  <c r="K130" i="1"/>
  <c r="K128" i="1"/>
  <c r="K129" i="1"/>
  <c r="K126" i="1"/>
  <c r="K127" i="1"/>
  <c r="K125" i="1"/>
  <c r="K124" i="1"/>
  <c r="K123" i="1"/>
  <c r="K122" i="1"/>
  <c r="K121" i="1"/>
  <c r="K120" i="1"/>
  <c r="K119" i="1"/>
  <c r="K118" i="1"/>
  <c r="K117" i="1"/>
  <c r="K116" i="1"/>
  <c r="K115" i="1"/>
  <c r="K113" i="1"/>
  <c r="K114" i="1"/>
  <c r="K302" i="1"/>
  <c r="K301" i="1"/>
  <c r="K299" i="1"/>
  <c r="K300" i="1"/>
  <c r="K298" i="1"/>
  <c r="K297" i="1"/>
  <c r="K295" i="1"/>
  <c r="K296" i="1"/>
  <c r="K294" i="1"/>
  <c r="K293" i="1"/>
  <c r="K292" i="1"/>
  <c r="K291" i="1"/>
  <c r="K290" i="1"/>
  <c r="K289" i="1"/>
  <c r="K286" i="1"/>
  <c r="K287" i="1"/>
  <c r="K288" i="1"/>
  <c r="K285" i="1"/>
  <c r="K281" i="1"/>
  <c r="K282" i="1"/>
  <c r="K283" i="1"/>
  <c r="K284" i="1"/>
  <c r="K279" i="1"/>
  <c r="K280" i="1"/>
  <c r="K278" i="1"/>
  <c r="K277" i="1"/>
  <c r="K275" i="1"/>
  <c r="K276" i="1"/>
  <c r="K274" i="1"/>
  <c r="K272" i="1"/>
  <c r="K273" i="1"/>
  <c r="K271" i="1"/>
  <c r="K269" i="1"/>
  <c r="K270" i="1"/>
  <c r="K267" i="1"/>
  <c r="K268" i="1"/>
  <c r="K266" i="1"/>
  <c r="K265" i="1"/>
  <c r="K264" i="1"/>
  <c r="K263" i="1"/>
  <c r="K262" i="1"/>
  <c r="K261" i="1"/>
  <c r="K259" i="1"/>
  <c r="K260" i="1"/>
  <c r="K258" i="1"/>
  <c r="K257" i="1"/>
  <c r="K256" i="1"/>
  <c r="K255" i="1"/>
  <c r="K254" i="1"/>
  <c r="K253" i="1"/>
  <c r="K252" i="1"/>
  <c r="K251" i="1"/>
  <c r="K250" i="1"/>
  <c r="K249" i="1"/>
  <c r="K246" i="1"/>
  <c r="K247" i="1"/>
  <c r="K248" i="1"/>
  <c r="K245" i="1"/>
  <c r="K242" i="1"/>
  <c r="K243" i="1"/>
  <c r="K244" i="1"/>
  <c r="K241" i="1"/>
  <c r="K240" i="1"/>
  <c r="K239" i="1"/>
  <c r="K238" i="1"/>
  <c r="K237" i="1"/>
  <c r="K236" i="1"/>
  <c r="K235" i="1"/>
  <c r="K233" i="1"/>
  <c r="K234" i="1"/>
  <c r="K231" i="1"/>
  <c r="K232" i="1"/>
  <c r="K230" i="1"/>
  <c r="K229" i="1"/>
  <c r="K227" i="1"/>
  <c r="K228" i="1"/>
  <c r="K226" i="1"/>
  <c r="K224" i="1"/>
  <c r="K225" i="1"/>
  <c r="K223" i="1"/>
  <c r="K222" i="1"/>
  <c r="K221" i="1"/>
  <c r="K220" i="1"/>
  <c r="K219" i="1"/>
  <c r="K218" i="1"/>
  <c r="K216" i="1"/>
  <c r="K217" i="1"/>
  <c r="K215" i="1"/>
  <c r="K214" i="1"/>
  <c r="K373" i="1"/>
  <c r="K372" i="1"/>
  <c r="K371" i="1"/>
  <c r="K370" i="1"/>
  <c r="K369" i="1"/>
  <c r="K368" i="1"/>
  <c r="K367" i="1"/>
  <c r="K366" i="1"/>
  <c r="K365" i="1"/>
  <c r="K364" i="1"/>
  <c r="K363" i="1"/>
  <c r="K362" i="1"/>
  <c r="K360" i="1"/>
  <c r="K361" i="1"/>
  <c r="K359" i="1"/>
  <c r="K357" i="1"/>
  <c r="K358" i="1"/>
  <c r="K355" i="1"/>
  <c r="K356" i="1"/>
  <c r="K354" i="1"/>
  <c r="K353" i="1"/>
  <c r="K352" i="1"/>
  <c r="K350" i="1"/>
  <c r="K351" i="1"/>
  <c r="K348" i="1"/>
  <c r="K349" i="1"/>
  <c r="K346" i="1"/>
  <c r="K347" i="1"/>
  <c r="K345" i="1"/>
  <c r="K344" i="1"/>
  <c r="K343" i="1"/>
  <c r="K342" i="1"/>
  <c r="K340" i="1"/>
  <c r="K341" i="1"/>
  <c r="K339" i="1"/>
  <c r="K338" i="1"/>
  <c r="K337" i="1"/>
  <c r="K336" i="1"/>
  <c r="K335" i="1"/>
  <c r="K334" i="1"/>
  <c r="K332" i="1"/>
  <c r="K333" i="1"/>
  <c r="K331" i="1"/>
  <c r="K330" i="1"/>
  <c r="K329" i="1"/>
  <c r="K328" i="1"/>
  <c r="K327" i="1"/>
  <c r="K326" i="1"/>
  <c r="K325" i="1"/>
  <c r="K324" i="1"/>
  <c r="K323" i="1"/>
  <c r="K322" i="1"/>
  <c r="K321" i="1"/>
  <c r="K320" i="1"/>
  <c r="K318" i="1"/>
  <c r="K319" i="1"/>
  <c r="K317" i="1"/>
  <c r="K316" i="1"/>
  <c r="K315" i="1"/>
  <c r="K314" i="1"/>
  <c r="K313" i="1"/>
  <c r="K312" i="1"/>
  <c r="K311" i="1"/>
  <c r="K310" i="1"/>
  <c r="K309" i="1"/>
  <c r="K308" i="1"/>
  <c r="K307" i="1"/>
  <c r="K306" i="1"/>
  <c r="K305" i="1"/>
  <c r="K304" i="1"/>
  <c r="K303" i="1"/>
  <c r="K461" i="1"/>
  <c r="K460" i="1"/>
  <c r="K458" i="1"/>
  <c r="K459" i="1"/>
  <c r="K457" i="1"/>
  <c r="K456" i="1"/>
  <c r="K455" i="1"/>
  <c r="K454" i="1"/>
  <c r="K452" i="1"/>
  <c r="K453" i="1"/>
  <c r="K451" i="1"/>
  <c r="K450" i="1"/>
  <c r="K449" i="1"/>
  <c r="K448" i="1"/>
  <c r="K447" i="1"/>
  <c r="K446" i="1"/>
  <c r="K444" i="1"/>
  <c r="K445" i="1"/>
  <c r="K442" i="1"/>
  <c r="K443" i="1"/>
  <c r="K441" i="1"/>
  <c r="K439" i="1"/>
  <c r="K440" i="1"/>
  <c r="K437" i="1"/>
  <c r="K438" i="1"/>
  <c r="K435" i="1"/>
  <c r="K436" i="1"/>
  <c r="K434" i="1"/>
  <c r="K433" i="1"/>
  <c r="K432" i="1"/>
  <c r="K430" i="1"/>
  <c r="K431" i="1"/>
  <c r="K429" i="1"/>
  <c r="K428" i="1"/>
  <c r="K427" i="1"/>
  <c r="K426" i="1"/>
  <c r="K425" i="1"/>
  <c r="K422" i="1"/>
  <c r="K423" i="1"/>
  <c r="K424" i="1"/>
  <c r="K421" i="1"/>
  <c r="K420" i="1"/>
  <c r="K419" i="1"/>
  <c r="K418" i="1"/>
  <c r="K416" i="1"/>
  <c r="K417" i="1"/>
  <c r="K415" i="1"/>
  <c r="K414" i="1"/>
  <c r="K413" i="1"/>
  <c r="K412" i="1"/>
  <c r="K411" i="1"/>
  <c r="K409" i="1"/>
  <c r="K410" i="1"/>
  <c r="K408" i="1"/>
  <c r="K407" i="1"/>
  <c r="K405" i="1"/>
  <c r="K406" i="1"/>
  <c r="K404" i="1"/>
  <c r="K402" i="1"/>
  <c r="K403" i="1"/>
  <c r="K401" i="1"/>
  <c r="K399" i="1"/>
  <c r="K400" i="1"/>
  <c r="K397" i="1"/>
  <c r="K398" i="1"/>
  <c r="K396" i="1"/>
  <c r="K395" i="1"/>
  <c r="K394" i="1"/>
  <c r="K392" i="1"/>
  <c r="K393" i="1"/>
  <c r="K391" i="1"/>
  <c r="K390" i="1"/>
  <c r="K389" i="1"/>
  <c r="K387" i="1"/>
  <c r="K388" i="1"/>
  <c r="K386" i="1"/>
  <c r="K385" i="1"/>
  <c r="K384" i="1"/>
  <c r="K383" i="1"/>
  <c r="K382" i="1"/>
  <c r="K381" i="1"/>
  <c r="K379" i="1"/>
  <c r="K380" i="1"/>
  <c r="K378" i="1"/>
  <c r="K377" i="1"/>
  <c r="K376" i="1"/>
  <c r="K375" i="1"/>
  <c r="K374" i="1"/>
  <c r="K551" i="1"/>
  <c r="K549" i="1"/>
  <c r="K550" i="1"/>
  <c r="K548" i="1"/>
  <c r="K547" i="1"/>
  <c r="K546" i="1"/>
  <c r="K545" i="1"/>
  <c r="K544" i="1"/>
  <c r="K543" i="1"/>
  <c r="K542" i="1"/>
  <c r="K541" i="1"/>
  <c r="K540" i="1"/>
  <c r="K538" i="1"/>
  <c r="K539" i="1"/>
  <c r="K537" i="1"/>
  <c r="K535" i="1"/>
  <c r="K536" i="1"/>
  <c r="K534" i="1"/>
  <c r="K533" i="1"/>
  <c r="K532" i="1"/>
  <c r="K530" i="1"/>
  <c r="K531" i="1"/>
  <c r="K529" i="1"/>
  <c r="K528" i="1"/>
  <c r="K527" i="1"/>
  <c r="K526" i="1"/>
  <c r="K525" i="1"/>
  <c r="K524" i="1"/>
  <c r="K523" i="1"/>
  <c r="K522" i="1"/>
  <c r="K521" i="1"/>
  <c r="K519" i="1"/>
  <c r="K520" i="1"/>
  <c r="K517" i="1"/>
  <c r="K518" i="1"/>
  <c r="K516" i="1"/>
  <c r="K515" i="1"/>
  <c r="K514" i="1"/>
  <c r="K513" i="1"/>
  <c r="K512" i="1"/>
  <c r="K510" i="1"/>
  <c r="K511" i="1"/>
  <c r="K509" i="1"/>
  <c r="K508" i="1"/>
  <c r="K507" i="1"/>
  <c r="K503" i="1"/>
  <c r="K504" i="1"/>
  <c r="K505" i="1"/>
  <c r="K506" i="1"/>
  <c r="K502" i="1"/>
  <c r="K501" i="1"/>
  <c r="K500" i="1"/>
  <c r="K499" i="1"/>
  <c r="K496" i="1"/>
  <c r="K497" i="1"/>
  <c r="K498" i="1"/>
  <c r="K494" i="1"/>
  <c r="K495" i="1"/>
  <c r="K493" i="1"/>
  <c r="K491" i="1"/>
  <c r="K492" i="1"/>
  <c r="K490" i="1"/>
  <c r="K489" i="1"/>
  <c r="K488" i="1"/>
  <c r="K486" i="1"/>
  <c r="K487" i="1"/>
  <c r="K485" i="1"/>
  <c r="K484" i="1"/>
  <c r="K482" i="1"/>
  <c r="K483" i="1"/>
  <c r="K481" i="1"/>
  <c r="K479" i="1"/>
  <c r="K480" i="1"/>
  <c r="K478" i="1"/>
  <c r="K477" i="1"/>
  <c r="K475" i="1"/>
  <c r="K476" i="1"/>
  <c r="K474" i="1"/>
  <c r="K473" i="1"/>
  <c r="K472" i="1"/>
  <c r="K470" i="1"/>
  <c r="K471" i="1"/>
  <c r="K469" i="1"/>
  <c r="K468" i="1"/>
  <c r="K467" i="1"/>
  <c r="K466" i="1"/>
  <c r="K465" i="1"/>
  <c r="K464" i="1"/>
  <c r="K463" i="1"/>
  <c r="K462" i="1"/>
  <c r="K645" i="1"/>
  <c r="K644" i="1"/>
  <c r="K643" i="1"/>
  <c r="K642" i="1"/>
  <c r="K641" i="1"/>
  <c r="K639" i="1"/>
  <c r="K640" i="1"/>
  <c r="K638" i="1"/>
  <c r="K637" i="1"/>
  <c r="K636" i="1"/>
  <c r="K635" i="1"/>
  <c r="K634" i="1"/>
  <c r="K633" i="1"/>
  <c r="K631" i="1"/>
  <c r="K632" i="1"/>
  <c r="K629" i="1"/>
  <c r="K630" i="1"/>
  <c r="K628" i="1"/>
  <c r="K627" i="1"/>
  <c r="K626" i="1"/>
  <c r="K625" i="1"/>
  <c r="K624" i="1"/>
  <c r="K623" i="1"/>
  <c r="K622" i="1"/>
  <c r="K621" i="1"/>
  <c r="K620" i="1"/>
  <c r="K619" i="1"/>
  <c r="K618" i="1"/>
  <c r="K616" i="1"/>
  <c r="K617" i="1"/>
  <c r="K615" i="1"/>
  <c r="K614" i="1"/>
  <c r="K613" i="1"/>
  <c r="K612" i="1"/>
  <c r="K611" i="1"/>
  <c r="K610" i="1"/>
  <c r="K609" i="1"/>
  <c r="K608" i="1"/>
  <c r="K607" i="1"/>
  <c r="K604" i="1"/>
  <c r="K605" i="1"/>
  <c r="K606" i="1"/>
  <c r="K603" i="1"/>
  <c r="K602" i="1"/>
  <c r="K601" i="1"/>
  <c r="K600" i="1"/>
  <c r="K599" i="1"/>
  <c r="K598" i="1"/>
  <c r="K597" i="1"/>
  <c r="K596" i="1"/>
  <c r="K595" i="1"/>
  <c r="K594" i="1"/>
  <c r="K593" i="1"/>
  <c r="K590" i="1"/>
  <c r="K591" i="1"/>
  <c r="K592" i="1"/>
  <c r="K589" i="1"/>
  <c r="K588" i="1"/>
  <c r="K587" i="1"/>
  <c r="K586" i="1"/>
  <c r="K585" i="1"/>
  <c r="K584" i="1"/>
  <c r="K583" i="1"/>
  <c r="K582" i="1"/>
  <c r="K581" i="1"/>
  <c r="K580" i="1"/>
  <c r="K579" i="1"/>
  <c r="K575" i="1"/>
  <c r="K576" i="1"/>
  <c r="K577" i="1"/>
  <c r="K578" i="1"/>
  <c r="K574" i="1"/>
  <c r="K573" i="1"/>
  <c r="K572" i="1"/>
  <c r="K570" i="1"/>
  <c r="K571" i="1"/>
  <c r="K569" i="1"/>
  <c r="K568" i="1"/>
  <c r="K566" i="1"/>
  <c r="K567" i="1"/>
  <c r="K563" i="1"/>
  <c r="K564" i="1"/>
  <c r="K565" i="1"/>
  <c r="K562" i="1"/>
  <c r="K561" i="1"/>
  <c r="K560" i="1"/>
  <c r="K559" i="1"/>
  <c r="K558" i="1"/>
  <c r="K557" i="1"/>
  <c r="K556" i="1"/>
  <c r="K555" i="1"/>
  <c r="K554" i="1"/>
  <c r="K553" i="1"/>
  <c r="K552" i="1"/>
  <c r="K742" i="1"/>
  <c r="K743" i="1"/>
  <c r="K741" i="1"/>
  <c r="K740" i="1"/>
  <c r="K739" i="1"/>
  <c r="K738" i="1"/>
  <c r="K737" i="1"/>
  <c r="K736" i="1"/>
  <c r="K735" i="1"/>
  <c r="K733" i="1"/>
  <c r="K734" i="1"/>
  <c r="K732" i="1"/>
  <c r="K731" i="1"/>
  <c r="K730" i="1"/>
  <c r="K728" i="1"/>
  <c r="K729" i="1"/>
  <c r="K726" i="1"/>
  <c r="K727" i="1"/>
  <c r="K725" i="1"/>
  <c r="K724" i="1"/>
  <c r="K722" i="1"/>
  <c r="K723" i="1"/>
  <c r="K720" i="1"/>
  <c r="K721" i="1"/>
  <c r="K719" i="1"/>
  <c r="K718" i="1"/>
  <c r="K717" i="1"/>
  <c r="K715" i="1"/>
  <c r="K716" i="1"/>
  <c r="K714" i="1"/>
  <c r="K713" i="1"/>
  <c r="K711" i="1"/>
  <c r="K712" i="1"/>
  <c r="K710" i="1"/>
  <c r="K709" i="1"/>
  <c r="K708" i="1"/>
  <c r="K707" i="1"/>
  <c r="K706" i="1"/>
  <c r="K705" i="1"/>
  <c r="K704" i="1"/>
  <c r="K703" i="1"/>
  <c r="K702" i="1"/>
  <c r="K700" i="1"/>
  <c r="K701" i="1"/>
  <c r="K699" i="1"/>
  <c r="K698" i="1"/>
  <c r="K697" i="1"/>
  <c r="K696" i="1"/>
  <c r="K695" i="1"/>
  <c r="K694" i="1"/>
  <c r="K693" i="1"/>
  <c r="K692" i="1"/>
  <c r="K691" i="1"/>
  <c r="K690" i="1"/>
  <c r="K689" i="1"/>
  <c r="K688" i="1"/>
  <c r="K687" i="1"/>
  <c r="K686" i="1"/>
  <c r="K685" i="1"/>
  <c r="K684" i="1"/>
  <c r="K683" i="1"/>
  <c r="K682" i="1"/>
  <c r="K681" i="1"/>
  <c r="K680" i="1"/>
  <c r="K679" i="1"/>
  <c r="K678" i="1"/>
  <c r="K677" i="1"/>
  <c r="K675" i="1"/>
  <c r="K676" i="1"/>
  <c r="K673" i="1"/>
  <c r="K674" i="1"/>
  <c r="K672" i="1"/>
  <c r="K669" i="1"/>
  <c r="K670" i="1"/>
  <c r="K671" i="1"/>
  <c r="K666" i="1"/>
  <c r="K667" i="1"/>
  <c r="K668" i="1"/>
  <c r="K665" i="1"/>
  <c r="K664" i="1"/>
  <c r="K663" i="1"/>
  <c r="K662" i="1"/>
  <c r="K661" i="1"/>
  <c r="K660" i="1"/>
  <c r="K659" i="1"/>
  <c r="K657" i="1"/>
  <c r="K658" i="1"/>
  <c r="K656" i="1"/>
  <c r="K654" i="1"/>
  <c r="K655" i="1"/>
  <c r="K653" i="1"/>
  <c r="K652" i="1"/>
  <c r="K651" i="1"/>
  <c r="K650" i="1"/>
  <c r="K647" i="1"/>
  <c r="K648" i="1"/>
  <c r="K649" i="1"/>
  <c r="K646" i="1"/>
  <c r="K822" i="1"/>
  <c r="K821" i="1"/>
  <c r="K820" i="1"/>
  <c r="K818" i="1"/>
  <c r="K819" i="1"/>
  <c r="K817" i="1"/>
  <c r="K816" i="1"/>
  <c r="K814" i="1"/>
  <c r="K815" i="1"/>
  <c r="K813" i="1"/>
  <c r="K812" i="1"/>
  <c r="K811" i="1"/>
  <c r="K810" i="1"/>
  <c r="K808" i="1"/>
  <c r="K809" i="1"/>
  <c r="K807" i="1"/>
  <c r="K806" i="1"/>
  <c r="K804" i="1"/>
  <c r="K805" i="1"/>
  <c r="K803" i="1"/>
  <c r="K802" i="1"/>
  <c r="K798" i="1"/>
  <c r="K799" i="1"/>
  <c r="K800" i="1"/>
  <c r="K801" i="1"/>
  <c r="K797" i="1"/>
  <c r="K795" i="1"/>
  <c r="K796" i="1"/>
  <c r="K792" i="1"/>
  <c r="K793" i="1"/>
  <c r="K794" i="1"/>
  <c r="K790" i="1"/>
  <c r="K791" i="1"/>
  <c r="K788" i="1"/>
  <c r="K789" i="1"/>
  <c r="K787" i="1"/>
  <c r="K786" i="1"/>
  <c r="K785" i="1"/>
  <c r="K784" i="1"/>
  <c r="K783" i="1"/>
  <c r="K782" i="1"/>
  <c r="K781" i="1"/>
  <c r="K780" i="1"/>
  <c r="K779" i="1"/>
  <c r="K778" i="1"/>
  <c r="K777" i="1"/>
  <c r="K776" i="1"/>
  <c r="K775" i="1"/>
  <c r="K774" i="1"/>
  <c r="K773" i="1"/>
  <c r="K772" i="1"/>
  <c r="K771" i="1"/>
  <c r="K770" i="1"/>
  <c r="K769" i="1"/>
  <c r="K767" i="1"/>
  <c r="K768" i="1"/>
  <c r="K766" i="1"/>
  <c r="K765" i="1"/>
  <c r="K764" i="1"/>
  <c r="K763" i="1"/>
  <c r="K762" i="1"/>
  <c r="K761" i="1"/>
  <c r="K760" i="1"/>
  <c r="K759" i="1"/>
  <c r="K758" i="1"/>
  <c r="K757" i="1"/>
  <c r="K756" i="1"/>
  <c r="K755" i="1"/>
  <c r="K754" i="1"/>
  <c r="K753" i="1"/>
  <c r="K752" i="1"/>
  <c r="K751" i="1"/>
  <c r="K749" i="1"/>
  <c r="K750" i="1"/>
  <c r="K748" i="1"/>
  <c r="K747" i="1"/>
  <c r="K746" i="1"/>
  <c r="K744" i="1"/>
  <c r="K745" i="1"/>
  <c r="K914" i="1"/>
  <c r="K912" i="1"/>
  <c r="K913" i="1"/>
  <c r="K911" i="1"/>
  <c r="K910" i="1"/>
  <c r="K909" i="1"/>
  <c r="K908" i="1"/>
  <c r="K907" i="1"/>
  <c r="K906" i="1"/>
  <c r="K902" i="1"/>
  <c r="K903" i="1"/>
  <c r="K904" i="1"/>
  <c r="K905" i="1"/>
  <c r="K901" i="1"/>
  <c r="K900" i="1"/>
  <c r="K899" i="1"/>
  <c r="K897" i="1"/>
  <c r="K898" i="1"/>
  <c r="K896" i="1"/>
  <c r="K895" i="1"/>
  <c r="K894" i="1"/>
  <c r="K893" i="1"/>
  <c r="K892" i="1"/>
  <c r="K891" i="1"/>
  <c r="K890" i="1"/>
  <c r="K889" i="1"/>
  <c r="K888" i="1"/>
  <c r="K886" i="1"/>
  <c r="K887" i="1"/>
  <c r="K885" i="1"/>
  <c r="K884" i="1"/>
  <c r="K881" i="1"/>
  <c r="K882" i="1"/>
  <c r="K883" i="1"/>
  <c r="K880" i="1"/>
  <c r="K879" i="1"/>
  <c r="K878" i="1"/>
  <c r="K877" i="1"/>
  <c r="K876" i="1"/>
  <c r="K875" i="1"/>
  <c r="K874" i="1"/>
  <c r="K873" i="1"/>
  <c r="K872" i="1"/>
  <c r="K871" i="1"/>
  <c r="K870" i="1"/>
  <c r="K869" i="1"/>
  <c r="K868" i="1"/>
  <c r="K867" i="1"/>
  <c r="K866" i="1"/>
  <c r="K865" i="1"/>
  <c r="K864" i="1"/>
  <c r="K863" i="1"/>
  <c r="K862" i="1"/>
  <c r="K861" i="1"/>
  <c r="K860" i="1"/>
  <c r="K859" i="1"/>
  <c r="K858" i="1"/>
  <c r="K856" i="1"/>
  <c r="K857" i="1"/>
  <c r="K855" i="1"/>
  <c r="K853" i="1"/>
  <c r="K854" i="1"/>
  <c r="K852" i="1"/>
  <c r="K851" i="1"/>
  <c r="K850" i="1"/>
  <c r="K849" i="1"/>
  <c r="K848" i="1"/>
  <c r="K847" i="1"/>
  <c r="K846" i="1"/>
  <c r="K844" i="1"/>
  <c r="K845" i="1"/>
  <c r="K843" i="1"/>
  <c r="K842" i="1"/>
  <c r="K841" i="1"/>
  <c r="K840" i="1"/>
  <c r="K838" i="1"/>
  <c r="K839" i="1"/>
  <c r="K837" i="1"/>
  <c r="K835" i="1"/>
  <c r="K836" i="1"/>
  <c r="K834" i="1"/>
  <c r="K833" i="1"/>
  <c r="K832" i="1"/>
  <c r="K831" i="1"/>
  <c r="K830" i="1"/>
  <c r="K829" i="1"/>
  <c r="K828" i="1"/>
  <c r="K827" i="1"/>
  <c r="K826" i="1"/>
  <c r="K825" i="1"/>
  <c r="K824" i="1"/>
  <c r="K823" i="1"/>
  <c r="K988" i="1"/>
  <c r="K987" i="1"/>
  <c r="K986" i="1"/>
  <c r="K985" i="1"/>
  <c r="K984" i="1"/>
  <c r="K983" i="1"/>
  <c r="K982" i="1"/>
  <c r="K981" i="1"/>
  <c r="K980" i="1"/>
  <c r="K978" i="1"/>
  <c r="K979" i="1"/>
  <c r="K977" i="1"/>
  <c r="K976" i="1"/>
  <c r="K973" i="1"/>
  <c r="K974" i="1"/>
  <c r="K975" i="1"/>
  <c r="K972" i="1"/>
  <c r="K971" i="1"/>
  <c r="K970" i="1"/>
  <c r="K969" i="1"/>
  <c r="K968" i="1"/>
  <c r="K966" i="1"/>
  <c r="K967" i="1"/>
  <c r="K964" i="1"/>
  <c r="K965" i="1"/>
  <c r="K963" i="1"/>
  <c r="K962" i="1"/>
  <c r="K961" i="1"/>
  <c r="K960" i="1"/>
  <c r="K958" i="1"/>
  <c r="K959" i="1"/>
  <c r="K957" i="1"/>
  <c r="K956" i="1"/>
  <c r="K955" i="1"/>
  <c r="K954" i="1"/>
  <c r="K953" i="1"/>
  <c r="K951" i="1"/>
  <c r="K952" i="1"/>
  <c r="K949" i="1"/>
  <c r="K950" i="1"/>
  <c r="K948" i="1"/>
  <c r="K947" i="1"/>
  <c r="K946" i="1"/>
  <c r="K945" i="1"/>
  <c r="K944" i="1"/>
  <c r="K943" i="1"/>
  <c r="K942" i="1"/>
  <c r="K941" i="1"/>
  <c r="K940" i="1"/>
  <c r="K939" i="1"/>
  <c r="K936" i="1"/>
  <c r="K937" i="1"/>
  <c r="K938" i="1"/>
  <c r="K935" i="1"/>
  <c r="K934" i="1"/>
  <c r="K933" i="1"/>
  <c r="K932" i="1"/>
  <c r="K929" i="1"/>
  <c r="K930" i="1"/>
  <c r="K931" i="1"/>
  <c r="K928" i="1"/>
  <c r="K927" i="1"/>
  <c r="K925" i="1"/>
  <c r="K926" i="1"/>
  <c r="K924" i="1"/>
  <c r="K923" i="1"/>
  <c r="K922" i="1"/>
  <c r="K921" i="1"/>
  <c r="K920" i="1"/>
  <c r="K919" i="1"/>
  <c r="K918" i="1"/>
  <c r="K917" i="1"/>
  <c r="K916" i="1"/>
  <c r="K915" i="1"/>
  <c r="K1083" i="1"/>
  <c r="K1082" i="1"/>
  <c r="K1080" i="1"/>
  <c r="K1081" i="1"/>
  <c r="K1078" i="1"/>
  <c r="K1079" i="1"/>
  <c r="K1077" i="1"/>
  <c r="K1076" i="1"/>
  <c r="K1074" i="1"/>
  <c r="K1075" i="1"/>
  <c r="K1073" i="1"/>
  <c r="K1072" i="1"/>
  <c r="K1071" i="1"/>
  <c r="K1070" i="1"/>
  <c r="K1069" i="1"/>
  <c r="K1068" i="1"/>
  <c r="K1067" i="1"/>
  <c r="K1066" i="1"/>
  <c r="K1064" i="1"/>
  <c r="K1065" i="1"/>
  <c r="K1063" i="1"/>
  <c r="K1060" i="1"/>
  <c r="K1061" i="1"/>
  <c r="K1062" i="1"/>
  <c r="K1059" i="1"/>
  <c r="K1058" i="1"/>
  <c r="K1057" i="1"/>
  <c r="K1056" i="1"/>
  <c r="K1054" i="1"/>
  <c r="K1055" i="1"/>
  <c r="K1051" i="1"/>
  <c r="K1052" i="1"/>
  <c r="K1053" i="1"/>
  <c r="K1050" i="1"/>
  <c r="K1049" i="1"/>
  <c r="K1048" i="1"/>
  <c r="K1047" i="1"/>
  <c r="K1045" i="1"/>
  <c r="K1046" i="1"/>
  <c r="K1044" i="1"/>
  <c r="K1043" i="1"/>
  <c r="K1040" i="1"/>
  <c r="K1041" i="1"/>
  <c r="K1042" i="1"/>
  <c r="K1039" i="1"/>
  <c r="K1038" i="1"/>
  <c r="K1035" i="1"/>
  <c r="K1036" i="1"/>
  <c r="K1037" i="1"/>
  <c r="K1034" i="1"/>
  <c r="K1033" i="1"/>
  <c r="K1032" i="1"/>
  <c r="K1031" i="1"/>
  <c r="K1030" i="1"/>
  <c r="K1029" i="1"/>
  <c r="K1028" i="1"/>
  <c r="K1026" i="1"/>
  <c r="K1027" i="1"/>
  <c r="K1025" i="1"/>
  <c r="K1024" i="1"/>
  <c r="K1023" i="1"/>
  <c r="K1022" i="1"/>
  <c r="K1021" i="1"/>
  <c r="K1020" i="1"/>
  <c r="K1017" i="1"/>
  <c r="K1018" i="1"/>
  <c r="K1019" i="1"/>
  <c r="K1015" i="1"/>
  <c r="K1016" i="1"/>
  <c r="K1013" i="1"/>
  <c r="K1014" i="1"/>
  <c r="K1012" i="1"/>
  <c r="K1011" i="1"/>
  <c r="K1010" i="1"/>
  <c r="K1008" i="1"/>
  <c r="K1009" i="1"/>
  <c r="K1007" i="1"/>
  <c r="K1006" i="1"/>
  <c r="K1004" i="1"/>
  <c r="K1005" i="1"/>
  <c r="K1003" i="1"/>
  <c r="K1002" i="1"/>
  <c r="K1000" i="1"/>
  <c r="K1001" i="1"/>
  <c r="K999" i="1"/>
  <c r="K998" i="1"/>
  <c r="K997" i="1"/>
  <c r="K996" i="1"/>
  <c r="K995" i="1"/>
  <c r="K994" i="1"/>
  <c r="K993" i="1"/>
  <c r="K992" i="1"/>
  <c r="K991" i="1"/>
  <c r="K990" i="1"/>
  <c r="K989" i="1"/>
  <c r="K1173" i="1"/>
  <c r="K1172" i="1"/>
  <c r="K1171" i="1"/>
  <c r="K1170" i="1"/>
  <c r="K1169" i="1"/>
  <c r="K1168" i="1"/>
  <c r="K1166" i="1"/>
  <c r="K1167" i="1"/>
  <c r="K1165" i="1"/>
  <c r="K1164" i="1"/>
  <c r="K1163" i="1"/>
  <c r="K1162" i="1"/>
  <c r="K1161" i="1"/>
  <c r="K1160" i="1"/>
  <c r="K1158" i="1"/>
  <c r="K1159" i="1"/>
  <c r="K1157" i="1"/>
  <c r="K1156" i="1"/>
  <c r="K1155" i="1"/>
  <c r="K1154" i="1"/>
  <c r="K1153" i="1"/>
  <c r="K1152" i="1"/>
  <c r="K1150" i="1"/>
  <c r="K1151" i="1"/>
  <c r="K1149" i="1"/>
  <c r="K1147" i="1"/>
  <c r="K1148" i="1"/>
  <c r="K1146" i="1"/>
  <c r="K1143" i="1"/>
  <c r="K1144" i="1"/>
  <c r="K1145" i="1"/>
  <c r="K1142" i="1"/>
  <c r="K1141" i="1"/>
  <c r="K1140" i="1"/>
  <c r="K1139" i="1"/>
  <c r="K1138" i="1"/>
  <c r="K1137" i="1"/>
  <c r="K1136" i="1"/>
  <c r="K1135" i="1"/>
  <c r="K1134" i="1"/>
  <c r="K1132" i="1"/>
  <c r="K1133" i="1"/>
  <c r="K1131" i="1"/>
  <c r="K1130" i="1"/>
  <c r="K1129" i="1"/>
  <c r="K1128" i="1"/>
  <c r="K1127" i="1"/>
  <c r="K1125" i="1"/>
  <c r="K1126" i="1"/>
  <c r="K1124" i="1"/>
  <c r="K1123" i="1"/>
  <c r="K1122" i="1"/>
  <c r="K1121" i="1"/>
  <c r="K1120" i="1"/>
  <c r="K1119" i="1"/>
  <c r="K1118" i="1"/>
  <c r="K1117" i="1"/>
  <c r="K1115" i="1"/>
  <c r="K1116" i="1"/>
  <c r="K1114" i="1"/>
  <c r="K1113" i="1"/>
  <c r="K1111" i="1"/>
  <c r="K1112" i="1"/>
  <c r="K1110" i="1"/>
  <c r="K1109" i="1"/>
  <c r="K1108" i="1"/>
  <c r="K1107" i="1"/>
  <c r="K1106" i="1"/>
  <c r="K1105" i="1"/>
  <c r="K1104" i="1"/>
  <c r="K1102" i="1"/>
  <c r="K1103" i="1"/>
  <c r="K1101" i="1"/>
  <c r="K1100" i="1"/>
  <c r="K1099" i="1"/>
  <c r="K1098" i="1"/>
  <c r="K1097" i="1"/>
  <c r="K1095" i="1"/>
  <c r="K1096" i="1"/>
  <c r="K1093" i="1"/>
  <c r="K1094" i="1"/>
  <c r="K1092" i="1"/>
  <c r="K1091" i="1"/>
  <c r="K1090" i="1"/>
  <c r="K1089" i="1"/>
  <c r="K1088" i="1"/>
  <c r="K1087" i="1"/>
  <c r="K1086" i="1"/>
  <c r="K1085" i="1"/>
  <c r="K1084" i="1"/>
  <c r="K1261" i="1"/>
  <c r="K1260" i="1"/>
  <c r="K1259" i="1"/>
  <c r="K1258" i="1"/>
  <c r="K1257" i="1"/>
  <c r="K1256" i="1"/>
  <c r="K1255" i="1"/>
  <c r="K1254" i="1"/>
  <c r="K1251" i="1"/>
  <c r="K1252" i="1"/>
  <c r="K1253" i="1"/>
  <c r="K1250" i="1"/>
  <c r="K1247" i="1"/>
  <c r="K1248" i="1"/>
  <c r="K1249" i="1"/>
  <c r="K1246" i="1"/>
  <c r="K1245" i="1"/>
  <c r="K1244" i="1"/>
  <c r="K1243" i="1"/>
  <c r="K1242" i="1"/>
  <c r="K1241" i="1"/>
  <c r="K1239" i="1"/>
  <c r="K1240" i="1"/>
  <c r="K1237" i="1"/>
  <c r="K1238" i="1"/>
  <c r="K1234" i="1"/>
  <c r="K1235" i="1"/>
  <c r="K1236" i="1"/>
  <c r="K1233" i="1"/>
  <c r="K1231" i="1"/>
  <c r="K1232" i="1"/>
  <c r="K1229" i="1"/>
  <c r="K1230" i="1"/>
  <c r="K1228" i="1"/>
  <c r="K1227" i="1"/>
  <c r="K1226" i="1"/>
  <c r="K1225" i="1"/>
  <c r="K1223" i="1"/>
  <c r="K1224" i="1"/>
  <c r="K1222" i="1"/>
  <c r="K1221" i="1"/>
  <c r="K1220" i="1"/>
  <c r="K1219" i="1"/>
  <c r="K1218" i="1"/>
  <c r="K1217" i="1"/>
  <c r="K1216" i="1"/>
  <c r="K1215" i="1"/>
  <c r="K1213" i="1"/>
  <c r="K1214" i="1"/>
  <c r="K1212" i="1"/>
  <c r="K1211" i="1"/>
  <c r="K1210" i="1"/>
  <c r="K1209" i="1"/>
  <c r="K1207" i="1"/>
  <c r="K1208" i="1"/>
  <c r="K1206" i="1"/>
  <c r="K1205" i="1"/>
  <c r="K1204" i="1"/>
  <c r="K1203" i="1"/>
  <c r="K1201" i="1"/>
  <c r="K1202" i="1"/>
  <c r="K1200" i="1"/>
  <c r="K1199" i="1"/>
  <c r="K1197" i="1"/>
  <c r="K1198" i="1"/>
  <c r="K1194" i="1"/>
  <c r="K1195" i="1"/>
  <c r="K1196" i="1"/>
  <c r="K1192" i="1"/>
  <c r="K1193" i="1"/>
  <c r="K1191" i="1"/>
  <c r="K1190" i="1"/>
  <c r="K1188" i="1"/>
  <c r="K1189" i="1"/>
  <c r="K1187" i="1"/>
  <c r="K1186" i="1"/>
  <c r="K1185" i="1"/>
  <c r="K1184" i="1"/>
  <c r="K1183" i="1"/>
  <c r="K1182" i="1"/>
  <c r="K1181" i="1"/>
  <c r="K1180" i="1"/>
  <c r="K1179" i="1"/>
  <c r="K1178" i="1"/>
  <c r="K1176" i="1"/>
  <c r="K1177" i="1"/>
  <c r="K1175" i="1"/>
  <c r="K1174" i="1"/>
  <c r="K1372" i="1"/>
  <c r="K1370" i="1"/>
  <c r="K1371" i="1"/>
  <c r="K1369" i="1"/>
  <c r="K1368" i="1"/>
  <c r="K1367" i="1"/>
  <c r="K1365" i="1"/>
  <c r="K1366" i="1"/>
  <c r="K1364" i="1"/>
  <c r="K1363" i="1"/>
  <c r="K1362" i="1"/>
  <c r="K1361" i="1"/>
  <c r="K1358" i="1"/>
  <c r="K1359" i="1"/>
  <c r="K1360" i="1"/>
  <c r="K1356" i="1"/>
  <c r="K1357" i="1"/>
  <c r="K1355" i="1"/>
  <c r="K1354" i="1"/>
  <c r="K1352" i="1"/>
  <c r="K1353" i="1"/>
  <c r="K1351" i="1"/>
  <c r="K1350" i="1"/>
  <c r="K1347" i="1"/>
  <c r="K1348" i="1"/>
  <c r="K1349" i="1"/>
  <c r="K1346" i="1"/>
  <c r="K1345" i="1"/>
  <c r="K1343" i="1"/>
  <c r="K1344" i="1"/>
  <c r="K1342" i="1"/>
  <c r="K1341" i="1"/>
  <c r="K1340" i="1"/>
  <c r="K1339" i="1"/>
  <c r="K1338" i="1"/>
  <c r="K1337" i="1"/>
  <c r="K1336" i="1"/>
  <c r="K1335" i="1"/>
  <c r="K1334" i="1"/>
  <c r="K1333" i="1"/>
  <c r="K1332" i="1"/>
  <c r="K1330" i="1"/>
  <c r="K1331" i="1"/>
  <c r="K1329" i="1"/>
  <c r="K1328" i="1"/>
  <c r="K1327" i="1"/>
  <c r="K1326" i="1"/>
  <c r="K1324" i="1"/>
  <c r="K1325" i="1"/>
  <c r="K1322" i="1"/>
  <c r="K1323" i="1"/>
  <c r="K1321" i="1"/>
  <c r="K1320" i="1"/>
  <c r="K1319" i="1"/>
  <c r="K1318" i="1"/>
  <c r="K1317" i="1"/>
  <c r="K1315" i="1"/>
  <c r="K1316" i="1"/>
  <c r="K1313" i="1"/>
  <c r="K1314" i="1"/>
  <c r="K1312" i="1"/>
  <c r="K1311" i="1"/>
  <c r="K1310" i="1"/>
  <c r="K1309" i="1"/>
  <c r="K1308" i="1"/>
  <c r="K1307" i="1"/>
  <c r="K1303" i="1"/>
  <c r="K1304" i="1"/>
  <c r="K1305" i="1"/>
  <c r="K1306" i="1"/>
  <c r="K1301" i="1"/>
  <c r="K1302" i="1"/>
  <c r="K1299" i="1"/>
  <c r="K1300" i="1"/>
  <c r="K1295" i="1"/>
  <c r="K1296" i="1"/>
  <c r="K1297" i="1"/>
  <c r="K1298" i="1"/>
  <c r="K1294" i="1"/>
  <c r="K1292" i="1"/>
  <c r="K1293" i="1"/>
  <c r="K1291" i="1"/>
  <c r="K1290" i="1"/>
  <c r="K1289" i="1"/>
  <c r="K1288" i="1"/>
  <c r="K1287" i="1"/>
  <c r="K1286" i="1"/>
  <c r="K1285" i="1"/>
  <c r="K1283" i="1"/>
  <c r="K1284" i="1"/>
  <c r="K1281" i="1"/>
  <c r="K1282" i="1"/>
  <c r="K1280" i="1"/>
  <c r="K1279" i="1"/>
  <c r="K1278" i="1"/>
  <c r="K1277" i="1"/>
  <c r="K1275" i="1"/>
  <c r="K1276" i="1"/>
  <c r="K1272" i="1"/>
  <c r="K1273" i="1"/>
  <c r="K1274" i="1"/>
  <c r="K1271" i="1"/>
  <c r="K1270" i="1"/>
  <c r="K1267" i="1"/>
  <c r="K1268" i="1"/>
  <c r="K1269" i="1"/>
  <c r="K1266" i="1"/>
  <c r="K1265" i="1"/>
  <c r="K1264" i="1"/>
  <c r="K1262" i="1"/>
  <c r="K1263" i="1"/>
  <c r="K1438" i="1"/>
  <c r="K1439" i="1"/>
  <c r="K1436" i="1"/>
  <c r="K1437" i="1"/>
  <c r="K1435" i="1"/>
  <c r="K1433" i="1"/>
  <c r="K1434" i="1"/>
  <c r="K1432" i="1"/>
  <c r="K1431" i="1"/>
  <c r="K1430" i="1"/>
  <c r="K1429" i="1"/>
  <c r="K1428" i="1"/>
  <c r="K1427" i="1"/>
  <c r="K1424" i="1"/>
  <c r="K1425" i="1"/>
  <c r="K1426" i="1"/>
  <c r="K1423" i="1"/>
  <c r="K1422" i="1"/>
  <c r="K1421" i="1"/>
  <c r="K1419" i="1"/>
  <c r="K1420" i="1"/>
  <c r="K1418" i="1"/>
  <c r="K1417" i="1"/>
  <c r="K1416" i="1"/>
  <c r="K1415" i="1"/>
  <c r="K1414" i="1"/>
  <c r="K1413" i="1"/>
  <c r="K1412" i="1"/>
  <c r="K1411" i="1"/>
  <c r="K1410" i="1"/>
  <c r="K1409" i="1"/>
  <c r="K1408" i="1"/>
  <c r="K1407" i="1"/>
  <c r="K1406" i="1"/>
  <c r="K1404" i="1"/>
  <c r="K1405" i="1"/>
  <c r="K1403" i="1"/>
  <c r="K1402" i="1"/>
  <c r="K1401" i="1"/>
  <c r="K1399" i="1"/>
  <c r="K1400"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3" i="1"/>
  <c r="K1374" i="1"/>
  <c r="K1525" i="1"/>
  <c r="K1526" i="1"/>
  <c r="K1524" i="1"/>
  <c r="K1523" i="1"/>
  <c r="K1522" i="1"/>
  <c r="K1521" i="1"/>
  <c r="K1520" i="1"/>
  <c r="K1519" i="1"/>
  <c r="K1518" i="1"/>
  <c r="K1517" i="1"/>
  <c r="K1516" i="1"/>
  <c r="K1515" i="1"/>
  <c r="K1514" i="1"/>
  <c r="K1513" i="1"/>
  <c r="K1512" i="1"/>
  <c r="K1510" i="1"/>
  <c r="K1511" i="1"/>
  <c r="K1508" i="1"/>
  <c r="K1509" i="1"/>
  <c r="K1507" i="1"/>
  <c r="K1506" i="1"/>
  <c r="K1503" i="1"/>
  <c r="K1504" i="1"/>
  <c r="K1505" i="1"/>
  <c r="K1502" i="1"/>
  <c r="K1501" i="1"/>
  <c r="K1500" i="1"/>
  <c r="K1499" i="1"/>
  <c r="K1498" i="1"/>
  <c r="K1496" i="1"/>
  <c r="K1497" i="1"/>
  <c r="K1495" i="1"/>
  <c r="K1494" i="1"/>
  <c r="K1493" i="1"/>
  <c r="K1492" i="1"/>
  <c r="K1491" i="1"/>
  <c r="K1490" i="1"/>
  <c r="K1489" i="1"/>
  <c r="K1488" i="1"/>
  <c r="K1487" i="1"/>
  <c r="K1486" i="1"/>
  <c r="K1485" i="1"/>
  <c r="K1484" i="1"/>
  <c r="K1483" i="1"/>
  <c r="K1482" i="1"/>
  <c r="K1481" i="1"/>
  <c r="K1479" i="1"/>
  <c r="K1480" i="1"/>
  <c r="K1478" i="1"/>
  <c r="K1475" i="1"/>
  <c r="K1476" i="1"/>
  <c r="K1477" i="1"/>
  <c r="K1474" i="1"/>
  <c r="K1473" i="1"/>
  <c r="K1472" i="1"/>
  <c r="K1470" i="1"/>
  <c r="K1471" i="1"/>
  <c r="K1469" i="1"/>
  <c r="K1468" i="1"/>
  <c r="K1467" i="1"/>
  <c r="K1466" i="1"/>
  <c r="K1463" i="1"/>
  <c r="K1464" i="1"/>
  <c r="K1465" i="1"/>
  <c r="K1461" i="1"/>
  <c r="K1462" i="1"/>
  <c r="K1460" i="1"/>
  <c r="K1459" i="1"/>
  <c r="K1457" i="1"/>
  <c r="K1458" i="1"/>
  <c r="K1456" i="1"/>
  <c r="K1455" i="1"/>
  <c r="K1454" i="1"/>
  <c r="K1453" i="1"/>
  <c r="K1452" i="1"/>
  <c r="K1450" i="1"/>
  <c r="K1451" i="1"/>
  <c r="K1449" i="1"/>
  <c r="K1448" i="1"/>
  <c r="K1447" i="1"/>
  <c r="K1445" i="1"/>
  <c r="K1446" i="1"/>
  <c r="K1444" i="1"/>
  <c r="K1443" i="1"/>
  <c r="K1442" i="1"/>
  <c r="K1440" i="1"/>
  <c r="K1441" i="1"/>
  <c r="K1608" i="1"/>
  <c r="K1609" i="1"/>
  <c r="K1607" i="1"/>
  <c r="K1606" i="1"/>
  <c r="K1605" i="1"/>
  <c r="K1604" i="1"/>
  <c r="K1603" i="1"/>
  <c r="K1602" i="1"/>
  <c r="K1601" i="1"/>
  <c r="K1600" i="1"/>
  <c r="K1599" i="1"/>
  <c r="K1598" i="1"/>
  <c r="K1597" i="1"/>
  <c r="K1596" i="1"/>
  <c r="K1594" i="1"/>
  <c r="K1595" i="1"/>
  <c r="K1593" i="1"/>
  <c r="K1592" i="1"/>
  <c r="K1591" i="1"/>
  <c r="K1590" i="1"/>
  <c r="K1589" i="1"/>
  <c r="K1588" i="1"/>
  <c r="K1586" i="1"/>
  <c r="K1587" i="1"/>
  <c r="K1585" i="1"/>
  <c r="K1584" i="1"/>
  <c r="K1583" i="1"/>
  <c r="K1581" i="1"/>
  <c r="K1582" i="1"/>
  <c r="K1580" i="1"/>
  <c r="K1578" i="1"/>
  <c r="K1579" i="1"/>
  <c r="K1577" i="1"/>
  <c r="K1576" i="1"/>
  <c r="K1575" i="1"/>
  <c r="K1574" i="1"/>
  <c r="K1573" i="1"/>
  <c r="K1572" i="1"/>
  <c r="K1571" i="1"/>
  <c r="K1570" i="1"/>
  <c r="K1569" i="1"/>
  <c r="K1568" i="1"/>
  <c r="K1567" i="1"/>
  <c r="K1565" i="1"/>
  <c r="K1566" i="1"/>
  <c r="K1563" i="1"/>
  <c r="K1564" i="1"/>
  <c r="K1561" i="1"/>
  <c r="K1562" i="1"/>
  <c r="K1560" i="1"/>
  <c r="K1559" i="1"/>
  <c r="K1558" i="1"/>
  <c r="K1557" i="1"/>
  <c r="K1556" i="1"/>
  <c r="K1555" i="1"/>
  <c r="K1553" i="1"/>
  <c r="K1554" i="1"/>
  <c r="K1551" i="1"/>
  <c r="K1552" i="1"/>
  <c r="K1550" i="1"/>
  <c r="K1549" i="1"/>
  <c r="K1548" i="1"/>
  <c r="K1547" i="1"/>
  <c r="K1546" i="1"/>
  <c r="K1545" i="1"/>
  <c r="K1543" i="1"/>
  <c r="K1544" i="1"/>
  <c r="K1542" i="1"/>
  <c r="K1541" i="1"/>
  <c r="K1538" i="1"/>
  <c r="K1539" i="1"/>
  <c r="K1540" i="1"/>
  <c r="K1537" i="1"/>
  <c r="K1536" i="1"/>
  <c r="K1535" i="1"/>
  <c r="K1533" i="1"/>
  <c r="K1534" i="1"/>
  <c r="K1532" i="1"/>
  <c r="K1531" i="1"/>
  <c r="K1530" i="1"/>
  <c r="K1529" i="1"/>
  <c r="K1527" i="1"/>
  <c r="K1528" i="1"/>
  <c r="K1697" i="1"/>
  <c r="K1696" i="1"/>
  <c r="K1695" i="1"/>
  <c r="K1694" i="1"/>
  <c r="K1693" i="1"/>
  <c r="K1692" i="1"/>
  <c r="K1691" i="1"/>
  <c r="K1688" i="1"/>
  <c r="K1689" i="1"/>
  <c r="K1690" i="1"/>
  <c r="K1687" i="1"/>
  <c r="K1686" i="1"/>
  <c r="K1685" i="1"/>
  <c r="K1683" i="1"/>
  <c r="K1684" i="1"/>
  <c r="K1682" i="1"/>
  <c r="K1681" i="1"/>
  <c r="K1679" i="1"/>
  <c r="K1680" i="1"/>
  <c r="K1678" i="1"/>
  <c r="K1677" i="1"/>
  <c r="K1676" i="1"/>
  <c r="K1675" i="1"/>
  <c r="K1674" i="1"/>
  <c r="K1673" i="1"/>
  <c r="K1672" i="1"/>
  <c r="K1671" i="1"/>
  <c r="K1670" i="1"/>
  <c r="K1669" i="1"/>
  <c r="K1668" i="1"/>
  <c r="K1667" i="1"/>
  <c r="K1666" i="1"/>
  <c r="K1665" i="1"/>
  <c r="K1664" i="1"/>
  <c r="K1663" i="1"/>
  <c r="K1662" i="1"/>
  <c r="K1661" i="1"/>
  <c r="K1660" i="1"/>
  <c r="K1659" i="1"/>
  <c r="K1658" i="1"/>
  <c r="K1656" i="1"/>
  <c r="K1657" i="1"/>
  <c r="K1655" i="1"/>
  <c r="K1654" i="1"/>
  <c r="K1651" i="1"/>
  <c r="K1652" i="1"/>
  <c r="K1653" i="1"/>
  <c r="K1649" i="1"/>
  <c r="K1650" i="1"/>
  <c r="K1648" i="1"/>
  <c r="K1647" i="1"/>
  <c r="K1646" i="1"/>
  <c r="K1645" i="1"/>
  <c r="K1644" i="1"/>
  <c r="K1642" i="1"/>
  <c r="K1643" i="1"/>
  <c r="K1641" i="1"/>
  <c r="K1640" i="1"/>
  <c r="K1639" i="1"/>
  <c r="K1635" i="1"/>
  <c r="K1636" i="1"/>
  <c r="K1637" i="1"/>
  <c r="K1638" i="1"/>
  <c r="K1634" i="1"/>
  <c r="K1631" i="1"/>
  <c r="K1632" i="1"/>
  <c r="K1633" i="1"/>
  <c r="K1629" i="1"/>
  <c r="K1630" i="1"/>
  <c r="K1628" i="1"/>
  <c r="K1627" i="1"/>
  <c r="K1625" i="1"/>
  <c r="K1626" i="1"/>
  <c r="K1623" i="1"/>
  <c r="K1624" i="1"/>
  <c r="K1622" i="1"/>
  <c r="K1621" i="1"/>
  <c r="K1620" i="1"/>
  <c r="K1619" i="1"/>
  <c r="K1618" i="1"/>
  <c r="K1616" i="1"/>
  <c r="K1617" i="1"/>
  <c r="K1615" i="1"/>
  <c r="K1614" i="1"/>
  <c r="K1613" i="1"/>
  <c r="K1610" i="1"/>
  <c r="K1611" i="1"/>
  <c r="K1612" i="1"/>
  <c r="K1776" i="1"/>
  <c r="K1775" i="1"/>
  <c r="K1774" i="1"/>
  <c r="K1773" i="1"/>
  <c r="K1772" i="1"/>
  <c r="K1771" i="1"/>
  <c r="K1770" i="1"/>
  <c r="K1769" i="1"/>
  <c r="K1768" i="1"/>
  <c r="K1767" i="1"/>
  <c r="K1766" i="1"/>
  <c r="K1765" i="1"/>
  <c r="K1764" i="1"/>
  <c r="K1763" i="1"/>
  <c r="K1762" i="1"/>
  <c r="K1761" i="1"/>
  <c r="K1760" i="1"/>
  <c r="K1757" i="1"/>
  <c r="K1758" i="1"/>
  <c r="K1759" i="1"/>
  <c r="K1755" i="1"/>
  <c r="K1756" i="1"/>
  <c r="K1754" i="1"/>
  <c r="K1752" i="1"/>
  <c r="K1753" i="1"/>
  <c r="K1751" i="1"/>
  <c r="K1750" i="1"/>
  <c r="K1749" i="1"/>
  <c r="K1748" i="1"/>
  <c r="K1747" i="1"/>
  <c r="K1746" i="1"/>
  <c r="K1745" i="1"/>
  <c r="K1744" i="1"/>
  <c r="K1743" i="1"/>
  <c r="K1742" i="1"/>
  <c r="K1741" i="1"/>
  <c r="K1740" i="1"/>
  <c r="K1739" i="1"/>
  <c r="K1738" i="1"/>
  <c r="K1737" i="1"/>
  <c r="K1736" i="1"/>
  <c r="K1734" i="1"/>
  <c r="K1735" i="1"/>
  <c r="K1733" i="1"/>
  <c r="K1732" i="1"/>
  <c r="K1731" i="1"/>
  <c r="K1730" i="1"/>
  <c r="K1728" i="1"/>
  <c r="K1729" i="1"/>
  <c r="K1727" i="1"/>
  <c r="K1725" i="1"/>
  <c r="K1726" i="1"/>
  <c r="K1724" i="1"/>
  <c r="K1723" i="1"/>
  <c r="K1722" i="1"/>
  <c r="K1721" i="1"/>
  <c r="K1720" i="1"/>
  <c r="K1719" i="1"/>
  <c r="K1718" i="1"/>
  <c r="K1717" i="1"/>
  <c r="K1715" i="1"/>
  <c r="K1716" i="1"/>
  <c r="K1714" i="1"/>
  <c r="K1713" i="1"/>
  <c r="K1712" i="1"/>
  <c r="K1710" i="1"/>
  <c r="K1711" i="1"/>
  <c r="K1709" i="1"/>
  <c r="K1708" i="1"/>
  <c r="K1707" i="1"/>
  <c r="K1705" i="1"/>
  <c r="K1706" i="1"/>
  <c r="K1704" i="1"/>
  <c r="K1703" i="1"/>
  <c r="K1702" i="1"/>
  <c r="K1701" i="1"/>
  <c r="K1700" i="1"/>
  <c r="K1699" i="1"/>
  <c r="K1698" i="1"/>
  <c r="K1853" i="1"/>
  <c r="K1851" i="1"/>
  <c r="K1852" i="1"/>
  <c r="K1850" i="1"/>
  <c r="K1849" i="1"/>
  <c r="K1848" i="1"/>
  <c r="K1847" i="1"/>
  <c r="K1846" i="1"/>
  <c r="K1845" i="1"/>
  <c r="K1844" i="1"/>
  <c r="K1843" i="1"/>
  <c r="K1842" i="1"/>
  <c r="K1841" i="1"/>
  <c r="K1840" i="1"/>
  <c r="K1839" i="1"/>
  <c r="K1838" i="1"/>
  <c r="K1836" i="1"/>
  <c r="K1837" i="1"/>
  <c r="K1835" i="1"/>
  <c r="K1834" i="1"/>
  <c r="K1833" i="1"/>
  <c r="K1831" i="1"/>
  <c r="K1832" i="1"/>
  <c r="K1830" i="1"/>
  <c r="K1828" i="1"/>
  <c r="K1829" i="1"/>
  <c r="K1827" i="1"/>
  <c r="K1826" i="1"/>
  <c r="K1825" i="1"/>
  <c r="K1824" i="1"/>
  <c r="K1822" i="1"/>
  <c r="K1823" i="1"/>
  <c r="K1820" i="1"/>
  <c r="K1821" i="1"/>
  <c r="K1819" i="1"/>
  <c r="K1818" i="1"/>
  <c r="K1817" i="1"/>
  <c r="K1815" i="1"/>
  <c r="K1816" i="1"/>
  <c r="K1814" i="1"/>
  <c r="K1812" i="1"/>
  <c r="K1813" i="1"/>
  <c r="K1811" i="1"/>
  <c r="K1810" i="1"/>
  <c r="K1809" i="1"/>
  <c r="K1806" i="1"/>
  <c r="K1807" i="1"/>
  <c r="K1808" i="1"/>
  <c r="K1804" i="1"/>
  <c r="K1805" i="1"/>
  <c r="K1803" i="1"/>
  <c r="K1802" i="1"/>
  <c r="K1801" i="1"/>
  <c r="K1800" i="1"/>
  <c r="K1799" i="1"/>
  <c r="K1798" i="1"/>
  <c r="K1797" i="1"/>
  <c r="K1796" i="1"/>
  <c r="K1795" i="1"/>
  <c r="K1794" i="1"/>
  <c r="K1793" i="1"/>
  <c r="K1790" i="1"/>
  <c r="K1791" i="1"/>
  <c r="K1792" i="1"/>
  <c r="K1789" i="1"/>
  <c r="K1787" i="1"/>
  <c r="K1788" i="1"/>
  <c r="K1786" i="1"/>
  <c r="K1785" i="1"/>
  <c r="K1784" i="1"/>
  <c r="K1783" i="1"/>
  <c r="K1782" i="1"/>
  <c r="K1781" i="1"/>
  <c r="K1780" i="1"/>
  <c r="K1779" i="1"/>
  <c r="K1778" i="1"/>
  <c r="K1777" i="1"/>
  <c r="K1948" i="1"/>
  <c r="K1947" i="1"/>
  <c r="K1946" i="1"/>
  <c r="K1943" i="1"/>
  <c r="K1944" i="1"/>
  <c r="K1945" i="1"/>
  <c r="K1941" i="1"/>
  <c r="K1942" i="1"/>
  <c r="K1940" i="1"/>
  <c r="K1939" i="1"/>
  <c r="K1938" i="1"/>
  <c r="K1936" i="1"/>
  <c r="K1937" i="1"/>
  <c r="K1935" i="1"/>
  <c r="K1934" i="1"/>
  <c r="K1933" i="1"/>
  <c r="K1932" i="1"/>
  <c r="K1931" i="1"/>
  <c r="K1930" i="1"/>
  <c r="K1929" i="1"/>
  <c r="K1928" i="1"/>
  <c r="K1927" i="1"/>
  <c r="K1926" i="1"/>
  <c r="K1925" i="1"/>
  <c r="K1924" i="1"/>
  <c r="K1923" i="1"/>
  <c r="K1922" i="1"/>
  <c r="K1921" i="1"/>
  <c r="K1917" i="1"/>
  <c r="K1918" i="1"/>
  <c r="K1919" i="1"/>
  <c r="K1920" i="1"/>
  <c r="K1915" i="1"/>
  <c r="K1916" i="1"/>
  <c r="K1914" i="1"/>
  <c r="K1913" i="1"/>
  <c r="K1912" i="1"/>
  <c r="K1910" i="1"/>
  <c r="K1911" i="1"/>
  <c r="K1909" i="1"/>
  <c r="K1907" i="1"/>
  <c r="K1908" i="1"/>
  <c r="K1906" i="1"/>
  <c r="K1905" i="1"/>
  <c r="K1902" i="1"/>
  <c r="K1903" i="1"/>
  <c r="K1904" i="1"/>
  <c r="K1901" i="1"/>
  <c r="K1900" i="1"/>
  <c r="K1899" i="1"/>
  <c r="K1898" i="1"/>
  <c r="K1897" i="1"/>
  <c r="K1895" i="1"/>
  <c r="K1896" i="1"/>
  <c r="K1894" i="1"/>
  <c r="K1890" i="1"/>
  <c r="K1891" i="1"/>
  <c r="K1892" i="1"/>
  <c r="K1893" i="1"/>
  <c r="K1889" i="1"/>
  <c r="K1888" i="1"/>
  <c r="K1887" i="1"/>
  <c r="K1886" i="1"/>
  <c r="K1883" i="1"/>
  <c r="K1884" i="1"/>
  <c r="K1885" i="1"/>
  <c r="K1881" i="1"/>
  <c r="K1882" i="1"/>
  <c r="K1880" i="1"/>
  <c r="K1879" i="1"/>
  <c r="K1877" i="1"/>
  <c r="K1878" i="1"/>
  <c r="K1876" i="1"/>
  <c r="K1875" i="1"/>
  <c r="K1874" i="1"/>
  <c r="K1873" i="1"/>
  <c r="K1868" i="1"/>
  <c r="K1869" i="1"/>
  <c r="K1870" i="1"/>
  <c r="K1871" i="1"/>
  <c r="K1872" i="1"/>
  <c r="K1867" i="1"/>
  <c r="K1866" i="1"/>
  <c r="K1865" i="1"/>
  <c r="K1864" i="1"/>
  <c r="K1862" i="1"/>
  <c r="K1863" i="1"/>
  <c r="K1861" i="1"/>
  <c r="K1860" i="1"/>
  <c r="K1859" i="1"/>
  <c r="K1858" i="1"/>
  <c r="K1857" i="1"/>
  <c r="K1856" i="1"/>
  <c r="K1855" i="1"/>
  <c r="K1854" i="1"/>
  <c r="K2021" i="1"/>
  <c r="K2022" i="1"/>
  <c r="K2019" i="1"/>
  <c r="K2020" i="1"/>
  <c r="K2018" i="1"/>
  <c r="K2017" i="1"/>
  <c r="K2015" i="1"/>
  <c r="K2016" i="1"/>
  <c r="K2014" i="1"/>
  <c r="K2013" i="1"/>
  <c r="K2012" i="1"/>
  <c r="K2010" i="1"/>
  <c r="K2011" i="1"/>
  <c r="K2008" i="1"/>
  <c r="K2009" i="1"/>
  <c r="K2007" i="1"/>
  <c r="K2006" i="1"/>
  <c r="K2005" i="1"/>
  <c r="K2004" i="1"/>
  <c r="K2003" i="1"/>
  <c r="K2002" i="1"/>
  <c r="K2001" i="1"/>
  <c r="K2000" i="1"/>
  <c r="K1999" i="1"/>
  <c r="K1998" i="1"/>
  <c r="K1996" i="1"/>
  <c r="K1997" i="1"/>
  <c r="K1995" i="1"/>
  <c r="K1994" i="1"/>
  <c r="K1993" i="1"/>
  <c r="K1991" i="1"/>
  <c r="K1992" i="1"/>
  <c r="K1989" i="1"/>
  <c r="K1990" i="1"/>
  <c r="K1988" i="1"/>
  <c r="K1987" i="1"/>
  <c r="K1986" i="1"/>
  <c r="K1985" i="1"/>
  <c r="K1984" i="1"/>
  <c r="K1983" i="1"/>
  <c r="K1982" i="1"/>
  <c r="K1981" i="1"/>
  <c r="K1979" i="1"/>
  <c r="K1980" i="1"/>
  <c r="K1978" i="1"/>
  <c r="K1977" i="1"/>
  <c r="K1976" i="1"/>
  <c r="K1975" i="1"/>
  <c r="K1974" i="1"/>
  <c r="K1973" i="1"/>
  <c r="K1972" i="1"/>
  <c r="K1970" i="1"/>
  <c r="K1971" i="1"/>
  <c r="K1969" i="1"/>
  <c r="K1968" i="1"/>
  <c r="K1967" i="1"/>
  <c r="K1966" i="1"/>
  <c r="K1965" i="1"/>
  <c r="K1964" i="1"/>
  <c r="K1963" i="1"/>
  <c r="K1962" i="1"/>
  <c r="K1961" i="1"/>
  <c r="K1959" i="1"/>
  <c r="K1960" i="1"/>
  <c r="K1958" i="1"/>
  <c r="K1957" i="1"/>
  <c r="K1956" i="1"/>
  <c r="K1955" i="1"/>
  <c r="K1954" i="1"/>
  <c r="K1953" i="1"/>
  <c r="K1952" i="1"/>
  <c r="K1951" i="1"/>
  <c r="K1950" i="1"/>
  <c r="K1949" i="1"/>
  <c r="K2103" i="1"/>
  <c r="K2102" i="1"/>
  <c r="K2101" i="1"/>
  <c r="K2100" i="1"/>
  <c r="K2099" i="1"/>
  <c r="K2098" i="1"/>
  <c r="K2096" i="1"/>
  <c r="K2097" i="1"/>
  <c r="K2095" i="1"/>
  <c r="K2092" i="1"/>
  <c r="K2093" i="1"/>
  <c r="K2094" i="1"/>
  <c r="K2091" i="1"/>
  <c r="K2090" i="1"/>
  <c r="K2089" i="1"/>
  <c r="K2088" i="1"/>
  <c r="K2087" i="1"/>
  <c r="K2086" i="1"/>
  <c r="K2084" i="1"/>
  <c r="K2085" i="1"/>
  <c r="K2083" i="1"/>
  <c r="K2082" i="1"/>
  <c r="K2081" i="1"/>
  <c r="K2079" i="1"/>
  <c r="K2080" i="1"/>
  <c r="K2078" i="1"/>
  <c r="K2077" i="1"/>
  <c r="K2076" i="1"/>
  <c r="K2075" i="1"/>
  <c r="K2074" i="1"/>
  <c r="K2073" i="1"/>
  <c r="K2072" i="1"/>
  <c r="K2071" i="1"/>
  <c r="K2070" i="1"/>
  <c r="K2068" i="1"/>
  <c r="K2069" i="1"/>
  <c r="K2066" i="1"/>
  <c r="K2067" i="1"/>
  <c r="K2065" i="1"/>
  <c r="K2063" i="1"/>
  <c r="K2064" i="1"/>
  <c r="K2062" i="1"/>
  <c r="K2061" i="1"/>
  <c r="K2059" i="1"/>
  <c r="K2060" i="1"/>
  <c r="K2058" i="1"/>
  <c r="K2056" i="1"/>
  <c r="K2057" i="1"/>
  <c r="K2055" i="1"/>
  <c r="K2054" i="1"/>
  <c r="K2053" i="1"/>
  <c r="K2050" i="1"/>
  <c r="K2051" i="1"/>
  <c r="K2052" i="1"/>
  <c r="K2049" i="1"/>
  <c r="K2048" i="1"/>
  <c r="K2047" i="1"/>
  <c r="K2046" i="1"/>
  <c r="K2044" i="1"/>
  <c r="K2045" i="1"/>
  <c r="K2043" i="1"/>
  <c r="K2042" i="1"/>
  <c r="K2041" i="1"/>
  <c r="K2040" i="1"/>
  <c r="K2039" i="1"/>
  <c r="K2038" i="1"/>
  <c r="K2037" i="1"/>
  <c r="K2036" i="1"/>
  <c r="K2035" i="1"/>
  <c r="K2034" i="1"/>
  <c r="K2032" i="1"/>
  <c r="K2033" i="1"/>
  <c r="K2031" i="1"/>
  <c r="K2030" i="1"/>
  <c r="K2029" i="1"/>
  <c r="K2028" i="1"/>
  <c r="K2027" i="1"/>
  <c r="K2026" i="1"/>
  <c r="K2025" i="1"/>
  <c r="K2024" i="1"/>
  <c r="K2023" i="1"/>
  <c r="K2191" i="1"/>
  <c r="K2190" i="1"/>
  <c r="K2189" i="1"/>
  <c r="K2188" i="1"/>
  <c r="K2187" i="1"/>
  <c r="K2186" i="1"/>
  <c r="K2185" i="1"/>
  <c r="K2184" i="1"/>
  <c r="K2183" i="1"/>
  <c r="K2180" i="1"/>
  <c r="K2181" i="1"/>
  <c r="K2182" i="1"/>
  <c r="K2178" i="1"/>
  <c r="K2179" i="1"/>
  <c r="K2177" i="1"/>
  <c r="K2176" i="1"/>
  <c r="K2175" i="1"/>
  <c r="K2172" i="1"/>
  <c r="K2173" i="1"/>
  <c r="K2174" i="1"/>
  <c r="K2171" i="1"/>
  <c r="K2170" i="1"/>
  <c r="K2169" i="1"/>
  <c r="K2168" i="1"/>
  <c r="K2167" i="1"/>
  <c r="K2166" i="1"/>
  <c r="K2165" i="1"/>
  <c r="K2164" i="1"/>
  <c r="K2163" i="1"/>
  <c r="K2162" i="1"/>
  <c r="K2160" i="1"/>
  <c r="K2161" i="1"/>
  <c r="K2158" i="1"/>
  <c r="K2159" i="1"/>
  <c r="K2156" i="1"/>
  <c r="K2157" i="1"/>
  <c r="K2155" i="1"/>
  <c r="K2154" i="1"/>
  <c r="K2153" i="1"/>
  <c r="K2152" i="1"/>
  <c r="K2151" i="1"/>
  <c r="K2150" i="1"/>
  <c r="K2148" i="1"/>
  <c r="K2149" i="1"/>
  <c r="K2146" i="1"/>
  <c r="K2147" i="1"/>
  <c r="K2145" i="1"/>
  <c r="K2144" i="1"/>
  <c r="K2143" i="1"/>
  <c r="K2142" i="1"/>
  <c r="K2141" i="1"/>
  <c r="K2140" i="1"/>
  <c r="K2139" i="1"/>
  <c r="K2138" i="1"/>
  <c r="K2137" i="1"/>
  <c r="K2136" i="1"/>
  <c r="K2134" i="1"/>
  <c r="K2135" i="1"/>
  <c r="K2133" i="1"/>
  <c r="K2130" i="1"/>
  <c r="K2131" i="1"/>
  <c r="K2132" i="1"/>
  <c r="K2129" i="1"/>
  <c r="K2127" i="1"/>
  <c r="K2128" i="1"/>
  <c r="K2125" i="1"/>
  <c r="K2126" i="1"/>
  <c r="K2124" i="1"/>
  <c r="K2122" i="1"/>
  <c r="K2123" i="1"/>
  <c r="K2120" i="1"/>
  <c r="K2121" i="1"/>
  <c r="K2119" i="1"/>
  <c r="K2118" i="1"/>
  <c r="K2117" i="1"/>
  <c r="K2116" i="1"/>
  <c r="K2115" i="1"/>
  <c r="K2113" i="1"/>
  <c r="K2114" i="1"/>
  <c r="K2111" i="1"/>
  <c r="K2112" i="1"/>
  <c r="K2110" i="1"/>
  <c r="K2109" i="1"/>
  <c r="K2108" i="1"/>
  <c r="K2107" i="1"/>
  <c r="K2106" i="1"/>
  <c r="K2105" i="1"/>
  <c r="K2104" i="1"/>
  <c r="K2287" i="1"/>
  <c r="K2286" i="1"/>
  <c r="K2285" i="1"/>
  <c r="K2284" i="1"/>
  <c r="K2283" i="1"/>
  <c r="K2282" i="1"/>
  <c r="K2281" i="1"/>
  <c r="K2278" i="1"/>
  <c r="K2279" i="1"/>
  <c r="K2280" i="1"/>
  <c r="K2276" i="1"/>
  <c r="K2277" i="1"/>
  <c r="K2274" i="1"/>
  <c r="K2275" i="1"/>
  <c r="K2273" i="1"/>
  <c r="K2272" i="1"/>
  <c r="K2271" i="1"/>
  <c r="K2270" i="1"/>
  <c r="K2269" i="1"/>
  <c r="K2267" i="1"/>
  <c r="K2268" i="1"/>
  <c r="K2266" i="1"/>
  <c r="K2265" i="1"/>
  <c r="K2264" i="1"/>
  <c r="K2261" i="1"/>
  <c r="K2262" i="1"/>
  <c r="K2263" i="1"/>
  <c r="K2260" i="1"/>
  <c r="K2259" i="1"/>
  <c r="K2256" i="1"/>
  <c r="K2257" i="1"/>
  <c r="K2258" i="1"/>
  <c r="K2255" i="1"/>
  <c r="K2254" i="1"/>
  <c r="K2251" i="1"/>
  <c r="K2252" i="1"/>
  <c r="K2253" i="1"/>
  <c r="K2250" i="1"/>
  <c r="K2249" i="1"/>
  <c r="K2248" i="1"/>
  <c r="K2247" i="1"/>
  <c r="K2246" i="1"/>
  <c r="K2244" i="1"/>
  <c r="K2245" i="1"/>
  <c r="K2243" i="1"/>
  <c r="K2241" i="1"/>
  <c r="K2242" i="1"/>
  <c r="K2240" i="1"/>
  <c r="K2239" i="1"/>
  <c r="K2238" i="1"/>
  <c r="K2236" i="1"/>
  <c r="K2237" i="1"/>
  <c r="K2235" i="1"/>
  <c r="K2234" i="1"/>
  <c r="K2233" i="1"/>
  <c r="K2232" i="1"/>
  <c r="K2231" i="1"/>
  <c r="K2230" i="1"/>
  <c r="K2229" i="1"/>
  <c r="K2227" i="1"/>
  <c r="K2228" i="1"/>
  <c r="K2226" i="1"/>
  <c r="K2225" i="1"/>
  <c r="K2224" i="1"/>
  <c r="K2222" i="1"/>
  <c r="K2223" i="1"/>
  <c r="K2221" i="1"/>
  <c r="K2220" i="1"/>
  <c r="K2218" i="1"/>
  <c r="K2219" i="1"/>
  <c r="K2217" i="1"/>
  <c r="K2216" i="1"/>
  <c r="K2215" i="1"/>
  <c r="K2214" i="1"/>
  <c r="K2213" i="1"/>
  <c r="K2211" i="1"/>
  <c r="K2212" i="1"/>
  <c r="K2210" i="1"/>
  <c r="K2209" i="1"/>
  <c r="K2208" i="1"/>
  <c r="K2207" i="1"/>
  <c r="K2206" i="1"/>
  <c r="K2205" i="1"/>
  <c r="K2204" i="1"/>
  <c r="K2202" i="1"/>
  <c r="K2203" i="1"/>
  <c r="K2201" i="1"/>
  <c r="K2200" i="1"/>
  <c r="K2198" i="1"/>
  <c r="K2199" i="1"/>
  <c r="K2197" i="1"/>
  <c r="K2196" i="1"/>
  <c r="K2195" i="1"/>
  <c r="K2194" i="1"/>
  <c r="K2192" i="1"/>
  <c r="K2193" i="1"/>
  <c r="K2386" i="1"/>
  <c r="K2385" i="1"/>
  <c r="K2384" i="1"/>
  <c r="K2383" i="1"/>
  <c r="K2381" i="1"/>
  <c r="K2382" i="1"/>
  <c r="K2380" i="1"/>
  <c r="K2378" i="1"/>
  <c r="K2379" i="1"/>
  <c r="K2377" i="1"/>
  <c r="K2376" i="1"/>
  <c r="K2375" i="1"/>
  <c r="K2371" i="1"/>
  <c r="K2372" i="1"/>
  <c r="K2373" i="1"/>
  <c r="K2374" i="1"/>
  <c r="K2370" i="1"/>
  <c r="K2369" i="1"/>
  <c r="K2368" i="1"/>
  <c r="K2367" i="1"/>
  <c r="K2366" i="1"/>
  <c r="K2365" i="1"/>
  <c r="K2363" i="1"/>
  <c r="K2364" i="1"/>
  <c r="K2362" i="1"/>
  <c r="K2361" i="1"/>
  <c r="K2357" i="1"/>
  <c r="K2358" i="1"/>
  <c r="K2359" i="1"/>
  <c r="K2360" i="1"/>
  <c r="K2356" i="1"/>
  <c r="K2354" i="1"/>
  <c r="K2355" i="1"/>
  <c r="K2353" i="1"/>
  <c r="K2351" i="1"/>
  <c r="K2352" i="1"/>
  <c r="K2350" i="1"/>
  <c r="K2348" i="1"/>
  <c r="K2349" i="1"/>
  <c r="K2347" i="1"/>
  <c r="K2346" i="1"/>
  <c r="K2345" i="1"/>
  <c r="K2343" i="1"/>
  <c r="K2344" i="1"/>
  <c r="K2342" i="1"/>
  <c r="K2341" i="1"/>
  <c r="K2340" i="1"/>
  <c r="K2339" i="1"/>
  <c r="K2338" i="1"/>
  <c r="K2337" i="1"/>
  <c r="K2336" i="1"/>
  <c r="K2335" i="1"/>
  <c r="K2333" i="1"/>
  <c r="K2334" i="1"/>
  <c r="K2332" i="1"/>
  <c r="K2331" i="1"/>
  <c r="K2330" i="1"/>
  <c r="K2329" i="1"/>
  <c r="K2328" i="1"/>
  <c r="K2327" i="1"/>
  <c r="K2326" i="1"/>
  <c r="K2325" i="1"/>
  <c r="K2324" i="1"/>
  <c r="K2323" i="1"/>
  <c r="K2322" i="1"/>
  <c r="K2321" i="1"/>
  <c r="K2319" i="1"/>
  <c r="K2320" i="1"/>
  <c r="K2318" i="1"/>
  <c r="K2317" i="1"/>
  <c r="K2316" i="1"/>
  <c r="K2315" i="1"/>
  <c r="K2314" i="1"/>
  <c r="K2313" i="1"/>
  <c r="K2312" i="1"/>
  <c r="K2311" i="1"/>
  <c r="K2309" i="1"/>
  <c r="K2310" i="1"/>
  <c r="K2308" i="1"/>
  <c r="K2307" i="1"/>
  <c r="K2306" i="1"/>
  <c r="K2305" i="1"/>
  <c r="K2304" i="1"/>
  <c r="K2302" i="1"/>
  <c r="K2303" i="1"/>
  <c r="K2301" i="1"/>
  <c r="K2299" i="1"/>
  <c r="K2300" i="1"/>
  <c r="K2298" i="1"/>
  <c r="K2297" i="1"/>
  <c r="K2296" i="1"/>
  <c r="K2295" i="1"/>
  <c r="K2294" i="1"/>
  <c r="K2293" i="1"/>
  <c r="K2292" i="1"/>
  <c r="K2291" i="1"/>
  <c r="K2290" i="1"/>
  <c r="K2289" i="1"/>
  <c r="K2288" i="1"/>
  <c r="K2456" i="1"/>
  <c r="K2455" i="1"/>
  <c r="K2454" i="1"/>
  <c r="K2453" i="1"/>
  <c r="K2452" i="1"/>
  <c r="K2451" i="1"/>
  <c r="K2450" i="1"/>
  <c r="K2449" i="1"/>
  <c r="K2448" i="1"/>
  <c r="K2446" i="1"/>
  <c r="K2447" i="1"/>
  <c r="K2445" i="1"/>
  <c r="K2444" i="1"/>
  <c r="K2443" i="1"/>
  <c r="K2442" i="1"/>
  <c r="K2440" i="1"/>
  <c r="K2441" i="1"/>
  <c r="K2439" i="1"/>
  <c r="K2438" i="1"/>
  <c r="K2437" i="1"/>
  <c r="K2435" i="1"/>
  <c r="K2436" i="1"/>
  <c r="K2433" i="1"/>
  <c r="K2434" i="1"/>
  <c r="K2430" i="1"/>
  <c r="K2431" i="1"/>
  <c r="K2432" i="1"/>
  <c r="K2429" i="1"/>
  <c r="K2428" i="1"/>
  <c r="K2427" i="1"/>
  <c r="K2425" i="1"/>
  <c r="K2426" i="1"/>
  <c r="K2424" i="1"/>
  <c r="K2423" i="1"/>
  <c r="K2422" i="1"/>
  <c r="K2421" i="1"/>
  <c r="K2420" i="1"/>
  <c r="K2419" i="1"/>
  <c r="K2418" i="1"/>
  <c r="K2417" i="1"/>
  <c r="K2416" i="1"/>
  <c r="K2414" i="1"/>
  <c r="K2415" i="1"/>
  <c r="K2413" i="1"/>
  <c r="K2412" i="1"/>
  <c r="K2411" i="1"/>
  <c r="K2410" i="1"/>
  <c r="K2409" i="1"/>
  <c r="K2408" i="1"/>
  <c r="K2407" i="1"/>
  <c r="K2406" i="1"/>
  <c r="K2405" i="1"/>
  <c r="K2403" i="1"/>
  <c r="K2404" i="1"/>
  <c r="K2400" i="1"/>
  <c r="K2401" i="1"/>
  <c r="K2402" i="1"/>
  <c r="K2399" i="1"/>
  <c r="K2396" i="1"/>
  <c r="K2397" i="1"/>
  <c r="K2398" i="1"/>
  <c r="K2395" i="1"/>
  <c r="K2394" i="1"/>
  <c r="K2393" i="1"/>
  <c r="K2392" i="1"/>
  <c r="K2391" i="1"/>
  <c r="K2390" i="1"/>
  <c r="K2389" i="1"/>
  <c r="K2388" i="1"/>
  <c r="K2387" i="1"/>
  <c r="K2544" i="1"/>
  <c r="K2545" i="1"/>
  <c r="K2543" i="1"/>
  <c r="K2542" i="1"/>
  <c r="K2540" i="1"/>
  <c r="K2541" i="1"/>
  <c r="K2539" i="1"/>
  <c r="K2538" i="1"/>
  <c r="K2537" i="1"/>
  <c r="K2536" i="1"/>
  <c r="K2535" i="1"/>
  <c r="K2534" i="1"/>
  <c r="K2531" i="1"/>
  <c r="K2532" i="1"/>
  <c r="K2533" i="1"/>
  <c r="K2528" i="1"/>
  <c r="K2529" i="1"/>
  <c r="K2530" i="1"/>
  <c r="K2527" i="1"/>
  <c r="K2525" i="1"/>
  <c r="K2526" i="1"/>
  <c r="K2523" i="1"/>
  <c r="K2524" i="1"/>
  <c r="K2522" i="1"/>
  <c r="K2521" i="1"/>
  <c r="K2520" i="1"/>
  <c r="K2519" i="1"/>
  <c r="K2518" i="1"/>
  <c r="K2517" i="1"/>
  <c r="K2516" i="1"/>
  <c r="K2514" i="1"/>
  <c r="K2515" i="1"/>
  <c r="K2513" i="1"/>
  <c r="K2512" i="1"/>
  <c r="K2511" i="1"/>
  <c r="K2510" i="1"/>
  <c r="K2509" i="1"/>
  <c r="K2508" i="1"/>
  <c r="K2507" i="1"/>
  <c r="K2506" i="1"/>
  <c r="K2504" i="1"/>
  <c r="K2505" i="1"/>
  <c r="K2503" i="1"/>
  <c r="K2502" i="1"/>
  <c r="K2501" i="1"/>
  <c r="K2500" i="1"/>
  <c r="K2499" i="1"/>
  <c r="K2498" i="1"/>
  <c r="K2497" i="1"/>
  <c r="K2496" i="1"/>
  <c r="K2495" i="1"/>
  <c r="K2493" i="1"/>
  <c r="K2494" i="1"/>
  <c r="K2491" i="1"/>
  <c r="K2492" i="1"/>
  <c r="K2490" i="1"/>
  <c r="K2489" i="1"/>
  <c r="K2487" i="1"/>
  <c r="K2488" i="1"/>
  <c r="K2486" i="1"/>
  <c r="K2485" i="1"/>
  <c r="K2484" i="1"/>
  <c r="K2482" i="1"/>
  <c r="K2483" i="1"/>
  <c r="K2479" i="1"/>
  <c r="K2480" i="1"/>
  <c r="K2481" i="1"/>
  <c r="K2478" i="1"/>
  <c r="K2476" i="1"/>
  <c r="K2477" i="1"/>
  <c r="K2475" i="1"/>
  <c r="K2474" i="1"/>
  <c r="K2473" i="1"/>
  <c r="K2472" i="1"/>
  <c r="K2471" i="1"/>
  <c r="K2468" i="1"/>
  <c r="K2469" i="1"/>
  <c r="K2470" i="1"/>
  <c r="K2467" i="1"/>
  <c r="K2466" i="1"/>
  <c r="K2465" i="1"/>
  <c r="K2464" i="1"/>
  <c r="K2463" i="1"/>
  <c r="K2462" i="1"/>
  <c r="K2461" i="1"/>
  <c r="K2460" i="1"/>
  <c r="K2459" i="1"/>
  <c r="K2458" i="1"/>
  <c r="K2457" i="1"/>
  <c r="K2633" i="1"/>
  <c r="K2632" i="1"/>
  <c r="K2631" i="1"/>
  <c r="K2630" i="1"/>
  <c r="K2629" i="1"/>
  <c r="K2628" i="1"/>
  <c r="K2626" i="1"/>
  <c r="K2627" i="1"/>
  <c r="K2625" i="1"/>
  <c r="K2624" i="1"/>
  <c r="K2623" i="1"/>
  <c r="K2622" i="1"/>
  <c r="K2621" i="1"/>
  <c r="K2619" i="1"/>
  <c r="K2620" i="1"/>
  <c r="K2618" i="1"/>
  <c r="K2617" i="1"/>
  <c r="K2616" i="1"/>
  <c r="K2615" i="1"/>
  <c r="K2613" i="1"/>
  <c r="K2614" i="1"/>
  <c r="K2612" i="1"/>
  <c r="K2611" i="1"/>
  <c r="K2610" i="1"/>
  <c r="K2609" i="1"/>
  <c r="K2607" i="1"/>
  <c r="K2608" i="1"/>
  <c r="K2604" i="1"/>
  <c r="K2605" i="1"/>
  <c r="K2606" i="1"/>
  <c r="K2603" i="1"/>
  <c r="K2601" i="1"/>
  <c r="K2602" i="1"/>
  <c r="K2600" i="1"/>
  <c r="K2599" i="1"/>
  <c r="K2597" i="1"/>
  <c r="K2598" i="1"/>
  <c r="K2596" i="1"/>
  <c r="K2593" i="1"/>
  <c r="K2594" i="1"/>
  <c r="K2595" i="1"/>
  <c r="K2592" i="1"/>
  <c r="K2591" i="1"/>
  <c r="K2590" i="1"/>
  <c r="K2589" i="1"/>
  <c r="K2587" i="1"/>
  <c r="K2588" i="1"/>
  <c r="K2586" i="1"/>
  <c r="K2583" i="1"/>
  <c r="K2584" i="1"/>
  <c r="K2585" i="1"/>
  <c r="K2582" i="1"/>
  <c r="K2581" i="1"/>
  <c r="K2580" i="1"/>
  <c r="K2579" i="1"/>
  <c r="K2578" i="1"/>
  <c r="K2577" i="1"/>
  <c r="K2574" i="1"/>
  <c r="K2575" i="1"/>
  <c r="K2576" i="1"/>
  <c r="K2573" i="1"/>
  <c r="K2572" i="1"/>
  <c r="K2570" i="1"/>
  <c r="K2571" i="1"/>
  <c r="K2568" i="1"/>
  <c r="K2569" i="1"/>
  <c r="K2565" i="1"/>
  <c r="K2566" i="1"/>
  <c r="K2567" i="1"/>
  <c r="K2564" i="1"/>
  <c r="K2563" i="1"/>
  <c r="K2562" i="1"/>
  <c r="K2561" i="1"/>
  <c r="K2560" i="1"/>
  <c r="K2559" i="1"/>
  <c r="K2556" i="1"/>
  <c r="K2557" i="1"/>
  <c r="K2558" i="1"/>
  <c r="K2555" i="1"/>
  <c r="K2553" i="1"/>
  <c r="K2554" i="1"/>
  <c r="K2552" i="1"/>
  <c r="K2551" i="1"/>
  <c r="K2550" i="1"/>
  <c r="K2549" i="1"/>
  <c r="K2548" i="1"/>
  <c r="K2546" i="1"/>
  <c r="K2547" i="1"/>
  <c r="K2696" i="1"/>
  <c r="K2694" i="1"/>
  <c r="K2695" i="1"/>
  <c r="K2693" i="1"/>
  <c r="K2692" i="1"/>
  <c r="K2691" i="1"/>
  <c r="K2690" i="1"/>
  <c r="K2689" i="1"/>
  <c r="K2688" i="1"/>
  <c r="K2687" i="1"/>
  <c r="K2686" i="1"/>
  <c r="K2685" i="1"/>
  <c r="K2683" i="1"/>
  <c r="K2684" i="1"/>
  <c r="K2682" i="1"/>
  <c r="K2681" i="1"/>
  <c r="K2680" i="1"/>
  <c r="K2678" i="1"/>
  <c r="K2679" i="1"/>
  <c r="K2677" i="1"/>
  <c r="K2676" i="1"/>
  <c r="K2673" i="1"/>
  <c r="K2674" i="1"/>
  <c r="K2675" i="1"/>
  <c r="K2672" i="1"/>
  <c r="K2671" i="1"/>
  <c r="K2670" i="1"/>
  <c r="K2669" i="1"/>
  <c r="K2667" i="1"/>
  <c r="K2668" i="1"/>
  <c r="K2666" i="1"/>
  <c r="K2665" i="1"/>
  <c r="K2664" i="1"/>
  <c r="K2662" i="1"/>
  <c r="K2663" i="1"/>
  <c r="K2661" i="1"/>
  <c r="K2660" i="1"/>
  <c r="K2659" i="1"/>
  <c r="K2658" i="1"/>
  <c r="K2657" i="1"/>
  <c r="K2656" i="1"/>
  <c r="K2655" i="1"/>
  <c r="K2654" i="1"/>
  <c r="K2653" i="1"/>
  <c r="K2652" i="1"/>
  <c r="K2651" i="1"/>
  <c r="K2650" i="1"/>
  <c r="K2649" i="1"/>
  <c r="K2647" i="1"/>
  <c r="K2648" i="1"/>
  <c r="K2646" i="1"/>
  <c r="K2645" i="1"/>
  <c r="K2644" i="1"/>
  <c r="K2643" i="1"/>
  <c r="K2642" i="1"/>
  <c r="K2641" i="1"/>
  <c r="K2640" i="1"/>
  <c r="K2638" i="1"/>
  <c r="K2639" i="1"/>
  <c r="K2636" i="1"/>
  <c r="K2637" i="1"/>
  <c r="K2635" i="1"/>
  <c r="K2634" i="1"/>
  <c r="K2700" i="1"/>
  <c r="K2699" i="1"/>
  <c r="K2698" i="1"/>
  <c r="K2697" i="1"/>
  <c r="K2701" i="1"/>
  <c r="K2703" i="1"/>
  <c r="K2702" i="1"/>
  <c r="K2717" i="1"/>
  <c r="K2718" i="1"/>
  <c r="K2719" i="1"/>
  <c r="K2710" i="1"/>
  <c r="K2711" i="1"/>
  <c r="K2712" i="1"/>
  <c r="K2713" i="1"/>
  <c r="K2714" i="1"/>
  <c r="K2715" i="1"/>
  <c r="K2716" i="1"/>
  <c r="K2709" i="1"/>
  <c r="K2708" i="1"/>
  <c r="K2706" i="1"/>
  <c r="K2707" i="1"/>
  <c r="K2705" i="1"/>
  <c r="K2704" i="1"/>
  <c r="K2722" i="1"/>
  <c r="K2721" i="1"/>
  <c r="K2720" i="1"/>
  <c r="K2723" i="1"/>
  <c r="K2726" i="1"/>
  <c r="K2724" i="1"/>
  <c r="K2725" i="1"/>
  <c r="K2729" i="1"/>
  <c r="K2728" i="1"/>
  <c r="K2727" i="1"/>
  <c r="K2732" i="1"/>
  <c r="K2731" i="1"/>
  <c r="K2730" i="1"/>
  <c r="K2733" i="1"/>
  <c r="K2736" i="1"/>
  <c r="K2735" i="1"/>
  <c r="K2734" i="1"/>
  <c r="K2737" i="1"/>
  <c r="K2741" i="1"/>
  <c r="K2742" i="1"/>
  <c r="K2740" i="1"/>
  <c r="K2739" i="1"/>
  <c r="K2738" i="1"/>
  <c r="K2744" i="1"/>
  <c r="K2743" i="1"/>
  <c r="K2747" i="1"/>
  <c r="K2745" i="1"/>
  <c r="K2746" i="1"/>
  <c r="K2748" i="1"/>
  <c r="K2749" i="1"/>
  <c r="K2750" i="1"/>
  <c r="F19" i="17"/>
  <c r="G15" i="17"/>
  <c r="G19" i="17"/>
  <c r="G18" i="17"/>
  <c r="G16" i="17"/>
  <c r="F16" i="17"/>
  <c r="F18" i="17"/>
  <c r="G17" i="17"/>
  <c r="F17" i="17"/>
  <c r="K13" i="2"/>
</calcChain>
</file>

<file path=xl/sharedStrings.xml><?xml version="1.0" encoding="utf-8"?>
<sst xmlns="http://schemas.openxmlformats.org/spreadsheetml/2006/main" count="30006" uniqueCount="734">
  <si>
    <t>ORDERNUMBER</t>
  </si>
  <si>
    <t>QUANTITYORDERED</t>
  </si>
  <si>
    <t>PRICEEACH</t>
  </si>
  <si>
    <t>ORDERLINENUMBER</t>
  </si>
  <si>
    <t>SALES</t>
  </si>
  <si>
    <t>ORDERDATE</t>
  </si>
  <si>
    <t>STATUS</t>
  </si>
  <si>
    <t>PRODUCTLINE</t>
  </si>
  <si>
    <t>MSRP</t>
  </si>
  <si>
    <t>PRODUCTCODE</t>
  </si>
  <si>
    <t>CUSTOMERNAME</t>
  </si>
  <si>
    <t>PHONE</t>
  </si>
  <si>
    <t>ADDRESSLINE1</t>
  </si>
  <si>
    <t>CITY</t>
  </si>
  <si>
    <t>POSTALCODE</t>
  </si>
  <si>
    <t>COUNTRY</t>
  </si>
  <si>
    <t>CONTACTLASTNAME</t>
  </si>
  <si>
    <t>CONTACTFIRSTNAME</t>
  </si>
  <si>
    <t>DEALSIZE</t>
  </si>
  <si>
    <t>Shipped</t>
  </si>
  <si>
    <t>Motorcycles</t>
  </si>
  <si>
    <t>S10_1678</t>
  </si>
  <si>
    <t>Land of Toys Inc.</t>
  </si>
  <si>
    <t>897 Long Airport Avenue</t>
  </si>
  <si>
    <t>NYC</t>
  </si>
  <si>
    <t>USA</t>
  </si>
  <si>
    <t>Yu</t>
  </si>
  <si>
    <t>Kwai</t>
  </si>
  <si>
    <t>Small</t>
  </si>
  <si>
    <t>Reims Collectables</t>
  </si>
  <si>
    <t>26.47.1555</t>
  </si>
  <si>
    <t>59 rue de l'Abbaye</t>
  </si>
  <si>
    <t>Reims</t>
  </si>
  <si>
    <t>France</t>
  </si>
  <si>
    <t>Henriot</t>
  </si>
  <si>
    <t>Paul</t>
  </si>
  <si>
    <t>Lyon Souveniers</t>
  </si>
  <si>
    <t>+33 1 46 62 7555</t>
  </si>
  <si>
    <t>27 rue du Colonel Pierre Avia</t>
  </si>
  <si>
    <t>Paris</t>
  </si>
  <si>
    <t>Da Cunha</t>
  </si>
  <si>
    <t>Daniel</t>
  </si>
  <si>
    <t>Medium</t>
  </si>
  <si>
    <t>Toys4GrownUps.com</t>
  </si>
  <si>
    <t>78934 Hillside Dr.</t>
  </si>
  <si>
    <t>Pasadena</t>
  </si>
  <si>
    <t>Young</t>
  </si>
  <si>
    <t>Julie</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</si>
  <si>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</si>
  <si>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</si>
  <si>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</si>
  <si>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</si>
  <si>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</si>
  <si>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</si>
  <si>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</si>
  <si>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</si>
  <si>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</si>
  <si>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</si>
  <si>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</si>
  <si>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</si>
  <si>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</si>
  <si>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</si>
  <si>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</si>
  <si>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</si>
  <si>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</si>
  <si>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</si>
  <si>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</si>
  <si>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Auto Canal Petit</t>
  </si>
  <si>
    <t>(1) 47.55.6555</t>
  </si>
  <si>
    <t>25, rue Lauriston</t>
  </si>
  <si>
    <t>Perrier</t>
  </si>
  <si>
    <t>Dominique</t>
  </si>
  <si>
    <t>Australian Collectors, Co.</t>
  </si>
  <si>
    <t>03 9520 4555</t>
  </si>
  <si>
    <t>636 St Kilda Road</t>
  </si>
  <si>
    <t>Melbourne</t>
  </si>
  <si>
    <t>Australia</t>
  </si>
  <si>
    <t>Ferguson</t>
  </si>
  <si>
    <t>Peter</t>
  </si>
  <si>
    <t>Vitachrome Inc.</t>
  </si>
  <si>
    <t>2678 Kingston Rd.</t>
  </si>
  <si>
    <t>Frick</t>
  </si>
  <si>
    <t>Michael</t>
  </si>
  <si>
    <t>Tekni Collectables Inc.</t>
  </si>
  <si>
    <t>7476 Moss Rd.</t>
  </si>
  <si>
    <t>Newark</t>
  </si>
  <si>
    <t>Brown</t>
  </si>
  <si>
    <t>William</t>
  </si>
  <si>
    <t>Gift Depot Inc.</t>
  </si>
  <si>
    <t>25593 South Bay Ln.</t>
  </si>
  <si>
    <t>Bridgewater</t>
  </si>
  <si>
    <t>King</t>
  </si>
  <si>
    <t>La Rochelle Gifts</t>
  </si>
  <si>
    <t>40.67.8555</t>
  </si>
  <si>
    <t>67, rue des Cinquante Otages</t>
  </si>
  <si>
    <t>Nantes</t>
  </si>
  <si>
    <t>Labrune</t>
  </si>
  <si>
    <t>Janine</t>
  </si>
  <si>
    <t>Marta's Replicas Co.</t>
  </si>
  <si>
    <t>39323 Spinnaker Dr.</t>
  </si>
  <si>
    <t>Cambridge</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</si>
  <si>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</si>
  <si>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</si>
  <si>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</si>
  <si>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</si>
  <si>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</si>
  <si>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</si>
  <si>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</si>
  <si>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</si>
  <si>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</si>
  <si>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</si>
  <si>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</si>
  <si>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</si>
  <si>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</si>
  <si>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</si>
  <si>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</si>
  <si>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</si>
  <si>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</si>
  <si>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</si>
  <si>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Kyung</t>
  </si>
  <si>
    <t>Salzburg Collectables</t>
  </si>
  <si>
    <t>6562-9555</t>
  </si>
  <si>
    <t>Geislweg 14</t>
  </si>
  <si>
    <t>Salzburg</t>
  </si>
  <si>
    <t>Austria</t>
  </si>
  <si>
    <t>Pipps</t>
  </si>
  <si>
    <t>Georg</t>
  </si>
  <si>
    <t>Large</t>
  </si>
  <si>
    <t>Souveniers And Things Co.</t>
  </si>
  <si>
    <t>+61 2 9495 8555</t>
  </si>
  <si>
    <t>Monitor Money Building, 815 Pacific Hwy</t>
  </si>
  <si>
    <t>Chatswood</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</si>
  <si>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</si>
  <si>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</si>
  <si>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</si>
  <si>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</si>
  <si>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</si>
  <si>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</si>
  <si>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</si>
  <si>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</si>
  <si>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</si>
  <si>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</si>
  <si>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</si>
  <si>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</si>
  <si>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</si>
  <si>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</si>
  <si>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</si>
  <si>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</si>
  <si>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</si>
  <si>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</si>
  <si>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</si>
  <si>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</si>
  <si>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</si>
  <si>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</si>
  <si>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</si>
  <si>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</si>
  <si>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</si>
  <si>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</si>
  <si>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</si>
  <si>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BerguvsvÂ„gen  8</t>
  </si>
  <si>
    <t>Lule</t>
  </si>
  <si>
    <t>S-958 22</t>
  </si>
  <si>
    <t>Sweden</t>
  </si>
  <si>
    <t>Berglund</t>
  </si>
  <si>
    <t>Christina</t>
  </si>
  <si>
    <t>Corrida Auto Replicas, Ltd</t>
  </si>
  <si>
    <t>(91) 555 22 82</t>
  </si>
  <si>
    <t>C/ Araquil, 67</t>
  </si>
  <si>
    <t>Sommer</t>
  </si>
  <si>
    <t>MartÂ¡n</t>
  </si>
  <si>
    <t>Dragon Souveniers, Ltd.</t>
  </si>
  <si>
    <t>+65 221 7555</t>
  </si>
  <si>
    <t>Bronz Sok., Bronz Apt. 3/6 Tesvikiye</t>
  </si>
  <si>
    <t>Singapore</t>
  </si>
  <si>
    <t>Natividad</t>
  </si>
  <si>
    <t>Eric</t>
  </si>
  <si>
    <t>Classic Legends Inc.</t>
  </si>
  <si>
    <t>5905 Pompton St.</t>
  </si>
  <si>
    <t>Maria</t>
  </si>
  <si>
    <t>Australian Gift Network, Co</t>
  </si>
  <si>
    <t>61-7-3844-6555</t>
  </si>
  <si>
    <t>31 Duncan St. West End</t>
  </si>
  <si>
    <t>South Brisbane</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</si>
  <si>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</si>
  <si>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</si>
  <si>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</si>
  <si>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</si>
  <si>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</si>
  <si>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</si>
  <si>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</si>
  <si>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</si>
  <si>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</si>
  <si>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</si>
  <si>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</si>
  <si>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</si>
  <si>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</si>
  <si>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</si>
  <si>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</si>
  <si>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</si>
  <si>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</si>
  <si>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</si>
  <si>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</si>
  <si>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</si>
  <si>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</si>
  <si>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</si>
  <si>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</si>
  <si>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</si>
  <si>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</si>
  <si>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</si>
  <si>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</si>
  <si>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</si>
  <si>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</si>
  <si>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</si>
  <si>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</si>
  <si>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</si>
  <si>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Murphy</t>
  </si>
  <si>
    <t>Leslie</t>
  </si>
  <si>
    <t>Tokyo Collectables, Ltd</t>
  </si>
  <si>
    <t>+81 3 3584 0555</t>
  </si>
  <si>
    <t>2-2-8 Roppongi</t>
  </si>
  <si>
    <t>Minato-ku</t>
  </si>
  <si>
    <t>106-0032</t>
  </si>
  <si>
    <t>Japan</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</si>
  <si>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</si>
  <si>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</si>
  <si>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</si>
  <si>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</si>
  <si>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</si>
  <si>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</si>
  <si>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</si>
  <si>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</si>
  <si>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</si>
  <si>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</si>
  <si>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</si>
  <si>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</si>
  <si>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</si>
  <si>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</si>
  <si>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</si>
  <si>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</si>
  <si>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</si>
  <si>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</si>
  <si>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</si>
  <si>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</si>
  <si>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</si>
  <si>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</si>
  <si>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</si>
  <si>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</si>
  <si>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</si>
  <si>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</si>
  <si>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</si>
  <si>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</si>
  <si>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Collectables For Less Inc.</t>
  </si>
  <si>
    <t>7825 Douglas Av.</t>
  </si>
  <si>
    <t>Brickhaven</t>
  </si>
  <si>
    <t>Allen</t>
  </si>
  <si>
    <t>Anna's Decorations, Ltd</t>
  </si>
  <si>
    <t>02 9936 8555</t>
  </si>
  <si>
    <t>201 Miller Street</t>
  </si>
  <si>
    <t>North Sydney</t>
  </si>
  <si>
    <t>O'Hara</t>
  </si>
  <si>
    <t>Anna</t>
  </si>
  <si>
    <t>Quebec Home Shopping Network</t>
  </si>
  <si>
    <t>(514) 555-8054</t>
  </si>
  <si>
    <t>43 rue St. Laurent</t>
  </si>
  <si>
    <t>Montreal</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</si>
  <si>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</si>
  <si>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</si>
  <si>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</si>
  <si>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</si>
  <si>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</si>
  <si>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</si>
  <si>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</si>
  <si>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</si>
  <si>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</si>
  <si>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</si>
  <si>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</si>
  <si>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</si>
  <si>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</si>
  <si>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</si>
  <si>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</si>
  <si>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</si>
  <si>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</si>
  <si>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</si>
  <si>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</si>
  <si>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</si>
  <si>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</si>
  <si>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</si>
  <si>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</si>
  <si>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</si>
  <si>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</si>
  <si>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</si>
  <si>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</si>
  <si>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</si>
  <si>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</si>
  <si>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</si>
  <si>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</si>
  <si>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</si>
  <si>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</si>
  <si>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</si>
  <si>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</si>
  <si>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</si>
  <si>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</si>
  <si>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</si>
  <si>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</si>
  <si>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</si>
  <si>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</si>
  <si>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</si>
  <si>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</si>
  <si>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</si>
  <si>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</si>
  <si>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</si>
  <si>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</si>
  <si>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</si>
  <si>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</si>
  <si>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</si>
  <si>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</si>
  <si>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</si>
  <si>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</si>
  <si>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</si>
  <si>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</si>
  <si>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</si>
  <si>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</si>
  <si>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CataluÂ¤a, 23</t>
  </si>
  <si>
    <t>Barcelona</t>
  </si>
  <si>
    <t>Saavedra</t>
  </si>
  <si>
    <t>Eduardo</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</si>
  <si>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</si>
  <si>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</si>
  <si>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</si>
  <si>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</si>
  <si>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</si>
  <si>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</si>
  <si>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</si>
  <si>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</si>
  <si>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</si>
  <si>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</si>
  <si>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</si>
  <si>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</si>
  <si>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</si>
  <si>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</si>
  <si>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</si>
  <si>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</si>
  <si>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</si>
  <si>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</si>
  <si>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</si>
  <si>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</si>
  <si>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</si>
  <si>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</si>
  <si>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</si>
  <si>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</si>
  <si>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</si>
  <si>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</si>
  <si>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</si>
  <si>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</si>
  <si>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</si>
  <si>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</si>
  <si>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</si>
  <si>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</si>
  <si>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</si>
  <si>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</si>
  <si>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</si>
  <si>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</si>
  <si>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</si>
  <si>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</si>
  <si>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</si>
  <si>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</si>
  <si>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</si>
  <si>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</si>
  <si>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</si>
  <si>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</si>
  <si>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</si>
  <si>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</si>
  <si>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</si>
  <si>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</si>
  <si>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</si>
  <si>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</si>
  <si>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</si>
  <si>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</si>
  <si>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</si>
  <si>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</si>
  <si>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</si>
  <si>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</si>
  <si>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</si>
  <si>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</si>
  <si>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</si>
  <si>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</si>
  <si>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</si>
  <si>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</si>
  <si>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</si>
  <si>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</si>
  <si>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</si>
  <si>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</si>
  <si>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</si>
  <si>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</si>
  <si>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</si>
  <si>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</si>
  <si>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</si>
  <si>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</si>
  <si>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</si>
  <si>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</si>
  <si>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</si>
  <si>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</si>
  <si>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</si>
  <si>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</si>
  <si>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</si>
  <si>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</si>
  <si>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</si>
  <si>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</si>
  <si>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</si>
  <si>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</si>
  <si>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</si>
  <si>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</si>
  <si>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</si>
  <si>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</si>
  <si>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</si>
  <si>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</si>
  <si>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</si>
  <si>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</si>
  <si>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</si>
  <si>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</si>
  <si>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</si>
  <si>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</si>
  <si>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</si>
  <si>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</si>
  <si>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</si>
  <si>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</si>
  <si>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</si>
  <si>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</si>
  <si>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</si>
  <si>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</si>
  <si>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</si>
  <si>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</si>
  <si>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</si>
  <si>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</si>
  <si>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</si>
  <si>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</si>
  <si>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</si>
  <si>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</si>
  <si>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</si>
  <si>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Jeff</t>
  </si>
  <si>
    <t>Clover Collections, Co.</t>
  </si>
  <si>
    <t>+353 1862 1555</t>
  </si>
  <si>
    <t>25 Maiden Lane</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</si>
  <si>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</si>
  <si>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</si>
  <si>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</si>
  <si>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</si>
  <si>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</si>
  <si>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</si>
  <si>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</si>
  <si>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</si>
  <si>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</si>
  <si>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</si>
  <si>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</si>
  <si>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</si>
  <si>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</si>
  <si>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</si>
  <si>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</si>
  <si>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Victoria</t>
  </si>
  <si>
    <t>Heintze Collectables</t>
  </si>
  <si>
    <t>86 21 3555</t>
  </si>
  <si>
    <t>Smagsloget 45</t>
  </si>
  <si>
    <t>Aaarhus</t>
  </si>
  <si>
    <t>Ibsen</t>
  </si>
  <si>
    <t>Palle</t>
  </si>
  <si>
    <t>Trucks and Buses</t>
  </si>
  <si>
    <t>S12_1666</t>
  </si>
  <si>
    <t>S12_2823</t>
  </si>
  <si>
    <t>Microscale Inc.</t>
  </si>
  <si>
    <t>5290 North Pendale Street</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</si>
  <si>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</si>
  <si>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</si>
  <si>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</si>
  <si>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</si>
  <si>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</si>
  <si>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</si>
  <si>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</si>
  <si>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</si>
  <si>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</si>
  <si>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</si>
  <si>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</si>
  <si>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</si>
  <si>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</si>
  <si>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</si>
  <si>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</si>
  <si>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</si>
  <si>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</si>
  <si>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</si>
  <si>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</si>
  <si>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</si>
  <si>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</si>
  <si>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</si>
  <si>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</si>
  <si>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</si>
  <si>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</si>
  <si>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</si>
  <si>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</si>
  <si>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</si>
  <si>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</si>
  <si>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</si>
  <si>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</si>
  <si>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</si>
  <si>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</si>
  <si>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</si>
  <si>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</si>
  <si>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</si>
  <si>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</si>
  <si>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</si>
  <si>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</si>
  <si>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</si>
  <si>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</si>
  <si>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</si>
  <si>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</si>
  <si>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</si>
  <si>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</si>
  <si>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</si>
  <si>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</si>
  <si>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</si>
  <si>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</si>
  <si>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</si>
  <si>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</si>
  <si>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</si>
  <si>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</si>
  <si>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</si>
  <si>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</si>
  <si>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</si>
  <si>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</si>
  <si>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</si>
  <si>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</si>
  <si>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</si>
  <si>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</si>
  <si>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</si>
  <si>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</si>
  <si>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</si>
  <si>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</si>
  <si>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</si>
  <si>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</si>
  <si>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</si>
  <si>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</si>
  <si>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</si>
  <si>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</si>
  <si>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</si>
  <si>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</si>
  <si>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</si>
  <si>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</si>
  <si>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</si>
  <si>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</si>
  <si>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</si>
  <si>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</si>
  <si>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</si>
  <si>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</si>
  <si>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</si>
  <si>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</si>
  <si>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</si>
  <si>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</si>
  <si>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</si>
  <si>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</si>
  <si>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</si>
  <si>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</si>
  <si>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</si>
  <si>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</si>
  <si>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</si>
  <si>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</si>
  <si>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</si>
  <si>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</si>
  <si>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</si>
  <si>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</si>
  <si>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</si>
  <si>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</si>
  <si>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</si>
  <si>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</si>
  <si>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</si>
  <si>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</si>
  <si>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</si>
  <si>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</si>
  <si>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</si>
  <si>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</si>
  <si>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</si>
  <si>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</si>
  <si>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</si>
  <si>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</si>
  <si>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</si>
  <si>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</si>
  <si>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</si>
  <si>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</si>
  <si>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</si>
  <si>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</si>
  <si>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</si>
  <si>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</si>
  <si>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</si>
  <si>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</si>
  <si>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</si>
  <si>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</si>
  <si>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</si>
  <si>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</si>
  <si>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</si>
  <si>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</si>
  <si>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</si>
  <si>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</si>
  <si>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</si>
  <si>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</si>
  <si>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</si>
  <si>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</si>
  <si>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</si>
  <si>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</si>
  <si>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</si>
  <si>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</si>
  <si>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</si>
  <si>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</si>
  <si>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</si>
  <si>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</si>
  <si>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</si>
  <si>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</si>
  <si>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</si>
  <si>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</si>
  <si>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</si>
  <si>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</si>
  <si>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</si>
  <si>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</si>
  <si>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</si>
  <si>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</si>
  <si>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</si>
  <si>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</si>
  <si>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</si>
  <si>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</si>
  <si>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</si>
  <si>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</si>
  <si>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</si>
  <si>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</si>
  <si>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</si>
  <si>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</si>
  <si>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</si>
  <si>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</si>
  <si>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</si>
  <si>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SPV</t>
  </si>
  <si>
    <t>DAYS_SINCE_LAST_ORDER</t>
  </si>
  <si>
    <t>AUTOPRO SALES DATA (2021 - 2024)</t>
  </si>
  <si>
    <t xml:space="preserve"> </t>
  </si>
  <si>
    <t>Row Labels</t>
  </si>
  <si>
    <t>Sum of SALES</t>
  </si>
  <si>
    <t>Grand Total</t>
  </si>
  <si>
    <t>Sum of QUANTITYORDERED</t>
  </si>
  <si>
    <t>TOTAL ORDERED</t>
  </si>
  <si>
    <t>Count of SALES</t>
  </si>
  <si>
    <t>SIZE</t>
  </si>
  <si>
    <t>Status</t>
  </si>
  <si>
    <t>TOTAL REVENUE</t>
  </si>
  <si>
    <t>QUANTITY SOLD</t>
  </si>
  <si>
    <t>REGION</t>
  </si>
  <si>
    <t>Europe</t>
  </si>
  <si>
    <t>Asia</t>
  </si>
  <si>
    <t>America</t>
  </si>
  <si>
    <t>2021</t>
  </si>
  <si>
    <t>Nov</t>
  </si>
  <si>
    <t>Dec</t>
  </si>
  <si>
    <t>2022</t>
  </si>
  <si>
    <t>Feb</t>
  </si>
  <si>
    <t>Mar</t>
  </si>
  <si>
    <t>Apr</t>
  </si>
  <si>
    <t>May</t>
  </si>
  <si>
    <t>Jun</t>
  </si>
  <si>
    <t>Jul</t>
  </si>
  <si>
    <t>Aug</t>
  </si>
  <si>
    <t>Sep</t>
  </si>
  <si>
    <t>Oct</t>
  </si>
  <si>
    <t>2023</t>
  </si>
  <si>
    <t>2024</t>
  </si>
  <si>
    <t>Column Labels</t>
  </si>
  <si>
    <t>Month</t>
  </si>
  <si>
    <t>Days Since last order</t>
  </si>
  <si>
    <t>Count of DAYS_SINCE_LAST_ORDER</t>
  </si>
  <si>
    <t>Product Line</t>
  </si>
  <si>
    <t>Sales by Product Line</t>
  </si>
  <si>
    <t>Average price per item</t>
  </si>
  <si>
    <t>Average of PRICEEACH</t>
  </si>
  <si>
    <t>Total Revenue</t>
  </si>
  <si>
    <t>Status Percentage</t>
  </si>
  <si>
    <t>Top 5 Customers</t>
  </si>
  <si>
    <t>Customers</t>
  </si>
  <si>
    <t>KPI'S and Calculations</t>
  </si>
  <si>
    <t>Year</t>
  </si>
  <si>
    <t>Quarter</t>
  </si>
  <si>
    <t>Forecast(Sum of SALES)</t>
  </si>
  <si>
    <t>Lower Confidence Bound(Sum of SALES)</t>
  </si>
  <si>
    <t>Upper Confidence Bound(Sum of SALES)</t>
  </si>
  <si>
    <t>Statistic</t>
  </si>
  <si>
    <t>Value</t>
  </si>
  <si>
    <t>Alpha</t>
  </si>
  <si>
    <t>Beta</t>
  </si>
  <si>
    <t>Gamma</t>
  </si>
  <si>
    <t>MASE</t>
  </si>
  <si>
    <t>SMAPE</t>
  </si>
  <si>
    <t>MAE</t>
  </si>
  <si>
    <t>RMSE</t>
  </si>
  <si>
    <t>Total Sales by Quarter</t>
  </si>
  <si>
    <t>Trend Analysis</t>
  </si>
  <si>
    <t>Polynomial</t>
  </si>
  <si>
    <t>Logarithmic</t>
  </si>
  <si>
    <t>Forcasted Sales</t>
  </si>
  <si>
    <t>Exponential Triple Smoothing</t>
  </si>
  <si>
    <t>Exponential</t>
  </si>
  <si>
    <t>FORECASTED SALES</t>
  </si>
  <si>
    <t>SALES FORECASTING MODEL OF 5 QUARTERS</t>
  </si>
  <si>
    <t>V</t>
  </si>
  <si>
    <t>NATURE OF RELATIONSHIPS BETWEEN INDICATORS AND REGRESSION ANALYSIS</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</si>
  <si>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</si>
  <si>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</si>
  <si>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</si>
  <si>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</si>
  <si>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</si>
  <si>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</si>
  <si>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</si>
  <si>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</si>
  <si>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</si>
  <si>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</si>
  <si>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</si>
  <si>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</si>
  <si>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</si>
  <si>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</si>
  <si>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</si>
  <si>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</si>
  <si>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</si>
  <si>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</si>
  <si>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</si>
  <si>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</si>
  <si>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</si>
  <si>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</si>
  <si>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</si>
  <si>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</si>
  <si>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X Variable 1</t>
  </si>
  <si>
    <t>ANALYSIS</t>
  </si>
  <si>
    <t>REGRESSION MODEL OF QUANTITY ORDERED AND SALES</t>
  </si>
  <si>
    <t>LIMITATIONS AND RESTRICTIONS OF THE MODEL</t>
  </si>
  <si>
    <t>JUSTIFICAITONS FOR CHOOSING QUANTITY OREDERED AND SALES FOR THE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</si>
</sst>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 #,##0.00_-;_-* &quot;-&quot;??_-;_-@_-"/>
    <numFmt numFmtId="171" formatCode="_-[$$-409]* #,##0.00_ ;_-[$$-409]* \-#,##0.00\ ;_-[$$-409]* &quot;-&quot;??_ ;_-@_ "/>
    <numFmt numFmtId="174" formatCode="[$]dd/mm/yyyy;@" x16r2:formatCode16="[$-en-GH,1]dd/mm/yyyy;@"/>
    <numFmt numFmtId="179" formatCode="_-* #,##0_-;\-* #,##0_-;_-* &quot;-&quot;??_-;_-@_-"/>
  </numFmts>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26"/>
      <color theme="4" tint="-0.249977111117893"/>
      <name val="Calibri"/>
      <family val="2"/>
      <scheme val="minor"/>
    </font>
    <font>
      <b/>
      <sz val="11"/>
      <color theme="4" tint="-0.249977111117893"/>
      <name val="Calibri"/>
      <family val="2"/>
      <scheme val="minor"/>
    </font>
    <font>
      <b/>
      <sz val="16"/>
      <color theme="1"/>
      <name val="Calibri"/>
      <family val="2"/>
      <scheme val="minor"/>
    </font>
    <font>
      <b/>
      <sz val="18"/>
      <color theme="1"/>
      <name val="Calibri"/>
      <family val="2"/>
      <scheme val="minor"/>
    </font>
    <font>
      <b/>
      <sz val="20"/>
      <color theme="4" tint="-0.249977111117893"/>
      <name val="Calibri"/>
      <family val="2"/>
      <scheme val="minor"/>
    </font>
    <font>
      <b/>
      <sz val="16"/>
      <color theme="4" tint="-0.249977111117893"/>
      <name val="Calibri"/>
      <family val="2"/>
      <scheme val="minor"/>
    </font>
    <font>
      <sz val="8"/>
      <name val="Calibri"/>
      <family val="2"/>
      <scheme val="minor"/>
    </font>
    <font>
      <b/>
      <sz val="22"/>
      <color theme="1"/>
      <name val="Calibri"/>
      <family val="2"/>
      <scheme val="minor"/>
    </font>
    <font>
      <b/>
      <u/>
      <sz val="11"/>
      <color theme="10"/>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op>
      <bottom/>
      <diagonal/>
    </border>
    <border>
      <left/>
      <right style="thin">
        <color theme="4"/>
      </right>
      <top style="thin">
        <color theme="4"/>
      </top>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45">
    <xf numFmtId="0" fontId="0" fillId="0" borderId="0"/>
    <xf numFmtId="43"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8">
    <xf numFmtId="0" fontId="0" fillId="0" borderId="0" xfId="0"/>
    <xf numFmtId="14" fontId="0" fillId="0" borderId="0" xfId="0" applyNumberFormat="1"/>
    <xf numFmtId="0" fontId="13" fillId="33" borderId="10" xfId="0" applyFont="1" applyFill="1" applyBorder="1"/>
    <xf numFmtId="0" fontId="13" fillId="33" borderId="11" xfId="0" applyFont="1" applyFill="1" applyBorder="1"/>
    <xf numFmtId="2" fontId="0" fillId="0" borderId="0" xfId="0" applyNumberFormat="1"/>
    <xf numFmtId="1" fontId="0" fillId="0" borderId="0" xfId="0" applyNumberFormat="1"/>
    <xf numFmtId="171" fontId="0" fillId="0" borderId="0" xfId="0" applyNumberFormat="1"/>
    <xf numFmtId="0" fontId="0" fillId="0" borderId="0" xfId="0" applyNumberFormat="1"/>
    <xf numFmtId="174" fontId="0" fillId="0" borderId="0" xfId="0" applyNumberFormat="1"/>
    <xf numFmtId="43" fontId="0" fillId="0" borderId="0" xfId="1" applyFont="1"/>
    <xf numFmtId="0" fontId="0" fillId="0" borderId="0" xfId="0" applyAlignment="1"/>
    <xf numFmtId="0" fontId="0" fillId="0" borderId="0" xfId="0" applyAlignment="1">
      <alignment horizontal="center"/>
    </xf>
    <xf numFmtId="0" fontId="19" fillId="0" borderId="0" xfId="0" applyFont="1" applyAlignment="1"/>
    <xf numFmtId="0" fontId="0" fillId="0" borderId="0" xfId="0" pivotButton="1"/>
    <xf numFmtId="0" fontId="0" fillId="0" borderId="0" xfId="0" applyAlignment="1">
      <alignment horizontal="left"/>
    </xf>
    <xf numFmtId="0" fontId="16" fillId="34" borderId="12" xfId="0" applyFont="1" applyFill="1" applyBorder="1"/>
    <xf numFmtId="43" fontId="0" fillId="0" borderId="0" xfId="0" applyNumberFormat="1"/>
    <xf numFmtId="0" fontId="16" fillId="34" borderId="0" xfId="0" applyFont="1" applyFill="1"/>
    <xf numFmtId="179" fontId="0" fillId="0" borderId="0" xfId="0" applyNumberFormat="1"/>
    <xf numFmtId="179" fontId="0" fillId="0" borderId="0" xfId="1" applyNumberFormat="1" applyFont="1"/>
    <xf numFmtId="0" fontId="16" fillId="34" borderId="13" xfId="0" applyFont="1" applyFill="1" applyBorder="1" applyAlignment="1">
      <alignment horizontal="left"/>
    </xf>
    <xf numFmtId="43" fontId="16" fillId="34" borderId="13" xfId="0" applyNumberFormat="1" applyFont="1" applyFill="1" applyBorder="1"/>
    <xf numFmtId="0" fontId="16" fillId="34" borderId="0" xfId="0" applyFont="1" applyFill="1" applyBorder="1"/>
    <xf numFmtId="2" fontId="0" fillId="0" borderId="0" xfId="2" applyNumberFormat="1" applyFont="1"/>
    <xf numFmtId="0" fontId="23" fillId="0" borderId="0" xfId="0" applyFont="1" applyAlignment="1">
      <alignment horizontal="center"/>
    </xf>
    <xf numFmtId="43" fontId="13" fillId="33" borderId="14" xfId="1" applyNumberFormat="1" applyFont="1" applyFill="1" applyBorder="1"/>
    <xf numFmtId="43" fontId="0" fillId="34" borderId="14" xfId="1" applyNumberFormat="1" applyFont="1" applyFill="1" applyBorder="1"/>
    <xf numFmtId="43" fontId="0" fillId="0" borderId="14" xfId="1" applyNumberFormat="1" applyFont="1" applyBorder="1"/>
    <xf numFmtId="4" fontId="0" fillId="0" borderId="0" xfId="0" applyNumberFormat="1"/>
    <xf numFmtId="43" fontId="0" fillId="0" borderId="11" xfId="1" applyNumberFormat="1" applyFont="1" applyBorder="1"/>
    <xf numFmtId="1" fontId="0" fillId="0" borderId="10" xfId="0" applyNumberFormat="1" applyFont="1" applyBorder="1"/>
    <xf numFmtId="0" fontId="20" fillId="0" borderId="0" xfId="0" applyFont="1"/>
    <xf numFmtId="0" fontId="22" fillId="0" borderId="0" xfId="0" applyFont="1" applyAlignment="1">
      <alignment horizontal="center"/>
    </xf>
    <xf numFmtId="43" fontId="0" fillId="0" borderId="0" xfId="0" applyNumberFormat="1" applyFill="1" applyBorder="1"/>
    <xf numFmtId="0" fontId="13" fillId="33" borderId="0" xfId="0" applyFont="1" applyFill="1" applyBorder="1"/>
    <xf numFmtId="0" fontId="13" fillId="33" borderId="0" xfId="0" applyFont="1" applyFill="1" applyBorder="1" applyAlignment="1">
      <alignment horizontal="center"/>
    </xf>
    <xf numFmtId="0" fontId="26" fillId="0" borderId="0" xfId="0" applyFont="1" applyAlignment="1">
      <alignment horizontal="center"/>
    </xf>
    <xf numFmtId="0" fontId="13" fillId="33" borderId="10" xfId="0" applyFont="1" applyFill="1" applyBorder="1" applyAlignment="1">
      <alignment horizontal="center"/>
    </xf>
    <xf numFmtId="0" fontId="27" fillId="0" borderId="0" xfId="44" applyFont="1"/>
    <xf numFmtId="0" fontId="21" fillId="0" borderId="0" xfId="0" applyFont="1" applyAlignment="1">
      <alignment horizontal="center"/>
    </xf>
    <xf numFmtId="0" fontId="24" fillId="0" borderId="0" xfId="0" applyFont="1" applyAlignment="1">
      <alignment horizontal="center"/>
    </xf>
    <xf numFmtId="1" fontId="13" fillId="33" borderId="14" xfId="0" applyNumberFormat="1" applyFont="1" applyFill="1" applyBorder="1"/>
    <xf numFmtId="1" fontId="0" fillId="34" borderId="14" xfId="0" applyNumberFormat="1" applyFont="1" applyFill="1" applyBorder="1"/>
    <xf numFmtId="1" fontId="0" fillId="0" borderId="14" xfId="0" applyNumberFormat="1" applyFont="1" applyBorder="1"/>
    <xf numFmtId="0" fontId="0" fillId="0" borderId="0" xfId="0" applyFill="1" applyBorder="1" applyAlignment="1"/>
    <xf numFmtId="0" fontId="0" fillId="0" borderId="15" xfId="0" applyFill="1" applyBorder="1" applyAlignment="1"/>
    <xf numFmtId="0" fontId="28" fillId="0" borderId="16" xfId="0" applyFont="1" applyFill="1" applyBorder="1" applyAlignment="1">
      <alignment horizontal="center"/>
    </xf>
    <xf numFmtId="0" fontId="28" fillId="0" borderId="16" xfId="0" applyFont="1" applyFill="1" applyBorder="1" applyAlignment="1">
      <alignment horizontal="centerContinuous"/>
    </xf>
  </cellXfs>
  <cellStyles count="45">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4" builtinId="8"/>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35">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4" formatCode="#,##0.00"/>
    </dxf>
    <dxf>
      <numFmt numFmtId="35" formatCode="_-* #,##0.00_-;\-* #,##0.00_-;_-* &quot;-&quot;??_-;_-@_-"/>
    </dxf>
    <dxf>
      <numFmt numFmtId="35" formatCode="_-* #,##0.00_-;\-* #,##0.00_-;_-* &quot;-&quot;??_-;_-@_-"/>
    </dxf>
    <dxf>
      <numFmt numFmtId="35" formatCode="_-* #,##0.00_-;\-* #,##0.00_-;_-* &quot;-&quot;??_-;_-@_-"/>
    </dxf>
    <dxf>
      <numFmt numFmtId="1" formatCode="0"/>
    </dxf>
    <dxf>
      <font>
        <b/>
        <i val="0"/>
        <strike val="0"/>
        <condense val="0"/>
        <extend val="0"/>
        <outline val="0"/>
        <shadow val="0"/>
        <u val="none"/>
        <vertAlign val="baseline"/>
        <sz val="11"/>
        <color theme="0"/>
        <name val="Calibri"/>
        <family val="2"/>
        <scheme val="minor"/>
      </font>
      <fill>
        <patternFill patternType="solid">
          <fgColor theme="4"/>
          <bgColor theme="4"/>
        </patternFill>
      </fill>
      <border diagonalUp="0" diagonalDown="0" outline="0">
        <left style="thin">
          <color theme="4"/>
        </left>
        <right style="thin">
          <color theme="4"/>
        </right>
        <top/>
        <bottom/>
      </border>
    </dxf>
    <dxf>
      <numFmt numFmtId="35" formatCode="_-* #,##0.00_-;\-* #,##0.00_-;_-* &quot;-&quot;??_-;_-@_-"/>
    </dxf>
    <dxf>
      <numFmt numFmtId="35" formatCode="_-* #,##0.00_-;\-* #,##0.00_-;_-* &quot;-&quot;??_-;_-@_-"/>
    </dxf>
    <dxf>
      <font>
        <b val="0"/>
        <i val="0"/>
        <strike val="0"/>
        <condense val="0"/>
        <extend val="0"/>
        <outline val="0"/>
        <shadow val="0"/>
        <u val="none"/>
        <vertAlign val="baseline"/>
        <sz val="11"/>
        <color theme="1"/>
        <name val="Calibri"/>
        <family val="2"/>
        <scheme val="minor"/>
      </font>
      <numFmt numFmtId="1" formatCode="0"/>
      <border diagonalUp="0" diagonalDown="0">
        <left/>
        <right/>
        <top style="thin">
          <color theme="4"/>
        </top>
        <bottom/>
        <vertical/>
        <horizontal/>
      </border>
    </dxf>
    <dxf>
      <numFmt numFmtId="35" formatCode="_-* #,##0.00_-;\-* #,##0.00_-;_-* &quot;-&quot;??_-;_-@_-"/>
    </dxf>
    <dxf>
      <numFmt numFmtId="35" formatCode="_-* #,##0.00_-;\-* #,##0.00_-;_-* &quot;-&quot;??_-;_-@_-"/>
    </dxf>
    <dxf>
      <numFmt numFmtId="179" formatCode="_-* #,##0_-;\-* #,##0_-;_-* &quot;-&quot;??_-;_-@_-"/>
    </dxf>
    <dxf>
      <numFmt numFmtId="171" formatCode="_-[$$-409]* #,##0.00_ ;_-[$$-409]* \-#,##0.00\ ;_-[$$-409]* &quot;-&quot;??_ ;_-@_ "/>
    </dxf>
    <dxf>
      <numFmt numFmtId="171" formatCode="_-[$$-409]* #,##0.00_ ;_-[$$-409]* \-#,##0.00\ ;_-[$$-409]* &quot;-&quot;??_ ;_-@_ "/>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vertical="bottom" textRotation="0" wrapText="0" indent="0" justifyLastLine="0" shrinkToFit="0" readingOrder="0"/>
    </dxf>
    <dxf>
      <numFmt numFmtId="35" formatCode="_-* #,##0.00_-;\-* #,##0.00_-;_-* &quot;-&quot;??_-;_-@_-"/>
    </dxf>
    <dxf>
      <numFmt numFmtId="35" formatCode="_-* #,##0.00_-;\-* #,##0.00_-;_-* &quot;-&quot;??_-;_-@_-"/>
    </dxf>
    <dxf>
      <numFmt numFmtId="2" formatCode="0.00"/>
    </dxf>
    <dxf>
      <numFmt numFmtId="2" formatCode="0.00"/>
    </dxf>
    <dxf>
      <numFmt numFmtId="1" formatCode="0"/>
    </dxf>
    <dxf>
      <numFmt numFmtId="174" formatCode="[$]dd/mm/yyyy;@" x16r2:formatCode16="[$-en-GH,1]dd/mm/yyyy;@"/>
    </dxf>
    <dxf>
      <numFmt numFmtId="2" formatCode="0.00"/>
    </dxf>
    <dxf>
      <numFmt numFmtId="1" formatCode="0"/>
    </dxf>
  </dxfs>
  <tableStyles count="0" defaultTableStyle="TableStyleMedium2" defaultPivotStyle="PivotStyleLight16"/>
  <colors>
    <mruColors>
      <color rgb="FF4F0C64"/>
      <color rgb="FFCE029D"/>
      <color rgb="FF460B59"/>
      <color rgb="FFE31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11/relationships/timelineCache" Target="timelineCaches/timelineCache3.xml"/><Relationship Id="rId2" Type="http://schemas.openxmlformats.org/officeDocument/2006/relationships/worksheet" Target="worksheets/sheet2.xml"/><Relationship Id="rId16" Type="http://schemas.microsoft.com/office/2011/relationships/timelineCache" Target="timelineCaches/timeline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2.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 work book.xlsx]KPI CALCULATIONS AND ANALYSIS!PivotTable22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4F0C64"/>
                </a:solidFill>
              </a:rPr>
              <a:t> Sales 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CALCULATIONS AND ANALYSIS'!$H$26:$H$27</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 CALCULATIONS AND ANALYSIS'!$G$28:$G$40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CALCULATIONS AND ANALYSIS'!$H$28:$H$40</c:f>
              <c:numCache>
                <c:formatCode>General</c:formatCode>
                <c:ptCount val="12"/>
                <c:pt idx="10">
                  <c:v>85131.64</c:v>
                </c:pt>
                <c:pt idx="11">
                  <c:v>185458.15</c:v>
                </c:pt>
              </c:numCache>
            </c:numRef>
          </c:val>
          <c:smooth val="0"/>
          <c:extLst>
            <c:ext xmlns:c16="http://schemas.microsoft.com/office/drawing/2014/chart" uri="{C3380CC4-5D6E-409C-BE32-E72D297353CC}">
              <c16:uniqueId val="{00000007-A790-4B30-8577-BBA86C3AF97E}"/>
            </c:ext>
          </c:extLst>
        </c:ser>
        <c:ser>
          <c:idx val="1"/>
          <c:order val="1"/>
          <c:tx>
            <c:strRef>
              <c:f>'KPI CALCULATIONS AND ANALYSIS'!$I$26:$I$27</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'KPI CALCULATIONS AND ANALYSIS'!$G$28:$G$40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CALCULATIONS AND ANALYSIS'!$I$28:$I$40</c:f>
              <c:numCache>
                <c:formatCode>_(* #,##0.00_);_(* \(#,##0.00\);_(* "-"??_);_(@_)</c:formatCode>
                <c:ptCount val="12"/>
                <c:pt idx="0">
                  <c:v>155809.32</c:v>
                </c:pt>
                <c:pt idx="1">
                  <c:v>151211.88999999998</c:v>
                </c:pt>
                <c:pt idx="2">
                  <c:v>243070.7699999999</c:v>
                </c:pt>
                <c:pt idx="3">
                  <c:v>168082.56000000003</c:v>
                </c:pt>
                <c:pt idx="4">
                  <c:v>187731.88000000009</c:v>
                </c:pt>
                <c:pt idx="5">
                  <c:v>197809.30000000002</c:v>
                </c:pt>
                <c:pt idx="6">
                  <c:v>263973.3600000001</c:v>
                </c:pt>
                <c:pt idx="7">
                  <c:v>448452.95000000007</c:v>
                </c:pt>
                <c:pt idx="8">
                  <c:v>1029837.6599999999</c:v>
                </c:pt>
                <c:pt idx="9">
                  <c:v>236444.58000000005</c:v>
                </c:pt>
                <c:pt idx="10">
                  <c:v>292688.09999999998</c:v>
                </c:pt>
                <c:pt idx="11">
                  <c:v>311419.52999999997</c:v>
                </c:pt>
              </c:numCache>
            </c:numRef>
          </c:val>
          <c:smooth val="0"/>
          <c:extLst>
            <c:ext xmlns:c16="http://schemas.microsoft.com/office/drawing/2014/chart" uri="{C3380CC4-5D6E-409C-BE32-E72D297353CC}">
              <c16:uniqueId val="{00000011-A790-4B30-8577-BBA86C3AF97E}"/>
            </c:ext>
          </c:extLst>
        </c:ser>
        <c:ser>
          <c:idx val="2"/>
          <c:order val="2"/>
          <c:tx>
            <c:strRef>
              <c:f>'KPI CALCULATIONS AND ANALYSIS'!$J$26:$J$27</c:f>
              <c:strCache>
                <c:ptCount val="1"/>
                <c:pt idx="0">
                  <c:v>2023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'KPI CALCULATIONS AND ANALYSIS'!$G$28:$G$40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CALCULATIONS AND ANALYSIS'!$J$28:$J$40</c:f>
              <c:numCache>
                <c:formatCode>_(* #,##0.00_);_(* \(#,##0.00\);_(* "-"??_);_(@_)</c:formatCode>
                <c:ptCount val="12"/>
                <c:pt idx="0">
                  <c:v>205733.73</c:v>
                </c:pt>
                <c:pt idx="1">
                  <c:v>177820.47999999998</c:v>
                </c:pt>
                <c:pt idx="2">
                  <c:v>301766.02999999991</c:v>
                </c:pt>
                <c:pt idx="3">
                  <c:v>286674.22000000009</c:v>
                </c:pt>
                <c:pt idx="4">
                  <c:v>327144.08999999997</c:v>
                </c:pt>
                <c:pt idx="5">
                  <c:v>461501.26999999996</c:v>
                </c:pt>
                <c:pt idx="6">
                  <c:v>320750.91000000003</c:v>
                </c:pt>
                <c:pt idx="7">
                  <c:v>552924.25000000012</c:v>
                </c:pt>
                <c:pt idx="8">
                  <c:v>1058699.29</c:v>
                </c:pt>
                <c:pt idx="9">
                  <c:v>372802.66</c:v>
                </c:pt>
                <c:pt idx="10">
                  <c:v>290488.01999999996</c:v>
                </c:pt>
                <c:pt idx="11">
                  <c:v>353037.96</c:v>
                </c:pt>
              </c:numCache>
            </c:numRef>
          </c:val>
          <c:smooth val="0"/>
          <c:extLst>
            <c:ext xmlns:c16="http://schemas.microsoft.com/office/drawing/2014/chart" uri="{C3380CC4-5D6E-409C-BE32-E72D297353CC}">
              <c16:uniqueId val="{00000012-A790-4B30-8577-BBA86C3AF97E}"/>
            </c:ext>
          </c:extLst>
        </c:ser>
        <c:ser>
          <c:idx val="3"/>
          <c:order val="3"/>
          <c:tx>
            <c:strRef>
              <c:f>'KPI CALCULATIONS AND ANALYSIS'!$K$26:$K$27</c:f>
              <c:strCache>
                <c:ptCount val="1"/>
                <c:pt idx="0">
                  <c:v>2024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'KPI CALCULATIONS AND ANALYSIS'!$G$28:$G$40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CALCULATIONS AND ANALYSIS'!$K$28:$K$40</c:f>
              <c:numCache>
                <c:formatCode>_(* #,##0.00_);_(* \(#,##0.00\);_(* "-"??_);_(@_)</c:formatCode>
                <c:ptCount val="12"/>
                <c:pt idx="0">
                  <c:v>374262.75999999995</c:v>
                </c:pt>
                <c:pt idx="1">
                  <c:v>261633.29000000007</c:v>
                </c:pt>
                <c:pt idx="2">
                  <c:v>457861.05999999982</c:v>
                </c:pt>
              </c:numCache>
            </c:numRef>
          </c:val>
          <c:smooth val="0"/>
          <c:extLst>
            <c:ext xmlns:c16="http://schemas.microsoft.com/office/drawing/2014/chart" uri="{C3380CC4-5D6E-409C-BE32-E72D297353CC}">
              <c16:uniqueId val="{00000013-A790-4B30-8577-BBA86C3AF97E}"/>
            </c:ext>
          </c:extLst>
        </c:ser>
        <c:dLbls>
          <c:showLegendKey val="0"/>
          <c:showVal val="0"/>
          <c:showCatName val="0"/>
          <c:showSerName val="0"/>
          <c:showPercent val="0"/>
          <c:showBubbleSize val="0"/>
        </c:dLbls>
        <c:marker val="1"/>
        <c:smooth val="0"/>
        <c:axId val="1465104815"/>
        <c:axId val="1465104399"/>
      </c:lineChart>
      <c:catAx>
        <c:axId val="14651048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465104399"/>
        <c:crosses val="autoZero"/>
        <c:auto val="1"/>
        <c:lblAlgn val="ctr"/>
        <c:lblOffset val="100"/>
        <c:noMultiLvlLbl val="0"/>
      </c:catAx>
      <c:valAx>
        <c:axId val="1465104399"/>
        <c:scaling>
          <c:orientation val="minMax"/>
          <c:max val="1180000.0000000002"/>
          <c:min val="8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465104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 work book.xlsx]KPI CALCULATIONS AND ANALYSIS!PivotTable12</c:name>
    <c:fmtId val="3"/>
  </c:pivotSource>
  <c:chart>
    <c:title>
      <c:tx>
        <c:rich>
          <a:bodyPr rot="0" spcFirstLastPara="1" vertOverflow="ellipsis" vert="horz" wrap="square" anchor="ctr" anchorCtr="1"/>
          <a:lstStyle/>
          <a:p>
            <a:pPr>
              <a:defRPr sz="1400" b="0" i="0" u="none" strike="noStrike" kern="1200" spc="0" baseline="0">
                <a:solidFill>
                  <a:srgbClr val="4F0C64"/>
                </a:solidFill>
                <a:latin typeface="+mn-lt"/>
                <a:ea typeface="+mn-ea"/>
                <a:cs typeface="+mn-cs"/>
              </a:defRPr>
            </a:pPr>
            <a:r>
              <a:rPr lang="en-US" b="1">
                <a:solidFill>
                  <a:srgbClr val="4F0C64"/>
                </a:solidFill>
              </a:rPr>
              <a:t>Deal</a:t>
            </a:r>
            <a:r>
              <a:rPr lang="en-US" b="1" baseline="0">
                <a:solidFill>
                  <a:srgbClr val="4F0C64"/>
                </a:solidFill>
              </a:rPr>
              <a:t> Size</a:t>
            </a:r>
            <a:endParaRPr lang="en-US" b="1">
              <a:solidFill>
                <a:srgbClr val="4F0C6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4F0C64"/>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CALCULATIONS AND ANALYSIS'!$I$3</c:f>
              <c:strCache>
                <c:ptCount val="1"/>
                <c:pt idx="0">
                  <c:v>Total</c:v>
                </c:pt>
              </c:strCache>
            </c:strRef>
          </c:tx>
          <c:spPr>
            <a:solidFill>
              <a:schemeClr val="accent1"/>
            </a:solidFill>
            <a:ln>
              <a:noFill/>
            </a:ln>
            <a:effectLst/>
          </c:spPr>
          <c:invertIfNegative val="0"/>
          <c:cat>
            <c:strRef>
              <c:f>'KPI CALCULATIONS AND ANALYSIS'!$H$4:$H$7</c:f>
              <c:strCache>
                <c:ptCount val="3"/>
                <c:pt idx="0">
                  <c:v>Large</c:v>
                </c:pt>
                <c:pt idx="1">
                  <c:v>Medium</c:v>
                </c:pt>
                <c:pt idx="2">
                  <c:v>Small</c:v>
                </c:pt>
              </c:strCache>
            </c:strRef>
          </c:cat>
          <c:val>
            <c:numRef>
              <c:f>'KPI CALCULATIONS AND ANALYSIS'!$I$4:$I$7</c:f>
              <c:numCache>
                <c:formatCode>_(* #,##0.00_);_(* \(#,##0.00\);_(* "-"??_);_(@_)</c:formatCode>
                <c:ptCount val="3"/>
                <c:pt idx="0">
                  <c:v>358</c:v>
                </c:pt>
                <c:pt idx="1">
                  <c:v>6696</c:v>
                </c:pt>
                <c:pt idx="2">
                  <c:v>3525</c:v>
                </c:pt>
              </c:numCache>
            </c:numRef>
          </c:val>
          <c:extLst>
            <c:ext xmlns:c16="http://schemas.microsoft.com/office/drawing/2014/chart" uri="{C3380CC4-5D6E-409C-BE32-E72D297353CC}">
              <c16:uniqueId val="{00000000-783D-4E05-A2A2-7EC572FC721E}"/>
            </c:ext>
          </c:extLst>
        </c:ser>
        <c:dLbls>
          <c:showLegendKey val="0"/>
          <c:showVal val="0"/>
          <c:showCatName val="0"/>
          <c:showSerName val="0"/>
          <c:showPercent val="0"/>
          <c:showBubbleSize val="0"/>
        </c:dLbls>
        <c:gapWidth val="219"/>
        <c:overlap val="-27"/>
        <c:axId val="1629023663"/>
        <c:axId val="1629026575"/>
      </c:barChart>
      <c:catAx>
        <c:axId val="162902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29026575"/>
        <c:crosses val="autoZero"/>
        <c:auto val="1"/>
        <c:lblAlgn val="ctr"/>
        <c:lblOffset val="100"/>
        <c:noMultiLvlLbl val="0"/>
      </c:catAx>
      <c:valAx>
        <c:axId val="1629026575"/>
        <c:scaling>
          <c:orientation val="minMax"/>
          <c:max val="40000"/>
          <c:min val="100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2902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 work book.xlsx]KPI CALCULATIONS AND ANALYSIS!PivotTable23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4F0C64"/>
                </a:solidFill>
              </a:rPr>
              <a:t>Days</a:t>
            </a:r>
            <a:r>
              <a:rPr lang="en-US" b="1" baseline="0">
                <a:solidFill>
                  <a:srgbClr val="4F0C64"/>
                </a:solidFill>
              </a:rPr>
              <a:t> Since Last Order</a:t>
            </a:r>
            <a:endParaRPr lang="en-US" b="1">
              <a:solidFill>
                <a:srgbClr val="4F0C6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CALCULATIONS AND ANALYSIS'!$C$51</c:f>
              <c:strCache>
                <c:ptCount val="1"/>
                <c:pt idx="0">
                  <c:v>Total</c:v>
                </c:pt>
              </c:strCache>
            </c:strRef>
          </c:tx>
          <c:spPr>
            <a:solidFill>
              <a:schemeClr val="accent1"/>
            </a:solidFill>
            <a:ln>
              <a:noFill/>
            </a:ln>
            <a:effectLst/>
          </c:spPr>
          <c:invertIfNegative val="0"/>
          <c:cat>
            <c:strRef>
              <c:f>'KPI CALCULATIONS AND ANALYSIS'!$B$52:$B$53</c:f>
              <c:strCache>
                <c:ptCount val="1"/>
                <c:pt idx="0">
                  <c:v>Trains</c:v>
                </c:pt>
              </c:strCache>
            </c:strRef>
          </c:cat>
          <c:val>
            <c:numRef>
              <c:f>'KPI CALCULATIONS AND ANALYSIS'!$C$52:$C$53</c:f>
              <c:numCache>
                <c:formatCode>General</c:formatCode>
                <c:ptCount val="1"/>
                <c:pt idx="0">
                  <c:v>77</c:v>
                </c:pt>
              </c:numCache>
            </c:numRef>
          </c:val>
          <c:extLst>
            <c:ext xmlns:c16="http://schemas.microsoft.com/office/drawing/2014/chart" uri="{C3380CC4-5D6E-409C-BE32-E72D297353CC}">
              <c16:uniqueId val="{00000000-D466-4A8A-BFBF-0FB1F06A802A}"/>
            </c:ext>
          </c:extLst>
        </c:ser>
        <c:dLbls>
          <c:showLegendKey val="0"/>
          <c:showVal val="0"/>
          <c:showCatName val="0"/>
          <c:showSerName val="0"/>
          <c:showPercent val="0"/>
          <c:showBubbleSize val="0"/>
        </c:dLbls>
        <c:gapWidth val="219"/>
        <c:overlap val="-27"/>
        <c:axId val="1465092335"/>
        <c:axId val="1465101903"/>
      </c:barChart>
      <c:catAx>
        <c:axId val="14650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465101903"/>
        <c:crosses val="autoZero"/>
        <c:auto val="1"/>
        <c:lblAlgn val="ctr"/>
        <c:lblOffset val="100"/>
        <c:noMultiLvlLbl val="0"/>
      </c:catAx>
      <c:valAx>
        <c:axId val="1465101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46509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 work book.xlsx]KPI CALCULATIONS AND ANALYSIS!PivotTable24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4F0C64"/>
                </a:solidFill>
              </a:rPr>
              <a:t>Sales by ProductLine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 CALCULATIONS AND ANALYSIS'!$F$51</c:f>
              <c:strCache>
                <c:ptCount val="1"/>
                <c:pt idx="0">
                  <c:v>Total</c:v>
                </c:pt>
              </c:strCache>
            </c:strRef>
          </c:tx>
          <c:spPr>
            <a:solidFill>
              <a:schemeClr val="accent1"/>
            </a:solidFill>
            <a:ln>
              <a:noFill/>
            </a:ln>
            <a:effectLst/>
          </c:spPr>
          <c:invertIfNegative val="0"/>
          <c:cat>
            <c:strRef>
              <c:f>'KPI CALCULATIONS AND ANALYSIS'!$E$52:$E$53</c:f>
              <c:strCache>
                <c:ptCount val="1"/>
                <c:pt idx="0">
                  <c:v>Trucks and Buses</c:v>
                </c:pt>
              </c:strCache>
            </c:strRef>
          </c:cat>
          <c:val>
            <c:numRef>
              <c:f>'KPI CALCULATIONS AND ANALYSIS'!$F$52:$F$53</c:f>
              <c:numCache>
                <c:formatCode>General</c:formatCode>
                <c:ptCount val="1"/>
                <c:pt idx="0">
                  <c:v>1111559.19</c:v>
                </c:pt>
              </c:numCache>
            </c:numRef>
          </c:val>
          <c:extLst>
            <c:ext xmlns:c16="http://schemas.microsoft.com/office/drawing/2014/chart" uri="{C3380CC4-5D6E-409C-BE32-E72D297353CC}">
              <c16:uniqueId val="{00000000-7155-4DE2-9503-B2FDD58456B9}"/>
            </c:ext>
          </c:extLst>
        </c:ser>
        <c:dLbls>
          <c:showLegendKey val="0"/>
          <c:showVal val="0"/>
          <c:showCatName val="0"/>
          <c:showSerName val="0"/>
          <c:showPercent val="0"/>
          <c:showBubbleSize val="0"/>
        </c:dLbls>
        <c:gapWidth val="219"/>
        <c:overlap val="-27"/>
        <c:axId val="1629043631"/>
        <c:axId val="1629039471"/>
      </c:barChart>
      <c:catAx>
        <c:axId val="162904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29039471"/>
        <c:crosses val="autoZero"/>
        <c:auto val="1"/>
        <c:lblAlgn val="ctr"/>
        <c:lblOffset val="100"/>
        <c:noMultiLvlLbl val="0"/>
      </c:catAx>
      <c:valAx>
        <c:axId val="162903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62904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 work book.xlsx]KPI CALCULATIONS AND ANALYSIS!PivotTable25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4F0C64"/>
                </a:solidFill>
              </a:rPr>
              <a:t>Average</a:t>
            </a:r>
            <a:r>
              <a:rPr lang="en-US" b="1" baseline="0">
                <a:solidFill>
                  <a:srgbClr val="4F0C64"/>
                </a:solidFill>
              </a:rPr>
              <a:t> Price Per Item Over Years</a:t>
            </a:r>
            <a:endParaRPr lang="en-US" b="1">
              <a:solidFill>
                <a:srgbClr val="4F0C6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CALCULATIONS AND ANALYSIS'!$I$51:$I$52</c:f>
              <c:strCache>
                <c:ptCount val="1"/>
                <c:pt idx="0">
                  <c:v>2021</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'KPI CALCULATIONS AND ANALYSIS'!$H$53:$H$60</c:f>
              <c:strCache>
                <c:ptCount val="7"/>
                <c:pt idx="0">
                  <c:v>Classic Cars</c:v>
                </c:pt>
                <c:pt idx="1">
                  <c:v>Motorcycles</c:v>
                </c:pt>
                <c:pt idx="2">
                  <c:v>Planes</c:v>
                </c:pt>
                <c:pt idx="3">
                  <c:v>Ships</c:v>
                </c:pt>
                <c:pt idx="4">
                  <c:v>Trains</c:v>
                </c:pt>
                <c:pt idx="5">
                  <c:v>Trucks and Buses</c:v>
                </c:pt>
                <c:pt idx="6">
                  <c:v>Vintage Cars</c:v>
                </c:pt>
              </c:strCache>
            </c:strRef>
          </c:cat>
          <c:val>
            <c:numRef>
              <c:f>'KPI CALCULATIONS AND ANALYSIS'!$I$53:$I$60</c:f>
              <c:numCache>
                <c:formatCode>General</c:formatCode>
                <c:ptCount val="7"/>
                <c:pt idx="0">
                  <c:v>140.1423076923077</c:v>
                </c:pt>
                <c:pt idx="1">
                  <c:v>115.68625</c:v>
                </c:pt>
                <c:pt idx="2">
                  <c:v>88.296666666666638</c:v>
                </c:pt>
                <c:pt idx="3">
                  <c:v>88.613333333333316</c:v>
                </c:pt>
                <c:pt idx="4">
                  <c:v>77.709999999999994</c:v>
                </c:pt>
                <c:pt idx="5">
                  <c:v>99.429090909090917</c:v>
                </c:pt>
                <c:pt idx="6">
                  <c:v>86.665416666666673</c:v>
                </c:pt>
              </c:numCache>
            </c:numRef>
          </c:val>
          <c:smooth val="0"/>
          <c:extLst>
            <c:ext xmlns:c16="http://schemas.microsoft.com/office/drawing/2014/chart" uri="{C3380CC4-5D6E-409C-BE32-E72D297353CC}">
              <c16:uniqueId val="{00000000-81B1-48F6-B050-1DB718529A86}"/>
            </c:ext>
          </c:extLst>
        </c:ser>
        <c:ser>
          <c:idx val="1"/>
          <c:order val="1"/>
          <c:tx>
            <c:strRef>
              <c:f>'KPI CALCULATIONS AND ANALYSIS'!$J$51:$J$52</c:f>
              <c:strCache>
                <c:ptCount val="1"/>
                <c:pt idx="0">
                  <c:v>2022</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'KPI CALCULATIONS AND ANALYSIS'!$H$53:$H$60</c:f>
              <c:strCache>
                <c:ptCount val="7"/>
                <c:pt idx="0">
                  <c:v>Classic Cars</c:v>
                </c:pt>
                <c:pt idx="1">
                  <c:v>Motorcycles</c:v>
                </c:pt>
                <c:pt idx="2">
                  <c:v>Planes</c:v>
                </c:pt>
                <c:pt idx="3">
                  <c:v>Ships</c:v>
                </c:pt>
                <c:pt idx="4">
                  <c:v>Trains</c:v>
                </c:pt>
                <c:pt idx="5">
                  <c:v>Trucks and Buses</c:v>
                </c:pt>
                <c:pt idx="6">
                  <c:v>Vintage Cars</c:v>
                </c:pt>
              </c:strCache>
            </c:strRef>
          </c:cat>
          <c:val>
            <c:numRef>
              <c:f>'KPI CALCULATIONS AND ANALYSIS'!$J$53:$J$60</c:f>
              <c:numCache>
                <c:formatCode>General</c:formatCode>
                <c:ptCount val="7"/>
                <c:pt idx="0">
                  <c:v>117.53271820448882</c:v>
                </c:pt>
                <c:pt idx="1">
                  <c:v>95.568073394495443</c:v>
                </c:pt>
                <c:pt idx="2">
                  <c:v>91.259578947368396</c:v>
                </c:pt>
                <c:pt idx="3">
                  <c:v>87.399204545454523</c:v>
                </c:pt>
                <c:pt idx="4">
                  <c:v>72.901666666666657</c:v>
                </c:pt>
                <c:pt idx="5">
                  <c:v>103.75981651376148</c:v>
                </c:pt>
                <c:pt idx="6">
                  <c:v>87.707238095238154</c:v>
                </c:pt>
              </c:numCache>
            </c:numRef>
          </c:val>
          <c:smooth val="0"/>
          <c:extLst>
            <c:ext xmlns:c16="http://schemas.microsoft.com/office/drawing/2014/chart" uri="{C3380CC4-5D6E-409C-BE32-E72D297353CC}">
              <c16:uniqueId val="{00000009-81B1-48F6-B050-1DB718529A86}"/>
            </c:ext>
          </c:extLst>
        </c:ser>
        <c:ser>
          <c:idx val="2"/>
          <c:order val="2"/>
          <c:tx>
            <c:strRef>
              <c:f>'KPI CALCULATIONS AND ANALYSIS'!$K$51:$K$52</c:f>
              <c:strCache>
                <c:ptCount val="1"/>
                <c:pt idx="0">
                  <c:v>2023</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'KPI CALCULATIONS AND ANALYSIS'!$H$53:$H$60</c:f>
              <c:strCache>
                <c:ptCount val="7"/>
                <c:pt idx="0">
                  <c:v>Classic Cars</c:v>
                </c:pt>
                <c:pt idx="1">
                  <c:v>Motorcycles</c:v>
                </c:pt>
                <c:pt idx="2">
                  <c:v>Planes</c:v>
                </c:pt>
                <c:pt idx="3">
                  <c:v>Ships</c:v>
                </c:pt>
                <c:pt idx="4">
                  <c:v>Trains</c:v>
                </c:pt>
                <c:pt idx="5">
                  <c:v>Trucks and Buses</c:v>
                </c:pt>
                <c:pt idx="6">
                  <c:v>Vintage Cars</c:v>
                </c:pt>
              </c:strCache>
            </c:strRef>
          </c:cat>
          <c:val>
            <c:numRef>
              <c:f>'KPI CALCULATIONS AND ANALYSIS'!$K$53:$K$60</c:f>
              <c:numCache>
                <c:formatCode>General</c:formatCode>
                <c:ptCount val="7"/>
                <c:pt idx="0">
                  <c:v>112.78659292035394</c:v>
                </c:pt>
                <c:pt idx="1">
                  <c:v>101.4699382716049</c:v>
                </c:pt>
                <c:pt idx="2">
                  <c:v>90.57818791946309</c:v>
                </c:pt>
                <c:pt idx="3">
                  <c:v>87.686915887850503</c:v>
                </c:pt>
                <c:pt idx="4">
                  <c:v>91.371052631578976</c:v>
                </c:pt>
                <c:pt idx="5">
                  <c:v>106.43114864864862</c:v>
                </c:pt>
                <c:pt idx="6">
                  <c:v>92.087595818815316</c:v>
                </c:pt>
              </c:numCache>
            </c:numRef>
          </c:val>
          <c:smooth val="0"/>
          <c:extLst>
            <c:ext xmlns:c16="http://schemas.microsoft.com/office/drawing/2014/chart" uri="{C3380CC4-5D6E-409C-BE32-E72D297353CC}">
              <c16:uniqueId val="{0000000A-81B1-48F6-B050-1DB718529A86}"/>
            </c:ext>
          </c:extLst>
        </c:ser>
        <c:ser>
          <c:idx val="3"/>
          <c:order val="3"/>
          <c:tx>
            <c:strRef>
              <c:f>'KPI CALCULATIONS AND ANALYSIS'!$L$51:$L$52</c:f>
              <c:strCache>
                <c:ptCount val="1"/>
                <c:pt idx="0">
                  <c:v>2024</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'KPI CALCULATIONS AND ANALYSIS'!$H$53:$H$60</c:f>
              <c:strCache>
                <c:ptCount val="7"/>
                <c:pt idx="0">
                  <c:v>Classic Cars</c:v>
                </c:pt>
                <c:pt idx="1">
                  <c:v>Motorcycles</c:v>
                </c:pt>
                <c:pt idx="2">
                  <c:v>Planes</c:v>
                </c:pt>
                <c:pt idx="3">
                  <c:v>Ships</c:v>
                </c:pt>
                <c:pt idx="4">
                  <c:v>Trains</c:v>
                </c:pt>
                <c:pt idx="5">
                  <c:v>Trucks and Buses</c:v>
                </c:pt>
                <c:pt idx="6">
                  <c:v>Vintage Cars</c:v>
                </c:pt>
              </c:strCache>
            </c:strRef>
          </c:cat>
          <c:val>
            <c:numRef>
              <c:f>'KPI CALCULATIONS AND ANALYSIS'!$L$53:$L$60</c:f>
              <c:numCache>
                <c:formatCode>General</c:formatCode>
                <c:ptCount val="7"/>
                <c:pt idx="0">
                  <c:v>113.11674698795177</c:v>
                </c:pt>
                <c:pt idx="1">
                  <c:v>101.36970588235295</c:v>
                </c:pt>
                <c:pt idx="2">
                  <c:v>89.417708333333351</c:v>
                </c:pt>
                <c:pt idx="3">
                  <c:v>92.606923076923067</c:v>
                </c:pt>
                <c:pt idx="4">
                  <c:v>97.348333333333343</c:v>
                </c:pt>
                <c:pt idx="5">
                  <c:v>97.274814814814818</c:v>
                </c:pt>
                <c:pt idx="6">
                  <c:v>89.463620689655173</c:v>
                </c:pt>
              </c:numCache>
            </c:numRef>
          </c:val>
          <c:smooth val="0"/>
          <c:extLst>
            <c:ext xmlns:c16="http://schemas.microsoft.com/office/drawing/2014/chart" uri="{C3380CC4-5D6E-409C-BE32-E72D297353CC}">
              <c16:uniqueId val="{0000000B-81B1-48F6-B050-1DB718529A86}"/>
            </c:ext>
          </c:extLst>
        </c:ser>
        <c:dLbls>
          <c:showLegendKey val="0"/>
          <c:showVal val="0"/>
          <c:showCatName val="0"/>
          <c:showSerName val="0"/>
          <c:showPercent val="0"/>
          <c:showBubbleSize val="0"/>
        </c:dLbls>
        <c:marker val="1"/>
        <c:smooth val="0"/>
        <c:axId val="125021695"/>
        <c:axId val="125025023"/>
      </c:lineChart>
      <c:catAx>
        <c:axId val="12502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5025023"/>
        <c:crosses val="autoZero"/>
        <c:auto val="1"/>
        <c:lblAlgn val="ctr"/>
        <c:lblOffset val="100"/>
        <c:noMultiLvlLbl val="0"/>
      </c:catAx>
      <c:valAx>
        <c:axId val="12502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502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 work book.xlsx]KPI CALCULATIONS AND ANALYSIS!PivotTable26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4F0C64"/>
                </a:solidFill>
              </a:rPr>
              <a:t>Percentage of Status</a:t>
            </a:r>
            <a:r>
              <a:rPr lang="en-US" b="1" baseline="0">
                <a:solidFill>
                  <a:srgbClr val="4F0C64"/>
                </a:solidFill>
              </a:rPr>
              <a:t> to Sales</a:t>
            </a:r>
            <a:endParaRPr lang="en-US" b="1">
              <a:solidFill>
                <a:srgbClr val="4F0C64"/>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60B59"/>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rgbClr val="460B59"/>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3"/>
          </a:solidFill>
          <a:ln w="19050">
            <a:solidFill>
              <a:schemeClr val="lt1"/>
            </a:solidFill>
          </a:ln>
          <a:effectLst/>
        </c:spPr>
      </c:pivotFmt>
      <c:pivotFmt>
        <c:idx val="14"/>
        <c:spPr>
          <a:solidFill>
            <a:schemeClr val="accent4"/>
          </a:solidFill>
          <a:ln w="19050">
            <a:solidFill>
              <a:schemeClr val="lt1"/>
            </a:solidFill>
          </a:ln>
          <a:effectLst/>
        </c:spPr>
      </c:pivotFmt>
      <c:pivotFmt>
        <c:idx val="15"/>
        <c:spPr>
          <a:solidFill>
            <a:schemeClr val="accent5"/>
          </a:solidFill>
          <a:ln w="19050">
            <a:solidFill>
              <a:schemeClr val="lt1"/>
            </a:solidFill>
          </a:ln>
          <a:effectLst/>
        </c:spPr>
      </c:pivotFmt>
    </c:pivotFmts>
    <c:plotArea>
      <c:layout/>
      <c:doughnutChart>
        <c:varyColors val="1"/>
        <c:ser>
          <c:idx val="0"/>
          <c:order val="0"/>
          <c:tx>
            <c:strRef>
              <c:f>'KPI CALCULATIONS AND ANALYSIS'!$C$65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91-4540-AD71-79C54653DE6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91-4540-AD71-79C54653DE6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E91-4540-AD71-79C54653DE6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E91-4540-AD71-79C54653DE6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E91-4540-AD71-79C54653DE6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E91-4540-AD71-79C54653DE6D}"/>
              </c:ext>
            </c:extLst>
          </c:dPt>
          <c:cat>
            <c:strRef>
              <c:f>'KPI CALCULATIONS AND ANALYSIS'!$B$66:$B$71</c:f>
              <c:strCache>
                <c:ptCount val="5"/>
                <c:pt idx="0">
                  <c:v>Disputed</c:v>
                </c:pt>
                <c:pt idx="1">
                  <c:v>In Process</c:v>
                </c:pt>
                <c:pt idx="2">
                  <c:v>On Hold</c:v>
                </c:pt>
                <c:pt idx="3">
                  <c:v>Resolved</c:v>
                </c:pt>
                <c:pt idx="4">
                  <c:v>Shipped</c:v>
                </c:pt>
              </c:strCache>
            </c:strRef>
          </c:cat>
          <c:val>
            <c:numRef>
              <c:f>'KPI CALCULATIONS AND ANALYSIS'!$C$66:$C$71</c:f>
              <c:numCache>
                <c:formatCode>General</c:formatCode>
                <c:ptCount val="5"/>
                <c:pt idx="0">
                  <c:v>14</c:v>
                </c:pt>
                <c:pt idx="1">
                  <c:v>41</c:v>
                </c:pt>
                <c:pt idx="2">
                  <c:v>38</c:v>
                </c:pt>
                <c:pt idx="3">
                  <c:v>18</c:v>
                </c:pt>
                <c:pt idx="4">
                  <c:v>171</c:v>
                </c:pt>
              </c:numCache>
            </c:numRef>
          </c:val>
          <c:extLst>
            <c:ext xmlns:c16="http://schemas.microsoft.com/office/drawing/2014/chart" uri="{C3380CC4-5D6E-409C-BE32-E72D297353CC}">
              <c16:uniqueId val="{0000000C-5E91-4540-AD71-79C54653DE6D}"/>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[Auto Sales data work book.xlsx]KPI CALCULATIONS AND ANALYSIS!PivotTable27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4F0C64"/>
                </a:solidFill>
              </a:rPr>
              <a:t>Top 5 Customers by Product 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GH"/>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CALCULATIONS AND ANALYSIS'!$G$65</c:f>
              <c:strCache>
                <c:ptCount val="1"/>
                <c:pt idx="0">
                  <c:v>Total</c:v>
                </c:pt>
              </c:strCache>
            </c:strRef>
          </c:tx>
          <c:spPr>
            <a:solidFill>
              <a:schemeClr val="accent1"/>
            </a:solidFill>
            <a:ln>
              <a:noFill/>
            </a:ln>
            <a:effectLst/>
          </c:spPr>
          <c:invertIfNegative val="0"/>
          <c:cat>
            <c:strRef>
              <c:f>'KPI CALCULATIONS AND ANALYSIS'!$F$66:$F$71</c:f>
              <c:strCache>
                <c:ptCount val="5"/>
                <c:pt idx="0">
                  <c:v>Euro Shopping Channel</c:v>
                </c:pt>
                <c:pt idx="1">
                  <c:v>Mini Gifts Distributors Ltd.</c:v>
                </c:pt>
                <c:pt idx="2">
                  <c:v>Muscle Machine Inc</c:v>
                </c:pt>
                <c:pt idx="3">
                  <c:v>Vida Sport, Ltd</c:v>
                </c:pt>
                <c:pt idx="4">
                  <c:v>Anna's Decorations, Ltd</c:v>
                </c:pt>
              </c:strCache>
            </c:strRef>
          </c:cat>
          <c:val>
            <c:numRef>
              <c:f>'KPI CALCULATIONS AND ANALYSIS'!$G$66:$G$71</c:f>
              <c:numCache>
                <c:formatCode>General</c:formatCode>
                <c:ptCount val="5"/>
                <c:pt idx="0">
                  <c:v>106</c:v>
                </c:pt>
                <c:pt idx="1">
                  <c:v>67</c:v>
                </c:pt>
                <c:pt idx="2">
                  <c:v>34</c:v>
                </c:pt>
                <c:pt idx="3">
                  <c:v>31</c:v>
                </c:pt>
                <c:pt idx="4">
                  <c:v>24</c:v>
                </c:pt>
              </c:numCache>
            </c:numRef>
          </c:val>
          <c:extLst>
            <c:ext xmlns:c16="http://schemas.microsoft.com/office/drawing/2014/chart" uri="{C3380CC4-5D6E-409C-BE32-E72D297353CC}">
              <c16:uniqueId val="{00000000-5B85-4BAA-883F-97EFBC6E65E2}"/>
            </c:ext>
          </c:extLst>
        </c:ser>
        <c:dLbls>
          <c:showLegendKey val="0"/>
          <c:showVal val="0"/>
          <c:showCatName val="0"/>
          <c:showSerName val="0"/>
          <c:showPercent val="0"/>
          <c:showBubbleSize val="0"/>
        </c:dLbls>
        <c:gapWidth val="182"/>
        <c:axId val="1980518367"/>
        <c:axId val="1980515455"/>
      </c:barChart>
      <c:catAx>
        <c:axId val="1980518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980515455"/>
        <c:crosses val="autoZero"/>
        <c:auto val="1"/>
        <c:lblAlgn val="ctr"/>
        <c:lblOffset val="100"/>
        <c:noMultiLvlLbl val="0"/>
      </c:catAx>
      <c:valAx>
        <c:axId val="1980515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98051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4F0C64"/>
                </a:solidFill>
              </a:rPr>
              <a:t> RELATIONSHIP BETWEEN QUANTITY ORDERED</a:t>
            </a:r>
            <a:r>
              <a:rPr lang="en-US" b="1" baseline="0">
                <a:solidFill>
                  <a:srgbClr val="4F0C64"/>
                </a:solidFill>
              </a:rPr>
              <a:t> AND SALES</a:t>
            </a:r>
            <a:r>
              <a:rPr lang="en-US" b="1">
                <a:solidFill>
                  <a:srgbClr val="4F0C64"/>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scatterChart>
        <c:scatterStyle val="lineMarker"/>
        <c:varyColors val="0"/>
        <c:ser>
          <c:idx val="0"/>
          <c:order val="0"/>
          <c:tx>
            <c:strRef>
              <c:f>Sheet18!$C$2</c:f>
              <c:strCache>
                <c:ptCount val="1"/>
                <c:pt idx="0">
                  <c:v> SALES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Sheet18!$B$3:$B$2749</c:f>
              <c:numCache>
                <c:formatCode>0</c:formatCode>
                <c:ptCount val="2747"/>
                <c:pt idx="0">
                  <c:v>11</c:v>
                </c:pt>
                <c:pt idx="1">
                  <c:v>6</c:v>
                </c:pt>
                <c:pt idx="2">
                  <c:v>15</c:v>
                </c:pt>
                <c:pt idx="3">
                  <c:v>20</c:v>
                </c:pt>
                <c:pt idx="4">
                  <c:v>15</c:v>
                </c:pt>
                <c:pt idx="5">
                  <c:v>20</c:v>
                </c:pt>
                <c:pt idx="6">
                  <c:v>15</c:v>
                </c:pt>
                <c:pt idx="7">
                  <c:v>20</c:v>
                </c:pt>
                <c:pt idx="8">
                  <c:v>23</c:v>
                </c:pt>
                <c:pt idx="9">
                  <c:v>20</c:v>
                </c:pt>
                <c:pt idx="10">
                  <c:v>20</c:v>
                </c:pt>
                <c:pt idx="11">
                  <c:v>20</c:v>
                </c:pt>
                <c:pt idx="12">
                  <c:v>24</c:v>
                </c:pt>
                <c:pt idx="13">
                  <c:v>20</c:v>
                </c:pt>
                <c:pt idx="14">
                  <c:v>21</c:v>
                </c:pt>
                <c:pt idx="15">
                  <c:v>26</c:v>
                </c:pt>
                <c:pt idx="16">
                  <c:v>21</c:v>
                </c:pt>
                <c:pt idx="17">
                  <c:v>6</c:v>
                </c:pt>
                <c:pt idx="18">
                  <c:v>20</c:v>
                </c:pt>
                <c:pt idx="19">
                  <c:v>20</c:v>
                </c:pt>
                <c:pt idx="20">
                  <c:v>26</c:v>
                </c:pt>
                <c:pt idx="21">
                  <c:v>23</c:v>
                </c:pt>
                <c:pt idx="22">
                  <c:v>21</c:v>
                </c:pt>
                <c:pt idx="23">
                  <c:v>21</c:v>
                </c:pt>
                <c:pt idx="24">
                  <c:v>28</c:v>
                </c:pt>
                <c:pt idx="25">
                  <c:v>27</c:v>
                </c:pt>
                <c:pt idx="26">
                  <c:v>23</c:v>
                </c:pt>
                <c:pt idx="27">
                  <c:v>21</c:v>
                </c:pt>
                <c:pt idx="28">
                  <c:v>10</c:v>
                </c:pt>
                <c:pt idx="29">
                  <c:v>21</c:v>
                </c:pt>
                <c:pt idx="30">
                  <c:v>20</c:v>
                </c:pt>
                <c:pt idx="31">
                  <c:v>22</c:v>
                </c:pt>
                <c:pt idx="32">
                  <c:v>32</c:v>
                </c:pt>
                <c:pt idx="33">
                  <c:v>24</c:v>
                </c:pt>
                <c:pt idx="34">
                  <c:v>30</c:v>
                </c:pt>
                <c:pt idx="35">
                  <c:v>19</c:v>
                </c:pt>
                <c:pt idx="36">
                  <c:v>29</c:v>
                </c:pt>
                <c:pt idx="37">
                  <c:v>19</c:v>
                </c:pt>
                <c:pt idx="38">
                  <c:v>21</c:v>
                </c:pt>
                <c:pt idx="39">
                  <c:v>24</c:v>
                </c:pt>
                <c:pt idx="40">
                  <c:v>23</c:v>
                </c:pt>
                <c:pt idx="41">
                  <c:v>20</c:v>
                </c:pt>
                <c:pt idx="42">
                  <c:v>30</c:v>
                </c:pt>
                <c:pt idx="43">
                  <c:v>33</c:v>
                </c:pt>
                <c:pt idx="44">
                  <c:v>31</c:v>
                </c:pt>
                <c:pt idx="45">
                  <c:v>27</c:v>
                </c:pt>
                <c:pt idx="46">
                  <c:v>20</c:v>
                </c:pt>
                <c:pt idx="47">
                  <c:v>27</c:v>
                </c:pt>
                <c:pt idx="48">
                  <c:v>21</c:v>
                </c:pt>
                <c:pt idx="49">
                  <c:v>22</c:v>
                </c:pt>
                <c:pt idx="50">
                  <c:v>20</c:v>
                </c:pt>
                <c:pt idx="51">
                  <c:v>26</c:v>
                </c:pt>
                <c:pt idx="52">
                  <c:v>24</c:v>
                </c:pt>
                <c:pt idx="53">
                  <c:v>31</c:v>
                </c:pt>
                <c:pt idx="54">
                  <c:v>31</c:v>
                </c:pt>
                <c:pt idx="55">
                  <c:v>21</c:v>
                </c:pt>
                <c:pt idx="56">
                  <c:v>26</c:v>
                </c:pt>
                <c:pt idx="57">
                  <c:v>26</c:v>
                </c:pt>
                <c:pt idx="58">
                  <c:v>20</c:v>
                </c:pt>
                <c:pt idx="59">
                  <c:v>13</c:v>
                </c:pt>
                <c:pt idx="60">
                  <c:v>21</c:v>
                </c:pt>
                <c:pt idx="61">
                  <c:v>21</c:v>
                </c:pt>
                <c:pt idx="62">
                  <c:v>25</c:v>
                </c:pt>
                <c:pt idx="63">
                  <c:v>30</c:v>
                </c:pt>
                <c:pt idx="64">
                  <c:v>33</c:v>
                </c:pt>
                <c:pt idx="65">
                  <c:v>20</c:v>
                </c:pt>
                <c:pt idx="66">
                  <c:v>24</c:v>
                </c:pt>
                <c:pt idx="67">
                  <c:v>10</c:v>
                </c:pt>
                <c:pt idx="68">
                  <c:v>31</c:v>
                </c:pt>
                <c:pt idx="69">
                  <c:v>24</c:v>
                </c:pt>
                <c:pt idx="70">
                  <c:v>21</c:v>
                </c:pt>
                <c:pt idx="71">
                  <c:v>25</c:v>
                </c:pt>
                <c:pt idx="72">
                  <c:v>29</c:v>
                </c:pt>
                <c:pt idx="73">
                  <c:v>29</c:v>
                </c:pt>
                <c:pt idx="74">
                  <c:v>31</c:v>
                </c:pt>
                <c:pt idx="75">
                  <c:v>27</c:v>
                </c:pt>
                <c:pt idx="76">
                  <c:v>29</c:v>
                </c:pt>
                <c:pt idx="77">
                  <c:v>21</c:v>
                </c:pt>
                <c:pt idx="78">
                  <c:v>20</c:v>
                </c:pt>
                <c:pt idx="79">
                  <c:v>22</c:v>
                </c:pt>
                <c:pt idx="80">
                  <c:v>21</c:v>
                </c:pt>
                <c:pt idx="81">
                  <c:v>11</c:v>
                </c:pt>
                <c:pt idx="82">
                  <c:v>31</c:v>
                </c:pt>
                <c:pt idx="83">
                  <c:v>27</c:v>
                </c:pt>
                <c:pt idx="84">
                  <c:v>23</c:v>
                </c:pt>
                <c:pt idx="85">
                  <c:v>25</c:v>
                </c:pt>
                <c:pt idx="86">
                  <c:v>37</c:v>
                </c:pt>
                <c:pt idx="87">
                  <c:v>39</c:v>
                </c:pt>
                <c:pt idx="88">
                  <c:v>31</c:v>
                </c:pt>
                <c:pt idx="89">
                  <c:v>24</c:v>
                </c:pt>
                <c:pt idx="90">
                  <c:v>35</c:v>
                </c:pt>
                <c:pt idx="91">
                  <c:v>20</c:v>
                </c:pt>
                <c:pt idx="92">
                  <c:v>39</c:v>
                </c:pt>
                <c:pt idx="93">
                  <c:v>22</c:v>
                </c:pt>
                <c:pt idx="94">
                  <c:v>27</c:v>
                </c:pt>
                <c:pt idx="95">
                  <c:v>21</c:v>
                </c:pt>
                <c:pt idx="96">
                  <c:v>27</c:v>
                </c:pt>
                <c:pt idx="97">
                  <c:v>32</c:v>
                </c:pt>
                <c:pt idx="98">
                  <c:v>22</c:v>
                </c:pt>
                <c:pt idx="99">
                  <c:v>24</c:v>
                </c:pt>
                <c:pt idx="100">
                  <c:v>24</c:v>
                </c:pt>
                <c:pt idx="101">
                  <c:v>36</c:v>
                </c:pt>
                <c:pt idx="102">
                  <c:v>21</c:v>
                </c:pt>
                <c:pt idx="103">
                  <c:v>25</c:v>
                </c:pt>
                <c:pt idx="104">
                  <c:v>24</c:v>
                </c:pt>
                <c:pt idx="105">
                  <c:v>31</c:v>
                </c:pt>
                <c:pt idx="106">
                  <c:v>30</c:v>
                </c:pt>
                <c:pt idx="107">
                  <c:v>39</c:v>
                </c:pt>
                <c:pt idx="108">
                  <c:v>16</c:v>
                </c:pt>
                <c:pt idx="109">
                  <c:v>30</c:v>
                </c:pt>
                <c:pt idx="110">
                  <c:v>29</c:v>
                </c:pt>
                <c:pt idx="111">
                  <c:v>45</c:v>
                </c:pt>
                <c:pt idx="112">
                  <c:v>20</c:v>
                </c:pt>
                <c:pt idx="113">
                  <c:v>20</c:v>
                </c:pt>
                <c:pt idx="114">
                  <c:v>20</c:v>
                </c:pt>
                <c:pt idx="115">
                  <c:v>41</c:v>
                </c:pt>
                <c:pt idx="116">
                  <c:v>33</c:v>
                </c:pt>
                <c:pt idx="117">
                  <c:v>23</c:v>
                </c:pt>
                <c:pt idx="118">
                  <c:v>42</c:v>
                </c:pt>
                <c:pt idx="119">
                  <c:v>20</c:v>
                </c:pt>
                <c:pt idx="120">
                  <c:v>37</c:v>
                </c:pt>
                <c:pt idx="121">
                  <c:v>33</c:v>
                </c:pt>
                <c:pt idx="122">
                  <c:v>28</c:v>
                </c:pt>
                <c:pt idx="123">
                  <c:v>21</c:v>
                </c:pt>
                <c:pt idx="124">
                  <c:v>24</c:v>
                </c:pt>
                <c:pt idx="125">
                  <c:v>23</c:v>
                </c:pt>
                <c:pt idx="126">
                  <c:v>34</c:v>
                </c:pt>
                <c:pt idx="127">
                  <c:v>42</c:v>
                </c:pt>
                <c:pt idx="128">
                  <c:v>20</c:v>
                </c:pt>
                <c:pt idx="129">
                  <c:v>18</c:v>
                </c:pt>
                <c:pt idx="130">
                  <c:v>29</c:v>
                </c:pt>
                <c:pt idx="131">
                  <c:v>21</c:v>
                </c:pt>
                <c:pt idx="132">
                  <c:v>26</c:v>
                </c:pt>
                <c:pt idx="133">
                  <c:v>20</c:v>
                </c:pt>
                <c:pt idx="134">
                  <c:v>24</c:v>
                </c:pt>
                <c:pt idx="135">
                  <c:v>24</c:v>
                </c:pt>
                <c:pt idx="136">
                  <c:v>21</c:v>
                </c:pt>
                <c:pt idx="137">
                  <c:v>22</c:v>
                </c:pt>
                <c:pt idx="138">
                  <c:v>21</c:v>
                </c:pt>
                <c:pt idx="139">
                  <c:v>36</c:v>
                </c:pt>
                <c:pt idx="140">
                  <c:v>23</c:v>
                </c:pt>
                <c:pt idx="141">
                  <c:v>30</c:v>
                </c:pt>
                <c:pt idx="142">
                  <c:v>25</c:v>
                </c:pt>
                <c:pt idx="143">
                  <c:v>26</c:v>
                </c:pt>
                <c:pt idx="144">
                  <c:v>39</c:v>
                </c:pt>
                <c:pt idx="145">
                  <c:v>23</c:v>
                </c:pt>
                <c:pt idx="146">
                  <c:v>25</c:v>
                </c:pt>
                <c:pt idx="147">
                  <c:v>28</c:v>
                </c:pt>
                <c:pt idx="148">
                  <c:v>20</c:v>
                </c:pt>
                <c:pt idx="149">
                  <c:v>21</c:v>
                </c:pt>
                <c:pt idx="150">
                  <c:v>33</c:v>
                </c:pt>
                <c:pt idx="151">
                  <c:v>23</c:v>
                </c:pt>
                <c:pt idx="152">
                  <c:v>20</c:v>
                </c:pt>
                <c:pt idx="153">
                  <c:v>26</c:v>
                </c:pt>
                <c:pt idx="154">
                  <c:v>21</c:v>
                </c:pt>
                <c:pt idx="155">
                  <c:v>27</c:v>
                </c:pt>
                <c:pt idx="156">
                  <c:v>42</c:v>
                </c:pt>
                <c:pt idx="157">
                  <c:v>36</c:v>
                </c:pt>
                <c:pt idx="158">
                  <c:v>21</c:v>
                </c:pt>
                <c:pt idx="159">
                  <c:v>20</c:v>
                </c:pt>
                <c:pt idx="160">
                  <c:v>33</c:v>
                </c:pt>
                <c:pt idx="161">
                  <c:v>21</c:v>
                </c:pt>
                <c:pt idx="162">
                  <c:v>24</c:v>
                </c:pt>
                <c:pt idx="163">
                  <c:v>25</c:v>
                </c:pt>
                <c:pt idx="164">
                  <c:v>24</c:v>
                </c:pt>
                <c:pt idx="165">
                  <c:v>28</c:v>
                </c:pt>
                <c:pt idx="166">
                  <c:v>36</c:v>
                </c:pt>
                <c:pt idx="167">
                  <c:v>18</c:v>
                </c:pt>
                <c:pt idx="168">
                  <c:v>28</c:v>
                </c:pt>
                <c:pt idx="169">
                  <c:v>27</c:v>
                </c:pt>
                <c:pt idx="170">
                  <c:v>20</c:v>
                </c:pt>
                <c:pt idx="171">
                  <c:v>26</c:v>
                </c:pt>
                <c:pt idx="172">
                  <c:v>29</c:v>
                </c:pt>
                <c:pt idx="173">
                  <c:v>20</c:v>
                </c:pt>
                <c:pt idx="174">
                  <c:v>25</c:v>
                </c:pt>
                <c:pt idx="175">
                  <c:v>20</c:v>
                </c:pt>
                <c:pt idx="176">
                  <c:v>34</c:v>
                </c:pt>
                <c:pt idx="177">
                  <c:v>21</c:v>
                </c:pt>
                <c:pt idx="178">
                  <c:v>34</c:v>
                </c:pt>
                <c:pt idx="179">
                  <c:v>33</c:v>
                </c:pt>
                <c:pt idx="180">
                  <c:v>33</c:v>
                </c:pt>
                <c:pt idx="181">
                  <c:v>33</c:v>
                </c:pt>
                <c:pt idx="182">
                  <c:v>31</c:v>
                </c:pt>
                <c:pt idx="183">
                  <c:v>32</c:v>
                </c:pt>
                <c:pt idx="184">
                  <c:v>36</c:v>
                </c:pt>
                <c:pt idx="185">
                  <c:v>24</c:v>
                </c:pt>
                <c:pt idx="186">
                  <c:v>45</c:v>
                </c:pt>
                <c:pt idx="187">
                  <c:v>24</c:v>
                </c:pt>
                <c:pt idx="188">
                  <c:v>22</c:v>
                </c:pt>
                <c:pt idx="189">
                  <c:v>28</c:v>
                </c:pt>
                <c:pt idx="190">
                  <c:v>31</c:v>
                </c:pt>
                <c:pt idx="191">
                  <c:v>25</c:v>
                </c:pt>
                <c:pt idx="192">
                  <c:v>24</c:v>
                </c:pt>
                <c:pt idx="193">
                  <c:v>33</c:v>
                </c:pt>
                <c:pt idx="194">
                  <c:v>28</c:v>
                </c:pt>
                <c:pt idx="195">
                  <c:v>20</c:v>
                </c:pt>
                <c:pt idx="196">
                  <c:v>21</c:v>
                </c:pt>
                <c:pt idx="197">
                  <c:v>36</c:v>
                </c:pt>
                <c:pt idx="198">
                  <c:v>39</c:v>
                </c:pt>
                <c:pt idx="199">
                  <c:v>32</c:v>
                </c:pt>
                <c:pt idx="200">
                  <c:v>39</c:v>
                </c:pt>
                <c:pt idx="201">
                  <c:v>41</c:v>
                </c:pt>
                <c:pt idx="202">
                  <c:v>34</c:v>
                </c:pt>
                <c:pt idx="203">
                  <c:v>21</c:v>
                </c:pt>
                <c:pt idx="204">
                  <c:v>20</c:v>
                </c:pt>
                <c:pt idx="205">
                  <c:v>34</c:v>
                </c:pt>
                <c:pt idx="206">
                  <c:v>26</c:v>
                </c:pt>
                <c:pt idx="207">
                  <c:v>26</c:v>
                </c:pt>
                <c:pt idx="208">
                  <c:v>20</c:v>
                </c:pt>
                <c:pt idx="209">
                  <c:v>20</c:v>
                </c:pt>
                <c:pt idx="210">
                  <c:v>28</c:v>
                </c:pt>
                <c:pt idx="211">
                  <c:v>22</c:v>
                </c:pt>
                <c:pt idx="212">
                  <c:v>38</c:v>
                </c:pt>
                <c:pt idx="213">
                  <c:v>34</c:v>
                </c:pt>
                <c:pt idx="214">
                  <c:v>27</c:v>
                </c:pt>
                <c:pt idx="215">
                  <c:v>21</c:v>
                </c:pt>
                <c:pt idx="216">
                  <c:v>29</c:v>
                </c:pt>
                <c:pt idx="217">
                  <c:v>22</c:v>
                </c:pt>
                <c:pt idx="218">
                  <c:v>34</c:v>
                </c:pt>
                <c:pt idx="219">
                  <c:v>24</c:v>
                </c:pt>
                <c:pt idx="220">
                  <c:v>30</c:v>
                </c:pt>
                <c:pt idx="221">
                  <c:v>24</c:v>
                </c:pt>
                <c:pt idx="222">
                  <c:v>15</c:v>
                </c:pt>
                <c:pt idx="223">
                  <c:v>22</c:v>
                </c:pt>
                <c:pt idx="224">
                  <c:v>20</c:v>
                </c:pt>
                <c:pt idx="225">
                  <c:v>34</c:v>
                </c:pt>
                <c:pt idx="226">
                  <c:v>21</c:v>
                </c:pt>
                <c:pt idx="227">
                  <c:v>23</c:v>
                </c:pt>
                <c:pt idx="228">
                  <c:v>39</c:v>
                </c:pt>
                <c:pt idx="229">
                  <c:v>30</c:v>
                </c:pt>
                <c:pt idx="230">
                  <c:v>21</c:v>
                </c:pt>
                <c:pt idx="231">
                  <c:v>21</c:v>
                </c:pt>
                <c:pt idx="232">
                  <c:v>26</c:v>
                </c:pt>
                <c:pt idx="233">
                  <c:v>21</c:v>
                </c:pt>
                <c:pt idx="234">
                  <c:v>24</c:v>
                </c:pt>
                <c:pt idx="235">
                  <c:v>30</c:v>
                </c:pt>
                <c:pt idx="236">
                  <c:v>29</c:v>
                </c:pt>
                <c:pt idx="237">
                  <c:v>26</c:v>
                </c:pt>
                <c:pt idx="238">
                  <c:v>29</c:v>
                </c:pt>
                <c:pt idx="239">
                  <c:v>31</c:v>
                </c:pt>
                <c:pt idx="240">
                  <c:v>28</c:v>
                </c:pt>
                <c:pt idx="241">
                  <c:v>25</c:v>
                </c:pt>
                <c:pt idx="242">
                  <c:v>23</c:v>
                </c:pt>
                <c:pt idx="243">
                  <c:v>23</c:v>
                </c:pt>
                <c:pt idx="244">
                  <c:v>25</c:v>
                </c:pt>
                <c:pt idx="245">
                  <c:v>48</c:v>
                </c:pt>
                <c:pt idx="246">
                  <c:v>38</c:v>
                </c:pt>
                <c:pt idx="247">
                  <c:v>21</c:v>
                </c:pt>
                <c:pt idx="248">
                  <c:v>42</c:v>
                </c:pt>
                <c:pt idx="249">
                  <c:v>46</c:v>
                </c:pt>
                <c:pt idx="250">
                  <c:v>26</c:v>
                </c:pt>
                <c:pt idx="251">
                  <c:v>37</c:v>
                </c:pt>
                <c:pt idx="252">
                  <c:v>22</c:v>
                </c:pt>
                <c:pt idx="253">
                  <c:v>20</c:v>
                </c:pt>
                <c:pt idx="254">
                  <c:v>46</c:v>
                </c:pt>
                <c:pt idx="255">
                  <c:v>44</c:v>
                </c:pt>
                <c:pt idx="256">
                  <c:v>27</c:v>
                </c:pt>
                <c:pt idx="257">
                  <c:v>33</c:v>
                </c:pt>
                <c:pt idx="258">
                  <c:v>21</c:v>
                </c:pt>
                <c:pt idx="259">
                  <c:v>42</c:v>
                </c:pt>
                <c:pt idx="260">
                  <c:v>45</c:v>
                </c:pt>
                <c:pt idx="261">
                  <c:v>26</c:v>
                </c:pt>
                <c:pt idx="262">
                  <c:v>20</c:v>
                </c:pt>
                <c:pt idx="263">
                  <c:v>21</c:v>
                </c:pt>
                <c:pt idx="264">
                  <c:v>34</c:v>
                </c:pt>
                <c:pt idx="265">
                  <c:v>36</c:v>
                </c:pt>
                <c:pt idx="266">
                  <c:v>32</c:v>
                </c:pt>
                <c:pt idx="267">
                  <c:v>21</c:v>
                </c:pt>
                <c:pt idx="268">
                  <c:v>26</c:v>
                </c:pt>
                <c:pt idx="269">
                  <c:v>27</c:v>
                </c:pt>
                <c:pt idx="270">
                  <c:v>36</c:v>
                </c:pt>
                <c:pt idx="271">
                  <c:v>31</c:v>
                </c:pt>
                <c:pt idx="272">
                  <c:v>24</c:v>
                </c:pt>
                <c:pt idx="273">
                  <c:v>28</c:v>
                </c:pt>
                <c:pt idx="274">
                  <c:v>25</c:v>
                </c:pt>
                <c:pt idx="275">
                  <c:v>39</c:v>
                </c:pt>
                <c:pt idx="276">
                  <c:v>39</c:v>
                </c:pt>
                <c:pt idx="277">
                  <c:v>21</c:v>
                </c:pt>
                <c:pt idx="278">
                  <c:v>25</c:v>
                </c:pt>
                <c:pt idx="279">
                  <c:v>26</c:v>
                </c:pt>
                <c:pt idx="280">
                  <c:v>39</c:v>
                </c:pt>
                <c:pt idx="281">
                  <c:v>23</c:v>
                </c:pt>
                <c:pt idx="282">
                  <c:v>22</c:v>
                </c:pt>
                <c:pt idx="283">
                  <c:v>37</c:v>
                </c:pt>
                <c:pt idx="284">
                  <c:v>21</c:v>
                </c:pt>
                <c:pt idx="285">
                  <c:v>35</c:v>
                </c:pt>
                <c:pt idx="286">
                  <c:v>38</c:v>
                </c:pt>
                <c:pt idx="287">
                  <c:v>44</c:v>
                </c:pt>
                <c:pt idx="288">
                  <c:v>26</c:v>
                </c:pt>
                <c:pt idx="289">
                  <c:v>26</c:v>
                </c:pt>
                <c:pt idx="290">
                  <c:v>40</c:v>
                </c:pt>
                <c:pt idx="291">
                  <c:v>22</c:v>
                </c:pt>
                <c:pt idx="292">
                  <c:v>20</c:v>
                </c:pt>
                <c:pt idx="293">
                  <c:v>44</c:v>
                </c:pt>
                <c:pt idx="294">
                  <c:v>25</c:v>
                </c:pt>
                <c:pt idx="295">
                  <c:v>32</c:v>
                </c:pt>
                <c:pt idx="296">
                  <c:v>24</c:v>
                </c:pt>
                <c:pt idx="297">
                  <c:v>28</c:v>
                </c:pt>
                <c:pt idx="298">
                  <c:v>28</c:v>
                </c:pt>
                <c:pt idx="299">
                  <c:v>34</c:v>
                </c:pt>
                <c:pt idx="300">
                  <c:v>27</c:v>
                </c:pt>
                <c:pt idx="301">
                  <c:v>25</c:v>
                </c:pt>
                <c:pt idx="302">
                  <c:v>25</c:v>
                </c:pt>
                <c:pt idx="303">
                  <c:v>22</c:v>
                </c:pt>
                <c:pt idx="304">
                  <c:v>24</c:v>
                </c:pt>
                <c:pt idx="305">
                  <c:v>20</c:v>
                </c:pt>
                <c:pt idx="306">
                  <c:v>28</c:v>
                </c:pt>
                <c:pt idx="307">
                  <c:v>26</c:v>
                </c:pt>
                <c:pt idx="308">
                  <c:v>31</c:v>
                </c:pt>
                <c:pt idx="309">
                  <c:v>25</c:v>
                </c:pt>
                <c:pt idx="310">
                  <c:v>20</c:v>
                </c:pt>
                <c:pt idx="311">
                  <c:v>31</c:v>
                </c:pt>
                <c:pt idx="312">
                  <c:v>22</c:v>
                </c:pt>
                <c:pt idx="313">
                  <c:v>28</c:v>
                </c:pt>
                <c:pt idx="314">
                  <c:v>23</c:v>
                </c:pt>
                <c:pt idx="315">
                  <c:v>27</c:v>
                </c:pt>
                <c:pt idx="316">
                  <c:v>27</c:v>
                </c:pt>
                <c:pt idx="317">
                  <c:v>26</c:v>
                </c:pt>
                <c:pt idx="318">
                  <c:v>48</c:v>
                </c:pt>
                <c:pt idx="319">
                  <c:v>21</c:v>
                </c:pt>
                <c:pt idx="320">
                  <c:v>48</c:v>
                </c:pt>
                <c:pt idx="321">
                  <c:v>21</c:v>
                </c:pt>
                <c:pt idx="322">
                  <c:v>31</c:v>
                </c:pt>
                <c:pt idx="323">
                  <c:v>26</c:v>
                </c:pt>
                <c:pt idx="324">
                  <c:v>24</c:v>
                </c:pt>
                <c:pt idx="325">
                  <c:v>22</c:v>
                </c:pt>
                <c:pt idx="326">
                  <c:v>33</c:v>
                </c:pt>
                <c:pt idx="327">
                  <c:v>31</c:v>
                </c:pt>
                <c:pt idx="328">
                  <c:v>23</c:v>
                </c:pt>
                <c:pt idx="329">
                  <c:v>35</c:v>
                </c:pt>
                <c:pt idx="330">
                  <c:v>35</c:v>
                </c:pt>
                <c:pt idx="331">
                  <c:v>28</c:v>
                </c:pt>
                <c:pt idx="332">
                  <c:v>25</c:v>
                </c:pt>
                <c:pt idx="333">
                  <c:v>29</c:v>
                </c:pt>
                <c:pt idx="334">
                  <c:v>40</c:v>
                </c:pt>
                <c:pt idx="335">
                  <c:v>25</c:v>
                </c:pt>
                <c:pt idx="336">
                  <c:v>23</c:v>
                </c:pt>
                <c:pt idx="337">
                  <c:v>34</c:v>
                </c:pt>
                <c:pt idx="338">
                  <c:v>31</c:v>
                </c:pt>
                <c:pt idx="339">
                  <c:v>23</c:v>
                </c:pt>
                <c:pt idx="340">
                  <c:v>29</c:v>
                </c:pt>
                <c:pt idx="341">
                  <c:v>25</c:v>
                </c:pt>
                <c:pt idx="342">
                  <c:v>34</c:v>
                </c:pt>
                <c:pt idx="343">
                  <c:v>33</c:v>
                </c:pt>
                <c:pt idx="344">
                  <c:v>22</c:v>
                </c:pt>
                <c:pt idx="345">
                  <c:v>27</c:v>
                </c:pt>
                <c:pt idx="346">
                  <c:v>24</c:v>
                </c:pt>
                <c:pt idx="347">
                  <c:v>22</c:v>
                </c:pt>
                <c:pt idx="348">
                  <c:v>26</c:v>
                </c:pt>
                <c:pt idx="349">
                  <c:v>23</c:v>
                </c:pt>
                <c:pt idx="350">
                  <c:v>49</c:v>
                </c:pt>
                <c:pt idx="351">
                  <c:v>37</c:v>
                </c:pt>
                <c:pt idx="352">
                  <c:v>33</c:v>
                </c:pt>
                <c:pt idx="353">
                  <c:v>44</c:v>
                </c:pt>
                <c:pt idx="354">
                  <c:v>43</c:v>
                </c:pt>
                <c:pt idx="355">
                  <c:v>28</c:v>
                </c:pt>
                <c:pt idx="356">
                  <c:v>37</c:v>
                </c:pt>
                <c:pt idx="357">
                  <c:v>22</c:v>
                </c:pt>
                <c:pt idx="358">
                  <c:v>46</c:v>
                </c:pt>
                <c:pt idx="359">
                  <c:v>28</c:v>
                </c:pt>
                <c:pt idx="360">
                  <c:v>32</c:v>
                </c:pt>
                <c:pt idx="361">
                  <c:v>45</c:v>
                </c:pt>
                <c:pt idx="362">
                  <c:v>35</c:v>
                </c:pt>
                <c:pt idx="363">
                  <c:v>32</c:v>
                </c:pt>
                <c:pt idx="364">
                  <c:v>40</c:v>
                </c:pt>
                <c:pt idx="365">
                  <c:v>34</c:v>
                </c:pt>
                <c:pt idx="366">
                  <c:v>34</c:v>
                </c:pt>
                <c:pt idx="367">
                  <c:v>31</c:v>
                </c:pt>
                <c:pt idx="368">
                  <c:v>34</c:v>
                </c:pt>
                <c:pt idx="369">
                  <c:v>27</c:v>
                </c:pt>
                <c:pt idx="370">
                  <c:v>33</c:v>
                </c:pt>
                <c:pt idx="371">
                  <c:v>22</c:v>
                </c:pt>
                <c:pt idx="372">
                  <c:v>29</c:v>
                </c:pt>
                <c:pt idx="373">
                  <c:v>23</c:v>
                </c:pt>
                <c:pt idx="374">
                  <c:v>46</c:v>
                </c:pt>
                <c:pt idx="375">
                  <c:v>29</c:v>
                </c:pt>
                <c:pt idx="376">
                  <c:v>38</c:v>
                </c:pt>
                <c:pt idx="377">
                  <c:v>39</c:v>
                </c:pt>
                <c:pt idx="378">
                  <c:v>29</c:v>
                </c:pt>
                <c:pt idx="379">
                  <c:v>38</c:v>
                </c:pt>
                <c:pt idx="380">
                  <c:v>25</c:v>
                </c:pt>
                <c:pt idx="381">
                  <c:v>28</c:v>
                </c:pt>
                <c:pt idx="382">
                  <c:v>39</c:v>
                </c:pt>
                <c:pt idx="383">
                  <c:v>41</c:v>
                </c:pt>
                <c:pt idx="384">
                  <c:v>25</c:v>
                </c:pt>
                <c:pt idx="385">
                  <c:v>25</c:v>
                </c:pt>
                <c:pt idx="386">
                  <c:v>44</c:v>
                </c:pt>
                <c:pt idx="387">
                  <c:v>37</c:v>
                </c:pt>
                <c:pt idx="388">
                  <c:v>24</c:v>
                </c:pt>
                <c:pt idx="389">
                  <c:v>36</c:v>
                </c:pt>
                <c:pt idx="390">
                  <c:v>25</c:v>
                </c:pt>
                <c:pt idx="391">
                  <c:v>35</c:v>
                </c:pt>
                <c:pt idx="392">
                  <c:v>32</c:v>
                </c:pt>
                <c:pt idx="393">
                  <c:v>44</c:v>
                </c:pt>
                <c:pt idx="394">
                  <c:v>25</c:v>
                </c:pt>
                <c:pt idx="395">
                  <c:v>30</c:v>
                </c:pt>
                <c:pt idx="396">
                  <c:v>27</c:v>
                </c:pt>
                <c:pt idx="397">
                  <c:v>26</c:v>
                </c:pt>
                <c:pt idx="398">
                  <c:v>22</c:v>
                </c:pt>
                <c:pt idx="399">
                  <c:v>49</c:v>
                </c:pt>
                <c:pt idx="400">
                  <c:v>23</c:v>
                </c:pt>
                <c:pt idx="401">
                  <c:v>40</c:v>
                </c:pt>
                <c:pt idx="402">
                  <c:v>23</c:v>
                </c:pt>
                <c:pt idx="403">
                  <c:v>33</c:v>
                </c:pt>
                <c:pt idx="404">
                  <c:v>20</c:v>
                </c:pt>
                <c:pt idx="405">
                  <c:v>43</c:v>
                </c:pt>
                <c:pt idx="406">
                  <c:v>39</c:v>
                </c:pt>
                <c:pt idx="407">
                  <c:v>34</c:v>
                </c:pt>
                <c:pt idx="408">
                  <c:v>26</c:v>
                </c:pt>
                <c:pt idx="409">
                  <c:v>49</c:v>
                </c:pt>
                <c:pt idx="410">
                  <c:v>34</c:v>
                </c:pt>
                <c:pt idx="411">
                  <c:v>29</c:v>
                </c:pt>
                <c:pt idx="412">
                  <c:v>26</c:v>
                </c:pt>
                <c:pt idx="413">
                  <c:v>22</c:v>
                </c:pt>
                <c:pt idx="414">
                  <c:v>31</c:v>
                </c:pt>
                <c:pt idx="415">
                  <c:v>40</c:v>
                </c:pt>
                <c:pt idx="416">
                  <c:v>21</c:v>
                </c:pt>
                <c:pt idx="417">
                  <c:v>27</c:v>
                </c:pt>
                <c:pt idx="418">
                  <c:v>29</c:v>
                </c:pt>
                <c:pt idx="419">
                  <c:v>20</c:v>
                </c:pt>
                <c:pt idx="420">
                  <c:v>46</c:v>
                </c:pt>
                <c:pt idx="421">
                  <c:v>20</c:v>
                </c:pt>
                <c:pt idx="422">
                  <c:v>28</c:v>
                </c:pt>
                <c:pt idx="423">
                  <c:v>37</c:v>
                </c:pt>
                <c:pt idx="424">
                  <c:v>49</c:v>
                </c:pt>
                <c:pt idx="425">
                  <c:v>34</c:v>
                </c:pt>
                <c:pt idx="426">
                  <c:v>24</c:v>
                </c:pt>
                <c:pt idx="427">
                  <c:v>20</c:v>
                </c:pt>
                <c:pt idx="428">
                  <c:v>61</c:v>
                </c:pt>
                <c:pt idx="429">
                  <c:v>28</c:v>
                </c:pt>
                <c:pt idx="430">
                  <c:v>33</c:v>
                </c:pt>
                <c:pt idx="431">
                  <c:v>24</c:v>
                </c:pt>
                <c:pt idx="432">
                  <c:v>30</c:v>
                </c:pt>
                <c:pt idx="433">
                  <c:v>25</c:v>
                </c:pt>
                <c:pt idx="434">
                  <c:v>20</c:v>
                </c:pt>
                <c:pt idx="435">
                  <c:v>31</c:v>
                </c:pt>
                <c:pt idx="436">
                  <c:v>21</c:v>
                </c:pt>
                <c:pt idx="437">
                  <c:v>31</c:v>
                </c:pt>
                <c:pt idx="438">
                  <c:v>34</c:v>
                </c:pt>
                <c:pt idx="439">
                  <c:v>24</c:v>
                </c:pt>
                <c:pt idx="440">
                  <c:v>24</c:v>
                </c:pt>
                <c:pt idx="441">
                  <c:v>41</c:v>
                </c:pt>
                <c:pt idx="442">
                  <c:v>40</c:v>
                </c:pt>
                <c:pt idx="443">
                  <c:v>34</c:v>
                </c:pt>
                <c:pt idx="444">
                  <c:v>21</c:v>
                </c:pt>
                <c:pt idx="445">
                  <c:v>20</c:v>
                </c:pt>
                <c:pt idx="446">
                  <c:v>22</c:v>
                </c:pt>
                <c:pt idx="447">
                  <c:v>30</c:v>
                </c:pt>
                <c:pt idx="448">
                  <c:v>41</c:v>
                </c:pt>
                <c:pt idx="449">
                  <c:v>32</c:v>
                </c:pt>
                <c:pt idx="450">
                  <c:v>20</c:v>
                </c:pt>
                <c:pt idx="451">
                  <c:v>27</c:v>
                </c:pt>
                <c:pt idx="452">
                  <c:v>38</c:v>
                </c:pt>
                <c:pt idx="453">
                  <c:v>30</c:v>
                </c:pt>
                <c:pt idx="454">
                  <c:v>23</c:v>
                </c:pt>
                <c:pt idx="455">
                  <c:v>28</c:v>
                </c:pt>
                <c:pt idx="456">
                  <c:v>30</c:v>
                </c:pt>
                <c:pt idx="457">
                  <c:v>23</c:v>
                </c:pt>
                <c:pt idx="458">
                  <c:v>27</c:v>
                </c:pt>
                <c:pt idx="459">
                  <c:v>20</c:v>
                </c:pt>
                <c:pt idx="460">
                  <c:v>44</c:v>
                </c:pt>
                <c:pt idx="461">
                  <c:v>30</c:v>
                </c:pt>
                <c:pt idx="462">
                  <c:v>31</c:v>
                </c:pt>
                <c:pt idx="463">
                  <c:v>49</c:v>
                </c:pt>
                <c:pt idx="464">
                  <c:v>24</c:v>
                </c:pt>
                <c:pt idx="465">
                  <c:v>22</c:v>
                </c:pt>
                <c:pt idx="466">
                  <c:v>31</c:v>
                </c:pt>
                <c:pt idx="467">
                  <c:v>34</c:v>
                </c:pt>
                <c:pt idx="468">
                  <c:v>30</c:v>
                </c:pt>
                <c:pt idx="469">
                  <c:v>25</c:v>
                </c:pt>
                <c:pt idx="470">
                  <c:v>27</c:v>
                </c:pt>
                <c:pt idx="471">
                  <c:v>36</c:v>
                </c:pt>
                <c:pt idx="472">
                  <c:v>37</c:v>
                </c:pt>
                <c:pt idx="473">
                  <c:v>37</c:v>
                </c:pt>
                <c:pt idx="474">
                  <c:v>21</c:v>
                </c:pt>
                <c:pt idx="475">
                  <c:v>32</c:v>
                </c:pt>
                <c:pt idx="476">
                  <c:v>21</c:v>
                </c:pt>
                <c:pt idx="477">
                  <c:v>36</c:v>
                </c:pt>
                <c:pt idx="478">
                  <c:v>35</c:v>
                </c:pt>
                <c:pt idx="479">
                  <c:v>20</c:v>
                </c:pt>
                <c:pt idx="480">
                  <c:v>23</c:v>
                </c:pt>
                <c:pt idx="481">
                  <c:v>25</c:v>
                </c:pt>
                <c:pt idx="482">
                  <c:v>33</c:v>
                </c:pt>
                <c:pt idx="483">
                  <c:v>28</c:v>
                </c:pt>
                <c:pt idx="484">
                  <c:v>21</c:v>
                </c:pt>
                <c:pt idx="485">
                  <c:v>33</c:v>
                </c:pt>
                <c:pt idx="486">
                  <c:v>22</c:v>
                </c:pt>
                <c:pt idx="487">
                  <c:v>30</c:v>
                </c:pt>
                <c:pt idx="488">
                  <c:v>18</c:v>
                </c:pt>
                <c:pt idx="489">
                  <c:v>41</c:v>
                </c:pt>
                <c:pt idx="490">
                  <c:v>34</c:v>
                </c:pt>
                <c:pt idx="491">
                  <c:v>22</c:v>
                </c:pt>
                <c:pt idx="492">
                  <c:v>29</c:v>
                </c:pt>
                <c:pt idx="493">
                  <c:v>22</c:v>
                </c:pt>
                <c:pt idx="494">
                  <c:v>25</c:v>
                </c:pt>
                <c:pt idx="495">
                  <c:v>22</c:v>
                </c:pt>
                <c:pt idx="496">
                  <c:v>22</c:v>
                </c:pt>
                <c:pt idx="497">
                  <c:v>46</c:v>
                </c:pt>
                <c:pt idx="498">
                  <c:v>34</c:v>
                </c:pt>
                <c:pt idx="499">
                  <c:v>25</c:v>
                </c:pt>
                <c:pt idx="500">
                  <c:v>26</c:v>
                </c:pt>
                <c:pt idx="501">
                  <c:v>24</c:v>
                </c:pt>
                <c:pt idx="502">
                  <c:v>28</c:v>
                </c:pt>
                <c:pt idx="503">
                  <c:v>37</c:v>
                </c:pt>
                <c:pt idx="504">
                  <c:v>32</c:v>
                </c:pt>
                <c:pt idx="505">
                  <c:v>35</c:v>
                </c:pt>
                <c:pt idx="506">
                  <c:v>23</c:v>
                </c:pt>
                <c:pt idx="507">
                  <c:v>22</c:v>
                </c:pt>
                <c:pt idx="508">
                  <c:v>35</c:v>
                </c:pt>
                <c:pt idx="509">
                  <c:v>25</c:v>
                </c:pt>
                <c:pt idx="510">
                  <c:v>27</c:v>
                </c:pt>
                <c:pt idx="511">
                  <c:v>41</c:v>
                </c:pt>
                <c:pt idx="512">
                  <c:v>30</c:v>
                </c:pt>
                <c:pt idx="513">
                  <c:v>22</c:v>
                </c:pt>
                <c:pt idx="514">
                  <c:v>20</c:v>
                </c:pt>
                <c:pt idx="515">
                  <c:v>35</c:v>
                </c:pt>
                <c:pt idx="516">
                  <c:v>31</c:v>
                </c:pt>
                <c:pt idx="517">
                  <c:v>27</c:v>
                </c:pt>
                <c:pt idx="518">
                  <c:v>24</c:v>
                </c:pt>
                <c:pt idx="519">
                  <c:v>24</c:v>
                </c:pt>
                <c:pt idx="520">
                  <c:v>36</c:v>
                </c:pt>
                <c:pt idx="521">
                  <c:v>26</c:v>
                </c:pt>
                <c:pt idx="522">
                  <c:v>21</c:v>
                </c:pt>
                <c:pt idx="523">
                  <c:v>21</c:v>
                </c:pt>
                <c:pt idx="524">
                  <c:v>12</c:v>
                </c:pt>
                <c:pt idx="525">
                  <c:v>39</c:v>
                </c:pt>
                <c:pt idx="526">
                  <c:v>26</c:v>
                </c:pt>
                <c:pt idx="527">
                  <c:v>20</c:v>
                </c:pt>
                <c:pt idx="528">
                  <c:v>21</c:v>
                </c:pt>
                <c:pt idx="529">
                  <c:v>28</c:v>
                </c:pt>
                <c:pt idx="530">
                  <c:v>30</c:v>
                </c:pt>
                <c:pt idx="531">
                  <c:v>27</c:v>
                </c:pt>
                <c:pt idx="532">
                  <c:v>40</c:v>
                </c:pt>
                <c:pt idx="533">
                  <c:v>21</c:v>
                </c:pt>
                <c:pt idx="534">
                  <c:v>21</c:v>
                </c:pt>
                <c:pt idx="535">
                  <c:v>56</c:v>
                </c:pt>
                <c:pt idx="536">
                  <c:v>33</c:v>
                </c:pt>
                <c:pt idx="537">
                  <c:v>40</c:v>
                </c:pt>
                <c:pt idx="538">
                  <c:v>21</c:v>
                </c:pt>
                <c:pt idx="539">
                  <c:v>26</c:v>
                </c:pt>
                <c:pt idx="540">
                  <c:v>27</c:v>
                </c:pt>
                <c:pt idx="541">
                  <c:v>27</c:v>
                </c:pt>
                <c:pt idx="542">
                  <c:v>40</c:v>
                </c:pt>
                <c:pt idx="543">
                  <c:v>20</c:v>
                </c:pt>
                <c:pt idx="544">
                  <c:v>28</c:v>
                </c:pt>
                <c:pt idx="545">
                  <c:v>24</c:v>
                </c:pt>
                <c:pt idx="546">
                  <c:v>34</c:v>
                </c:pt>
                <c:pt idx="547">
                  <c:v>23</c:v>
                </c:pt>
                <c:pt idx="548">
                  <c:v>31</c:v>
                </c:pt>
                <c:pt idx="549">
                  <c:v>22</c:v>
                </c:pt>
                <c:pt idx="550">
                  <c:v>23</c:v>
                </c:pt>
                <c:pt idx="551">
                  <c:v>28</c:v>
                </c:pt>
                <c:pt idx="552">
                  <c:v>40</c:v>
                </c:pt>
                <c:pt idx="553">
                  <c:v>30</c:v>
                </c:pt>
                <c:pt idx="554">
                  <c:v>22</c:v>
                </c:pt>
                <c:pt idx="555">
                  <c:v>35</c:v>
                </c:pt>
                <c:pt idx="556">
                  <c:v>21</c:v>
                </c:pt>
                <c:pt idx="557">
                  <c:v>25</c:v>
                </c:pt>
                <c:pt idx="558">
                  <c:v>21</c:v>
                </c:pt>
                <c:pt idx="559">
                  <c:v>29</c:v>
                </c:pt>
                <c:pt idx="560">
                  <c:v>32</c:v>
                </c:pt>
                <c:pt idx="561">
                  <c:v>34</c:v>
                </c:pt>
                <c:pt idx="562">
                  <c:v>22</c:v>
                </c:pt>
                <c:pt idx="563">
                  <c:v>29</c:v>
                </c:pt>
                <c:pt idx="564">
                  <c:v>32</c:v>
                </c:pt>
                <c:pt idx="565">
                  <c:v>21</c:v>
                </c:pt>
                <c:pt idx="566">
                  <c:v>21</c:v>
                </c:pt>
                <c:pt idx="567">
                  <c:v>28</c:v>
                </c:pt>
                <c:pt idx="568">
                  <c:v>40</c:v>
                </c:pt>
                <c:pt idx="569">
                  <c:v>22</c:v>
                </c:pt>
                <c:pt idx="570">
                  <c:v>48</c:v>
                </c:pt>
                <c:pt idx="571">
                  <c:v>26</c:v>
                </c:pt>
                <c:pt idx="572">
                  <c:v>28</c:v>
                </c:pt>
                <c:pt idx="573">
                  <c:v>21</c:v>
                </c:pt>
                <c:pt idx="574">
                  <c:v>29</c:v>
                </c:pt>
                <c:pt idx="575">
                  <c:v>31</c:v>
                </c:pt>
                <c:pt idx="576">
                  <c:v>32</c:v>
                </c:pt>
                <c:pt idx="577">
                  <c:v>20</c:v>
                </c:pt>
                <c:pt idx="578">
                  <c:v>47</c:v>
                </c:pt>
                <c:pt idx="579">
                  <c:v>34</c:v>
                </c:pt>
                <c:pt idx="580">
                  <c:v>27</c:v>
                </c:pt>
                <c:pt idx="581">
                  <c:v>29</c:v>
                </c:pt>
                <c:pt idx="582">
                  <c:v>29</c:v>
                </c:pt>
                <c:pt idx="583">
                  <c:v>41</c:v>
                </c:pt>
                <c:pt idx="584">
                  <c:v>30</c:v>
                </c:pt>
                <c:pt idx="585">
                  <c:v>30</c:v>
                </c:pt>
                <c:pt idx="586">
                  <c:v>23</c:v>
                </c:pt>
                <c:pt idx="587">
                  <c:v>21</c:v>
                </c:pt>
                <c:pt idx="588">
                  <c:v>27</c:v>
                </c:pt>
                <c:pt idx="589">
                  <c:v>35</c:v>
                </c:pt>
                <c:pt idx="590">
                  <c:v>32</c:v>
                </c:pt>
                <c:pt idx="591">
                  <c:v>22</c:v>
                </c:pt>
                <c:pt idx="592">
                  <c:v>29</c:v>
                </c:pt>
                <c:pt idx="593">
                  <c:v>25</c:v>
                </c:pt>
                <c:pt idx="594">
                  <c:v>26</c:v>
                </c:pt>
                <c:pt idx="595">
                  <c:v>33</c:v>
                </c:pt>
                <c:pt idx="596">
                  <c:v>25</c:v>
                </c:pt>
                <c:pt idx="597">
                  <c:v>36</c:v>
                </c:pt>
                <c:pt idx="598">
                  <c:v>32</c:v>
                </c:pt>
                <c:pt idx="599">
                  <c:v>24</c:v>
                </c:pt>
                <c:pt idx="600">
                  <c:v>29</c:v>
                </c:pt>
                <c:pt idx="601">
                  <c:v>35</c:v>
                </c:pt>
                <c:pt idx="602">
                  <c:v>46</c:v>
                </c:pt>
                <c:pt idx="603">
                  <c:v>42</c:v>
                </c:pt>
                <c:pt idx="604">
                  <c:v>25</c:v>
                </c:pt>
                <c:pt idx="605">
                  <c:v>29</c:v>
                </c:pt>
                <c:pt idx="606">
                  <c:v>34</c:v>
                </c:pt>
                <c:pt idx="607">
                  <c:v>29</c:v>
                </c:pt>
                <c:pt idx="608">
                  <c:v>42</c:v>
                </c:pt>
                <c:pt idx="609">
                  <c:v>32</c:v>
                </c:pt>
                <c:pt idx="610">
                  <c:v>24</c:v>
                </c:pt>
                <c:pt idx="611">
                  <c:v>47</c:v>
                </c:pt>
                <c:pt idx="612">
                  <c:v>29</c:v>
                </c:pt>
                <c:pt idx="613">
                  <c:v>35</c:v>
                </c:pt>
                <c:pt idx="614">
                  <c:v>32</c:v>
                </c:pt>
                <c:pt idx="615">
                  <c:v>31</c:v>
                </c:pt>
                <c:pt idx="616">
                  <c:v>31</c:v>
                </c:pt>
                <c:pt idx="617">
                  <c:v>23</c:v>
                </c:pt>
                <c:pt idx="618">
                  <c:v>20</c:v>
                </c:pt>
                <c:pt idx="619">
                  <c:v>34</c:v>
                </c:pt>
                <c:pt idx="620">
                  <c:v>42</c:v>
                </c:pt>
                <c:pt idx="621">
                  <c:v>33</c:v>
                </c:pt>
                <c:pt idx="622">
                  <c:v>49</c:v>
                </c:pt>
                <c:pt idx="623">
                  <c:v>26</c:v>
                </c:pt>
                <c:pt idx="624">
                  <c:v>34</c:v>
                </c:pt>
                <c:pt idx="625">
                  <c:v>30</c:v>
                </c:pt>
                <c:pt idx="626">
                  <c:v>36</c:v>
                </c:pt>
                <c:pt idx="627">
                  <c:v>25</c:v>
                </c:pt>
                <c:pt idx="628">
                  <c:v>31</c:v>
                </c:pt>
                <c:pt idx="629">
                  <c:v>22</c:v>
                </c:pt>
                <c:pt idx="630">
                  <c:v>48</c:v>
                </c:pt>
                <c:pt idx="631">
                  <c:v>31</c:v>
                </c:pt>
                <c:pt idx="632">
                  <c:v>32</c:v>
                </c:pt>
                <c:pt idx="633">
                  <c:v>22</c:v>
                </c:pt>
                <c:pt idx="634">
                  <c:v>37</c:v>
                </c:pt>
                <c:pt idx="635">
                  <c:v>45</c:v>
                </c:pt>
                <c:pt idx="636">
                  <c:v>21</c:v>
                </c:pt>
                <c:pt idx="637">
                  <c:v>20</c:v>
                </c:pt>
                <c:pt idx="638">
                  <c:v>26</c:v>
                </c:pt>
                <c:pt idx="639">
                  <c:v>35</c:v>
                </c:pt>
                <c:pt idx="640">
                  <c:v>39</c:v>
                </c:pt>
                <c:pt idx="641">
                  <c:v>22</c:v>
                </c:pt>
                <c:pt idx="642">
                  <c:v>20</c:v>
                </c:pt>
                <c:pt idx="643">
                  <c:v>21</c:v>
                </c:pt>
                <c:pt idx="644">
                  <c:v>36</c:v>
                </c:pt>
                <c:pt idx="645">
                  <c:v>35</c:v>
                </c:pt>
                <c:pt idx="646">
                  <c:v>27</c:v>
                </c:pt>
                <c:pt idx="647">
                  <c:v>40</c:v>
                </c:pt>
                <c:pt idx="648">
                  <c:v>27</c:v>
                </c:pt>
                <c:pt idx="649">
                  <c:v>22</c:v>
                </c:pt>
                <c:pt idx="650">
                  <c:v>26</c:v>
                </c:pt>
                <c:pt idx="651">
                  <c:v>21</c:v>
                </c:pt>
                <c:pt idx="652">
                  <c:v>24</c:v>
                </c:pt>
                <c:pt idx="653">
                  <c:v>22</c:v>
                </c:pt>
                <c:pt idx="654">
                  <c:v>38</c:v>
                </c:pt>
                <c:pt idx="655">
                  <c:v>34</c:v>
                </c:pt>
                <c:pt idx="656">
                  <c:v>22</c:v>
                </c:pt>
                <c:pt idx="657">
                  <c:v>25</c:v>
                </c:pt>
                <c:pt idx="658">
                  <c:v>30</c:v>
                </c:pt>
                <c:pt idx="659">
                  <c:v>27</c:v>
                </c:pt>
                <c:pt idx="660">
                  <c:v>24</c:v>
                </c:pt>
                <c:pt idx="661">
                  <c:v>24</c:v>
                </c:pt>
                <c:pt idx="662">
                  <c:v>38</c:v>
                </c:pt>
                <c:pt idx="663">
                  <c:v>38</c:v>
                </c:pt>
                <c:pt idx="664">
                  <c:v>29</c:v>
                </c:pt>
                <c:pt idx="665">
                  <c:v>45</c:v>
                </c:pt>
                <c:pt idx="666">
                  <c:v>26</c:v>
                </c:pt>
                <c:pt idx="667">
                  <c:v>30</c:v>
                </c:pt>
                <c:pt idx="668">
                  <c:v>39</c:v>
                </c:pt>
                <c:pt idx="669">
                  <c:v>39</c:v>
                </c:pt>
                <c:pt idx="670">
                  <c:v>25</c:v>
                </c:pt>
                <c:pt idx="671">
                  <c:v>50</c:v>
                </c:pt>
                <c:pt idx="672">
                  <c:v>22</c:v>
                </c:pt>
                <c:pt idx="673">
                  <c:v>29</c:v>
                </c:pt>
                <c:pt idx="674">
                  <c:v>29</c:v>
                </c:pt>
                <c:pt idx="675">
                  <c:v>23</c:v>
                </c:pt>
                <c:pt idx="676">
                  <c:v>30</c:v>
                </c:pt>
                <c:pt idx="677">
                  <c:v>41</c:v>
                </c:pt>
                <c:pt idx="678">
                  <c:v>33</c:v>
                </c:pt>
                <c:pt idx="679">
                  <c:v>49</c:v>
                </c:pt>
                <c:pt idx="680">
                  <c:v>25</c:v>
                </c:pt>
                <c:pt idx="681">
                  <c:v>31</c:v>
                </c:pt>
                <c:pt idx="682">
                  <c:v>36</c:v>
                </c:pt>
                <c:pt idx="683">
                  <c:v>21</c:v>
                </c:pt>
                <c:pt idx="684">
                  <c:v>25</c:v>
                </c:pt>
                <c:pt idx="685">
                  <c:v>31</c:v>
                </c:pt>
                <c:pt idx="686">
                  <c:v>45</c:v>
                </c:pt>
                <c:pt idx="687">
                  <c:v>20</c:v>
                </c:pt>
                <c:pt idx="688">
                  <c:v>34</c:v>
                </c:pt>
                <c:pt idx="689">
                  <c:v>48</c:v>
                </c:pt>
                <c:pt idx="690">
                  <c:v>34</c:v>
                </c:pt>
                <c:pt idx="691">
                  <c:v>28</c:v>
                </c:pt>
                <c:pt idx="692">
                  <c:v>20</c:v>
                </c:pt>
                <c:pt idx="693">
                  <c:v>26</c:v>
                </c:pt>
                <c:pt idx="694">
                  <c:v>31</c:v>
                </c:pt>
                <c:pt idx="695">
                  <c:v>42</c:v>
                </c:pt>
                <c:pt idx="696">
                  <c:v>23</c:v>
                </c:pt>
                <c:pt idx="697">
                  <c:v>21</c:v>
                </c:pt>
                <c:pt idx="698">
                  <c:v>39</c:v>
                </c:pt>
                <c:pt idx="699">
                  <c:v>45</c:v>
                </c:pt>
                <c:pt idx="700">
                  <c:v>37</c:v>
                </c:pt>
                <c:pt idx="701">
                  <c:v>30</c:v>
                </c:pt>
                <c:pt idx="702">
                  <c:v>38</c:v>
                </c:pt>
                <c:pt idx="703">
                  <c:v>26</c:v>
                </c:pt>
                <c:pt idx="704">
                  <c:v>21</c:v>
                </c:pt>
                <c:pt idx="705">
                  <c:v>50</c:v>
                </c:pt>
                <c:pt idx="706">
                  <c:v>31</c:v>
                </c:pt>
                <c:pt idx="707">
                  <c:v>40</c:v>
                </c:pt>
                <c:pt idx="708">
                  <c:v>21</c:v>
                </c:pt>
                <c:pt idx="709">
                  <c:v>23</c:v>
                </c:pt>
                <c:pt idx="710">
                  <c:v>35</c:v>
                </c:pt>
                <c:pt idx="711">
                  <c:v>26</c:v>
                </c:pt>
                <c:pt idx="712">
                  <c:v>37</c:v>
                </c:pt>
                <c:pt idx="713">
                  <c:v>28</c:v>
                </c:pt>
                <c:pt idx="714">
                  <c:v>27</c:v>
                </c:pt>
                <c:pt idx="715">
                  <c:v>23</c:v>
                </c:pt>
                <c:pt idx="716">
                  <c:v>45</c:v>
                </c:pt>
                <c:pt idx="717">
                  <c:v>43</c:v>
                </c:pt>
                <c:pt idx="718">
                  <c:v>27</c:v>
                </c:pt>
                <c:pt idx="719">
                  <c:v>20</c:v>
                </c:pt>
                <c:pt idx="720">
                  <c:v>21</c:v>
                </c:pt>
                <c:pt idx="721">
                  <c:v>30</c:v>
                </c:pt>
                <c:pt idx="722">
                  <c:v>38</c:v>
                </c:pt>
                <c:pt idx="723">
                  <c:v>27</c:v>
                </c:pt>
                <c:pt idx="724">
                  <c:v>31</c:v>
                </c:pt>
                <c:pt idx="725">
                  <c:v>22</c:v>
                </c:pt>
                <c:pt idx="726">
                  <c:v>25</c:v>
                </c:pt>
                <c:pt idx="727">
                  <c:v>25</c:v>
                </c:pt>
                <c:pt idx="728">
                  <c:v>20</c:v>
                </c:pt>
                <c:pt idx="729">
                  <c:v>39</c:v>
                </c:pt>
                <c:pt idx="730">
                  <c:v>46</c:v>
                </c:pt>
                <c:pt idx="731">
                  <c:v>26</c:v>
                </c:pt>
                <c:pt idx="732">
                  <c:v>32</c:v>
                </c:pt>
                <c:pt idx="733">
                  <c:v>48</c:v>
                </c:pt>
                <c:pt idx="734">
                  <c:v>36</c:v>
                </c:pt>
                <c:pt idx="735">
                  <c:v>42</c:v>
                </c:pt>
                <c:pt idx="736">
                  <c:v>38</c:v>
                </c:pt>
                <c:pt idx="737">
                  <c:v>35</c:v>
                </c:pt>
                <c:pt idx="738">
                  <c:v>32</c:v>
                </c:pt>
                <c:pt idx="739">
                  <c:v>45</c:v>
                </c:pt>
                <c:pt idx="740">
                  <c:v>32</c:v>
                </c:pt>
                <c:pt idx="741">
                  <c:v>24</c:v>
                </c:pt>
                <c:pt idx="742">
                  <c:v>26</c:v>
                </c:pt>
                <c:pt idx="743">
                  <c:v>48</c:v>
                </c:pt>
                <c:pt idx="744">
                  <c:v>40</c:v>
                </c:pt>
                <c:pt idx="745">
                  <c:v>27</c:v>
                </c:pt>
                <c:pt idx="746">
                  <c:v>20</c:v>
                </c:pt>
                <c:pt idx="747">
                  <c:v>35</c:v>
                </c:pt>
                <c:pt idx="748">
                  <c:v>36</c:v>
                </c:pt>
                <c:pt idx="749">
                  <c:v>33</c:v>
                </c:pt>
                <c:pt idx="750">
                  <c:v>31</c:v>
                </c:pt>
                <c:pt idx="751">
                  <c:v>31</c:v>
                </c:pt>
                <c:pt idx="752">
                  <c:v>38</c:v>
                </c:pt>
                <c:pt idx="753">
                  <c:v>36</c:v>
                </c:pt>
                <c:pt idx="754">
                  <c:v>32</c:v>
                </c:pt>
                <c:pt idx="755">
                  <c:v>49</c:v>
                </c:pt>
                <c:pt idx="756">
                  <c:v>32</c:v>
                </c:pt>
                <c:pt idx="757">
                  <c:v>21</c:v>
                </c:pt>
                <c:pt idx="758">
                  <c:v>26</c:v>
                </c:pt>
                <c:pt idx="759">
                  <c:v>35</c:v>
                </c:pt>
                <c:pt idx="760">
                  <c:v>36</c:v>
                </c:pt>
                <c:pt idx="761">
                  <c:v>20</c:v>
                </c:pt>
                <c:pt idx="762">
                  <c:v>45</c:v>
                </c:pt>
                <c:pt idx="763">
                  <c:v>25</c:v>
                </c:pt>
                <c:pt idx="764">
                  <c:v>39</c:v>
                </c:pt>
                <c:pt idx="765">
                  <c:v>39</c:v>
                </c:pt>
                <c:pt idx="766">
                  <c:v>42</c:v>
                </c:pt>
                <c:pt idx="767">
                  <c:v>22</c:v>
                </c:pt>
                <c:pt idx="768">
                  <c:v>37</c:v>
                </c:pt>
                <c:pt idx="769">
                  <c:v>43</c:v>
                </c:pt>
                <c:pt idx="770">
                  <c:v>28</c:v>
                </c:pt>
                <c:pt idx="771">
                  <c:v>26</c:v>
                </c:pt>
                <c:pt idx="772">
                  <c:v>44</c:v>
                </c:pt>
                <c:pt idx="773">
                  <c:v>43</c:v>
                </c:pt>
                <c:pt idx="774">
                  <c:v>46</c:v>
                </c:pt>
                <c:pt idx="775">
                  <c:v>36</c:v>
                </c:pt>
                <c:pt idx="776">
                  <c:v>40</c:v>
                </c:pt>
                <c:pt idx="777">
                  <c:v>48</c:v>
                </c:pt>
                <c:pt idx="778">
                  <c:v>27</c:v>
                </c:pt>
                <c:pt idx="779">
                  <c:v>26</c:v>
                </c:pt>
                <c:pt idx="780">
                  <c:v>38</c:v>
                </c:pt>
                <c:pt idx="781">
                  <c:v>32</c:v>
                </c:pt>
                <c:pt idx="782">
                  <c:v>50</c:v>
                </c:pt>
                <c:pt idx="783">
                  <c:v>35</c:v>
                </c:pt>
                <c:pt idx="784">
                  <c:v>32</c:v>
                </c:pt>
                <c:pt idx="785">
                  <c:v>34</c:v>
                </c:pt>
                <c:pt idx="786">
                  <c:v>23</c:v>
                </c:pt>
                <c:pt idx="787">
                  <c:v>30</c:v>
                </c:pt>
                <c:pt idx="788">
                  <c:v>21</c:v>
                </c:pt>
                <c:pt idx="789">
                  <c:v>38</c:v>
                </c:pt>
                <c:pt idx="790">
                  <c:v>45</c:v>
                </c:pt>
                <c:pt idx="791">
                  <c:v>44</c:v>
                </c:pt>
                <c:pt idx="792">
                  <c:v>39</c:v>
                </c:pt>
                <c:pt idx="793">
                  <c:v>24</c:v>
                </c:pt>
                <c:pt idx="794">
                  <c:v>27</c:v>
                </c:pt>
                <c:pt idx="795">
                  <c:v>33</c:v>
                </c:pt>
                <c:pt idx="796">
                  <c:v>33</c:v>
                </c:pt>
                <c:pt idx="797">
                  <c:v>25</c:v>
                </c:pt>
                <c:pt idx="798">
                  <c:v>49</c:v>
                </c:pt>
                <c:pt idx="799">
                  <c:v>35</c:v>
                </c:pt>
                <c:pt idx="800">
                  <c:v>48</c:v>
                </c:pt>
                <c:pt idx="801">
                  <c:v>44</c:v>
                </c:pt>
                <c:pt idx="802">
                  <c:v>31</c:v>
                </c:pt>
                <c:pt idx="803">
                  <c:v>23</c:v>
                </c:pt>
                <c:pt idx="804">
                  <c:v>37</c:v>
                </c:pt>
                <c:pt idx="805">
                  <c:v>20</c:v>
                </c:pt>
                <c:pt idx="806">
                  <c:v>29</c:v>
                </c:pt>
                <c:pt idx="807">
                  <c:v>38</c:v>
                </c:pt>
                <c:pt idx="808">
                  <c:v>41</c:v>
                </c:pt>
                <c:pt idx="809">
                  <c:v>27</c:v>
                </c:pt>
                <c:pt idx="810">
                  <c:v>25</c:v>
                </c:pt>
                <c:pt idx="811">
                  <c:v>36</c:v>
                </c:pt>
                <c:pt idx="812">
                  <c:v>24</c:v>
                </c:pt>
                <c:pt idx="813">
                  <c:v>29</c:v>
                </c:pt>
                <c:pt idx="814">
                  <c:v>24</c:v>
                </c:pt>
                <c:pt idx="815">
                  <c:v>21</c:v>
                </c:pt>
                <c:pt idx="816">
                  <c:v>23</c:v>
                </c:pt>
                <c:pt idx="817">
                  <c:v>20</c:v>
                </c:pt>
                <c:pt idx="818">
                  <c:v>33</c:v>
                </c:pt>
                <c:pt idx="819">
                  <c:v>31</c:v>
                </c:pt>
                <c:pt idx="820">
                  <c:v>32</c:v>
                </c:pt>
                <c:pt idx="821">
                  <c:v>30</c:v>
                </c:pt>
                <c:pt idx="822">
                  <c:v>45</c:v>
                </c:pt>
                <c:pt idx="823">
                  <c:v>29</c:v>
                </c:pt>
                <c:pt idx="824">
                  <c:v>25</c:v>
                </c:pt>
                <c:pt idx="825">
                  <c:v>22</c:v>
                </c:pt>
                <c:pt idx="826">
                  <c:v>33</c:v>
                </c:pt>
                <c:pt idx="827">
                  <c:v>33</c:v>
                </c:pt>
                <c:pt idx="828">
                  <c:v>37</c:v>
                </c:pt>
                <c:pt idx="829">
                  <c:v>20</c:v>
                </c:pt>
                <c:pt idx="830">
                  <c:v>27</c:v>
                </c:pt>
                <c:pt idx="831">
                  <c:v>49</c:v>
                </c:pt>
                <c:pt idx="832">
                  <c:v>24</c:v>
                </c:pt>
                <c:pt idx="833">
                  <c:v>22</c:v>
                </c:pt>
                <c:pt idx="834">
                  <c:v>42</c:v>
                </c:pt>
                <c:pt idx="835">
                  <c:v>39</c:v>
                </c:pt>
                <c:pt idx="836">
                  <c:v>32</c:v>
                </c:pt>
                <c:pt idx="837">
                  <c:v>40</c:v>
                </c:pt>
                <c:pt idx="838">
                  <c:v>27</c:v>
                </c:pt>
                <c:pt idx="839">
                  <c:v>20</c:v>
                </c:pt>
                <c:pt idx="840">
                  <c:v>32</c:v>
                </c:pt>
                <c:pt idx="841">
                  <c:v>46</c:v>
                </c:pt>
                <c:pt idx="842">
                  <c:v>25</c:v>
                </c:pt>
                <c:pt idx="843">
                  <c:v>29</c:v>
                </c:pt>
                <c:pt idx="844">
                  <c:v>24</c:v>
                </c:pt>
                <c:pt idx="845">
                  <c:v>22</c:v>
                </c:pt>
                <c:pt idx="846">
                  <c:v>34</c:v>
                </c:pt>
                <c:pt idx="847">
                  <c:v>21</c:v>
                </c:pt>
                <c:pt idx="848">
                  <c:v>27</c:v>
                </c:pt>
                <c:pt idx="849">
                  <c:v>24</c:v>
                </c:pt>
                <c:pt idx="850">
                  <c:v>21</c:v>
                </c:pt>
                <c:pt idx="851">
                  <c:v>24</c:v>
                </c:pt>
                <c:pt idx="852">
                  <c:v>43</c:v>
                </c:pt>
                <c:pt idx="853">
                  <c:v>23</c:v>
                </c:pt>
                <c:pt idx="854">
                  <c:v>41</c:v>
                </c:pt>
                <c:pt idx="855">
                  <c:v>28</c:v>
                </c:pt>
                <c:pt idx="856">
                  <c:v>48</c:v>
                </c:pt>
                <c:pt idx="857">
                  <c:v>21</c:v>
                </c:pt>
                <c:pt idx="858">
                  <c:v>38</c:v>
                </c:pt>
                <c:pt idx="859">
                  <c:v>32</c:v>
                </c:pt>
                <c:pt idx="860">
                  <c:v>33</c:v>
                </c:pt>
                <c:pt idx="861">
                  <c:v>22</c:v>
                </c:pt>
                <c:pt idx="862">
                  <c:v>46</c:v>
                </c:pt>
                <c:pt idx="863">
                  <c:v>22</c:v>
                </c:pt>
                <c:pt idx="864">
                  <c:v>32</c:v>
                </c:pt>
                <c:pt idx="865">
                  <c:v>22</c:v>
                </c:pt>
                <c:pt idx="866">
                  <c:v>22</c:v>
                </c:pt>
                <c:pt idx="867">
                  <c:v>33</c:v>
                </c:pt>
                <c:pt idx="868">
                  <c:v>39</c:v>
                </c:pt>
                <c:pt idx="869">
                  <c:v>34</c:v>
                </c:pt>
                <c:pt idx="870">
                  <c:v>29</c:v>
                </c:pt>
                <c:pt idx="871">
                  <c:v>21</c:v>
                </c:pt>
                <c:pt idx="872">
                  <c:v>37</c:v>
                </c:pt>
                <c:pt idx="873">
                  <c:v>30</c:v>
                </c:pt>
                <c:pt idx="874">
                  <c:v>46</c:v>
                </c:pt>
                <c:pt idx="875">
                  <c:v>21</c:v>
                </c:pt>
                <c:pt idx="876">
                  <c:v>31</c:v>
                </c:pt>
                <c:pt idx="877">
                  <c:v>43</c:v>
                </c:pt>
                <c:pt idx="878">
                  <c:v>29</c:v>
                </c:pt>
                <c:pt idx="879">
                  <c:v>49</c:v>
                </c:pt>
                <c:pt idx="880">
                  <c:v>28</c:v>
                </c:pt>
                <c:pt idx="881">
                  <c:v>23</c:v>
                </c:pt>
                <c:pt idx="882">
                  <c:v>29</c:v>
                </c:pt>
                <c:pt idx="883">
                  <c:v>25</c:v>
                </c:pt>
                <c:pt idx="884">
                  <c:v>28</c:v>
                </c:pt>
                <c:pt idx="885">
                  <c:v>30</c:v>
                </c:pt>
                <c:pt idx="886">
                  <c:v>29</c:v>
                </c:pt>
                <c:pt idx="887">
                  <c:v>35</c:v>
                </c:pt>
                <c:pt idx="888">
                  <c:v>46</c:v>
                </c:pt>
                <c:pt idx="889">
                  <c:v>22</c:v>
                </c:pt>
                <c:pt idx="890">
                  <c:v>27</c:v>
                </c:pt>
                <c:pt idx="891">
                  <c:v>50</c:v>
                </c:pt>
                <c:pt idx="892">
                  <c:v>42</c:v>
                </c:pt>
                <c:pt idx="893">
                  <c:v>48</c:v>
                </c:pt>
                <c:pt idx="894">
                  <c:v>26</c:v>
                </c:pt>
                <c:pt idx="895">
                  <c:v>42</c:v>
                </c:pt>
                <c:pt idx="896">
                  <c:v>25</c:v>
                </c:pt>
                <c:pt idx="897">
                  <c:v>29</c:v>
                </c:pt>
                <c:pt idx="898">
                  <c:v>38</c:v>
                </c:pt>
                <c:pt idx="899">
                  <c:v>28</c:v>
                </c:pt>
                <c:pt idx="900">
                  <c:v>26</c:v>
                </c:pt>
                <c:pt idx="901">
                  <c:v>45</c:v>
                </c:pt>
                <c:pt idx="902">
                  <c:v>24</c:v>
                </c:pt>
                <c:pt idx="903">
                  <c:v>25</c:v>
                </c:pt>
                <c:pt idx="904">
                  <c:v>21</c:v>
                </c:pt>
                <c:pt idx="905">
                  <c:v>50</c:v>
                </c:pt>
                <c:pt idx="906">
                  <c:v>48</c:v>
                </c:pt>
                <c:pt idx="907">
                  <c:v>37</c:v>
                </c:pt>
                <c:pt idx="908">
                  <c:v>22</c:v>
                </c:pt>
                <c:pt idx="909">
                  <c:v>27</c:v>
                </c:pt>
                <c:pt idx="910">
                  <c:v>29</c:v>
                </c:pt>
                <c:pt idx="911">
                  <c:v>35</c:v>
                </c:pt>
                <c:pt idx="912">
                  <c:v>39</c:v>
                </c:pt>
                <c:pt idx="913">
                  <c:v>24</c:v>
                </c:pt>
                <c:pt idx="914">
                  <c:v>21</c:v>
                </c:pt>
                <c:pt idx="915">
                  <c:v>48</c:v>
                </c:pt>
                <c:pt idx="916">
                  <c:v>25</c:v>
                </c:pt>
                <c:pt idx="917">
                  <c:v>36</c:v>
                </c:pt>
                <c:pt idx="918">
                  <c:v>47</c:v>
                </c:pt>
                <c:pt idx="919">
                  <c:v>36</c:v>
                </c:pt>
                <c:pt idx="920">
                  <c:v>31</c:v>
                </c:pt>
                <c:pt idx="921">
                  <c:v>25</c:v>
                </c:pt>
                <c:pt idx="922">
                  <c:v>25</c:v>
                </c:pt>
                <c:pt idx="923">
                  <c:v>38</c:v>
                </c:pt>
                <c:pt idx="924">
                  <c:v>22</c:v>
                </c:pt>
                <c:pt idx="925">
                  <c:v>25</c:v>
                </c:pt>
                <c:pt idx="926">
                  <c:v>32</c:v>
                </c:pt>
                <c:pt idx="927">
                  <c:v>23</c:v>
                </c:pt>
                <c:pt idx="928">
                  <c:v>41</c:v>
                </c:pt>
                <c:pt idx="929">
                  <c:v>41</c:v>
                </c:pt>
                <c:pt idx="930">
                  <c:v>36</c:v>
                </c:pt>
                <c:pt idx="931">
                  <c:v>45</c:v>
                </c:pt>
                <c:pt idx="932">
                  <c:v>40</c:v>
                </c:pt>
                <c:pt idx="933">
                  <c:v>22</c:v>
                </c:pt>
                <c:pt idx="934">
                  <c:v>24</c:v>
                </c:pt>
                <c:pt idx="935">
                  <c:v>30</c:v>
                </c:pt>
                <c:pt idx="936">
                  <c:v>33</c:v>
                </c:pt>
                <c:pt idx="937">
                  <c:v>30</c:v>
                </c:pt>
                <c:pt idx="938">
                  <c:v>44</c:v>
                </c:pt>
                <c:pt idx="939">
                  <c:v>36</c:v>
                </c:pt>
                <c:pt idx="940">
                  <c:v>22</c:v>
                </c:pt>
                <c:pt idx="941">
                  <c:v>29</c:v>
                </c:pt>
                <c:pt idx="942">
                  <c:v>42</c:v>
                </c:pt>
                <c:pt idx="943">
                  <c:v>26</c:v>
                </c:pt>
                <c:pt idx="944">
                  <c:v>55</c:v>
                </c:pt>
                <c:pt idx="945">
                  <c:v>64</c:v>
                </c:pt>
                <c:pt idx="946">
                  <c:v>44</c:v>
                </c:pt>
                <c:pt idx="947">
                  <c:v>32</c:v>
                </c:pt>
                <c:pt idx="948">
                  <c:v>49</c:v>
                </c:pt>
                <c:pt idx="949">
                  <c:v>25</c:v>
                </c:pt>
                <c:pt idx="950">
                  <c:v>37</c:v>
                </c:pt>
                <c:pt idx="951">
                  <c:v>24</c:v>
                </c:pt>
                <c:pt idx="952">
                  <c:v>24</c:v>
                </c:pt>
                <c:pt idx="953">
                  <c:v>37</c:v>
                </c:pt>
                <c:pt idx="954">
                  <c:v>31</c:v>
                </c:pt>
                <c:pt idx="955">
                  <c:v>32</c:v>
                </c:pt>
                <c:pt idx="956">
                  <c:v>36</c:v>
                </c:pt>
                <c:pt idx="957">
                  <c:v>28</c:v>
                </c:pt>
                <c:pt idx="958">
                  <c:v>26</c:v>
                </c:pt>
                <c:pt idx="959">
                  <c:v>23</c:v>
                </c:pt>
                <c:pt idx="960">
                  <c:v>38</c:v>
                </c:pt>
                <c:pt idx="961">
                  <c:v>44</c:v>
                </c:pt>
                <c:pt idx="962">
                  <c:v>38</c:v>
                </c:pt>
                <c:pt idx="963">
                  <c:v>39</c:v>
                </c:pt>
                <c:pt idx="964">
                  <c:v>26</c:v>
                </c:pt>
                <c:pt idx="965">
                  <c:v>25</c:v>
                </c:pt>
                <c:pt idx="966">
                  <c:v>22</c:v>
                </c:pt>
                <c:pt idx="967">
                  <c:v>40</c:v>
                </c:pt>
                <c:pt idx="968">
                  <c:v>25</c:v>
                </c:pt>
                <c:pt idx="969">
                  <c:v>23</c:v>
                </c:pt>
                <c:pt idx="970">
                  <c:v>31</c:v>
                </c:pt>
                <c:pt idx="971">
                  <c:v>32</c:v>
                </c:pt>
                <c:pt idx="972">
                  <c:v>28</c:v>
                </c:pt>
                <c:pt idx="973">
                  <c:v>42</c:v>
                </c:pt>
                <c:pt idx="974">
                  <c:v>35</c:v>
                </c:pt>
                <c:pt idx="975">
                  <c:v>30</c:v>
                </c:pt>
                <c:pt idx="976">
                  <c:v>26</c:v>
                </c:pt>
                <c:pt idx="977">
                  <c:v>34</c:v>
                </c:pt>
                <c:pt idx="978">
                  <c:v>50</c:v>
                </c:pt>
                <c:pt idx="979">
                  <c:v>43</c:v>
                </c:pt>
                <c:pt idx="980">
                  <c:v>26</c:v>
                </c:pt>
                <c:pt idx="981">
                  <c:v>41</c:v>
                </c:pt>
                <c:pt idx="982">
                  <c:v>28</c:v>
                </c:pt>
                <c:pt idx="983">
                  <c:v>39</c:v>
                </c:pt>
                <c:pt idx="984">
                  <c:v>24</c:v>
                </c:pt>
                <c:pt idx="985">
                  <c:v>20</c:v>
                </c:pt>
                <c:pt idx="986">
                  <c:v>41</c:v>
                </c:pt>
                <c:pt idx="987">
                  <c:v>48</c:v>
                </c:pt>
                <c:pt idx="988">
                  <c:v>31</c:v>
                </c:pt>
                <c:pt idx="989">
                  <c:v>48</c:v>
                </c:pt>
                <c:pt idx="990">
                  <c:v>22</c:v>
                </c:pt>
                <c:pt idx="991">
                  <c:v>36</c:v>
                </c:pt>
                <c:pt idx="992">
                  <c:v>49</c:v>
                </c:pt>
                <c:pt idx="993">
                  <c:v>43</c:v>
                </c:pt>
                <c:pt idx="994">
                  <c:v>30</c:v>
                </c:pt>
                <c:pt idx="995">
                  <c:v>38</c:v>
                </c:pt>
                <c:pt idx="996">
                  <c:v>44</c:v>
                </c:pt>
                <c:pt idx="997">
                  <c:v>29</c:v>
                </c:pt>
                <c:pt idx="998">
                  <c:v>24</c:v>
                </c:pt>
                <c:pt idx="999">
                  <c:v>26</c:v>
                </c:pt>
                <c:pt idx="1000">
                  <c:v>37</c:v>
                </c:pt>
                <c:pt idx="1001">
                  <c:v>23</c:v>
                </c:pt>
                <c:pt idx="1002">
                  <c:v>34</c:v>
                </c:pt>
                <c:pt idx="1003">
                  <c:v>31</c:v>
                </c:pt>
                <c:pt idx="1004">
                  <c:v>44</c:v>
                </c:pt>
                <c:pt idx="1005">
                  <c:v>36</c:v>
                </c:pt>
                <c:pt idx="1006">
                  <c:v>32</c:v>
                </c:pt>
                <c:pt idx="1007">
                  <c:v>21</c:v>
                </c:pt>
                <c:pt idx="1008">
                  <c:v>20</c:v>
                </c:pt>
                <c:pt idx="1009">
                  <c:v>39</c:v>
                </c:pt>
                <c:pt idx="1010">
                  <c:v>39</c:v>
                </c:pt>
                <c:pt idx="1011">
                  <c:v>26</c:v>
                </c:pt>
                <c:pt idx="1012">
                  <c:v>28</c:v>
                </c:pt>
                <c:pt idx="1013">
                  <c:v>30</c:v>
                </c:pt>
                <c:pt idx="1014">
                  <c:v>38</c:v>
                </c:pt>
                <c:pt idx="1015">
                  <c:v>27</c:v>
                </c:pt>
                <c:pt idx="1016">
                  <c:v>26</c:v>
                </c:pt>
                <c:pt idx="1017">
                  <c:v>27</c:v>
                </c:pt>
                <c:pt idx="1018">
                  <c:v>40</c:v>
                </c:pt>
                <c:pt idx="1019">
                  <c:v>21</c:v>
                </c:pt>
                <c:pt idx="1020">
                  <c:v>31</c:v>
                </c:pt>
                <c:pt idx="1021">
                  <c:v>28</c:v>
                </c:pt>
                <c:pt idx="1022">
                  <c:v>47</c:v>
                </c:pt>
                <c:pt idx="1023">
                  <c:v>44</c:v>
                </c:pt>
                <c:pt idx="1024">
                  <c:v>43</c:v>
                </c:pt>
                <c:pt idx="1025">
                  <c:v>46</c:v>
                </c:pt>
                <c:pt idx="1026">
                  <c:v>35</c:v>
                </c:pt>
                <c:pt idx="1027">
                  <c:v>23</c:v>
                </c:pt>
                <c:pt idx="1028">
                  <c:v>38</c:v>
                </c:pt>
                <c:pt idx="1029">
                  <c:v>31</c:v>
                </c:pt>
                <c:pt idx="1030">
                  <c:v>35</c:v>
                </c:pt>
                <c:pt idx="1031">
                  <c:v>42</c:v>
                </c:pt>
                <c:pt idx="1032">
                  <c:v>21</c:v>
                </c:pt>
                <c:pt idx="1033">
                  <c:v>27</c:v>
                </c:pt>
                <c:pt idx="1034">
                  <c:v>28</c:v>
                </c:pt>
                <c:pt idx="1035">
                  <c:v>42</c:v>
                </c:pt>
                <c:pt idx="1036">
                  <c:v>27</c:v>
                </c:pt>
                <c:pt idx="1037">
                  <c:v>49</c:v>
                </c:pt>
                <c:pt idx="1038">
                  <c:v>37</c:v>
                </c:pt>
                <c:pt idx="1039">
                  <c:v>22</c:v>
                </c:pt>
                <c:pt idx="1040">
                  <c:v>30</c:v>
                </c:pt>
                <c:pt idx="1041">
                  <c:v>45</c:v>
                </c:pt>
                <c:pt idx="1042">
                  <c:v>42</c:v>
                </c:pt>
                <c:pt idx="1043">
                  <c:v>43</c:v>
                </c:pt>
                <c:pt idx="1044">
                  <c:v>32</c:v>
                </c:pt>
                <c:pt idx="1045">
                  <c:v>50</c:v>
                </c:pt>
                <c:pt idx="1046">
                  <c:v>32</c:v>
                </c:pt>
                <c:pt idx="1047">
                  <c:v>39</c:v>
                </c:pt>
                <c:pt idx="1048">
                  <c:v>23</c:v>
                </c:pt>
                <c:pt idx="1049">
                  <c:v>44</c:v>
                </c:pt>
                <c:pt idx="1050">
                  <c:v>23</c:v>
                </c:pt>
                <c:pt idx="1051">
                  <c:v>26</c:v>
                </c:pt>
                <c:pt idx="1052">
                  <c:v>20</c:v>
                </c:pt>
                <c:pt idx="1053">
                  <c:v>49</c:v>
                </c:pt>
                <c:pt idx="1054">
                  <c:v>31</c:v>
                </c:pt>
                <c:pt idx="1055">
                  <c:v>48</c:v>
                </c:pt>
                <c:pt idx="1056">
                  <c:v>48</c:v>
                </c:pt>
                <c:pt idx="1057">
                  <c:v>36</c:v>
                </c:pt>
                <c:pt idx="1058">
                  <c:v>33</c:v>
                </c:pt>
                <c:pt idx="1059">
                  <c:v>31</c:v>
                </c:pt>
                <c:pt idx="1060">
                  <c:v>23</c:v>
                </c:pt>
                <c:pt idx="1061">
                  <c:v>20</c:v>
                </c:pt>
                <c:pt idx="1062">
                  <c:v>35</c:v>
                </c:pt>
                <c:pt idx="1063">
                  <c:v>29</c:v>
                </c:pt>
                <c:pt idx="1064">
                  <c:v>20</c:v>
                </c:pt>
                <c:pt idx="1065">
                  <c:v>39</c:v>
                </c:pt>
                <c:pt idx="1066">
                  <c:v>44</c:v>
                </c:pt>
                <c:pt idx="1067">
                  <c:v>31</c:v>
                </c:pt>
                <c:pt idx="1068">
                  <c:v>32</c:v>
                </c:pt>
                <c:pt idx="1069">
                  <c:v>31</c:v>
                </c:pt>
                <c:pt idx="1070">
                  <c:v>44</c:v>
                </c:pt>
                <c:pt idx="1071">
                  <c:v>34</c:v>
                </c:pt>
                <c:pt idx="1072">
                  <c:v>20</c:v>
                </c:pt>
                <c:pt idx="1073">
                  <c:v>26</c:v>
                </c:pt>
                <c:pt idx="1074">
                  <c:v>40</c:v>
                </c:pt>
                <c:pt idx="1075">
                  <c:v>49</c:v>
                </c:pt>
                <c:pt idx="1076">
                  <c:v>31</c:v>
                </c:pt>
                <c:pt idx="1077">
                  <c:v>25</c:v>
                </c:pt>
                <c:pt idx="1078">
                  <c:v>37</c:v>
                </c:pt>
                <c:pt idx="1079">
                  <c:v>29</c:v>
                </c:pt>
                <c:pt idx="1080">
                  <c:v>27</c:v>
                </c:pt>
                <c:pt idx="1081">
                  <c:v>28</c:v>
                </c:pt>
                <c:pt idx="1082">
                  <c:v>28</c:v>
                </c:pt>
                <c:pt idx="1083">
                  <c:v>19</c:v>
                </c:pt>
                <c:pt idx="1084">
                  <c:v>34</c:v>
                </c:pt>
                <c:pt idx="1085">
                  <c:v>23</c:v>
                </c:pt>
                <c:pt idx="1086">
                  <c:v>31</c:v>
                </c:pt>
                <c:pt idx="1087">
                  <c:v>46</c:v>
                </c:pt>
                <c:pt idx="1088">
                  <c:v>34</c:v>
                </c:pt>
                <c:pt idx="1089">
                  <c:v>25</c:v>
                </c:pt>
                <c:pt idx="1090">
                  <c:v>22</c:v>
                </c:pt>
                <c:pt idx="1091">
                  <c:v>43</c:v>
                </c:pt>
                <c:pt idx="1092">
                  <c:v>21</c:v>
                </c:pt>
                <c:pt idx="1093">
                  <c:v>45</c:v>
                </c:pt>
                <c:pt idx="1094">
                  <c:v>22</c:v>
                </c:pt>
                <c:pt idx="1095">
                  <c:v>38</c:v>
                </c:pt>
                <c:pt idx="1096">
                  <c:v>27</c:v>
                </c:pt>
                <c:pt idx="1097">
                  <c:v>36</c:v>
                </c:pt>
                <c:pt idx="1098">
                  <c:v>25</c:v>
                </c:pt>
                <c:pt idx="1099">
                  <c:v>43</c:v>
                </c:pt>
                <c:pt idx="1100">
                  <c:v>29</c:v>
                </c:pt>
                <c:pt idx="1101">
                  <c:v>39</c:v>
                </c:pt>
                <c:pt idx="1102">
                  <c:v>34</c:v>
                </c:pt>
                <c:pt idx="1103">
                  <c:v>31</c:v>
                </c:pt>
                <c:pt idx="1104">
                  <c:v>43</c:v>
                </c:pt>
                <c:pt idx="1105">
                  <c:v>27</c:v>
                </c:pt>
                <c:pt idx="1106">
                  <c:v>33</c:v>
                </c:pt>
                <c:pt idx="1107">
                  <c:v>41</c:v>
                </c:pt>
                <c:pt idx="1108">
                  <c:v>49</c:v>
                </c:pt>
                <c:pt idx="1109">
                  <c:v>24</c:v>
                </c:pt>
                <c:pt idx="1110">
                  <c:v>46</c:v>
                </c:pt>
                <c:pt idx="1111">
                  <c:v>23</c:v>
                </c:pt>
                <c:pt idx="1112">
                  <c:v>32</c:v>
                </c:pt>
                <c:pt idx="1113">
                  <c:v>32</c:v>
                </c:pt>
                <c:pt idx="1114">
                  <c:v>26</c:v>
                </c:pt>
                <c:pt idx="1115">
                  <c:v>25</c:v>
                </c:pt>
                <c:pt idx="1116">
                  <c:v>39</c:v>
                </c:pt>
                <c:pt idx="1117">
                  <c:v>23</c:v>
                </c:pt>
                <c:pt idx="1118">
                  <c:v>27</c:v>
                </c:pt>
                <c:pt idx="1119">
                  <c:v>23</c:v>
                </c:pt>
                <c:pt idx="1120">
                  <c:v>24</c:v>
                </c:pt>
                <c:pt idx="1121">
                  <c:v>46</c:v>
                </c:pt>
                <c:pt idx="1122">
                  <c:v>38</c:v>
                </c:pt>
                <c:pt idx="1123">
                  <c:v>22</c:v>
                </c:pt>
                <c:pt idx="1124">
                  <c:v>33</c:v>
                </c:pt>
                <c:pt idx="1125">
                  <c:v>25</c:v>
                </c:pt>
                <c:pt idx="1126">
                  <c:v>33</c:v>
                </c:pt>
                <c:pt idx="1127">
                  <c:v>24</c:v>
                </c:pt>
                <c:pt idx="1128">
                  <c:v>42</c:v>
                </c:pt>
                <c:pt idx="1129">
                  <c:v>34</c:v>
                </c:pt>
                <c:pt idx="1130">
                  <c:v>20</c:v>
                </c:pt>
                <c:pt idx="1131">
                  <c:v>31</c:v>
                </c:pt>
                <c:pt idx="1132">
                  <c:v>48</c:v>
                </c:pt>
                <c:pt idx="1133">
                  <c:v>26</c:v>
                </c:pt>
                <c:pt idx="1134">
                  <c:v>35</c:v>
                </c:pt>
                <c:pt idx="1135">
                  <c:v>31</c:v>
                </c:pt>
                <c:pt idx="1136">
                  <c:v>25</c:v>
                </c:pt>
                <c:pt idx="1137">
                  <c:v>30</c:v>
                </c:pt>
                <c:pt idx="1138">
                  <c:v>35</c:v>
                </c:pt>
                <c:pt idx="1139">
                  <c:v>38</c:v>
                </c:pt>
                <c:pt idx="1140">
                  <c:v>29</c:v>
                </c:pt>
                <c:pt idx="1141">
                  <c:v>33</c:v>
                </c:pt>
                <c:pt idx="1142">
                  <c:v>40</c:v>
                </c:pt>
                <c:pt idx="1143">
                  <c:v>41</c:v>
                </c:pt>
                <c:pt idx="1144">
                  <c:v>33</c:v>
                </c:pt>
                <c:pt idx="1145">
                  <c:v>27</c:v>
                </c:pt>
                <c:pt idx="1146">
                  <c:v>21</c:v>
                </c:pt>
                <c:pt idx="1147">
                  <c:v>25</c:v>
                </c:pt>
                <c:pt idx="1148">
                  <c:v>43</c:v>
                </c:pt>
                <c:pt idx="1149">
                  <c:v>41</c:v>
                </c:pt>
                <c:pt idx="1150">
                  <c:v>39</c:v>
                </c:pt>
                <c:pt idx="1151">
                  <c:v>33</c:v>
                </c:pt>
                <c:pt idx="1152">
                  <c:v>34</c:v>
                </c:pt>
                <c:pt idx="1153">
                  <c:v>49</c:v>
                </c:pt>
                <c:pt idx="1154">
                  <c:v>27</c:v>
                </c:pt>
                <c:pt idx="1155">
                  <c:v>46</c:v>
                </c:pt>
                <c:pt idx="1156">
                  <c:v>46</c:v>
                </c:pt>
                <c:pt idx="1157">
                  <c:v>32</c:v>
                </c:pt>
                <c:pt idx="1158">
                  <c:v>22</c:v>
                </c:pt>
                <c:pt idx="1159">
                  <c:v>25</c:v>
                </c:pt>
                <c:pt idx="1160">
                  <c:v>21</c:v>
                </c:pt>
                <c:pt idx="1161">
                  <c:v>46</c:v>
                </c:pt>
                <c:pt idx="1162">
                  <c:v>26</c:v>
                </c:pt>
                <c:pt idx="1163">
                  <c:v>28</c:v>
                </c:pt>
                <c:pt idx="1164">
                  <c:v>32</c:v>
                </c:pt>
                <c:pt idx="1165">
                  <c:v>37</c:v>
                </c:pt>
                <c:pt idx="1166">
                  <c:v>32</c:v>
                </c:pt>
                <c:pt idx="1167">
                  <c:v>30</c:v>
                </c:pt>
                <c:pt idx="1168">
                  <c:v>23</c:v>
                </c:pt>
                <c:pt idx="1169">
                  <c:v>45</c:v>
                </c:pt>
                <c:pt idx="1170">
                  <c:v>30</c:v>
                </c:pt>
                <c:pt idx="1171">
                  <c:v>25</c:v>
                </c:pt>
                <c:pt idx="1172">
                  <c:v>25</c:v>
                </c:pt>
                <c:pt idx="1173">
                  <c:v>45</c:v>
                </c:pt>
                <c:pt idx="1174">
                  <c:v>25</c:v>
                </c:pt>
                <c:pt idx="1175">
                  <c:v>20</c:v>
                </c:pt>
                <c:pt idx="1176">
                  <c:v>48</c:v>
                </c:pt>
                <c:pt idx="1177">
                  <c:v>28</c:v>
                </c:pt>
                <c:pt idx="1178">
                  <c:v>41</c:v>
                </c:pt>
                <c:pt idx="1179">
                  <c:v>32</c:v>
                </c:pt>
                <c:pt idx="1180">
                  <c:v>35</c:v>
                </c:pt>
                <c:pt idx="1181">
                  <c:v>29</c:v>
                </c:pt>
                <c:pt idx="1182">
                  <c:v>50</c:v>
                </c:pt>
                <c:pt idx="1183">
                  <c:v>55</c:v>
                </c:pt>
                <c:pt idx="1184">
                  <c:v>41</c:v>
                </c:pt>
                <c:pt idx="1185">
                  <c:v>41</c:v>
                </c:pt>
                <c:pt idx="1186">
                  <c:v>22</c:v>
                </c:pt>
                <c:pt idx="1187">
                  <c:v>26</c:v>
                </c:pt>
                <c:pt idx="1188">
                  <c:v>37</c:v>
                </c:pt>
                <c:pt idx="1189">
                  <c:v>23</c:v>
                </c:pt>
                <c:pt idx="1190">
                  <c:v>45</c:v>
                </c:pt>
                <c:pt idx="1191">
                  <c:v>42</c:v>
                </c:pt>
                <c:pt idx="1192">
                  <c:v>20</c:v>
                </c:pt>
                <c:pt idx="1193">
                  <c:v>45</c:v>
                </c:pt>
                <c:pt idx="1194">
                  <c:v>47</c:v>
                </c:pt>
                <c:pt idx="1195">
                  <c:v>43</c:v>
                </c:pt>
                <c:pt idx="1196">
                  <c:v>36</c:v>
                </c:pt>
                <c:pt idx="1197">
                  <c:v>29</c:v>
                </c:pt>
                <c:pt idx="1198">
                  <c:v>35</c:v>
                </c:pt>
                <c:pt idx="1199">
                  <c:v>44</c:v>
                </c:pt>
                <c:pt idx="1200">
                  <c:v>34</c:v>
                </c:pt>
                <c:pt idx="1201">
                  <c:v>32</c:v>
                </c:pt>
                <c:pt idx="1202">
                  <c:v>26</c:v>
                </c:pt>
                <c:pt idx="1203">
                  <c:v>30</c:v>
                </c:pt>
                <c:pt idx="1204">
                  <c:v>29</c:v>
                </c:pt>
                <c:pt idx="1205">
                  <c:v>28</c:v>
                </c:pt>
                <c:pt idx="1206">
                  <c:v>44</c:v>
                </c:pt>
                <c:pt idx="1207">
                  <c:v>21</c:v>
                </c:pt>
                <c:pt idx="1208">
                  <c:v>32</c:v>
                </c:pt>
                <c:pt idx="1209">
                  <c:v>22</c:v>
                </c:pt>
                <c:pt idx="1210">
                  <c:v>41</c:v>
                </c:pt>
                <c:pt idx="1211">
                  <c:v>31</c:v>
                </c:pt>
                <c:pt idx="1212">
                  <c:v>24</c:v>
                </c:pt>
                <c:pt idx="1213">
                  <c:v>47</c:v>
                </c:pt>
                <c:pt idx="1214">
                  <c:v>47</c:v>
                </c:pt>
                <c:pt idx="1215">
                  <c:v>20</c:v>
                </c:pt>
                <c:pt idx="1216">
                  <c:v>25</c:v>
                </c:pt>
                <c:pt idx="1217">
                  <c:v>29</c:v>
                </c:pt>
                <c:pt idx="1218">
                  <c:v>21</c:v>
                </c:pt>
                <c:pt idx="1219">
                  <c:v>32</c:v>
                </c:pt>
                <c:pt idx="1220">
                  <c:v>48</c:v>
                </c:pt>
                <c:pt idx="1221">
                  <c:v>48</c:v>
                </c:pt>
                <c:pt idx="1222">
                  <c:v>25</c:v>
                </c:pt>
                <c:pt idx="1223">
                  <c:v>42</c:v>
                </c:pt>
                <c:pt idx="1224">
                  <c:v>43</c:v>
                </c:pt>
                <c:pt idx="1225">
                  <c:v>29</c:v>
                </c:pt>
                <c:pt idx="1226">
                  <c:v>31</c:v>
                </c:pt>
                <c:pt idx="1227">
                  <c:v>44</c:v>
                </c:pt>
                <c:pt idx="1228">
                  <c:v>26</c:v>
                </c:pt>
                <c:pt idx="1229">
                  <c:v>28</c:v>
                </c:pt>
                <c:pt idx="1230">
                  <c:v>47</c:v>
                </c:pt>
                <c:pt idx="1231">
                  <c:v>37</c:v>
                </c:pt>
                <c:pt idx="1232">
                  <c:v>30</c:v>
                </c:pt>
                <c:pt idx="1233">
                  <c:v>26</c:v>
                </c:pt>
                <c:pt idx="1234">
                  <c:v>28</c:v>
                </c:pt>
                <c:pt idx="1235">
                  <c:v>31</c:v>
                </c:pt>
                <c:pt idx="1236">
                  <c:v>24</c:v>
                </c:pt>
                <c:pt idx="1237">
                  <c:v>36</c:v>
                </c:pt>
                <c:pt idx="1238">
                  <c:v>30</c:v>
                </c:pt>
                <c:pt idx="1239">
                  <c:v>39</c:v>
                </c:pt>
                <c:pt idx="1240">
                  <c:v>32</c:v>
                </c:pt>
                <c:pt idx="1241">
                  <c:v>25</c:v>
                </c:pt>
                <c:pt idx="1242">
                  <c:v>50</c:v>
                </c:pt>
                <c:pt idx="1243">
                  <c:v>33</c:v>
                </c:pt>
                <c:pt idx="1244">
                  <c:v>48</c:v>
                </c:pt>
                <c:pt idx="1245">
                  <c:v>41</c:v>
                </c:pt>
                <c:pt idx="1246">
                  <c:v>40</c:v>
                </c:pt>
                <c:pt idx="1247">
                  <c:v>28</c:v>
                </c:pt>
                <c:pt idx="1248">
                  <c:v>50</c:v>
                </c:pt>
                <c:pt idx="1249">
                  <c:v>41</c:v>
                </c:pt>
                <c:pt idx="1250">
                  <c:v>29</c:v>
                </c:pt>
                <c:pt idx="1251">
                  <c:v>23</c:v>
                </c:pt>
                <c:pt idx="1252">
                  <c:v>33</c:v>
                </c:pt>
                <c:pt idx="1253">
                  <c:v>31</c:v>
                </c:pt>
                <c:pt idx="1254">
                  <c:v>29</c:v>
                </c:pt>
                <c:pt idx="1255">
                  <c:v>32</c:v>
                </c:pt>
                <c:pt idx="1256">
                  <c:v>30</c:v>
                </c:pt>
                <c:pt idx="1257">
                  <c:v>44</c:v>
                </c:pt>
                <c:pt idx="1258">
                  <c:v>30</c:v>
                </c:pt>
                <c:pt idx="1259">
                  <c:v>50</c:v>
                </c:pt>
                <c:pt idx="1260">
                  <c:v>43</c:v>
                </c:pt>
                <c:pt idx="1261">
                  <c:v>38</c:v>
                </c:pt>
                <c:pt idx="1262">
                  <c:v>28</c:v>
                </c:pt>
                <c:pt idx="1263">
                  <c:v>37</c:v>
                </c:pt>
                <c:pt idx="1264">
                  <c:v>32</c:v>
                </c:pt>
                <c:pt idx="1265">
                  <c:v>36</c:v>
                </c:pt>
                <c:pt idx="1266">
                  <c:v>46</c:v>
                </c:pt>
                <c:pt idx="1267">
                  <c:v>21</c:v>
                </c:pt>
                <c:pt idx="1268">
                  <c:v>46</c:v>
                </c:pt>
                <c:pt idx="1269">
                  <c:v>47</c:v>
                </c:pt>
                <c:pt idx="1270">
                  <c:v>49</c:v>
                </c:pt>
                <c:pt idx="1271">
                  <c:v>43</c:v>
                </c:pt>
                <c:pt idx="1272">
                  <c:v>44</c:v>
                </c:pt>
                <c:pt idx="1273">
                  <c:v>21</c:v>
                </c:pt>
                <c:pt idx="1274">
                  <c:v>42</c:v>
                </c:pt>
                <c:pt idx="1275">
                  <c:v>47</c:v>
                </c:pt>
                <c:pt idx="1276">
                  <c:v>23</c:v>
                </c:pt>
                <c:pt idx="1277">
                  <c:v>48</c:v>
                </c:pt>
                <c:pt idx="1278">
                  <c:v>30</c:v>
                </c:pt>
                <c:pt idx="1279">
                  <c:v>26</c:v>
                </c:pt>
                <c:pt idx="1280">
                  <c:v>29</c:v>
                </c:pt>
                <c:pt idx="1281">
                  <c:v>50</c:v>
                </c:pt>
                <c:pt idx="1282">
                  <c:v>42</c:v>
                </c:pt>
                <c:pt idx="1283">
                  <c:v>55</c:v>
                </c:pt>
                <c:pt idx="1284">
                  <c:v>22</c:v>
                </c:pt>
                <c:pt idx="1285">
                  <c:v>34</c:v>
                </c:pt>
                <c:pt idx="1286">
                  <c:v>35</c:v>
                </c:pt>
                <c:pt idx="1287">
                  <c:v>27</c:v>
                </c:pt>
                <c:pt idx="1288">
                  <c:v>31</c:v>
                </c:pt>
                <c:pt idx="1289">
                  <c:v>36</c:v>
                </c:pt>
                <c:pt idx="1290">
                  <c:v>32</c:v>
                </c:pt>
                <c:pt idx="1291">
                  <c:v>29</c:v>
                </c:pt>
                <c:pt idx="1292">
                  <c:v>22</c:v>
                </c:pt>
                <c:pt idx="1293">
                  <c:v>44</c:v>
                </c:pt>
                <c:pt idx="1294">
                  <c:v>34</c:v>
                </c:pt>
                <c:pt idx="1295">
                  <c:v>26</c:v>
                </c:pt>
                <c:pt idx="1296">
                  <c:v>39</c:v>
                </c:pt>
                <c:pt idx="1297">
                  <c:v>25</c:v>
                </c:pt>
                <c:pt idx="1298">
                  <c:v>36</c:v>
                </c:pt>
                <c:pt idx="1299">
                  <c:v>47</c:v>
                </c:pt>
                <c:pt idx="1300">
                  <c:v>36</c:v>
                </c:pt>
                <c:pt idx="1301">
                  <c:v>29</c:v>
                </c:pt>
                <c:pt idx="1302">
                  <c:v>45</c:v>
                </c:pt>
                <c:pt idx="1303">
                  <c:v>47</c:v>
                </c:pt>
                <c:pt idx="1304">
                  <c:v>38</c:v>
                </c:pt>
                <c:pt idx="1305">
                  <c:v>47</c:v>
                </c:pt>
                <c:pt idx="1306">
                  <c:v>30</c:v>
                </c:pt>
                <c:pt idx="1307">
                  <c:v>36</c:v>
                </c:pt>
                <c:pt idx="1308">
                  <c:v>30</c:v>
                </c:pt>
                <c:pt idx="1309">
                  <c:v>33</c:v>
                </c:pt>
                <c:pt idx="1310">
                  <c:v>24</c:v>
                </c:pt>
                <c:pt idx="1311">
                  <c:v>37</c:v>
                </c:pt>
                <c:pt idx="1312">
                  <c:v>32</c:v>
                </c:pt>
                <c:pt idx="1313">
                  <c:v>49</c:v>
                </c:pt>
                <c:pt idx="1314">
                  <c:v>35</c:v>
                </c:pt>
                <c:pt idx="1315">
                  <c:v>28</c:v>
                </c:pt>
                <c:pt idx="1316">
                  <c:v>33</c:v>
                </c:pt>
                <c:pt idx="1317">
                  <c:v>43</c:v>
                </c:pt>
                <c:pt idx="1318">
                  <c:v>27</c:v>
                </c:pt>
                <c:pt idx="1319">
                  <c:v>20</c:v>
                </c:pt>
                <c:pt idx="1320">
                  <c:v>23</c:v>
                </c:pt>
                <c:pt idx="1321">
                  <c:v>31</c:v>
                </c:pt>
                <c:pt idx="1322">
                  <c:v>43</c:v>
                </c:pt>
                <c:pt idx="1323">
                  <c:v>28</c:v>
                </c:pt>
                <c:pt idx="1324">
                  <c:v>49</c:v>
                </c:pt>
                <c:pt idx="1325">
                  <c:v>38</c:v>
                </c:pt>
                <c:pt idx="1326">
                  <c:v>38</c:v>
                </c:pt>
                <c:pt idx="1327">
                  <c:v>38</c:v>
                </c:pt>
                <c:pt idx="1328">
                  <c:v>42</c:v>
                </c:pt>
                <c:pt idx="1329">
                  <c:v>21</c:v>
                </c:pt>
                <c:pt idx="1330">
                  <c:v>37</c:v>
                </c:pt>
                <c:pt idx="1331">
                  <c:v>31</c:v>
                </c:pt>
                <c:pt idx="1332">
                  <c:v>23</c:v>
                </c:pt>
                <c:pt idx="1333">
                  <c:v>21</c:v>
                </c:pt>
                <c:pt idx="1334">
                  <c:v>26</c:v>
                </c:pt>
                <c:pt idx="1335">
                  <c:v>36</c:v>
                </c:pt>
                <c:pt idx="1336">
                  <c:v>35</c:v>
                </c:pt>
                <c:pt idx="1337">
                  <c:v>30</c:v>
                </c:pt>
                <c:pt idx="1338">
                  <c:v>28</c:v>
                </c:pt>
                <c:pt idx="1339">
                  <c:v>36</c:v>
                </c:pt>
                <c:pt idx="1340">
                  <c:v>28</c:v>
                </c:pt>
                <c:pt idx="1341">
                  <c:v>38</c:v>
                </c:pt>
                <c:pt idx="1342">
                  <c:v>27</c:v>
                </c:pt>
                <c:pt idx="1343">
                  <c:v>47</c:v>
                </c:pt>
                <c:pt idx="1344">
                  <c:v>32</c:v>
                </c:pt>
                <c:pt idx="1345">
                  <c:v>26</c:v>
                </c:pt>
                <c:pt idx="1346">
                  <c:v>25</c:v>
                </c:pt>
                <c:pt idx="1347">
                  <c:v>34</c:v>
                </c:pt>
                <c:pt idx="1348">
                  <c:v>25</c:v>
                </c:pt>
                <c:pt idx="1349">
                  <c:v>22</c:v>
                </c:pt>
                <c:pt idx="1350">
                  <c:v>35</c:v>
                </c:pt>
                <c:pt idx="1351">
                  <c:v>35</c:v>
                </c:pt>
                <c:pt idx="1352">
                  <c:v>40</c:v>
                </c:pt>
                <c:pt idx="1353">
                  <c:v>39</c:v>
                </c:pt>
                <c:pt idx="1354">
                  <c:v>43</c:v>
                </c:pt>
                <c:pt idx="1355">
                  <c:v>37</c:v>
                </c:pt>
                <c:pt idx="1356">
                  <c:v>50</c:v>
                </c:pt>
                <c:pt idx="1357">
                  <c:v>41</c:v>
                </c:pt>
                <c:pt idx="1358">
                  <c:v>50</c:v>
                </c:pt>
                <c:pt idx="1359">
                  <c:v>49</c:v>
                </c:pt>
                <c:pt idx="1360">
                  <c:v>29</c:v>
                </c:pt>
                <c:pt idx="1361">
                  <c:v>35</c:v>
                </c:pt>
                <c:pt idx="1362">
                  <c:v>42</c:v>
                </c:pt>
                <c:pt idx="1363">
                  <c:v>30</c:v>
                </c:pt>
                <c:pt idx="1364">
                  <c:v>45</c:v>
                </c:pt>
                <c:pt idx="1365">
                  <c:v>20</c:v>
                </c:pt>
                <c:pt idx="1366">
                  <c:v>30</c:v>
                </c:pt>
                <c:pt idx="1367">
                  <c:v>23</c:v>
                </c:pt>
                <c:pt idx="1368">
                  <c:v>46</c:v>
                </c:pt>
                <c:pt idx="1369">
                  <c:v>31</c:v>
                </c:pt>
                <c:pt idx="1370">
                  <c:v>23</c:v>
                </c:pt>
                <c:pt idx="1371">
                  <c:v>43</c:v>
                </c:pt>
                <c:pt idx="1372">
                  <c:v>38</c:v>
                </c:pt>
                <c:pt idx="1373">
                  <c:v>40</c:v>
                </c:pt>
                <c:pt idx="1374">
                  <c:v>40</c:v>
                </c:pt>
                <c:pt idx="1375">
                  <c:v>31</c:v>
                </c:pt>
                <c:pt idx="1376">
                  <c:v>44</c:v>
                </c:pt>
                <c:pt idx="1377">
                  <c:v>23</c:v>
                </c:pt>
                <c:pt idx="1378">
                  <c:v>26</c:v>
                </c:pt>
                <c:pt idx="1379">
                  <c:v>26</c:v>
                </c:pt>
                <c:pt idx="1380">
                  <c:v>28</c:v>
                </c:pt>
                <c:pt idx="1381">
                  <c:v>24</c:v>
                </c:pt>
                <c:pt idx="1382">
                  <c:v>20</c:v>
                </c:pt>
                <c:pt idx="1383">
                  <c:v>42</c:v>
                </c:pt>
                <c:pt idx="1384">
                  <c:v>44</c:v>
                </c:pt>
                <c:pt idx="1385">
                  <c:v>39</c:v>
                </c:pt>
                <c:pt idx="1386">
                  <c:v>29</c:v>
                </c:pt>
                <c:pt idx="1387">
                  <c:v>42</c:v>
                </c:pt>
                <c:pt idx="1388">
                  <c:v>38</c:v>
                </c:pt>
                <c:pt idx="1389">
                  <c:v>40</c:v>
                </c:pt>
                <c:pt idx="1390">
                  <c:v>37</c:v>
                </c:pt>
                <c:pt idx="1391">
                  <c:v>26</c:v>
                </c:pt>
                <c:pt idx="1392">
                  <c:v>42</c:v>
                </c:pt>
                <c:pt idx="1393">
                  <c:v>29</c:v>
                </c:pt>
                <c:pt idx="1394">
                  <c:v>37</c:v>
                </c:pt>
                <c:pt idx="1395">
                  <c:v>27</c:v>
                </c:pt>
                <c:pt idx="1396">
                  <c:v>27</c:v>
                </c:pt>
                <c:pt idx="1397">
                  <c:v>33</c:v>
                </c:pt>
                <c:pt idx="1398">
                  <c:v>26</c:v>
                </c:pt>
                <c:pt idx="1399">
                  <c:v>40</c:v>
                </c:pt>
                <c:pt idx="1400">
                  <c:v>40</c:v>
                </c:pt>
                <c:pt idx="1401">
                  <c:v>22</c:v>
                </c:pt>
                <c:pt idx="1402">
                  <c:v>49</c:v>
                </c:pt>
                <c:pt idx="1403">
                  <c:v>31</c:v>
                </c:pt>
                <c:pt idx="1404">
                  <c:v>46</c:v>
                </c:pt>
                <c:pt idx="1405">
                  <c:v>49</c:v>
                </c:pt>
                <c:pt idx="1406">
                  <c:v>33</c:v>
                </c:pt>
                <c:pt idx="1407">
                  <c:v>24</c:v>
                </c:pt>
                <c:pt idx="1408">
                  <c:v>43</c:v>
                </c:pt>
                <c:pt idx="1409">
                  <c:v>39</c:v>
                </c:pt>
                <c:pt idx="1410">
                  <c:v>46</c:v>
                </c:pt>
                <c:pt idx="1411">
                  <c:v>46</c:v>
                </c:pt>
                <c:pt idx="1412">
                  <c:v>23</c:v>
                </c:pt>
                <c:pt idx="1413">
                  <c:v>43</c:v>
                </c:pt>
                <c:pt idx="1414">
                  <c:v>50</c:v>
                </c:pt>
                <c:pt idx="1415">
                  <c:v>34</c:v>
                </c:pt>
                <c:pt idx="1416">
                  <c:v>28</c:v>
                </c:pt>
                <c:pt idx="1417">
                  <c:v>30</c:v>
                </c:pt>
                <c:pt idx="1418">
                  <c:v>38</c:v>
                </c:pt>
                <c:pt idx="1419">
                  <c:v>40</c:v>
                </c:pt>
                <c:pt idx="1420">
                  <c:v>37</c:v>
                </c:pt>
                <c:pt idx="1421">
                  <c:v>34</c:v>
                </c:pt>
                <c:pt idx="1422">
                  <c:v>27</c:v>
                </c:pt>
                <c:pt idx="1423">
                  <c:v>32</c:v>
                </c:pt>
                <c:pt idx="1424">
                  <c:v>44</c:v>
                </c:pt>
                <c:pt idx="1425">
                  <c:v>48</c:v>
                </c:pt>
                <c:pt idx="1426">
                  <c:v>51</c:v>
                </c:pt>
                <c:pt idx="1427">
                  <c:v>28</c:v>
                </c:pt>
                <c:pt idx="1428">
                  <c:v>44</c:v>
                </c:pt>
                <c:pt idx="1429">
                  <c:v>47</c:v>
                </c:pt>
                <c:pt idx="1430">
                  <c:v>45</c:v>
                </c:pt>
                <c:pt idx="1431">
                  <c:v>35</c:v>
                </c:pt>
                <c:pt idx="1432">
                  <c:v>43</c:v>
                </c:pt>
                <c:pt idx="1433">
                  <c:v>39</c:v>
                </c:pt>
                <c:pt idx="1434">
                  <c:v>44</c:v>
                </c:pt>
                <c:pt idx="1435">
                  <c:v>35</c:v>
                </c:pt>
                <c:pt idx="1436">
                  <c:v>34</c:v>
                </c:pt>
                <c:pt idx="1437">
                  <c:v>29</c:v>
                </c:pt>
                <c:pt idx="1438">
                  <c:v>31</c:v>
                </c:pt>
                <c:pt idx="1439">
                  <c:v>21</c:v>
                </c:pt>
                <c:pt idx="1440">
                  <c:v>43</c:v>
                </c:pt>
                <c:pt idx="1441">
                  <c:v>40</c:v>
                </c:pt>
                <c:pt idx="1442">
                  <c:v>45</c:v>
                </c:pt>
                <c:pt idx="1443">
                  <c:v>34</c:v>
                </c:pt>
                <c:pt idx="1444">
                  <c:v>49</c:v>
                </c:pt>
                <c:pt idx="1445">
                  <c:v>34</c:v>
                </c:pt>
                <c:pt idx="1446">
                  <c:v>44</c:v>
                </c:pt>
                <c:pt idx="1447">
                  <c:v>40</c:v>
                </c:pt>
                <c:pt idx="1448">
                  <c:v>37</c:v>
                </c:pt>
                <c:pt idx="1449">
                  <c:v>22</c:v>
                </c:pt>
                <c:pt idx="1450">
                  <c:v>48</c:v>
                </c:pt>
                <c:pt idx="1451">
                  <c:v>39</c:v>
                </c:pt>
                <c:pt idx="1452">
                  <c:v>32</c:v>
                </c:pt>
                <c:pt idx="1453">
                  <c:v>27</c:v>
                </c:pt>
                <c:pt idx="1454">
                  <c:v>34</c:v>
                </c:pt>
                <c:pt idx="1455">
                  <c:v>31</c:v>
                </c:pt>
                <c:pt idx="1456">
                  <c:v>38</c:v>
                </c:pt>
                <c:pt idx="1457">
                  <c:v>38</c:v>
                </c:pt>
                <c:pt idx="1458">
                  <c:v>34</c:v>
                </c:pt>
                <c:pt idx="1459">
                  <c:v>24</c:v>
                </c:pt>
                <c:pt idx="1460">
                  <c:v>24</c:v>
                </c:pt>
                <c:pt idx="1461">
                  <c:v>47</c:v>
                </c:pt>
                <c:pt idx="1462">
                  <c:v>31</c:v>
                </c:pt>
                <c:pt idx="1463">
                  <c:v>34</c:v>
                </c:pt>
                <c:pt idx="1464">
                  <c:v>34</c:v>
                </c:pt>
                <c:pt idx="1465">
                  <c:v>23</c:v>
                </c:pt>
                <c:pt idx="1466">
                  <c:v>37</c:v>
                </c:pt>
                <c:pt idx="1467">
                  <c:v>30</c:v>
                </c:pt>
                <c:pt idx="1468">
                  <c:v>28</c:v>
                </c:pt>
                <c:pt idx="1469">
                  <c:v>30</c:v>
                </c:pt>
                <c:pt idx="1470">
                  <c:v>26</c:v>
                </c:pt>
                <c:pt idx="1471">
                  <c:v>29</c:v>
                </c:pt>
                <c:pt idx="1472">
                  <c:v>33</c:v>
                </c:pt>
                <c:pt idx="1473">
                  <c:v>34</c:v>
                </c:pt>
                <c:pt idx="1474">
                  <c:v>22</c:v>
                </c:pt>
                <c:pt idx="1475">
                  <c:v>39</c:v>
                </c:pt>
                <c:pt idx="1476">
                  <c:v>41</c:v>
                </c:pt>
                <c:pt idx="1477">
                  <c:v>37</c:v>
                </c:pt>
                <c:pt idx="1478">
                  <c:v>22</c:v>
                </c:pt>
                <c:pt idx="1479">
                  <c:v>41</c:v>
                </c:pt>
                <c:pt idx="1480">
                  <c:v>48</c:v>
                </c:pt>
                <c:pt idx="1481">
                  <c:v>41</c:v>
                </c:pt>
                <c:pt idx="1482">
                  <c:v>32</c:v>
                </c:pt>
                <c:pt idx="1483">
                  <c:v>43</c:v>
                </c:pt>
                <c:pt idx="1484">
                  <c:v>40</c:v>
                </c:pt>
                <c:pt idx="1485">
                  <c:v>46</c:v>
                </c:pt>
                <c:pt idx="1486">
                  <c:v>33</c:v>
                </c:pt>
                <c:pt idx="1487">
                  <c:v>36</c:v>
                </c:pt>
                <c:pt idx="1488">
                  <c:v>32</c:v>
                </c:pt>
                <c:pt idx="1489">
                  <c:v>38</c:v>
                </c:pt>
                <c:pt idx="1490">
                  <c:v>20</c:v>
                </c:pt>
                <c:pt idx="1491">
                  <c:v>41</c:v>
                </c:pt>
                <c:pt idx="1492">
                  <c:v>24</c:v>
                </c:pt>
                <c:pt idx="1493">
                  <c:v>36</c:v>
                </c:pt>
                <c:pt idx="1494">
                  <c:v>32</c:v>
                </c:pt>
                <c:pt idx="1495">
                  <c:v>27</c:v>
                </c:pt>
                <c:pt idx="1496">
                  <c:v>34</c:v>
                </c:pt>
                <c:pt idx="1497">
                  <c:v>37</c:v>
                </c:pt>
                <c:pt idx="1498">
                  <c:v>39</c:v>
                </c:pt>
                <c:pt idx="1499">
                  <c:v>41</c:v>
                </c:pt>
                <c:pt idx="1500">
                  <c:v>34</c:v>
                </c:pt>
                <c:pt idx="1501">
                  <c:v>35</c:v>
                </c:pt>
                <c:pt idx="1502">
                  <c:v>22</c:v>
                </c:pt>
                <c:pt idx="1503">
                  <c:v>50</c:v>
                </c:pt>
                <c:pt idx="1504">
                  <c:v>46</c:v>
                </c:pt>
                <c:pt idx="1505">
                  <c:v>40</c:v>
                </c:pt>
                <c:pt idx="1506">
                  <c:v>38</c:v>
                </c:pt>
                <c:pt idx="1507">
                  <c:v>44</c:v>
                </c:pt>
                <c:pt idx="1508">
                  <c:v>49</c:v>
                </c:pt>
                <c:pt idx="1509">
                  <c:v>27</c:v>
                </c:pt>
                <c:pt idx="1510">
                  <c:v>22</c:v>
                </c:pt>
                <c:pt idx="1511">
                  <c:v>38</c:v>
                </c:pt>
                <c:pt idx="1512">
                  <c:v>46</c:v>
                </c:pt>
                <c:pt idx="1513">
                  <c:v>46</c:v>
                </c:pt>
                <c:pt idx="1514">
                  <c:v>28</c:v>
                </c:pt>
                <c:pt idx="1515">
                  <c:v>42</c:v>
                </c:pt>
                <c:pt idx="1516">
                  <c:v>45</c:v>
                </c:pt>
                <c:pt idx="1517">
                  <c:v>33</c:v>
                </c:pt>
                <c:pt idx="1518">
                  <c:v>23</c:v>
                </c:pt>
                <c:pt idx="1519">
                  <c:v>21</c:v>
                </c:pt>
                <c:pt idx="1520">
                  <c:v>36</c:v>
                </c:pt>
                <c:pt idx="1521">
                  <c:v>27</c:v>
                </c:pt>
                <c:pt idx="1522">
                  <c:v>29</c:v>
                </c:pt>
                <c:pt idx="1523">
                  <c:v>24</c:v>
                </c:pt>
                <c:pt idx="1524">
                  <c:v>45</c:v>
                </c:pt>
                <c:pt idx="1525">
                  <c:v>41</c:v>
                </c:pt>
                <c:pt idx="1526">
                  <c:v>33</c:v>
                </c:pt>
                <c:pt idx="1527">
                  <c:v>32</c:v>
                </c:pt>
                <c:pt idx="1528">
                  <c:v>46</c:v>
                </c:pt>
                <c:pt idx="1529">
                  <c:v>22</c:v>
                </c:pt>
                <c:pt idx="1530">
                  <c:v>24</c:v>
                </c:pt>
                <c:pt idx="1531">
                  <c:v>45</c:v>
                </c:pt>
                <c:pt idx="1532">
                  <c:v>31</c:v>
                </c:pt>
                <c:pt idx="1533">
                  <c:v>45</c:v>
                </c:pt>
                <c:pt idx="1534">
                  <c:v>35</c:v>
                </c:pt>
                <c:pt idx="1535">
                  <c:v>21</c:v>
                </c:pt>
                <c:pt idx="1536">
                  <c:v>28</c:v>
                </c:pt>
                <c:pt idx="1537">
                  <c:v>43</c:v>
                </c:pt>
                <c:pt idx="1538">
                  <c:v>37</c:v>
                </c:pt>
                <c:pt idx="1539">
                  <c:v>34</c:v>
                </c:pt>
                <c:pt idx="1540">
                  <c:v>28</c:v>
                </c:pt>
                <c:pt idx="1541">
                  <c:v>46</c:v>
                </c:pt>
                <c:pt idx="1542">
                  <c:v>40</c:v>
                </c:pt>
                <c:pt idx="1543">
                  <c:v>25</c:v>
                </c:pt>
                <c:pt idx="1544">
                  <c:v>21</c:v>
                </c:pt>
                <c:pt idx="1545">
                  <c:v>24</c:v>
                </c:pt>
                <c:pt idx="1546">
                  <c:v>20</c:v>
                </c:pt>
                <c:pt idx="1547">
                  <c:v>25</c:v>
                </c:pt>
                <c:pt idx="1548">
                  <c:v>29</c:v>
                </c:pt>
                <c:pt idx="1549">
                  <c:v>22</c:v>
                </c:pt>
                <c:pt idx="1550">
                  <c:v>34</c:v>
                </c:pt>
                <c:pt idx="1551">
                  <c:v>24</c:v>
                </c:pt>
                <c:pt idx="1552">
                  <c:v>49</c:v>
                </c:pt>
                <c:pt idx="1553">
                  <c:v>26</c:v>
                </c:pt>
                <c:pt idx="1554">
                  <c:v>40</c:v>
                </c:pt>
                <c:pt idx="1555">
                  <c:v>20</c:v>
                </c:pt>
                <c:pt idx="1556">
                  <c:v>27</c:v>
                </c:pt>
                <c:pt idx="1557">
                  <c:v>46</c:v>
                </c:pt>
                <c:pt idx="1558">
                  <c:v>21</c:v>
                </c:pt>
                <c:pt idx="1559">
                  <c:v>34</c:v>
                </c:pt>
                <c:pt idx="1560">
                  <c:v>34</c:v>
                </c:pt>
                <c:pt idx="1561">
                  <c:v>48</c:v>
                </c:pt>
                <c:pt idx="1562">
                  <c:v>40</c:v>
                </c:pt>
                <c:pt idx="1563">
                  <c:v>34</c:v>
                </c:pt>
                <c:pt idx="1564">
                  <c:v>45</c:v>
                </c:pt>
                <c:pt idx="1565">
                  <c:v>44</c:v>
                </c:pt>
                <c:pt idx="1566">
                  <c:v>36</c:v>
                </c:pt>
                <c:pt idx="1567">
                  <c:v>44</c:v>
                </c:pt>
                <c:pt idx="1568">
                  <c:v>39</c:v>
                </c:pt>
                <c:pt idx="1569">
                  <c:v>47</c:v>
                </c:pt>
                <c:pt idx="1570">
                  <c:v>38</c:v>
                </c:pt>
                <c:pt idx="1571">
                  <c:v>25</c:v>
                </c:pt>
                <c:pt idx="1572">
                  <c:v>22</c:v>
                </c:pt>
                <c:pt idx="1573">
                  <c:v>39</c:v>
                </c:pt>
                <c:pt idx="1574">
                  <c:v>24</c:v>
                </c:pt>
                <c:pt idx="1575">
                  <c:v>31</c:v>
                </c:pt>
                <c:pt idx="1576">
                  <c:v>37</c:v>
                </c:pt>
                <c:pt idx="1577">
                  <c:v>31</c:v>
                </c:pt>
                <c:pt idx="1578">
                  <c:v>24</c:v>
                </c:pt>
                <c:pt idx="1579">
                  <c:v>30</c:v>
                </c:pt>
                <c:pt idx="1580">
                  <c:v>40</c:v>
                </c:pt>
                <c:pt idx="1581">
                  <c:v>24</c:v>
                </c:pt>
                <c:pt idx="1582">
                  <c:v>30</c:v>
                </c:pt>
                <c:pt idx="1583">
                  <c:v>45</c:v>
                </c:pt>
                <c:pt idx="1584">
                  <c:v>27</c:v>
                </c:pt>
                <c:pt idx="1585">
                  <c:v>30</c:v>
                </c:pt>
                <c:pt idx="1586">
                  <c:v>24</c:v>
                </c:pt>
                <c:pt idx="1587">
                  <c:v>41</c:v>
                </c:pt>
                <c:pt idx="1588">
                  <c:v>29</c:v>
                </c:pt>
                <c:pt idx="1589">
                  <c:v>45</c:v>
                </c:pt>
                <c:pt idx="1590">
                  <c:v>43</c:v>
                </c:pt>
                <c:pt idx="1591">
                  <c:v>33</c:v>
                </c:pt>
                <c:pt idx="1592">
                  <c:v>40</c:v>
                </c:pt>
                <c:pt idx="1593">
                  <c:v>30</c:v>
                </c:pt>
                <c:pt idx="1594">
                  <c:v>39</c:v>
                </c:pt>
                <c:pt idx="1595">
                  <c:v>46</c:v>
                </c:pt>
                <c:pt idx="1596">
                  <c:v>27</c:v>
                </c:pt>
                <c:pt idx="1597">
                  <c:v>39</c:v>
                </c:pt>
                <c:pt idx="1598">
                  <c:v>34</c:v>
                </c:pt>
                <c:pt idx="1599">
                  <c:v>37</c:v>
                </c:pt>
                <c:pt idx="1600">
                  <c:v>33</c:v>
                </c:pt>
                <c:pt idx="1601">
                  <c:v>21</c:v>
                </c:pt>
                <c:pt idx="1602">
                  <c:v>45</c:v>
                </c:pt>
                <c:pt idx="1603">
                  <c:v>37</c:v>
                </c:pt>
                <c:pt idx="1604">
                  <c:v>24</c:v>
                </c:pt>
                <c:pt idx="1605">
                  <c:v>26</c:v>
                </c:pt>
                <c:pt idx="1606">
                  <c:v>49</c:v>
                </c:pt>
                <c:pt idx="1607">
                  <c:v>44</c:v>
                </c:pt>
                <c:pt idx="1608">
                  <c:v>27</c:v>
                </c:pt>
                <c:pt idx="1609">
                  <c:v>35</c:v>
                </c:pt>
                <c:pt idx="1610">
                  <c:v>26</c:v>
                </c:pt>
                <c:pt idx="1611">
                  <c:v>41</c:v>
                </c:pt>
                <c:pt idx="1612">
                  <c:v>26</c:v>
                </c:pt>
                <c:pt idx="1613">
                  <c:v>28</c:v>
                </c:pt>
                <c:pt idx="1614">
                  <c:v>32</c:v>
                </c:pt>
                <c:pt idx="1615">
                  <c:v>41</c:v>
                </c:pt>
                <c:pt idx="1616">
                  <c:v>35</c:v>
                </c:pt>
                <c:pt idx="1617">
                  <c:v>46</c:v>
                </c:pt>
                <c:pt idx="1618">
                  <c:v>34</c:v>
                </c:pt>
                <c:pt idx="1619">
                  <c:v>36</c:v>
                </c:pt>
                <c:pt idx="1620">
                  <c:v>43</c:v>
                </c:pt>
                <c:pt idx="1621">
                  <c:v>41</c:v>
                </c:pt>
                <c:pt idx="1622">
                  <c:v>48</c:v>
                </c:pt>
                <c:pt idx="1623">
                  <c:v>48</c:v>
                </c:pt>
                <c:pt idx="1624">
                  <c:v>34</c:v>
                </c:pt>
                <c:pt idx="1625">
                  <c:v>34</c:v>
                </c:pt>
                <c:pt idx="1626">
                  <c:v>20</c:v>
                </c:pt>
                <c:pt idx="1627">
                  <c:v>34</c:v>
                </c:pt>
                <c:pt idx="1628">
                  <c:v>30</c:v>
                </c:pt>
                <c:pt idx="1629">
                  <c:v>48</c:v>
                </c:pt>
                <c:pt idx="1630">
                  <c:v>28</c:v>
                </c:pt>
                <c:pt idx="1631">
                  <c:v>45</c:v>
                </c:pt>
                <c:pt idx="1632">
                  <c:v>29</c:v>
                </c:pt>
                <c:pt idx="1633">
                  <c:v>21</c:v>
                </c:pt>
                <c:pt idx="1634">
                  <c:v>34</c:v>
                </c:pt>
                <c:pt idx="1635">
                  <c:v>25</c:v>
                </c:pt>
                <c:pt idx="1636">
                  <c:v>37</c:v>
                </c:pt>
                <c:pt idx="1637">
                  <c:v>34</c:v>
                </c:pt>
                <c:pt idx="1638">
                  <c:v>55</c:v>
                </c:pt>
                <c:pt idx="1639">
                  <c:v>42</c:v>
                </c:pt>
                <c:pt idx="1640">
                  <c:v>23</c:v>
                </c:pt>
                <c:pt idx="1641">
                  <c:v>38</c:v>
                </c:pt>
                <c:pt idx="1642">
                  <c:v>36</c:v>
                </c:pt>
                <c:pt idx="1643">
                  <c:v>27</c:v>
                </c:pt>
                <c:pt idx="1644">
                  <c:v>22</c:v>
                </c:pt>
                <c:pt idx="1645">
                  <c:v>33</c:v>
                </c:pt>
                <c:pt idx="1646">
                  <c:v>35</c:v>
                </c:pt>
                <c:pt idx="1647">
                  <c:v>48</c:v>
                </c:pt>
                <c:pt idx="1648">
                  <c:v>34</c:v>
                </c:pt>
                <c:pt idx="1649">
                  <c:v>48</c:v>
                </c:pt>
                <c:pt idx="1650">
                  <c:v>42</c:v>
                </c:pt>
                <c:pt idx="1651">
                  <c:v>43</c:v>
                </c:pt>
                <c:pt idx="1652">
                  <c:v>47</c:v>
                </c:pt>
                <c:pt idx="1653">
                  <c:v>32</c:v>
                </c:pt>
                <c:pt idx="1654">
                  <c:v>44</c:v>
                </c:pt>
                <c:pt idx="1655">
                  <c:v>29</c:v>
                </c:pt>
                <c:pt idx="1656">
                  <c:v>44</c:v>
                </c:pt>
                <c:pt idx="1657">
                  <c:v>46</c:v>
                </c:pt>
                <c:pt idx="1658">
                  <c:v>29</c:v>
                </c:pt>
                <c:pt idx="1659">
                  <c:v>47</c:v>
                </c:pt>
                <c:pt idx="1660">
                  <c:v>20</c:v>
                </c:pt>
                <c:pt idx="1661">
                  <c:v>28</c:v>
                </c:pt>
                <c:pt idx="1662">
                  <c:v>45</c:v>
                </c:pt>
                <c:pt idx="1663">
                  <c:v>31</c:v>
                </c:pt>
                <c:pt idx="1664">
                  <c:v>34</c:v>
                </c:pt>
                <c:pt idx="1665">
                  <c:v>25</c:v>
                </c:pt>
                <c:pt idx="1666">
                  <c:v>44</c:v>
                </c:pt>
                <c:pt idx="1667">
                  <c:v>40</c:v>
                </c:pt>
                <c:pt idx="1668">
                  <c:v>27</c:v>
                </c:pt>
                <c:pt idx="1669">
                  <c:v>20</c:v>
                </c:pt>
                <c:pt idx="1670">
                  <c:v>37</c:v>
                </c:pt>
                <c:pt idx="1671">
                  <c:v>38</c:v>
                </c:pt>
                <c:pt idx="1672">
                  <c:v>49</c:v>
                </c:pt>
                <c:pt idx="1673">
                  <c:v>38</c:v>
                </c:pt>
                <c:pt idx="1674">
                  <c:v>27</c:v>
                </c:pt>
                <c:pt idx="1675">
                  <c:v>46</c:v>
                </c:pt>
                <c:pt idx="1676">
                  <c:v>22</c:v>
                </c:pt>
                <c:pt idx="1677">
                  <c:v>44</c:v>
                </c:pt>
                <c:pt idx="1678">
                  <c:v>33</c:v>
                </c:pt>
                <c:pt idx="1679">
                  <c:v>32</c:v>
                </c:pt>
                <c:pt idx="1680">
                  <c:v>20</c:v>
                </c:pt>
                <c:pt idx="1681">
                  <c:v>26</c:v>
                </c:pt>
                <c:pt idx="1682">
                  <c:v>31</c:v>
                </c:pt>
                <c:pt idx="1683">
                  <c:v>40</c:v>
                </c:pt>
                <c:pt idx="1684">
                  <c:v>22</c:v>
                </c:pt>
                <c:pt idx="1685">
                  <c:v>23</c:v>
                </c:pt>
                <c:pt idx="1686">
                  <c:v>46</c:v>
                </c:pt>
                <c:pt idx="1687">
                  <c:v>34</c:v>
                </c:pt>
                <c:pt idx="1688">
                  <c:v>36</c:v>
                </c:pt>
                <c:pt idx="1689">
                  <c:v>43</c:v>
                </c:pt>
                <c:pt idx="1690">
                  <c:v>45</c:v>
                </c:pt>
                <c:pt idx="1691">
                  <c:v>22</c:v>
                </c:pt>
                <c:pt idx="1692">
                  <c:v>37</c:v>
                </c:pt>
                <c:pt idx="1693">
                  <c:v>34</c:v>
                </c:pt>
                <c:pt idx="1694">
                  <c:v>46</c:v>
                </c:pt>
                <c:pt idx="1695">
                  <c:v>35</c:v>
                </c:pt>
                <c:pt idx="1696">
                  <c:v>27</c:v>
                </c:pt>
                <c:pt idx="1697">
                  <c:v>33</c:v>
                </c:pt>
                <c:pt idx="1698">
                  <c:v>43</c:v>
                </c:pt>
                <c:pt idx="1699">
                  <c:v>26</c:v>
                </c:pt>
                <c:pt idx="1700">
                  <c:v>37</c:v>
                </c:pt>
                <c:pt idx="1701">
                  <c:v>26</c:v>
                </c:pt>
                <c:pt idx="1702">
                  <c:v>29</c:v>
                </c:pt>
                <c:pt idx="1703">
                  <c:v>43</c:v>
                </c:pt>
                <c:pt idx="1704">
                  <c:v>34</c:v>
                </c:pt>
                <c:pt idx="1705">
                  <c:v>50</c:v>
                </c:pt>
                <c:pt idx="1706">
                  <c:v>46</c:v>
                </c:pt>
                <c:pt idx="1707">
                  <c:v>43</c:v>
                </c:pt>
                <c:pt idx="1708">
                  <c:v>37</c:v>
                </c:pt>
                <c:pt idx="1709">
                  <c:v>24</c:v>
                </c:pt>
                <c:pt idx="1710">
                  <c:v>43</c:v>
                </c:pt>
                <c:pt idx="1711">
                  <c:v>36</c:v>
                </c:pt>
                <c:pt idx="1712">
                  <c:v>46</c:v>
                </c:pt>
                <c:pt idx="1713">
                  <c:v>25</c:v>
                </c:pt>
                <c:pt idx="1714">
                  <c:v>25</c:v>
                </c:pt>
                <c:pt idx="1715">
                  <c:v>21</c:v>
                </c:pt>
                <c:pt idx="1716">
                  <c:v>44</c:v>
                </c:pt>
                <c:pt idx="1717">
                  <c:v>36</c:v>
                </c:pt>
                <c:pt idx="1718">
                  <c:v>28</c:v>
                </c:pt>
                <c:pt idx="1719">
                  <c:v>45</c:v>
                </c:pt>
                <c:pt idx="1720">
                  <c:v>44</c:v>
                </c:pt>
                <c:pt idx="1721">
                  <c:v>45</c:v>
                </c:pt>
                <c:pt idx="1722">
                  <c:v>29</c:v>
                </c:pt>
                <c:pt idx="1723">
                  <c:v>48</c:v>
                </c:pt>
                <c:pt idx="1724">
                  <c:v>39</c:v>
                </c:pt>
                <c:pt idx="1725">
                  <c:v>32</c:v>
                </c:pt>
                <c:pt idx="1726">
                  <c:v>27</c:v>
                </c:pt>
                <c:pt idx="1727">
                  <c:v>34</c:v>
                </c:pt>
                <c:pt idx="1728">
                  <c:v>28</c:v>
                </c:pt>
                <c:pt idx="1729">
                  <c:v>26</c:v>
                </c:pt>
                <c:pt idx="1730">
                  <c:v>29</c:v>
                </c:pt>
                <c:pt idx="1731">
                  <c:v>26</c:v>
                </c:pt>
                <c:pt idx="1732">
                  <c:v>38</c:v>
                </c:pt>
                <c:pt idx="1733">
                  <c:v>44</c:v>
                </c:pt>
                <c:pt idx="1734">
                  <c:v>24</c:v>
                </c:pt>
                <c:pt idx="1735">
                  <c:v>25</c:v>
                </c:pt>
                <c:pt idx="1736">
                  <c:v>40</c:v>
                </c:pt>
                <c:pt idx="1737">
                  <c:v>23</c:v>
                </c:pt>
                <c:pt idx="1738">
                  <c:v>42</c:v>
                </c:pt>
                <c:pt idx="1739">
                  <c:v>40</c:v>
                </c:pt>
                <c:pt idx="1740">
                  <c:v>41</c:v>
                </c:pt>
                <c:pt idx="1741">
                  <c:v>36</c:v>
                </c:pt>
                <c:pt idx="1742">
                  <c:v>44</c:v>
                </c:pt>
                <c:pt idx="1743">
                  <c:v>24</c:v>
                </c:pt>
                <c:pt idx="1744">
                  <c:v>28</c:v>
                </c:pt>
                <c:pt idx="1745">
                  <c:v>44</c:v>
                </c:pt>
                <c:pt idx="1746">
                  <c:v>32</c:v>
                </c:pt>
                <c:pt idx="1747">
                  <c:v>48</c:v>
                </c:pt>
                <c:pt idx="1748">
                  <c:v>24</c:v>
                </c:pt>
                <c:pt idx="1749">
                  <c:v>32</c:v>
                </c:pt>
                <c:pt idx="1750">
                  <c:v>33</c:v>
                </c:pt>
                <c:pt idx="1751">
                  <c:v>41</c:v>
                </c:pt>
                <c:pt idx="1752">
                  <c:v>34</c:v>
                </c:pt>
                <c:pt idx="1753">
                  <c:v>34</c:v>
                </c:pt>
                <c:pt idx="1754">
                  <c:v>31</c:v>
                </c:pt>
                <c:pt idx="1755">
                  <c:v>39</c:v>
                </c:pt>
                <c:pt idx="1756">
                  <c:v>31</c:v>
                </c:pt>
                <c:pt idx="1757">
                  <c:v>34</c:v>
                </c:pt>
                <c:pt idx="1758">
                  <c:v>42</c:v>
                </c:pt>
                <c:pt idx="1759">
                  <c:v>27</c:v>
                </c:pt>
                <c:pt idx="1760">
                  <c:v>32</c:v>
                </c:pt>
                <c:pt idx="1761">
                  <c:v>22</c:v>
                </c:pt>
                <c:pt idx="1762">
                  <c:v>22</c:v>
                </c:pt>
                <c:pt idx="1763">
                  <c:v>40</c:v>
                </c:pt>
                <c:pt idx="1764">
                  <c:v>45</c:v>
                </c:pt>
                <c:pt idx="1765">
                  <c:v>21</c:v>
                </c:pt>
                <c:pt idx="1766">
                  <c:v>64</c:v>
                </c:pt>
                <c:pt idx="1767">
                  <c:v>43</c:v>
                </c:pt>
                <c:pt idx="1768">
                  <c:v>27</c:v>
                </c:pt>
                <c:pt idx="1769">
                  <c:v>50</c:v>
                </c:pt>
                <c:pt idx="1770">
                  <c:v>42</c:v>
                </c:pt>
                <c:pt idx="1771">
                  <c:v>46</c:v>
                </c:pt>
                <c:pt idx="1772">
                  <c:v>45</c:v>
                </c:pt>
                <c:pt idx="1773">
                  <c:v>46</c:v>
                </c:pt>
                <c:pt idx="1774">
                  <c:v>40</c:v>
                </c:pt>
                <c:pt idx="1775">
                  <c:v>26</c:v>
                </c:pt>
                <c:pt idx="1776">
                  <c:v>30</c:v>
                </c:pt>
                <c:pt idx="1777">
                  <c:v>33</c:v>
                </c:pt>
                <c:pt idx="1778">
                  <c:v>38</c:v>
                </c:pt>
                <c:pt idx="1779">
                  <c:v>41</c:v>
                </c:pt>
                <c:pt idx="1780">
                  <c:v>45</c:v>
                </c:pt>
                <c:pt idx="1781">
                  <c:v>33</c:v>
                </c:pt>
                <c:pt idx="1782">
                  <c:v>49</c:v>
                </c:pt>
                <c:pt idx="1783">
                  <c:v>25</c:v>
                </c:pt>
                <c:pt idx="1784">
                  <c:v>28</c:v>
                </c:pt>
                <c:pt idx="1785">
                  <c:v>47</c:v>
                </c:pt>
                <c:pt idx="1786">
                  <c:v>50</c:v>
                </c:pt>
                <c:pt idx="1787">
                  <c:v>48</c:v>
                </c:pt>
                <c:pt idx="1788">
                  <c:v>49</c:v>
                </c:pt>
                <c:pt idx="1789">
                  <c:v>33</c:v>
                </c:pt>
                <c:pt idx="1790">
                  <c:v>34</c:v>
                </c:pt>
                <c:pt idx="1791">
                  <c:v>22</c:v>
                </c:pt>
                <c:pt idx="1792">
                  <c:v>60</c:v>
                </c:pt>
                <c:pt idx="1793">
                  <c:v>25</c:v>
                </c:pt>
                <c:pt idx="1794">
                  <c:v>39</c:v>
                </c:pt>
                <c:pt idx="1795">
                  <c:v>49</c:v>
                </c:pt>
                <c:pt idx="1796">
                  <c:v>41</c:v>
                </c:pt>
                <c:pt idx="1797">
                  <c:v>21</c:v>
                </c:pt>
                <c:pt idx="1798">
                  <c:v>41</c:v>
                </c:pt>
                <c:pt idx="1799">
                  <c:v>27</c:v>
                </c:pt>
                <c:pt idx="1800">
                  <c:v>37</c:v>
                </c:pt>
                <c:pt idx="1801">
                  <c:v>51</c:v>
                </c:pt>
                <c:pt idx="1802">
                  <c:v>24</c:v>
                </c:pt>
                <c:pt idx="1803">
                  <c:v>39</c:v>
                </c:pt>
                <c:pt idx="1804">
                  <c:v>50</c:v>
                </c:pt>
                <c:pt idx="1805">
                  <c:v>45</c:v>
                </c:pt>
                <c:pt idx="1806">
                  <c:v>47</c:v>
                </c:pt>
                <c:pt idx="1807">
                  <c:v>45</c:v>
                </c:pt>
                <c:pt idx="1808">
                  <c:v>46</c:v>
                </c:pt>
                <c:pt idx="1809">
                  <c:v>35</c:v>
                </c:pt>
                <c:pt idx="1810">
                  <c:v>36</c:v>
                </c:pt>
                <c:pt idx="1811">
                  <c:v>47</c:v>
                </c:pt>
                <c:pt idx="1812">
                  <c:v>37</c:v>
                </c:pt>
                <c:pt idx="1813">
                  <c:v>27</c:v>
                </c:pt>
                <c:pt idx="1814">
                  <c:v>47</c:v>
                </c:pt>
                <c:pt idx="1815">
                  <c:v>26</c:v>
                </c:pt>
                <c:pt idx="1816">
                  <c:v>49</c:v>
                </c:pt>
                <c:pt idx="1817">
                  <c:v>55</c:v>
                </c:pt>
                <c:pt idx="1818">
                  <c:v>35</c:v>
                </c:pt>
                <c:pt idx="1819">
                  <c:v>35</c:v>
                </c:pt>
                <c:pt idx="1820">
                  <c:v>34</c:v>
                </c:pt>
                <c:pt idx="1821">
                  <c:v>24</c:v>
                </c:pt>
                <c:pt idx="1822">
                  <c:v>30</c:v>
                </c:pt>
                <c:pt idx="1823">
                  <c:v>30</c:v>
                </c:pt>
                <c:pt idx="1824">
                  <c:v>20</c:v>
                </c:pt>
                <c:pt idx="1825">
                  <c:v>20</c:v>
                </c:pt>
                <c:pt idx="1826">
                  <c:v>39</c:v>
                </c:pt>
                <c:pt idx="1827">
                  <c:v>27</c:v>
                </c:pt>
                <c:pt idx="1828">
                  <c:v>25</c:v>
                </c:pt>
                <c:pt idx="1829">
                  <c:v>26</c:v>
                </c:pt>
                <c:pt idx="1830">
                  <c:v>50</c:v>
                </c:pt>
                <c:pt idx="1831">
                  <c:v>36</c:v>
                </c:pt>
                <c:pt idx="1832">
                  <c:v>30</c:v>
                </c:pt>
                <c:pt idx="1833">
                  <c:v>36</c:v>
                </c:pt>
                <c:pt idx="1834">
                  <c:v>22</c:v>
                </c:pt>
                <c:pt idx="1835">
                  <c:v>45</c:v>
                </c:pt>
                <c:pt idx="1836">
                  <c:v>49</c:v>
                </c:pt>
                <c:pt idx="1837">
                  <c:v>34</c:v>
                </c:pt>
                <c:pt idx="1838">
                  <c:v>29</c:v>
                </c:pt>
                <c:pt idx="1839">
                  <c:v>38</c:v>
                </c:pt>
                <c:pt idx="1840">
                  <c:v>42</c:v>
                </c:pt>
                <c:pt idx="1841">
                  <c:v>43</c:v>
                </c:pt>
                <c:pt idx="1842">
                  <c:v>49</c:v>
                </c:pt>
                <c:pt idx="1843">
                  <c:v>37</c:v>
                </c:pt>
                <c:pt idx="1844">
                  <c:v>45</c:v>
                </c:pt>
                <c:pt idx="1845">
                  <c:v>34</c:v>
                </c:pt>
                <c:pt idx="1846">
                  <c:v>32</c:v>
                </c:pt>
                <c:pt idx="1847">
                  <c:v>34</c:v>
                </c:pt>
                <c:pt idx="1848">
                  <c:v>29</c:v>
                </c:pt>
                <c:pt idx="1849">
                  <c:v>37</c:v>
                </c:pt>
                <c:pt idx="1850">
                  <c:v>50</c:v>
                </c:pt>
                <c:pt idx="1851">
                  <c:v>29</c:v>
                </c:pt>
                <c:pt idx="1852">
                  <c:v>48</c:v>
                </c:pt>
                <c:pt idx="1853">
                  <c:v>35</c:v>
                </c:pt>
                <c:pt idx="1854">
                  <c:v>32</c:v>
                </c:pt>
                <c:pt idx="1855">
                  <c:v>35</c:v>
                </c:pt>
                <c:pt idx="1856">
                  <c:v>49</c:v>
                </c:pt>
                <c:pt idx="1857">
                  <c:v>49</c:v>
                </c:pt>
                <c:pt idx="1858">
                  <c:v>48</c:v>
                </c:pt>
                <c:pt idx="1859">
                  <c:v>38</c:v>
                </c:pt>
                <c:pt idx="1860">
                  <c:v>31</c:v>
                </c:pt>
                <c:pt idx="1861">
                  <c:v>23</c:v>
                </c:pt>
                <c:pt idx="1862">
                  <c:v>37</c:v>
                </c:pt>
                <c:pt idx="1863">
                  <c:v>37</c:v>
                </c:pt>
                <c:pt idx="1864">
                  <c:v>31</c:v>
                </c:pt>
                <c:pt idx="1865">
                  <c:v>40</c:v>
                </c:pt>
                <c:pt idx="1866">
                  <c:v>26</c:v>
                </c:pt>
                <c:pt idx="1867">
                  <c:v>36</c:v>
                </c:pt>
                <c:pt idx="1868">
                  <c:v>46</c:v>
                </c:pt>
                <c:pt idx="1869">
                  <c:v>33</c:v>
                </c:pt>
                <c:pt idx="1870">
                  <c:v>46</c:v>
                </c:pt>
                <c:pt idx="1871">
                  <c:v>46</c:v>
                </c:pt>
                <c:pt idx="1872">
                  <c:v>37</c:v>
                </c:pt>
                <c:pt idx="1873">
                  <c:v>24</c:v>
                </c:pt>
                <c:pt idx="1874">
                  <c:v>34</c:v>
                </c:pt>
                <c:pt idx="1875">
                  <c:v>26</c:v>
                </c:pt>
                <c:pt idx="1876">
                  <c:v>39</c:v>
                </c:pt>
                <c:pt idx="1877">
                  <c:v>46</c:v>
                </c:pt>
                <c:pt idx="1878">
                  <c:v>29</c:v>
                </c:pt>
                <c:pt idx="1879">
                  <c:v>26</c:v>
                </c:pt>
                <c:pt idx="1880">
                  <c:v>44</c:v>
                </c:pt>
                <c:pt idx="1881">
                  <c:v>28</c:v>
                </c:pt>
                <c:pt idx="1882">
                  <c:v>33</c:v>
                </c:pt>
                <c:pt idx="1883">
                  <c:v>32</c:v>
                </c:pt>
                <c:pt idx="1884">
                  <c:v>46</c:v>
                </c:pt>
                <c:pt idx="1885">
                  <c:v>49</c:v>
                </c:pt>
                <c:pt idx="1886">
                  <c:v>47</c:v>
                </c:pt>
                <c:pt idx="1887">
                  <c:v>50</c:v>
                </c:pt>
                <c:pt idx="1888">
                  <c:v>37</c:v>
                </c:pt>
                <c:pt idx="1889">
                  <c:v>33</c:v>
                </c:pt>
                <c:pt idx="1890">
                  <c:v>31</c:v>
                </c:pt>
                <c:pt idx="1891">
                  <c:v>47</c:v>
                </c:pt>
                <c:pt idx="1892">
                  <c:v>42</c:v>
                </c:pt>
                <c:pt idx="1893">
                  <c:v>43</c:v>
                </c:pt>
                <c:pt idx="1894">
                  <c:v>45</c:v>
                </c:pt>
                <c:pt idx="1895">
                  <c:v>50</c:v>
                </c:pt>
                <c:pt idx="1896">
                  <c:v>50</c:v>
                </c:pt>
                <c:pt idx="1897">
                  <c:v>29</c:v>
                </c:pt>
                <c:pt idx="1898">
                  <c:v>28</c:v>
                </c:pt>
                <c:pt idx="1899">
                  <c:v>36</c:v>
                </c:pt>
                <c:pt idx="1900">
                  <c:v>30</c:v>
                </c:pt>
                <c:pt idx="1901">
                  <c:v>31</c:v>
                </c:pt>
                <c:pt idx="1902">
                  <c:v>28</c:v>
                </c:pt>
                <c:pt idx="1903">
                  <c:v>34</c:v>
                </c:pt>
                <c:pt idx="1904">
                  <c:v>40</c:v>
                </c:pt>
                <c:pt idx="1905">
                  <c:v>30</c:v>
                </c:pt>
                <c:pt idx="1906">
                  <c:v>47</c:v>
                </c:pt>
                <c:pt idx="1907">
                  <c:v>36</c:v>
                </c:pt>
                <c:pt idx="1908">
                  <c:v>31</c:v>
                </c:pt>
                <c:pt idx="1909">
                  <c:v>43</c:v>
                </c:pt>
                <c:pt idx="1910">
                  <c:v>47</c:v>
                </c:pt>
                <c:pt idx="1911">
                  <c:v>33</c:v>
                </c:pt>
                <c:pt idx="1912">
                  <c:v>37</c:v>
                </c:pt>
                <c:pt idx="1913">
                  <c:v>55</c:v>
                </c:pt>
                <c:pt idx="1914">
                  <c:v>23</c:v>
                </c:pt>
                <c:pt idx="1915">
                  <c:v>43</c:v>
                </c:pt>
                <c:pt idx="1916">
                  <c:v>44</c:v>
                </c:pt>
                <c:pt idx="1917">
                  <c:v>47</c:v>
                </c:pt>
                <c:pt idx="1918">
                  <c:v>24</c:v>
                </c:pt>
                <c:pt idx="1919">
                  <c:v>45</c:v>
                </c:pt>
                <c:pt idx="1920">
                  <c:v>43</c:v>
                </c:pt>
                <c:pt idx="1921">
                  <c:v>41</c:v>
                </c:pt>
                <c:pt idx="1922">
                  <c:v>24</c:v>
                </c:pt>
                <c:pt idx="1923">
                  <c:v>40</c:v>
                </c:pt>
                <c:pt idx="1924">
                  <c:v>27</c:v>
                </c:pt>
                <c:pt idx="1925">
                  <c:v>38</c:v>
                </c:pt>
                <c:pt idx="1926">
                  <c:v>43</c:v>
                </c:pt>
                <c:pt idx="1927">
                  <c:v>39</c:v>
                </c:pt>
                <c:pt idx="1928">
                  <c:v>47</c:v>
                </c:pt>
                <c:pt idx="1929">
                  <c:v>48</c:v>
                </c:pt>
                <c:pt idx="1930">
                  <c:v>27</c:v>
                </c:pt>
                <c:pt idx="1931">
                  <c:v>27</c:v>
                </c:pt>
                <c:pt idx="1932">
                  <c:v>22</c:v>
                </c:pt>
                <c:pt idx="1933">
                  <c:v>36</c:v>
                </c:pt>
                <c:pt idx="1934">
                  <c:v>44</c:v>
                </c:pt>
                <c:pt idx="1935">
                  <c:v>45</c:v>
                </c:pt>
                <c:pt idx="1936">
                  <c:v>41</c:v>
                </c:pt>
                <c:pt idx="1937">
                  <c:v>33</c:v>
                </c:pt>
                <c:pt idx="1938">
                  <c:v>32</c:v>
                </c:pt>
                <c:pt idx="1939">
                  <c:v>32</c:v>
                </c:pt>
                <c:pt idx="1940">
                  <c:v>20</c:v>
                </c:pt>
                <c:pt idx="1941">
                  <c:v>29</c:v>
                </c:pt>
                <c:pt idx="1942">
                  <c:v>38</c:v>
                </c:pt>
                <c:pt idx="1943">
                  <c:v>25</c:v>
                </c:pt>
                <c:pt idx="1944">
                  <c:v>32</c:v>
                </c:pt>
                <c:pt idx="1945">
                  <c:v>45</c:v>
                </c:pt>
                <c:pt idx="1946">
                  <c:v>27</c:v>
                </c:pt>
                <c:pt idx="1947">
                  <c:v>43</c:v>
                </c:pt>
                <c:pt idx="1948">
                  <c:v>38</c:v>
                </c:pt>
                <c:pt idx="1949">
                  <c:v>25</c:v>
                </c:pt>
                <c:pt idx="1950">
                  <c:v>47</c:v>
                </c:pt>
                <c:pt idx="1951">
                  <c:v>29</c:v>
                </c:pt>
                <c:pt idx="1952">
                  <c:v>34</c:v>
                </c:pt>
                <c:pt idx="1953">
                  <c:v>40</c:v>
                </c:pt>
                <c:pt idx="1954">
                  <c:v>35</c:v>
                </c:pt>
                <c:pt idx="1955">
                  <c:v>33</c:v>
                </c:pt>
                <c:pt idx="1956">
                  <c:v>36</c:v>
                </c:pt>
                <c:pt idx="1957">
                  <c:v>52</c:v>
                </c:pt>
                <c:pt idx="1958">
                  <c:v>44</c:v>
                </c:pt>
                <c:pt idx="1959">
                  <c:v>31</c:v>
                </c:pt>
                <c:pt idx="1960">
                  <c:v>44</c:v>
                </c:pt>
                <c:pt idx="1961">
                  <c:v>36</c:v>
                </c:pt>
                <c:pt idx="1962">
                  <c:v>23</c:v>
                </c:pt>
                <c:pt idx="1963">
                  <c:v>25</c:v>
                </c:pt>
                <c:pt idx="1964">
                  <c:v>28</c:v>
                </c:pt>
                <c:pt idx="1965">
                  <c:v>50</c:v>
                </c:pt>
                <c:pt idx="1966">
                  <c:v>46</c:v>
                </c:pt>
                <c:pt idx="1967">
                  <c:v>32</c:v>
                </c:pt>
                <c:pt idx="1968">
                  <c:v>42</c:v>
                </c:pt>
                <c:pt idx="1969">
                  <c:v>24</c:v>
                </c:pt>
                <c:pt idx="1970">
                  <c:v>34</c:v>
                </c:pt>
                <c:pt idx="1971">
                  <c:v>31</c:v>
                </c:pt>
                <c:pt idx="1972">
                  <c:v>44</c:v>
                </c:pt>
                <c:pt idx="1973">
                  <c:v>29</c:v>
                </c:pt>
                <c:pt idx="1974">
                  <c:v>32</c:v>
                </c:pt>
                <c:pt idx="1975">
                  <c:v>26</c:v>
                </c:pt>
                <c:pt idx="1976">
                  <c:v>49</c:v>
                </c:pt>
                <c:pt idx="1977">
                  <c:v>35</c:v>
                </c:pt>
                <c:pt idx="1978">
                  <c:v>27</c:v>
                </c:pt>
                <c:pt idx="1979">
                  <c:v>47</c:v>
                </c:pt>
                <c:pt idx="1980">
                  <c:v>50</c:v>
                </c:pt>
                <c:pt idx="1981">
                  <c:v>42</c:v>
                </c:pt>
                <c:pt idx="1982">
                  <c:v>36</c:v>
                </c:pt>
                <c:pt idx="1983">
                  <c:v>34</c:v>
                </c:pt>
                <c:pt idx="1984">
                  <c:v>50</c:v>
                </c:pt>
                <c:pt idx="1985">
                  <c:v>35</c:v>
                </c:pt>
                <c:pt idx="1986">
                  <c:v>22</c:v>
                </c:pt>
                <c:pt idx="1987">
                  <c:v>34</c:v>
                </c:pt>
                <c:pt idx="1988">
                  <c:v>32</c:v>
                </c:pt>
                <c:pt idx="1989">
                  <c:v>38</c:v>
                </c:pt>
                <c:pt idx="1990">
                  <c:v>31</c:v>
                </c:pt>
                <c:pt idx="1991">
                  <c:v>42</c:v>
                </c:pt>
                <c:pt idx="1992">
                  <c:v>27</c:v>
                </c:pt>
                <c:pt idx="1993">
                  <c:v>38</c:v>
                </c:pt>
                <c:pt idx="1994">
                  <c:v>39</c:v>
                </c:pt>
                <c:pt idx="1995">
                  <c:v>38</c:v>
                </c:pt>
                <c:pt idx="1996">
                  <c:v>40</c:v>
                </c:pt>
                <c:pt idx="1997">
                  <c:v>46</c:v>
                </c:pt>
                <c:pt idx="1998">
                  <c:v>38</c:v>
                </c:pt>
                <c:pt idx="1999">
                  <c:v>41</c:v>
                </c:pt>
                <c:pt idx="2000">
                  <c:v>33</c:v>
                </c:pt>
                <c:pt idx="2001">
                  <c:v>37</c:v>
                </c:pt>
                <c:pt idx="2002">
                  <c:v>44</c:v>
                </c:pt>
                <c:pt idx="2003">
                  <c:v>24</c:v>
                </c:pt>
                <c:pt idx="2004">
                  <c:v>36</c:v>
                </c:pt>
                <c:pt idx="2005">
                  <c:v>50</c:v>
                </c:pt>
                <c:pt idx="2006">
                  <c:v>46</c:v>
                </c:pt>
                <c:pt idx="2007">
                  <c:v>45</c:v>
                </c:pt>
                <c:pt idx="2008">
                  <c:v>27</c:v>
                </c:pt>
                <c:pt idx="2009">
                  <c:v>48</c:v>
                </c:pt>
                <c:pt idx="2010">
                  <c:v>46</c:v>
                </c:pt>
                <c:pt idx="2011">
                  <c:v>26</c:v>
                </c:pt>
                <c:pt idx="2012">
                  <c:v>44</c:v>
                </c:pt>
                <c:pt idx="2013">
                  <c:v>25</c:v>
                </c:pt>
                <c:pt idx="2014">
                  <c:v>38</c:v>
                </c:pt>
                <c:pt idx="2015">
                  <c:v>41</c:v>
                </c:pt>
                <c:pt idx="2016">
                  <c:v>34</c:v>
                </c:pt>
                <c:pt idx="2017">
                  <c:v>41</c:v>
                </c:pt>
                <c:pt idx="2018">
                  <c:v>34</c:v>
                </c:pt>
                <c:pt idx="2019">
                  <c:v>42</c:v>
                </c:pt>
                <c:pt idx="2020">
                  <c:v>33</c:v>
                </c:pt>
                <c:pt idx="2021">
                  <c:v>55</c:v>
                </c:pt>
                <c:pt idx="2022">
                  <c:v>37</c:v>
                </c:pt>
                <c:pt idx="2023">
                  <c:v>37</c:v>
                </c:pt>
                <c:pt idx="2024">
                  <c:v>27</c:v>
                </c:pt>
                <c:pt idx="2025">
                  <c:v>50</c:v>
                </c:pt>
                <c:pt idx="2026">
                  <c:v>50</c:v>
                </c:pt>
                <c:pt idx="2027">
                  <c:v>26</c:v>
                </c:pt>
                <c:pt idx="2028">
                  <c:v>28</c:v>
                </c:pt>
                <c:pt idx="2029">
                  <c:v>33</c:v>
                </c:pt>
                <c:pt idx="2030">
                  <c:v>29</c:v>
                </c:pt>
                <c:pt idx="2031">
                  <c:v>48</c:v>
                </c:pt>
                <c:pt idx="2032">
                  <c:v>66</c:v>
                </c:pt>
                <c:pt idx="2033">
                  <c:v>40</c:v>
                </c:pt>
                <c:pt idx="2034">
                  <c:v>27</c:v>
                </c:pt>
                <c:pt idx="2035">
                  <c:v>27</c:v>
                </c:pt>
                <c:pt idx="2036">
                  <c:v>41</c:v>
                </c:pt>
                <c:pt idx="2037">
                  <c:v>42</c:v>
                </c:pt>
                <c:pt idx="2038">
                  <c:v>38</c:v>
                </c:pt>
                <c:pt idx="2039">
                  <c:v>47</c:v>
                </c:pt>
                <c:pt idx="2040">
                  <c:v>29</c:v>
                </c:pt>
                <c:pt idx="2041">
                  <c:v>36</c:v>
                </c:pt>
                <c:pt idx="2042">
                  <c:v>37</c:v>
                </c:pt>
                <c:pt idx="2043">
                  <c:v>22</c:v>
                </c:pt>
                <c:pt idx="2044">
                  <c:v>38</c:v>
                </c:pt>
                <c:pt idx="2045">
                  <c:v>33</c:v>
                </c:pt>
                <c:pt idx="2046">
                  <c:v>42</c:v>
                </c:pt>
                <c:pt idx="2047">
                  <c:v>30</c:v>
                </c:pt>
                <c:pt idx="2048">
                  <c:v>38</c:v>
                </c:pt>
                <c:pt idx="2049">
                  <c:v>40</c:v>
                </c:pt>
                <c:pt idx="2050">
                  <c:v>40</c:v>
                </c:pt>
                <c:pt idx="2051">
                  <c:v>39</c:v>
                </c:pt>
                <c:pt idx="2052">
                  <c:v>36</c:v>
                </c:pt>
                <c:pt idx="2053">
                  <c:v>29</c:v>
                </c:pt>
                <c:pt idx="2054">
                  <c:v>48</c:v>
                </c:pt>
                <c:pt idx="2055">
                  <c:v>44</c:v>
                </c:pt>
                <c:pt idx="2056">
                  <c:v>38</c:v>
                </c:pt>
                <c:pt idx="2057">
                  <c:v>31</c:v>
                </c:pt>
                <c:pt idx="2058">
                  <c:v>44</c:v>
                </c:pt>
                <c:pt idx="2059">
                  <c:v>29</c:v>
                </c:pt>
                <c:pt idx="2060">
                  <c:v>35</c:v>
                </c:pt>
                <c:pt idx="2061">
                  <c:v>46</c:v>
                </c:pt>
                <c:pt idx="2062">
                  <c:v>38</c:v>
                </c:pt>
                <c:pt idx="2063">
                  <c:v>61</c:v>
                </c:pt>
                <c:pt idx="2064">
                  <c:v>28</c:v>
                </c:pt>
                <c:pt idx="2065">
                  <c:v>36</c:v>
                </c:pt>
                <c:pt idx="2066">
                  <c:v>41</c:v>
                </c:pt>
                <c:pt idx="2067">
                  <c:v>37</c:v>
                </c:pt>
                <c:pt idx="2068">
                  <c:v>27</c:v>
                </c:pt>
                <c:pt idx="2069">
                  <c:v>36</c:v>
                </c:pt>
                <c:pt idx="2070">
                  <c:v>35</c:v>
                </c:pt>
                <c:pt idx="2071">
                  <c:v>32</c:v>
                </c:pt>
                <c:pt idx="2072">
                  <c:v>47</c:v>
                </c:pt>
                <c:pt idx="2073">
                  <c:v>36</c:v>
                </c:pt>
                <c:pt idx="2074">
                  <c:v>41</c:v>
                </c:pt>
                <c:pt idx="2075">
                  <c:v>32</c:v>
                </c:pt>
                <c:pt idx="2076">
                  <c:v>41</c:v>
                </c:pt>
                <c:pt idx="2077">
                  <c:v>24</c:v>
                </c:pt>
                <c:pt idx="2078">
                  <c:v>27</c:v>
                </c:pt>
                <c:pt idx="2079">
                  <c:v>40</c:v>
                </c:pt>
                <c:pt idx="2080">
                  <c:v>26</c:v>
                </c:pt>
                <c:pt idx="2081">
                  <c:v>41</c:v>
                </c:pt>
                <c:pt idx="2082">
                  <c:v>48</c:v>
                </c:pt>
                <c:pt idx="2083">
                  <c:v>23</c:v>
                </c:pt>
                <c:pt idx="2084">
                  <c:v>27</c:v>
                </c:pt>
                <c:pt idx="2085">
                  <c:v>29</c:v>
                </c:pt>
                <c:pt idx="2086">
                  <c:v>38</c:v>
                </c:pt>
                <c:pt idx="2087">
                  <c:v>20</c:v>
                </c:pt>
                <c:pt idx="2088">
                  <c:v>25</c:v>
                </c:pt>
                <c:pt idx="2089">
                  <c:v>45</c:v>
                </c:pt>
                <c:pt idx="2090">
                  <c:v>42</c:v>
                </c:pt>
                <c:pt idx="2091">
                  <c:v>28</c:v>
                </c:pt>
                <c:pt idx="2092">
                  <c:v>33</c:v>
                </c:pt>
                <c:pt idx="2093">
                  <c:v>34</c:v>
                </c:pt>
                <c:pt idx="2094">
                  <c:v>43</c:v>
                </c:pt>
                <c:pt idx="2095">
                  <c:v>45</c:v>
                </c:pt>
                <c:pt idx="2096">
                  <c:v>45</c:v>
                </c:pt>
                <c:pt idx="2097">
                  <c:v>48</c:v>
                </c:pt>
                <c:pt idx="2098">
                  <c:v>40</c:v>
                </c:pt>
                <c:pt idx="2099">
                  <c:v>46</c:v>
                </c:pt>
                <c:pt idx="2100">
                  <c:v>48</c:v>
                </c:pt>
                <c:pt idx="2101">
                  <c:v>28</c:v>
                </c:pt>
                <c:pt idx="2102">
                  <c:v>46</c:v>
                </c:pt>
                <c:pt idx="2103">
                  <c:v>48</c:v>
                </c:pt>
                <c:pt idx="2104">
                  <c:v>41</c:v>
                </c:pt>
                <c:pt idx="2105">
                  <c:v>42</c:v>
                </c:pt>
                <c:pt idx="2106">
                  <c:v>31</c:v>
                </c:pt>
                <c:pt idx="2107">
                  <c:v>44</c:v>
                </c:pt>
                <c:pt idx="2108">
                  <c:v>44</c:v>
                </c:pt>
                <c:pt idx="2109">
                  <c:v>49</c:v>
                </c:pt>
                <c:pt idx="2110">
                  <c:v>35</c:v>
                </c:pt>
                <c:pt idx="2111">
                  <c:v>34</c:v>
                </c:pt>
                <c:pt idx="2112">
                  <c:v>36</c:v>
                </c:pt>
                <c:pt idx="2113">
                  <c:v>44</c:v>
                </c:pt>
                <c:pt idx="2114">
                  <c:v>43</c:v>
                </c:pt>
                <c:pt idx="2115">
                  <c:v>39</c:v>
                </c:pt>
                <c:pt idx="2116">
                  <c:v>26</c:v>
                </c:pt>
                <c:pt idx="2117">
                  <c:v>32</c:v>
                </c:pt>
                <c:pt idx="2118">
                  <c:v>41</c:v>
                </c:pt>
                <c:pt idx="2119">
                  <c:v>34</c:v>
                </c:pt>
                <c:pt idx="2120">
                  <c:v>48</c:v>
                </c:pt>
                <c:pt idx="2121">
                  <c:v>31</c:v>
                </c:pt>
                <c:pt idx="2122">
                  <c:v>35</c:v>
                </c:pt>
                <c:pt idx="2123">
                  <c:v>38</c:v>
                </c:pt>
                <c:pt idx="2124">
                  <c:v>40</c:v>
                </c:pt>
                <c:pt idx="2125">
                  <c:v>41</c:v>
                </c:pt>
                <c:pt idx="2126">
                  <c:v>33</c:v>
                </c:pt>
                <c:pt idx="2127">
                  <c:v>45</c:v>
                </c:pt>
                <c:pt idx="2128">
                  <c:v>42</c:v>
                </c:pt>
                <c:pt idx="2129">
                  <c:v>41</c:v>
                </c:pt>
                <c:pt idx="2130">
                  <c:v>37</c:v>
                </c:pt>
                <c:pt idx="2131">
                  <c:v>31</c:v>
                </c:pt>
                <c:pt idx="2132">
                  <c:v>41</c:v>
                </c:pt>
                <c:pt idx="2133">
                  <c:v>30</c:v>
                </c:pt>
                <c:pt idx="2134">
                  <c:v>41</c:v>
                </c:pt>
                <c:pt idx="2135">
                  <c:v>50</c:v>
                </c:pt>
                <c:pt idx="2136">
                  <c:v>47</c:v>
                </c:pt>
                <c:pt idx="2137">
                  <c:v>31</c:v>
                </c:pt>
                <c:pt idx="2138">
                  <c:v>45</c:v>
                </c:pt>
                <c:pt idx="2139">
                  <c:v>45</c:v>
                </c:pt>
                <c:pt idx="2140">
                  <c:v>44</c:v>
                </c:pt>
                <c:pt idx="2141">
                  <c:v>37</c:v>
                </c:pt>
                <c:pt idx="2142">
                  <c:v>49</c:v>
                </c:pt>
                <c:pt idx="2143">
                  <c:v>45</c:v>
                </c:pt>
                <c:pt idx="2144">
                  <c:v>42</c:v>
                </c:pt>
                <c:pt idx="2145">
                  <c:v>42</c:v>
                </c:pt>
                <c:pt idx="2146">
                  <c:v>45</c:v>
                </c:pt>
                <c:pt idx="2147">
                  <c:v>36</c:v>
                </c:pt>
                <c:pt idx="2148">
                  <c:v>38</c:v>
                </c:pt>
                <c:pt idx="2149">
                  <c:v>42</c:v>
                </c:pt>
                <c:pt idx="2150">
                  <c:v>41</c:v>
                </c:pt>
                <c:pt idx="2151">
                  <c:v>38</c:v>
                </c:pt>
                <c:pt idx="2152">
                  <c:v>45</c:v>
                </c:pt>
                <c:pt idx="2153">
                  <c:v>27</c:v>
                </c:pt>
                <c:pt idx="2154">
                  <c:v>46</c:v>
                </c:pt>
                <c:pt idx="2155">
                  <c:v>39</c:v>
                </c:pt>
                <c:pt idx="2156">
                  <c:v>47</c:v>
                </c:pt>
                <c:pt idx="2157">
                  <c:v>39</c:v>
                </c:pt>
                <c:pt idx="2158">
                  <c:v>46</c:v>
                </c:pt>
                <c:pt idx="2159">
                  <c:v>45</c:v>
                </c:pt>
                <c:pt idx="2160">
                  <c:v>29</c:v>
                </c:pt>
                <c:pt idx="2161">
                  <c:v>49</c:v>
                </c:pt>
                <c:pt idx="2162">
                  <c:v>48</c:v>
                </c:pt>
                <c:pt idx="2163">
                  <c:v>21</c:v>
                </c:pt>
                <c:pt idx="2164">
                  <c:v>41</c:v>
                </c:pt>
                <c:pt idx="2165">
                  <c:v>36</c:v>
                </c:pt>
                <c:pt idx="2166">
                  <c:v>62</c:v>
                </c:pt>
                <c:pt idx="2167">
                  <c:v>55</c:v>
                </c:pt>
                <c:pt idx="2168">
                  <c:v>38</c:v>
                </c:pt>
                <c:pt idx="2169">
                  <c:v>34</c:v>
                </c:pt>
                <c:pt idx="2170">
                  <c:v>41</c:v>
                </c:pt>
                <c:pt idx="2171">
                  <c:v>41</c:v>
                </c:pt>
                <c:pt idx="2172">
                  <c:v>50</c:v>
                </c:pt>
                <c:pt idx="2173">
                  <c:v>44</c:v>
                </c:pt>
                <c:pt idx="2174">
                  <c:v>35</c:v>
                </c:pt>
                <c:pt idx="2175">
                  <c:v>21</c:v>
                </c:pt>
                <c:pt idx="2176">
                  <c:v>41</c:v>
                </c:pt>
                <c:pt idx="2177">
                  <c:v>51</c:v>
                </c:pt>
                <c:pt idx="2178">
                  <c:v>41</c:v>
                </c:pt>
                <c:pt idx="2179">
                  <c:v>34</c:v>
                </c:pt>
                <c:pt idx="2180">
                  <c:v>44</c:v>
                </c:pt>
                <c:pt idx="2181">
                  <c:v>39</c:v>
                </c:pt>
                <c:pt idx="2182">
                  <c:v>48</c:v>
                </c:pt>
                <c:pt idx="2183">
                  <c:v>41</c:v>
                </c:pt>
                <c:pt idx="2184">
                  <c:v>37</c:v>
                </c:pt>
                <c:pt idx="2185">
                  <c:v>46</c:v>
                </c:pt>
                <c:pt idx="2186">
                  <c:v>40</c:v>
                </c:pt>
                <c:pt idx="2187">
                  <c:v>20</c:v>
                </c:pt>
                <c:pt idx="2188">
                  <c:v>21</c:v>
                </c:pt>
                <c:pt idx="2189">
                  <c:v>33</c:v>
                </c:pt>
                <c:pt idx="2190">
                  <c:v>40</c:v>
                </c:pt>
                <c:pt idx="2191">
                  <c:v>41</c:v>
                </c:pt>
                <c:pt idx="2192">
                  <c:v>49</c:v>
                </c:pt>
                <c:pt idx="2193">
                  <c:v>46</c:v>
                </c:pt>
                <c:pt idx="2194">
                  <c:v>40</c:v>
                </c:pt>
                <c:pt idx="2195">
                  <c:v>38</c:v>
                </c:pt>
                <c:pt idx="2196">
                  <c:v>49</c:v>
                </c:pt>
                <c:pt idx="2197">
                  <c:v>49</c:v>
                </c:pt>
                <c:pt idx="2198">
                  <c:v>39</c:v>
                </c:pt>
                <c:pt idx="2199">
                  <c:v>45</c:v>
                </c:pt>
                <c:pt idx="2200">
                  <c:v>45</c:v>
                </c:pt>
                <c:pt idx="2201">
                  <c:v>33</c:v>
                </c:pt>
                <c:pt idx="2202">
                  <c:v>48</c:v>
                </c:pt>
                <c:pt idx="2203">
                  <c:v>42</c:v>
                </c:pt>
                <c:pt idx="2204">
                  <c:v>38</c:v>
                </c:pt>
                <c:pt idx="2205">
                  <c:v>45</c:v>
                </c:pt>
                <c:pt idx="2206">
                  <c:v>34</c:v>
                </c:pt>
                <c:pt idx="2207">
                  <c:v>41</c:v>
                </c:pt>
                <c:pt idx="2208">
                  <c:v>44</c:v>
                </c:pt>
                <c:pt idx="2209">
                  <c:v>33</c:v>
                </c:pt>
                <c:pt idx="2210">
                  <c:v>43</c:v>
                </c:pt>
                <c:pt idx="2211">
                  <c:v>49</c:v>
                </c:pt>
                <c:pt idx="2212">
                  <c:v>42</c:v>
                </c:pt>
                <c:pt idx="2213">
                  <c:v>44</c:v>
                </c:pt>
                <c:pt idx="2214">
                  <c:v>34</c:v>
                </c:pt>
                <c:pt idx="2215">
                  <c:v>46</c:v>
                </c:pt>
                <c:pt idx="2216">
                  <c:v>45</c:v>
                </c:pt>
                <c:pt idx="2217">
                  <c:v>42</c:v>
                </c:pt>
                <c:pt idx="2218">
                  <c:v>37</c:v>
                </c:pt>
                <c:pt idx="2219">
                  <c:v>36</c:v>
                </c:pt>
                <c:pt idx="2220">
                  <c:v>30</c:v>
                </c:pt>
                <c:pt idx="2221">
                  <c:v>40</c:v>
                </c:pt>
                <c:pt idx="2222">
                  <c:v>32</c:v>
                </c:pt>
                <c:pt idx="2223">
                  <c:v>30</c:v>
                </c:pt>
                <c:pt idx="2224">
                  <c:v>37</c:v>
                </c:pt>
                <c:pt idx="2225">
                  <c:v>29</c:v>
                </c:pt>
                <c:pt idx="2226">
                  <c:v>47</c:v>
                </c:pt>
                <c:pt idx="2227">
                  <c:v>33</c:v>
                </c:pt>
                <c:pt idx="2228">
                  <c:v>43</c:v>
                </c:pt>
                <c:pt idx="2229">
                  <c:v>39</c:v>
                </c:pt>
                <c:pt idx="2230">
                  <c:v>27</c:v>
                </c:pt>
                <c:pt idx="2231">
                  <c:v>44</c:v>
                </c:pt>
                <c:pt idx="2232">
                  <c:v>46</c:v>
                </c:pt>
                <c:pt idx="2233">
                  <c:v>31</c:v>
                </c:pt>
                <c:pt idx="2234">
                  <c:v>36</c:v>
                </c:pt>
                <c:pt idx="2235">
                  <c:v>42</c:v>
                </c:pt>
                <c:pt idx="2236">
                  <c:v>50</c:v>
                </c:pt>
                <c:pt idx="2237">
                  <c:v>50</c:v>
                </c:pt>
                <c:pt idx="2238">
                  <c:v>39</c:v>
                </c:pt>
                <c:pt idx="2239">
                  <c:v>42</c:v>
                </c:pt>
                <c:pt idx="2240">
                  <c:v>47</c:v>
                </c:pt>
                <c:pt idx="2241">
                  <c:v>43</c:v>
                </c:pt>
                <c:pt idx="2242">
                  <c:v>47</c:v>
                </c:pt>
                <c:pt idx="2243">
                  <c:v>31</c:v>
                </c:pt>
                <c:pt idx="2244">
                  <c:v>46</c:v>
                </c:pt>
                <c:pt idx="2245">
                  <c:v>32</c:v>
                </c:pt>
                <c:pt idx="2246">
                  <c:v>29</c:v>
                </c:pt>
                <c:pt idx="2247">
                  <c:v>27</c:v>
                </c:pt>
                <c:pt idx="2248">
                  <c:v>39</c:v>
                </c:pt>
                <c:pt idx="2249">
                  <c:v>30</c:v>
                </c:pt>
                <c:pt idx="2250">
                  <c:v>46</c:v>
                </c:pt>
                <c:pt idx="2251">
                  <c:v>43</c:v>
                </c:pt>
                <c:pt idx="2252">
                  <c:v>44</c:v>
                </c:pt>
                <c:pt idx="2253">
                  <c:v>49</c:v>
                </c:pt>
                <c:pt idx="2254">
                  <c:v>46</c:v>
                </c:pt>
                <c:pt idx="2255">
                  <c:v>59</c:v>
                </c:pt>
                <c:pt idx="2256">
                  <c:v>45</c:v>
                </c:pt>
                <c:pt idx="2257">
                  <c:v>33</c:v>
                </c:pt>
                <c:pt idx="2258">
                  <c:v>37</c:v>
                </c:pt>
                <c:pt idx="2259">
                  <c:v>43</c:v>
                </c:pt>
                <c:pt idx="2260">
                  <c:v>50</c:v>
                </c:pt>
                <c:pt idx="2261">
                  <c:v>45</c:v>
                </c:pt>
                <c:pt idx="2262">
                  <c:v>41</c:v>
                </c:pt>
                <c:pt idx="2263">
                  <c:v>38</c:v>
                </c:pt>
                <c:pt idx="2264">
                  <c:v>44</c:v>
                </c:pt>
                <c:pt idx="2265">
                  <c:v>48</c:v>
                </c:pt>
                <c:pt idx="2266">
                  <c:v>37</c:v>
                </c:pt>
                <c:pt idx="2267">
                  <c:v>47</c:v>
                </c:pt>
                <c:pt idx="2268">
                  <c:v>36</c:v>
                </c:pt>
                <c:pt idx="2269">
                  <c:v>37</c:v>
                </c:pt>
                <c:pt idx="2270">
                  <c:v>43</c:v>
                </c:pt>
                <c:pt idx="2271">
                  <c:v>37</c:v>
                </c:pt>
                <c:pt idx="2272">
                  <c:v>44</c:v>
                </c:pt>
                <c:pt idx="2273">
                  <c:v>38</c:v>
                </c:pt>
                <c:pt idx="2274">
                  <c:v>48</c:v>
                </c:pt>
                <c:pt idx="2275">
                  <c:v>46</c:v>
                </c:pt>
                <c:pt idx="2276">
                  <c:v>50</c:v>
                </c:pt>
                <c:pt idx="2277">
                  <c:v>47</c:v>
                </c:pt>
                <c:pt idx="2278">
                  <c:v>41</c:v>
                </c:pt>
                <c:pt idx="2279">
                  <c:v>32</c:v>
                </c:pt>
                <c:pt idx="2280">
                  <c:v>35</c:v>
                </c:pt>
                <c:pt idx="2281">
                  <c:v>33</c:v>
                </c:pt>
                <c:pt idx="2282">
                  <c:v>38</c:v>
                </c:pt>
                <c:pt idx="2283">
                  <c:v>33</c:v>
                </c:pt>
                <c:pt idx="2284">
                  <c:v>36</c:v>
                </c:pt>
                <c:pt idx="2285">
                  <c:v>43</c:v>
                </c:pt>
                <c:pt idx="2286">
                  <c:v>36</c:v>
                </c:pt>
                <c:pt idx="2287">
                  <c:v>37</c:v>
                </c:pt>
                <c:pt idx="2288">
                  <c:v>49</c:v>
                </c:pt>
                <c:pt idx="2289">
                  <c:v>47</c:v>
                </c:pt>
                <c:pt idx="2290">
                  <c:v>46</c:v>
                </c:pt>
                <c:pt idx="2291">
                  <c:v>39</c:v>
                </c:pt>
                <c:pt idx="2292">
                  <c:v>48</c:v>
                </c:pt>
                <c:pt idx="2293">
                  <c:v>55</c:v>
                </c:pt>
                <c:pt idx="2294">
                  <c:v>49</c:v>
                </c:pt>
                <c:pt idx="2295">
                  <c:v>32</c:v>
                </c:pt>
                <c:pt idx="2296">
                  <c:v>30</c:v>
                </c:pt>
                <c:pt idx="2297">
                  <c:v>47</c:v>
                </c:pt>
                <c:pt idx="2298">
                  <c:v>42</c:v>
                </c:pt>
                <c:pt idx="2299">
                  <c:v>28</c:v>
                </c:pt>
                <c:pt idx="2300">
                  <c:v>45</c:v>
                </c:pt>
                <c:pt idx="2301">
                  <c:v>44</c:v>
                </c:pt>
                <c:pt idx="2302">
                  <c:v>34</c:v>
                </c:pt>
                <c:pt idx="2303">
                  <c:v>45</c:v>
                </c:pt>
                <c:pt idx="2304">
                  <c:v>38</c:v>
                </c:pt>
                <c:pt idx="2305">
                  <c:v>50</c:v>
                </c:pt>
                <c:pt idx="2306">
                  <c:v>38</c:v>
                </c:pt>
                <c:pt idx="2307">
                  <c:v>48</c:v>
                </c:pt>
                <c:pt idx="2308">
                  <c:v>40</c:v>
                </c:pt>
                <c:pt idx="2309">
                  <c:v>33</c:v>
                </c:pt>
                <c:pt idx="2310">
                  <c:v>23</c:v>
                </c:pt>
                <c:pt idx="2311">
                  <c:v>34</c:v>
                </c:pt>
                <c:pt idx="2312">
                  <c:v>28</c:v>
                </c:pt>
                <c:pt idx="2313">
                  <c:v>49</c:v>
                </c:pt>
                <c:pt idx="2314">
                  <c:v>38</c:v>
                </c:pt>
                <c:pt idx="2315">
                  <c:v>48</c:v>
                </c:pt>
                <c:pt idx="2316">
                  <c:v>45</c:v>
                </c:pt>
                <c:pt idx="2317">
                  <c:v>42</c:v>
                </c:pt>
                <c:pt idx="2318">
                  <c:v>48</c:v>
                </c:pt>
                <c:pt idx="2319">
                  <c:v>42</c:v>
                </c:pt>
                <c:pt idx="2320">
                  <c:v>39</c:v>
                </c:pt>
                <c:pt idx="2321">
                  <c:v>26</c:v>
                </c:pt>
                <c:pt idx="2322">
                  <c:v>49</c:v>
                </c:pt>
                <c:pt idx="2323">
                  <c:v>27</c:v>
                </c:pt>
                <c:pt idx="2324">
                  <c:v>49</c:v>
                </c:pt>
                <c:pt idx="2325">
                  <c:v>43</c:v>
                </c:pt>
                <c:pt idx="2326">
                  <c:v>44</c:v>
                </c:pt>
                <c:pt idx="2327">
                  <c:v>32</c:v>
                </c:pt>
                <c:pt idx="2328">
                  <c:v>47</c:v>
                </c:pt>
                <c:pt idx="2329">
                  <c:v>42</c:v>
                </c:pt>
                <c:pt idx="2330">
                  <c:v>37</c:v>
                </c:pt>
                <c:pt idx="2331">
                  <c:v>35</c:v>
                </c:pt>
                <c:pt idx="2332">
                  <c:v>42</c:v>
                </c:pt>
                <c:pt idx="2333">
                  <c:v>27</c:v>
                </c:pt>
                <c:pt idx="2334">
                  <c:v>40</c:v>
                </c:pt>
                <c:pt idx="2335">
                  <c:v>47</c:v>
                </c:pt>
                <c:pt idx="2336">
                  <c:v>41</c:v>
                </c:pt>
                <c:pt idx="2337">
                  <c:v>47</c:v>
                </c:pt>
                <c:pt idx="2338">
                  <c:v>40</c:v>
                </c:pt>
                <c:pt idx="2339">
                  <c:v>47</c:v>
                </c:pt>
                <c:pt idx="2340">
                  <c:v>47</c:v>
                </c:pt>
                <c:pt idx="2341">
                  <c:v>47</c:v>
                </c:pt>
                <c:pt idx="2342">
                  <c:v>39</c:v>
                </c:pt>
                <c:pt idx="2343">
                  <c:v>40</c:v>
                </c:pt>
                <c:pt idx="2344">
                  <c:v>48</c:v>
                </c:pt>
                <c:pt idx="2345">
                  <c:v>43</c:v>
                </c:pt>
                <c:pt idx="2346">
                  <c:v>45</c:v>
                </c:pt>
                <c:pt idx="2347">
                  <c:v>56</c:v>
                </c:pt>
                <c:pt idx="2348">
                  <c:v>44</c:v>
                </c:pt>
                <c:pt idx="2349">
                  <c:v>49</c:v>
                </c:pt>
                <c:pt idx="2350">
                  <c:v>49</c:v>
                </c:pt>
                <c:pt idx="2351">
                  <c:v>48</c:v>
                </c:pt>
                <c:pt idx="2352">
                  <c:v>33</c:v>
                </c:pt>
                <c:pt idx="2353">
                  <c:v>37</c:v>
                </c:pt>
                <c:pt idx="2354">
                  <c:v>45</c:v>
                </c:pt>
                <c:pt idx="2355">
                  <c:v>42</c:v>
                </c:pt>
                <c:pt idx="2356">
                  <c:v>36</c:v>
                </c:pt>
                <c:pt idx="2357">
                  <c:v>36</c:v>
                </c:pt>
                <c:pt idx="2358">
                  <c:v>41</c:v>
                </c:pt>
                <c:pt idx="2359">
                  <c:v>46</c:v>
                </c:pt>
                <c:pt idx="2360">
                  <c:v>45</c:v>
                </c:pt>
                <c:pt idx="2361">
                  <c:v>35</c:v>
                </c:pt>
                <c:pt idx="2362">
                  <c:v>45</c:v>
                </c:pt>
                <c:pt idx="2363">
                  <c:v>43</c:v>
                </c:pt>
                <c:pt idx="2364">
                  <c:v>40</c:v>
                </c:pt>
                <c:pt idx="2365">
                  <c:v>27</c:v>
                </c:pt>
                <c:pt idx="2366">
                  <c:v>44</c:v>
                </c:pt>
                <c:pt idx="2367">
                  <c:v>44</c:v>
                </c:pt>
                <c:pt idx="2368">
                  <c:v>46</c:v>
                </c:pt>
                <c:pt idx="2369">
                  <c:v>45</c:v>
                </c:pt>
                <c:pt idx="2370">
                  <c:v>44</c:v>
                </c:pt>
                <c:pt idx="2371">
                  <c:v>29</c:v>
                </c:pt>
                <c:pt idx="2372">
                  <c:v>48</c:v>
                </c:pt>
                <c:pt idx="2373">
                  <c:v>42</c:v>
                </c:pt>
                <c:pt idx="2374">
                  <c:v>43</c:v>
                </c:pt>
                <c:pt idx="2375">
                  <c:v>40</c:v>
                </c:pt>
                <c:pt idx="2376">
                  <c:v>46</c:v>
                </c:pt>
                <c:pt idx="2377">
                  <c:v>49</c:v>
                </c:pt>
                <c:pt idx="2378">
                  <c:v>46</c:v>
                </c:pt>
                <c:pt idx="2379">
                  <c:v>43</c:v>
                </c:pt>
                <c:pt idx="2380">
                  <c:v>50</c:v>
                </c:pt>
                <c:pt idx="2381">
                  <c:v>48</c:v>
                </c:pt>
                <c:pt idx="2382">
                  <c:v>41</c:v>
                </c:pt>
                <c:pt idx="2383">
                  <c:v>41</c:v>
                </c:pt>
                <c:pt idx="2384">
                  <c:v>41</c:v>
                </c:pt>
                <c:pt idx="2385">
                  <c:v>46</c:v>
                </c:pt>
                <c:pt idx="2386">
                  <c:v>36</c:v>
                </c:pt>
                <c:pt idx="2387">
                  <c:v>41</c:v>
                </c:pt>
                <c:pt idx="2388">
                  <c:v>36</c:v>
                </c:pt>
                <c:pt idx="2389">
                  <c:v>36</c:v>
                </c:pt>
                <c:pt idx="2390">
                  <c:v>41</c:v>
                </c:pt>
                <c:pt idx="2391">
                  <c:v>32</c:v>
                </c:pt>
                <c:pt idx="2392">
                  <c:v>46</c:v>
                </c:pt>
                <c:pt idx="2393">
                  <c:v>30</c:v>
                </c:pt>
                <c:pt idx="2394">
                  <c:v>33</c:v>
                </c:pt>
                <c:pt idx="2395">
                  <c:v>48</c:v>
                </c:pt>
                <c:pt idx="2396">
                  <c:v>47</c:v>
                </c:pt>
                <c:pt idx="2397">
                  <c:v>48</c:v>
                </c:pt>
                <c:pt idx="2398">
                  <c:v>41</c:v>
                </c:pt>
                <c:pt idx="2399">
                  <c:v>31</c:v>
                </c:pt>
                <c:pt idx="2400">
                  <c:v>49</c:v>
                </c:pt>
                <c:pt idx="2401">
                  <c:v>46</c:v>
                </c:pt>
                <c:pt idx="2402">
                  <c:v>35</c:v>
                </c:pt>
                <c:pt idx="2403">
                  <c:v>50</c:v>
                </c:pt>
                <c:pt idx="2404">
                  <c:v>45</c:v>
                </c:pt>
                <c:pt idx="2405">
                  <c:v>43</c:v>
                </c:pt>
                <c:pt idx="2406">
                  <c:v>44</c:v>
                </c:pt>
                <c:pt idx="2407">
                  <c:v>43</c:v>
                </c:pt>
                <c:pt idx="2408">
                  <c:v>49</c:v>
                </c:pt>
                <c:pt idx="2409">
                  <c:v>43</c:v>
                </c:pt>
                <c:pt idx="2410">
                  <c:v>48</c:v>
                </c:pt>
                <c:pt idx="2411">
                  <c:v>28</c:v>
                </c:pt>
                <c:pt idx="2412">
                  <c:v>42</c:v>
                </c:pt>
                <c:pt idx="2413">
                  <c:v>48</c:v>
                </c:pt>
                <c:pt idx="2414">
                  <c:v>43</c:v>
                </c:pt>
                <c:pt idx="2415">
                  <c:v>39</c:v>
                </c:pt>
                <c:pt idx="2416">
                  <c:v>46</c:v>
                </c:pt>
                <c:pt idx="2417">
                  <c:v>49</c:v>
                </c:pt>
                <c:pt idx="2418">
                  <c:v>36</c:v>
                </c:pt>
                <c:pt idx="2419">
                  <c:v>41</c:v>
                </c:pt>
                <c:pt idx="2420">
                  <c:v>48</c:v>
                </c:pt>
                <c:pt idx="2421">
                  <c:v>46</c:v>
                </c:pt>
                <c:pt idx="2422">
                  <c:v>35</c:v>
                </c:pt>
                <c:pt idx="2423">
                  <c:v>59</c:v>
                </c:pt>
                <c:pt idx="2424">
                  <c:v>45</c:v>
                </c:pt>
                <c:pt idx="2425">
                  <c:v>47</c:v>
                </c:pt>
                <c:pt idx="2426">
                  <c:v>36</c:v>
                </c:pt>
                <c:pt idx="2427">
                  <c:v>36</c:v>
                </c:pt>
                <c:pt idx="2428">
                  <c:v>41</c:v>
                </c:pt>
                <c:pt idx="2429">
                  <c:v>40</c:v>
                </c:pt>
                <c:pt idx="2430">
                  <c:v>26</c:v>
                </c:pt>
                <c:pt idx="2431">
                  <c:v>32</c:v>
                </c:pt>
                <c:pt idx="2432">
                  <c:v>45</c:v>
                </c:pt>
                <c:pt idx="2433">
                  <c:v>45</c:v>
                </c:pt>
                <c:pt idx="2434">
                  <c:v>33</c:v>
                </c:pt>
                <c:pt idx="2435">
                  <c:v>48</c:v>
                </c:pt>
                <c:pt idx="2436">
                  <c:v>38</c:v>
                </c:pt>
                <c:pt idx="2437">
                  <c:v>35</c:v>
                </c:pt>
                <c:pt idx="2438">
                  <c:v>50</c:v>
                </c:pt>
                <c:pt idx="2439">
                  <c:v>43</c:v>
                </c:pt>
                <c:pt idx="2440">
                  <c:v>37</c:v>
                </c:pt>
                <c:pt idx="2441">
                  <c:v>38</c:v>
                </c:pt>
                <c:pt idx="2442">
                  <c:v>44</c:v>
                </c:pt>
                <c:pt idx="2443">
                  <c:v>35</c:v>
                </c:pt>
                <c:pt idx="2444">
                  <c:v>44</c:v>
                </c:pt>
                <c:pt idx="2445">
                  <c:v>39</c:v>
                </c:pt>
                <c:pt idx="2446">
                  <c:v>39</c:v>
                </c:pt>
                <c:pt idx="2447">
                  <c:v>34</c:v>
                </c:pt>
                <c:pt idx="2448">
                  <c:v>46</c:v>
                </c:pt>
                <c:pt idx="2449">
                  <c:v>43</c:v>
                </c:pt>
                <c:pt idx="2450">
                  <c:v>54</c:v>
                </c:pt>
                <c:pt idx="2451">
                  <c:v>44</c:v>
                </c:pt>
                <c:pt idx="2452">
                  <c:v>34</c:v>
                </c:pt>
                <c:pt idx="2453">
                  <c:v>37</c:v>
                </c:pt>
                <c:pt idx="2454">
                  <c:v>49</c:v>
                </c:pt>
                <c:pt idx="2455">
                  <c:v>30</c:v>
                </c:pt>
                <c:pt idx="2456">
                  <c:v>45</c:v>
                </c:pt>
                <c:pt idx="2457">
                  <c:v>37</c:v>
                </c:pt>
                <c:pt idx="2458">
                  <c:v>46</c:v>
                </c:pt>
                <c:pt idx="2459">
                  <c:v>46</c:v>
                </c:pt>
                <c:pt idx="2460">
                  <c:v>49</c:v>
                </c:pt>
                <c:pt idx="2461">
                  <c:v>40</c:v>
                </c:pt>
                <c:pt idx="2462">
                  <c:v>32</c:v>
                </c:pt>
                <c:pt idx="2463">
                  <c:v>39</c:v>
                </c:pt>
                <c:pt idx="2464">
                  <c:v>45</c:v>
                </c:pt>
                <c:pt idx="2465">
                  <c:v>48</c:v>
                </c:pt>
                <c:pt idx="2466">
                  <c:v>47</c:v>
                </c:pt>
                <c:pt idx="2467">
                  <c:v>33</c:v>
                </c:pt>
                <c:pt idx="2468">
                  <c:v>44</c:v>
                </c:pt>
                <c:pt idx="2469">
                  <c:v>27</c:v>
                </c:pt>
                <c:pt idx="2470">
                  <c:v>42</c:v>
                </c:pt>
                <c:pt idx="2471">
                  <c:v>35</c:v>
                </c:pt>
                <c:pt idx="2472">
                  <c:v>50</c:v>
                </c:pt>
                <c:pt idx="2473">
                  <c:v>43</c:v>
                </c:pt>
                <c:pt idx="2474">
                  <c:v>40</c:v>
                </c:pt>
                <c:pt idx="2475">
                  <c:v>50</c:v>
                </c:pt>
                <c:pt idx="2476">
                  <c:v>60</c:v>
                </c:pt>
                <c:pt idx="2477">
                  <c:v>33</c:v>
                </c:pt>
                <c:pt idx="2478">
                  <c:v>34</c:v>
                </c:pt>
                <c:pt idx="2479">
                  <c:v>34</c:v>
                </c:pt>
                <c:pt idx="2480">
                  <c:v>45</c:v>
                </c:pt>
                <c:pt idx="2481">
                  <c:v>66</c:v>
                </c:pt>
                <c:pt idx="2482">
                  <c:v>49</c:v>
                </c:pt>
                <c:pt idx="2483">
                  <c:v>48</c:v>
                </c:pt>
                <c:pt idx="2484">
                  <c:v>40</c:v>
                </c:pt>
                <c:pt idx="2485">
                  <c:v>43</c:v>
                </c:pt>
                <c:pt idx="2486">
                  <c:v>47</c:v>
                </c:pt>
                <c:pt idx="2487">
                  <c:v>41</c:v>
                </c:pt>
                <c:pt idx="2488">
                  <c:v>48</c:v>
                </c:pt>
                <c:pt idx="2489">
                  <c:v>46</c:v>
                </c:pt>
                <c:pt idx="2490">
                  <c:v>42</c:v>
                </c:pt>
                <c:pt idx="2491">
                  <c:v>45</c:v>
                </c:pt>
                <c:pt idx="2492">
                  <c:v>47</c:v>
                </c:pt>
                <c:pt idx="2493">
                  <c:v>49</c:v>
                </c:pt>
                <c:pt idx="2494">
                  <c:v>51</c:v>
                </c:pt>
                <c:pt idx="2495">
                  <c:v>55</c:v>
                </c:pt>
                <c:pt idx="2496">
                  <c:v>37</c:v>
                </c:pt>
                <c:pt idx="2497">
                  <c:v>40</c:v>
                </c:pt>
                <c:pt idx="2498">
                  <c:v>47</c:v>
                </c:pt>
                <c:pt idx="2499">
                  <c:v>49</c:v>
                </c:pt>
                <c:pt idx="2500">
                  <c:v>49</c:v>
                </c:pt>
                <c:pt idx="2501">
                  <c:v>33</c:v>
                </c:pt>
                <c:pt idx="2502">
                  <c:v>34</c:v>
                </c:pt>
                <c:pt idx="2503">
                  <c:v>38</c:v>
                </c:pt>
                <c:pt idx="2504">
                  <c:v>47</c:v>
                </c:pt>
                <c:pt idx="2505">
                  <c:v>45</c:v>
                </c:pt>
                <c:pt idx="2506">
                  <c:v>46</c:v>
                </c:pt>
                <c:pt idx="2507">
                  <c:v>45</c:v>
                </c:pt>
                <c:pt idx="2508">
                  <c:v>45</c:v>
                </c:pt>
                <c:pt idx="2509">
                  <c:v>47</c:v>
                </c:pt>
                <c:pt idx="2510">
                  <c:v>43</c:v>
                </c:pt>
                <c:pt idx="2511">
                  <c:v>44</c:v>
                </c:pt>
                <c:pt idx="2512">
                  <c:v>37</c:v>
                </c:pt>
                <c:pt idx="2513">
                  <c:v>45</c:v>
                </c:pt>
                <c:pt idx="2514">
                  <c:v>36</c:v>
                </c:pt>
                <c:pt idx="2515">
                  <c:v>38</c:v>
                </c:pt>
                <c:pt idx="2516">
                  <c:v>37</c:v>
                </c:pt>
                <c:pt idx="2517">
                  <c:v>48</c:v>
                </c:pt>
                <c:pt idx="2518">
                  <c:v>41</c:v>
                </c:pt>
                <c:pt idx="2519">
                  <c:v>42</c:v>
                </c:pt>
                <c:pt idx="2520">
                  <c:v>41</c:v>
                </c:pt>
                <c:pt idx="2521">
                  <c:v>46</c:v>
                </c:pt>
                <c:pt idx="2522">
                  <c:v>39</c:v>
                </c:pt>
                <c:pt idx="2523">
                  <c:v>42</c:v>
                </c:pt>
                <c:pt idx="2524">
                  <c:v>43</c:v>
                </c:pt>
                <c:pt idx="2525">
                  <c:v>50</c:v>
                </c:pt>
                <c:pt idx="2526">
                  <c:v>38</c:v>
                </c:pt>
                <c:pt idx="2527">
                  <c:v>49</c:v>
                </c:pt>
                <c:pt idx="2528">
                  <c:v>34</c:v>
                </c:pt>
                <c:pt idx="2529">
                  <c:v>46</c:v>
                </c:pt>
                <c:pt idx="2530">
                  <c:v>48</c:v>
                </c:pt>
                <c:pt idx="2531">
                  <c:v>48</c:v>
                </c:pt>
                <c:pt idx="2532">
                  <c:v>49</c:v>
                </c:pt>
                <c:pt idx="2533">
                  <c:v>39</c:v>
                </c:pt>
                <c:pt idx="2534">
                  <c:v>40</c:v>
                </c:pt>
                <c:pt idx="2535">
                  <c:v>29</c:v>
                </c:pt>
                <c:pt idx="2536">
                  <c:v>49</c:v>
                </c:pt>
                <c:pt idx="2537">
                  <c:v>55</c:v>
                </c:pt>
                <c:pt idx="2538">
                  <c:v>34</c:v>
                </c:pt>
                <c:pt idx="2539">
                  <c:v>47</c:v>
                </c:pt>
                <c:pt idx="2540">
                  <c:v>42</c:v>
                </c:pt>
                <c:pt idx="2541">
                  <c:v>44</c:v>
                </c:pt>
                <c:pt idx="2542">
                  <c:v>41</c:v>
                </c:pt>
                <c:pt idx="2543">
                  <c:v>38</c:v>
                </c:pt>
                <c:pt idx="2544">
                  <c:v>48</c:v>
                </c:pt>
                <c:pt idx="2545">
                  <c:v>46</c:v>
                </c:pt>
                <c:pt idx="2546">
                  <c:v>55</c:v>
                </c:pt>
                <c:pt idx="2547">
                  <c:v>40</c:v>
                </c:pt>
                <c:pt idx="2548">
                  <c:v>49</c:v>
                </c:pt>
                <c:pt idx="2549">
                  <c:v>49</c:v>
                </c:pt>
                <c:pt idx="2550">
                  <c:v>49</c:v>
                </c:pt>
                <c:pt idx="2551">
                  <c:v>31</c:v>
                </c:pt>
                <c:pt idx="2552">
                  <c:v>50</c:v>
                </c:pt>
                <c:pt idx="2553">
                  <c:v>47</c:v>
                </c:pt>
                <c:pt idx="2554">
                  <c:v>41</c:v>
                </c:pt>
                <c:pt idx="2555">
                  <c:v>40</c:v>
                </c:pt>
                <c:pt idx="2556">
                  <c:v>38</c:v>
                </c:pt>
                <c:pt idx="2557">
                  <c:v>29</c:v>
                </c:pt>
                <c:pt idx="2558">
                  <c:v>43</c:v>
                </c:pt>
                <c:pt idx="2559">
                  <c:v>41</c:v>
                </c:pt>
                <c:pt idx="2560">
                  <c:v>38</c:v>
                </c:pt>
                <c:pt idx="2561">
                  <c:v>41</c:v>
                </c:pt>
                <c:pt idx="2562">
                  <c:v>40</c:v>
                </c:pt>
                <c:pt idx="2563">
                  <c:v>41</c:v>
                </c:pt>
                <c:pt idx="2564">
                  <c:v>48</c:v>
                </c:pt>
                <c:pt idx="2565">
                  <c:v>40</c:v>
                </c:pt>
                <c:pt idx="2566">
                  <c:v>45</c:v>
                </c:pt>
                <c:pt idx="2567">
                  <c:v>49</c:v>
                </c:pt>
                <c:pt idx="2568">
                  <c:v>40</c:v>
                </c:pt>
                <c:pt idx="2569">
                  <c:v>48</c:v>
                </c:pt>
                <c:pt idx="2570">
                  <c:v>49</c:v>
                </c:pt>
                <c:pt idx="2571">
                  <c:v>43</c:v>
                </c:pt>
                <c:pt idx="2572">
                  <c:v>46</c:v>
                </c:pt>
                <c:pt idx="2573">
                  <c:v>48</c:v>
                </c:pt>
                <c:pt idx="2574">
                  <c:v>38</c:v>
                </c:pt>
                <c:pt idx="2575">
                  <c:v>50</c:v>
                </c:pt>
                <c:pt idx="2576">
                  <c:v>41</c:v>
                </c:pt>
                <c:pt idx="2577">
                  <c:v>44</c:v>
                </c:pt>
                <c:pt idx="2578">
                  <c:v>49</c:v>
                </c:pt>
                <c:pt idx="2579">
                  <c:v>49</c:v>
                </c:pt>
                <c:pt idx="2580">
                  <c:v>47</c:v>
                </c:pt>
                <c:pt idx="2581">
                  <c:v>31</c:v>
                </c:pt>
                <c:pt idx="2582">
                  <c:v>49</c:v>
                </c:pt>
                <c:pt idx="2583">
                  <c:v>49</c:v>
                </c:pt>
                <c:pt idx="2584">
                  <c:v>36</c:v>
                </c:pt>
                <c:pt idx="2585">
                  <c:v>36</c:v>
                </c:pt>
                <c:pt idx="2586">
                  <c:v>43</c:v>
                </c:pt>
                <c:pt idx="2587">
                  <c:v>43</c:v>
                </c:pt>
                <c:pt idx="2588">
                  <c:v>33</c:v>
                </c:pt>
                <c:pt idx="2589">
                  <c:v>49</c:v>
                </c:pt>
                <c:pt idx="2590">
                  <c:v>49</c:v>
                </c:pt>
                <c:pt idx="2591">
                  <c:v>49</c:v>
                </c:pt>
                <c:pt idx="2592">
                  <c:v>48</c:v>
                </c:pt>
                <c:pt idx="2593">
                  <c:v>39</c:v>
                </c:pt>
                <c:pt idx="2594">
                  <c:v>47</c:v>
                </c:pt>
                <c:pt idx="2595">
                  <c:v>43</c:v>
                </c:pt>
                <c:pt idx="2596">
                  <c:v>46</c:v>
                </c:pt>
                <c:pt idx="2597">
                  <c:v>48</c:v>
                </c:pt>
                <c:pt idx="2598">
                  <c:v>44</c:v>
                </c:pt>
                <c:pt idx="2599">
                  <c:v>39</c:v>
                </c:pt>
                <c:pt idx="2600">
                  <c:v>31</c:v>
                </c:pt>
                <c:pt idx="2601">
                  <c:v>48</c:v>
                </c:pt>
                <c:pt idx="2602">
                  <c:v>49</c:v>
                </c:pt>
                <c:pt idx="2603">
                  <c:v>59</c:v>
                </c:pt>
                <c:pt idx="2604">
                  <c:v>44</c:v>
                </c:pt>
                <c:pt idx="2605">
                  <c:v>41</c:v>
                </c:pt>
                <c:pt idx="2606">
                  <c:v>43</c:v>
                </c:pt>
                <c:pt idx="2607">
                  <c:v>50</c:v>
                </c:pt>
                <c:pt idx="2608">
                  <c:v>47</c:v>
                </c:pt>
                <c:pt idx="2609">
                  <c:v>77</c:v>
                </c:pt>
                <c:pt idx="2610">
                  <c:v>29</c:v>
                </c:pt>
                <c:pt idx="2611">
                  <c:v>43</c:v>
                </c:pt>
                <c:pt idx="2612">
                  <c:v>50</c:v>
                </c:pt>
                <c:pt idx="2613">
                  <c:v>36</c:v>
                </c:pt>
                <c:pt idx="2614">
                  <c:v>37</c:v>
                </c:pt>
                <c:pt idx="2615">
                  <c:v>44</c:v>
                </c:pt>
                <c:pt idx="2616">
                  <c:v>45</c:v>
                </c:pt>
                <c:pt idx="2617">
                  <c:v>50</c:v>
                </c:pt>
                <c:pt idx="2618">
                  <c:v>48</c:v>
                </c:pt>
                <c:pt idx="2619">
                  <c:v>32</c:v>
                </c:pt>
                <c:pt idx="2620">
                  <c:v>54</c:v>
                </c:pt>
                <c:pt idx="2621">
                  <c:v>76</c:v>
                </c:pt>
                <c:pt idx="2622">
                  <c:v>47</c:v>
                </c:pt>
                <c:pt idx="2623">
                  <c:v>50</c:v>
                </c:pt>
                <c:pt idx="2624">
                  <c:v>29</c:v>
                </c:pt>
                <c:pt idx="2625">
                  <c:v>38</c:v>
                </c:pt>
                <c:pt idx="2626">
                  <c:v>42</c:v>
                </c:pt>
                <c:pt idx="2627">
                  <c:v>39</c:v>
                </c:pt>
                <c:pt idx="2628">
                  <c:v>42</c:v>
                </c:pt>
                <c:pt idx="2629">
                  <c:v>49</c:v>
                </c:pt>
                <c:pt idx="2630">
                  <c:v>58</c:v>
                </c:pt>
                <c:pt idx="2631">
                  <c:v>43</c:v>
                </c:pt>
                <c:pt idx="2632">
                  <c:v>50</c:v>
                </c:pt>
                <c:pt idx="2633">
                  <c:v>38</c:v>
                </c:pt>
                <c:pt idx="2634">
                  <c:v>46</c:v>
                </c:pt>
                <c:pt idx="2635">
                  <c:v>46</c:v>
                </c:pt>
                <c:pt idx="2636">
                  <c:v>37</c:v>
                </c:pt>
                <c:pt idx="2637">
                  <c:v>39</c:v>
                </c:pt>
                <c:pt idx="2638">
                  <c:v>46</c:v>
                </c:pt>
                <c:pt idx="2639">
                  <c:v>46</c:v>
                </c:pt>
                <c:pt idx="2640">
                  <c:v>48</c:v>
                </c:pt>
                <c:pt idx="2641">
                  <c:v>50</c:v>
                </c:pt>
                <c:pt idx="2642">
                  <c:v>47</c:v>
                </c:pt>
                <c:pt idx="2643">
                  <c:v>37</c:v>
                </c:pt>
                <c:pt idx="2644">
                  <c:v>49</c:v>
                </c:pt>
                <c:pt idx="2645">
                  <c:v>33</c:v>
                </c:pt>
                <c:pt idx="2646">
                  <c:v>42</c:v>
                </c:pt>
                <c:pt idx="2647">
                  <c:v>47</c:v>
                </c:pt>
                <c:pt idx="2648">
                  <c:v>40</c:v>
                </c:pt>
                <c:pt idx="2649">
                  <c:v>41</c:v>
                </c:pt>
                <c:pt idx="2650">
                  <c:v>66</c:v>
                </c:pt>
                <c:pt idx="2651">
                  <c:v>85</c:v>
                </c:pt>
                <c:pt idx="2652">
                  <c:v>46</c:v>
                </c:pt>
                <c:pt idx="2653">
                  <c:v>44</c:v>
                </c:pt>
                <c:pt idx="2654">
                  <c:v>41</c:v>
                </c:pt>
                <c:pt idx="2655">
                  <c:v>42</c:v>
                </c:pt>
                <c:pt idx="2656">
                  <c:v>50</c:v>
                </c:pt>
                <c:pt idx="2657">
                  <c:v>45</c:v>
                </c:pt>
                <c:pt idx="2658">
                  <c:v>37</c:v>
                </c:pt>
                <c:pt idx="2659">
                  <c:v>32</c:v>
                </c:pt>
                <c:pt idx="2660">
                  <c:v>55</c:v>
                </c:pt>
                <c:pt idx="2661">
                  <c:v>50</c:v>
                </c:pt>
                <c:pt idx="2662">
                  <c:v>41</c:v>
                </c:pt>
                <c:pt idx="2663">
                  <c:v>39</c:v>
                </c:pt>
                <c:pt idx="2664">
                  <c:v>50</c:v>
                </c:pt>
                <c:pt idx="2665">
                  <c:v>43</c:v>
                </c:pt>
                <c:pt idx="2666">
                  <c:v>45</c:v>
                </c:pt>
                <c:pt idx="2667">
                  <c:v>49</c:v>
                </c:pt>
                <c:pt idx="2668">
                  <c:v>41</c:v>
                </c:pt>
                <c:pt idx="2669">
                  <c:v>39</c:v>
                </c:pt>
                <c:pt idx="2670">
                  <c:v>49</c:v>
                </c:pt>
                <c:pt idx="2671">
                  <c:v>38</c:v>
                </c:pt>
                <c:pt idx="2672">
                  <c:v>42</c:v>
                </c:pt>
                <c:pt idx="2673">
                  <c:v>34</c:v>
                </c:pt>
                <c:pt idx="2674">
                  <c:v>34</c:v>
                </c:pt>
                <c:pt idx="2675">
                  <c:v>33</c:v>
                </c:pt>
                <c:pt idx="2676">
                  <c:v>48</c:v>
                </c:pt>
                <c:pt idx="2677">
                  <c:v>55</c:v>
                </c:pt>
                <c:pt idx="2678">
                  <c:v>42</c:v>
                </c:pt>
                <c:pt idx="2679">
                  <c:v>45</c:v>
                </c:pt>
                <c:pt idx="2680">
                  <c:v>48</c:v>
                </c:pt>
                <c:pt idx="2681">
                  <c:v>48</c:v>
                </c:pt>
                <c:pt idx="2682">
                  <c:v>47</c:v>
                </c:pt>
                <c:pt idx="2683">
                  <c:v>45</c:v>
                </c:pt>
                <c:pt idx="2684">
                  <c:v>46</c:v>
                </c:pt>
                <c:pt idx="2685">
                  <c:v>50</c:v>
                </c:pt>
                <c:pt idx="2686">
                  <c:v>43</c:v>
                </c:pt>
                <c:pt idx="2687">
                  <c:v>50</c:v>
                </c:pt>
                <c:pt idx="2688">
                  <c:v>55</c:v>
                </c:pt>
                <c:pt idx="2689">
                  <c:v>48</c:v>
                </c:pt>
                <c:pt idx="2690">
                  <c:v>41</c:v>
                </c:pt>
                <c:pt idx="2691">
                  <c:v>41</c:v>
                </c:pt>
                <c:pt idx="2692">
                  <c:v>49</c:v>
                </c:pt>
                <c:pt idx="2693">
                  <c:v>33</c:v>
                </c:pt>
                <c:pt idx="2694">
                  <c:v>61</c:v>
                </c:pt>
                <c:pt idx="2695">
                  <c:v>42</c:v>
                </c:pt>
                <c:pt idx="2696">
                  <c:v>47</c:v>
                </c:pt>
                <c:pt idx="2697">
                  <c:v>46</c:v>
                </c:pt>
                <c:pt idx="2698">
                  <c:v>49</c:v>
                </c:pt>
                <c:pt idx="2699">
                  <c:v>43</c:v>
                </c:pt>
                <c:pt idx="2700">
                  <c:v>49</c:v>
                </c:pt>
                <c:pt idx="2701">
                  <c:v>70</c:v>
                </c:pt>
                <c:pt idx="2702">
                  <c:v>44</c:v>
                </c:pt>
                <c:pt idx="2703">
                  <c:v>46</c:v>
                </c:pt>
                <c:pt idx="2704">
                  <c:v>66</c:v>
                </c:pt>
                <c:pt idx="2705">
                  <c:v>36</c:v>
                </c:pt>
                <c:pt idx="2706">
                  <c:v>41</c:v>
                </c:pt>
                <c:pt idx="2707">
                  <c:v>45</c:v>
                </c:pt>
                <c:pt idx="2708">
                  <c:v>47</c:v>
                </c:pt>
                <c:pt idx="2709">
                  <c:v>38</c:v>
                </c:pt>
                <c:pt idx="2710">
                  <c:v>45</c:v>
                </c:pt>
                <c:pt idx="2711">
                  <c:v>47</c:v>
                </c:pt>
                <c:pt idx="2712">
                  <c:v>41</c:v>
                </c:pt>
                <c:pt idx="2713">
                  <c:v>50</c:v>
                </c:pt>
                <c:pt idx="2714">
                  <c:v>48</c:v>
                </c:pt>
                <c:pt idx="2715">
                  <c:v>45</c:v>
                </c:pt>
                <c:pt idx="2716">
                  <c:v>97</c:v>
                </c:pt>
                <c:pt idx="2717">
                  <c:v>47</c:v>
                </c:pt>
                <c:pt idx="2718">
                  <c:v>44</c:v>
                </c:pt>
                <c:pt idx="2719">
                  <c:v>50</c:v>
                </c:pt>
                <c:pt idx="2720">
                  <c:v>56</c:v>
                </c:pt>
                <c:pt idx="2721">
                  <c:v>70</c:v>
                </c:pt>
                <c:pt idx="2722">
                  <c:v>44</c:v>
                </c:pt>
                <c:pt idx="2723">
                  <c:v>48</c:v>
                </c:pt>
                <c:pt idx="2724">
                  <c:v>46</c:v>
                </c:pt>
                <c:pt idx="2725">
                  <c:v>46</c:v>
                </c:pt>
                <c:pt idx="2726">
                  <c:v>50</c:v>
                </c:pt>
                <c:pt idx="2727">
                  <c:v>46</c:v>
                </c:pt>
                <c:pt idx="2728">
                  <c:v>50</c:v>
                </c:pt>
                <c:pt idx="2729">
                  <c:v>64</c:v>
                </c:pt>
                <c:pt idx="2730">
                  <c:v>48</c:v>
                </c:pt>
                <c:pt idx="2731">
                  <c:v>49</c:v>
                </c:pt>
                <c:pt idx="2732">
                  <c:v>43</c:v>
                </c:pt>
                <c:pt idx="2733">
                  <c:v>46</c:v>
                </c:pt>
                <c:pt idx="2734">
                  <c:v>47</c:v>
                </c:pt>
                <c:pt idx="2735">
                  <c:v>65</c:v>
                </c:pt>
                <c:pt idx="2736">
                  <c:v>44</c:v>
                </c:pt>
                <c:pt idx="2737">
                  <c:v>55</c:v>
                </c:pt>
                <c:pt idx="2738">
                  <c:v>45</c:v>
                </c:pt>
                <c:pt idx="2739">
                  <c:v>46</c:v>
                </c:pt>
                <c:pt idx="2740">
                  <c:v>48</c:v>
                </c:pt>
                <c:pt idx="2741">
                  <c:v>76</c:v>
                </c:pt>
                <c:pt idx="2742">
                  <c:v>66</c:v>
                </c:pt>
                <c:pt idx="2743">
                  <c:v>60</c:v>
                </c:pt>
                <c:pt idx="2744">
                  <c:v>50</c:v>
                </c:pt>
                <c:pt idx="2745">
                  <c:v>50</c:v>
                </c:pt>
                <c:pt idx="2746">
                  <c:v>76</c:v>
                </c:pt>
              </c:numCache>
            </c:numRef>
          </c:xVal>
          <c:yVal>
            <c:numRef>
              <c:f>Sheet18!$C$3:$C$2749</c:f>
              <c:numCache>
                <c:formatCode>_(* #,##0.00_);_(* \(#,##0.00\);_(* "-"??_);_(@_)</c:formatCode>
                <c:ptCount val="2747"/>
                <c:pt idx="0">
                  <c:v>482.13</c:v>
                </c:pt>
                <c:pt idx="1">
                  <c:v>541.14</c:v>
                </c:pt>
                <c:pt idx="2">
                  <c:v>553.95000000000005</c:v>
                </c:pt>
                <c:pt idx="3">
                  <c:v>577.6</c:v>
                </c:pt>
                <c:pt idx="4">
                  <c:v>640.04999999999995</c:v>
                </c:pt>
                <c:pt idx="5">
                  <c:v>651.79999999999995</c:v>
                </c:pt>
                <c:pt idx="6">
                  <c:v>652.35</c:v>
                </c:pt>
                <c:pt idx="7">
                  <c:v>683.8</c:v>
                </c:pt>
                <c:pt idx="8">
                  <c:v>694.6</c:v>
                </c:pt>
                <c:pt idx="9">
                  <c:v>703.6</c:v>
                </c:pt>
                <c:pt idx="10">
                  <c:v>710.2</c:v>
                </c:pt>
                <c:pt idx="11">
                  <c:v>717.4</c:v>
                </c:pt>
                <c:pt idx="12">
                  <c:v>721.44</c:v>
                </c:pt>
                <c:pt idx="13">
                  <c:v>728.4</c:v>
                </c:pt>
                <c:pt idx="14">
                  <c:v>733.11</c:v>
                </c:pt>
                <c:pt idx="15">
                  <c:v>759.46</c:v>
                </c:pt>
                <c:pt idx="16">
                  <c:v>777</c:v>
                </c:pt>
                <c:pt idx="17">
                  <c:v>785.64</c:v>
                </c:pt>
                <c:pt idx="18">
                  <c:v>813.2</c:v>
                </c:pt>
                <c:pt idx="19">
                  <c:v>820.4</c:v>
                </c:pt>
                <c:pt idx="20">
                  <c:v>828.36</c:v>
                </c:pt>
                <c:pt idx="21">
                  <c:v>834.67</c:v>
                </c:pt>
                <c:pt idx="22">
                  <c:v>845.25</c:v>
                </c:pt>
                <c:pt idx="23">
                  <c:v>846.51</c:v>
                </c:pt>
                <c:pt idx="24">
                  <c:v>856.52</c:v>
                </c:pt>
                <c:pt idx="25">
                  <c:v>859.14</c:v>
                </c:pt>
                <c:pt idx="26">
                  <c:v>865.49</c:v>
                </c:pt>
                <c:pt idx="27">
                  <c:v>875.91</c:v>
                </c:pt>
                <c:pt idx="28">
                  <c:v>881.4</c:v>
                </c:pt>
                <c:pt idx="29">
                  <c:v>891.03</c:v>
                </c:pt>
                <c:pt idx="30">
                  <c:v>891.2</c:v>
                </c:pt>
                <c:pt idx="31">
                  <c:v>902.66</c:v>
                </c:pt>
                <c:pt idx="32">
                  <c:v>905.28</c:v>
                </c:pt>
                <c:pt idx="33">
                  <c:v>913.92</c:v>
                </c:pt>
                <c:pt idx="34">
                  <c:v>917.7</c:v>
                </c:pt>
                <c:pt idx="35">
                  <c:v>925.3</c:v>
                </c:pt>
                <c:pt idx="36">
                  <c:v>930.9</c:v>
                </c:pt>
                <c:pt idx="37">
                  <c:v>935.18</c:v>
                </c:pt>
                <c:pt idx="38">
                  <c:v>948.99</c:v>
                </c:pt>
                <c:pt idx="39">
                  <c:v>965.04</c:v>
                </c:pt>
                <c:pt idx="40">
                  <c:v>971.98</c:v>
                </c:pt>
                <c:pt idx="41">
                  <c:v>972.4</c:v>
                </c:pt>
                <c:pt idx="42">
                  <c:v>974.1</c:v>
                </c:pt>
                <c:pt idx="43">
                  <c:v>974.82</c:v>
                </c:pt>
                <c:pt idx="44">
                  <c:v>977.43</c:v>
                </c:pt>
                <c:pt idx="45">
                  <c:v>977.67</c:v>
                </c:pt>
                <c:pt idx="46">
                  <c:v>981.2</c:v>
                </c:pt>
                <c:pt idx="47">
                  <c:v>988.47</c:v>
                </c:pt>
                <c:pt idx="48">
                  <c:v>990.78</c:v>
                </c:pt>
                <c:pt idx="49">
                  <c:v>995.5</c:v>
                </c:pt>
                <c:pt idx="50">
                  <c:v>1012.4</c:v>
                </c:pt>
                <c:pt idx="51">
                  <c:v>1013.48</c:v>
                </c:pt>
                <c:pt idx="52">
                  <c:v>1013.76</c:v>
                </c:pt>
                <c:pt idx="53">
                  <c:v>1030.44</c:v>
                </c:pt>
                <c:pt idx="54">
                  <c:v>1030.44</c:v>
                </c:pt>
                <c:pt idx="55">
                  <c:v>1033.4100000000001</c:v>
                </c:pt>
                <c:pt idx="56">
                  <c:v>1035.58</c:v>
                </c:pt>
                <c:pt idx="57">
                  <c:v>1045.98</c:v>
                </c:pt>
                <c:pt idx="58">
                  <c:v>1056.4000000000001</c:v>
                </c:pt>
                <c:pt idx="59">
                  <c:v>1057.29</c:v>
                </c:pt>
                <c:pt idx="60">
                  <c:v>1057.56</c:v>
                </c:pt>
                <c:pt idx="61">
                  <c:v>1063.6500000000001</c:v>
                </c:pt>
                <c:pt idx="62">
                  <c:v>1066.75</c:v>
                </c:pt>
                <c:pt idx="63">
                  <c:v>1082.0999999999999</c:v>
                </c:pt>
                <c:pt idx="64">
                  <c:v>1085.04</c:v>
                </c:pt>
                <c:pt idx="65">
                  <c:v>1086.5999999999999</c:v>
                </c:pt>
                <c:pt idx="66">
                  <c:v>1089.3599999999999</c:v>
                </c:pt>
                <c:pt idx="67">
                  <c:v>1092.2</c:v>
                </c:pt>
                <c:pt idx="68">
                  <c:v>1093.99</c:v>
                </c:pt>
                <c:pt idx="69">
                  <c:v>1103.76</c:v>
                </c:pt>
                <c:pt idx="70">
                  <c:v>1104.5999999999999</c:v>
                </c:pt>
                <c:pt idx="71">
                  <c:v>1105.25</c:v>
                </c:pt>
                <c:pt idx="72">
                  <c:v>1106.93</c:v>
                </c:pt>
                <c:pt idx="73">
                  <c:v>1108.3800000000001</c:v>
                </c:pt>
                <c:pt idx="74">
                  <c:v>1109.8</c:v>
                </c:pt>
                <c:pt idx="75">
                  <c:v>1112.94</c:v>
                </c:pt>
                <c:pt idx="76">
                  <c:v>1113.5999999999999</c:v>
                </c:pt>
                <c:pt idx="77">
                  <c:v>1119.93</c:v>
                </c:pt>
                <c:pt idx="78">
                  <c:v>1122.4000000000001</c:v>
                </c:pt>
                <c:pt idx="79">
                  <c:v>1129.04</c:v>
                </c:pt>
                <c:pt idx="80">
                  <c:v>1134</c:v>
                </c:pt>
                <c:pt idx="81">
                  <c:v>1135.31</c:v>
                </c:pt>
                <c:pt idx="82">
                  <c:v>1138.94</c:v>
                </c:pt>
                <c:pt idx="83">
                  <c:v>1140.48</c:v>
                </c:pt>
                <c:pt idx="84">
                  <c:v>1142.4100000000001</c:v>
                </c:pt>
                <c:pt idx="85">
                  <c:v>1146.5</c:v>
                </c:pt>
                <c:pt idx="86">
                  <c:v>1151.44</c:v>
                </c:pt>
                <c:pt idx="87">
                  <c:v>1152.06</c:v>
                </c:pt>
                <c:pt idx="88">
                  <c:v>1152.58</c:v>
                </c:pt>
                <c:pt idx="89">
                  <c:v>1161.1199999999999</c:v>
                </c:pt>
                <c:pt idx="90">
                  <c:v>1163.05</c:v>
                </c:pt>
                <c:pt idx="91">
                  <c:v>1164.4000000000001</c:v>
                </c:pt>
                <c:pt idx="92">
                  <c:v>1172.3399999999999</c:v>
                </c:pt>
                <c:pt idx="93">
                  <c:v>1172.5999999999999</c:v>
                </c:pt>
                <c:pt idx="94">
                  <c:v>1173.1500000000001</c:v>
                </c:pt>
                <c:pt idx="95">
                  <c:v>1175.1600000000001</c:v>
                </c:pt>
                <c:pt idx="96">
                  <c:v>1185.3</c:v>
                </c:pt>
                <c:pt idx="97">
                  <c:v>1189.44</c:v>
                </c:pt>
                <c:pt idx="98">
                  <c:v>1189.98</c:v>
                </c:pt>
                <c:pt idx="99">
                  <c:v>1192.56</c:v>
                </c:pt>
                <c:pt idx="100">
                  <c:v>1193.04</c:v>
                </c:pt>
                <c:pt idx="101">
                  <c:v>1194.8399999999999</c:v>
                </c:pt>
                <c:pt idx="102">
                  <c:v>1199.31</c:v>
                </c:pt>
                <c:pt idx="103">
                  <c:v>1201.25</c:v>
                </c:pt>
                <c:pt idx="104">
                  <c:v>1205.04</c:v>
                </c:pt>
                <c:pt idx="105">
                  <c:v>1205.5899999999999</c:v>
                </c:pt>
                <c:pt idx="106">
                  <c:v>1206.9000000000001</c:v>
                </c:pt>
                <c:pt idx="107">
                  <c:v>1207.44</c:v>
                </c:pt>
                <c:pt idx="108">
                  <c:v>1207.68</c:v>
                </c:pt>
                <c:pt idx="109">
                  <c:v>1209.3</c:v>
                </c:pt>
                <c:pt idx="110">
                  <c:v>1209.5899999999999</c:v>
                </c:pt>
                <c:pt idx="111">
                  <c:v>1209.5999999999999</c:v>
                </c:pt>
                <c:pt idx="112">
                  <c:v>1210.8</c:v>
                </c:pt>
                <c:pt idx="113">
                  <c:v>1213.8</c:v>
                </c:pt>
                <c:pt idx="114">
                  <c:v>1224.5999999999999</c:v>
                </c:pt>
                <c:pt idx="115">
                  <c:v>1224.67</c:v>
                </c:pt>
                <c:pt idx="116">
                  <c:v>1225.29</c:v>
                </c:pt>
                <c:pt idx="117">
                  <c:v>1226.5899999999999</c:v>
                </c:pt>
                <c:pt idx="118">
                  <c:v>1226.82</c:v>
                </c:pt>
                <c:pt idx="119">
                  <c:v>1228.2</c:v>
                </c:pt>
                <c:pt idx="120">
                  <c:v>1229.51</c:v>
                </c:pt>
                <c:pt idx="121">
                  <c:v>1236.8399999999999</c:v>
                </c:pt>
                <c:pt idx="122">
                  <c:v>1237.8800000000001</c:v>
                </c:pt>
                <c:pt idx="123">
                  <c:v>1237.95</c:v>
                </c:pt>
                <c:pt idx="124">
                  <c:v>1244.1600000000001</c:v>
                </c:pt>
                <c:pt idx="125">
                  <c:v>1244.53</c:v>
                </c:pt>
                <c:pt idx="126">
                  <c:v>1246.44</c:v>
                </c:pt>
                <c:pt idx="127">
                  <c:v>1247.4000000000001</c:v>
                </c:pt>
                <c:pt idx="128">
                  <c:v>1249.4000000000001</c:v>
                </c:pt>
                <c:pt idx="129">
                  <c:v>1254.5999999999999</c:v>
                </c:pt>
                <c:pt idx="130">
                  <c:v>1254.83</c:v>
                </c:pt>
                <c:pt idx="131">
                  <c:v>1257.27</c:v>
                </c:pt>
                <c:pt idx="132">
                  <c:v>1259.44</c:v>
                </c:pt>
                <c:pt idx="133">
                  <c:v>1262.8</c:v>
                </c:pt>
                <c:pt idx="134">
                  <c:v>1263.8399999999999</c:v>
                </c:pt>
                <c:pt idx="135">
                  <c:v>1264.08</c:v>
                </c:pt>
                <c:pt idx="136">
                  <c:v>1265.46</c:v>
                </c:pt>
                <c:pt idx="137">
                  <c:v>1266.0999999999999</c:v>
                </c:pt>
                <c:pt idx="138">
                  <c:v>1267.77</c:v>
                </c:pt>
                <c:pt idx="139">
                  <c:v>1277.6400000000001</c:v>
                </c:pt>
                <c:pt idx="140">
                  <c:v>1281.56</c:v>
                </c:pt>
                <c:pt idx="141">
                  <c:v>1282.8</c:v>
                </c:pt>
                <c:pt idx="142">
                  <c:v>1293.75</c:v>
                </c:pt>
                <c:pt idx="143">
                  <c:v>1295.06</c:v>
                </c:pt>
                <c:pt idx="144">
                  <c:v>1295.97</c:v>
                </c:pt>
                <c:pt idx="145">
                  <c:v>1307.32</c:v>
                </c:pt>
                <c:pt idx="146">
                  <c:v>1308</c:v>
                </c:pt>
                <c:pt idx="147">
                  <c:v>1310.96</c:v>
                </c:pt>
                <c:pt idx="148">
                  <c:v>1320.8</c:v>
                </c:pt>
                <c:pt idx="149">
                  <c:v>1322.16</c:v>
                </c:pt>
                <c:pt idx="150">
                  <c:v>1327.59</c:v>
                </c:pt>
                <c:pt idx="151">
                  <c:v>1327.79</c:v>
                </c:pt>
                <c:pt idx="152">
                  <c:v>1329.4</c:v>
                </c:pt>
                <c:pt idx="153">
                  <c:v>1329.9</c:v>
                </c:pt>
                <c:pt idx="154">
                  <c:v>1330.35</c:v>
                </c:pt>
                <c:pt idx="155">
                  <c:v>1331.1</c:v>
                </c:pt>
                <c:pt idx="156">
                  <c:v>1336.44</c:v>
                </c:pt>
                <c:pt idx="157">
                  <c:v>1336.68</c:v>
                </c:pt>
                <c:pt idx="158">
                  <c:v>1338.12</c:v>
                </c:pt>
                <c:pt idx="159">
                  <c:v>1339.8</c:v>
                </c:pt>
                <c:pt idx="160">
                  <c:v>1340.46</c:v>
                </c:pt>
                <c:pt idx="161">
                  <c:v>1340.64</c:v>
                </c:pt>
                <c:pt idx="162">
                  <c:v>1345.68</c:v>
                </c:pt>
                <c:pt idx="163">
                  <c:v>1345.75</c:v>
                </c:pt>
                <c:pt idx="164">
                  <c:v>1346.4</c:v>
                </c:pt>
                <c:pt idx="165">
                  <c:v>1348.76</c:v>
                </c:pt>
                <c:pt idx="166">
                  <c:v>1350</c:v>
                </c:pt>
                <c:pt idx="167">
                  <c:v>1351.08</c:v>
                </c:pt>
                <c:pt idx="168">
                  <c:v>1352.4</c:v>
                </c:pt>
                <c:pt idx="169">
                  <c:v>1355.13</c:v>
                </c:pt>
                <c:pt idx="170">
                  <c:v>1356.4</c:v>
                </c:pt>
                <c:pt idx="171">
                  <c:v>1357.72</c:v>
                </c:pt>
                <c:pt idx="172">
                  <c:v>1357.78</c:v>
                </c:pt>
                <c:pt idx="173">
                  <c:v>1359.4</c:v>
                </c:pt>
                <c:pt idx="174">
                  <c:v>1364.25</c:v>
                </c:pt>
                <c:pt idx="175">
                  <c:v>1366.8</c:v>
                </c:pt>
                <c:pt idx="176">
                  <c:v>1367.48</c:v>
                </c:pt>
                <c:pt idx="177">
                  <c:v>1372.14</c:v>
                </c:pt>
                <c:pt idx="178">
                  <c:v>1373.6</c:v>
                </c:pt>
                <c:pt idx="179">
                  <c:v>1376.43</c:v>
                </c:pt>
                <c:pt idx="180">
                  <c:v>1381.05</c:v>
                </c:pt>
                <c:pt idx="181">
                  <c:v>1383.03</c:v>
                </c:pt>
                <c:pt idx="182">
                  <c:v>1384.46</c:v>
                </c:pt>
                <c:pt idx="183">
                  <c:v>1385.28</c:v>
                </c:pt>
                <c:pt idx="184">
                  <c:v>1386.72</c:v>
                </c:pt>
                <c:pt idx="185">
                  <c:v>1394.16</c:v>
                </c:pt>
                <c:pt idx="186">
                  <c:v>1404</c:v>
                </c:pt>
                <c:pt idx="187">
                  <c:v>1405.92</c:v>
                </c:pt>
                <c:pt idx="188">
                  <c:v>1408</c:v>
                </c:pt>
                <c:pt idx="189">
                  <c:v>1408.96</c:v>
                </c:pt>
                <c:pt idx="190">
                  <c:v>1416.39</c:v>
                </c:pt>
                <c:pt idx="191">
                  <c:v>1419.5</c:v>
                </c:pt>
                <c:pt idx="192">
                  <c:v>1419.84</c:v>
                </c:pt>
                <c:pt idx="193">
                  <c:v>1423.29</c:v>
                </c:pt>
                <c:pt idx="194">
                  <c:v>1423.8</c:v>
                </c:pt>
                <c:pt idx="195">
                  <c:v>1424</c:v>
                </c:pt>
                <c:pt idx="196">
                  <c:v>1424.22</c:v>
                </c:pt>
                <c:pt idx="197">
                  <c:v>1427.4</c:v>
                </c:pt>
                <c:pt idx="198">
                  <c:v>1436.76</c:v>
                </c:pt>
                <c:pt idx="199">
                  <c:v>1448</c:v>
                </c:pt>
                <c:pt idx="200">
                  <c:v>1448.07</c:v>
                </c:pt>
                <c:pt idx="201">
                  <c:v>1449.35</c:v>
                </c:pt>
                <c:pt idx="202">
                  <c:v>1449.76</c:v>
                </c:pt>
                <c:pt idx="203">
                  <c:v>1449.84</c:v>
                </c:pt>
                <c:pt idx="204">
                  <c:v>1451</c:v>
                </c:pt>
                <c:pt idx="205">
                  <c:v>1453.84</c:v>
                </c:pt>
                <c:pt idx="206">
                  <c:v>1454.7</c:v>
                </c:pt>
                <c:pt idx="207">
                  <c:v>1457.82</c:v>
                </c:pt>
                <c:pt idx="208">
                  <c:v>1459.6</c:v>
                </c:pt>
                <c:pt idx="209">
                  <c:v>1459.6</c:v>
                </c:pt>
                <c:pt idx="210">
                  <c:v>1459.92</c:v>
                </c:pt>
                <c:pt idx="211">
                  <c:v>1463</c:v>
                </c:pt>
                <c:pt idx="212">
                  <c:v>1463</c:v>
                </c:pt>
                <c:pt idx="213">
                  <c:v>1463.7</c:v>
                </c:pt>
                <c:pt idx="214">
                  <c:v>1466.91</c:v>
                </c:pt>
                <c:pt idx="215">
                  <c:v>1467.48</c:v>
                </c:pt>
                <c:pt idx="216">
                  <c:v>1472.62</c:v>
                </c:pt>
                <c:pt idx="217">
                  <c:v>1474.66</c:v>
                </c:pt>
                <c:pt idx="218">
                  <c:v>1476.28</c:v>
                </c:pt>
                <c:pt idx="219">
                  <c:v>1476.48</c:v>
                </c:pt>
                <c:pt idx="220">
                  <c:v>1476.6</c:v>
                </c:pt>
                <c:pt idx="221">
                  <c:v>1479.84</c:v>
                </c:pt>
                <c:pt idx="222">
                  <c:v>1482.6</c:v>
                </c:pt>
                <c:pt idx="223">
                  <c:v>1483.02</c:v>
                </c:pt>
                <c:pt idx="224">
                  <c:v>1484.2</c:v>
                </c:pt>
                <c:pt idx="225">
                  <c:v>1485.8</c:v>
                </c:pt>
                <c:pt idx="226">
                  <c:v>1486.38</c:v>
                </c:pt>
                <c:pt idx="227">
                  <c:v>1487.41</c:v>
                </c:pt>
                <c:pt idx="228">
                  <c:v>1489.41</c:v>
                </c:pt>
                <c:pt idx="229">
                  <c:v>1490.1</c:v>
                </c:pt>
                <c:pt idx="230">
                  <c:v>1490.16</c:v>
                </c:pt>
                <c:pt idx="231">
                  <c:v>1491</c:v>
                </c:pt>
                <c:pt idx="232">
                  <c:v>1495.26</c:v>
                </c:pt>
                <c:pt idx="233">
                  <c:v>1496.25</c:v>
                </c:pt>
                <c:pt idx="234">
                  <c:v>1496.64</c:v>
                </c:pt>
                <c:pt idx="235">
                  <c:v>1499.1</c:v>
                </c:pt>
                <c:pt idx="236">
                  <c:v>1500.75</c:v>
                </c:pt>
                <c:pt idx="237">
                  <c:v>1500.98</c:v>
                </c:pt>
                <c:pt idx="238">
                  <c:v>1502.78</c:v>
                </c:pt>
                <c:pt idx="239">
                  <c:v>1504.12</c:v>
                </c:pt>
                <c:pt idx="240">
                  <c:v>1504.16</c:v>
                </c:pt>
                <c:pt idx="241">
                  <c:v>1506.5</c:v>
                </c:pt>
                <c:pt idx="242">
                  <c:v>1506.96</c:v>
                </c:pt>
                <c:pt idx="243">
                  <c:v>1506.96</c:v>
                </c:pt>
                <c:pt idx="244">
                  <c:v>1508.5</c:v>
                </c:pt>
                <c:pt idx="245">
                  <c:v>1510.56</c:v>
                </c:pt>
                <c:pt idx="246">
                  <c:v>1513.54</c:v>
                </c:pt>
                <c:pt idx="247">
                  <c:v>1514.52</c:v>
                </c:pt>
                <c:pt idx="248">
                  <c:v>1516.62</c:v>
                </c:pt>
                <c:pt idx="249">
                  <c:v>1517.54</c:v>
                </c:pt>
                <c:pt idx="250">
                  <c:v>1517.88</c:v>
                </c:pt>
                <c:pt idx="251">
                  <c:v>1518.11</c:v>
                </c:pt>
                <c:pt idx="252">
                  <c:v>1522.4</c:v>
                </c:pt>
                <c:pt idx="253">
                  <c:v>1527.8</c:v>
                </c:pt>
                <c:pt idx="254">
                  <c:v>1528.58</c:v>
                </c:pt>
                <c:pt idx="255">
                  <c:v>1534.72</c:v>
                </c:pt>
                <c:pt idx="256">
                  <c:v>1534.95</c:v>
                </c:pt>
                <c:pt idx="257">
                  <c:v>1535.49</c:v>
                </c:pt>
                <c:pt idx="258">
                  <c:v>1536.57</c:v>
                </c:pt>
                <c:pt idx="259">
                  <c:v>1538.46</c:v>
                </c:pt>
                <c:pt idx="260">
                  <c:v>1538.55</c:v>
                </c:pt>
                <c:pt idx="261">
                  <c:v>1539.72</c:v>
                </c:pt>
                <c:pt idx="262">
                  <c:v>1541</c:v>
                </c:pt>
                <c:pt idx="263">
                  <c:v>1545.6</c:v>
                </c:pt>
                <c:pt idx="264">
                  <c:v>1545.64</c:v>
                </c:pt>
                <c:pt idx="265">
                  <c:v>1549.8</c:v>
                </c:pt>
                <c:pt idx="266">
                  <c:v>1550.72</c:v>
                </c:pt>
                <c:pt idx="267">
                  <c:v>1553.58</c:v>
                </c:pt>
                <c:pt idx="268">
                  <c:v>1556.62</c:v>
                </c:pt>
                <c:pt idx="269">
                  <c:v>1557.36</c:v>
                </c:pt>
                <c:pt idx="270">
                  <c:v>1557.72</c:v>
                </c:pt>
                <c:pt idx="271">
                  <c:v>1558.99</c:v>
                </c:pt>
                <c:pt idx="272">
                  <c:v>1559.04</c:v>
                </c:pt>
                <c:pt idx="273">
                  <c:v>1560.44</c:v>
                </c:pt>
                <c:pt idx="274">
                  <c:v>1561.5</c:v>
                </c:pt>
                <c:pt idx="275">
                  <c:v>1565.85</c:v>
                </c:pt>
                <c:pt idx="276">
                  <c:v>1569.75</c:v>
                </c:pt>
                <c:pt idx="277">
                  <c:v>1570.17</c:v>
                </c:pt>
                <c:pt idx="278">
                  <c:v>1574</c:v>
                </c:pt>
                <c:pt idx="279">
                  <c:v>1575.08</c:v>
                </c:pt>
                <c:pt idx="280">
                  <c:v>1575.6</c:v>
                </c:pt>
                <c:pt idx="281">
                  <c:v>1575.96</c:v>
                </c:pt>
                <c:pt idx="282">
                  <c:v>1576.74</c:v>
                </c:pt>
                <c:pt idx="283">
                  <c:v>1578.79</c:v>
                </c:pt>
                <c:pt idx="284">
                  <c:v>1584.66</c:v>
                </c:pt>
                <c:pt idx="285">
                  <c:v>1584.8</c:v>
                </c:pt>
                <c:pt idx="286">
                  <c:v>1585.36</c:v>
                </c:pt>
                <c:pt idx="287">
                  <c:v>1587.08</c:v>
                </c:pt>
                <c:pt idx="288">
                  <c:v>1591.72</c:v>
                </c:pt>
                <c:pt idx="289">
                  <c:v>1591.98</c:v>
                </c:pt>
                <c:pt idx="290">
                  <c:v>1592</c:v>
                </c:pt>
                <c:pt idx="291">
                  <c:v>1593.02</c:v>
                </c:pt>
                <c:pt idx="292">
                  <c:v>1593.2</c:v>
                </c:pt>
                <c:pt idx="293">
                  <c:v>1596.76</c:v>
                </c:pt>
                <c:pt idx="294">
                  <c:v>1605</c:v>
                </c:pt>
                <c:pt idx="295">
                  <c:v>1608</c:v>
                </c:pt>
                <c:pt idx="296">
                  <c:v>1611.36</c:v>
                </c:pt>
                <c:pt idx="297">
                  <c:v>1611.4</c:v>
                </c:pt>
                <c:pt idx="298">
                  <c:v>1611.4</c:v>
                </c:pt>
                <c:pt idx="299">
                  <c:v>1617.38</c:v>
                </c:pt>
                <c:pt idx="300">
                  <c:v>1621.62</c:v>
                </c:pt>
                <c:pt idx="301">
                  <c:v>1623.25</c:v>
                </c:pt>
                <c:pt idx="302">
                  <c:v>1624.25</c:v>
                </c:pt>
                <c:pt idx="303">
                  <c:v>1626.24</c:v>
                </c:pt>
                <c:pt idx="304">
                  <c:v>1627.92</c:v>
                </c:pt>
                <c:pt idx="305">
                  <c:v>1628</c:v>
                </c:pt>
                <c:pt idx="306">
                  <c:v>1629.04</c:v>
                </c:pt>
                <c:pt idx="307">
                  <c:v>1630.2</c:v>
                </c:pt>
                <c:pt idx="308">
                  <c:v>1630.6</c:v>
                </c:pt>
                <c:pt idx="309">
                  <c:v>1632.75</c:v>
                </c:pt>
                <c:pt idx="310">
                  <c:v>1637.2</c:v>
                </c:pt>
                <c:pt idx="311">
                  <c:v>1638.04</c:v>
                </c:pt>
                <c:pt idx="312">
                  <c:v>1639.22</c:v>
                </c:pt>
                <c:pt idx="313">
                  <c:v>1640.24</c:v>
                </c:pt>
                <c:pt idx="314">
                  <c:v>1643.12</c:v>
                </c:pt>
                <c:pt idx="315">
                  <c:v>1645.65</c:v>
                </c:pt>
                <c:pt idx="316">
                  <c:v>1646.19</c:v>
                </c:pt>
                <c:pt idx="317">
                  <c:v>1649.18</c:v>
                </c:pt>
                <c:pt idx="318">
                  <c:v>1649.28</c:v>
                </c:pt>
                <c:pt idx="319">
                  <c:v>1649.55</c:v>
                </c:pt>
                <c:pt idx="320">
                  <c:v>1654.56</c:v>
                </c:pt>
                <c:pt idx="321">
                  <c:v>1656.69</c:v>
                </c:pt>
                <c:pt idx="322">
                  <c:v>1657.57</c:v>
                </c:pt>
                <c:pt idx="323">
                  <c:v>1657.76</c:v>
                </c:pt>
                <c:pt idx="324">
                  <c:v>1658.88</c:v>
                </c:pt>
                <c:pt idx="325">
                  <c:v>1661.22</c:v>
                </c:pt>
                <c:pt idx="326">
                  <c:v>1661.88</c:v>
                </c:pt>
                <c:pt idx="327">
                  <c:v>1665.32</c:v>
                </c:pt>
                <c:pt idx="328">
                  <c:v>1666.35</c:v>
                </c:pt>
                <c:pt idx="329">
                  <c:v>1666.7</c:v>
                </c:pt>
                <c:pt idx="330">
                  <c:v>1666.7</c:v>
                </c:pt>
                <c:pt idx="331">
                  <c:v>1667.4</c:v>
                </c:pt>
                <c:pt idx="332">
                  <c:v>1668.25</c:v>
                </c:pt>
                <c:pt idx="333">
                  <c:v>1668.37</c:v>
                </c:pt>
                <c:pt idx="334">
                  <c:v>1668.4</c:v>
                </c:pt>
                <c:pt idx="335">
                  <c:v>1668.5</c:v>
                </c:pt>
                <c:pt idx="336">
                  <c:v>1670.26</c:v>
                </c:pt>
                <c:pt idx="337">
                  <c:v>1671.44</c:v>
                </c:pt>
                <c:pt idx="338">
                  <c:v>1671.52</c:v>
                </c:pt>
                <c:pt idx="339">
                  <c:v>1672.1</c:v>
                </c:pt>
                <c:pt idx="340">
                  <c:v>1674.17</c:v>
                </c:pt>
                <c:pt idx="341">
                  <c:v>1674.75</c:v>
                </c:pt>
                <c:pt idx="342">
                  <c:v>1676.2</c:v>
                </c:pt>
                <c:pt idx="343">
                  <c:v>1681.35</c:v>
                </c:pt>
                <c:pt idx="344">
                  <c:v>1681.46</c:v>
                </c:pt>
                <c:pt idx="345">
                  <c:v>1682.37</c:v>
                </c:pt>
                <c:pt idx="346">
                  <c:v>1685.28</c:v>
                </c:pt>
                <c:pt idx="347">
                  <c:v>1685.42</c:v>
                </c:pt>
                <c:pt idx="348">
                  <c:v>1687.4</c:v>
                </c:pt>
                <c:pt idx="349">
                  <c:v>1688.43</c:v>
                </c:pt>
                <c:pt idx="350">
                  <c:v>1689.03</c:v>
                </c:pt>
                <c:pt idx="351">
                  <c:v>1690.9</c:v>
                </c:pt>
                <c:pt idx="352">
                  <c:v>1693.56</c:v>
                </c:pt>
                <c:pt idx="353">
                  <c:v>1694</c:v>
                </c:pt>
                <c:pt idx="354">
                  <c:v>1695.49</c:v>
                </c:pt>
                <c:pt idx="355">
                  <c:v>1695.96</c:v>
                </c:pt>
                <c:pt idx="356">
                  <c:v>1696.82</c:v>
                </c:pt>
                <c:pt idx="357">
                  <c:v>1697.3</c:v>
                </c:pt>
                <c:pt idx="358">
                  <c:v>1698.78</c:v>
                </c:pt>
                <c:pt idx="359">
                  <c:v>1701.28</c:v>
                </c:pt>
                <c:pt idx="360">
                  <c:v>1701.76</c:v>
                </c:pt>
                <c:pt idx="361">
                  <c:v>1702.8</c:v>
                </c:pt>
                <c:pt idx="362">
                  <c:v>1704.5</c:v>
                </c:pt>
                <c:pt idx="363">
                  <c:v>1705.92</c:v>
                </c:pt>
                <c:pt idx="364">
                  <c:v>1706.8</c:v>
                </c:pt>
                <c:pt idx="365">
                  <c:v>1707.14</c:v>
                </c:pt>
                <c:pt idx="366">
                  <c:v>1707.14</c:v>
                </c:pt>
                <c:pt idx="367">
                  <c:v>1710.89</c:v>
                </c:pt>
                <c:pt idx="368">
                  <c:v>1711.22</c:v>
                </c:pt>
                <c:pt idx="369">
                  <c:v>1711.26</c:v>
                </c:pt>
                <c:pt idx="370">
                  <c:v>1713.69</c:v>
                </c:pt>
                <c:pt idx="371">
                  <c:v>1713.8</c:v>
                </c:pt>
                <c:pt idx="372">
                  <c:v>1716.22</c:v>
                </c:pt>
                <c:pt idx="373">
                  <c:v>1716.26</c:v>
                </c:pt>
                <c:pt idx="374">
                  <c:v>1717.64</c:v>
                </c:pt>
                <c:pt idx="375">
                  <c:v>1721.73</c:v>
                </c:pt>
                <c:pt idx="376">
                  <c:v>1724.82</c:v>
                </c:pt>
                <c:pt idx="377">
                  <c:v>1724.97</c:v>
                </c:pt>
                <c:pt idx="378">
                  <c:v>1726.37</c:v>
                </c:pt>
                <c:pt idx="379">
                  <c:v>1727.1</c:v>
                </c:pt>
                <c:pt idx="380">
                  <c:v>1729</c:v>
                </c:pt>
                <c:pt idx="381">
                  <c:v>1729</c:v>
                </c:pt>
                <c:pt idx="382">
                  <c:v>1729.65</c:v>
                </c:pt>
                <c:pt idx="383">
                  <c:v>1731.84</c:v>
                </c:pt>
                <c:pt idx="384">
                  <c:v>1732</c:v>
                </c:pt>
                <c:pt idx="385">
                  <c:v>1734</c:v>
                </c:pt>
                <c:pt idx="386">
                  <c:v>1734.48</c:v>
                </c:pt>
                <c:pt idx="387">
                  <c:v>1735.3</c:v>
                </c:pt>
                <c:pt idx="388">
                  <c:v>1735.92</c:v>
                </c:pt>
                <c:pt idx="389">
                  <c:v>1738.08</c:v>
                </c:pt>
                <c:pt idx="390">
                  <c:v>1740</c:v>
                </c:pt>
                <c:pt idx="391">
                  <c:v>1740.9</c:v>
                </c:pt>
                <c:pt idx="392">
                  <c:v>1742.4</c:v>
                </c:pt>
                <c:pt idx="393">
                  <c:v>1742.4</c:v>
                </c:pt>
                <c:pt idx="394">
                  <c:v>1742.5</c:v>
                </c:pt>
                <c:pt idx="395">
                  <c:v>1746.6</c:v>
                </c:pt>
                <c:pt idx="396">
                  <c:v>1746.63</c:v>
                </c:pt>
                <c:pt idx="397">
                  <c:v>1747.2</c:v>
                </c:pt>
                <c:pt idx="398">
                  <c:v>1747.9</c:v>
                </c:pt>
                <c:pt idx="399">
                  <c:v>1749.79</c:v>
                </c:pt>
                <c:pt idx="400">
                  <c:v>1753.06</c:v>
                </c:pt>
                <c:pt idx="401">
                  <c:v>1753.2</c:v>
                </c:pt>
                <c:pt idx="402">
                  <c:v>1755.13</c:v>
                </c:pt>
                <c:pt idx="403">
                  <c:v>1757.91</c:v>
                </c:pt>
                <c:pt idx="404">
                  <c:v>1759.2</c:v>
                </c:pt>
                <c:pt idx="405">
                  <c:v>1763.86</c:v>
                </c:pt>
                <c:pt idx="406">
                  <c:v>1764.75</c:v>
                </c:pt>
                <c:pt idx="407">
                  <c:v>1765.62</c:v>
                </c:pt>
                <c:pt idx="408">
                  <c:v>1765.66</c:v>
                </c:pt>
                <c:pt idx="409">
                  <c:v>1767.43</c:v>
                </c:pt>
                <c:pt idx="410">
                  <c:v>1771.06</c:v>
                </c:pt>
                <c:pt idx="411">
                  <c:v>1774.22</c:v>
                </c:pt>
                <c:pt idx="412">
                  <c:v>1777.1</c:v>
                </c:pt>
                <c:pt idx="413">
                  <c:v>1777.6</c:v>
                </c:pt>
                <c:pt idx="414">
                  <c:v>1779.71</c:v>
                </c:pt>
                <c:pt idx="415">
                  <c:v>1780.4</c:v>
                </c:pt>
                <c:pt idx="416">
                  <c:v>1781.22</c:v>
                </c:pt>
                <c:pt idx="417">
                  <c:v>1785.51</c:v>
                </c:pt>
                <c:pt idx="418">
                  <c:v>1787.56</c:v>
                </c:pt>
                <c:pt idx="419">
                  <c:v>1788</c:v>
                </c:pt>
                <c:pt idx="420">
                  <c:v>1789.4</c:v>
                </c:pt>
                <c:pt idx="421">
                  <c:v>1790.6</c:v>
                </c:pt>
                <c:pt idx="422">
                  <c:v>1791.16</c:v>
                </c:pt>
                <c:pt idx="423">
                  <c:v>1795.24</c:v>
                </c:pt>
                <c:pt idx="424">
                  <c:v>1796.34</c:v>
                </c:pt>
                <c:pt idx="425">
                  <c:v>1797.58</c:v>
                </c:pt>
                <c:pt idx="426">
                  <c:v>1800.24</c:v>
                </c:pt>
                <c:pt idx="427">
                  <c:v>1801.2</c:v>
                </c:pt>
                <c:pt idx="428">
                  <c:v>1801.94</c:v>
                </c:pt>
                <c:pt idx="429">
                  <c:v>1804.04</c:v>
                </c:pt>
                <c:pt idx="430">
                  <c:v>1804.44</c:v>
                </c:pt>
                <c:pt idx="431">
                  <c:v>1808.4</c:v>
                </c:pt>
                <c:pt idx="432">
                  <c:v>1808.4</c:v>
                </c:pt>
                <c:pt idx="433">
                  <c:v>1809.5</c:v>
                </c:pt>
                <c:pt idx="434">
                  <c:v>1811.4</c:v>
                </c:pt>
                <c:pt idx="435">
                  <c:v>1820.01</c:v>
                </c:pt>
                <c:pt idx="436">
                  <c:v>1822.17</c:v>
                </c:pt>
                <c:pt idx="437">
                  <c:v>1822.18</c:v>
                </c:pt>
                <c:pt idx="438">
                  <c:v>1823.42</c:v>
                </c:pt>
                <c:pt idx="439">
                  <c:v>1824</c:v>
                </c:pt>
                <c:pt idx="440">
                  <c:v>1824.72</c:v>
                </c:pt>
                <c:pt idx="441">
                  <c:v>1826.96</c:v>
                </c:pt>
                <c:pt idx="442">
                  <c:v>1828</c:v>
                </c:pt>
                <c:pt idx="443">
                  <c:v>1830.22</c:v>
                </c:pt>
                <c:pt idx="444">
                  <c:v>1831.2</c:v>
                </c:pt>
                <c:pt idx="445">
                  <c:v>1832.6</c:v>
                </c:pt>
                <c:pt idx="446">
                  <c:v>1834.36</c:v>
                </c:pt>
                <c:pt idx="447">
                  <c:v>1834.5</c:v>
                </c:pt>
                <c:pt idx="448">
                  <c:v>1835.98</c:v>
                </c:pt>
                <c:pt idx="449">
                  <c:v>1843.52</c:v>
                </c:pt>
                <c:pt idx="450">
                  <c:v>1845</c:v>
                </c:pt>
                <c:pt idx="451">
                  <c:v>1845.45</c:v>
                </c:pt>
                <c:pt idx="452">
                  <c:v>1846.42</c:v>
                </c:pt>
                <c:pt idx="453">
                  <c:v>1851</c:v>
                </c:pt>
                <c:pt idx="454">
                  <c:v>1851.73</c:v>
                </c:pt>
                <c:pt idx="455">
                  <c:v>1853.32</c:v>
                </c:pt>
                <c:pt idx="456">
                  <c:v>1853.4</c:v>
                </c:pt>
                <c:pt idx="457">
                  <c:v>1855.41</c:v>
                </c:pt>
                <c:pt idx="458">
                  <c:v>1857.06</c:v>
                </c:pt>
                <c:pt idx="459">
                  <c:v>1858</c:v>
                </c:pt>
                <c:pt idx="460">
                  <c:v>1859.44</c:v>
                </c:pt>
                <c:pt idx="461">
                  <c:v>1859.7</c:v>
                </c:pt>
                <c:pt idx="462">
                  <c:v>1860</c:v>
                </c:pt>
                <c:pt idx="463">
                  <c:v>1860.53</c:v>
                </c:pt>
                <c:pt idx="464">
                  <c:v>1863.36</c:v>
                </c:pt>
                <c:pt idx="465">
                  <c:v>1863.4</c:v>
                </c:pt>
                <c:pt idx="466">
                  <c:v>1863.41</c:v>
                </c:pt>
                <c:pt idx="467">
                  <c:v>1864.56</c:v>
                </c:pt>
                <c:pt idx="468">
                  <c:v>1864.8</c:v>
                </c:pt>
                <c:pt idx="469">
                  <c:v>1867</c:v>
                </c:pt>
                <c:pt idx="470">
                  <c:v>1867.32</c:v>
                </c:pt>
                <c:pt idx="471">
                  <c:v>1869.48</c:v>
                </c:pt>
                <c:pt idx="472">
                  <c:v>1871.83</c:v>
                </c:pt>
                <c:pt idx="473">
                  <c:v>1874.05</c:v>
                </c:pt>
                <c:pt idx="474">
                  <c:v>1875.09</c:v>
                </c:pt>
                <c:pt idx="475">
                  <c:v>1875.2</c:v>
                </c:pt>
                <c:pt idx="476">
                  <c:v>1878.66</c:v>
                </c:pt>
                <c:pt idx="477">
                  <c:v>1879.92</c:v>
                </c:pt>
                <c:pt idx="478">
                  <c:v>1880.2</c:v>
                </c:pt>
                <c:pt idx="479">
                  <c:v>1882.8</c:v>
                </c:pt>
                <c:pt idx="480">
                  <c:v>1883.93</c:v>
                </c:pt>
                <c:pt idx="481">
                  <c:v>1884</c:v>
                </c:pt>
                <c:pt idx="482">
                  <c:v>1888.26</c:v>
                </c:pt>
                <c:pt idx="483">
                  <c:v>1888.88</c:v>
                </c:pt>
                <c:pt idx="484">
                  <c:v>1888.95</c:v>
                </c:pt>
                <c:pt idx="485">
                  <c:v>1891.56</c:v>
                </c:pt>
                <c:pt idx="486">
                  <c:v>1891.78</c:v>
                </c:pt>
                <c:pt idx="487">
                  <c:v>1892.1</c:v>
                </c:pt>
                <c:pt idx="488">
                  <c:v>1895.94</c:v>
                </c:pt>
                <c:pt idx="489">
                  <c:v>1896.66</c:v>
                </c:pt>
                <c:pt idx="490">
                  <c:v>1900.26</c:v>
                </c:pt>
                <c:pt idx="491">
                  <c:v>1900.36</c:v>
                </c:pt>
                <c:pt idx="492">
                  <c:v>1902.4</c:v>
                </c:pt>
                <c:pt idx="493">
                  <c:v>1903.22</c:v>
                </c:pt>
                <c:pt idx="494">
                  <c:v>1906.5</c:v>
                </c:pt>
                <c:pt idx="495">
                  <c:v>1908.28</c:v>
                </c:pt>
                <c:pt idx="496">
                  <c:v>1908.72</c:v>
                </c:pt>
                <c:pt idx="497">
                  <c:v>1910.84</c:v>
                </c:pt>
                <c:pt idx="498">
                  <c:v>1912.16</c:v>
                </c:pt>
                <c:pt idx="499">
                  <c:v>1916.75</c:v>
                </c:pt>
                <c:pt idx="500">
                  <c:v>1916.98</c:v>
                </c:pt>
                <c:pt idx="501">
                  <c:v>1917.84</c:v>
                </c:pt>
                <c:pt idx="502">
                  <c:v>1919.4</c:v>
                </c:pt>
                <c:pt idx="503">
                  <c:v>1921.41</c:v>
                </c:pt>
                <c:pt idx="504">
                  <c:v>1921.92</c:v>
                </c:pt>
                <c:pt idx="505">
                  <c:v>1927.45</c:v>
                </c:pt>
                <c:pt idx="506">
                  <c:v>1930.39</c:v>
                </c:pt>
                <c:pt idx="507">
                  <c:v>1930.5</c:v>
                </c:pt>
                <c:pt idx="508">
                  <c:v>1931.65</c:v>
                </c:pt>
                <c:pt idx="509">
                  <c:v>1933.5</c:v>
                </c:pt>
                <c:pt idx="510">
                  <c:v>1935.09</c:v>
                </c:pt>
                <c:pt idx="511">
                  <c:v>1938.89</c:v>
                </c:pt>
                <c:pt idx="512">
                  <c:v>1939.2</c:v>
                </c:pt>
                <c:pt idx="513">
                  <c:v>1939.3</c:v>
                </c:pt>
                <c:pt idx="514">
                  <c:v>1939.8</c:v>
                </c:pt>
                <c:pt idx="515">
                  <c:v>1942.15</c:v>
                </c:pt>
                <c:pt idx="516">
                  <c:v>1942.77</c:v>
                </c:pt>
                <c:pt idx="517">
                  <c:v>1944.54</c:v>
                </c:pt>
                <c:pt idx="518">
                  <c:v>1948.08</c:v>
                </c:pt>
                <c:pt idx="519">
                  <c:v>1951.92</c:v>
                </c:pt>
                <c:pt idx="520">
                  <c:v>1955.88</c:v>
                </c:pt>
                <c:pt idx="521">
                  <c:v>1958.84</c:v>
                </c:pt>
                <c:pt idx="522">
                  <c:v>1958.88</c:v>
                </c:pt>
                <c:pt idx="523">
                  <c:v>1960.14</c:v>
                </c:pt>
                <c:pt idx="524">
                  <c:v>1961.28</c:v>
                </c:pt>
                <c:pt idx="525">
                  <c:v>1962.09</c:v>
                </c:pt>
                <c:pt idx="526">
                  <c:v>1962.22</c:v>
                </c:pt>
                <c:pt idx="527">
                  <c:v>1963.6</c:v>
                </c:pt>
                <c:pt idx="528">
                  <c:v>1964.76</c:v>
                </c:pt>
                <c:pt idx="529">
                  <c:v>1968.12</c:v>
                </c:pt>
                <c:pt idx="530">
                  <c:v>1968.3</c:v>
                </c:pt>
                <c:pt idx="531">
                  <c:v>1971.54</c:v>
                </c:pt>
                <c:pt idx="532">
                  <c:v>1972</c:v>
                </c:pt>
                <c:pt idx="533">
                  <c:v>1972.11</c:v>
                </c:pt>
                <c:pt idx="534">
                  <c:v>1978.62</c:v>
                </c:pt>
                <c:pt idx="535">
                  <c:v>1979.6</c:v>
                </c:pt>
                <c:pt idx="536">
                  <c:v>1981.65</c:v>
                </c:pt>
                <c:pt idx="537">
                  <c:v>1986.8</c:v>
                </c:pt>
                <c:pt idx="538">
                  <c:v>1987.02</c:v>
                </c:pt>
                <c:pt idx="539">
                  <c:v>1987.18</c:v>
                </c:pt>
                <c:pt idx="540">
                  <c:v>1987.74</c:v>
                </c:pt>
                <c:pt idx="541">
                  <c:v>1988.28</c:v>
                </c:pt>
                <c:pt idx="542">
                  <c:v>1988.4</c:v>
                </c:pt>
                <c:pt idx="543">
                  <c:v>1991.6</c:v>
                </c:pt>
                <c:pt idx="544">
                  <c:v>1991.92</c:v>
                </c:pt>
                <c:pt idx="545">
                  <c:v>1994.88</c:v>
                </c:pt>
                <c:pt idx="546">
                  <c:v>1997.5</c:v>
                </c:pt>
                <c:pt idx="547">
                  <c:v>2000.77</c:v>
                </c:pt>
                <c:pt idx="548">
                  <c:v>2004.77</c:v>
                </c:pt>
                <c:pt idx="549">
                  <c:v>2005.74</c:v>
                </c:pt>
                <c:pt idx="550">
                  <c:v>2008.13</c:v>
                </c:pt>
                <c:pt idx="551">
                  <c:v>2008.44</c:v>
                </c:pt>
                <c:pt idx="552">
                  <c:v>2009.2</c:v>
                </c:pt>
                <c:pt idx="553">
                  <c:v>2009.7</c:v>
                </c:pt>
                <c:pt idx="554">
                  <c:v>2011.02</c:v>
                </c:pt>
                <c:pt idx="555">
                  <c:v>2011.1</c:v>
                </c:pt>
                <c:pt idx="556">
                  <c:v>2011.8</c:v>
                </c:pt>
                <c:pt idx="557">
                  <c:v>2013.5</c:v>
                </c:pt>
                <c:pt idx="558">
                  <c:v>2018.31</c:v>
                </c:pt>
                <c:pt idx="559">
                  <c:v>2018.4</c:v>
                </c:pt>
                <c:pt idx="560">
                  <c:v>2018.56</c:v>
                </c:pt>
                <c:pt idx="561">
                  <c:v>2018.58</c:v>
                </c:pt>
                <c:pt idx="562">
                  <c:v>2018.72</c:v>
                </c:pt>
                <c:pt idx="563">
                  <c:v>2019.27</c:v>
                </c:pt>
                <c:pt idx="564">
                  <c:v>2019.84</c:v>
                </c:pt>
                <c:pt idx="565">
                  <c:v>2022.51</c:v>
                </c:pt>
                <c:pt idx="566">
                  <c:v>2023.14</c:v>
                </c:pt>
                <c:pt idx="567">
                  <c:v>2023.28</c:v>
                </c:pt>
                <c:pt idx="568">
                  <c:v>2024.8</c:v>
                </c:pt>
                <c:pt idx="569">
                  <c:v>2027.52</c:v>
                </c:pt>
                <c:pt idx="570">
                  <c:v>2028.48</c:v>
                </c:pt>
                <c:pt idx="571">
                  <c:v>2030.86</c:v>
                </c:pt>
                <c:pt idx="572">
                  <c:v>2031.4</c:v>
                </c:pt>
                <c:pt idx="573">
                  <c:v>2033.64</c:v>
                </c:pt>
                <c:pt idx="574">
                  <c:v>2034.35</c:v>
                </c:pt>
                <c:pt idx="575">
                  <c:v>2038.87</c:v>
                </c:pt>
                <c:pt idx="576">
                  <c:v>2042.88</c:v>
                </c:pt>
                <c:pt idx="577">
                  <c:v>2046</c:v>
                </c:pt>
                <c:pt idx="578">
                  <c:v>2051.08</c:v>
                </c:pt>
                <c:pt idx="579">
                  <c:v>2051.56</c:v>
                </c:pt>
                <c:pt idx="580">
                  <c:v>2052</c:v>
                </c:pt>
                <c:pt idx="581">
                  <c:v>2054.36</c:v>
                </c:pt>
                <c:pt idx="582">
                  <c:v>2055.23</c:v>
                </c:pt>
                <c:pt idx="583">
                  <c:v>2055.7399999999998</c:v>
                </c:pt>
                <c:pt idx="584">
                  <c:v>2056.1999999999998</c:v>
                </c:pt>
                <c:pt idx="585">
                  <c:v>2057.4</c:v>
                </c:pt>
                <c:pt idx="586">
                  <c:v>2059.19</c:v>
                </c:pt>
                <c:pt idx="587">
                  <c:v>2059.2600000000002</c:v>
                </c:pt>
                <c:pt idx="588">
                  <c:v>2060.37</c:v>
                </c:pt>
                <c:pt idx="589">
                  <c:v>2060.4499999999998</c:v>
                </c:pt>
                <c:pt idx="590">
                  <c:v>2061.12</c:v>
                </c:pt>
                <c:pt idx="591">
                  <c:v>2062.94</c:v>
                </c:pt>
                <c:pt idx="592">
                  <c:v>2063.06</c:v>
                </c:pt>
                <c:pt idx="593">
                  <c:v>2069.75</c:v>
                </c:pt>
                <c:pt idx="594">
                  <c:v>2070.9</c:v>
                </c:pt>
                <c:pt idx="595">
                  <c:v>2071.41</c:v>
                </c:pt>
                <c:pt idx="596">
                  <c:v>2076</c:v>
                </c:pt>
                <c:pt idx="597">
                  <c:v>2078.2800000000002</c:v>
                </c:pt>
                <c:pt idx="598">
                  <c:v>2079.04</c:v>
                </c:pt>
                <c:pt idx="599">
                  <c:v>2081.7600000000002</c:v>
                </c:pt>
                <c:pt idx="600">
                  <c:v>2082.4899999999998</c:v>
                </c:pt>
                <c:pt idx="601">
                  <c:v>2082.85</c:v>
                </c:pt>
                <c:pt idx="602">
                  <c:v>2082.88</c:v>
                </c:pt>
                <c:pt idx="603">
                  <c:v>2083.1999999999998</c:v>
                </c:pt>
                <c:pt idx="604">
                  <c:v>2084.75</c:v>
                </c:pt>
                <c:pt idx="605">
                  <c:v>2084.81</c:v>
                </c:pt>
                <c:pt idx="606">
                  <c:v>2086.92</c:v>
                </c:pt>
                <c:pt idx="607">
                  <c:v>2087.13</c:v>
                </c:pt>
                <c:pt idx="608">
                  <c:v>2091.1799999999998</c:v>
                </c:pt>
                <c:pt idx="609">
                  <c:v>2093.44</c:v>
                </c:pt>
                <c:pt idx="610">
                  <c:v>2093.7600000000002</c:v>
                </c:pt>
                <c:pt idx="611">
                  <c:v>2094.3200000000002</c:v>
                </c:pt>
                <c:pt idx="612">
                  <c:v>2094.67</c:v>
                </c:pt>
                <c:pt idx="613">
                  <c:v>2095.4499999999998</c:v>
                </c:pt>
                <c:pt idx="614">
                  <c:v>2096.3200000000002</c:v>
                </c:pt>
                <c:pt idx="615">
                  <c:v>2099.63</c:v>
                </c:pt>
                <c:pt idx="616">
                  <c:v>2100.56</c:v>
                </c:pt>
                <c:pt idx="617">
                  <c:v>2100.8200000000002</c:v>
                </c:pt>
                <c:pt idx="618">
                  <c:v>2104</c:v>
                </c:pt>
                <c:pt idx="619">
                  <c:v>2108</c:v>
                </c:pt>
                <c:pt idx="620">
                  <c:v>2109.66</c:v>
                </c:pt>
                <c:pt idx="621">
                  <c:v>2112</c:v>
                </c:pt>
                <c:pt idx="622">
                  <c:v>2113.37</c:v>
                </c:pt>
                <c:pt idx="623">
                  <c:v>2114.58</c:v>
                </c:pt>
                <c:pt idx="624">
                  <c:v>2116.16</c:v>
                </c:pt>
                <c:pt idx="625">
                  <c:v>2116.5</c:v>
                </c:pt>
                <c:pt idx="626">
                  <c:v>2117.52</c:v>
                </c:pt>
                <c:pt idx="627">
                  <c:v>2117.75</c:v>
                </c:pt>
                <c:pt idx="628">
                  <c:v>2118.54</c:v>
                </c:pt>
                <c:pt idx="629">
                  <c:v>2120.14</c:v>
                </c:pt>
                <c:pt idx="630">
                  <c:v>2122.08</c:v>
                </c:pt>
                <c:pt idx="631">
                  <c:v>2130.0100000000002</c:v>
                </c:pt>
                <c:pt idx="632">
                  <c:v>2130.56</c:v>
                </c:pt>
                <c:pt idx="633">
                  <c:v>2130.92</c:v>
                </c:pt>
                <c:pt idx="634">
                  <c:v>2136.0100000000002</c:v>
                </c:pt>
                <c:pt idx="635">
                  <c:v>2137.0500000000002</c:v>
                </c:pt>
                <c:pt idx="636">
                  <c:v>2140.11</c:v>
                </c:pt>
                <c:pt idx="637">
                  <c:v>2142</c:v>
                </c:pt>
                <c:pt idx="638">
                  <c:v>2142.14</c:v>
                </c:pt>
                <c:pt idx="639">
                  <c:v>2142.35</c:v>
                </c:pt>
                <c:pt idx="640">
                  <c:v>2142.66</c:v>
                </c:pt>
                <c:pt idx="641">
                  <c:v>2143.6799999999998</c:v>
                </c:pt>
                <c:pt idx="642">
                  <c:v>2144.6</c:v>
                </c:pt>
                <c:pt idx="643">
                  <c:v>2146.1999999999998</c:v>
                </c:pt>
                <c:pt idx="644">
                  <c:v>2147.4</c:v>
                </c:pt>
                <c:pt idx="645">
                  <c:v>2148.3000000000002</c:v>
                </c:pt>
                <c:pt idx="646">
                  <c:v>2149.7399999999998</c:v>
                </c:pt>
                <c:pt idx="647">
                  <c:v>2150</c:v>
                </c:pt>
                <c:pt idx="648">
                  <c:v>2150.5500000000002</c:v>
                </c:pt>
                <c:pt idx="649">
                  <c:v>2151.8200000000002</c:v>
                </c:pt>
                <c:pt idx="650">
                  <c:v>2152.02</c:v>
                </c:pt>
                <c:pt idx="651">
                  <c:v>2153.7600000000002</c:v>
                </c:pt>
                <c:pt idx="652">
                  <c:v>2154</c:v>
                </c:pt>
                <c:pt idx="653">
                  <c:v>2159.96</c:v>
                </c:pt>
                <c:pt idx="654">
                  <c:v>2163.7199999999998</c:v>
                </c:pt>
                <c:pt idx="655">
                  <c:v>2166.14</c:v>
                </c:pt>
                <c:pt idx="656">
                  <c:v>2167.2199999999998</c:v>
                </c:pt>
                <c:pt idx="657">
                  <c:v>2168.5</c:v>
                </c:pt>
                <c:pt idx="658">
                  <c:v>2169.9</c:v>
                </c:pt>
                <c:pt idx="659">
                  <c:v>2171.0700000000002</c:v>
                </c:pt>
                <c:pt idx="660">
                  <c:v>2172.48</c:v>
                </c:pt>
                <c:pt idx="661">
                  <c:v>2172.48</c:v>
                </c:pt>
                <c:pt idx="662">
                  <c:v>2173.6</c:v>
                </c:pt>
                <c:pt idx="663">
                  <c:v>2173.6</c:v>
                </c:pt>
                <c:pt idx="664">
                  <c:v>2174.42</c:v>
                </c:pt>
                <c:pt idx="665">
                  <c:v>2177.1</c:v>
                </c:pt>
                <c:pt idx="666">
                  <c:v>2178.54</c:v>
                </c:pt>
                <c:pt idx="667">
                  <c:v>2181</c:v>
                </c:pt>
                <c:pt idx="668">
                  <c:v>2182.0500000000002</c:v>
                </c:pt>
                <c:pt idx="669">
                  <c:v>2182.44</c:v>
                </c:pt>
                <c:pt idx="670">
                  <c:v>2183.25</c:v>
                </c:pt>
                <c:pt idx="671">
                  <c:v>2184</c:v>
                </c:pt>
                <c:pt idx="672">
                  <c:v>2184.38</c:v>
                </c:pt>
                <c:pt idx="673">
                  <c:v>2185.15</c:v>
                </c:pt>
                <c:pt idx="674">
                  <c:v>2186.89</c:v>
                </c:pt>
                <c:pt idx="675">
                  <c:v>2189.6</c:v>
                </c:pt>
                <c:pt idx="676">
                  <c:v>2191.1999999999998</c:v>
                </c:pt>
                <c:pt idx="677">
                  <c:v>2192.6799999999998</c:v>
                </c:pt>
                <c:pt idx="678">
                  <c:v>2194.17</c:v>
                </c:pt>
                <c:pt idx="679">
                  <c:v>2194.2199999999998</c:v>
                </c:pt>
                <c:pt idx="680">
                  <c:v>2200</c:v>
                </c:pt>
                <c:pt idx="681">
                  <c:v>2201.62</c:v>
                </c:pt>
                <c:pt idx="682">
                  <c:v>2202.48</c:v>
                </c:pt>
                <c:pt idx="683">
                  <c:v>2203.11</c:v>
                </c:pt>
                <c:pt idx="684">
                  <c:v>2203.75</c:v>
                </c:pt>
                <c:pt idx="685">
                  <c:v>2204.1</c:v>
                </c:pt>
                <c:pt idx="686">
                  <c:v>2204.1</c:v>
                </c:pt>
                <c:pt idx="687">
                  <c:v>2204.6</c:v>
                </c:pt>
                <c:pt idx="688">
                  <c:v>2206.6</c:v>
                </c:pt>
                <c:pt idx="689">
                  <c:v>2207.52</c:v>
                </c:pt>
                <c:pt idx="690">
                  <c:v>2208.64</c:v>
                </c:pt>
                <c:pt idx="691">
                  <c:v>2208.92</c:v>
                </c:pt>
                <c:pt idx="692">
                  <c:v>2212</c:v>
                </c:pt>
                <c:pt idx="693">
                  <c:v>2213.38</c:v>
                </c:pt>
                <c:pt idx="694">
                  <c:v>2213.4</c:v>
                </c:pt>
                <c:pt idx="695">
                  <c:v>2213.4</c:v>
                </c:pt>
                <c:pt idx="696">
                  <c:v>2214.67</c:v>
                </c:pt>
                <c:pt idx="697">
                  <c:v>2214.87</c:v>
                </c:pt>
                <c:pt idx="698">
                  <c:v>2217.15</c:v>
                </c:pt>
                <c:pt idx="699">
                  <c:v>2218.5</c:v>
                </c:pt>
                <c:pt idx="700">
                  <c:v>2218.52</c:v>
                </c:pt>
                <c:pt idx="701">
                  <c:v>2219.6999999999998</c:v>
                </c:pt>
                <c:pt idx="702">
                  <c:v>2220.7199999999998</c:v>
                </c:pt>
                <c:pt idx="703">
                  <c:v>2223.52</c:v>
                </c:pt>
                <c:pt idx="704">
                  <c:v>2224.9499999999998</c:v>
                </c:pt>
                <c:pt idx="705">
                  <c:v>2225.5</c:v>
                </c:pt>
                <c:pt idx="706">
                  <c:v>2226.11</c:v>
                </c:pt>
                <c:pt idx="707">
                  <c:v>2227.6</c:v>
                </c:pt>
                <c:pt idx="708">
                  <c:v>2230.41</c:v>
                </c:pt>
                <c:pt idx="709">
                  <c:v>2231</c:v>
                </c:pt>
                <c:pt idx="710">
                  <c:v>2231.6</c:v>
                </c:pt>
                <c:pt idx="711">
                  <c:v>2232.62</c:v>
                </c:pt>
                <c:pt idx="712">
                  <c:v>2233.69</c:v>
                </c:pt>
                <c:pt idx="713">
                  <c:v>2234.4</c:v>
                </c:pt>
                <c:pt idx="714">
                  <c:v>2235.33</c:v>
                </c:pt>
                <c:pt idx="715">
                  <c:v>2240.66</c:v>
                </c:pt>
                <c:pt idx="716">
                  <c:v>2241.4499999999998</c:v>
                </c:pt>
                <c:pt idx="717">
                  <c:v>2242.02</c:v>
                </c:pt>
                <c:pt idx="718">
                  <c:v>2242.89</c:v>
                </c:pt>
                <c:pt idx="719">
                  <c:v>2244.4</c:v>
                </c:pt>
                <c:pt idx="720">
                  <c:v>2244.9</c:v>
                </c:pt>
                <c:pt idx="721">
                  <c:v>2245.1999999999998</c:v>
                </c:pt>
                <c:pt idx="722">
                  <c:v>2245.8000000000002</c:v>
                </c:pt>
                <c:pt idx="723">
                  <c:v>2246.4</c:v>
                </c:pt>
                <c:pt idx="724">
                  <c:v>2249.0500000000002</c:v>
                </c:pt>
                <c:pt idx="725">
                  <c:v>2251.04</c:v>
                </c:pt>
                <c:pt idx="726">
                  <c:v>2254</c:v>
                </c:pt>
                <c:pt idx="727">
                  <c:v>2254.25</c:v>
                </c:pt>
                <c:pt idx="728">
                  <c:v>2254.8000000000002</c:v>
                </c:pt>
                <c:pt idx="729">
                  <c:v>2254.98</c:v>
                </c:pt>
                <c:pt idx="730">
                  <c:v>2255.84</c:v>
                </c:pt>
                <c:pt idx="731">
                  <c:v>2257.58</c:v>
                </c:pt>
                <c:pt idx="732">
                  <c:v>2257.92</c:v>
                </c:pt>
                <c:pt idx="733">
                  <c:v>2257.92</c:v>
                </c:pt>
                <c:pt idx="734">
                  <c:v>2259.7199999999998</c:v>
                </c:pt>
                <c:pt idx="735">
                  <c:v>2262.96</c:v>
                </c:pt>
                <c:pt idx="736">
                  <c:v>2263.2800000000002</c:v>
                </c:pt>
                <c:pt idx="737">
                  <c:v>2264.15</c:v>
                </c:pt>
                <c:pt idx="738">
                  <c:v>2264.3200000000002</c:v>
                </c:pt>
                <c:pt idx="739">
                  <c:v>2266.1999999999998</c:v>
                </c:pt>
                <c:pt idx="740">
                  <c:v>2266.56</c:v>
                </c:pt>
                <c:pt idx="741">
                  <c:v>2269.92</c:v>
                </c:pt>
                <c:pt idx="742">
                  <c:v>2273.6999999999998</c:v>
                </c:pt>
                <c:pt idx="743">
                  <c:v>2275.1999999999998</c:v>
                </c:pt>
                <c:pt idx="744">
                  <c:v>2276.4</c:v>
                </c:pt>
                <c:pt idx="745">
                  <c:v>2278.5300000000002</c:v>
                </c:pt>
                <c:pt idx="746">
                  <c:v>2279</c:v>
                </c:pt>
                <c:pt idx="747">
                  <c:v>2279.5500000000002</c:v>
                </c:pt>
                <c:pt idx="748">
                  <c:v>2280.2399999999998</c:v>
                </c:pt>
                <c:pt idx="749">
                  <c:v>2280.96</c:v>
                </c:pt>
                <c:pt idx="750">
                  <c:v>2281.91</c:v>
                </c:pt>
                <c:pt idx="751">
                  <c:v>2282.2199999999998</c:v>
                </c:pt>
                <c:pt idx="752">
                  <c:v>2282.2800000000002</c:v>
                </c:pt>
                <c:pt idx="753">
                  <c:v>2288.52</c:v>
                </c:pt>
                <c:pt idx="754">
                  <c:v>2292.8000000000002</c:v>
                </c:pt>
                <c:pt idx="755">
                  <c:v>2294.1799999999998</c:v>
                </c:pt>
                <c:pt idx="756">
                  <c:v>2296</c:v>
                </c:pt>
                <c:pt idx="757">
                  <c:v>2296.77</c:v>
                </c:pt>
                <c:pt idx="758">
                  <c:v>2296.84</c:v>
                </c:pt>
                <c:pt idx="759">
                  <c:v>2297.0500000000002</c:v>
                </c:pt>
                <c:pt idx="760">
                  <c:v>2298.2399999999998</c:v>
                </c:pt>
                <c:pt idx="761">
                  <c:v>2299</c:v>
                </c:pt>
                <c:pt idx="762">
                  <c:v>2301.75</c:v>
                </c:pt>
                <c:pt idx="763">
                  <c:v>2306.25</c:v>
                </c:pt>
                <c:pt idx="764">
                  <c:v>2307.2399999999998</c:v>
                </c:pt>
                <c:pt idx="765">
                  <c:v>2307.2399999999998</c:v>
                </c:pt>
                <c:pt idx="766">
                  <c:v>2309.58</c:v>
                </c:pt>
                <c:pt idx="767">
                  <c:v>2310.88</c:v>
                </c:pt>
                <c:pt idx="768">
                  <c:v>2311.02</c:v>
                </c:pt>
                <c:pt idx="769">
                  <c:v>2311.6799999999998</c:v>
                </c:pt>
                <c:pt idx="770">
                  <c:v>2312.2399999999998</c:v>
                </c:pt>
                <c:pt idx="771">
                  <c:v>2314.2600000000002</c:v>
                </c:pt>
                <c:pt idx="772">
                  <c:v>2314.4</c:v>
                </c:pt>
                <c:pt idx="773">
                  <c:v>2314.69</c:v>
                </c:pt>
                <c:pt idx="774">
                  <c:v>2315.1799999999998</c:v>
                </c:pt>
                <c:pt idx="775">
                  <c:v>2315.88</c:v>
                </c:pt>
                <c:pt idx="776">
                  <c:v>2316</c:v>
                </c:pt>
                <c:pt idx="777">
                  <c:v>2317.44</c:v>
                </c:pt>
                <c:pt idx="778">
                  <c:v>2321.46</c:v>
                </c:pt>
                <c:pt idx="779">
                  <c:v>2321.54</c:v>
                </c:pt>
                <c:pt idx="780">
                  <c:v>2323.6999999999998</c:v>
                </c:pt>
                <c:pt idx="781">
                  <c:v>2326.4</c:v>
                </c:pt>
                <c:pt idx="782">
                  <c:v>2326.5</c:v>
                </c:pt>
                <c:pt idx="783">
                  <c:v>2327.15</c:v>
                </c:pt>
                <c:pt idx="784">
                  <c:v>2328.64</c:v>
                </c:pt>
                <c:pt idx="785">
                  <c:v>2328.66</c:v>
                </c:pt>
                <c:pt idx="786">
                  <c:v>2333.12</c:v>
                </c:pt>
                <c:pt idx="787">
                  <c:v>2333.6999999999998</c:v>
                </c:pt>
                <c:pt idx="788">
                  <c:v>2334.9899999999998</c:v>
                </c:pt>
                <c:pt idx="789">
                  <c:v>2337.38</c:v>
                </c:pt>
                <c:pt idx="790">
                  <c:v>2337.75</c:v>
                </c:pt>
                <c:pt idx="791">
                  <c:v>2339.92</c:v>
                </c:pt>
                <c:pt idx="792">
                  <c:v>2340</c:v>
                </c:pt>
                <c:pt idx="793">
                  <c:v>2341.1999999999998</c:v>
                </c:pt>
                <c:pt idx="794">
                  <c:v>2341.71</c:v>
                </c:pt>
                <c:pt idx="795">
                  <c:v>2344.98</c:v>
                </c:pt>
                <c:pt idx="796">
                  <c:v>2345.9699999999998</c:v>
                </c:pt>
                <c:pt idx="797">
                  <c:v>2348.75</c:v>
                </c:pt>
                <c:pt idx="798">
                  <c:v>2349.06</c:v>
                </c:pt>
                <c:pt idx="799">
                  <c:v>2349.9</c:v>
                </c:pt>
                <c:pt idx="800">
                  <c:v>2351.04</c:v>
                </c:pt>
                <c:pt idx="801">
                  <c:v>2351.36</c:v>
                </c:pt>
                <c:pt idx="802">
                  <c:v>2352.59</c:v>
                </c:pt>
                <c:pt idx="803">
                  <c:v>2352.67</c:v>
                </c:pt>
                <c:pt idx="804">
                  <c:v>2353.1999999999998</c:v>
                </c:pt>
                <c:pt idx="805">
                  <c:v>2353.4</c:v>
                </c:pt>
                <c:pt idx="806">
                  <c:v>2356.25</c:v>
                </c:pt>
                <c:pt idx="807">
                  <c:v>2363.2199999999998</c:v>
                </c:pt>
                <c:pt idx="808">
                  <c:v>2364.88</c:v>
                </c:pt>
                <c:pt idx="809">
                  <c:v>2366.2800000000002</c:v>
                </c:pt>
                <c:pt idx="810">
                  <c:v>2380</c:v>
                </c:pt>
                <c:pt idx="811">
                  <c:v>2381.04</c:v>
                </c:pt>
                <c:pt idx="812">
                  <c:v>2384.64</c:v>
                </c:pt>
                <c:pt idx="813">
                  <c:v>2389.6</c:v>
                </c:pt>
                <c:pt idx="814">
                  <c:v>2389.6799999999998</c:v>
                </c:pt>
                <c:pt idx="815">
                  <c:v>2390.2199999999998</c:v>
                </c:pt>
                <c:pt idx="816">
                  <c:v>2394.3000000000002</c:v>
                </c:pt>
                <c:pt idx="817">
                  <c:v>2395.8000000000002</c:v>
                </c:pt>
                <c:pt idx="818">
                  <c:v>2397.4499999999998</c:v>
                </c:pt>
                <c:pt idx="819">
                  <c:v>2397.54</c:v>
                </c:pt>
                <c:pt idx="820">
                  <c:v>2398.7199999999998</c:v>
                </c:pt>
                <c:pt idx="821">
                  <c:v>2399.4</c:v>
                </c:pt>
                <c:pt idx="822">
                  <c:v>2399.85</c:v>
                </c:pt>
                <c:pt idx="823">
                  <c:v>2402.0700000000002</c:v>
                </c:pt>
                <c:pt idx="824">
                  <c:v>2402.75</c:v>
                </c:pt>
                <c:pt idx="825">
                  <c:v>2402.84</c:v>
                </c:pt>
                <c:pt idx="826">
                  <c:v>2406.36</c:v>
                </c:pt>
                <c:pt idx="827">
                  <c:v>2407.6799999999998</c:v>
                </c:pt>
                <c:pt idx="828">
                  <c:v>2408.6999999999998</c:v>
                </c:pt>
                <c:pt idx="829">
                  <c:v>2410.6</c:v>
                </c:pt>
                <c:pt idx="830">
                  <c:v>2413.2600000000002</c:v>
                </c:pt>
                <c:pt idx="831">
                  <c:v>2414.7199999999998</c:v>
                </c:pt>
                <c:pt idx="832">
                  <c:v>2416.56</c:v>
                </c:pt>
                <c:pt idx="833">
                  <c:v>2418.2399999999998</c:v>
                </c:pt>
                <c:pt idx="834">
                  <c:v>2419.62</c:v>
                </c:pt>
                <c:pt idx="835">
                  <c:v>2419.9499999999998</c:v>
                </c:pt>
                <c:pt idx="836">
                  <c:v>2422.08</c:v>
                </c:pt>
                <c:pt idx="837">
                  <c:v>2424</c:v>
                </c:pt>
                <c:pt idx="838">
                  <c:v>2427.0300000000002</c:v>
                </c:pt>
                <c:pt idx="839">
                  <c:v>2428</c:v>
                </c:pt>
                <c:pt idx="840">
                  <c:v>2428.48</c:v>
                </c:pt>
                <c:pt idx="841">
                  <c:v>2430.64</c:v>
                </c:pt>
                <c:pt idx="842">
                  <c:v>2431.75</c:v>
                </c:pt>
                <c:pt idx="843">
                  <c:v>2431.94</c:v>
                </c:pt>
                <c:pt idx="844">
                  <c:v>2434.56</c:v>
                </c:pt>
                <c:pt idx="845">
                  <c:v>2436.7199999999998</c:v>
                </c:pt>
                <c:pt idx="846">
                  <c:v>2436.7800000000002</c:v>
                </c:pt>
                <c:pt idx="847">
                  <c:v>2439.5700000000002</c:v>
                </c:pt>
                <c:pt idx="848">
                  <c:v>2439.9899999999998</c:v>
                </c:pt>
                <c:pt idx="849">
                  <c:v>2440.8000000000002</c:v>
                </c:pt>
                <c:pt idx="850">
                  <c:v>2441.04</c:v>
                </c:pt>
                <c:pt idx="851">
                  <c:v>2441.04</c:v>
                </c:pt>
                <c:pt idx="852">
                  <c:v>2443.2600000000002</c:v>
                </c:pt>
                <c:pt idx="853">
                  <c:v>2443.29</c:v>
                </c:pt>
                <c:pt idx="854">
                  <c:v>2443.6</c:v>
                </c:pt>
                <c:pt idx="855">
                  <c:v>2444.4</c:v>
                </c:pt>
                <c:pt idx="856">
                  <c:v>2445.6</c:v>
                </c:pt>
                <c:pt idx="857">
                  <c:v>2447.7600000000002</c:v>
                </c:pt>
                <c:pt idx="858">
                  <c:v>2448.7199999999998</c:v>
                </c:pt>
                <c:pt idx="859">
                  <c:v>2451.84</c:v>
                </c:pt>
                <c:pt idx="860">
                  <c:v>2453.5500000000002</c:v>
                </c:pt>
                <c:pt idx="861">
                  <c:v>2454.54</c:v>
                </c:pt>
                <c:pt idx="862">
                  <c:v>2455.02</c:v>
                </c:pt>
                <c:pt idx="863">
                  <c:v>2457.1799999999998</c:v>
                </c:pt>
                <c:pt idx="864">
                  <c:v>2460.16</c:v>
                </c:pt>
                <c:pt idx="865">
                  <c:v>2461.36</c:v>
                </c:pt>
                <c:pt idx="866">
                  <c:v>2464</c:v>
                </c:pt>
                <c:pt idx="867">
                  <c:v>2464.77</c:v>
                </c:pt>
                <c:pt idx="868">
                  <c:v>2464.8000000000002</c:v>
                </c:pt>
                <c:pt idx="869">
                  <c:v>2466.6999999999998</c:v>
                </c:pt>
                <c:pt idx="870">
                  <c:v>2467.9</c:v>
                </c:pt>
                <c:pt idx="871">
                  <c:v>2469.39</c:v>
                </c:pt>
                <c:pt idx="872">
                  <c:v>2470.86</c:v>
                </c:pt>
                <c:pt idx="873">
                  <c:v>2472.6</c:v>
                </c:pt>
                <c:pt idx="874">
                  <c:v>2472.96</c:v>
                </c:pt>
                <c:pt idx="875">
                  <c:v>2475.27</c:v>
                </c:pt>
                <c:pt idx="876">
                  <c:v>2477.21</c:v>
                </c:pt>
                <c:pt idx="877">
                  <c:v>2477.23</c:v>
                </c:pt>
                <c:pt idx="878">
                  <c:v>2479.21</c:v>
                </c:pt>
                <c:pt idx="879">
                  <c:v>2480.38</c:v>
                </c:pt>
                <c:pt idx="880">
                  <c:v>2481.64</c:v>
                </c:pt>
                <c:pt idx="881">
                  <c:v>2481.6999999999998</c:v>
                </c:pt>
                <c:pt idx="882">
                  <c:v>2482.11</c:v>
                </c:pt>
                <c:pt idx="883">
                  <c:v>2482.25</c:v>
                </c:pt>
                <c:pt idx="884">
                  <c:v>2483.04</c:v>
                </c:pt>
                <c:pt idx="885">
                  <c:v>2484.6</c:v>
                </c:pt>
                <c:pt idx="886">
                  <c:v>2487.04</c:v>
                </c:pt>
                <c:pt idx="887">
                  <c:v>2487.4499999999998</c:v>
                </c:pt>
                <c:pt idx="888">
                  <c:v>2488.14</c:v>
                </c:pt>
                <c:pt idx="889">
                  <c:v>2488.1999999999998</c:v>
                </c:pt>
                <c:pt idx="890">
                  <c:v>2488.3200000000002</c:v>
                </c:pt>
                <c:pt idx="891">
                  <c:v>2490.5</c:v>
                </c:pt>
                <c:pt idx="892">
                  <c:v>2491.86</c:v>
                </c:pt>
                <c:pt idx="893">
                  <c:v>2492.64</c:v>
                </c:pt>
                <c:pt idx="894">
                  <c:v>2492.88</c:v>
                </c:pt>
                <c:pt idx="895">
                  <c:v>2493.12</c:v>
                </c:pt>
                <c:pt idx="896">
                  <c:v>2495.5</c:v>
                </c:pt>
                <c:pt idx="897">
                  <c:v>2497.77</c:v>
                </c:pt>
                <c:pt idx="898">
                  <c:v>2499.2600000000002</c:v>
                </c:pt>
                <c:pt idx="899">
                  <c:v>2499.56</c:v>
                </c:pt>
                <c:pt idx="900">
                  <c:v>2501.98</c:v>
                </c:pt>
                <c:pt idx="901">
                  <c:v>2502.9</c:v>
                </c:pt>
                <c:pt idx="902">
                  <c:v>2504.4</c:v>
                </c:pt>
                <c:pt idx="903">
                  <c:v>2504.75</c:v>
                </c:pt>
                <c:pt idx="904">
                  <c:v>2508.66</c:v>
                </c:pt>
                <c:pt idx="905">
                  <c:v>2509</c:v>
                </c:pt>
                <c:pt idx="906">
                  <c:v>2513.2800000000002</c:v>
                </c:pt>
                <c:pt idx="907">
                  <c:v>2513.41</c:v>
                </c:pt>
                <c:pt idx="908">
                  <c:v>2514.6</c:v>
                </c:pt>
                <c:pt idx="909">
                  <c:v>2515.3200000000002</c:v>
                </c:pt>
                <c:pt idx="910">
                  <c:v>2520.6799999999998</c:v>
                </c:pt>
                <c:pt idx="911">
                  <c:v>2521.0500000000002</c:v>
                </c:pt>
                <c:pt idx="912">
                  <c:v>2524.86</c:v>
                </c:pt>
                <c:pt idx="913">
                  <c:v>2526.48</c:v>
                </c:pt>
                <c:pt idx="914">
                  <c:v>2526.5100000000002</c:v>
                </c:pt>
                <c:pt idx="915">
                  <c:v>2526.7199999999998</c:v>
                </c:pt>
                <c:pt idx="916">
                  <c:v>2528.25</c:v>
                </c:pt>
                <c:pt idx="917">
                  <c:v>2529.36</c:v>
                </c:pt>
                <c:pt idx="918">
                  <c:v>2530.0100000000002</c:v>
                </c:pt>
                <c:pt idx="919">
                  <c:v>2530.8000000000002</c:v>
                </c:pt>
                <c:pt idx="920">
                  <c:v>2533.63</c:v>
                </c:pt>
                <c:pt idx="921">
                  <c:v>2534.75</c:v>
                </c:pt>
                <c:pt idx="922">
                  <c:v>2535.75</c:v>
                </c:pt>
                <c:pt idx="923">
                  <c:v>2537.64</c:v>
                </c:pt>
                <c:pt idx="924">
                  <c:v>2538.8000000000002</c:v>
                </c:pt>
                <c:pt idx="925">
                  <c:v>2539.5</c:v>
                </c:pt>
                <c:pt idx="926">
                  <c:v>2539.84</c:v>
                </c:pt>
                <c:pt idx="927">
                  <c:v>2539.89</c:v>
                </c:pt>
                <c:pt idx="928">
                  <c:v>2541.59</c:v>
                </c:pt>
                <c:pt idx="929">
                  <c:v>2542</c:v>
                </c:pt>
                <c:pt idx="930">
                  <c:v>2544.12</c:v>
                </c:pt>
                <c:pt idx="931">
                  <c:v>2544.75</c:v>
                </c:pt>
                <c:pt idx="932">
                  <c:v>2546.8000000000002</c:v>
                </c:pt>
                <c:pt idx="933">
                  <c:v>2556.1799999999998</c:v>
                </c:pt>
                <c:pt idx="934">
                  <c:v>2559.6</c:v>
                </c:pt>
                <c:pt idx="935">
                  <c:v>2559.6</c:v>
                </c:pt>
                <c:pt idx="936">
                  <c:v>2560.4699999999998</c:v>
                </c:pt>
                <c:pt idx="937">
                  <c:v>2562.3000000000002</c:v>
                </c:pt>
                <c:pt idx="938">
                  <c:v>2567.84</c:v>
                </c:pt>
                <c:pt idx="939">
                  <c:v>2568.2399999999998</c:v>
                </c:pt>
                <c:pt idx="940">
                  <c:v>2571.14</c:v>
                </c:pt>
                <c:pt idx="941">
                  <c:v>2573.46</c:v>
                </c:pt>
                <c:pt idx="942">
                  <c:v>2574.1799999999998</c:v>
                </c:pt>
                <c:pt idx="943">
                  <c:v>2575.04</c:v>
                </c:pt>
                <c:pt idx="944">
                  <c:v>2575.1</c:v>
                </c:pt>
                <c:pt idx="945">
                  <c:v>2576</c:v>
                </c:pt>
                <c:pt idx="946">
                  <c:v>2576.1999999999998</c:v>
                </c:pt>
                <c:pt idx="947">
                  <c:v>2577.6</c:v>
                </c:pt>
                <c:pt idx="948">
                  <c:v>2579.36</c:v>
                </c:pt>
                <c:pt idx="949">
                  <c:v>2580.25</c:v>
                </c:pt>
                <c:pt idx="950">
                  <c:v>2583.34</c:v>
                </c:pt>
                <c:pt idx="951">
                  <c:v>2583.6</c:v>
                </c:pt>
                <c:pt idx="952">
                  <c:v>2584.8000000000002</c:v>
                </c:pt>
                <c:pt idx="953">
                  <c:v>2585.9299999999998</c:v>
                </c:pt>
                <c:pt idx="954">
                  <c:v>2586.64</c:v>
                </c:pt>
                <c:pt idx="955">
                  <c:v>2586.88</c:v>
                </c:pt>
                <c:pt idx="956">
                  <c:v>2588.04</c:v>
                </c:pt>
                <c:pt idx="957">
                  <c:v>2591.96</c:v>
                </c:pt>
                <c:pt idx="958">
                  <c:v>2592.7199999999998</c:v>
                </c:pt>
                <c:pt idx="959">
                  <c:v>2597.39</c:v>
                </c:pt>
                <c:pt idx="960">
                  <c:v>2598.44</c:v>
                </c:pt>
                <c:pt idx="961">
                  <c:v>2598.64</c:v>
                </c:pt>
                <c:pt idx="962">
                  <c:v>2598.8200000000002</c:v>
                </c:pt>
                <c:pt idx="963">
                  <c:v>2600.13</c:v>
                </c:pt>
                <c:pt idx="964">
                  <c:v>2600.2600000000002</c:v>
                </c:pt>
                <c:pt idx="965">
                  <c:v>2602.25</c:v>
                </c:pt>
                <c:pt idx="966">
                  <c:v>2603.04</c:v>
                </c:pt>
                <c:pt idx="967">
                  <c:v>2603.1999999999998</c:v>
                </c:pt>
                <c:pt idx="968">
                  <c:v>2604.25</c:v>
                </c:pt>
                <c:pt idx="969">
                  <c:v>2604.52</c:v>
                </c:pt>
                <c:pt idx="970">
                  <c:v>2606.48</c:v>
                </c:pt>
                <c:pt idx="971">
                  <c:v>2608.96</c:v>
                </c:pt>
                <c:pt idx="972">
                  <c:v>2609.88</c:v>
                </c:pt>
                <c:pt idx="973">
                  <c:v>2610.7199999999998</c:v>
                </c:pt>
                <c:pt idx="974">
                  <c:v>2611</c:v>
                </c:pt>
                <c:pt idx="975">
                  <c:v>2611.8000000000002</c:v>
                </c:pt>
                <c:pt idx="976">
                  <c:v>2612.48</c:v>
                </c:pt>
                <c:pt idx="977">
                  <c:v>2613.92</c:v>
                </c:pt>
                <c:pt idx="978">
                  <c:v>2616</c:v>
                </c:pt>
                <c:pt idx="979">
                  <c:v>2616.98</c:v>
                </c:pt>
                <c:pt idx="980">
                  <c:v>2617.16</c:v>
                </c:pt>
                <c:pt idx="981">
                  <c:v>2617.85</c:v>
                </c:pt>
                <c:pt idx="982">
                  <c:v>2620.8000000000002</c:v>
                </c:pt>
                <c:pt idx="983">
                  <c:v>2620.8000000000002</c:v>
                </c:pt>
                <c:pt idx="984">
                  <c:v>2622.48</c:v>
                </c:pt>
                <c:pt idx="985">
                  <c:v>2624</c:v>
                </c:pt>
                <c:pt idx="986">
                  <c:v>2624</c:v>
                </c:pt>
                <c:pt idx="987">
                  <c:v>2624.64</c:v>
                </c:pt>
                <c:pt idx="988">
                  <c:v>2626.01</c:v>
                </c:pt>
                <c:pt idx="989">
                  <c:v>2626.08</c:v>
                </c:pt>
                <c:pt idx="990">
                  <c:v>2626.8</c:v>
                </c:pt>
                <c:pt idx="991">
                  <c:v>2629.44</c:v>
                </c:pt>
                <c:pt idx="992">
                  <c:v>2632.28</c:v>
                </c:pt>
                <c:pt idx="993">
                  <c:v>2632.89</c:v>
                </c:pt>
                <c:pt idx="994">
                  <c:v>2633.4</c:v>
                </c:pt>
                <c:pt idx="995">
                  <c:v>2633.78</c:v>
                </c:pt>
                <c:pt idx="996">
                  <c:v>2634.28</c:v>
                </c:pt>
                <c:pt idx="997">
                  <c:v>2634.94</c:v>
                </c:pt>
                <c:pt idx="998">
                  <c:v>2634.96</c:v>
                </c:pt>
                <c:pt idx="999">
                  <c:v>2637.18</c:v>
                </c:pt>
                <c:pt idx="1000">
                  <c:v>2639.58</c:v>
                </c:pt>
                <c:pt idx="1001">
                  <c:v>2642.01</c:v>
                </c:pt>
                <c:pt idx="1002">
                  <c:v>2642.82</c:v>
                </c:pt>
                <c:pt idx="1003">
                  <c:v>2643.99</c:v>
                </c:pt>
                <c:pt idx="1004">
                  <c:v>2647.04</c:v>
                </c:pt>
                <c:pt idx="1005">
                  <c:v>2649.6</c:v>
                </c:pt>
                <c:pt idx="1006">
                  <c:v>2650.56</c:v>
                </c:pt>
                <c:pt idx="1007">
                  <c:v>2650.62</c:v>
                </c:pt>
                <c:pt idx="1008">
                  <c:v>2654.4</c:v>
                </c:pt>
                <c:pt idx="1009">
                  <c:v>2655.12</c:v>
                </c:pt>
                <c:pt idx="1010">
                  <c:v>2656.29</c:v>
                </c:pt>
                <c:pt idx="1011">
                  <c:v>2656.94</c:v>
                </c:pt>
                <c:pt idx="1012">
                  <c:v>2657.76</c:v>
                </c:pt>
                <c:pt idx="1013">
                  <c:v>2658</c:v>
                </c:pt>
                <c:pt idx="1014">
                  <c:v>2658.48</c:v>
                </c:pt>
                <c:pt idx="1015">
                  <c:v>2658.96</c:v>
                </c:pt>
                <c:pt idx="1016">
                  <c:v>2659.54</c:v>
                </c:pt>
                <c:pt idx="1017">
                  <c:v>2668.68</c:v>
                </c:pt>
                <c:pt idx="1018">
                  <c:v>2668.8</c:v>
                </c:pt>
                <c:pt idx="1019">
                  <c:v>2669.1</c:v>
                </c:pt>
                <c:pt idx="1020">
                  <c:v>2670.65</c:v>
                </c:pt>
                <c:pt idx="1021">
                  <c:v>2670.92</c:v>
                </c:pt>
                <c:pt idx="1022">
                  <c:v>2671.95</c:v>
                </c:pt>
                <c:pt idx="1023">
                  <c:v>2673.44</c:v>
                </c:pt>
                <c:pt idx="1024">
                  <c:v>2674.17</c:v>
                </c:pt>
                <c:pt idx="1025">
                  <c:v>2674.9</c:v>
                </c:pt>
                <c:pt idx="1026">
                  <c:v>2675.05</c:v>
                </c:pt>
                <c:pt idx="1027">
                  <c:v>2675.13</c:v>
                </c:pt>
                <c:pt idx="1028">
                  <c:v>2676.72</c:v>
                </c:pt>
                <c:pt idx="1029">
                  <c:v>2678.4</c:v>
                </c:pt>
                <c:pt idx="1030">
                  <c:v>2681.35</c:v>
                </c:pt>
                <c:pt idx="1031">
                  <c:v>2682.96</c:v>
                </c:pt>
                <c:pt idx="1032">
                  <c:v>2684.43</c:v>
                </c:pt>
                <c:pt idx="1033">
                  <c:v>2687.04</c:v>
                </c:pt>
                <c:pt idx="1034">
                  <c:v>2688</c:v>
                </c:pt>
                <c:pt idx="1035">
                  <c:v>2688</c:v>
                </c:pt>
                <c:pt idx="1036">
                  <c:v>2691.09</c:v>
                </c:pt>
                <c:pt idx="1037">
                  <c:v>2692.06</c:v>
                </c:pt>
                <c:pt idx="1038">
                  <c:v>2692.12</c:v>
                </c:pt>
                <c:pt idx="1039">
                  <c:v>2692.8</c:v>
                </c:pt>
                <c:pt idx="1040">
                  <c:v>2694</c:v>
                </c:pt>
                <c:pt idx="1041">
                  <c:v>2694.15</c:v>
                </c:pt>
                <c:pt idx="1042">
                  <c:v>2694.72</c:v>
                </c:pt>
                <c:pt idx="1043">
                  <c:v>2696.96</c:v>
                </c:pt>
                <c:pt idx="1044">
                  <c:v>2697.6</c:v>
                </c:pt>
                <c:pt idx="1045">
                  <c:v>2700</c:v>
                </c:pt>
                <c:pt idx="1046">
                  <c:v>2701.12</c:v>
                </c:pt>
                <c:pt idx="1047">
                  <c:v>2701.92</c:v>
                </c:pt>
                <c:pt idx="1048">
                  <c:v>2702.04</c:v>
                </c:pt>
                <c:pt idx="1049">
                  <c:v>2702.04</c:v>
                </c:pt>
                <c:pt idx="1050">
                  <c:v>2706.41</c:v>
                </c:pt>
                <c:pt idx="1051">
                  <c:v>2708.42</c:v>
                </c:pt>
                <c:pt idx="1052">
                  <c:v>2711.2</c:v>
                </c:pt>
                <c:pt idx="1053">
                  <c:v>2711.66</c:v>
                </c:pt>
                <c:pt idx="1054">
                  <c:v>2711.88</c:v>
                </c:pt>
                <c:pt idx="1055">
                  <c:v>2714.4</c:v>
                </c:pt>
                <c:pt idx="1056">
                  <c:v>2718.72</c:v>
                </c:pt>
                <c:pt idx="1057">
                  <c:v>2719.8</c:v>
                </c:pt>
                <c:pt idx="1058">
                  <c:v>2725.47</c:v>
                </c:pt>
                <c:pt idx="1059">
                  <c:v>2728</c:v>
                </c:pt>
                <c:pt idx="1060">
                  <c:v>2728.03</c:v>
                </c:pt>
                <c:pt idx="1061">
                  <c:v>2730</c:v>
                </c:pt>
                <c:pt idx="1062">
                  <c:v>2730</c:v>
                </c:pt>
                <c:pt idx="1063">
                  <c:v>2730.06</c:v>
                </c:pt>
                <c:pt idx="1064">
                  <c:v>2731.8</c:v>
                </c:pt>
                <c:pt idx="1065">
                  <c:v>2733.12</c:v>
                </c:pt>
                <c:pt idx="1066">
                  <c:v>2736.36</c:v>
                </c:pt>
                <c:pt idx="1067">
                  <c:v>2738.54</c:v>
                </c:pt>
                <c:pt idx="1068">
                  <c:v>2743.04</c:v>
                </c:pt>
                <c:pt idx="1069">
                  <c:v>2747.53</c:v>
                </c:pt>
                <c:pt idx="1070">
                  <c:v>2747.8</c:v>
                </c:pt>
                <c:pt idx="1071">
                  <c:v>2748.56</c:v>
                </c:pt>
                <c:pt idx="1072">
                  <c:v>2752.6</c:v>
                </c:pt>
                <c:pt idx="1073">
                  <c:v>2754.7</c:v>
                </c:pt>
                <c:pt idx="1074">
                  <c:v>2756.8</c:v>
                </c:pt>
                <c:pt idx="1075">
                  <c:v>2758.7</c:v>
                </c:pt>
                <c:pt idx="1076">
                  <c:v>2759.31</c:v>
                </c:pt>
                <c:pt idx="1077">
                  <c:v>2759.75</c:v>
                </c:pt>
                <c:pt idx="1078">
                  <c:v>2760.94</c:v>
                </c:pt>
                <c:pt idx="1079">
                  <c:v>2761.96</c:v>
                </c:pt>
                <c:pt idx="1080">
                  <c:v>2762.1</c:v>
                </c:pt>
                <c:pt idx="1081">
                  <c:v>2762.2</c:v>
                </c:pt>
                <c:pt idx="1082">
                  <c:v>2762.2</c:v>
                </c:pt>
                <c:pt idx="1083">
                  <c:v>2764.88</c:v>
                </c:pt>
                <c:pt idx="1084">
                  <c:v>2765.9</c:v>
                </c:pt>
                <c:pt idx="1085">
                  <c:v>2769.89</c:v>
                </c:pt>
                <c:pt idx="1086">
                  <c:v>2770.78</c:v>
                </c:pt>
                <c:pt idx="1087">
                  <c:v>2773.8</c:v>
                </c:pt>
                <c:pt idx="1088">
                  <c:v>2775.08</c:v>
                </c:pt>
                <c:pt idx="1089">
                  <c:v>2779.5</c:v>
                </c:pt>
                <c:pt idx="1090">
                  <c:v>2780.58</c:v>
                </c:pt>
                <c:pt idx="1091">
                  <c:v>2780.81</c:v>
                </c:pt>
                <c:pt idx="1092">
                  <c:v>2781.66</c:v>
                </c:pt>
                <c:pt idx="1093">
                  <c:v>2783.25</c:v>
                </c:pt>
                <c:pt idx="1094">
                  <c:v>2784.76</c:v>
                </c:pt>
                <c:pt idx="1095">
                  <c:v>2789.96</c:v>
                </c:pt>
                <c:pt idx="1096">
                  <c:v>2790.45</c:v>
                </c:pt>
                <c:pt idx="1097">
                  <c:v>2792.52</c:v>
                </c:pt>
                <c:pt idx="1098">
                  <c:v>2793</c:v>
                </c:pt>
                <c:pt idx="1099">
                  <c:v>2793.71</c:v>
                </c:pt>
                <c:pt idx="1100">
                  <c:v>2793.86</c:v>
                </c:pt>
                <c:pt idx="1101">
                  <c:v>2795.13</c:v>
                </c:pt>
                <c:pt idx="1102">
                  <c:v>2795.14</c:v>
                </c:pt>
                <c:pt idx="1103">
                  <c:v>2795.27</c:v>
                </c:pt>
                <c:pt idx="1104">
                  <c:v>2795.86</c:v>
                </c:pt>
                <c:pt idx="1105">
                  <c:v>2796.12</c:v>
                </c:pt>
                <c:pt idx="1106">
                  <c:v>2797.41</c:v>
                </c:pt>
                <c:pt idx="1107">
                  <c:v>2797.84</c:v>
                </c:pt>
                <c:pt idx="1108">
                  <c:v>2797.9</c:v>
                </c:pt>
                <c:pt idx="1109">
                  <c:v>2800.08</c:v>
                </c:pt>
                <c:pt idx="1110">
                  <c:v>2801.4</c:v>
                </c:pt>
                <c:pt idx="1111">
                  <c:v>2802.09</c:v>
                </c:pt>
                <c:pt idx="1112">
                  <c:v>2803.2</c:v>
                </c:pt>
                <c:pt idx="1113">
                  <c:v>2803.2</c:v>
                </c:pt>
                <c:pt idx="1114">
                  <c:v>2804.36</c:v>
                </c:pt>
                <c:pt idx="1115">
                  <c:v>2804.75</c:v>
                </c:pt>
                <c:pt idx="1116">
                  <c:v>2807.22</c:v>
                </c:pt>
                <c:pt idx="1117">
                  <c:v>2807.61</c:v>
                </c:pt>
                <c:pt idx="1118">
                  <c:v>2810.7</c:v>
                </c:pt>
                <c:pt idx="1119">
                  <c:v>2810.83</c:v>
                </c:pt>
                <c:pt idx="1120">
                  <c:v>2812.8</c:v>
                </c:pt>
                <c:pt idx="1121">
                  <c:v>2814.28</c:v>
                </c:pt>
                <c:pt idx="1122">
                  <c:v>2816.18</c:v>
                </c:pt>
                <c:pt idx="1123">
                  <c:v>2816.44</c:v>
                </c:pt>
                <c:pt idx="1124">
                  <c:v>2817.87</c:v>
                </c:pt>
                <c:pt idx="1125">
                  <c:v>2818</c:v>
                </c:pt>
                <c:pt idx="1126">
                  <c:v>2818.53</c:v>
                </c:pt>
                <c:pt idx="1127">
                  <c:v>2819.28</c:v>
                </c:pt>
                <c:pt idx="1128">
                  <c:v>2819.88</c:v>
                </c:pt>
                <c:pt idx="1129">
                  <c:v>2821.66</c:v>
                </c:pt>
                <c:pt idx="1130">
                  <c:v>2824.8</c:v>
                </c:pt>
                <c:pt idx="1131">
                  <c:v>2826.27</c:v>
                </c:pt>
                <c:pt idx="1132">
                  <c:v>2828.16</c:v>
                </c:pt>
                <c:pt idx="1133">
                  <c:v>2829.58</c:v>
                </c:pt>
                <c:pt idx="1134">
                  <c:v>2830.45</c:v>
                </c:pt>
                <c:pt idx="1135">
                  <c:v>2831.54</c:v>
                </c:pt>
                <c:pt idx="1136">
                  <c:v>2832</c:v>
                </c:pt>
                <c:pt idx="1137">
                  <c:v>2832</c:v>
                </c:pt>
                <c:pt idx="1138">
                  <c:v>2834.65</c:v>
                </c:pt>
                <c:pt idx="1139">
                  <c:v>2837.46</c:v>
                </c:pt>
                <c:pt idx="1140">
                  <c:v>2838.81</c:v>
                </c:pt>
                <c:pt idx="1141">
                  <c:v>2839.32</c:v>
                </c:pt>
                <c:pt idx="1142">
                  <c:v>2840</c:v>
                </c:pt>
                <c:pt idx="1143">
                  <c:v>2840.48</c:v>
                </c:pt>
                <c:pt idx="1144">
                  <c:v>2843.61</c:v>
                </c:pt>
                <c:pt idx="1145">
                  <c:v>2843.91</c:v>
                </c:pt>
                <c:pt idx="1146">
                  <c:v>2844.87</c:v>
                </c:pt>
                <c:pt idx="1147">
                  <c:v>2845.75</c:v>
                </c:pt>
                <c:pt idx="1148">
                  <c:v>2846.17</c:v>
                </c:pt>
                <c:pt idx="1149">
                  <c:v>2846.63</c:v>
                </c:pt>
                <c:pt idx="1150">
                  <c:v>2847</c:v>
                </c:pt>
                <c:pt idx="1151">
                  <c:v>2848.23</c:v>
                </c:pt>
                <c:pt idx="1152">
                  <c:v>2848.86</c:v>
                </c:pt>
                <c:pt idx="1153">
                  <c:v>2850.82</c:v>
                </c:pt>
                <c:pt idx="1154">
                  <c:v>2851.2</c:v>
                </c:pt>
                <c:pt idx="1155">
                  <c:v>2851.54</c:v>
                </c:pt>
                <c:pt idx="1156">
                  <c:v>2851.54</c:v>
                </c:pt>
                <c:pt idx="1157">
                  <c:v>2851.84</c:v>
                </c:pt>
                <c:pt idx="1158">
                  <c:v>2852.08</c:v>
                </c:pt>
                <c:pt idx="1159">
                  <c:v>2854.75</c:v>
                </c:pt>
                <c:pt idx="1160">
                  <c:v>2856</c:v>
                </c:pt>
                <c:pt idx="1161">
                  <c:v>2856.14</c:v>
                </c:pt>
                <c:pt idx="1162">
                  <c:v>2856.88</c:v>
                </c:pt>
                <c:pt idx="1163">
                  <c:v>2860.76</c:v>
                </c:pt>
                <c:pt idx="1164">
                  <c:v>2862.72</c:v>
                </c:pt>
                <c:pt idx="1165">
                  <c:v>2864.17</c:v>
                </c:pt>
                <c:pt idx="1166">
                  <c:v>2864.32</c:v>
                </c:pt>
                <c:pt idx="1167">
                  <c:v>2864.4</c:v>
                </c:pt>
                <c:pt idx="1168">
                  <c:v>2866.26</c:v>
                </c:pt>
                <c:pt idx="1169">
                  <c:v>2866.95</c:v>
                </c:pt>
                <c:pt idx="1170">
                  <c:v>2871</c:v>
                </c:pt>
                <c:pt idx="1171">
                  <c:v>2872.25</c:v>
                </c:pt>
                <c:pt idx="1172">
                  <c:v>2873</c:v>
                </c:pt>
                <c:pt idx="1173">
                  <c:v>2875.95</c:v>
                </c:pt>
                <c:pt idx="1174">
                  <c:v>2876.75</c:v>
                </c:pt>
                <c:pt idx="1175">
                  <c:v>2878.8</c:v>
                </c:pt>
                <c:pt idx="1176">
                  <c:v>2880.48</c:v>
                </c:pt>
                <c:pt idx="1177">
                  <c:v>2881.76</c:v>
                </c:pt>
                <c:pt idx="1178">
                  <c:v>2883.53</c:v>
                </c:pt>
                <c:pt idx="1179">
                  <c:v>2884.8</c:v>
                </c:pt>
                <c:pt idx="1180">
                  <c:v>2885.05</c:v>
                </c:pt>
                <c:pt idx="1181">
                  <c:v>2891.01</c:v>
                </c:pt>
                <c:pt idx="1182">
                  <c:v>2893</c:v>
                </c:pt>
                <c:pt idx="1183">
                  <c:v>2896.3</c:v>
                </c:pt>
                <c:pt idx="1184">
                  <c:v>2896.65</c:v>
                </c:pt>
                <c:pt idx="1185">
                  <c:v>2897.47</c:v>
                </c:pt>
                <c:pt idx="1186">
                  <c:v>2904.44</c:v>
                </c:pt>
                <c:pt idx="1187">
                  <c:v>2904.72</c:v>
                </c:pt>
                <c:pt idx="1188">
                  <c:v>2905.98</c:v>
                </c:pt>
                <c:pt idx="1189">
                  <c:v>2906.97</c:v>
                </c:pt>
                <c:pt idx="1190">
                  <c:v>2908.35</c:v>
                </c:pt>
                <c:pt idx="1191">
                  <c:v>2909.34</c:v>
                </c:pt>
                <c:pt idx="1192">
                  <c:v>2910.4</c:v>
                </c:pt>
                <c:pt idx="1193">
                  <c:v>2913.3</c:v>
                </c:pt>
                <c:pt idx="1194">
                  <c:v>2913.53</c:v>
                </c:pt>
                <c:pt idx="1195">
                  <c:v>2914.11</c:v>
                </c:pt>
                <c:pt idx="1196">
                  <c:v>2914.2</c:v>
                </c:pt>
                <c:pt idx="1197">
                  <c:v>2915.66</c:v>
                </c:pt>
                <c:pt idx="1198">
                  <c:v>2916.2</c:v>
                </c:pt>
                <c:pt idx="1199">
                  <c:v>2916.76</c:v>
                </c:pt>
                <c:pt idx="1200">
                  <c:v>2919.58</c:v>
                </c:pt>
                <c:pt idx="1201">
                  <c:v>2921.28</c:v>
                </c:pt>
                <c:pt idx="1202">
                  <c:v>2921.62</c:v>
                </c:pt>
                <c:pt idx="1203">
                  <c:v>2921.7</c:v>
                </c:pt>
                <c:pt idx="1204">
                  <c:v>2923.2</c:v>
                </c:pt>
                <c:pt idx="1205">
                  <c:v>2924.32</c:v>
                </c:pt>
                <c:pt idx="1206">
                  <c:v>2924.68</c:v>
                </c:pt>
                <c:pt idx="1207">
                  <c:v>2925.09</c:v>
                </c:pt>
                <c:pt idx="1208">
                  <c:v>2925.76</c:v>
                </c:pt>
                <c:pt idx="1209">
                  <c:v>2928.42</c:v>
                </c:pt>
                <c:pt idx="1210">
                  <c:v>2930.27</c:v>
                </c:pt>
                <c:pt idx="1211">
                  <c:v>2931.98</c:v>
                </c:pt>
                <c:pt idx="1212">
                  <c:v>2932.08</c:v>
                </c:pt>
                <c:pt idx="1213">
                  <c:v>2935.15</c:v>
                </c:pt>
                <c:pt idx="1214">
                  <c:v>2935.15</c:v>
                </c:pt>
                <c:pt idx="1215">
                  <c:v>2936.8</c:v>
                </c:pt>
                <c:pt idx="1216">
                  <c:v>2938.5</c:v>
                </c:pt>
                <c:pt idx="1217">
                  <c:v>2940.02</c:v>
                </c:pt>
                <c:pt idx="1218">
                  <c:v>2941.89</c:v>
                </c:pt>
                <c:pt idx="1219">
                  <c:v>2944</c:v>
                </c:pt>
                <c:pt idx="1220">
                  <c:v>2948.16</c:v>
                </c:pt>
                <c:pt idx="1221">
                  <c:v>2949.12</c:v>
                </c:pt>
                <c:pt idx="1222">
                  <c:v>2953.75</c:v>
                </c:pt>
                <c:pt idx="1223">
                  <c:v>2953.86</c:v>
                </c:pt>
                <c:pt idx="1224">
                  <c:v>2954.53</c:v>
                </c:pt>
                <c:pt idx="1225">
                  <c:v>2954.81</c:v>
                </c:pt>
                <c:pt idx="1226">
                  <c:v>2955.54</c:v>
                </c:pt>
                <c:pt idx="1227">
                  <c:v>2956.8</c:v>
                </c:pt>
                <c:pt idx="1228">
                  <c:v>2969.46</c:v>
                </c:pt>
                <c:pt idx="1229">
                  <c:v>2969.96</c:v>
                </c:pt>
                <c:pt idx="1230">
                  <c:v>2971.34</c:v>
                </c:pt>
                <c:pt idx="1231">
                  <c:v>2972.58</c:v>
                </c:pt>
                <c:pt idx="1232">
                  <c:v>2973.9</c:v>
                </c:pt>
                <c:pt idx="1233">
                  <c:v>2979.08</c:v>
                </c:pt>
                <c:pt idx="1234">
                  <c:v>2980.6</c:v>
                </c:pt>
                <c:pt idx="1235">
                  <c:v>2983.44</c:v>
                </c:pt>
                <c:pt idx="1236">
                  <c:v>2984.88</c:v>
                </c:pt>
                <c:pt idx="1237">
                  <c:v>2985.84</c:v>
                </c:pt>
                <c:pt idx="1238">
                  <c:v>2986.5</c:v>
                </c:pt>
                <c:pt idx="1239">
                  <c:v>2990.13</c:v>
                </c:pt>
                <c:pt idx="1240">
                  <c:v>2991.68</c:v>
                </c:pt>
                <c:pt idx="1241">
                  <c:v>2992</c:v>
                </c:pt>
                <c:pt idx="1242">
                  <c:v>2993.5</c:v>
                </c:pt>
                <c:pt idx="1243">
                  <c:v>2994.75</c:v>
                </c:pt>
                <c:pt idx="1244">
                  <c:v>2997.6</c:v>
                </c:pt>
                <c:pt idx="1245">
                  <c:v>2999.97</c:v>
                </c:pt>
                <c:pt idx="1246">
                  <c:v>3002.4</c:v>
                </c:pt>
                <c:pt idx="1247">
                  <c:v>3003</c:v>
                </c:pt>
                <c:pt idx="1248">
                  <c:v>3003</c:v>
                </c:pt>
                <c:pt idx="1249">
                  <c:v>3006.12</c:v>
                </c:pt>
                <c:pt idx="1250">
                  <c:v>3006.43</c:v>
                </c:pt>
                <c:pt idx="1251">
                  <c:v>3009.09</c:v>
                </c:pt>
                <c:pt idx="1252">
                  <c:v>3011.91</c:v>
                </c:pt>
                <c:pt idx="1253">
                  <c:v>3012.27</c:v>
                </c:pt>
                <c:pt idx="1254">
                  <c:v>3013.97</c:v>
                </c:pt>
                <c:pt idx="1255">
                  <c:v>3018.88</c:v>
                </c:pt>
                <c:pt idx="1256">
                  <c:v>3021</c:v>
                </c:pt>
                <c:pt idx="1257">
                  <c:v>3021.48</c:v>
                </c:pt>
                <c:pt idx="1258">
                  <c:v>3023.1</c:v>
                </c:pt>
                <c:pt idx="1259">
                  <c:v>3024.5</c:v>
                </c:pt>
                <c:pt idx="1260">
                  <c:v>3025.05</c:v>
                </c:pt>
                <c:pt idx="1261">
                  <c:v>3027.84</c:v>
                </c:pt>
                <c:pt idx="1262">
                  <c:v>3029.04</c:v>
                </c:pt>
                <c:pt idx="1263">
                  <c:v>3029.19</c:v>
                </c:pt>
                <c:pt idx="1264">
                  <c:v>3033.28</c:v>
                </c:pt>
                <c:pt idx="1265">
                  <c:v>3035.88</c:v>
                </c:pt>
                <c:pt idx="1266">
                  <c:v>3036</c:v>
                </c:pt>
                <c:pt idx="1267">
                  <c:v>3036.6</c:v>
                </c:pt>
                <c:pt idx="1268">
                  <c:v>3037.84</c:v>
                </c:pt>
                <c:pt idx="1269">
                  <c:v>3039.96</c:v>
                </c:pt>
                <c:pt idx="1270">
                  <c:v>3042.41</c:v>
                </c:pt>
                <c:pt idx="1271">
                  <c:v>3042.68</c:v>
                </c:pt>
                <c:pt idx="1272">
                  <c:v>3043.04</c:v>
                </c:pt>
                <c:pt idx="1273">
                  <c:v>3047.73</c:v>
                </c:pt>
                <c:pt idx="1274">
                  <c:v>3051.3</c:v>
                </c:pt>
                <c:pt idx="1275">
                  <c:v>3051.71</c:v>
                </c:pt>
                <c:pt idx="1276">
                  <c:v>3052.33</c:v>
                </c:pt>
                <c:pt idx="1277">
                  <c:v>3053.28</c:v>
                </c:pt>
                <c:pt idx="1278">
                  <c:v>3053.7</c:v>
                </c:pt>
                <c:pt idx="1279">
                  <c:v>3054.48</c:v>
                </c:pt>
                <c:pt idx="1280">
                  <c:v>3054.57</c:v>
                </c:pt>
                <c:pt idx="1281">
                  <c:v>3061</c:v>
                </c:pt>
                <c:pt idx="1282">
                  <c:v>3064.32</c:v>
                </c:pt>
                <c:pt idx="1283">
                  <c:v>3064.6</c:v>
                </c:pt>
                <c:pt idx="1284">
                  <c:v>3065.04</c:v>
                </c:pt>
                <c:pt idx="1285">
                  <c:v>3065.78</c:v>
                </c:pt>
                <c:pt idx="1286">
                  <c:v>3066.7</c:v>
                </c:pt>
                <c:pt idx="1287">
                  <c:v>3068.55</c:v>
                </c:pt>
                <c:pt idx="1288">
                  <c:v>3068.69</c:v>
                </c:pt>
                <c:pt idx="1289">
                  <c:v>3069</c:v>
                </c:pt>
                <c:pt idx="1290">
                  <c:v>3070.4</c:v>
                </c:pt>
                <c:pt idx="1291">
                  <c:v>3070.52</c:v>
                </c:pt>
                <c:pt idx="1292">
                  <c:v>3070.54</c:v>
                </c:pt>
                <c:pt idx="1293">
                  <c:v>3072.96</c:v>
                </c:pt>
                <c:pt idx="1294">
                  <c:v>3073.26</c:v>
                </c:pt>
                <c:pt idx="1295">
                  <c:v>3073.72</c:v>
                </c:pt>
                <c:pt idx="1296">
                  <c:v>3077.88</c:v>
                </c:pt>
                <c:pt idx="1297">
                  <c:v>3078.5</c:v>
                </c:pt>
                <c:pt idx="1298">
                  <c:v>3079.44</c:v>
                </c:pt>
                <c:pt idx="1299">
                  <c:v>3079.44</c:v>
                </c:pt>
                <c:pt idx="1300">
                  <c:v>3081.24</c:v>
                </c:pt>
                <c:pt idx="1301">
                  <c:v>3087.05</c:v>
                </c:pt>
                <c:pt idx="1302">
                  <c:v>3090.15</c:v>
                </c:pt>
                <c:pt idx="1303">
                  <c:v>3091.19</c:v>
                </c:pt>
                <c:pt idx="1304">
                  <c:v>3091.68</c:v>
                </c:pt>
                <c:pt idx="1305">
                  <c:v>3092.6</c:v>
                </c:pt>
                <c:pt idx="1306">
                  <c:v>3095.4</c:v>
                </c:pt>
                <c:pt idx="1307">
                  <c:v>3097.44</c:v>
                </c:pt>
                <c:pt idx="1308">
                  <c:v>3098.7</c:v>
                </c:pt>
                <c:pt idx="1309">
                  <c:v>3098.7</c:v>
                </c:pt>
                <c:pt idx="1310">
                  <c:v>3100.32</c:v>
                </c:pt>
                <c:pt idx="1311">
                  <c:v>3102.08</c:v>
                </c:pt>
                <c:pt idx="1312">
                  <c:v>3104</c:v>
                </c:pt>
                <c:pt idx="1313">
                  <c:v>3105.62</c:v>
                </c:pt>
                <c:pt idx="1314">
                  <c:v>3106.25</c:v>
                </c:pt>
                <c:pt idx="1315">
                  <c:v>3106.88</c:v>
                </c:pt>
                <c:pt idx="1316">
                  <c:v>3107.61</c:v>
                </c:pt>
                <c:pt idx="1317">
                  <c:v>3112.34</c:v>
                </c:pt>
                <c:pt idx="1318">
                  <c:v>3113.64</c:v>
                </c:pt>
                <c:pt idx="1319">
                  <c:v>3114.4</c:v>
                </c:pt>
                <c:pt idx="1320">
                  <c:v>3114.89</c:v>
                </c:pt>
                <c:pt idx="1321">
                  <c:v>3116.43</c:v>
                </c:pt>
                <c:pt idx="1322">
                  <c:v>3127.82</c:v>
                </c:pt>
                <c:pt idx="1323">
                  <c:v>3127.88</c:v>
                </c:pt>
                <c:pt idx="1324">
                  <c:v>3128.65</c:v>
                </c:pt>
                <c:pt idx="1325">
                  <c:v>3128.92</c:v>
                </c:pt>
                <c:pt idx="1326">
                  <c:v>3130.82</c:v>
                </c:pt>
                <c:pt idx="1327">
                  <c:v>3131.2</c:v>
                </c:pt>
                <c:pt idx="1328">
                  <c:v>3131.94</c:v>
                </c:pt>
                <c:pt idx="1329">
                  <c:v>3135.93</c:v>
                </c:pt>
                <c:pt idx="1330">
                  <c:v>3138.34</c:v>
                </c:pt>
                <c:pt idx="1331">
                  <c:v>3139.99</c:v>
                </c:pt>
                <c:pt idx="1332">
                  <c:v>3141.57</c:v>
                </c:pt>
                <c:pt idx="1333">
                  <c:v>3141.6</c:v>
                </c:pt>
                <c:pt idx="1334">
                  <c:v>3142.36</c:v>
                </c:pt>
                <c:pt idx="1335">
                  <c:v>3144.96</c:v>
                </c:pt>
                <c:pt idx="1336">
                  <c:v>3146.5</c:v>
                </c:pt>
                <c:pt idx="1337">
                  <c:v>3148.2</c:v>
                </c:pt>
                <c:pt idx="1338">
                  <c:v>3148.88</c:v>
                </c:pt>
                <c:pt idx="1339">
                  <c:v>3153.6</c:v>
                </c:pt>
                <c:pt idx="1340">
                  <c:v>3155.04</c:v>
                </c:pt>
                <c:pt idx="1341">
                  <c:v>3155.14</c:v>
                </c:pt>
                <c:pt idx="1342">
                  <c:v>3155.49</c:v>
                </c:pt>
                <c:pt idx="1343">
                  <c:v>3155.58</c:v>
                </c:pt>
                <c:pt idx="1344">
                  <c:v>3156.16</c:v>
                </c:pt>
                <c:pt idx="1345">
                  <c:v>3157.44</c:v>
                </c:pt>
                <c:pt idx="1346">
                  <c:v>3159.75</c:v>
                </c:pt>
                <c:pt idx="1347">
                  <c:v>3159.96</c:v>
                </c:pt>
                <c:pt idx="1348">
                  <c:v>3160.25</c:v>
                </c:pt>
                <c:pt idx="1349">
                  <c:v>3160.74</c:v>
                </c:pt>
                <c:pt idx="1350">
                  <c:v>3162.95</c:v>
                </c:pt>
                <c:pt idx="1351">
                  <c:v>3163.65</c:v>
                </c:pt>
                <c:pt idx="1352">
                  <c:v>3164.4</c:v>
                </c:pt>
                <c:pt idx="1353">
                  <c:v>3164.46</c:v>
                </c:pt>
                <c:pt idx="1354">
                  <c:v>3164.8</c:v>
                </c:pt>
                <c:pt idx="1355">
                  <c:v>3164.98</c:v>
                </c:pt>
                <c:pt idx="1356">
                  <c:v>3165.5</c:v>
                </c:pt>
                <c:pt idx="1357">
                  <c:v>3166.84</c:v>
                </c:pt>
                <c:pt idx="1358">
                  <c:v>3167</c:v>
                </c:pt>
                <c:pt idx="1359">
                  <c:v>3167.36</c:v>
                </c:pt>
                <c:pt idx="1360">
                  <c:v>3167.38</c:v>
                </c:pt>
                <c:pt idx="1361">
                  <c:v>3169.95</c:v>
                </c:pt>
                <c:pt idx="1362">
                  <c:v>3170.16</c:v>
                </c:pt>
                <c:pt idx="1363">
                  <c:v>3170.7</c:v>
                </c:pt>
                <c:pt idx="1364">
                  <c:v>3172.05</c:v>
                </c:pt>
                <c:pt idx="1365">
                  <c:v>3176</c:v>
                </c:pt>
                <c:pt idx="1366">
                  <c:v>3177.3</c:v>
                </c:pt>
                <c:pt idx="1367">
                  <c:v>3177.91</c:v>
                </c:pt>
                <c:pt idx="1368">
                  <c:v>3179.52</c:v>
                </c:pt>
                <c:pt idx="1369">
                  <c:v>3181.53</c:v>
                </c:pt>
                <c:pt idx="1370">
                  <c:v>3182.97</c:v>
                </c:pt>
                <c:pt idx="1371">
                  <c:v>3183.29</c:v>
                </c:pt>
                <c:pt idx="1372">
                  <c:v>3184.02</c:v>
                </c:pt>
                <c:pt idx="1373">
                  <c:v>3184.8</c:v>
                </c:pt>
                <c:pt idx="1374">
                  <c:v>3184.8</c:v>
                </c:pt>
                <c:pt idx="1375">
                  <c:v>3184.94</c:v>
                </c:pt>
                <c:pt idx="1376">
                  <c:v>3186.48</c:v>
                </c:pt>
                <c:pt idx="1377">
                  <c:v>3187.8</c:v>
                </c:pt>
                <c:pt idx="1378">
                  <c:v>3188.12</c:v>
                </c:pt>
                <c:pt idx="1379">
                  <c:v>3188.12</c:v>
                </c:pt>
                <c:pt idx="1380">
                  <c:v>3188.64</c:v>
                </c:pt>
                <c:pt idx="1381">
                  <c:v>3189.6</c:v>
                </c:pt>
                <c:pt idx="1382">
                  <c:v>3191.2</c:v>
                </c:pt>
                <c:pt idx="1383">
                  <c:v>3193.26</c:v>
                </c:pt>
                <c:pt idx="1384">
                  <c:v>3193.52</c:v>
                </c:pt>
                <c:pt idx="1385">
                  <c:v>3195.27</c:v>
                </c:pt>
                <c:pt idx="1386">
                  <c:v>3199.86</c:v>
                </c:pt>
                <c:pt idx="1387">
                  <c:v>3199.98</c:v>
                </c:pt>
                <c:pt idx="1388">
                  <c:v>3201.5</c:v>
                </c:pt>
                <c:pt idx="1389">
                  <c:v>3204</c:v>
                </c:pt>
                <c:pt idx="1390">
                  <c:v>3204.57</c:v>
                </c:pt>
                <c:pt idx="1391">
                  <c:v>3206.32</c:v>
                </c:pt>
                <c:pt idx="1392">
                  <c:v>3207.12</c:v>
                </c:pt>
                <c:pt idx="1393">
                  <c:v>3207.4</c:v>
                </c:pt>
                <c:pt idx="1394">
                  <c:v>3209.38</c:v>
                </c:pt>
                <c:pt idx="1395">
                  <c:v>3211.38</c:v>
                </c:pt>
                <c:pt idx="1396">
                  <c:v>3213</c:v>
                </c:pt>
                <c:pt idx="1397">
                  <c:v>3213.87</c:v>
                </c:pt>
                <c:pt idx="1398">
                  <c:v>3220.1</c:v>
                </c:pt>
                <c:pt idx="1399">
                  <c:v>3222</c:v>
                </c:pt>
                <c:pt idx="1400">
                  <c:v>3222</c:v>
                </c:pt>
                <c:pt idx="1401">
                  <c:v>3223.44</c:v>
                </c:pt>
                <c:pt idx="1402">
                  <c:v>3224.2</c:v>
                </c:pt>
                <c:pt idx="1403">
                  <c:v>3224.31</c:v>
                </c:pt>
                <c:pt idx="1404">
                  <c:v>3225.06</c:v>
                </c:pt>
                <c:pt idx="1405">
                  <c:v>3227.63</c:v>
                </c:pt>
                <c:pt idx="1406">
                  <c:v>3230.37</c:v>
                </c:pt>
                <c:pt idx="1407">
                  <c:v>3231.36</c:v>
                </c:pt>
                <c:pt idx="1408">
                  <c:v>3232.31</c:v>
                </c:pt>
                <c:pt idx="1409">
                  <c:v>3233.49</c:v>
                </c:pt>
                <c:pt idx="1410">
                  <c:v>3235.18</c:v>
                </c:pt>
                <c:pt idx="1411">
                  <c:v>3236.1</c:v>
                </c:pt>
                <c:pt idx="1412">
                  <c:v>3238.63</c:v>
                </c:pt>
                <c:pt idx="1413">
                  <c:v>3239.62</c:v>
                </c:pt>
                <c:pt idx="1414">
                  <c:v>3241.5</c:v>
                </c:pt>
                <c:pt idx="1415">
                  <c:v>3241.9</c:v>
                </c:pt>
                <c:pt idx="1416">
                  <c:v>3244.36</c:v>
                </c:pt>
                <c:pt idx="1417">
                  <c:v>3245.4</c:v>
                </c:pt>
                <c:pt idx="1418">
                  <c:v>3245.58</c:v>
                </c:pt>
                <c:pt idx="1419">
                  <c:v>3245.6</c:v>
                </c:pt>
                <c:pt idx="1420">
                  <c:v>3246.75</c:v>
                </c:pt>
                <c:pt idx="1421">
                  <c:v>3248.7</c:v>
                </c:pt>
                <c:pt idx="1422">
                  <c:v>3251.34</c:v>
                </c:pt>
                <c:pt idx="1423">
                  <c:v>3254.72</c:v>
                </c:pt>
                <c:pt idx="1424">
                  <c:v>3255.12</c:v>
                </c:pt>
                <c:pt idx="1425">
                  <c:v>3255.36</c:v>
                </c:pt>
                <c:pt idx="1426">
                  <c:v>3256.35</c:v>
                </c:pt>
                <c:pt idx="1427">
                  <c:v>3256.96</c:v>
                </c:pt>
                <c:pt idx="1428">
                  <c:v>3257.76</c:v>
                </c:pt>
                <c:pt idx="1429">
                  <c:v>3259.92</c:v>
                </c:pt>
                <c:pt idx="1430">
                  <c:v>3266.1</c:v>
                </c:pt>
                <c:pt idx="1431">
                  <c:v>3267.25</c:v>
                </c:pt>
                <c:pt idx="1432">
                  <c:v>3268</c:v>
                </c:pt>
                <c:pt idx="1433">
                  <c:v>3273.27</c:v>
                </c:pt>
                <c:pt idx="1434">
                  <c:v>3273.6</c:v>
                </c:pt>
                <c:pt idx="1435">
                  <c:v>3273.9</c:v>
                </c:pt>
                <c:pt idx="1436">
                  <c:v>3275.56</c:v>
                </c:pt>
                <c:pt idx="1437">
                  <c:v>3276.13</c:v>
                </c:pt>
                <c:pt idx="1438">
                  <c:v>3282.28</c:v>
                </c:pt>
                <c:pt idx="1439">
                  <c:v>3286.08</c:v>
                </c:pt>
                <c:pt idx="1440">
                  <c:v>3286.49</c:v>
                </c:pt>
                <c:pt idx="1441">
                  <c:v>3288.4</c:v>
                </c:pt>
                <c:pt idx="1442">
                  <c:v>3288.6</c:v>
                </c:pt>
                <c:pt idx="1443">
                  <c:v>3288.82</c:v>
                </c:pt>
                <c:pt idx="1444">
                  <c:v>3289.86</c:v>
                </c:pt>
                <c:pt idx="1445">
                  <c:v>3293.24</c:v>
                </c:pt>
                <c:pt idx="1446">
                  <c:v>3293.4</c:v>
                </c:pt>
                <c:pt idx="1447">
                  <c:v>3298.4</c:v>
                </c:pt>
                <c:pt idx="1448">
                  <c:v>3298.55</c:v>
                </c:pt>
                <c:pt idx="1449">
                  <c:v>3300.66</c:v>
                </c:pt>
                <c:pt idx="1450">
                  <c:v>3302.4</c:v>
                </c:pt>
                <c:pt idx="1451">
                  <c:v>3305.25</c:v>
                </c:pt>
                <c:pt idx="1452">
                  <c:v>3307.2</c:v>
                </c:pt>
                <c:pt idx="1453">
                  <c:v>3307.77</c:v>
                </c:pt>
                <c:pt idx="1454">
                  <c:v>3310.92</c:v>
                </c:pt>
                <c:pt idx="1455">
                  <c:v>3312.97</c:v>
                </c:pt>
                <c:pt idx="1456">
                  <c:v>3315.12</c:v>
                </c:pt>
                <c:pt idx="1457">
                  <c:v>3317.78</c:v>
                </c:pt>
                <c:pt idx="1458">
                  <c:v>3323.84</c:v>
                </c:pt>
                <c:pt idx="1459">
                  <c:v>3325.92</c:v>
                </c:pt>
                <c:pt idx="1460">
                  <c:v>3327.6</c:v>
                </c:pt>
                <c:pt idx="1461">
                  <c:v>3328.07</c:v>
                </c:pt>
                <c:pt idx="1462">
                  <c:v>3329.09</c:v>
                </c:pt>
                <c:pt idx="1463">
                  <c:v>3330.98</c:v>
                </c:pt>
                <c:pt idx="1464">
                  <c:v>3334.04</c:v>
                </c:pt>
                <c:pt idx="1465">
                  <c:v>3335.23</c:v>
                </c:pt>
                <c:pt idx="1466">
                  <c:v>3336.29</c:v>
                </c:pt>
                <c:pt idx="1467">
                  <c:v>3336.9</c:v>
                </c:pt>
                <c:pt idx="1468">
                  <c:v>3337.6</c:v>
                </c:pt>
                <c:pt idx="1469">
                  <c:v>3338.1</c:v>
                </c:pt>
                <c:pt idx="1470">
                  <c:v>3340.48</c:v>
                </c:pt>
                <c:pt idx="1471">
                  <c:v>3340.51</c:v>
                </c:pt>
                <c:pt idx="1472">
                  <c:v>3342.57</c:v>
                </c:pt>
                <c:pt idx="1473">
                  <c:v>3345.26</c:v>
                </c:pt>
                <c:pt idx="1474">
                  <c:v>3347.74</c:v>
                </c:pt>
                <c:pt idx="1475">
                  <c:v>3348.93</c:v>
                </c:pt>
                <c:pt idx="1476">
                  <c:v>3350.52</c:v>
                </c:pt>
                <c:pt idx="1477">
                  <c:v>3351.09</c:v>
                </c:pt>
                <c:pt idx="1478">
                  <c:v>3353.02</c:v>
                </c:pt>
                <c:pt idx="1479">
                  <c:v>3357.49</c:v>
                </c:pt>
                <c:pt idx="1480">
                  <c:v>3358.08</c:v>
                </c:pt>
                <c:pt idx="1481">
                  <c:v>3358.31</c:v>
                </c:pt>
                <c:pt idx="1482">
                  <c:v>3360</c:v>
                </c:pt>
                <c:pt idx="1483">
                  <c:v>3360.45</c:v>
                </c:pt>
                <c:pt idx="1484">
                  <c:v>3361.2</c:v>
                </c:pt>
                <c:pt idx="1485">
                  <c:v>3363.52</c:v>
                </c:pt>
                <c:pt idx="1486">
                  <c:v>3366</c:v>
                </c:pt>
                <c:pt idx="1487">
                  <c:v>3368.16</c:v>
                </c:pt>
                <c:pt idx="1488">
                  <c:v>3370.56</c:v>
                </c:pt>
                <c:pt idx="1489">
                  <c:v>3372.5</c:v>
                </c:pt>
                <c:pt idx="1490">
                  <c:v>3374.6</c:v>
                </c:pt>
                <c:pt idx="1491">
                  <c:v>3374.71</c:v>
                </c:pt>
                <c:pt idx="1492">
                  <c:v>3374.88</c:v>
                </c:pt>
                <c:pt idx="1493">
                  <c:v>3375.72</c:v>
                </c:pt>
                <c:pt idx="1494">
                  <c:v>3376.64</c:v>
                </c:pt>
                <c:pt idx="1495">
                  <c:v>3378.24</c:v>
                </c:pt>
                <c:pt idx="1496">
                  <c:v>3379.94</c:v>
                </c:pt>
                <c:pt idx="1497">
                  <c:v>3380.69</c:v>
                </c:pt>
                <c:pt idx="1498">
                  <c:v>3382.08</c:v>
                </c:pt>
                <c:pt idx="1499">
                  <c:v>3382.5</c:v>
                </c:pt>
                <c:pt idx="1500">
                  <c:v>3384.36</c:v>
                </c:pt>
                <c:pt idx="1501">
                  <c:v>3385.9</c:v>
                </c:pt>
                <c:pt idx="1502">
                  <c:v>3387.78</c:v>
                </c:pt>
                <c:pt idx="1503">
                  <c:v>3390</c:v>
                </c:pt>
                <c:pt idx="1504">
                  <c:v>3390.2</c:v>
                </c:pt>
                <c:pt idx="1505">
                  <c:v>3390.8</c:v>
                </c:pt>
                <c:pt idx="1506">
                  <c:v>3392.26</c:v>
                </c:pt>
                <c:pt idx="1507">
                  <c:v>3392.84</c:v>
                </c:pt>
                <c:pt idx="1508">
                  <c:v>3394.23</c:v>
                </c:pt>
                <c:pt idx="1509">
                  <c:v>3394.98</c:v>
                </c:pt>
                <c:pt idx="1510">
                  <c:v>3395.48</c:v>
                </c:pt>
                <c:pt idx="1511">
                  <c:v>3396.44</c:v>
                </c:pt>
                <c:pt idx="1512">
                  <c:v>3400.32</c:v>
                </c:pt>
                <c:pt idx="1513">
                  <c:v>3403.08</c:v>
                </c:pt>
                <c:pt idx="1514">
                  <c:v>3403.12</c:v>
                </c:pt>
                <c:pt idx="1515">
                  <c:v>3403.26</c:v>
                </c:pt>
                <c:pt idx="1516">
                  <c:v>3403.35</c:v>
                </c:pt>
                <c:pt idx="1517">
                  <c:v>3406.59</c:v>
                </c:pt>
                <c:pt idx="1518">
                  <c:v>3414.58</c:v>
                </c:pt>
                <c:pt idx="1519">
                  <c:v>3415.44</c:v>
                </c:pt>
                <c:pt idx="1520">
                  <c:v>3415.68</c:v>
                </c:pt>
                <c:pt idx="1521">
                  <c:v>3415.77</c:v>
                </c:pt>
                <c:pt idx="1522">
                  <c:v>3416.78</c:v>
                </c:pt>
                <c:pt idx="1523">
                  <c:v>3417.12</c:v>
                </c:pt>
                <c:pt idx="1524">
                  <c:v>3420</c:v>
                </c:pt>
                <c:pt idx="1525">
                  <c:v>3421.04</c:v>
                </c:pt>
                <c:pt idx="1526">
                  <c:v>3423.75</c:v>
                </c:pt>
                <c:pt idx="1527">
                  <c:v>3424.64</c:v>
                </c:pt>
                <c:pt idx="1528">
                  <c:v>3424.7</c:v>
                </c:pt>
                <c:pt idx="1529">
                  <c:v>3425.18</c:v>
                </c:pt>
                <c:pt idx="1530">
                  <c:v>3427.2</c:v>
                </c:pt>
                <c:pt idx="1531">
                  <c:v>3431.25</c:v>
                </c:pt>
                <c:pt idx="1532">
                  <c:v>3431.39</c:v>
                </c:pt>
                <c:pt idx="1533">
                  <c:v>3431.7</c:v>
                </c:pt>
                <c:pt idx="1534">
                  <c:v>3431.75</c:v>
                </c:pt>
                <c:pt idx="1535">
                  <c:v>3432.24</c:v>
                </c:pt>
                <c:pt idx="1536">
                  <c:v>3433.36</c:v>
                </c:pt>
                <c:pt idx="1537">
                  <c:v>3440</c:v>
                </c:pt>
                <c:pt idx="1538">
                  <c:v>3441.37</c:v>
                </c:pt>
                <c:pt idx="1539">
                  <c:v>3441.82</c:v>
                </c:pt>
                <c:pt idx="1540">
                  <c:v>3442.04</c:v>
                </c:pt>
                <c:pt idx="1541">
                  <c:v>3442.64</c:v>
                </c:pt>
                <c:pt idx="1542">
                  <c:v>3446</c:v>
                </c:pt>
                <c:pt idx="1543">
                  <c:v>3447</c:v>
                </c:pt>
                <c:pt idx="1544">
                  <c:v>3447.78</c:v>
                </c:pt>
                <c:pt idx="1545">
                  <c:v>3448.08</c:v>
                </c:pt>
                <c:pt idx="1546">
                  <c:v>3449.4</c:v>
                </c:pt>
                <c:pt idx="1547">
                  <c:v>3451</c:v>
                </c:pt>
                <c:pt idx="1548">
                  <c:v>3451</c:v>
                </c:pt>
                <c:pt idx="1549">
                  <c:v>3452.68</c:v>
                </c:pt>
                <c:pt idx="1550">
                  <c:v>3455.76</c:v>
                </c:pt>
                <c:pt idx="1551">
                  <c:v>3457.92</c:v>
                </c:pt>
                <c:pt idx="1552">
                  <c:v>3458.42</c:v>
                </c:pt>
                <c:pt idx="1553">
                  <c:v>3460.86</c:v>
                </c:pt>
                <c:pt idx="1554">
                  <c:v>3467.2</c:v>
                </c:pt>
                <c:pt idx="1555">
                  <c:v>3469.2</c:v>
                </c:pt>
                <c:pt idx="1556">
                  <c:v>3469.5</c:v>
                </c:pt>
                <c:pt idx="1557">
                  <c:v>3472.54</c:v>
                </c:pt>
                <c:pt idx="1558">
                  <c:v>3472.98</c:v>
                </c:pt>
                <c:pt idx="1559">
                  <c:v>3473.78</c:v>
                </c:pt>
                <c:pt idx="1560">
                  <c:v>3474.46</c:v>
                </c:pt>
                <c:pt idx="1561">
                  <c:v>3475.68</c:v>
                </c:pt>
                <c:pt idx="1562">
                  <c:v>3476.8</c:v>
                </c:pt>
                <c:pt idx="1563">
                  <c:v>3477.86</c:v>
                </c:pt>
                <c:pt idx="1564">
                  <c:v>3478.05</c:v>
                </c:pt>
                <c:pt idx="1565">
                  <c:v>3478.64</c:v>
                </c:pt>
                <c:pt idx="1566">
                  <c:v>3479.76</c:v>
                </c:pt>
                <c:pt idx="1567">
                  <c:v>3482.16</c:v>
                </c:pt>
                <c:pt idx="1568">
                  <c:v>3485.82</c:v>
                </c:pt>
                <c:pt idx="1569">
                  <c:v>3488.34</c:v>
                </c:pt>
                <c:pt idx="1570">
                  <c:v>3488.78</c:v>
                </c:pt>
                <c:pt idx="1571">
                  <c:v>3491</c:v>
                </c:pt>
                <c:pt idx="1572">
                  <c:v>3491.18</c:v>
                </c:pt>
                <c:pt idx="1573">
                  <c:v>3491.67</c:v>
                </c:pt>
                <c:pt idx="1574">
                  <c:v>3492.48</c:v>
                </c:pt>
                <c:pt idx="1575">
                  <c:v>3493.7</c:v>
                </c:pt>
                <c:pt idx="1576">
                  <c:v>3493.91</c:v>
                </c:pt>
                <c:pt idx="1577">
                  <c:v>3494.94</c:v>
                </c:pt>
                <c:pt idx="1578">
                  <c:v>3496.32</c:v>
                </c:pt>
                <c:pt idx="1579">
                  <c:v>3500.1</c:v>
                </c:pt>
                <c:pt idx="1580">
                  <c:v>3501.6</c:v>
                </c:pt>
                <c:pt idx="1581">
                  <c:v>3508.8</c:v>
                </c:pt>
                <c:pt idx="1582">
                  <c:v>3508.8</c:v>
                </c:pt>
                <c:pt idx="1583">
                  <c:v>3510</c:v>
                </c:pt>
                <c:pt idx="1584">
                  <c:v>3515.67</c:v>
                </c:pt>
                <c:pt idx="1585">
                  <c:v>3515.7</c:v>
                </c:pt>
                <c:pt idx="1586">
                  <c:v>3516.48</c:v>
                </c:pt>
                <c:pt idx="1587">
                  <c:v>3519.85</c:v>
                </c:pt>
                <c:pt idx="1588">
                  <c:v>3520.6</c:v>
                </c:pt>
                <c:pt idx="1589">
                  <c:v>3521.25</c:v>
                </c:pt>
                <c:pt idx="1590">
                  <c:v>3523.85</c:v>
                </c:pt>
                <c:pt idx="1591">
                  <c:v>3524.73</c:v>
                </c:pt>
                <c:pt idx="1592">
                  <c:v>3524.8</c:v>
                </c:pt>
                <c:pt idx="1593">
                  <c:v>3525.6</c:v>
                </c:pt>
                <c:pt idx="1594">
                  <c:v>3525.6</c:v>
                </c:pt>
                <c:pt idx="1595">
                  <c:v>3526.82</c:v>
                </c:pt>
                <c:pt idx="1596">
                  <c:v>3528.36</c:v>
                </c:pt>
                <c:pt idx="1597">
                  <c:v>3532.23</c:v>
                </c:pt>
                <c:pt idx="1598">
                  <c:v>3533.62</c:v>
                </c:pt>
                <c:pt idx="1599">
                  <c:v>3535.35</c:v>
                </c:pt>
                <c:pt idx="1600">
                  <c:v>3535.95</c:v>
                </c:pt>
                <c:pt idx="1601">
                  <c:v>3536.82</c:v>
                </c:pt>
                <c:pt idx="1602">
                  <c:v>3540.15</c:v>
                </c:pt>
                <c:pt idx="1603">
                  <c:v>3540.53</c:v>
                </c:pt>
                <c:pt idx="1604">
                  <c:v>3542.64</c:v>
                </c:pt>
                <c:pt idx="1605">
                  <c:v>3543.28</c:v>
                </c:pt>
                <c:pt idx="1606">
                  <c:v>3544.17</c:v>
                </c:pt>
                <c:pt idx="1607">
                  <c:v>3544.2</c:v>
                </c:pt>
                <c:pt idx="1608">
                  <c:v>3544.56</c:v>
                </c:pt>
                <c:pt idx="1609">
                  <c:v>3550.05</c:v>
                </c:pt>
                <c:pt idx="1610">
                  <c:v>3551.34</c:v>
                </c:pt>
                <c:pt idx="1611">
                  <c:v>3553.88</c:v>
                </c:pt>
                <c:pt idx="1612">
                  <c:v>3559.4</c:v>
                </c:pt>
                <c:pt idx="1613">
                  <c:v>3559.64</c:v>
                </c:pt>
                <c:pt idx="1614">
                  <c:v>3560.64</c:v>
                </c:pt>
                <c:pt idx="1615">
                  <c:v>3562.49</c:v>
                </c:pt>
                <c:pt idx="1616">
                  <c:v>3564.75</c:v>
                </c:pt>
                <c:pt idx="1617">
                  <c:v>3565.92</c:v>
                </c:pt>
                <c:pt idx="1618">
                  <c:v>3566.94</c:v>
                </c:pt>
                <c:pt idx="1619">
                  <c:v>3570.12</c:v>
                </c:pt>
                <c:pt idx="1620">
                  <c:v>3570.29</c:v>
                </c:pt>
                <c:pt idx="1621">
                  <c:v>3572.33</c:v>
                </c:pt>
                <c:pt idx="1622">
                  <c:v>3573.6</c:v>
                </c:pt>
                <c:pt idx="1623">
                  <c:v>3575.04</c:v>
                </c:pt>
                <c:pt idx="1624">
                  <c:v>3576.12</c:v>
                </c:pt>
                <c:pt idx="1625">
                  <c:v>3576.8</c:v>
                </c:pt>
                <c:pt idx="1626">
                  <c:v>3577.6</c:v>
                </c:pt>
                <c:pt idx="1627">
                  <c:v>3580.88</c:v>
                </c:pt>
                <c:pt idx="1628">
                  <c:v>3581.4</c:v>
                </c:pt>
                <c:pt idx="1629">
                  <c:v>3581.76</c:v>
                </c:pt>
                <c:pt idx="1630">
                  <c:v>3583.16</c:v>
                </c:pt>
                <c:pt idx="1631">
                  <c:v>3584.25</c:v>
                </c:pt>
                <c:pt idx="1632">
                  <c:v>3586.43</c:v>
                </c:pt>
                <c:pt idx="1633">
                  <c:v>3595.62</c:v>
                </c:pt>
                <c:pt idx="1634">
                  <c:v>3598.22</c:v>
                </c:pt>
                <c:pt idx="1635">
                  <c:v>3598.5</c:v>
                </c:pt>
                <c:pt idx="1636">
                  <c:v>3598.99</c:v>
                </c:pt>
                <c:pt idx="1637">
                  <c:v>3599.58</c:v>
                </c:pt>
                <c:pt idx="1638">
                  <c:v>3599.75</c:v>
                </c:pt>
                <c:pt idx="1639">
                  <c:v>3600.24</c:v>
                </c:pt>
                <c:pt idx="1640">
                  <c:v>3600.65</c:v>
                </c:pt>
                <c:pt idx="1641">
                  <c:v>3602.02</c:v>
                </c:pt>
                <c:pt idx="1642">
                  <c:v>3602.16</c:v>
                </c:pt>
                <c:pt idx="1643">
                  <c:v>3604.23</c:v>
                </c:pt>
                <c:pt idx="1644">
                  <c:v>3606.02</c:v>
                </c:pt>
                <c:pt idx="1645">
                  <c:v>3607.56</c:v>
                </c:pt>
                <c:pt idx="1646">
                  <c:v>3608.15</c:v>
                </c:pt>
                <c:pt idx="1647">
                  <c:v>3608.64</c:v>
                </c:pt>
                <c:pt idx="1648">
                  <c:v>3608.76</c:v>
                </c:pt>
                <c:pt idx="1649">
                  <c:v>3609.6</c:v>
                </c:pt>
                <c:pt idx="1650">
                  <c:v>3611.16</c:v>
                </c:pt>
                <c:pt idx="1651">
                  <c:v>3612.43</c:v>
                </c:pt>
                <c:pt idx="1652">
                  <c:v>3615.71</c:v>
                </c:pt>
                <c:pt idx="1653">
                  <c:v>3616.64</c:v>
                </c:pt>
                <c:pt idx="1654">
                  <c:v>3619.44</c:v>
                </c:pt>
                <c:pt idx="1655">
                  <c:v>3622.97</c:v>
                </c:pt>
                <c:pt idx="1656">
                  <c:v>3625.16</c:v>
                </c:pt>
                <c:pt idx="1657">
                  <c:v>3628.94</c:v>
                </c:pt>
                <c:pt idx="1658">
                  <c:v>3630.22</c:v>
                </c:pt>
                <c:pt idx="1659">
                  <c:v>3630.28</c:v>
                </c:pt>
                <c:pt idx="1660">
                  <c:v>3633.4</c:v>
                </c:pt>
                <c:pt idx="1661">
                  <c:v>3639.44</c:v>
                </c:pt>
                <c:pt idx="1662">
                  <c:v>3641.4</c:v>
                </c:pt>
                <c:pt idx="1663">
                  <c:v>3641.57</c:v>
                </c:pt>
                <c:pt idx="1664">
                  <c:v>3644.12</c:v>
                </c:pt>
                <c:pt idx="1665">
                  <c:v>3644.75</c:v>
                </c:pt>
                <c:pt idx="1666">
                  <c:v>3651.56</c:v>
                </c:pt>
                <c:pt idx="1667">
                  <c:v>3656</c:v>
                </c:pt>
                <c:pt idx="1668">
                  <c:v>3657.69</c:v>
                </c:pt>
                <c:pt idx="1669">
                  <c:v>3657.8</c:v>
                </c:pt>
                <c:pt idx="1670">
                  <c:v>3658.93</c:v>
                </c:pt>
                <c:pt idx="1671">
                  <c:v>3659.02</c:v>
                </c:pt>
                <c:pt idx="1672">
                  <c:v>3659.32</c:v>
                </c:pt>
                <c:pt idx="1673">
                  <c:v>3660.92</c:v>
                </c:pt>
                <c:pt idx="1674">
                  <c:v>3660.93</c:v>
                </c:pt>
                <c:pt idx="1675">
                  <c:v>3662.52</c:v>
                </c:pt>
                <c:pt idx="1676">
                  <c:v>3664.1</c:v>
                </c:pt>
                <c:pt idx="1677">
                  <c:v>3666.08</c:v>
                </c:pt>
                <c:pt idx="1678">
                  <c:v>3666.96</c:v>
                </c:pt>
                <c:pt idx="1679">
                  <c:v>3667.52</c:v>
                </c:pt>
                <c:pt idx="1680">
                  <c:v>3667.6</c:v>
                </c:pt>
                <c:pt idx="1681">
                  <c:v>3668.6</c:v>
                </c:pt>
                <c:pt idx="1682">
                  <c:v>3669.78</c:v>
                </c:pt>
                <c:pt idx="1683">
                  <c:v>3670.4</c:v>
                </c:pt>
                <c:pt idx="1684">
                  <c:v>3675.32</c:v>
                </c:pt>
                <c:pt idx="1685">
                  <c:v>3675.63</c:v>
                </c:pt>
                <c:pt idx="1686">
                  <c:v>3675.86</c:v>
                </c:pt>
                <c:pt idx="1687">
                  <c:v>3676.76</c:v>
                </c:pt>
                <c:pt idx="1688">
                  <c:v>3680.28</c:v>
                </c:pt>
                <c:pt idx="1689">
                  <c:v>3684.67</c:v>
                </c:pt>
                <c:pt idx="1690">
                  <c:v>3685.95</c:v>
                </c:pt>
                <c:pt idx="1691">
                  <c:v>3686.54</c:v>
                </c:pt>
                <c:pt idx="1692">
                  <c:v>3693.34</c:v>
                </c:pt>
                <c:pt idx="1693">
                  <c:v>3699.88</c:v>
                </c:pt>
                <c:pt idx="1694">
                  <c:v>3703.46</c:v>
                </c:pt>
                <c:pt idx="1695">
                  <c:v>3704.05</c:v>
                </c:pt>
                <c:pt idx="1696">
                  <c:v>3704.13</c:v>
                </c:pt>
                <c:pt idx="1697">
                  <c:v>3705.24</c:v>
                </c:pt>
                <c:pt idx="1698">
                  <c:v>3710.9</c:v>
                </c:pt>
                <c:pt idx="1699">
                  <c:v>3710.98</c:v>
                </c:pt>
                <c:pt idx="1700">
                  <c:v>3711.1</c:v>
                </c:pt>
                <c:pt idx="1701">
                  <c:v>3712.8</c:v>
                </c:pt>
                <c:pt idx="1702">
                  <c:v>3713.16</c:v>
                </c:pt>
                <c:pt idx="1703">
                  <c:v>3715.2</c:v>
                </c:pt>
                <c:pt idx="1704">
                  <c:v>3716.88</c:v>
                </c:pt>
                <c:pt idx="1705">
                  <c:v>3717.5</c:v>
                </c:pt>
                <c:pt idx="1706">
                  <c:v>3722.32</c:v>
                </c:pt>
                <c:pt idx="1707">
                  <c:v>3724.23</c:v>
                </c:pt>
                <c:pt idx="1708">
                  <c:v>3724.42</c:v>
                </c:pt>
                <c:pt idx="1709">
                  <c:v>3726</c:v>
                </c:pt>
                <c:pt idx="1710">
                  <c:v>3729.39</c:v>
                </c:pt>
                <c:pt idx="1711">
                  <c:v>3731.04</c:v>
                </c:pt>
                <c:pt idx="1712">
                  <c:v>3733.82</c:v>
                </c:pt>
                <c:pt idx="1713">
                  <c:v>3734</c:v>
                </c:pt>
                <c:pt idx="1714">
                  <c:v>3734</c:v>
                </c:pt>
                <c:pt idx="1715">
                  <c:v>3734.01</c:v>
                </c:pt>
                <c:pt idx="1716">
                  <c:v>3734.72</c:v>
                </c:pt>
                <c:pt idx="1717">
                  <c:v>3735.72</c:v>
                </c:pt>
                <c:pt idx="1718">
                  <c:v>3745.28</c:v>
                </c:pt>
                <c:pt idx="1719">
                  <c:v>3746.7</c:v>
                </c:pt>
                <c:pt idx="1720">
                  <c:v>3751</c:v>
                </c:pt>
                <c:pt idx="1721">
                  <c:v>3753.9</c:v>
                </c:pt>
                <c:pt idx="1722">
                  <c:v>3754.05</c:v>
                </c:pt>
                <c:pt idx="1723">
                  <c:v>3756</c:v>
                </c:pt>
                <c:pt idx="1724">
                  <c:v>3757.26</c:v>
                </c:pt>
                <c:pt idx="1725">
                  <c:v>3759.04</c:v>
                </c:pt>
                <c:pt idx="1726">
                  <c:v>3761.37</c:v>
                </c:pt>
                <c:pt idx="1727">
                  <c:v>3763.46</c:v>
                </c:pt>
                <c:pt idx="1728">
                  <c:v>3764.88</c:v>
                </c:pt>
                <c:pt idx="1729">
                  <c:v>3765.32</c:v>
                </c:pt>
                <c:pt idx="1730">
                  <c:v>3772.61</c:v>
                </c:pt>
                <c:pt idx="1731">
                  <c:v>3773.38</c:v>
                </c:pt>
                <c:pt idx="1732">
                  <c:v>3777.58</c:v>
                </c:pt>
                <c:pt idx="1733">
                  <c:v>3778.28</c:v>
                </c:pt>
                <c:pt idx="1734">
                  <c:v>3778.8</c:v>
                </c:pt>
                <c:pt idx="1735">
                  <c:v>3782</c:v>
                </c:pt>
                <c:pt idx="1736">
                  <c:v>3784.8</c:v>
                </c:pt>
                <c:pt idx="1737">
                  <c:v>3786.49</c:v>
                </c:pt>
                <c:pt idx="1738">
                  <c:v>3787.98</c:v>
                </c:pt>
                <c:pt idx="1739">
                  <c:v>3788.4</c:v>
                </c:pt>
                <c:pt idx="1740">
                  <c:v>3788.4</c:v>
                </c:pt>
                <c:pt idx="1741">
                  <c:v>3789.72</c:v>
                </c:pt>
                <c:pt idx="1742">
                  <c:v>3789.72</c:v>
                </c:pt>
                <c:pt idx="1743">
                  <c:v>3791.52</c:v>
                </c:pt>
                <c:pt idx="1744">
                  <c:v>3793.16</c:v>
                </c:pt>
                <c:pt idx="1745">
                  <c:v>3801.6</c:v>
                </c:pt>
                <c:pt idx="1746">
                  <c:v>3802.56</c:v>
                </c:pt>
                <c:pt idx="1747">
                  <c:v>3806.88</c:v>
                </c:pt>
                <c:pt idx="1748">
                  <c:v>3807.12</c:v>
                </c:pt>
                <c:pt idx="1749">
                  <c:v>3807.68</c:v>
                </c:pt>
                <c:pt idx="1750">
                  <c:v>3812.16</c:v>
                </c:pt>
                <c:pt idx="1751">
                  <c:v>3814.64</c:v>
                </c:pt>
                <c:pt idx="1752">
                  <c:v>3815.48</c:v>
                </c:pt>
                <c:pt idx="1753">
                  <c:v>3819.56</c:v>
                </c:pt>
                <c:pt idx="1754">
                  <c:v>3820.44</c:v>
                </c:pt>
                <c:pt idx="1755">
                  <c:v>3822</c:v>
                </c:pt>
                <c:pt idx="1756">
                  <c:v>3822.92</c:v>
                </c:pt>
                <c:pt idx="1757">
                  <c:v>3823.64</c:v>
                </c:pt>
                <c:pt idx="1758">
                  <c:v>3828.3</c:v>
                </c:pt>
                <c:pt idx="1759">
                  <c:v>3832.38</c:v>
                </c:pt>
                <c:pt idx="1760">
                  <c:v>3832.64</c:v>
                </c:pt>
                <c:pt idx="1761">
                  <c:v>3834.38</c:v>
                </c:pt>
                <c:pt idx="1762">
                  <c:v>3837.24</c:v>
                </c:pt>
                <c:pt idx="1763">
                  <c:v>3838</c:v>
                </c:pt>
                <c:pt idx="1764">
                  <c:v>3838.05</c:v>
                </c:pt>
                <c:pt idx="1765">
                  <c:v>3840.9</c:v>
                </c:pt>
                <c:pt idx="1766">
                  <c:v>3843.2</c:v>
                </c:pt>
                <c:pt idx="1767">
                  <c:v>3843.34</c:v>
                </c:pt>
                <c:pt idx="1768">
                  <c:v>3843.99</c:v>
                </c:pt>
                <c:pt idx="1769">
                  <c:v>3844</c:v>
                </c:pt>
                <c:pt idx="1770">
                  <c:v>3845.1</c:v>
                </c:pt>
                <c:pt idx="1771">
                  <c:v>3845.6</c:v>
                </c:pt>
                <c:pt idx="1772">
                  <c:v>3846.15</c:v>
                </c:pt>
                <c:pt idx="1773">
                  <c:v>3846.98</c:v>
                </c:pt>
                <c:pt idx="1774">
                  <c:v>3853.6</c:v>
                </c:pt>
                <c:pt idx="1775">
                  <c:v>3854.24</c:v>
                </c:pt>
                <c:pt idx="1776">
                  <c:v>3855.9</c:v>
                </c:pt>
                <c:pt idx="1777">
                  <c:v>3856.71</c:v>
                </c:pt>
                <c:pt idx="1778">
                  <c:v>3857</c:v>
                </c:pt>
                <c:pt idx="1779">
                  <c:v>3858.1</c:v>
                </c:pt>
                <c:pt idx="1780">
                  <c:v>3858.75</c:v>
                </c:pt>
                <c:pt idx="1781">
                  <c:v>3859.68</c:v>
                </c:pt>
                <c:pt idx="1782">
                  <c:v>3861.2</c:v>
                </c:pt>
                <c:pt idx="1783">
                  <c:v>3861.75</c:v>
                </c:pt>
                <c:pt idx="1784">
                  <c:v>3862.88</c:v>
                </c:pt>
                <c:pt idx="1785">
                  <c:v>3863.87</c:v>
                </c:pt>
                <c:pt idx="1786">
                  <c:v>3864.5</c:v>
                </c:pt>
                <c:pt idx="1787">
                  <c:v>3866.4</c:v>
                </c:pt>
                <c:pt idx="1788">
                  <c:v>3867.08</c:v>
                </c:pt>
                <c:pt idx="1789">
                  <c:v>3871.89</c:v>
                </c:pt>
                <c:pt idx="1790">
                  <c:v>3871.92</c:v>
                </c:pt>
                <c:pt idx="1791">
                  <c:v>3877.06</c:v>
                </c:pt>
                <c:pt idx="1792">
                  <c:v>3880.2</c:v>
                </c:pt>
                <c:pt idx="1793">
                  <c:v>3881.25</c:v>
                </c:pt>
                <c:pt idx="1794">
                  <c:v>3881.28</c:v>
                </c:pt>
                <c:pt idx="1795">
                  <c:v>3881.78</c:v>
                </c:pt>
                <c:pt idx="1796">
                  <c:v>3883.11</c:v>
                </c:pt>
                <c:pt idx="1797">
                  <c:v>3883.74</c:v>
                </c:pt>
                <c:pt idx="1798">
                  <c:v>3884.34</c:v>
                </c:pt>
                <c:pt idx="1799">
                  <c:v>3884.76</c:v>
                </c:pt>
                <c:pt idx="1800">
                  <c:v>3891.66</c:v>
                </c:pt>
                <c:pt idx="1801">
                  <c:v>3891.81</c:v>
                </c:pt>
                <c:pt idx="1802">
                  <c:v>3892.08</c:v>
                </c:pt>
                <c:pt idx="1803">
                  <c:v>3896.49</c:v>
                </c:pt>
                <c:pt idx="1804">
                  <c:v>3899.5</c:v>
                </c:pt>
                <c:pt idx="1805">
                  <c:v>3900.6</c:v>
                </c:pt>
                <c:pt idx="1806">
                  <c:v>3902.41</c:v>
                </c:pt>
                <c:pt idx="1807">
                  <c:v>3907.8</c:v>
                </c:pt>
                <c:pt idx="1808">
                  <c:v>3908.62</c:v>
                </c:pt>
                <c:pt idx="1809">
                  <c:v>3909.15</c:v>
                </c:pt>
                <c:pt idx="1810">
                  <c:v>3910.32</c:v>
                </c:pt>
                <c:pt idx="1811">
                  <c:v>3910.4</c:v>
                </c:pt>
                <c:pt idx="1812">
                  <c:v>3910.53</c:v>
                </c:pt>
                <c:pt idx="1813">
                  <c:v>3911.49</c:v>
                </c:pt>
                <c:pt idx="1814">
                  <c:v>3913.69</c:v>
                </c:pt>
                <c:pt idx="1815">
                  <c:v>3918.46</c:v>
                </c:pt>
                <c:pt idx="1816">
                  <c:v>3918.53</c:v>
                </c:pt>
                <c:pt idx="1817">
                  <c:v>3918.75</c:v>
                </c:pt>
                <c:pt idx="1818">
                  <c:v>3918.95</c:v>
                </c:pt>
                <c:pt idx="1819">
                  <c:v>3920</c:v>
                </c:pt>
                <c:pt idx="1820">
                  <c:v>3920.88</c:v>
                </c:pt>
                <c:pt idx="1821">
                  <c:v>3922.56</c:v>
                </c:pt>
                <c:pt idx="1822">
                  <c:v>3924.6</c:v>
                </c:pt>
                <c:pt idx="1823">
                  <c:v>3928.2</c:v>
                </c:pt>
                <c:pt idx="1824">
                  <c:v>3928.6</c:v>
                </c:pt>
                <c:pt idx="1825">
                  <c:v>3930.4</c:v>
                </c:pt>
                <c:pt idx="1826">
                  <c:v>3933.93</c:v>
                </c:pt>
                <c:pt idx="1827">
                  <c:v>3934.44</c:v>
                </c:pt>
                <c:pt idx="1828">
                  <c:v>3937.25</c:v>
                </c:pt>
                <c:pt idx="1829">
                  <c:v>3937.7</c:v>
                </c:pt>
                <c:pt idx="1830">
                  <c:v>3939.5</c:v>
                </c:pt>
                <c:pt idx="1831">
                  <c:v>3942.72</c:v>
                </c:pt>
                <c:pt idx="1832">
                  <c:v>3944.7</c:v>
                </c:pt>
                <c:pt idx="1833">
                  <c:v>3945.96</c:v>
                </c:pt>
                <c:pt idx="1834">
                  <c:v>3949</c:v>
                </c:pt>
                <c:pt idx="1835">
                  <c:v>3949.65</c:v>
                </c:pt>
                <c:pt idx="1836">
                  <c:v>3952.83</c:v>
                </c:pt>
                <c:pt idx="1837">
                  <c:v>3953.18</c:v>
                </c:pt>
                <c:pt idx="1838">
                  <c:v>3957.05</c:v>
                </c:pt>
                <c:pt idx="1839">
                  <c:v>3958.46</c:v>
                </c:pt>
                <c:pt idx="1840">
                  <c:v>3958.5</c:v>
                </c:pt>
                <c:pt idx="1841">
                  <c:v>3962.88</c:v>
                </c:pt>
                <c:pt idx="1842">
                  <c:v>3964.1</c:v>
                </c:pt>
                <c:pt idx="1843">
                  <c:v>3965.66</c:v>
                </c:pt>
                <c:pt idx="1844">
                  <c:v>3966.3</c:v>
                </c:pt>
                <c:pt idx="1845">
                  <c:v>3966.78</c:v>
                </c:pt>
                <c:pt idx="1846">
                  <c:v>3970.56</c:v>
                </c:pt>
                <c:pt idx="1847">
                  <c:v>3974.94</c:v>
                </c:pt>
                <c:pt idx="1848">
                  <c:v>3978.51</c:v>
                </c:pt>
                <c:pt idx="1849">
                  <c:v>3983.05</c:v>
                </c:pt>
                <c:pt idx="1850">
                  <c:v>3983.5</c:v>
                </c:pt>
                <c:pt idx="1851">
                  <c:v>3984.6</c:v>
                </c:pt>
                <c:pt idx="1852">
                  <c:v>3984.96</c:v>
                </c:pt>
                <c:pt idx="1853">
                  <c:v>3986.5</c:v>
                </c:pt>
                <c:pt idx="1854">
                  <c:v>3986.56</c:v>
                </c:pt>
                <c:pt idx="1855">
                  <c:v>3987.2</c:v>
                </c:pt>
                <c:pt idx="1856">
                  <c:v>3988.6</c:v>
                </c:pt>
                <c:pt idx="1857">
                  <c:v>3988.6</c:v>
                </c:pt>
                <c:pt idx="1858">
                  <c:v>3989.76</c:v>
                </c:pt>
                <c:pt idx="1859">
                  <c:v>4000.26</c:v>
                </c:pt>
                <c:pt idx="1860">
                  <c:v>4009.23</c:v>
                </c:pt>
                <c:pt idx="1861">
                  <c:v>4011.66</c:v>
                </c:pt>
                <c:pt idx="1862">
                  <c:v>4021.53</c:v>
                </c:pt>
                <c:pt idx="1863">
                  <c:v>4025.6</c:v>
                </c:pt>
                <c:pt idx="1864">
                  <c:v>4029.38</c:v>
                </c:pt>
                <c:pt idx="1865">
                  <c:v>4032</c:v>
                </c:pt>
                <c:pt idx="1866">
                  <c:v>4033.38</c:v>
                </c:pt>
                <c:pt idx="1867">
                  <c:v>4035.96</c:v>
                </c:pt>
                <c:pt idx="1868">
                  <c:v>4036.04</c:v>
                </c:pt>
                <c:pt idx="1869">
                  <c:v>4038.21</c:v>
                </c:pt>
                <c:pt idx="1870">
                  <c:v>4038.8</c:v>
                </c:pt>
                <c:pt idx="1871">
                  <c:v>4039.26</c:v>
                </c:pt>
                <c:pt idx="1872">
                  <c:v>4040.03</c:v>
                </c:pt>
                <c:pt idx="1873">
                  <c:v>4042.08</c:v>
                </c:pt>
                <c:pt idx="1874">
                  <c:v>4043.96</c:v>
                </c:pt>
                <c:pt idx="1875">
                  <c:v>4044.04</c:v>
                </c:pt>
                <c:pt idx="1876">
                  <c:v>4046.25</c:v>
                </c:pt>
                <c:pt idx="1877">
                  <c:v>4048</c:v>
                </c:pt>
                <c:pt idx="1878">
                  <c:v>4049.56</c:v>
                </c:pt>
                <c:pt idx="1879">
                  <c:v>4052.88</c:v>
                </c:pt>
                <c:pt idx="1880">
                  <c:v>4055.04</c:v>
                </c:pt>
                <c:pt idx="1881">
                  <c:v>4056.36</c:v>
                </c:pt>
                <c:pt idx="1882">
                  <c:v>4059.33</c:v>
                </c:pt>
                <c:pt idx="1883">
                  <c:v>4061.76</c:v>
                </c:pt>
                <c:pt idx="1884">
                  <c:v>4068.7</c:v>
                </c:pt>
                <c:pt idx="1885">
                  <c:v>4068.96</c:v>
                </c:pt>
                <c:pt idx="1886">
                  <c:v>4071.14</c:v>
                </c:pt>
                <c:pt idx="1887">
                  <c:v>4071.5</c:v>
                </c:pt>
                <c:pt idx="1888">
                  <c:v>4071.85</c:v>
                </c:pt>
                <c:pt idx="1889">
                  <c:v>4072.2</c:v>
                </c:pt>
                <c:pt idx="1890">
                  <c:v>4076.19</c:v>
                </c:pt>
                <c:pt idx="1891">
                  <c:v>4080.07</c:v>
                </c:pt>
                <c:pt idx="1892">
                  <c:v>4080.72</c:v>
                </c:pt>
                <c:pt idx="1893">
                  <c:v>4086.29</c:v>
                </c:pt>
                <c:pt idx="1894">
                  <c:v>4088.7</c:v>
                </c:pt>
                <c:pt idx="1895">
                  <c:v>4093</c:v>
                </c:pt>
                <c:pt idx="1896">
                  <c:v>4094.5</c:v>
                </c:pt>
                <c:pt idx="1897">
                  <c:v>4094.51</c:v>
                </c:pt>
                <c:pt idx="1898">
                  <c:v>4094.72</c:v>
                </c:pt>
                <c:pt idx="1899">
                  <c:v>4099.68</c:v>
                </c:pt>
                <c:pt idx="1900">
                  <c:v>4100.1000000000004</c:v>
                </c:pt>
                <c:pt idx="1901">
                  <c:v>4100.99</c:v>
                </c:pt>
                <c:pt idx="1902">
                  <c:v>4102.5600000000004</c:v>
                </c:pt>
                <c:pt idx="1903">
                  <c:v>4103.46</c:v>
                </c:pt>
                <c:pt idx="1904">
                  <c:v>4107.2</c:v>
                </c:pt>
                <c:pt idx="1905">
                  <c:v>4111.8</c:v>
                </c:pt>
                <c:pt idx="1906">
                  <c:v>4114.38</c:v>
                </c:pt>
                <c:pt idx="1907">
                  <c:v>4114.8</c:v>
                </c:pt>
                <c:pt idx="1908">
                  <c:v>4116.8</c:v>
                </c:pt>
                <c:pt idx="1909">
                  <c:v>4119.3999999999996</c:v>
                </c:pt>
                <c:pt idx="1910">
                  <c:v>4121.43</c:v>
                </c:pt>
                <c:pt idx="1911">
                  <c:v>4128.96</c:v>
                </c:pt>
                <c:pt idx="1912">
                  <c:v>4133.6400000000003</c:v>
                </c:pt>
                <c:pt idx="1913">
                  <c:v>4136</c:v>
                </c:pt>
                <c:pt idx="1914">
                  <c:v>4140.2299999999996</c:v>
                </c:pt>
                <c:pt idx="1915">
                  <c:v>4141.33</c:v>
                </c:pt>
                <c:pt idx="1916">
                  <c:v>4142.16</c:v>
                </c:pt>
                <c:pt idx="1917">
                  <c:v>4142.58</c:v>
                </c:pt>
                <c:pt idx="1918">
                  <c:v>4142.6400000000003</c:v>
                </c:pt>
                <c:pt idx="1919">
                  <c:v>4143.6000000000004</c:v>
                </c:pt>
                <c:pt idx="1920">
                  <c:v>4149.07</c:v>
                </c:pt>
                <c:pt idx="1921">
                  <c:v>4156.58</c:v>
                </c:pt>
                <c:pt idx="1922">
                  <c:v>4157.04</c:v>
                </c:pt>
                <c:pt idx="1923">
                  <c:v>4157.2</c:v>
                </c:pt>
                <c:pt idx="1924">
                  <c:v>4157.7299999999996</c:v>
                </c:pt>
                <c:pt idx="1925">
                  <c:v>4161.38</c:v>
                </c:pt>
                <c:pt idx="1926">
                  <c:v>4164.12</c:v>
                </c:pt>
                <c:pt idx="1927">
                  <c:v>4164.42</c:v>
                </c:pt>
                <c:pt idx="1928">
                  <c:v>4165.6099999999997</c:v>
                </c:pt>
                <c:pt idx="1929">
                  <c:v>4166.88</c:v>
                </c:pt>
                <c:pt idx="1930">
                  <c:v>4169.88</c:v>
                </c:pt>
                <c:pt idx="1931">
                  <c:v>4170.6899999999996</c:v>
                </c:pt>
                <c:pt idx="1932">
                  <c:v>4172.5200000000004</c:v>
                </c:pt>
                <c:pt idx="1933">
                  <c:v>4174.92</c:v>
                </c:pt>
                <c:pt idx="1934">
                  <c:v>4175.6000000000004</c:v>
                </c:pt>
                <c:pt idx="1935">
                  <c:v>4177.3500000000004</c:v>
                </c:pt>
                <c:pt idx="1936">
                  <c:v>4177.49</c:v>
                </c:pt>
                <c:pt idx="1937">
                  <c:v>4180.4399999999996</c:v>
                </c:pt>
                <c:pt idx="1938">
                  <c:v>4181.4399999999996</c:v>
                </c:pt>
                <c:pt idx="1939">
                  <c:v>4181.4399999999996</c:v>
                </c:pt>
                <c:pt idx="1940">
                  <c:v>4183</c:v>
                </c:pt>
                <c:pt idx="1941">
                  <c:v>4186.7299999999996</c:v>
                </c:pt>
                <c:pt idx="1942">
                  <c:v>4187.22</c:v>
                </c:pt>
                <c:pt idx="1943">
                  <c:v>4191.25</c:v>
                </c:pt>
                <c:pt idx="1944">
                  <c:v>4193.28</c:v>
                </c:pt>
                <c:pt idx="1945">
                  <c:v>4195.8</c:v>
                </c:pt>
                <c:pt idx="1946">
                  <c:v>4196.07</c:v>
                </c:pt>
                <c:pt idx="1947">
                  <c:v>4196.8</c:v>
                </c:pt>
                <c:pt idx="1948">
                  <c:v>4197.1000000000004</c:v>
                </c:pt>
                <c:pt idx="1949">
                  <c:v>4203.5</c:v>
                </c:pt>
                <c:pt idx="1950">
                  <c:v>4206.5</c:v>
                </c:pt>
                <c:pt idx="1951">
                  <c:v>4206.74</c:v>
                </c:pt>
                <c:pt idx="1952">
                  <c:v>4207.84</c:v>
                </c:pt>
                <c:pt idx="1953">
                  <c:v>4208</c:v>
                </c:pt>
                <c:pt idx="1954">
                  <c:v>4215.05</c:v>
                </c:pt>
                <c:pt idx="1955">
                  <c:v>4215.09</c:v>
                </c:pt>
                <c:pt idx="1956">
                  <c:v>4219.2</c:v>
                </c:pt>
                <c:pt idx="1957">
                  <c:v>4219.28</c:v>
                </c:pt>
                <c:pt idx="1958">
                  <c:v>4220.92</c:v>
                </c:pt>
                <c:pt idx="1959">
                  <c:v>4223.13</c:v>
                </c:pt>
                <c:pt idx="1960">
                  <c:v>4224</c:v>
                </c:pt>
                <c:pt idx="1961">
                  <c:v>4228.2</c:v>
                </c:pt>
                <c:pt idx="1962">
                  <c:v>4230.62</c:v>
                </c:pt>
                <c:pt idx="1963">
                  <c:v>4232</c:v>
                </c:pt>
                <c:pt idx="1964">
                  <c:v>4232.76</c:v>
                </c:pt>
                <c:pt idx="1965">
                  <c:v>4235</c:v>
                </c:pt>
                <c:pt idx="1966">
                  <c:v>4236.1400000000003</c:v>
                </c:pt>
                <c:pt idx="1967">
                  <c:v>4237.76</c:v>
                </c:pt>
                <c:pt idx="1968">
                  <c:v>4242</c:v>
                </c:pt>
                <c:pt idx="1969">
                  <c:v>4242.24</c:v>
                </c:pt>
                <c:pt idx="1970">
                  <c:v>4248.3</c:v>
                </c:pt>
                <c:pt idx="1971">
                  <c:v>4253.2</c:v>
                </c:pt>
                <c:pt idx="1972">
                  <c:v>4256.5600000000004</c:v>
                </c:pt>
                <c:pt idx="1973">
                  <c:v>4258.3599999999997</c:v>
                </c:pt>
                <c:pt idx="1974">
                  <c:v>4262.08</c:v>
                </c:pt>
                <c:pt idx="1975">
                  <c:v>4263.74</c:v>
                </c:pt>
                <c:pt idx="1976">
                  <c:v>4273.29</c:v>
                </c:pt>
                <c:pt idx="1977">
                  <c:v>4277.3500000000004</c:v>
                </c:pt>
                <c:pt idx="1978">
                  <c:v>4283.01</c:v>
                </c:pt>
                <c:pt idx="1979">
                  <c:v>4285.46</c:v>
                </c:pt>
                <c:pt idx="1980">
                  <c:v>4287.5</c:v>
                </c:pt>
                <c:pt idx="1981">
                  <c:v>4296.6000000000004</c:v>
                </c:pt>
                <c:pt idx="1982">
                  <c:v>4297.32</c:v>
                </c:pt>
                <c:pt idx="1983">
                  <c:v>4300.32</c:v>
                </c:pt>
                <c:pt idx="1984">
                  <c:v>4300.5</c:v>
                </c:pt>
                <c:pt idx="1985">
                  <c:v>4301.1499999999996</c:v>
                </c:pt>
                <c:pt idx="1986">
                  <c:v>4301.22</c:v>
                </c:pt>
                <c:pt idx="1987">
                  <c:v>4301.34</c:v>
                </c:pt>
                <c:pt idx="1988">
                  <c:v>4302.08</c:v>
                </c:pt>
                <c:pt idx="1989">
                  <c:v>4304.6400000000003</c:v>
                </c:pt>
                <c:pt idx="1990">
                  <c:v>4305.28</c:v>
                </c:pt>
                <c:pt idx="1991">
                  <c:v>4307.5200000000004</c:v>
                </c:pt>
                <c:pt idx="1992">
                  <c:v>4310.55</c:v>
                </c:pt>
                <c:pt idx="1993">
                  <c:v>4310.72</c:v>
                </c:pt>
                <c:pt idx="1994">
                  <c:v>4324.32</c:v>
                </c:pt>
                <c:pt idx="1995">
                  <c:v>4325.16</c:v>
                </c:pt>
                <c:pt idx="1996">
                  <c:v>4326.8</c:v>
                </c:pt>
                <c:pt idx="1997">
                  <c:v>4328.6000000000004</c:v>
                </c:pt>
                <c:pt idx="1998">
                  <c:v>4330.1000000000004</c:v>
                </c:pt>
                <c:pt idx="1999">
                  <c:v>4333.29</c:v>
                </c:pt>
                <c:pt idx="2000">
                  <c:v>4340.49</c:v>
                </c:pt>
                <c:pt idx="2001">
                  <c:v>4346.76</c:v>
                </c:pt>
                <c:pt idx="2002">
                  <c:v>4351.16</c:v>
                </c:pt>
                <c:pt idx="2003">
                  <c:v>4352.16</c:v>
                </c:pt>
                <c:pt idx="2004">
                  <c:v>4352.76</c:v>
                </c:pt>
                <c:pt idx="2005">
                  <c:v>4357.5</c:v>
                </c:pt>
                <c:pt idx="2006">
                  <c:v>4358.04</c:v>
                </c:pt>
                <c:pt idx="2007">
                  <c:v>4361.3999999999996</c:v>
                </c:pt>
                <c:pt idx="2008">
                  <c:v>4364.82</c:v>
                </c:pt>
                <c:pt idx="2009">
                  <c:v>4368.96</c:v>
                </c:pt>
                <c:pt idx="2010">
                  <c:v>4375.9799999999996</c:v>
                </c:pt>
                <c:pt idx="2011">
                  <c:v>4379.18</c:v>
                </c:pt>
                <c:pt idx="2012">
                  <c:v>4380.2</c:v>
                </c:pt>
                <c:pt idx="2013">
                  <c:v>4381.25</c:v>
                </c:pt>
                <c:pt idx="2014">
                  <c:v>4382.16</c:v>
                </c:pt>
                <c:pt idx="2015">
                  <c:v>4391.1000000000004</c:v>
                </c:pt>
                <c:pt idx="2016">
                  <c:v>4392.12</c:v>
                </c:pt>
                <c:pt idx="2017">
                  <c:v>4394.38</c:v>
                </c:pt>
                <c:pt idx="2018">
                  <c:v>4394.84</c:v>
                </c:pt>
                <c:pt idx="2019">
                  <c:v>4396.1400000000003</c:v>
                </c:pt>
                <c:pt idx="2020">
                  <c:v>4398.24</c:v>
                </c:pt>
                <c:pt idx="2021">
                  <c:v>4398.8999999999996</c:v>
                </c:pt>
                <c:pt idx="2022">
                  <c:v>4405.22</c:v>
                </c:pt>
                <c:pt idx="2023">
                  <c:v>4405.22</c:v>
                </c:pt>
                <c:pt idx="2024">
                  <c:v>4406.3999999999996</c:v>
                </c:pt>
                <c:pt idx="2025">
                  <c:v>4407</c:v>
                </c:pt>
                <c:pt idx="2026">
                  <c:v>4407.5</c:v>
                </c:pt>
                <c:pt idx="2027">
                  <c:v>4408.5600000000004</c:v>
                </c:pt>
                <c:pt idx="2028">
                  <c:v>4409.72</c:v>
                </c:pt>
                <c:pt idx="2029">
                  <c:v>4417.38</c:v>
                </c:pt>
                <c:pt idx="2030">
                  <c:v>4419.8900000000003</c:v>
                </c:pt>
                <c:pt idx="2031">
                  <c:v>4420.32</c:v>
                </c:pt>
                <c:pt idx="2032">
                  <c:v>4421.34</c:v>
                </c:pt>
                <c:pt idx="2033">
                  <c:v>4427.6000000000004</c:v>
                </c:pt>
                <c:pt idx="2034">
                  <c:v>4427.7299999999996</c:v>
                </c:pt>
                <c:pt idx="2035">
                  <c:v>4428</c:v>
                </c:pt>
                <c:pt idx="2036">
                  <c:v>4428</c:v>
                </c:pt>
                <c:pt idx="2037">
                  <c:v>4431.84</c:v>
                </c:pt>
                <c:pt idx="2038">
                  <c:v>4432.7</c:v>
                </c:pt>
                <c:pt idx="2039">
                  <c:v>4441.5</c:v>
                </c:pt>
                <c:pt idx="2040">
                  <c:v>4444.54</c:v>
                </c:pt>
                <c:pt idx="2041">
                  <c:v>4444.92</c:v>
                </c:pt>
                <c:pt idx="2042">
                  <c:v>4447.3999999999996</c:v>
                </c:pt>
                <c:pt idx="2043">
                  <c:v>4455</c:v>
                </c:pt>
                <c:pt idx="2044">
                  <c:v>4457.0200000000004</c:v>
                </c:pt>
                <c:pt idx="2045">
                  <c:v>4459.62</c:v>
                </c:pt>
                <c:pt idx="2046">
                  <c:v>4460.82</c:v>
                </c:pt>
                <c:pt idx="2047">
                  <c:v>4462.2</c:v>
                </c:pt>
                <c:pt idx="2048">
                  <c:v>4464.24</c:v>
                </c:pt>
                <c:pt idx="2049">
                  <c:v>4468.3999999999996</c:v>
                </c:pt>
                <c:pt idx="2050">
                  <c:v>4472</c:v>
                </c:pt>
                <c:pt idx="2051">
                  <c:v>4472.5200000000004</c:v>
                </c:pt>
                <c:pt idx="2052">
                  <c:v>4477.32</c:v>
                </c:pt>
                <c:pt idx="2053">
                  <c:v>4479.63</c:v>
                </c:pt>
                <c:pt idx="2054">
                  <c:v>4480.32</c:v>
                </c:pt>
                <c:pt idx="2055">
                  <c:v>4489.76</c:v>
                </c:pt>
                <c:pt idx="2056">
                  <c:v>4492.3599999999997</c:v>
                </c:pt>
                <c:pt idx="2057">
                  <c:v>4492.83</c:v>
                </c:pt>
                <c:pt idx="2058">
                  <c:v>4496.8</c:v>
                </c:pt>
                <c:pt idx="2059">
                  <c:v>4498.1899999999996</c:v>
                </c:pt>
                <c:pt idx="2060">
                  <c:v>4508</c:v>
                </c:pt>
                <c:pt idx="2061">
                  <c:v>4508</c:v>
                </c:pt>
                <c:pt idx="2062">
                  <c:v>4509.08</c:v>
                </c:pt>
                <c:pt idx="2063">
                  <c:v>4509.12</c:v>
                </c:pt>
                <c:pt idx="2064">
                  <c:v>4512.4799999999996</c:v>
                </c:pt>
                <c:pt idx="2065">
                  <c:v>4512.6000000000004</c:v>
                </c:pt>
                <c:pt idx="2066">
                  <c:v>4514.92</c:v>
                </c:pt>
                <c:pt idx="2067">
                  <c:v>4516.22</c:v>
                </c:pt>
                <c:pt idx="2068">
                  <c:v>4517.91</c:v>
                </c:pt>
                <c:pt idx="2069">
                  <c:v>4521.96</c:v>
                </c:pt>
                <c:pt idx="2070">
                  <c:v>4524.1000000000004</c:v>
                </c:pt>
                <c:pt idx="2071">
                  <c:v>4526.08</c:v>
                </c:pt>
                <c:pt idx="2072">
                  <c:v>4527.04</c:v>
                </c:pt>
                <c:pt idx="2073">
                  <c:v>4527.72</c:v>
                </c:pt>
                <c:pt idx="2074">
                  <c:v>4528.8599999999997</c:v>
                </c:pt>
                <c:pt idx="2075">
                  <c:v>4529.28</c:v>
                </c:pt>
                <c:pt idx="2076">
                  <c:v>4534.6000000000004</c:v>
                </c:pt>
                <c:pt idx="2077">
                  <c:v>4536</c:v>
                </c:pt>
                <c:pt idx="2078">
                  <c:v>4537.08</c:v>
                </c:pt>
                <c:pt idx="2079">
                  <c:v>4550</c:v>
                </c:pt>
                <c:pt idx="2080">
                  <c:v>4554.9399999999996</c:v>
                </c:pt>
                <c:pt idx="2081">
                  <c:v>4555.92</c:v>
                </c:pt>
                <c:pt idx="2082">
                  <c:v>4556.16</c:v>
                </c:pt>
                <c:pt idx="2083">
                  <c:v>4556.99</c:v>
                </c:pt>
                <c:pt idx="2084">
                  <c:v>4564.08</c:v>
                </c:pt>
                <c:pt idx="2085">
                  <c:v>4566.05</c:v>
                </c:pt>
                <c:pt idx="2086">
                  <c:v>4567.9799999999996</c:v>
                </c:pt>
                <c:pt idx="2087">
                  <c:v>4570.3999999999996</c:v>
                </c:pt>
                <c:pt idx="2088">
                  <c:v>4572.25</c:v>
                </c:pt>
                <c:pt idx="2089">
                  <c:v>4576.95</c:v>
                </c:pt>
                <c:pt idx="2090">
                  <c:v>4581.3599999999997</c:v>
                </c:pt>
                <c:pt idx="2091">
                  <c:v>4591.72</c:v>
                </c:pt>
                <c:pt idx="2092">
                  <c:v>4592.6099999999997</c:v>
                </c:pt>
                <c:pt idx="2093">
                  <c:v>4594.76</c:v>
                </c:pt>
                <c:pt idx="2094">
                  <c:v>4595.41</c:v>
                </c:pt>
                <c:pt idx="2095">
                  <c:v>4597.2</c:v>
                </c:pt>
                <c:pt idx="2096">
                  <c:v>4597.6499999999996</c:v>
                </c:pt>
                <c:pt idx="2097">
                  <c:v>4598.3999999999996</c:v>
                </c:pt>
                <c:pt idx="2098">
                  <c:v>4601.2</c:v>
                </c:pt>
                <c:pt idx="2099">
                  <c:v>4607.3599999999997</c:v>
                </c:pt>
                <c:pt idx="2100">
                  <c:v>4608</c:v>
                </c:pt>
                <c:pt idx="2101">
                  <c:v>4609.6400000000003</c:v>
                </c:pt>
                <c:pt idx="2102">
                  <c:v>4613.8</c:v>
                </c:pt>
                <c:pt idx="2103">
                  <c:v>4615.68</c:v>
                </c:pt>
                <c:pt idx="2104">
                  <c:v>4615.78</c:v>
                </c:pt>
                <c:pt idx="2105">
                  <c:v>4618.32</c:v>
                </c:pt>
                <c:pt idx="2106">
                  <c:v>4618.6899999999996</c:v>
                </c:pt>
                <c:pt idx="2107">
                  <c:v>4627.92</c:v>
                </c:pt>
                <c:pt idx="2108">
                  <c:v>4628.8</c:v>
                </c:pt>
                <c:pt idx="2109">
                  <c:v>4636.38</c:v>
                </c:pt>
                <c:pt idx="2110">
                  <c:v>4639.25</c:v>
                </c:pt>
                <c:pt idx="2111">
                  <c:v>4641</c:v>
                </c:pt>
                <c:pt idx="2112">
                  <c:v>4641.4799999999996</c:v>
                </c:pt>
                <c:pt idx="2113">
                  <c:v>4642.88</c:v>
                </c:pt>
                <c:pt idx="2114">
                  <c:v>4645.72</c:v>
                </c:pt>
                <c:pt idx="2115">
                  <c:v>4651.53</c:v>
                </c:pt>
                <c:pt idx="2116">
                  <c:v>4660.24</c:v>
                </c:pt>
                <c:pt idx="2117">
                  <c:v>4661.76</c:v>
                </c:pt>
                <c:pt idx="2118">
                  <c:v>4666.62</c:v>
                </c:pt>
                <c:pt idx="2119">
                  <c:v>4667.8599999999997</c:v>
                </c:pt>
                <c:pt idx="2120">
                  <c:v>4674.72</c:v>
                </c:pt>
                <c:pt idx="2121">
                  <c:v>4674.8</c:v>
                </c:pt>
                <c:pt idx="2122">
                  <c:v>4680.2</c:v>
                </c:pt>
                <c:pt idx="2123">
                  <c:v>4682.3599999999997</c:v>
                </c:pt>
                <c:pt idx="2124">
                  <c:v>4684.8</c:v>
                </c:pt>
                <c:pt idx="2125">
                  <c:v>4687.9399999999996</c:v>
                </c:pt>
                <c:pt idx="2126">
                  <c:v>4692.6000000000004</c:v>
                </c:pt>
                <c:pt idx="2127">
                  <c:v>4692.6000000000004</c:v>
                </c:pt>
                <c:pt idx="2128">
                  <c:v>4695.6000000000004</c:v>
                </c:pt>
                <c:pt idx="2129">
                  <c:v>4701.88</c:v>
                </c:pt>
                <c:pt idx="2130">
                  <c:v>4703.8100000000004</c:v>
                </c:pt>
                <c:pt idx="2131">
                  <c:v>4705.18</c:v>
                </c:pt>
                <c:pt idx="2132">
                  <c:v>4708.4399999999996</c:v>
                </c:pt>
                <c:pt idx="2133">
                  <c:v>4713.6000000000004</c:v>
                </c:pt>
                <c:pt idx="2134">
                  <c:v>4716.2299999999996</c:v>
                </c:pt>
                <c:pt idx="2135">
                  <c:v>4720</c:v>
                </c:pt>
                <c:pt idx="2136">
                  <c:v>4724.91</c:v>
                </c:pt>
                <c:pt idx="2137">
                  <c:v>4729.3599999999997</c:v>
                </c:pt>
                <c:pt idx="2138">
                  <c:v>4737.1499999999996</c:v>
                </c:pt>
                <c:pt idx="2139">
                  <c:v>4739.3999999999996</c:v>
                </c:pt>
                <c:pt idx="2140">
                  <c:v>4746.28</c:v>
                </c:pt>
                <c:pt idx="2141">
                  <c:v>4750.8</c:v>
                </c:pt>
                <c:pt idx="2142">
                  <c:v>4753.49</c:v>
                </c:pt>
                <c:pt idx="2143">
                  <c:v>4756.5</c:v>
                </c:pt>
                <c:pt idx="2144">
                  <c:v>4758.18</c:v>
                </c:pt>
                <c:pt idx="2145">
                  <c:v>4764.4799999999996</c:v>
                </c:pt>
                <c:pt idx="2146">
                  <c:v>4764.6000000000004</c:v>
                </c:pt>
                <c:pt idx="2147">
                  <c:v>4771.8</c:v>
                </c:pt>
                <c:pt idx="2148">
                  <c:v>4773.18</c:v>
                </c:pt>
                <c:pt idx="2149">
                  <c:v>4774.5600000000004</c:v>
                </c:pt>
                <c:pt idx="2150">
                  <c:v>4774.8599999999997</c:v>
                </c:pt>
                <c:pt idx="2151">
                  <c:v>4775.08</c:v>
                </c:pt>
                <c:pt idx="2152">
                  <c:v>4781.7</c:v>
                </c:pt>
                <c:pt idx="2153">
                  <c:v>4784.13</c:v>
                </c:pt>
                <c:pt idx="2154">
                  <c:v>4791.82</c:v>
                </c:pt>
                <c:pt idx="2155">
                  <c:v>4797.3900000000003</c:v>
                </c:pt>
                <c:pt idx="2156">
                  <c:v>4801.5200000000004</c:v>
                </c:pt>
                <c:pt idx="2157">
                  <c:v>4808.3100000000004</c:v>
                </c:pt>
                <c:pt idx="2158">
                  <c:v>4808.38</c:v>
                </c:pt>
                <c:pt idx="2159">
                  <c:v>4811.8500000000004</c:v>
                </c:pt>
                <c:pt idx="2160">
                  <c:v>4812.55</c:v>
                </c:pt>
                <c:pt idx="2161">
                  <c:v>4814.25</c:v>
                </c:pt>
                <c:pt idx="2162">
                  <c:v>4814.3999999999996</c:v>
                </c:pt>
                <c:pt idx="2163">
                  <c:v>4815.3</c:v>
                </c:pt>
                <c:pt idx="2164">
                  <c:v>4815.45</c:v>
                </c:pt>
                <c:pt idx="2165">
                  <c:v>4816.08</c:v>
                </c:pt>
                <c:pt idx="2166">
                  <c:v>4819.26</c:v>
                </c:pt>
                <c:pt idx="2167">
                  <c:v>4826.25</c:v>
                </c:pt>
                <c:pt idx="2168">
                  <c:v>4829.8</c:v>
                </c:pt>
                <c:pt idx="2169">
                  <c:v>4836.5</c:v>
                </c:pt>
                <c:pt idx="2170">
                  <c:v>4837.18</c:v>
                </c:pt>
                <c:pt idx="2171">
                  <c:v>4840.87</c:v>
                </c:pt>
                <c:pt idx="2172">
                  <c:v>4846</c:v>
                </c:pt>
                <c:pt idx="2173">
                  <c:v>4849.24</c:v>
                </c:pt>
                <c:pt idx="2174">
                  <c:v>4850.3</c:v>
                </c:pt>
                <c:pt idx="2175">
                  <c:v>4860.24</c:v>
                </c:pt>
                <c:pt idx="2176">
                  <c:v>4872.03</c:v>
                </c:pt>
                <c:pt idx="2177">
                  <c:v>4873.05</c:v>
                </c:pt>
                <c:pt idx="2178">
                  <c:v>4873.26</c:v>
                </c:pt>
                <c:pt idx="2179">
                  <c:v>4880.0200000000004</c:v>
                </c:pt>
                <c:pt idx="2180">
                  <c:v>4884.88</c:v>
                </c:pt>
                <c:pt idx="2181">
                  <c:v>4890.6000000000004</c:v>
                </c:pt>
                <c:pt idx="2182">
                  <c:v>4891.68</c:v>
                </c:pt>
                <c:pt idx="2183">
                  <c:v>4894.17</c:v>
                </c:pt>
                <c:pt idx="2184">
                  <c:v>4894.7299999999996</c:v>
                </c:pt>
                <c:pt idx="2185">
                  <c:v>4896.7</c:v>
                </c:pt>
                <c:pt idx="2186">
                  <c:v>4900.8</c:v>
                </c:pt>
                <c:pt idx="2187">
                  <c:v>4904</c:v>
                </c:pt>
                <c:pt idx="2188">
                  <c:v>4905.3900000000003</c:v>
                </c:pt>
                <c:pt idx="2189">
                  <c:v>4910.3999999999996</c:v>
                </c:pt>
                <c:pt idx="2190">
                  <c:v>4910.3999999999996</c:v>
                </c:pt>
                <c:pt idx="2191">
                  <c:v>4910.57</c:v>
                </c:pt>
                <c:pt idx="2192">
                  <c:v>4916.66</c:v>
                </c:pt>
                <c:pt idx="2193">
                  <c:v>4918.78</c:v>
                </c:pt>
                <c:pt idx="2194">
                  <c:v>4931.6000000000004</c:v>
                </c:pt>
                <c:pt idx="2195">
                  <c:v>4933.92</c:v>
                </c:pt>
                <c:pt idx="2196">
                  <c:v>4935.28</c:v>
                </c:pt>
                <c:pt idx="2197">
                  <c:v>4946.0600000000004</c:v>
                </c:pt>
                <c:pt idx="2198">
                  <c:v>4946.76</c:v>
                </c:pt>
                <c:pt idx="2199">
                  <c:v>4948.2</c:v>
                </c:pt>
                <c:pt idx="2200">
                  <c:v>4948.2</c:v>
                </c:pt>
                <c:pt idx="2201">
                  <c:v>4950.33</c:v>
                </c:pt>
                <c:pt idx="2202">
                  <c:v>4954.08</c:v>
                </c:pt>
                <c:pt idx="2203">
                  <c:v>4965.24</c:v>
                </c:pt>
                <c:pt idx="2204">
                  <c:v>4965.84</c:v>
                </c:pt>
                <c:pt idx="2205">
                  <c:v>4977</c:v>
                </c:pt>
                <c:pt idx="2206">
                  <c:v>4982.7</c:v>
                </c:pt>
                <c:pt idx="2207">
                  <c:v>4983.1400000000003</c:v>
                </c:pt>
                <c:pt idx="2208">
                  <c:v>4984.32</c:v>
                </c:pt>
                <c:pt idx="2209">
                  <c:v>4985.6400000000003</c:v>
                </c:pt>
                <c:pt idx="2210">
                  <c:v>4991.4399999999996</c:v>
                </c:pt>
                <c:pt idx="2211">
                  <c:v>4992.6099999999997</c:v>
                </c:pt>
                <c:pt idx="2212">
                  <c:v>4998</c:v>
                </c:pt>
                <c:pt idx="2213">
                  <c:v>5001.92</c:v>
                </c:pt>
                <c:pt idx="2214">
                  <c:v>5004.8</c:v>
                </c:pt>
                <c:pt idx="2215">
                  <c:v>5004.8</c:v>
                </c:pt>
                <c:pt idx="2216">
                  <c:v>5012.55</c:v>
                </c:pt>
                <c:pt idx="2217">
                  <c:v>5013.54</c:v>
                </c:pt>
                <c:pt idx="2218">
                  <c:v>5017.57</c:v>
                </c:pt>
                <c:pt idx="2219">
                  <c:v>5018.3999999999996</c:v>
                </c:pt>
                <c:pt idx="2220">
                  <c:v>5019.8999999999996</c:v>
                </c:pt>
                <c:pt idx="2221">
                  <c:v>5026.3999999999996</c:v>
                </c:pt>
                <c:pt idx="2222">
                  <c:v>5026.5600000000004</c:v>
                </c:pt>
                <c:pt idx="2223">
                  <c:v>5029.5</c:v>
                </c:pt>
                <c:pt idx="2224">
                  <c:v>5032.74</c:v>
                </c:pt>
                <c:pt idx="2225">
                  <c:v>5032.95</c:v>
                </c:pt>
                <c:pt idx="2226">
                  <c:v>5035.1099999999997</c:v>
                </c:pt>
                <c:pt idx="2227">
                  <c:v>5035.1400000000003</c:v>
                </c:pt>
                <c:pt idx="2228">
                  <c:v>5036.16</c:v>
                </c:pt>
                <c:pt idx="2229">
                  <c:v>5043.87</c:v>
                </c:pt>
                <c:pt idx="2230">
                  <c:v>5045.22</c:v>
                </c:pt>
                <c:pt idx="2231">
                  <c:v>5052.96</c:v>
                </c:pt>
                <c:pt idx="2232">
                  <c:v>5069.66</c:v>
                </c:pt>
                <c:pt idx="2233">
                  <c:v>5074.3900000000003</c:v>
                </c:pt>
                <c:pt idx="2234">
                  <c:v>5079.96</c:v>
                </c:pt>
                <c:pt idx="2235">
                  <c:v>5082.42</c:v>
                </c:pt>
                <c:pt idx="2236">
                  <c:v>5090.5</c:v>
                </c:pt>
                <c:pt idx="2237">
                  <c:v>5093.5</c:v>
                </c:pt>
                <c:pt idx="2238">
                  <c:v>5096.91</c:v>
                </c:pt>
                <c:pt idx="2239">
                  <c:v>5098.8</c:v>
                </c:pt>
                <c:pt idx="2240">
                  <c:v>5105.1400000000003</c:v>
                </c:pt>
                <c:pt idx="2241">
                  <c:v>5110.9799999999996</c:v>
                </c:pt>
                <c:pt idx="2242">
                  <c:v>5121.59</c:v>
                </c:pt>
                <c:pt idx="2243">
                  <c:v>5124.3</c:v>
                </c:pt>
                <c:pt idx="2244">
                  <c:v>5126.24</c:v>
                </c:pt>
                <c:pt idx="2245">
                  <c:v>5127.04</c:v>
                </c:pt>
                <c:pt idx="2246">
                  <c:v>5127.2</c:v>
                </c:pt>
                <c:pt idx="2247">
                  <c:v>5128.1099999999997</c:v>
                </c:pt>
                <c:pt idx="2248">
                  <c:v>5148</c:v>
                </c:pt>
                <c:pt idx="2249">
                  <c:v>5151</c:v>
                </c:pt>
                <c:pt idx="2250">
                  <c:v>5152</c:v>
                </c:pt>
                <c:pt idx="2251">
                  <c:v>5154.41</c:v>
                </c:pt>
                <c:pt idx="2252">
                  <c:v>5160.76</c:v>
                </c:pt>
                <c:pt idx="2253">
                  <c:v>5161.17</c:v>
                </c:pt>
                <c:pt idx="2254">
                  <c:v>5161.2</c:v>
                </c:pt>
                <c:pt idx="2255">
                  <c:v>5168.3999999999996</c:v>
                </c:pt>
                <c:pt idx="2256">
                  <c:v>5171.3999999999996</c:v>
                </c:pt>
                <c:pt idx="2257">
                  <c:v>5176.38</c:v>
                </c:pt>
                <c:pt idx="2258">
                  <c:v>5177.04</c:v>
                </c:pt>
                <c:pt idx="2259">
                  <c:v>5181.5</c:v>
                </c:pt>
                <c:pt idx="2260">
                  <c:v>5182</c:v>
                </c:pt>
                <c:pt idx="2261">
                  <c:v>5189.3999999999996</c:v>
                </c:pt>
                <c:pt idx="2262">
                  <c:v>5189.78</c:v>
                </c:pt>
                <c:pt idx="2263">
                  <c:v>5190.42</c:v>
                </c:pt>
                <c:pt idx="2264">
                  <c:v>5191.12</c:v>
                </c:pt>
                <c:pt idx="2265">
                  <c:v>5192.6400000000003</c:v>
                </c:pt>
                <c:pt idx="2266">
                  <c:v>5192.95</c:v>
                </c:pt>
                <c:pt idx="2267">
                  <c:v>5195.8500000000004</c:v>
                </c:pt>
                <c:pt idx="2268">
                  <c:v>5196.6000000000004</c:v>
                </c:pt>
                <c:pt idx="2269">
                  <c:v>5202.9399999999996</c:v>
                </c:pt>
                <c:pt idx="2270">
                  <c:v>5203</c:v>
                </c:pt>
                <c:pt idx="2271">
                  <c:v>5207.75</c:v>
                </c:pt>
                <c:pt idx="2272">
                  <c:v>5208.72</c:v>
                </c:pt>
                <c:pt idx="2273">
                  <c:v>5223.4799999999996</c:v>
                </c:pt>
                <c:pt idx="2274">
                  <c:v>5232.96</c:v>
                </c:pt>
                <c:pt idx="2275">
                  <c:v>5235.72</c:v>
                </c:pt>
                <c:pt idx="2276">
                  <c:v>5239.5</c:v>
                </c:pt>
                <c:pt idx="2277">
                  <c:v>5243.79</c:v>
                </c:pt>
                <c:pt idx="2278">
                  <c:v>5247.18</c:v>
                </c:pt>
                <c:pt idx="2279">
                  <c:v>5248</c:v>
                </c:pt>
                <c:pt idx="2280">
                  <c:v>5260.15</c:v>
                </c:pt>
                <c:pt idx="2281">
                  <c:v>5265.15</c:v>
                </c:pt>
                <c:pt idx="2282">
                  <c:v>5266.04</c:v>
                </c:pt>
                <c:pt idx="2283">
                  <c:v>5273.73</c:v>
                </c:pt>
                <c:pt idx="2284">
                  <c:v>5274.72</c:v>
                </c:pt>
                <c:pt idx="2285">
                  <c:v>5278.68</c:v>
                </c:pt>
                <c:pt idx="2286">
                  <c:v>5279.4</c:v>
                </c:pt>
                <c:pt idx="2287">
                  <c:v>5283.6</c:v>
                </c:pt>
                <c:pt idx="2288">
                  <c:v>5285.14</c:v>
                </c:pt>
                <c:pt idx="2289">
                  <c:v>5285.62</c:v>
                </c:pt>
                <c:pt idx="2290">
                  <c:v>5287.7</c:v>
                </c:pt>
                <c:pt idx="2291">
                  <c:v>5288.01</c:v>
                </c:pt>
                <c:pt idx="2292">
                  <c:v>5288.64</c:v>
                </c:pt>
                <c:pt idx="2293">
                  <c:v>5296.5</c:v>
                </c:pt>
                <c:pt idx="2294">
                  <c:v>5298.86</c:v>
                </c:pt>
                <c:pt idx="2295">
                  <c:v>5302.72</c:v>
                </c:pt>
                <c:pt idx="2296">
                  <c:v>5302.8</c:v>
                </c:pt>
                <c:pt idx="2297">
                  <c:v>5305.36</c:v>
                </c:pt>
                <c:pt idx="2298">
                  <c:v>5316.36</c:v>
                </c:pt>
                <c:pt idx="2299">
                  <c:v>5318.04</c:v>
                </c:pt>
                <c:pt idx="2300">
                  <c:v>5324.4</c:v>
                </c:pt>
                <c:pt idx="2301">
                  <c:v>5325.76</c:v>
                </c:pt>
                <c:pt idx="2302">
                  <c:v>5331.88</c:v>
                </c:pt>
                <c:pt idx="2303">
                  <c:v>5340.6</c:v>
                </c:pt>
                <c:pt idx="2304">
                  <c:v>5340.9</c:v>
                </c:pt>
                <c:pt idx="2305">
                  <c:v>5344.5</c:v>
                </c:pt>
                <c:pt idx="2306">
                  <c:v>5348.5</c:v>
                </c:pt>
                <c:pt idx="2307">
                  <c:v>5355.36</c:v>
                </c:pt>
                <c:pt idx="2308">
                  <c:v>5356.8</c:v>
                </c:pt>
                <c:pt idx="2309">
                  <c:v>5362.83</c:v>
                </c:pt>
                <c:pt idx="2310">
                  <c:v>5372.57</c:v>
                </c:pt>
                <c:pt idx="2311">
                  <c:v>5375.4</c:v>
                </c:pt>
                <c:pt idx="2312">
                  <c:v>5377.4</c:v>
                </c:pt>
                <c:pt idx="2313">
                  <c:v>5379.71</c:v>
                </c:pt>
                <c:pt idx="2314">
                  <c:v>5383.08</c:v>
                </c:pt>
                <c:pt idx="2315">
                  <c:v>5386.56</c:v>
                </c:pt>
                <c:pt idx="2316">
                  <c:v>5392.8</c:v>
                </c:pt>
                <c:pt idx="2317">
                  <c:v>5393.64</c:v>
                </c:pt>
                <c:pt idx="2318">
                  <c:v>5398.08</c:v>
                </c:pt>
                <c:pt idx="2319">
                  <c:v>5398.26</c:v>
                </c:pt>
                <c:pt idx="2320">
                  <c:v>5399.55</c:v>
                </c:pt>
                <c:pt idx="2321">
                  <c:v>5404.62</c:v>
                </c:pt>
                <c:pt idx="2322">
                  <c:v>5406.66</c:v>
                </c:pt>
                <c:pt idx="2323">
                  <c:v>5411.07</c:v>
                </c:pt>
                <c:pt idx="2324">
                  <c:v>5412.54</c:v>
                </c:pt>
                <c:pt idx="2325">
                  <c:v>5417.57</c:v>
                </c:pt>
                <c:pt idx="2326">
                  <c:v>5418.16</c:v>
                </c:pt>
                <c:pt idx="2327">
                  <c:v>5418.88</c:v>
                </c:pt>
                <c:pt idx="2328">
                  <c:v>5422.39</c:v>
                </c:pt>
                <c:pt idx="2329">
                  <c:v>5432.7</c:v>
                </c:pt>
                <c:pt idx="2330">
                  <c:v>5433.08</c:v>
                </c:pt>
                <c:pt idx="2331">
                  <c:v>5433.75</c:v>
                </c:pt>
                <c:pt idx="2332">
                  <c:v>5435.64</c:v>
                </c:pt>
                <c:pt idx="2333">
                  <c:v>5438.07</c:v>
                </c:pt>
                <c:pt idx="2334">
                  <c:v>5448.8</c:v>
                </c:pt>
                <c:pt idx="2335">
                  <c:v>5450.59</c:v>
                </c:pt>
                <c:pt idx="2336">
                  <c:v>5453</c:v>
                </c:pt>
                <c:pt idx="2337">
                  <c:v>5455.76</c:v>
                </c:pt>
                <c:pt idx="2338">
                  <c:v>5456.4</c:v>
                </c:pt>
                <c:pt idx="2339">
                  <c:v>5464.69</c:v>
                </c:pt>
                <c:pt idx="2340">
                  <c:v>5464.69</c:v>
                </c:pt>
                <c:pt idx="2341">
                  <c:v>5465.16</c:v>
                </c:pt>
                <c:pt idx="2342">
                  <c:v>5481.45</c:v>
                </c:pt>
                <c:pt idx="2343">
                  <c:v>5491.6</c:v>
                </c:pt>
                <c:pt idx="2344">
                  <c:v>5493.12</c:v>
                </c:pt>
                <c:pt idx="2345">
                  <c:v>5494.97</c:v>
                </c:pt>
                <c:pt idx="2346">
                  <c:v>5497.65</c:v>
                </c:pt>
                <c:pt idx="2347">
                  <c:v>5498.08</c:v>
                </c:pt>
                <c:pt idx="2348">
                  <c:v>5500.44</c:v>
                </c:pt>
                <c:pt idx="2349">
                  <c:v>5510.05</c:v>
                </c:pt>
                <c:pt idx="2350">
                  <c:v>5510.54</c:v>
                </c:pt>
                <c:pt idx="2351">
                  <c:v>5512.32</c:v>
                </c:pt>
                <c:pt idx="2352">
                  <c:v>5521.89</c:v>
                </c:pt>
                <c:pt idx="2353">
                  <c:v>5526.32</c:v>
                </c:pt>
                <c:pt idx="2354">
                  <c:v>5526.45</c:v>
                </c:pt>
                <c:pt idx="2355">
                  <c:v>5528.04</c:v>
                </c:pt>
                <c:pt idx="2356">
                  <c:v>5532.12</c:v>
                </c:pt>
                <c:pt idx="2357">
                  <c:v>5544</c:v>
                </c:pt>
                <c:pt idx="2358">
                  <c:v>5544.02</c:v>
                </c:pt>
                <c:pt idx="2359">
                  <c:v>5545.76</c:v>
                </c:pt>
                <c:pt idx="2360">
                  <c:v>5545.8</c:v>
                </c:pt>
                <c:pt idx="2361">
                  <c:v>5548.9</c:v>
                </c:pt>
                <c:pt idx="2362">
                  <c:v>5548.95</c:v>
                </c:pt>
                <c:pt idx="2363">
                  <c:v>5552.16</c:v>
                </c:pt>
                <c:pt idx="2364">
                  <c:v>5554.4</c:v>
                </c:pt>
                <c:pt idx="2365">
                  <c:v>5559.03</c:v>
                </c:pt>
                <c:pt idx="2366">
                  <c:v>5565.12</c:v>
                </c:pt>
                <c:pt idx="2367">
                  <c:v>5565.12</c:v>
                </c:pt>
                <c:pt idx="2368">
                  <c:v>5566</c:v>
                </c:pt>
                <c:pt idx="2369">
                  <c:v>5566.5</c:v>
                </c:pt>
                <c:pt idx="2370">
                  <c:v>5568.64</c:v>
                </c:pt>
                <c:pt idx="2371">
                  <c:v>5579.02</c:v>
                </c:pt>
                <c:pt idx="2372">
                  <c:v>5580.96</c:v>
                </c:pt>
                <c:pt idx="2373">
                  <c:v>5581.8</c:v>
                </c:pt>
                <c:pt idx="2374">
                  <c:v>5589.14</c:v>
                </c:pt>
                <c:pt idx="2375">
                  <c:v>5590</c:v>
                </c:pt>
                <c:pt idx="2376">
                  <c:v>5592.22</c:v>
                </c:pt>
                <c:pt idx="2377">
                  <c:v>5597.76</c:v>
                </c:pt>
                <c:pt idx="2378">
                  <c:v>5600.5</c:v>
                </c:pt>
                <c:pt idx="2379">
                  <c:v>5605.05</c:v>
                </c:pt>
                <c:pt idx="2380">
                  <c:v>5614</c:v>
                </c:pt>
                <c:pt idx="2381">
                  <c:v>5614.56</c:v>
                </c:pt>
                <c:pt idx="2382">
                  <c:v>5624.79</c:v>
                </c:pt>
                <c:pt idx="2383">
                  <c:v>5628.89</c:v>
                </c:pt>
                <c:pt idx="2384">
                  <c:v>5642.83</c:v>
                </c:pt>
                <c:pt idx="2385">
                  <c:v>5652.94</c:v>
                </c:pt>
                <c:pt idx="2386">
                  <c:v>5669.64</c:v>
                </c:pt>
                <c:pt idx="2387">
                  <c:v>5673.58</c:v>
                </c:pt>
                <c:pt idx="2388">
                  <c:v>5676.84</c:v>
                </c:pt>
                <c:pt idx="2389">
                  <c:v>5679.36</c:v>
                </c:pt>
                <c:pt idx="2390">
                  <c:v>5684.65</c:v>
                </c:pt>
                <c:pt idx="2391">
                  <c:v>5691.84</c:v>
                </c:pt>
                <c:pt idx="2392">
                  <c:v>5692.96</c:v>
                </c:pt>
                <c:pt idx="2393">
                  <c:v>5697.9</c:v>
                </c:pt>
                <c:pt idx="2394">
                  <c:v>5700.09</c:v>
                </c:pt>
                <c:pt idx="2395">
                  <c:v>5704.32</c:v>
                </c:pt>
                <c:pt idx="2396">
                  <c:v>5713.79</c:v>
                </c:pt>
                <c:pt idx="2397">
                  <c:v>5713.92</c:v>
                </c:pt>
                <c:pt idx="2398">
                  <c:v>5715.4</c:v>
                </c:pt>
                <c:pt idx="2399">
                  <c:v>5719.5</c:v>
                </c:pt>
                <c:pt idx="2400">
                  <c:v>5720.75</c:v>
                </c:pt>
                <c:pt idx="2401">
                  <c:v>5723.78</c:v>
                </c:pt>
                <c:pt idx="2402">
                  <c:v>5735.8</c:v>
                </c:pt>
                <c:pt idx="2403">
                  <c:v>5747.5</c:v>
                </c:pt>
                <c:pt idx="2404">
                  <c:v>5747.85</c:v>
                </c:pt>
                <c:pt idx="2405">
                  <c:v>5752.54</c:v>
                </c:pt>
                <c:pt idx="2406">
                  <c:v>5756.52</c:v>
                </c:pt>
                <c:pt idx="2407">
                  <c:v>5759.42</c:v>
                </c:pt>
                <c:pt idx="2408">
                  <c:v>5760.93</c:v>
                </c:pt>
                <c:pt idx="2409">
                  <c:v>5763.72</c:v>
                </c:pt>
                <c:pt idx="2410">
                  <c:v>5773.44</c:v>
                </c:pt>
                <c:pt idx="2411">
                  <c:v>5774.72</c:v>
                </c:pt>
                <c:pt idx="2412">
                  <c:v>5776.26</c:v>
                </c:pt>
                <c:pt idx="2413">
                  <c:v>5778.24</c:v>
                </c:pt>
                <c:pt idx="2414">
                  <c:v>5780.92</c:v>
                </c:pt>
                <c:pt idx="2415">
                  <c:v>5785.26</c:v>
                </c:pt>
                <c:pt idx="2416">
                  <c:v>5795.54</c:v>
                </c:pt>
                <c:pt idx="2417">
                  <c:v>5795.72</c:v>
                </c:pt>
                <c:pt idx="2418">
                  <c:v>5797.44</c:v>
                </c:pt>
                <c:pt idx="2419">
                  <c:v>5803.14</c:v>
                </c:pt>
                <c:pt idx="2420">
                  <c:v>5808.48</c:v>
                </c:pt>
                <c:pt idx="2421">
                  <c:v>5814.86</c:v>
                </c:pt>
                <c:pt idx="2422">
                  <c:v>5818.4</c:v>
                </c:pt>
                <c:pt idx="2423">
                  <c:v>5820.35</c:v>
                </c:pt>
                <c:pt idx="2424">
                  <c:v>5833.8</c:v>
                </c:pt>
                <c:pt idx="2425">
                  <c:v>5848.68</c:v>
                </c:pt>
                <c:pt idx="2426">
                  <c:v>5848.92</c:v>
                </c:pt>
                <c:pt idx="2427">
                  <c:v>5852.52</c:v>
                </c:pt>
                <c:pt idx="2428">
                  <c:v>5856.85</c:v>
                </c:pt>
                <c:pt idx="2429">
                  <c:v>5862</c:v>
                </c:pt>
                <c:pt idx="2430">
                  <c:v>5868.2</c:v>
                </c:pt>
                <c:pt idx="2431">
                  <c:v>5875.2</c:v>
                </c:pt>
                <c:pt idx="2432">
                  <c:v>5884.65</c:v>
                </c:pt>
                <c:pt idx="2433">
                  <c:v>5887.35</c:v>
                </c:pt>
                <c:pt idx="2434">
                  <c:v>5890.5</c:v>
                </c:pt>
                <c:pt idx="2435">
                  <c:v>5891.04</c:v>
                </c:pt>
                <c:pt idx="2436">
                  <c:v>5894.94</c:v>
                </c:pt>
                <c:pt idx="2437">
                  <c:v>5895.05</c:v>
                </c:pt>
                <c:pt idx="2438">
                  <c:v>5907.5</c:v>
                </c:pt>
                <c:pt idx="2439">
                  <c:v>5911.64</c:v>
                </c:pt>
                <c:pt idx="2440">
                  <c:v>5917.78</c:v>
                </c:pt>
                <c:pt idx="2441">
                  <c:v>5920.4</c:v>
                </c:pt>
                <c:pt idx="2442">
                  <c:v>5924.16</c:v>
                </c:pt>
                <c:pt idx="2443">
                  <c:v>5926.9</c:v>
                </c:pt>
                <c:pt idx="2444">
                  <c:v>5932.96</c:v>
                </c:pt>
                <c:pt idx="2445">
                  <c:v>5938.14</c:v>
                </c:pt>
                <c:pt idx="2446">
                  <c:v>5938.53</c:v>
                </c:pt>
                <c:pt idx="2447">
                  <c:v>5941.5</c:v>
                </c:pt>
                <c:pt idx="2448">
                  <c:v>5942.28</c:v>
                </c:pt>
                <c:pt idx="2449">
                  <c:v>5950.34</c:v>
                </c:pt>
                <c:pt idx="2450">
                  <c:v>5951.34</c:v>
                </c:pt>
                <c:pt idx="2451">
                  <c:v>5951.44</c:v>
                </c:pt>
                <c:pt idx="2452">
                  <c:v>5958.5</c:v>
                </c:pt>
                <c:pt idx="2453">
                  <c:v>5959.22</c:v>
                </c:pt>
                <c:pt idx="2454">
                  <c:v>5960.36</c:v>
                </c:pt>
                <c:pt idx="2455">
                  <c:v>5967</c:v>
                </c:pt>
                <c:pt idx="2456">
                  <c:v>5972.4</c:v>
                </c:pt>
                <c:pt idx="2457">
                  <c:v>5981.42</c:v>
                </c:pt>
                <c:pt idx="2458">
                  <c:v>5984.14</c:v>
                </c:pt>
                <c:pt idx="2459">
                  <c:v>5984.14</c:v>
                </c:pt>
                <c:pt idx="2460">
                  <c:v>5997.6</c:v>
                </c:pt>
                <c:pt idx="2461">
                  <c:v>6000.4</c:v>
                </c:pt>
                <c:pt idx="2462">
                  <c:v>6004.8</c:v>
                </c:pt>
                <c:pt idx="2463">
                  <c:v>6023.16</c:v>
                </c:pt>
                <c:pt idx="2464">
                  <c:v>6027.75</c:v>
                </c:pt>
                <c:pt idx="2465">
                  <c:v>6031.68</c:v>
                </c:pt>
                <c:pt idx="2466">
                  <c:v>6034.33</c:v>
                </c:pt>
                <c:pt idx="2467">
                  <c:v>6034.38</c:v>
                </c:pt>
                <c:pt idx="2468">
                  <c:v>6055.72</c:v>
                </c:pt>
                <c:pt idx="2469">
                  <c:v>6065.55</c:v>
                </c:pt>
                <c:pt idx="2470">
                  <c:v>6069</c:v>
                </c:pt>
                <c:pt idx="2471">
                  <c:v>6075.3</c:v>
                </c:pt>
                <c:pt idx="2472">
                  <c:v>6083</c:v>
                </c:pt>
                <c:pt idx="2473">
                  <c:v>6087.94</c:v>
                </c:pt>
                <c:pt idx="2474">
                  <c:v>6089.6</c:v>
                </c:pt>
                <c:pt idx="2475">
                  <c:v>6101</c:v>
                </c:pt>
                <c:pt idx="2476">
                  <c:v>6107.4</c:v>
                </c:pt>
                <c:pt idx="2477">
                  <c:v>6109.29</c:v>
                </c:pt>
                <c:pt idx="2478">
                  <c:v>6120.34</c:v>
                </c:pt>
                <c:pt idx="2479">
                  <c:v>6123.4</c:v>
                </c:pt>
                <c:pt idx="2480">
                  <c:v>6130.35</c:v>
                </c:pt>
                <c:pt idx="2481">
                  <c:v>6134.7</c:v>
                </c:pt>
                <c:pt idx="2482">
                  <c:v>6144.6</c:v>
                </c:pt>
                <c:pt idx="2483">
                  <c:v>6145.44</c:v>
                </c:pt>
                <c:pt idx="2484">
                  <c:v>6146.8</c:v>
                </c:pt>
                <c:pt idx="2485">
                  <c:v>6153.73</c:v>
                </c:pt>
                <c:pt idx="2486">
                  <c:v>6154.18</c:v>
                </c:pt>
                <c:pt idx="2487">
                  <c:v>6163.94</c:v>
                </c:pt>
                <c:pt idx="2488">
                  <c:v>6168</c:v>
                </c:pt>
                <c:pt idx="2489">
                  <c:v>6176.42</c:v>
                </c:pt>
                <c:pt idx="2490">
                  <c:v>6182.4</c:v>
                </c:pt>
                <c:pt idx="2491">
                  <c:v>6185.7</c:v>
                </c:pt>
                <c:pt idx="2492">
                  <c:v>6203.06</c:v>
                </c:pt>
                <c:pt idx="2493">
                  <c:v>6203.4</c:v>
                </c:pt>
                <c:pt idx="2494">
                  <c:v>6209.25</c:v>
                </c:pt>
                <c:pt idx="2495">
                  <c:v>6214.45</c:v>
                </c:pt>
                <c:pt idx="2496">
                  <c:v>6231.91</c:v>
                </c:pt>
                <c:pt idx="2497">
                  <c:v>6232</c:v>
                </c:pt>
                <c:pt idx="2498">
                  <c:v>6241.6</c:v>
                </c:pt>
                <c:pt idx="2499">
                  <c:v>6244.07</c:v>
                </c:pt>
                <c:pt idx="2500">
                  <c:v>6266.12</c:v>
                </c:pt>
                <c:pt idx="2501">
                  <c:v>6267.69</c:v>
                </c:pt>
                <c:pt idx="2502">
                  <c:v>6275.72</c:v>
                </c:pt>
                <c:pt idx="2503">
                  <c:v>6276.46</c:v>
                </c:pt>
                <c:pt idx="2504">
                  <c:v>6287.66</c:v>
                </c:pt>
                <c:pt idx="2505">
                  <c:v>6295.95</c:v>
                </c:pt>
                <c:pt idx="2506">
                  <c:v>6311.2</c:v>
                </c:pt>
                <c:pt idx="2507">
                  <c:v>6319.35</c:v>
                </c:pt>
                <c:pt idx="2508">
                  <c:v>6324.75</c:v>
                </c:pt>
                <c:pt idx="2509">
                  <c:v>6336.07</c:v>
                </c:pt>
                <c:pt idx="2510">
                  <c:v>6341.21</c:v>
                </c:pt>
                <c:pt idx="2511">
                  <c:v>6350.96</c:v>
                </c:pt>
                <c:pt idx="2512">
                  <c:v>6353.27</c:v>
                </c:pt>
                <c:pt idx="2513">
                  <c:v>6357.6</c:v>
                </c:pt>
                <c:pt idx="2514">
                  <c:v>6358.68</c:v>
                </c:pt>
                <c:pt idx="2515">
                  <c:v>6372.6</c:v>
                </c:pt>
                <c:pt idx="2516">
                  <c:v>6376.58</c:v>
                </c:pt>
                <c:pt idx="2517">
                  <c:v>6378.72</c:v>
                </c:pt>
                <c:pt idx="2518">
                  <c:v>6386.16</c:v>
                </c:pt>
                <c:pt idx="2519">
                  <c:v>6386.94</c:v>
                </c:pt>
                <c:pt idx="2520">
                  <c:v>6387.8</c:v>
                </c:pt>
                <c:pt idx="2521">
                  <c:v>6393.54</c:v>
                </c:pt>
                <c:pt idx="2522">
                  <c:v>6396</c:v>
                </c:pt>
                <c:pt idx="2523">
                  <c:v>6401.22</c:v>
                </c:pt>
                <c:pt idx="2524">
                  <c:v>6407.86</c:v>
                </c:pt>
                <c:pt idx="2525">
                  <c:v>6426.5</c:v>
                </c:pt>
                <c:pt idx="2526">
                  <c:v>6432.64</c:v>
                </c:pt>
                <c:pt idx="2527">
                  <c:v>6433.7</c:v>
                </c:pt>
                <c:pt idx="2528">
                  <c:v>6433.82</c:v>
                </c:pt>
                <c:pt idx="2529">
                  <c:v>6434.02</c:v>
                </c:pt>
                <c:pt idx="2530">
                  <c:v>6434.4</c:v>
                </c:pt>
                <c:pt idx="2531">
                  <c:v>6437.28</c:v>
                </c:pt>
                <c:pt idx="2532">
                  <c:v>6445.46</c:v>
                </c:pt>
                <c:pt idx="2533">
                  <c:v>6446.7</c:v>
                </c:pt>
                <c:pt idx="2534">
                  <c:v>6454.4</c:v>
                </c:pt>
                <c:pt idx="2535">
                  <c:v>6463.23</c:v>
                </c:pt>
                <c:pt idx="2536">
                  <c:v>6467.02</c:v>
                </c:pt>
                <c:pt idx="2537">
                  <c:v>6482.85</c:v>
                </c:pt>
                <c:pt idx="2538">
                  <c:v>6483.46</c:v>
                </c:pt>
                <c:pt idx="2539">
                  <c:v>6484.59</c:v>
                </c:pt>
                <c:pt idx="2540">
                  <c:v>6490.68</c:v>
                </c:pt>
                <c:pt idx="2541">
                  <c:v>6490.88</c:v>
                </c:pt>
                <c:pt idx="2542">
                  <c:v>6499.32</c:v>
                </c:pt>
                <c:pt idx="2543">
                  <c:v>6531.44</c:v>
                </c:pt>
                <c:pt idx="2544">
                  <c:v>6539.04</c:v>
                </c:pt>
                <c:pt idx="2545">
                  <c:v>6541.2</c:v>
                </c:pt>
                <c:pt idx="2546">
                  <c:v>6548.3</c:v>
                </c:pt>
                <c:pt idx="2547">
                  <c:v>6549.2</c:v>
                </c:pt>
                <c:pt idx="2548">
                  <c:v>6554.24</c:v>
                </c:pt>
                <c:pt idx="2549">
                  <c:v>6563.06</c:v>
                </c:pt>
                <c:pt idx="2550">
                  <c:v>6567.96</c:v>
                </c:pt>
                <c:pt idx="2551">
                  <c:v>6570.76</c:v>
                </c:pt>
                <c:pt idx="2552">
                  <c:v>6576.5</c:v>
                </c:pt>
                <c:pt idx="2553">
                  <c:v>6658.02</c:v>
                </c:pt>
                <c:pt idx="2554">
                  <c:v>6668.24</c:v>
                </c:pt>
                <c:pt idx="2555">
                  <c:v>6678</c:v>
                </c:pt>
                <c:pt idx="2556">
                  <c:v>6680.78</c:v>
                </c:pt>
                <c:pt idx="2557">
                  <c:v>6683.34</c:v>
                </c:pt>
                <c:pt idx="2558">
                  <c:v>6695.53</c:v>
                </c:pt>
                <c:pt idx="2559">
                  <c:v>6712.93</c:v>
                </c:pt>
                <c:pt idx="2560">
                  <c:v>6719.54</c:v>
                </c:pt>
                <c:pt idx="2561">
                  <c:v>6724</c:v>
                </c:pt>
                <c:pt idx="2562">
                  <c:v>6747.6</c:v>
                </c:pt>
                <c:pt idx="2563">
                  <c:v>6749.83</c:v>
                </c:pt>
                <c:pt idx="2564">
                  <c:v>6756</c:v>
                </c:pt>
                <c:pt idx="2565">
                  <c:v>6761.6</c:v>
                </c:pt>
                <c:pt idx="2566">
                  <c:v>6763.05</c:v>
                </c:pt>
                <c:pt idx="2567">
                  <c:v>6763.47</c:v>
                </c:pt>
                <c:pt idx="2568">
                  <c:v>6773.6</c:v>
                </c:pt>
                <c:pt idx="2569">
                  <c:v>6799.68</c:v>
                </c:pt>
                <c:pt idx="2570">
                  <c:v>6804.63</c:v>
                </c:pt>
                <c:pt idx="2571">
                  <c:v>6817.22</c:v>
                </c:pt>
                <c:pt idx="2572">
                  <c:v>6819.04</c:v>
                </c:pt>
                <c:pt idx="2573">
                  <c:v>6825.6</c:v>
                </c:pt>
                <c:pt idx="2574">
                  <c:v>6832.02</c:v>
                </c:pt>
                <c:pt idx="2575">
                  <c:v>6834.5</c:v>
                </c:pt>
                <c:pt idx="2576">
                  <c:v>6847</c:v>
                </c:pt>
                <c:pt idx="2577">
                  <c:v>6853.44</c:v>
                </c:pt>
                <c:pt idx="2578">
                  <c:v>6862.94</c:v>
                </c:pt>
                <c:pt idx="2579">
                  <c:v>6863.92</c:v>
                </c:pt>
                <c:pt idx="2580">
                  <c:v>6869.05</c:v>
                </c:pt>
                <c:pt idx="2581">
                  <c:v>6876.11</c:v>
                </c:pt>
                <c:pt idx="2582">
                  <c:v>6893.81</c:v>
                </c:pt>
                <c:pt idx="2583">
                  <c:v>6896.75</c:v>
                </c:pt>
                <c:pt idx="2584">
                  <c:v>6901.92</c:v>
                </c:pt>
                <c:pt idx="2585">
                  <c:v>6913.8</c:v>
                </c:pt>
                <c:pt idx="2586">
                  <c:v>6916.12</c:v>
                </c:pt>
                <c:pt idx="2587">
                  <c:v>6930.74</c:v>
                </c:pt>
                <c:pt idx="2588">
                  <c:v>6934.62</c:v>
                </c:pt>
                <c:pt idx="2589">
                  <c:v>6949.67</c:v>
                </c:pt>
                <c:pt idx="2590">
                  <c:v>6952.12</c:v>
                </c:pt>
                <c:pt idx="2591">
                  <c:v>6954.08</c:v>
                </c:pt>
                <c:pt idx="2592">
                  <c:v>6960.48</c:v>
                </c:pt>
                <c:pt idx="2593">
                  <c:v>6981</c:v>
                </c:pt>
                <c:pt idx="2594">
                  <c:v>6996.42</c:v>
                </c:pt>
                <c:pt idx="2595">
                  <c:v>7016.31</c:v>
                </c:pt>
                <c:pt idx="2596">
                  <c:v>7017.76</c:v>
                </c:pt>
                <c:pt idx="2597">
                  <c:v>7020.48</c:v>
                </c:pt>
                <c:pt idx="2598">
                  <c:v>7020.64</c:v>
                </c:pt>
                <c:pt idx="2599">
                  <c:v>7023.9</c:v>
                </c:pt>
                <c:pt idx="2600">
                  <c:v>7023.98</c:v>
                </c:pt>
                <c:pt idx="2601">
                  <c:v>7031.52</c:v>
                </c:pt>
                <c:pt idx="2602">
                  <c:v>7036.89</c:v>
                </c:pt>
                <c:pt idx="2603">
                  <c:v>7048.14</c:v>
                </c:pt>
                <c:pt idx="2604">
                  <c:v>7060.24</c:v>
                </c:pt>
                <c:pt idx="2605">
                  <c:v>7071.27</c:v>
                </c:pt>
                <c:pt idx="2606">
                  <c:v>7078.23</c:v>
                </c:pt>
                <c:pt idx="2607">
                  <c:v>7083</c:v>
                </c:pt>
                <c:pt idx="2608">
                  <c:v>7083.37</c:v>
                </c:pt>
                <c:pt idx="2609">
                  <c:v>7084</c:v>
                </c:pt>
                <c:pt idx="2610">
                  <c:v>7110.8</c:v>
                </c:pt>
                <c:pt idx="2611">
                  <c:v>7110.91</c:v>
                </c:pt>
                <c:pt idx="2612">
                  <c:v>7119</c:v>
                </c:pt>
                <c:pt idx="2613">
                  <c:v>7132.68</c:v>
                </c:pt>
                <c:pt idx="2614">
                  <c:v>7136.19</c:v>
                </c:pt>
                <c:pt idx="2615">
                  <c:v>7140.76</c:v>
                </c:pt>
                <c:pt idx="2616">
                  <c:v>7146.9</c:v>
                </c:pt>
                <c:pt idx="2617">
                  <c:v>7154.5</c:v>
                </c:pt>
                <c:pt idx="2618">
                  <c:v>7169.28</c:v>
                </c:pt>
                <c:pt idx="2619">
                  <c:v>7181.44</c:v>
                </c:pt>
                <c:pt idx="2620">
                  <c:v>7182</c:v>
                </c:pt>
                <c:pt idx="2621">
                  <c:v>7182</c:v>
                </c:pt>
                <c:pt idx="2622">
                  <c:v>7207.45</c:v>
                </c:pt>
                <c:pt idx="2623">
                  <c:v>7208</c:v>
                </c:pt>
                <c:pt idx="2624">
                  <c:v>7209.11</c:v>
                </c:pt>
                <c:pt idx="2625">
                  <c:v>7232.16</c:v>
                </c:pt>
                <c:pt idx="2626">
                  <c:v>7238.28</c:v>
                </c:pt>
                <c:pt idx="2627">
                  <c:v>7264.53</c:v>
                </c:pt>
                <c:pt idx="2628">
                  <c:v>7290.36</c:v>
                </c:pt>
                <c:pt idx="2629">
                  <c:v>7300.51</c:v>
                </c:pt>
                <c:pt idx="2630">
                  <c:v>7307.42</c:v>
                </c:pt>
                <c:pt idx="2631">
                  <c:v>7310</c:v>
                </c:pt>
                <c:pt idx="2632">
                  <c:v>7310</c:v>
                </c:pt>
                <c:pt idx="2633">
                  <c:v>7329.06</c:v>
                </c:pt>
                <c:pt idx="2634">
                  <c:v>7343.9</c:v>
                </c:pt>
                <c:pt idx="2635">
                  <c:v>7366.44</c:v>
                </c:pt>
                <c:pt idx="2636">
                  <c:v>7374.1</c:v>
                </c:pt>
                <c:pt idx="2637">
                  <c:v>7379.97</c:v>
                </c:pt>
                <c:pt idx="2638">
                  <c:v>7381.16</c:v>
                </c:pt>
                <c:pt idx="2639">
                  <c:v>7381.16</c:v>
                </c:pt>
                <c:pt idx="2640">
                  <c:v>7396.8</c:v>
                </c:pt>
                <c:pt idx="2641">
                  <c:v>7397</c:v>
                </c:pt>
                <c:pt idx="2642">
                  <c:v>7421.3</c:v>
                </c:pt>
                <c:pt idx="2643">
                  <c:v>7455.87</c:v>
                </c:pt>
                <c:pt idx="2644">
                  <c:v>7460.74</c:v>
                </c:pt>
                <c:pt idx="2645">
                  <c:v>7474.5</c:v>
                </c:pt>
                <c:pt idx="2646">
                  <c:v>7483.98</c:v>
                </c:pt>
                <c:pt idx="2647">
                  <c:v>7488.04</c:v>
                </c:pt>
                <c:pt idx="2648">
                  <c:v>7492.4</c:v>
                </c:pt>
                <c:pt idx="2649">
                  <c:v>7498.9</c:v>
                </c:pt>
                <c:pt idx="2650">
                  <c:v>7516.08</c:v>
                </c:pt>
                <c:pt idx="2651">
                  <c:v>7543.75</c:v>
                </c:pt>
                <c:pt idx="2652">
                  <c:v>7552.28</c:v>
                </c:pt>
                <c:pt idx="2653">
                  <c:v>7554.8</c:v>
                </c:pt>
                <c:pt idx="2654">
                  <c:v>7597.3</c:v>
                </c:pt>
                <c:pt idx="2655">
                  <c:v>7599.9</c:v>
                </c:pt>
                <c:pt idx="2656">
                  <c:v>7620.5</c:v>
                </c:pt>
                <c:pt idx="2657">
                  <c:v>7650</c:v>
                </c:pt>
                <c:pt idx="2658">
                  <c:v>7667.14</c:v>
                </c:pt>
                <c:pt idx="2659">
                  <c:v>7680.64</c:v>
                </c:pt>
                <c:pt idx="2660">
                  <c:v>7695.6</c:v>
                </c:pt>
                <c:pt idx="2661">
                  <c:v>7723.5</c:v>
                </c:pt>
                <c:pt idx="2662">
                  <c:v>7737.93</c:v>
                </c:pt>
                <c:pt idx="2663">
                  <c:v>7827.3</c:v>
                </c:pt>
                <c:pt idx="2664">
                  <c:v>7872.5</c:v>
                </c:pt>
                <c:pt idx="2665">
                  <c:v>7886.2</c:v>
                </c:pt>
                <c:pt idx="2666">
                  <c:v>7901.1</c:v>
                </c:pt>
                <c:pt idx="2667">
                  <c:v>7947.31</c:v>
                </c:pt>
                <c:pt idx="2668">
                  <c:v>7956.46</c:v>
                </c:pt>
                <c:pt idx="2669">
                  <c:v>7962.24</c:v>
                </c:pt>
                <c:pt idx="2670">
                  <c:v>7969.36</c:v>
                </c:pt>
                <c:pt idx="2671">
                  <c:v>7975.44</c:v>
                </c:pt>
                <c:pt idx="2672">
                  <c:v>8008.56</c:v>
                </c:pt>
                <c:pt idx="2673">
                  <c:v>8014.82</c:v>
                </c:pt>
                <c:pt idx="2674">
                  <c:v>8014.82</c:v>
                </c:pt>
                <c:pt idx="2675">
                  <c:v>8023.29</c:v>
                </c:pt>
                <c:pt idx="2676">
                  <c:v>8078.4</c:v>
                </c:pt>
                <c:pt idx="2677">
                  <c:v>8118.55</c:v>
                </c:pt>
                <c:pt idx="2678">
                  <c:v>8138.76</c:v>
                </c:pt>
                <c:pt idx="2679">
                  <c:v>8160.3</c:v>
                </c:pt>
                <c:pt idx="2680">
                  <c:v>8209.44</c:v>
                </c:pt>
                <c:pt idx="2681">
                  <c:v>8209.44</c:v>
                </c:pt>
                <c:pt idx="2682">
                  <c:v>8236.75</c:v>
                </c:pt>
                <c:pt idx="2683">
                  <c:v>8253</c:v>
                </c:pt>
                <c:pt idx="2684">
                  <c:v>8257</c:v>
                </c:pt>
                <c:pt idx="2685">
                  <c:v>8258</c:v>
                </c:pt>
                <c:pt idx="2686">
                  <c:v>8272.34</c:v>
                </c:pt>
                <c:pt idx="2687">
                  <c:v>8284</c:v>
                </c:pt>
                <c:pt idx="2688">
                  <c:v>8289.0499999999993</c:v>
                </c:pt>
                <c:pt idx="2689">
                  <c:v>8291.0400000000009</c:v>
                </c:pt>
                <c:pt idx="2690">
                  <c:v>8331.61</c:v>
                </c:pt>
                <c:pt idx="2691">
                  <c:v>8336.94</c:v>
                </c:pt>
                <c:pt idx="2692">
                  <c:v>8339.7999999999993</c:v>
                </c:pt>
                <c:pt idx="2693">
                  <c:v>8344.7099999999991</c:v>
                </c:pt>
                <c:pt idx="2694">
                  <c:v>8374.69</c:v>
                </c:pt>
                <c:pt idx="2695">
                  <c:v>8378.58</c:v>
                </c:pt>
                <c:pt idx="2696">
                  <c:v>8378.69</c:v>
                </c:pt>
                <c:pt idx="2697">
                  <c:v>8411.56</c:v>
                </c:pt>
                <c:pt idx="2698">
                  <c:v>8427.02</c:v>
                </c:pt>
                <c:pt idx="2699">
                  <c:v>8448.64</c:v>
                </c:pt>
                <c:pt idx="2700">
                  <c:v>8470.14</c:v>
                </c:pt>
                <c:pt idx="2701">
                  <c:v>8498</c:v>
                </c:pt>
                <c:pt idx="2702">
                  <c:v>8594.52</c:v>
                </c:pt>
                <c:pt idx="2703">
                  <c:v>8602.92</c:v>
                </c:pt>
                <c:pt idx="2704">
                  <c:v>8648.64</c:v>
                </c:pt>
                <c:pt idx="2705">
                  <c:v>8677.7999999999993</c:v>
                </c:pt>
                <c:pt idx="2706">
                  <c:v>8690.36</c:v>
                </c:pt>
                <c:pt idx="2707">
                  <c:v>8714.7000000000007</c:v>
                </c:pt>
                <c:pt idx="2708">
                  <c:v>8754.69</c:v>
                </c:pt>
                <c:pt idx="2709">
                  <c:v>8844.1200000000008</c:v>
                </c:pt>
                <c:pt idx="2710">
                  <c:v>8884.7999999999993</c:v>
                </c:pt>
                <c:pt idx="2711">
                  <c:v>8887.7000000000007</c:v>
                </c:pt>
                <c:pt idx="2712">
                  <c:v>8892.9</c:v>
                </c:pt>
                <c:pt idx="2713">
                  <c:v>8935.5</c:v>
                </c:pt>
                <c:pt idx="2714">
                  <c:v>8940.9599999999991</c:v>
                </c:pt>
                <c:pt idx="2715">
                  <c:v>8977.0499999999993</c:v>
                </c:pt>
                <c:pt idx="2716">
                  <c:v>9048.16</c:v>
                </c:pt>
                <c:pt idx="2717">
                  <c:v>9064.89</c:v>
                </c:pt>
                <c:pt idx="2718">
                  <c:v>9160.36</c:v>
                </c:pt>
                <c:pt idx="2719">
                  <c:v>9169</c:v>
                </c:pt>
                <c:pt idx="2720">
                  <c:v>9218.16</c:v>
                </c:pt>
                <c:pt idx="2721">
                  <c:v>9240</c:v>
                </c:pt>
                <c:pt idx="2722">
                  <c:v>9240.44</c:v>
                </c:pt>
                <c:pt idx="2723">
                  <c:v>9245.76</c:v>
                </c:pt>
                <c:pt idx="2724">
                  <c:v>9264.86</c:v>
                </c:pt>
                <c:pt idx="2725">
                  <c:v>9470.94</c:v>
                </c:pt>
                <c:pt idx="2726">
                  <c:v>9534.5</c:v>
                </c:pt>
                <c:pt idx="2727">
                  <c:v>9558.7999999999993</c:v>
                </c:pt>
                <c:pt idx="2728">
                  <c:v>9631</c:v>
                </c:pt>
                <c:pt idx="2729">
                  <c:v>9661.44</c:v>
                </c:pt>
                <c:pt idx="2730">
                  <c:v>9720</c:v>
                </c:pt>
                <c:pt idx="2731">
                  <c:v>9774.0300000000007</c:v>
                </c:pt>
                <c:pt idx="2732">
                  <c:v>10039.6</c:v>
                </c:pt>
                <c:pt idx="2733">
                  <c:v>10066.6</c:v>
                </c:pt>
                <c:pt idx="2734">
                  <c:v>10172.700000000001</c:v>
                </c:pt>
                <c:pt idx="2735">
                  <c:v>10468.9</c:v>
                </c:pt>
                <c:pt idx="2736">
                  <c:v>10606.2</c:v>
                </c:pt>
                <c:pt idx="2737">
                  <c:v>10758</c:v>
                </c:pt>
                <c:pt idx="2738">
                  <c:v>10993.5</c:v>
                </c:pt>
                <c:pt idx="2739">
                  <c:v>11279.2</c:v>
                </c:pt>
                <c:pt idx="2740">
                  <c:v>11623.7</c:v>
                </c:pt>
                <c:pt idx="2741">
                  <c:v>11739.7</c:v>
                </c:pt>
                <c:pt idx="2742">
                  <c:v>11886.6</c:v>
                </c:pt>
                <c:pt idx="2743">
                  <c:v>11887.8</c:v>
                </c:pt>
                <c:pt idx="2744">
                  <c:v>12001</c:v>
                </c:pt>
                <c:pt idx="2745">
                  <c:v>12536.5</c:v>
                </c:pt>
                <c:pt idx="2746">
                  <c:v>14082.8</c:v>
                </c:pt>
              </c:numCache>
            </c:numRef>
          </c:yVal>
          <c:smooth val="0"/>
          <c:extLst>
            <c:ext xmlns:c16="http://schemas.microsoft.com/office/drawing/2014/chart" uri="{C3380CC4-5D6E-409C-BE32-E72D297353CC}">
              <c16:uniqueId val="{00000001-B67C-4781-BD49-7B22503DC72F}"/>
            </c:ext>
          </c:extLst>
        </c:ser>
        <c:dLbls>
          <c:showLegendKey val="0"/>
          <c:showVal val="0"/>
          <c:showCatName val="0"/>
          <c:showSerName val="0"/>
          <c:showPercent val="0"/>
          <c:showBubbleSize val="0"/>
        </c:dLbls>
        <c:axId val="1980397055"/>
        <c:axId val="1980398303"/>
      </c:scatterChart>
      <c:valAx>
        <c:axId val="1980397055"/>
        <c:scaling>
          <c:orientation val="minMax"/>
          <c:min val="5"/>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980398303"/>
        <c:crosses val="autoZero"/>
        <c:crossBetween val="midCat"/>
      </c:valAx>
      <c:valAx>
        <c:axId val="1980398303"/>
        <c:scaling>
          <c:orientation val="minMax"/>
          <c:min val="30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980397055"/>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GH"/>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4F0C64"/>
                </a:solidFill>
              </a:rPr>
              <a:t> RELATIONSHIP BETWEEN QUANTITY ORDERED</a:t>
            </a:r>
            <a:r>
              <a:rPr lang="en-US" b="1" baseline="0">
                <a:solidFill>
                  <a:srgbClr val="4F0C64"/>
                </a:solidFill>
              </a:rPr>
              <a:t> AND SALES</a:t>
            </a:r>
            <a:r>
              <a:rPr lang="en-US" b="1">
                <a:solidFill>
                  <a:srgbClr val="4F0C64"/>
                </a:solidFill>
              </a:rP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scatterChart>
        <c:scatterStyle val="lineMarker"/>
        <c:varyColors val="0"/>
        <c:ser>
          <c:idx val="0"/>
          <c:order val="0"/>
          <c:tx>
            <c:strRef>
              <c:f>Sheet18!$C$2</c:f>
              <c:strCache>
                <c:ptCount val="1"/>
                <c:pt idx="0">
                  <c:v> SALES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Sheet18!$B$3:$B$2749</c:f>
              <c:numCache>
                <c:formatCode>0</c:formatCode>
                <c:ptCount val="2747"/>
                <c:pt idx="0">
                  <c:v>11</c:v>
                </c:pt>
                <c:pt idx="1">
                  <c:v>6</c:v>
                </c:pt>
                <c:pt idx="2">
                  <c:v>15</c:v>
                </c:pt>
                <c:pt idx="3">
                  <c:v>20</c:v>
                </c:pt>
                <c:pt idx="4">
                  <c:v>15</c:v>
                </c:pt>
                <c:pt idx="5">
                  <c:v>20</c:v>
                </c:pt>
                <c:pt idx="6">
                  <c:v>15</c:v>
                </c:pt>
                <c:pt idx="7">
                  <c:v>20</c:v>
                </c:pt>
                <c:pt idx="8">
                  <c:v>23</c:v>
                </c:pt>
                <c:pt idx="9">
                  <c:v>20</c:v>
                </c:pt>
                <c:pt idx="10">
                  <c:v>20</c:v>
                </c:pt>
                <c:pt idx="11">
                  <c:v>20</c:v>
                </c:pt>
                <c:pt idx="12">
                  <c:v>24</c:v>
                </c:pt>
                <c:pt idx="13">
                  <c:v>20</c:v>
                </c:pt>
                <c:pt idx="14">
                  <c:v>21</c:v>
                </c:pt>
                <c:pt idx="15">
                  <c:v>26</c:v>
                </c:pt>
                <c:pt idx="16">
                  <c:v>21</c:v>
                </c:pt>
                <c:pt idx="17">
                  <c:v>6</c:v>
                </c:pt>
                <c:pt idx="18">
                  <c:v>20</c:v>
                </c:pt>
                <c:pt idx="19">
                  <c:v>20</c:v>
                </c:pt>
                <c:pt idx="20">
                  <c:v>26</c:v>
                </c:pt>
                <c:pt idx="21">
                  <c:v>23</c:v>
                </c:pt>
                <c:pt idx="22">
                  <c:v>21</c:v>
                </c:pt>
                <c:pt idx="23">
                  <c:v>21</c:v>
                </c:pt>
                <c:pt idx="24">
                  <c:v>28</c:v>
                </c:pt>
                <c:pt idx="25">
                  <c:v>27</c:v>
                </c:pt>
                <c:pt idx="26">
                  <c:v>23</c:v>
                </c:pt>
                <c:pt idx="27">
                  <c:v>21</c:v>
                </c:pt>
                <c:pt idx="28">
                  <c:v>10</c:v>
                </c:pt>
                <c:pt idx="29">
                  <c:v>21</c:v>
                </c:pt>
                <c:pt idx="30">
                  <c:v>20</c:v>
                </c:pt>
                <c:pt idx="31">
                  <c:v>22</c:v>
                </c:pt>
                <c:pt idx="32">
                  <c:v>32</c:v>
                </c:pt>
                <c:pt idx="33">
                  <c:v>24</c:v>
                </c:pt>
                <c:pt idx="34">
                  <c:v>30</c:v>
                </c:pt>
                <c:pt idx="35">
                  <c:v>19</c:v>
                </c:pt>
                <c:pt idx="36">
                  <c:v>29</c:v>
                </c:pt>
                <c:pt idx="37">
                  <c:v>19</c:v>
                </c:pt>
                <c:pt idx="38">
                  <c:v>21</c:v>
                </c:pt>
                <c:pt idx="39">
                  <c:v>24</c:v>
                </c:pt>
                <c:pt idx="40">
                  <c:v>23</c:v>
                </c:pt>
                <c:pt idx="41">
                  <c:v>20</c:v>
                </c:pt>
                <c:pt idx="42">
                  <c:v>30</c:v>
                </c:pt>
                <c:pt idx="43">
                  <c:v>33</c:v>
                </c:pt>
                <c:pt idx="44">
                  <c:v>31</c:v>
                </c:pt>
                <c:pt idx="45">
                  <c:v>27</c:v>
                </c:pt>
                <c:pt idx="46">
                  <c:v>20</c:v>
                </c:pt>
                <c:pt idx="47">
                  <c:v>27</c:v>
                </c:pt>
                <c:pt idx="48">
                  <c:v>21</c:v>
                </c:pt>
                <c:pt idx="49">
                  <c:v>22</c:v>
                </c:pt>
                <c:pt idx="50">
                  <c:v>20</c:v>
                </c:pt>
                <c:pt idx="51">
                  <c:v>26</c:v>
                </c:pt>
                <c:pt idx="52">
                  <c:v>24</c:v>
                </c:pt>
                <c:pt idx="53">
                  <c:v>31</c:v>
                </c:pt>
                <c:pt idx="54">
                  <c:v>31</c:v>
                </c:pt>
                <c:pt idx="55">
                  <c:v>21</c:v>
                </c:pt>
                <c:pt idx="56">
                  <c:v>26</c:v>
                </c:pt>
                <c:pt idx="57">
                  <c:v>26</c:v>
                </c:pt>
                <c:pt idx="58">
                  <c:v>20</c:v>
                </c:pt>
                <c:pt idx="59">
                  <c:v>13</c:v>
                </c:pt>
                <c:pt idx="60">
                  <c:v>21</c:v>
                </c:pt>
                <c:pt idx="61">
                  <c:v>21</c:v>
                </c:pt>
                <c:pt idx="62">
                  <c:v>25</c:v>
                </c:pt>
                <c:pt idx="63">
                  <c:v>30</c:v>
                </c:pt>
                <c:pt idx="64">
                  <c:v>33</c:v>
                </c:pt>
                <c:pt idx="65">
                  <c:v>20</c:v>
                </c:pt>
                <c:pt idx="66">
                  <c:v>24</c:v>
                </c:pt>
                <c:pt idx="67">
                  <c:v>10</c:v>
                </c:pt>
                <c:pt idx="68">
                  <c:v>31</c:v>
                </c:pt>
                <c:pt idx="69">
                  <c:v>24</c:v>
                </c:pt>
                <c:pt idx="70">
                  <c:v>21</c:v>
                </c:pt>
                <c:pt idx="71">
                  <c:v>25</c:v>
                </c:pt>
                <c:pt idx="72">
                  <c:v>29</c:v>
                </c:pt>
                <c:pt idx="73">
                  <c:v>29</c:v>
                </c:pt>
                <c:pt idx="74">
                  <c:v>31</c:v>
                </c:pt>
                <c:pt idx="75">
                  <c:v>27</c:v>
                </c:pt>
                <c:pt idx="76">
                  <c:v>29</c:v>
                </c:pt>
                <c:pt idx="77">
                  <c:v>21</c:v>
                </c:pt>
                <c:pt idx="78">
                  <c:v>20</c:v>
                </c:pt>
                <c:pt idx="79">
                  <c:v>22</c:v>
                </c:pt>
                <c:pt idx="80">
                  <c:v>21</c:v>
                </c:pt>
                <c:pt idx="81">
                  <c:v>11</c:v>
                </c:pt>
                <c:pt idx="82">
                  <c:v>31</c:v>
                </c:pt>
                <c:pt idx="83">
                  <c:v>27</c:v>
                </c:pt>
                <c:pt idx="84">
                  <c:v>23</c:v>
                </c:pt>
                <c:pt idx="85">
                  <c:v>25</c:v>
                </c:pt>
                <c:pt idx="86">
                  <c:v>37</c:v>
                </c:pt>
                <c:pt idx="87">
                  <c:v>39</c:v>
                </c:pt>
                <c:pt idx="88">
                  <c:v>31</c:v>
                </c:pt>
                <c:pt idx="89">
                  <c:v>24</c:v>
                </c:pt>
                <c:pt idx="90">
                  <c:v>35</c:v>
                </c:pt>
                <c:pt idx="91">
                  <c:v>20</c:v>
                </c:pt>
                <c:pt idx="92">
                  <c:v>39</c:v>
                </c:pt>
                <c:pt idx="93">
                  <c:v>22</c:v>
                </c:pt>
                <c:pt idx="94">
                  <c:v>27</c:v>
                </c:pt>
                <c:pt idx="95">
                  <c:v>21</c:v>
                </c:pt>
                <c:pt idx="96">
                  <c:v>27</c:v>
                </c:pt>
                <c:pt idx="97">
                  <c:v>32</c:v>
                </c:pt>
                <c:pt idx="98">
                  <c:v>22</c:v>
                </c:pt>
                <c:pt idx="99">
                  <c:v>24</c:v>
                </c:pt>
                <c:pt idx="100">
                  <c:v>24</c:v>
                </c:pt>
                <c:pt idx="101">
                  <c:v>36</c:v>
                </c:pt>
                <c:pt idx="102">
                  <c:v>21</c:v>
                </c:pt>
                <c:pt idx="103">
                  <c:v>25</c:v>
                </c:pt>
                <c:pt idx="104">
                  <c:v>24</c:v>
                </c:pt>
                <c:pt idx="105">
                  <c:v>31</c:v>
                </c:pt>
                <c:pt idx="106">
                  <c:v>30</c:v>
                </c:pt>
                <c:pt idx="107">
                  <c:v>39</c:v>
                </c:pt>
                <c:pt idx="108">
                  <c:v>16</c:v>
                </c:pt>
                <c:pt idx="109">
                  <c:v>30</c:v>
                </c:pt>
                <c:pt idx="110">
                  <c:v>29</c:v>
                </c:pt>
                <c:pt idx="111">
                  <c:v>45</c:v>
                </c:pt>
                <c:pt idx="112">
                  <c:v>20</c:v>
                </c:pt>
                <c:pt idx="113">
                  <c:v>20</c:v>
                </c:pt>
                <c:pt idx="114">
                  <c:v>20</c:v>
                </c:pt>
                <c:pt idx="115">
                  <c:v>41</c:v>
                </c:pt>
                <c:pt idx="116">
                  <c:v>33</c:v>
                </c:pt>
                <c:pt idx="117">
                  <c:v>23</c:v>
                </c:pt>
                <c:pt idx="118">
                  <c:v>42</c:v>
                </c:pt>
                <c:pt idx="119">
                  <c:v>20</c:v>
                </c:pt>
                <c:pt idx="120">
                  <c:v>37</c:v>
                </c:pt>
                <c:pt idx="121">
                  <c:v>33</c:v>
                </c:pt>
                <c:pt idx="122">
                  <c:v>28</c:v>
                </c:pt>
                <c:pt idx="123">
                  <c:v>21</c:v>
                </c:pt>
                <c:pt idx="124">
                  <c:v>24</c:v>
                </c:pt>
                <c:pt idx="125">
                  <c:v>23</c:v>
                </c:pt>
                <c:pt idx="126">
                  <c:v>34</c:v>
                </c:pt>
                <c:pt idx="127">
                  <c:v>42</c:v>
                </c:pt>
                <c:pt idx="128">
                  <c:v>20</c:v>
                </c:pt>
                <c:pt idx="129">
                  <c:v>18</c:v>
                </c:pt>
                <c:pt idx="130">
                  <c:v>29</c:v>
                </c:pt>
                <c:pt idx="131">
                  <c:v>21</c:v>
                </c:pt>
                <c:pt idx="132">
                  <c:v>26</c:v>
                </c:pt>
                <c:pt idx="133">
                  <c:v>20</c:v>
                </c:pt>
                <c:pt idx="134">
                  <c:v>24</c:v>
                </c:pt>
                <c:pt idx="135">
                  <c:v>24</c:v>
                </c:pt>
                <c:pt idx="136">
                  <c:v>21</c:v>
                </c:pt>
                <c:pt idx="137">
                  <c:v>22</c:v>
                </c:pt>
                <c:pt idx="138">
                  <c:v>21</c:v>
                </c:pt>
                <c:pt idx="139">
                  <c:v>36</c:v>
                </c:pt>
                <c:pt idx="140">
                  <c:v>23</c:v>
                </c:pt>
                <c:pt idx="141">
                  <c:v>30</c:v>
                </c:pt>
                <c:pt idx="142">
                  <c:v>25</c:v>
                </c:pt>
                <c:pt idx="143">
                  <c:v>26</c:v>
                </c:pt>
                <c:pt idx="144">
                  <c:v>39</c:v>
                </c:pt>
                <c:pt idx="145">
                  <c:v>23</c:v>
                </c:pt>
                <c:pt idx="146">
                  <c:v>25</c:v>
                </c:pt>
                <c:pt idx="147">
                  <c:v>28</c:v>
                </c:pt>
                <c:pt idx="148">
                  <c:v>20</c:v>
                </c:pt>
                <c:pt idx="149">
                  <c:v>21</c:v>
                </c:pt>
                <c:pt idx="150">
                  <c:v>33</c:v>
                </c:pt>
                <c:pt idx="151">
                  <c:v>23</c:v>
                </c:pt>
                <c:pt idx="152">
                  <c:v>20</c:v>
                </c:pt>
                <c:pt idx="153">
                  <c:v>26</c:v>
                </c:pt>
                <c:pt idx="154">
                  <c:v>21</c:v>
                </c:pt>
                <c:pt idx="155">
                  <c:v>27</c:v>
                </c:pt>
                <c:pt idx="156">
                  <c:v>42</c:v>
                </c:pt>
                <c:pt idx="157">
                  <c:v>36</c:v>
                </c:pt>
                <c:pt idx="158">
                  <c:v>21</c:v>
                </c:pt>
                <c:pt idx="159">
                  <c:v>20</c:v>
                </c:pt>
                <c:pt idx="160">
                  <c:v>33</c:v>
                </c:pt>
                <c:pt idx="161">
                  <c:v>21</c:v>
                </c:pt>
                <c:pt idx="162">
                  <c:v>24</c:v>
                </c:pt>
                <c:pt idx="163">
                  <c:v>25</c:v>
                </c:pt>
                <c:pt idx="164">
                  <c:v>24</c:v>
                </c:pt>
                <c:pt idx="165">
                  <c:v>28</c:v>
                </c:pt>
                <c:pt idx="166">
                  <c:v>36</c:v>
                </c:pt>
                <c:pt idx="167">
                  <c:v>18</c:v>
                </c:pt>
                <c:pt idx="168">
                  <c:v>28</c:v>
                </c:pt>
                <c:pt idx="169">
                  <c:v>27</c:v>
                </c:pt>
                <c:pt idx="170">
                  <c:v>20</c:v>
                </c:pt>
                <c:pt idx="171">
                  <c:v>26</c:v>
                </c:pt>
                <c:pt idx="172">
                  <c:v>29</c:v>
                </c:pt>
                <c:pt idx="173">
                  <c:v>20</c:v>
                </c:pt>
                <c:pt idx="174">
                  <c:v>25</c:v>
                </c:pt>
                <c:pt idx="175">
                  <c:v>20</c:v>
                </c:pt>
                <c:pt idx="176">
                  <c:v>34</c:v>
                </c:pt>
                <c:pt idx="177">
                  <c:v>21</c:v>
                </c:pt>
                <c:pt idx="178">
                  <c:v>34</c:v>
                </c:pt>
                <c:pt idx="179">
                  <c:v>33</c:v>
                </c:pt>
                <c:pt idx="180">
                  <c:v>33</c:v>
                </c:pt>
                <c:pt idx="181">
                  <c:v>33</c:v>
                </c:pt>
                <c:pt idx="182">
                  <c:v>31</c:v>
                </c:pt>
                <c:pt idx="183">
                  <c:v>32</c:v>
                </c:pt>
                <c:pt idx="184">
                  <c:v>36</c:v>
                </c:pt>
                <c:pt idx="185">
                  <c:v>24</c:v>
                </c:pt>
                <c:pt idx="186">
                  <c:v>45</c:v>
                </c:pt>
                <c:pt idx="187">
                  <c:v>24</c:v>
                </c:pt>
                <c:pt idx="188">
                  <c:v>22</c:v>
                </c:pt>
                <c:pt idx="189">
                  <c:v>28</c:v>
                </c:pt>
                <c:pt idx="190">
                  <c:v>31</c:v>
                </c:pt>
                <c:pt idx="191">
                  <c:v>25</c:v>
                </c:pt>
                <c:pt idx="192">
                  <c:v>24</c:v>
                </c:pt>
                <c:pt idx="193">
                  <c:v>33</c:v>
                </c:pt>
                <c:pt idx="194">
                  <c:v>28</c:v>
                </c:pt>
                <c:pt idx="195">
                  <c:v>20</c:v>
                </c:pt>
                <c:pt idx="196">
                  <c:v>21</c:v>
                </c:pt>
                <c:pt idx="197">
                  <c:v>36</c:v>
                </c:pt>
                <c:pt idx="198">
                  <c:v>39</c:v>
                </c:pt>
                <c:pt idx="199">
                  <c:v>32</c:v>
                </c:pt>
                <c:pt idx="200">
                  <c:v>39</c:v>
                </c:pt>
                <c:pt idx="201">
                  <c:v>41</c:v>
                </c:pt>
                <c:pt idx="202">
                  <c:v>34</c:v>
                </c:pt>
                <c:pt idx="203">
                  <c:v>21</c:v>
                </c:pt>
                <c:pt idx="204">
                  <c:v>20</c:v>
                </c:pt>
                <c:pt idx="205">
                  <c:v>34</c:v>
                </c:pt>
                <c:pt idx="206">
                  <c:v>26</c:v>
                </c:pt>
                <c:pt idx="207">
                  <c:v>26</c:v>
                </c:pt>
                <c:pt idx="208">
                  <c:v>20</c:v>
                </c:pt>
                <c:pt idx="209">
                  <c:v>20</c:v>
                </c:pt>
                <c:pt idx="210">
                  <c:v>28</c:v>
                </c:pt>
                <c:pt idx="211">
                  <c:v>22</c:v>
                </c:pt>
                <c:pt idx="212">
                  <c:v>38</c:v>
                </c:pt>
                <c:pt idx="213">
                  <c:v>34</c:v>
                </c:pt>
                <c:pt idx="214">
                  <c:v>27</c:v>
                </c:pt>
                <c:pt idx="215">
                  <c:v>21</c:v>
                </c:pt>
                <c:pt idx="216">
                  <c:v>29</c:v>
                </c:pt>
                <c:pt idx="217">
                  <c:v>22</c:v>
                </c:pt>
                <c:pt idx="218">
                  <c:v>34</c:v>
                </c:pt>
                <c:pt idx="219">
                  <c:v>24</c:v>
                </c:pt>
                <c:pt idx="220">
                  <c:v>30</c:v>
                </c:pt>
                <c:pt idx="221">
                  <c:v>24</c:v>
                </c:pt>
                <c:pt idx="222">
                  <c:v>15</c:v>
                </c:pt>
                <c:pt idx="223">
                  <c:v>22</c:v>
                </c:pt>
                <c:pt idx="224">
                  <c:v>20</c:v>
                </c:pt>
                <c:pt idx="225">
                  <c:v>34</c:v>
                </c:pt>
                <c:pt idx="226">
                  <c:v>21</c:v>
                </c:pt>
                <c:pt idx="227">
                  <c:v>23</c:v>
                </c:pt>
                <c:pt idx="228">
                  <c:v>39</c:v>
                </c:pt>
                <c:pt idx="229">
                  <c:v>30</c:v>
                </c:pt>
                <c:pt idx="230">
                  <c:v>21</c:v>
                </c:pt>
                <c:pt idx="231">
                  <c:v>21</c:v>
                </c:pt>
                <c:pt idx="232">
                  <c:v>26</c:v>
                </c:pt>
                <c:pt idx="233">
                  <c:v>21</c:v>
                </c:pt>
                <c:pt idx="234">
                  <c:v>24</c:v>
                </c:pt>
                <c:pt idx="235">
                  <c:v>30</c:v>
                </c:pt>
                <c:pt idx="236">
                  <c:v>29</c:v>
                </c:pt>
                <c:pt idx="237">
                  <c:v>26</c:v>
                </c:pt>
                <c:pt idx="238">
                  <c:v>29</c:v>
                </c:pt>
                <c:pt idx="239">
                  <c:v>31</c:v>
                </c:pt>
                <c:pt idx="240">
                  <c:v>28</c:v>
                </c:pt>
                <c:pt idx="241">
                  <c:v>25</c:v>
                </c:pt>
                <c:pt idx="242">
                  <c:v>23</c:v>
                </c:pt>
                <c:pt idx="243">
                  <c:v>23</c:v>
                </c:pt>
                <c:pt idx="244">
                  <c:v>25</c:v>
                </c:pt>
                <c:pt idx="245">
                  <c:v>48</c:v>
                </c:pt>
                <c:pt idx="246">
                  <c:v>38</c:v>
                </c:pt>
                <c:pt idx="247">
                  <c:v>21</c:v>
                </c:pt>
                <c:pt idx="248">
                  <c:v>42</c:v>
                </c:pt>
                <c:pt idx="249">
                  <c:v>46</c:v>
                </c:pt>
                <c:pt idx="250">
                  <c:v>26</c:v>
                </c:pt>
                <c:pt idx="251">
                  <c:v>37</c:v>
                </c:pt>
                <c:pt idx="252">
                  <c:v>22</c:v>
                </c:pt>
                <c:pt idx="253">
                  <c:v>20</c:v>
                </c:pt>
                <c:pt idx="254">
                  <c:v>46</c:v>
                </c:pt>
                <c:pt idx="255">
                  <c:v>44</c:v>
                </c:pt>
                <c:pt idx="256">
                  <c:v>27</c:v>
                </c:pt>
                <c:pt idx="257">
                  <c:v>33</c:v>
                </c:pt>
                <c:pt idx="258">
                  <c:v>21</c:v>
                </c:pt>
                <c:pt idx="259">
                  <c:v>42</c:v>
                </c:pt>
                <c:pt idx="260">
                  <c:v>45</c:v>
                </c:pt>
                <c:pt idx="261">
                  <c:v>26</c:v>
                </c:pt>
                <c:pt idx="262">
                  <c:v>20</c:v>
                </c:pt>
                <c:pt idx="263">
                  <c:v>21</c:v>
                </c:pt>
                <c:pt idx="264">
                  <c:v>34</c:v>
                </c:pt>
                <c:pt idx="265">
                  <c:v>36</c:v>
                </c:pt>
                <c:pt idx="266">
                  <c:v>32</c:v>
                </c:pt>
                <c:pt idx="267">
                  <c:v>21</c:v>
                </c:pt>
                <c:pt idx="268">
                  <c:v>26</c:v>
                </c:pt>
                <c:pt idx="269">
                  <c:v>27</c:v>
                </c:pt>
                <c:pt idx="270">
                  <c:v>36</c:v>
                </c:pt>
                <c:pt idx="271">
                  <c:v>31</c:v>
                </c:pt>
                <c:pt idx="272">
                  <c:v>24</c:v>
                </c:pt>
                <c:pt idx="273">
                  <c:v>28</c:v>
                </c:pt>
                <c:pt idx="274">
                  <c:v>25</c:v>
                </c:pt>
                <c:pt idx="275">
                  <c:v>39</c:v>
                </c:pt>
                <c:pt idx="276">
                  <c:v>39</c:v>
                </c:pt>
                <c:pt idx="277">
                  <c:v>21</c:v>
                </c:pt>
                <c:pt idx="278">
                  <c:v>25</c:v>
                </c:pt>
                <c:pt idx="279">
                  <c:v>26</c:v>
                </c:pt>
                <c:pt idx="280">
                  <c:v>39</c:v>
                </c:pt>
                <c:pt idx="281">
                  <c:v>23</c:v>
                </c:pt>
                <c:pt idx="282">
                  <c:v>22</c:v>
                </c:pt>
                <c:pt idx="283">
                  <c:v>37</c:v>
                </c:pt>
                <c:pt idx="284">
                  <c:v>21</c:v>
                </c:pt>
                <c:pt idx="285">
                  <c:v>35</c:v>
                </c:pt>
                <c:pt idx="286">
                  <c:v>38</c:v>
                </c:pt>
                <c:pt idx="287">
                  <c:v>44</c:v>
                </c:pt>
                <c:pt idx="288">
                  <c:v>26</c:v>
                </c:pt>
                <c:pt idx="289">
                  <c:v>26</c:v>
                </c:pt>
                <c:pt idx="290">
                  <c:v>40</c:v>
                </c:pt>
                <c:pt idx="291">
                  <c:v>22</c:v>
                </c:pt>
                <c:pt idx="292">
                  <c:v>20</c:v>
                </c:pt>
                <c:pt idx="293">
                  <c:v>44</c:v>
                </c:pt>
                <c:pt idx="294">
                  <c:v>25</c:v>
                </c:pt>
                <c:pt idx="295">
                  <c:v>32</c:v>
                </c:pt>
                <c:pt idx="296">
                  <c:v>24</c:v>
                </c:pt>
                <c:pt idx="297">
                  <c:v>28</c:v>
                </c:pt>
                <c:pt idx="298">
                  <c:v>28</c:v>
                </c:pt>
                <c:pt idx="299">
                  <c:v>34</c:v>
                </c:pt>
                <c:pt idx="300">
                  <c:v>27</c:v>
                </c:pt>
                <c:pt idx="301">
                  <c:v>25</c:v>
                </c:pt>
                <c:pt idx="302">
                  <c:v>25</c:v>
                </c:pt>
                <c:pt idx="303">
                  <c:v>22</c:v>
                </c:pt>
                <c:pt idx="304">
                  <c:v>24</c:v>
                </c:pt>
                <c:pt idx="305">
                  <c:v>20</c:v>
                </c:pt>
                <c:pt idx="306">
                  <c:v>28</c:v>
                </c:pt>
                <c:pt idx="307">
                  <c:v>26</c:v>
                </c:pt>
                <c:pt idx="308">
                  <c:v>31</c:v>
                </c:pt>
                <c:pt idx="309">
                  <c:v>25</c:v>
                </c:pt>
                <c:pt idx="310">
                  <c:v>20</c:v>
                </c:pt>
                <c:pt idx="311">
                  <c:v>31</c:v>
                </c:pt>
                <c:pt idx="312">
                  <c:v>22</c:v>
                </c:pt>
                <c:pt idx="313">
                  <c:v>28</c:v>
                </c:pt>
                <c:pt idx="314">
                  <c:v>23</c:v>
                </c:pt>
                <c:pt idx="315">
                  <c:v>27</c:v>
                </c:pt>
                <c:pt idx="316">
                  <c:v>27</c:v>
                </c:pt>
                <c:pt idx="317">
                  <c:v>26</c:v>
                </c:pt>
                <c:pt idx="318">
                  <c:v>48</c:v>
                </c:pt>
                <c:pt idx="319">
                  <c:v>21</c:v>
                </c:pt>
                <c:pt idx="320">
                  <c:v>48</c:v>
                </c:pt>
                <c:pt idx="321">
                  <c:v>21</c:v>
                </c:pt>
                <c:pt idx="322">
                  <c:v>31</c:v>
                </c:pt>
                <c:pt idx="323">
                  <c:v>26</c:v>
                </c:pt>
                <c:pt idx="324">
                  <c:v>24</c:v>
                </c:pt>
                <c:pt idx="325">
                  <c:v>22</c:v>
                </c:pt>
                <c:pt idx="326">
                  <c:v>33</c:v>
                </c:pt>
                <c:pt idx="327">
                  <c:v>31</c:v>
                </c:pt>
                <c:pt idx="328">
                  <c:v>23</c:v>
                </c:pt>
                <c:pt idx="329">
                  <c:v>35</c:v>
                </c:pt>
                <c:pt idx="330">
                  <c:v>35</c:v>
                </c:pt>
                <c:pt idx="331">
                  <c:v>28</c:v>
                </c:pt>
                <c:pt idx="332">
                  <c:v>25</c:v>
                </c:pt>
                <c:pt idx="333">
                  <c:v>29</c:v>
                </c:pt>
                <c:pt idx="334">
                  <c:v>40</c:v>
                </c:pt>
                <c:pt idx="335">
                  <c:v>25</c:v>
                </c:pt>
                <c:pt idx="336">
                  <c:v>23</c:v>
                </c:pt>
                <c:pt idx="337">
                  <c:v>34</c:v>
                </c:pt>
                <c:pt idx="338">
                  <c:v>31</c:v>
                </c:pt>
                <c:pt idx="339">
                  <c:v>23</c:v>
                </c:pt>
                <c:pt idx="340">
                  <c:v>29</c:v>
                </c:pt>
                <c:pt idx="341">
                  <c:v>25</c:v>
                </c:pt>
                <c:pt idx="342">
                  <c:v>34</c:v>
                </c:pt>
                <c:pt idx="343">
                  <c:v>33</c:v>
                </c:pt>
                <c:pt idx="344">
                  <c:v>22</c:v>
                </c:pt>
                <c:pt idx="345">
                  <c:v>27</c:v>
                </c:pt>
                <c:pt idx="346">
                  <c:v>24</c:v>
                </c:pt>
                <c:pt idx="347">
                  <c:v>22</c:v>
                </c:pt>
                <c:pt idx="348">
                  <c:v>26</c:v>
                </c:pt>
                <c:pt idx="349">
                  <c:v>23</c:v>
                </c:pt>
                <c:pt idx="350">
                  <c:v>49</c:v>
                </c:pt>
                <c:pt idx="351">
                  <c:v>37</c:v>
                </c:pt>
                <c:pt idx="352">
                  <c:v>33</c:v>
                </c:pt>
                <c:pt idx="353">
                  <c:v>44</c:v>
                </c:pt>
                <c:pt idx="354">
                  <c:v>43</c:v>
                </c:pt>
                <c:pt idx="355">
                  <c:v>28</c:v>
                </c:pt>
                <c:pt idx="356">
                  <c:v>37</c:v>
                </c:pt>
                <c:pt idx="357">
                  <c:v>22</c:v>
                </c:pt>
                <c:pt idx="358">
                  <c:v>46</c:v>
                </c:pt>
                <c:pt idx="359">
                  <c:v>28</c:v>
                </c:pt>
                <c:pt idx="360">
                  <c:v>32</c:v>
                </c:pt>
                <c:pt idx="361">
                  <c:v>45</c:v>
                </c:pt>
                <c:pt idx="362">
                  <c:v>35</c:v>
                </c:pt>
                <c:pt idx="363">
                  <c:v>32</c:v>
                </c:pt>
                <c:pt idx="364">
                  <c:v>40</c:v>
                </c:pt>
                <c:pt idx="365">
                  <c:v>34</c:v>
                </c:pt>
                <c:pt idx="366">
                  <c:v>34</c:v>
                </c:pt>
                <c:pt idx="367">
                  <c:v>31</c:v>
                </c:pt>
                <c:pt idx="368">
                  <c:v>34</c:v>
                </c:pt>
                <c:pt idx="369">
                  <c:v>27</c:v>
                </c:pt>
                <c:pt idx="370">
                  <c:v>33</c:v>
                </c:pt>
                <c:pt idx="371">
                  <c:v>22</c:v>
                </c:pt>
                <c:pt idx="372">
                  <c:v>29</c:v>
                </c:pt>
                <c:pt idx="373">
                  <c:v>23</c:v>
                </c:pt>
                <c:pt idx="374">
                  <c:v>46</c:v>
                </c:pt>
                <c:pt idx="375">
                  <c:v>29</c:v>
                </c:pt>
                <c:pt idx="376">
                  <c:v>38</c:v>
                </c:pt>
                <c:pt idx="377">
                  <c:v>39</c:v>
                </c:pt>
                <c:pt idx="378">
                  <c:v>29</c:v>
                </c:pt>
                <c:pt idx="379">
                  <c:v>38</c:v>
                </c:pt>
                <c:pt idx="380">
                  <c:v>25</c:v>
                </c:pt>
                <c:pt idx="381">
                  <c:v>28</c:v>
                </c:pt>
                <c:pt idx="382">
                  <c:v>39</c:v>
                </c:pt>
                <c:pt idx="383">
                  <c:v>41</c:v>
                </c:pt>
                <c:pt idx="384">
                  <c:v>25</c:v>
                </c:pt>
                <c:pt idx="385">
                  <c:v>25</c:v>
                </c:pt>
                <c:pt idx="386">
                  <c:v>44</c:v>
                </c:pt>
                <c:pt idx="387">
                  <c:v>37</c:v>
                </c:pt>
                <c:pt idx="388">
                  <c:v>24</c:v>
                </c:pt>
                <c:pt idx="389">
                  <c:v>36</c:v>
                </c:pt>
                <c:pt idx="390">
                  <c:v>25</c:v>
                </c:pt>
                <c:pt idx="391">
                  <c:v>35</c:v>
                </c:pt>
                <c:pt idx="392">
                  <c:v>32</c:v>
                </c:pt>
                <c:pt idx="393">
                  <c:v>44</c:v>
                </c:pt>
                <c:pt idx="394">
                  <c:v>25</c:v>
                </c:pt>
                <c:pt idx="395">
                  <c:v>30</c:v>
                </c:pt>
                <c:pt idx="396">
                  <c:v>27</c:v>
                </c:pt>
                <c:pt idx="397">
                  <c:v>26</c:v>
                </c:pt>
                <c:pt idx="398">
                  <c:v>22</c:v>
                </c:pt>
                <c:pt idx="399">
                  <c:v>49</c:v>
                </c:pt>
                <c:pt idx="400">
                  <c:v>23</c:v>
                </c:pt>
                <c:pt idx="401">
                  <c:v>40</c:v>
                </c:pt>
                <c:pt idx="402">
                  <c:v>23</c:v>
                </c:pt>
                <c:pt idx="403">
                  <c:v>33</c:v>
                </c:pt>
                <c:pt idx="404">
                  <c:v>20</c:v>
                </c:pt>
                <c:pt idx="405">
                  <c:v>43</c:v>
                </c:pt>
                <c:pt idx="406">
                  <c:v>39</c:v>
                </c:pt>
                <c:pt idx="407">
                  <c:v>34</c:v>
                </c:pt>
                <c:pt idx="408">
                  <c:v>26</c:v>
                </c:pt>
                <c:pt idx="409">
                  <c:v>49</c:v>
                </c:pt>
                <c:pt idx="410">
                  <c:v>34</c:v>
                </c:pt>
                <c:pt idx="411">
                  <c:v>29</c:v>
                </c:pt>
                <c:pt idx="412">
                  <c:v>26</c:v>
                </c:pt>
                <c:pt idx="413">
                  <c:v>22</c:v>
                </c:pt>
                <c:pt idx="414">
                  <c:v>31</c:v>
                </c:pt>
                <c:pt idx="415">
                  <c:v>40</c:v>
                </c:pt>
                <c:pt idx="416">
                  <c:v>21</c:v>
                </c:pt>
                <c:pt idx="417">
                  <c:v>27</c:v>
                </c:pt>
                <c:pt idx="418">
                  <c:v>29</c:v>
                </c:pt>
                <c:pt idx="419">
                  <c:v>20</c:v>
                </c:pt>
                <c:pt idx="420">
                  <c:v>46</c:v>
                </c:pt>
                <c:pt idx="421">
                  <c:v>20</c:v>
                </c:pt>
                <c:pt idx="422">
                  <c:v>28</c:v>
                </c:pt>
                <c:pt idx="423">
                  <c:v>37</c:v>
                </c:pt>
                <c:pt idx="424">
                  <c:v>49</c:v>
                </c:pt>
                <c:pt idx="425">
                  <c:v>34</c:v>
                </c:pt>
                <c:pt idx="426">
                  <c:v>24</c:v>
                </c:pt>
                <c:pt idx="427">
                  <c:v>20</c:v>
                </c:pt>
                <c:pt idx="428">
                  <c:v>61</c:v>
                </c:pt>
                <c:pt idx="429">
                  <c:v>28</c:v>
                </c:pt>
                <c:pt idx="430">
                  <c:v>33</c:v>
                </c:pt>
                <c:pt idx="431">
                  <c:v>24</c:v>
                </c:pt>
                <c:pt idx="432">
                  <c:v>30</c:v>
                </c:pt>
                <c:pt idx="433">
                  <c:v>25</c:v>
                </c:pt>
                <c:pt idx="434">
                  <c:v>20</c:v>
                </c:pt>
                <c:pt idx="435">
                  <c:v>31</c:v>
                </c:pt>
                <c:pt idx="436">
                  <c:v>21</c:v>
                </c:pt>
                <c:pt idx="437">
                  <c:v>31</c:v>
                </c:pt>
                <c:pt idx="438">
                  <c:v>34</c:v>
                </c:pt>
                <c:pt idx="439">
                  <c:v>24</c:v>
                </c:pt>
                <c:pt idx="440">
                  <c:v>24</c:v>
                </c:pt>
                <c:pt idx="441">
                  <c:v>41</c:v>
                </c:pt>
                <c:pt idx="442">
                  <c:v>40</c:v>
                </c:pt>
                <c:pt idx="443">
                  <c:v>34</c:v>
                </c:pt>
                <c:pt idx="444">
                  <c:v>21</c:v>
                </c:pt>
                <c:pt idx="445">
                  <c:v>20</c:v>
                </c:pt>
                <c:pt idx="446">
                  <c:v>22</c:v>
                </c:pt>
                <c:pt idx="447">
                  <c:v>30</c:v>
                </c:pt>
                <c:pt idx="448">
                  <c:v>41</c:v>
                </c:pt>
                <c:pt idx="449">
                  <c:v>32</c:v>
                </c:pt>
                <c:pt idx="450">
                  <c:v>20</c:v>
                </c:pt>
                <c:pt idx="451">
                  <c:v>27</c:v>
                </c:pt>
                <c:pt idx="452">
                  <c:v>38</c:v>
                </c:pt>
                <c:pt idx="453">
                  <c:v>30</c:v>
                </c:pt>
                <c:pt idx="454">
                  <c:v>23</c:v>
                </c:pt>
                <c:pt idx="455">
                  <c:v>28</c:v>
                </c:pt>
                <c:pt idx="456">
                  <c:v>30</c:v>
                </c:pt>
                <c:pt idx="457">
                  <c:v>23</c:v>
                </c:pt>
                <c:pt idx="458">
                  <c:v>27</c:v>
                </c:pt>
                <c:pt idx="459">
                  <c:v>20</c:v>
                </c:pt>
                <c:pt idx="460">
                  <c:v>44</c:v>
                </c:pt>
                <c:pt idx="461">
                  <c:v>30</c:v>
                </c:pt>
                <c:pt idx="462">
                  <c:v>31</c:v>
                </c:pt>
                <c:pt idx="463">
                  <c:v>49</c:v>
                </c:pt>
                <c:pt idx="464">
                  <c:v>24</c:v>
                </c:pt>
                <c:pt idx="465">
                  <c:v>22</c:v>
                </c:pt>
                <c:pt idx="466">
                  <c:v>31</c:v>
                </c:pt>
                <c:pt idx="467">
                  <c:v>34</c:v>
                </c:pt>
                <c:pt idx="468">
                  <c:v>30</c:v>
                </c:pt>
                <c:pt idx="469">
                  <c:v>25</c:v>
                </c:pt>
                <c:pt idx="470">
                  <c:v>27</c:v>
                </c:pt>
                <c:pt idx="471">
                  <c:v>36</c:v>
                </c:pt>
                <c:pt idx="472">
                  <c:v>37</c:v>
                </c:pt>
                <c:pt idx="473">
                  <c:v>37</c:v>
                </c:pt>
                <c:pt idx="474">
                  <c:v>21</c:v>
                </c:pt>
                <c:pt idx="475">
                  <c:v>32</c:v>
                </c:pt>
                <c:pt idx="476">
                  <c:v>21</c:v>
                </c:pt>
                <c:pt idx="477">
                  <c:v>36</c:v>
                </c:pt>
                <c:pt idx="478">
                  <c:v>35</c:v>
                </c:pt>
                <c:pt idx="479">
                  <c:v>20</c:v>
                </c:pt>
                <c:pt idx="480">
                  <c:v>23</c:v>
                </c:pt>
                <c:pt idx="481">
                  <c:v>25</c:v>
                </c:pt>
                <c:pt idx="482">
                  <c:v>33</c:v>
                </c:pt>
                <c:pt idx="483">
                  <c:v>28</c:v>
                </c:pt>
                <c:pt idx="484">
                  <c:v>21</c:v>
                </c:pt>
                <c:pt idx="485">
                  <c:v>33</c:v>
                </c:pt>
                <c:pt idx="486">
                  <c:v>22</c:v>
                </c:pt>
                <c:pt idx="487">
                  <c:v>30</c:v>
                </c:pt>
                <c:pt idx="488">
                  <c:v>18</c:v>
                </c:pt>
                <c:pt idx="489">
                  <c:v>41</c:v>
                </c:pt>
                <c:pt idx="490">
                  <c:v>34</c:v>
                </c:pt>
                <c:pt idx="491">
                  <c:v>22</c:v>
                </c:pt>
                <c:pt idx="492">
                  <c:v>29</c:v>
                </c:pt>
                <c:pt idx="493">
                  <c:v>22</c:v>
                </c:pt>
                <c:pt idx="494">
                  <c:v>25</c:v>
                </c:pt>
                <c:pt idx="495">
                  <c:v>22</c:v>
                </c:pt>
                <c:pt idx="496">
                  <c:v>22</c:v>
                </c:pt>
                <c:pt idx="497">
                  <c:v>46</c:v>
                </c:pt>
                <c:pt idx="498">
                  <c:v>34</c:v>
                </c:pt>
                <c:pt idx="499">
                  <c:v>25</c:v>
                </c:pt>
                <c:pt idx="500">
                  <c:v>26</c:v>
                </c:pt>
                <c:pt idx="501">
                  <c:v>24</c:v>
                </c:pt>
                <c:pt idx="502">
                  <c:v>28</c:v>
                </c:pt>
                <c:pt idx="503">
                  <c:v>37</c:v>
                </c:pt>
                <c:pt idx="504">
                  <c:v>32</c:v>
                </c:pt>
                <c:pt idx="505">
                  <c:v>35</c:v>
                </c:pt>
                <c:pt idx="506">
                  <c:v>23</c:v>
                </c:pt>
                <c:pt idx="507">
                  <c:v>22</c:v>
                </c:pt>
                <c:pt idx="508">
                  <c:v>35</c:v>
                </c:pt>
                <c:pt idx="509">
                  <c:v>25</c:v>
                </c:pt>
                <c:pt idx="510">
                  <c:v>27</c:v>
                </c:pt>
                <c:pt idx="511">
                  <c:v>41</c:v>
                </c:pt>
                <c:pt idx="512">
                  <c:v>30</c:v>
                </c:pt>
                <c:pt idx="513">
                  <c:v>22</c:v>
                </c:pt>
                <c:pt idx="514">
                  <c:v>20</c:v>
                </c:pt>
                <c:pt idx="515">
                  <c:v>35</c:v>
                </c:pt>
                <c:pt idx="516">
                  <c:v>31</c:v>
                </c:pt>
                <c:pt idx="517">
                  <c:v>27</c:v>
                </c:pt>
                <c:pt idx="518">
                  <c:v>24</c:v>
                </c:pt>
                <c:pt idx="519">
                  <c:v>24</c:v>
                </c:pt>
                <c:pt idx="520">
                  <c:v>36</c:v>
                </c:pt>
                <c:pt idx="521">
                  <c:v>26</c:v>
                </c:pt>
                <c:pt idx="522">
                  <c:v>21</c:v>
                </c:pt>
                <c:pt idx="523">
                  <c:v>21</c:v>
                </c:pt>
                <c:pt idx="524">
                  <c:v>12</c:v>
                </c:pt>
                <c:pt idx="525">
                  <c:v>39</c:v>
                </c:pt>
                <c:pt idx="526">
                  <c:v>26</c:v>
                </c:pt>
                <c:pt idx="527">
                  <c:v>20</c:v>
                </c:pt>
                <c:pt idx="528">
                  <c:v>21</c:v>
                </c:pt>
                <c:pt idx="529">
                  <c:v>28</c:v>
                </c:pt>
                <c:pt idx="530">
                  <c:v>30</c:v>
                </c:pt>
                <c:pt idx="531">
                  <c:v>27</c:v>
                </c:pt>
                <c:pt idx="532">
                  <c:v>40</c:v>
                </c:pt>
                <c:pt idx="533">
                  <c:v>21</c:v>
                </c:pt>
                <c:pt idx="534">
                  <c:v>21</c:v>
                </c:pt>
                <c:pt idx="535">
                  <c:v>56</c:v>
                </c:pt>
                <c:pt idx="536">
                  <c:v>33</c:v>
                </c:pt>
                <c:pt idx="537">
                  <c:v>40</c:v>
                </c:pt>
                <c:pt idx="538">
                  <c:v>21</c:v>
                </c:pt>
                <c:pt idx="539">
                  <c:v>26</c:v>
                </c:pt>
                <c:pt idx="540">
                  <c:v>27</c:v>
                </c:pt>
                <c:pt idx="541">
                  <c:v>27</c:v>
                </c:pt>
                <c:pt idx="542">
                  <c:v>40</c:v>
                </c:pt>
                <c:pt idx="543">
                  <c:v>20</c:v>
                </c:pt>
                <c:pt idx="544">
                  <c:v>28</c:v>
                </c:pt>
                <c:pt idx="545">
                  <c:v>24</c:v>
                </c:pt>
                <c:pt idx="546">
                  <c:v>34</c:v>
                </c:pt>
                <c:pt idx="547">
                  <c:v>23</c:v>
                </c:pt>
                <c:pt idx="548">
                  <c:v>31</c:v>
                </c:pt>
                <c:pt idx="549">
                  <c:v>22</c:v>
                </c:pt>
                <c:pt idx="550">
                  <c:v>23</c:v>
                </c:pt>
                <c:pt idx="551">
                  <c:v>28</c:v>
                </c:pt>
                <c:pt idx="552">
                  <c:v>40</c:v>
                </c:pt>
                <c:pt idx="553">
                  <c:v>30</c:v>
                </c:pt>
                <c:pt idx="554">
                  <c:v>22</c:v>
                </c:pt>
                <c:pt idx="555">
                  <c:v>35</c:v>
                </c:pt>
                <c:pt idx="556">
                  <c:v>21</c:v>
                </c:pt>
                <c:pt idx="557">
                  <c:v>25</c:v>
                </c:pt>
                <c:pt idx="558">
                  <c:v>21</c:v>
                </c:pt>
                <c:pt idx="559">
                  <c:v>29</c:v>
                </c:pt>
                <c:pt idx="560">
                  <c:v>32</c:v>
                </c:pt>
                <c:pt idx="561">
                  <c:v>34</c:v>
                </c:pt>
                <c:pt idx="562">
                  <c:v>22</c:v>
                </c:pt>
                <c:pt idx="563">
                  <c:v>29</c:v>
                </c:pt>
                <c:pt idx="564">
                  <c:v>32</c:v>
                </c:pt>
                <c:pt idx="565">
                  <c:v>21</c:v>
                </c:pt>
                <c:pt idx="566">
                  <c:v>21</c:v>
                </c:pt>
                <c:pt idx="567">
                  <c:v>28</c:v>
                </c:pt>
                <c:pt idx="568">
                  <c:v>40</c:v>
                </c:pt>
                <c:pt idx="569">
                  <c:v>22</c:v>
                </c:pt>
                <c:pt idx="570">
                  <c:v>48</c:v>
                </c:pt>
                <c:pt idx="571">
                  <c:v>26</c:v>
                </c:pt>
                <c:pt idx="572">
                  <c:v>28</c:v>
                </c:pt>
                <c:pt idx="573">
                  <c:v>21</c:v>
                </c:pt>
                <c:pt idx="574">
                  <c:v>29</c:v>
                </c:pt>
                <c:pt idx="575">
                  <c:v>31</c:v>
                </c:pt>
                <c:pt idx="576">
                  <c:v>32</c:v>
                </c:pt>
                <c:pt idx="577">
                  <c:v>20</c:v>
                </c:pt>
                <c:pt idx="578">
                  <c:v>47</c:v>
                </c:pt>
                <c:pt idx="579">
                  <c:v>34</c:v>
                </c:pt>
                <c:pt idx="580">
                  <c:v>27</c:v>
                </c:pt>
                <c:pt idx="581">
                  <c:v>29</c:v>
                </c:pt>
                <c:pt idx="582">
                  <c:v>29</c:v>
                </c:pt>
                <c:pt idx="583">
                  <c:v>41</c:v>
                </c:pt>
                <c:pt idx="584">
                  <c:v>30</c:v>
                </c:pt>
                <c:pt idx="585">
                  <c:v>30</c:v>
                </c:pt>
                <c:pt idx="586">
                  <c:v>23</c:v>
                </c:pt>
                <c:pt idx="587">
                  <c:v>21</c:v>
                </c:pt>
                <c:pt idx="588">
                  <c:v>27</c:v>
                </c:pt>
                <c:pt idx="589">
                  <c:v>35</c:v>
                </c:pt>
                <c:pt idx="590">
                  <c:v>32</c:v>
                </c:pt>
                <c:pt idx="591">
                  <c:v>22</c:v>
                </c:pt>
                <c:pt idx="592">
                  <c:v>29</c:v>
                </c:pt>
                <c:pt idx="593">
                  <c:v>25</c:v>
                </c:pt>
                <c:pt idx="594">
                  <c:v>26</c:v>
                </c:pt>
                <c:pt idx="595">
                  <c:v>33</c:v>
                </c:pt>
                <c:pt idx="596">
                  <c:v>25</c:v>
                </c:pt>
                <c:pt idx="597">
                  <c:v>36</c:v>
                </c:pt>
                <c:pt idx="598">
                  <c:v>32</c:v>
                </c:pt>
                <c:pt idx="599">
                  <c:v>24</c:v>
                </c:pt>
                <c:pt idx="600">
                  <c:v>29</c:v>
                </c:pt>
                <c:pt idx="601">
                  <c:v>35</c:v>
                </c:pt>
                <c:pt idx="602">
                  <c:v>46</c:v>
                </c:pt>
                <c:pt idx="603">
                  <c:v>42</c:v>
                </c:pt>
                <c:pt idx="604">
                  <c:v>25</c:v>
                </c:pt>
                <c:pt idx="605">
                  <c:v>29</c:v>
                </c:pt>
                <c:pt idx="606">
                  <c:v>34</c:v>
                </c:pt>
                <c:pt idx="607">
                  <c:v>29</c:v>
                </c:pt>
                <c:pt idx="608">
                  <c:v>42</c:v>
                </c:pt>
                <c:pt idx="609">
                  <c:v>32</c:v>
                </c:pt>
                <c:pt idx="610">
                  <c:v>24</c:v>
                </c:pt>
                <c:pt idx="611">
                  <c:v>47</c:v>
                </c:pt>
                <c:pt idx="612">
                  <c:v>29</c:v>
                </c:pt>
                <c:pt idx="613">
                  <c:v>35</c:v>
                </c:pt>
                <c:pt idx="614">
                  <c:v>32</c:v>
                </c:pt>
                <c:pt idx="615">
                  <c:v>31</c:v>
                </c:pt>
                <c:pt idx="616">
                  <c:v>31</c:v>
                </c:pt>
                <c:pt idx="617">
                  <c:v>23</c:v>
                </c:pt>
                <c:pt idx="618">
                  <c:v>20</c:v>
                </c:pt>
                <c:pt idx="619">
                  <c:v>34</c:v>
                </c:pt>
                <c:pt idx="620">
                  <c:v>42</c:v>
                </c:pt>
                <c:pt idx="621">
                  <c:v>33</c:v>
                </c:pt>
                <c:pt idx="622">
                  <c:v>49</c:v>
                </c:pt>
                <c:pt idx="623">
                  <c:v>26</c:v>
                </c:pt>
                <c:pt idx="624">
                  <c:v>34</c:v>
                </c:pt>
                <c:pt idx="625">
                  <c:v>30</c:v>
                </c:pt>
                <c:pt idx="626">
                  <c:v>36</c:v>
                </c:pt>
                <c:pt idx="627">
                  <c:v>25</c:v>
                </c:pt>
                <c:pt idx="628">
                  <c:v>31</c:v>
                </c:pt>
                <c:pt idx="629">
                  <c:v>22</c:v>
                </c:pt>
                <c:pt idx="630">
                  <c:v>48</c:v>
                </c:pt>
                <c:pt idx="631">
                  <c:v>31</c:v>
                </c:pt>
                <c:pt idx="632">
                  <c:v>32</c:v>
                </c:pt>
                <c:pt idx="633">
                  <c:v>22</c:v>
                </c:pt>
                <c:pt idx="634">
                  <c:v>37</c:v>
                </c:pt>
                <c:pt idx="635">
                  <c:v>45</c:v>
                </c:pt>
                <c:pt idx="636">
                  <c:v>21</c:v>
                </c:pt>
                <c:pt idx="637">
                  <c:v>20</c:v>
                </c:pt>
                <c:pt idx="638">
                  <c:v>26</c:v>
                </c:pt>
                <c:pt idx="639">
                  <c:v>35</c:v>
                </c:pt>
                <c:pt idx="640">
                  <c:v>39</c:v>
                </c:pt>
                <c:pt idx="641">
                  <c:v>22</c:v>
                </c:pt>
                <c:pt idx="642">
                  <c:v>20</c:v>
                </c:pt>
                <c:pt idx="643">
                  <c:v>21</c:v>
                </c:pt>
                <c:pt idx="644">
                  <c:v>36</c:v>
                </c:pt>
                <c:pt idx="645">
                  <c:v>35</c:v>
                </c:pt>
                <c:pt idx="646">
                  <c:v>27</c:v>
                </c:pt>
                <c:pt idx="647">
                  <c:v>40</c:v>
                </c:pt>
                <c:pt idx="648">
                  <c:v>27</c:v>
                </c:pt>
                <c:pt idx="649">
                  <c:v>22</c:v>
                </c:pt>
                <c:pt idx="650">
                  <c:v>26</c:v>
                </c:pt>
                <c:pt idx="651">
                  <c:v>21</c:v>
                </c:pt>
                <c:pt idx="652">
                  <c:v>24</c:v>
                </c:pt>
                <c:pt idx="653">
                  <c:v>22</c:v>
                </c:pt>
                <c:pt idx="654">
                  <c:v>38</c:v>
                </c:pt>
                <c:pt idx="655">
                  <c:v>34</c:v>
                </c:pt>
                <c:pt idx="656">
                  <c:v>22</c:v>
                </c:pt>
                <c:pt idx="657">
                  <c:v>25</c:v>
                </c:pt>
                <c:pt idx="658">
                  <c:v>30</c:v>
                </c:pt>
                <c:pt idx="659">
                  <c:v>27</c:v>
                </c:pt>
                <c:pt idx="660">
                  <c:v>24</c:v>
                </c:pt>
                <c:pt idx="661">
                  <c:v>24</c:v>
                </c:pt>
                <c:pt idx="662">
                  <c:v>38</c:v>
                </c:pt>
                <c:pt idx="663">
                  <c:v>38</c:v>
                </c:pt>
                <c:pt idx="664">
                  <c:v>29</c:v>
                </c:pt>
                <c:pt idx="665">
                  <c:v>45</c:v>
                </c:pt>
                <c:pt idx="666">
                  <c:v>26</c:v>
                </c:pt>
                <c:pt idx="667">
                  <c:v>30</c:v>
                </c:pt>
                <c:pt idx="668">
                  <c:v>39</c:v>
                </c:pt>
                <c:pt idx="669">
                  <c:v>39</c:v>
                </c:pt>
                <c:pt idx="670">
                  <c:v>25</c:v>
                </c:pt>
                <c:pt idx="671">
                  <c:v>50</c:v>
                </c:pt>
                <c:pt idx="672">
                  <c:v>22</c:v>
                </c:pt>
                <c:pt idx="673">
                  <c:v>29</c:v>
                </c:pt>
                <c:pt idx="674">
                  <c:v>29</c:v>
                </c:pt>
                <c:pt idx="675">
                  <c:v>23</c:v>
                </c:pt>
                <c:pt idx="676">
                  <c:v>30</c:v>
                </c:pt>
                <c:pt idx="677">
                  <c:v>41</c:v>
                </c:pt>
                <c:pt idx="678">
                  <c:v>33</c:v>
                </c:pt>
                <c:pt idx="679">
                  <c:v>49</c:v>
                </c:pt>
                <c:pt idx="680">
                  <c:v>25</c:v>
                </c:pt>
                <c:pt idx="681">
                  <c:v>31</c:v>
                </c:pt>
                <c:pt idx="682">
                  <c:v>36</c:v>
                </c:pt>
                <c:pt idx="683">
                  <c:v>21</c:v>
                </c:pt>
                <c:pt idx="684">
                  <c:v>25</c:v>
                </c:pt>
                <c:pt idx="685">
                  <c:v>31</c:v>
                </c:pt>
                <c:pt idx="686">
                  <c:v>45</c:v>
                </c:pt>
                <c:pt idx="687">
                  <c:v>20</c:v>
                </c:pt>
                <c:pt idx="688">
                  <c:v>34</c:v>
                </c:pt>
                <c:pt idx="689">
                  <c:v>48</c:v>
                </c:pt>
                <c:pt idx="690">
                  <c:v>34</c:v>
                </c:pt>
                <c:pt idx="691">
                  <c:v>28</c:v>
                </c:pt>
                <c:pt idx="692">
                  <c:v>20</c:v>
                </c:pt>
                <c:pt idx="693">
                  <c:v>26</c:v>
                </c:pt>
                <c:pt idx="694">
                  <c:v>31</c:v>
                </c:pt>
                <c:pt idx="695">
                  <c:v>42</c:v>
                </c:pt>
                <c:pt idx="696">
                  <c:v>23</c:v>
                </c:pt>
                <c:pt idx="697">
                  <c:v>21</c:v>
                </c:pt>
                <c:pt idx="698">
                  <c:v>39</c:v>
                </c:pt>
                <c:pt idx="699">
                  <c:v>45</c:v>
                </c:pt>
                <c:pt idx="700">
                  <c:v>37</c:v>
                </c:pt>
                <c:pt idx="701">
                  <c:v>30</c:v>
                </c:pt>
                <c:pt idx="702">
                  <c:v>38</c:v>
                </c:pt>
                <c:pt idx="703">
                  <c:v>26</c:v>
                </c:pt>
                <c:pt idx="704">
                  <c:v>21</c:v>
                </c:pt>
                <c:pt idx="705">
                  <c:v>50</c:v>
                </c:pt>
                <c:pt idx="706">
                  <c:v>31</c:v>
                </c:pt>
                <c:pt idx="707">
                  <c:v>40</c:v>
                </c:pt>
                <c:pt idx="708">
                  <c:v>21</c:v>
                </c:pt>
                <c:pt idx="709">
                  <c:v>23</c:v>
                </c:pt>
                <c:pt idx="710">
                  <c:v>35</c:v>
                </c:pt>
                <c:pt idx="711">
                  <c:v>26</c:v>
                </c:pt>
                <c:pt idx="712">
                  <c:v>37</c:v>
                </c:pt>
                <c:pt idx="713">
                  <c:v>28</c:v>
                </c:pt>
                <c:pt idx="714">
                  <c:v>27</c:v>
                </c:pt>
                <c:pt idx="715">
                  <c:v>23</c:v>
                </c:pt>
                <c:pt idx="716">
                  <c:v>45</c:v>
                </c:pt>
                <c:pt idx="717">
                  <c:v>43</c:v>
                </c:pt>
                <c:pt idx="718">
                  <c:v>27</c:v>
                </c:pt>
                <c:pt idx="719">
                  <c:v>20</c:v>
                </c:pt>
                <c:pt idx="720">
                  <c:v>21</c:v>
                </c:pt>
                <c:pt idx="721">
                  <c:v>30</c:v>
                </c:pt>
                <c:pt idx="722">
                  <c:v>38</c:v>
                </c:pt>
                <c:pt idx="723">
                  <c:v>27</c:v>
                </c:pt>
                <c:pt idx="724">
                  <c:v>31</c:v>
                </c:pt>
                <c:pt idx="725">
                  <c:v>22</c:v>
                </c:pt>
                <c:pt idx="726">
                  <c:v>25</c:v>
                </c:pt>
                <c:pt idx="727">
                  <c:v>25</c:v>
                </c:pt>
                <c:pt idx="728">
                  <c:v>20</c:v>
                </c:pt>
                <c:pt idx="729">
                  <c:v>39</c:v>
                </c:pt>
                <c:pt idx="730">
                  <c:v>46</c:v>
                </c:pt>
                <c:pt idx="731">
                  <c:v>26</c:v>
                </c:pt>
                <c:pt idx="732">
                  <c:v>32</c:v>
                </c:pt>
                <c:pt idx="733">
                  <c:v>48</c:v>
                </c:pt>
                <c:pt idx="734">
                  <c:v>36</c:v>
                </c:pt>
                <c:pt idx="735">
                  <c:v>42</c:v>
                </c:pt>
                <c:pt idx="736">
                  <c:v>38</c:v>
                </c:pt>
                <c:pt idx="737">
                  <c:v>35</c:v>
                </c:pt>
                <c:pt idx="738">
                  <c:v>32</c:v>
                </c:pt>
                <c:pt idx="739">
                  <c:v>45</c:v>
                </c:pt>
                <c:pt idx="740">
                  <c:v>32</c:v>
                </c:pt>
                <c:pt idx="741">
                  <c:v>24</c:v>
                </c:pt>
                <c:pt idx="742">
                  <c:v>26</c:v>
                </c:pt>
                <c:pt idx="743">
                  <c:v>48</c:v>
                </c:pt>
                <c:pt idx="744">
                  <c:v>40</c:v>
                </c:pt>
                <c:pt idx="745">
                  <c:v>27</c:v>
                </c:pt>
                <c:pt idx="746">
                  <c:v>20</c:v>
                </c:pt>
                <c:pt idx="747">
                  <c:v>35</c:v>
                </c:pt>
                <c:pt idx="748">
                  <c:v>36</c:v>
                </c:pt>
                <c:pt idx="749">
                  <c:v>33</c:v>
                </c:pt>
                <c:pt idx="750">
                  <c:v>31</c:v>
                </c:pt>
                <c:pt idx="751">
                  <c:v>31</c:v>
                </c:pt>
                <c:pt idx="752">
                  <c:v>38</c:v>
                </c:pt>
                <c:pt idx="753">
                  <c:v>36</c:v>
                </c:pt>
                <c:pt idx="754">
                  <c:v>32</c:v>
                </c:pt>
                <c:pt idx="755">
                  <c:v>49</c:v>
                </c:pt>
                <c:pt idx="756">
                  <c:v>32</c:v>
                </c:pt>
                <c:pt idx="757">
                  <c:v>21</c:v>
                </c:pt>
                <c:pt idx="758">
                  <c:v>26</c:v>
                </c:pt>
                <c:pt idx="759">
                  <c:v>35</c:v>
                </c:pt>
                <c:pt idx="760">
                  <c:v>36</c:v>
                </c:pt>
                <c:pt idx="761">
                  <c:v>20</c:v>
                </c:pt>
                <c:pt idx="762">
                  <c:v>45</c:v>
                </c:pt>
                <c:pt idx="763">
                  <c:v>25</c:v>
                </c:pt>
                <c:pt idx="764">
                  <c:v>39</c:v>
                </c:pt>
                <c:pt idx="765">
                  <c:v>39</c:v>
                </c:pt>
                <c:pt idx="766">
                  <c:v>42</c:v>
                </c:pt>
                <c:pt idx="767">
                  <c:v>22</c:v>
                </c:pt>
                <c:pt idx="768">
                  <c:v>37</c:v>
                </c:pt>
                <c:pt idx="769">
                  <c:v>43</c:v>
                </c:pt>
                <c:pt idx="770">
                  <c:v>28</c:v>
                </c:pt>
                <c:pt idx="771">
                  <c:v>26</c:v>
                </c:pt>
                <c:pt idx="772">
                  <c:v>44</c:v>
                </c:pt>
                <c:pt idx="773">
                  <c:v>43</c:v>
                </c:pt>
                <c:pt idx="774">
                  <c:v>46</c:v>
                </c:pt>
                <c:pt idx="775">
                  <c:v>36</c:v>
                </c:pt>
                <c:pt idx="776">
                  <c:v>40</c:v>
                </c:pt>
                <c:pt idx="777">
                  <c:v>48</c:v>
                </c:pt>
                <c:pt idx="778">
                  <c:v>27</c:v>
                </c:pt>
                <c:pt idx="779">
                  <c:v>26</c:v>
                </c:pt>
                <c:pt idx="780">
                  <c:v>38</c:v>
                </c:pt>
                <c:pt idx="781">
                  <c:v>32</c:v>
                </c:pt>
                <c:pt idx="782">
                  <c:v>50</c:v>
                </c:pt>
                <c:pt idx="783">
                  <c:v>35</c:v>
                </c:pt>
                <c:pt idx="784">
                  <c:v>32</c:v>
                </c:pt>
                <c:pt idx="785">
                  <c:v>34</c:v>
                </c:pt>
                <c:pt idx="786">
                  <c:v>23</c:v>
                </c:pt>
                <c:pt idx="787">
                  <c:v>30</c:v>
                </c:pt>
                <c:pt idx="788">
                  <c:v>21</c:v>
                </c:pt>
                <c:pt idx="789">
                  <c:v>38</c:v>
                </c:pt>
                <c:pt idx="790">
                  <c:v>45</c:v>
                </c:pt>
                <c:pt idx="791">
                  <c:v>44</c:v>
                </c:pt>
                <c:pt idx="792">
                  <c:v>39</c:v>
                </c:pt>
                <c:pt idx="793">
                  <c:v>24</c:v>
                </c:pt>
                <c:pt idx="794">
                  <c:v>27</c:v>
                </c:pt>
                <c:pt idx="795">
                  <c:v>33</c:v>
                </c:pt>
                <c:pt idx="796">
                  <c:v>33</c:v>
                </c:pt>
                <c:pt idx="797">
                  <c:v>25</c:v>
                </c:pt>
                <c:pt idx="798">
                  <c:v>49</c:v>
                </c:pt>
                <c:pt idx="799">
                  <c:v>35</c:v>
                </c:pt>
                <c:pt idx="800">
                  <c:v>48</c:v>
                </c:pt>
                <c:pt idx="801">
                  <c:v>44</c:v>
                </c:pt>
                <c:pt idx="802">
                  <c:v>31</c:v>
                </c:pt>
                <c:pt idx="803">
                  <c:v>23</c:v>
                </c:pt>
                <c:pt idx="804">
                  <c:v>37</c:v>
                </c:pt>
                <c:pt idx="805">
                  <c:v>20</c:v>
                </c:pt>
                <c:pt idx="806">
                  <c:v>29</c:v>
                </c:pt>
                <c:pt idx="807">
                  <c:v>38</c:v>
                </c:pt>
                <c:pt idx="808">
                  <c:v>41</c:v>
                </c:pt>
                <c:pt idx="809">
                  <c:v>27</c:v>
                </c:pt>
                <c:pt idx="810">
                  <c:v>25</c:v>
                </c:pt>
                <c:pt idx="811">
                  <c:v>36</c:v>
                </c:pt>
                <c:pt idx="812">
                  <c:v>24</c:v>
                </c:pt>
                <c:pt idx="813">
                  <c:v>29</c:v>
                </c:pt>
                <c:pt idx="814">
                  <c:v>24</c:v>
                </c:pt>
                <c:pt idx="815">
                  <c:v>21</c:v>
                </c:pt>
                <c:pt idx="816">
                  <c:v>23</c:v>
                </c:pt>
                <c:pt idx="817">
                  <c:v>20</c:v>
                </c:pt>
                <c:pt idx="818">
                  <c:v>33</c:v>
                </c:pt>
                <c:pt idx="819">
                  <c:v>31</c:v>
                </c:pt>
                <c:pt idx="820">
                  <c:v>32</c:v>
                </c:pt>
                <c:pt idx="821">
                  <c:v>30</c:v>
                </c:pt>
                <c:pt idx="822">
                  <c:v>45</c:v>
                </c:pt>
                <c:pt idx="823">
                  <c:v>29</c:v>
                </c:pt>
                <c:pt idx="824">
                  <c:v>25</c:v>
                </c:pt>
                <c:pt idx="825">
                  <c:v>22</c:v>
                </c:pt>
                <c:pt idx="826">
                  <c:v>33</c:v>
                </c:pt>
                <c:pt idx="827">
                  <c:v>33</c:v>
                </c:pt>
                <c:pt idx="828">
                  <c:v>37</c:v>
                </c:pt>
                <c:pt idx="829">
                  <c:v>20</c:v>
                </c:pt>
                <c:pt idx="830">
                  <c:v>27</c:v>
                </c:pt>
                <c:pt idx="831">
                  <c:v>49</c:v>
                </c:pt>
                <c:pt idx="832">
                  <c:v>24</c:v>
                </c:pt>
                <c:pt idx="833">
                  <c:v>22</c:v>
                </c:pt>
                <c:pt idx="834">
                  <c:v>42</c:v>
                </c:pt>
                <c:pt idx="835">
                  <c:v>39</c:v>
                </c:pt>
                <c:pt idx="836">
                  <c:v>32</c:v>
                </c:pt>
                <c:pt idx="837">
                  <c:v>40</c:v>
                </c:pt>
                <c:pt idx="838">
                  <c:v>27</c:v>
                </c:pt>
                <c:pt idx="839">
                  <c:v>20</c:v>
                </c:pt>
                <c:pt idx="840">
                  <c:v>32</c:v>
                </c:pt>
                <c:pt idx="841">
                  <c:v>46</c:v>
                </c:pt>
                <c:pt idx="842">
                  <c:v>25</c:v>
                </c:pt>
                <c:pt idx="843">
                  <c:v>29</c:v>
                </c:pt>
                <c:pt idx="844">
                  <c:v>24</c:v>
                </c:pt>
                <c:pt idx="845">
                  <c:v>22</c:v>
                </c:pt>
                <c:pt idx="846">
                  <c:v>34</c:v>
                </c:pt>
                <c:pt idx="847">
                  <c:v>21</c:v>
                </c:pt>
                <c:pt idx="848">
                  <c:v>27</c:v>
                </c:pt>
                <c:pt idx="849">
                  <c:v>24</c:v>
                </c:pt>
                <c:pt idx="850">
                  <c:v>21</c:v>
                </c:pt>
                <c:pt idx="851">
                  <c:v>24</c:v>
                </c:pt>
                <c:pt idx="852">
                  <c:v>43</c:v>
                </c:pt>
                <c:pt idx="853">
                  <c:v>23</c:v>
                </c:pt>
                <c:pt idx="854">
                  <c:v>41</c:v>
                </c:pt>
                <c:pt idx="855">
                  <c:v>28</c:v>
                </c:pt>
                <c:pt idx="856">
                  <c:v>48</c:v>
                </c:pt>
                <c:pt idx="857">
                  <c:v>21</c:v>
                </c:pt>
                <c:pt idx="858">
                  <c:v>38</c:v>
                </c:pt>
                <c:pt idx="859">
                  <c:v>32</c:v>
                </c:pt>
                <c:pt idx="860">
                  <c:v>33</c:v>
                </c:pt>
                <c:pt idx="861">
                  <c:v>22</c:v>
                </c:pt>
                <c:pt idx="862">
                  <c:v>46</c:v>
                </c:pt>
                <c:pt idx="863">
                  <c:v>22</c:v>
                </c:pt>
                <c:pt idx="864">
                  <c:v>32</c:v>
                </c:pt>
                <c:pt idx="865">
                  <c:v>22</c:v>
                </c:pt>
                <c:pt idx="866">
                  <c:v>22</c:v>
                </c:pt>
                <c:pt idx="867">
                  <c:v>33</c:v>
                </c:pt>
                <c:pt idx="868">
                  <c:v>39</c:v>
                </c:pt>
                <c:pt idx="869">
                  <c:v>34</c:v>
                </c:pt>
                <c:pt idx="870">
                  <c:v>29</c:v>
                </c:pt>
                <c:pt idx="871">
                  <c:v>21</c:v>
                </c:pt>
                <c:pt idx="872">
                  <c:v>37</c:v>
                </c:pt>
                <c:pt idx="873">
                  <c:v>30</c:v>
                </c:pt>
                <c:pt idx="874">
                  <c:v>46</c:v>
                </c:pt>
                <c:pt idx="875">
                  <c:v>21</c:v>
                </c:pt>
                <c:pt idx="876">
                  <c:v>31</c:v>
                </c:pt>
                <c:pt idx="877">
                  <c:v>43</c:v>
                </c:pt>
                <c:pt idx="878">
                  <c:v>29</c:v>
                </c:pt>
                <c:pt idx="879">
                  <c:v>49</c:v>
                </c:pt>
                <c:pt idx="880">
                  <c:v>28</c:v>
                </c:pt>
                <c:pt idx="881">
                  <c:v>23</c:v>
                </c:pt>
                <c:pt idx="882">
                  <c:v>29</c:v>
                </c:pt>
                <c:pt idx="883">
                  <c:v>25</c:v>
                </c:pt>
                <c:pt idx="884">
                  <c:v>28</c:v>
                </c:pt>
                <c:pt idx="885">
                  <c:v>30</c:v>
                </c:pt>
                <c:pt idx="886">
                  <c:v>29</c:v>
                </c:pt>
                <c:pt idx="887">
                  <c:v>35</c:v>
                </c:pt>
                <c:pt idx="888">
                  <c:v>46</c:v>
                </c:pt>
                <c:pt idx="889">
                  <c:v>22</c:v>
                </c:pt>
                <c:pt idx="890">
                  <c:v>27</c:v>
                </c:pt>
                <c:pt idx="891">
                  <c:v>50</c:v>
                </c:pt>
                <c:pt idx="892">
                  <c:v>42</c:v>
                </c:pt>
                <c:pt idx="893">
                  <c:v>48</c:v>
                </c:pt>
                <c:pt idx="894">
                  <c:v>26</c:v>
                </c:pt>
                <c:pt idx="895">
                  <c:v>42</c:v>
                </c:pt>
                <c:pt idx="896">
                  <c:v>25</c:v>
                </c:pt>
                <c:pt idx="897">
                  <c:v>29</c:v>
                </c:pt>
                <c:pt idx="898">
                  <c:v>38</c:v>
                </c:pt>
                <c:pt idx="899">
                  <c:v>28</c:v>
                </c:pt>
                <c:pt idx="900">
                  <c:v>26</c:v>
                </c:pt>
                <c:pt idx="901">
                  <c:v>45</c:v>
                </c:pt>
                <c:pt idx="902">
                  <c:v>24</c:v>
                </c:pt>
                <c:pt idx="903">
                  <c:v>25</c:v>
                </c:pt>
                <c:pt idx="904">
                  <c:v>21</c:v>
                </c:pt>
                <c:pt idx="905">
                  <c:v>50</c:v>
                </c:pt>
                <c:pt idx="906">
                  <c:v>48</c:v>
                </c:pt>
                <c:pt idx="907">
                  <c:v>37</c:v>
                </c:pt>
                <c:pt idx="908">
                  <c:v>22</c:v>
                </c:pt>
                <c:pt idx="909">
                  <c:v>27</c:v>
                </c:pt>
                <c:pt idx="910">
                  <c:v>29</c:v>
                </c:pt>
                <c:pt idx="911">
                  <c:v>35</c:v>
                </c:pt>
                <c:pt idx="912">
                  <c:v>39</c:v>
                </c:pt>
                <c:pt idx="913">
                  <c:v>24</c:v>
                </c:pt>
                <c:pt idx="914">
                  <c:v>21</c:v>
                </c:pt>
                <c:pt idx="915">
                  <c:v>48</c:v>
                </c:pt>
                <c:pt idx="916">
                  <c:v>25</c:v>
                </c:pt>
                <c:pt idx="917">
                  <c:v>36</c:v>
                </c:pt>
                <c:pt idx="918">
                  <c:v>47</c:v>
                </c:pt>
                <c:pt idx="919">
                  <c:v>36</c:v>
                </c:pt>
                <c:pt idx="920">
                  <c:v>31</c:v>
                </c:pt>
                <c:pt idx="921">
                  <c:v>25</c:v>
                </c:pt>
                <c:pt idx="922">
                  <c:v>25</c:v>
                </c:pt>
                <c:pt idx="923">
                  <c:v>38</c:v>
                </c:pt>
                <c:pt idx="924">
                  <c:v>22</c:v>
                </c:pt>
                <c:pt idx="925">
                  <c:v>25</c:v>
                </c:pt>
                <c:pt idx="926">
                  <c:v>32</c:v>
                </c:pt>
                <c:pt idx="927">
                  <c:v>23</c:v>
                </c:pt>
                <c:pt idx="928">
                  <c:v>41</c:v>
                </c:pt>
                <c:pt idx="929">
                  <c:v>41</c:v>
                </c:pt>
                <c:pt idx="930">
                  <c:v>36</c:v>
                </c:pt>
                <c:pt idx="931">
                  <c:v>45</c:v>
                </c:pt>
                <c:pt idx="932">
                  <c:v>40</c:v>
                </c:pt>
                <c:pt idx="933">
                  <c:v>22</c:v>
                </c:pt>
                <c:pt idx="934">
                  <c:v>24</c:v>
                </c:pt>
                <c:pt idx="935">
                  <c:v>30</c:v>
                </c:pt>
                <c:pt idx="936">
                  <c:v>33</c:v>
                </c:pt>
                <c:pt idx="937">
                  <c:v>30</c:v>
                </c:pt>
                <c:pt idx="938">
                  <c:v>44</c:v>
                </c:pt>
                <c:pt idx="939">
                  <c:v>36</c:v>
                </c:pt>
                <c:pt idx="940">
                  <c:v>22</c:v>
                </c:pt>
                <c:pt idx="941">
                  <c:v>29</c:v>
                </c:pt>
                <c:pt idx="942">
                  <c:v>42</c:v>
                </c:pt>
                <c:pt idx="943">
                  <c:v>26</c:v>
                </c:pt>
                <c:pt idx="944">
                  <c:v>55</c:v>
                </c:pt>
                <c:pt idx="945">
                  <c:v>64</c:v>
                </c:pt>
                <c:pt idx="946">
                  <c:v>44</c:v>
                </c:pt>
                <c:pt idx="947">
                  <c:v>32</c:v>
                </c:pt>
                <c:pt idx="948">
                  <c:v>49</c:v>
                </c:pt>
                <c:pt idx="949">
                  <c:v>25</c:v>
                </c:pt>
                <c:pt idx="950">
                  <c:v>37</c:v>
                </c:pt>
                <c:pt idx="951">
                  <c:v>24</c:v>
                </c:pt>
                <c:pt idx="952">
                  <c:v>24</c:v>
                </c:pt>
                <c:pt idx="953">
                  <c:v>37</c:v>
                </c:pt>
                <c:pt idx="954">
                  <c:v>31</c:v>
                </c:pt>
                <c:pt idx="955">
                  <c:v>32</c:v>
                </c:pt>
                <c:pt idx="956">
                  <c:v>36</c:v>
                </c:pt>
                <c:pt idx="957">
                  <c:v>28</c:v>
                </c:pt>
                <c:pt idx="958">
                  <c:v>26</c:v>
                </c:pt>
                <c:pt idx="959">
                  <c:v>23</c:v>
                </c:pt>
                <c:pt idx="960">
                  <c:v>38</c:v>
                </c:pt>
                <c:pt idx="961">
                  <c:v>44</c:v>
                </c:pt>
                <c:pt idx="962">
                  <c:v>38</c:v>
                </c:pt>
                <c:pt idx="963">
                  <c:v>39</c:v>
                </c:pt>
                <c:pt idx="964">
                  <c:v>26</c:v>
                </c:pt>
                <c:pt idx="965">
                  <c:v>25</c:v>
                </c:pt>
                <c:pt idx="966">
                  <c:v>22</c:v>
                </c:pt>
                <c:pt idx="967">
                  <c:v>40</c:v>
                </c:pt>
                <c:pt idx="968">
                  <c:v>25</c:v>
                </c:pt>
                <c:pt idx="969">
                  <c:v>23</c:v>
                </c:pt>
                <c:pt idx="970">
                  <c:v>31</c:v>
                </c:pt>
                <c:pt idx="971">
                  <c:v>32</c:v>
                </c:pt>
                <c:pt idx="972">
                  <c:v>28</c:v>
                </c:pt>
                <c:pt idx="973">
                  <c:v>42</c:v>
                </c:pt>
                <c:pt idx="974">
                  <c:v>35</c:v>
                </c:pt>
                <c:pt idx="975">
                  <c:v>30</c:v>
                </c:pt>
                <c:pt idx="976">
                  <c:v>26</c:v>
                </c:pt>
                <c:pt idx="977">
                  <c:v>34</c:v>
                </c:pt>
                <c:pt idx="978">
                  <c:v>50</c:v>
                </c:pt>
                <c:pt idx="979">
                  <c:v>43</c:v>
                </c:pt>
                <c:pt idx="980">
                  <c:v>26</c:v>
                </c:pt>
                <c:pt idx="981">
                  <c:v>41</c:v>
                </c:pt>
                <c:pt idx="982">
                  <c:v>28</c:v>
                </c:pt>
                <c:pt idx="983">
                  <c:v>39</c:v>
                </c:pt>
                <c:pt idx="984">
                  <c:v>24</c:v>
                </c:pt>
                <c:pt idx="985">
                  <c:v>20</c:v>
                </c:pt>
                <c:pt idx="986">
                  <c:v>41</c:v>
                </c:pt>
                <c:pt idx="987">
                  <c:v>48</c:v>
                </c:pt>
                <c:pt idx="988">
                  <c:v>31</c:v>
                </c:pt>
                <c:pt idx="989">
                  <c:v>48</c:v>
                </c:pt>
                <c:pt idx="990">
                  <c:v>22</c:v>
                </c:pt>
                <c:pt idx="991">
                  <c:v>36</c:v>
                </c:pt>
                <c:pt idx="992">
                  <c:v>49</c:v>
                </c:pt>
                <c:pt idx="993">
                  <c:v>43</c:v>
                </c:pt>
                <c:pt idx="994">
                  <c:v>30</c:v>
                </c:pt>
                <c:pt idx="995">
                  <c:v>38</c:v>
                </c:pt>
                <c:pt idx="996">
                  <c:v>44</c:v>
                </c:pt>
                <c:pt idx="997">
                  <c:v>29</c:v>
                </c:pt>
                <c:pt idx="998">
                  <c:v>24</c:v>
                </c:pt>
                <c:pt idx="999">
                  <c:v>26</c:v>
                </c:pt>
                <c:pt idx="1000">
                  <c:v>37</c:v>
                </c:pt>
                <c:pt idx="1001">
                  <c:v>23</c:v>
                </c:pt>
                <c:pt idx="1002">
                  <c:v>34</c:v>
                </c:pt>
                <c:pt idx="1003">
                  <c:v>31</c:v>
                </c:pt>
                <c:pt idx="1004">
                  <c:v>44</c:v>
                </c:pt>
                <c:pt idx="1005">
                  <c:v>36</c:v>
                </c:pt>
                <c:pt idx="1006">
                  <c:v>32</c:v>
                </c:pt>
                <c:pt idx="1007">
                  <c:v>21</c:v>
                </c:pt>
                <c:pt idx="1008">
                  <c:v>20</c:v>
                </c:pt>
                <c:pt idx="1009">
                  <c:v>39</c:v>
                </c:pt>
                <c:pt idx="1010">
                  <c:v>39</c:v>
                </c:pt>
                <c:pt idx="1011">
                  <c:v>26</c:v>
                </c:pt>
                <c:pt idx="1012">
                  <c:v>28</c:v>
                </c:pt>
                <c:pt idx="1013">
                  <c:v>30</c:v>
                </c:pt>
                <c:pt idx="1014">
                  <c:v>38</c:v>
                </c:pt>
                <c:pt idx="1015">
                  <c:v>27</c:v>
                </c:pt>
                <c:pt idx="1016">
                  <c:v>26</c:v>
                </c:pt>
                <c:pt idx="1017">
                  <c:v>27</c:v>
                </c:pt>
                <c:pt idx="1018">
                  <c:v>40</c:v>
                </c:pt>
                <c:pt idx="1019">
                  <c:v>21</c:v>
                </c:pt>
                <c:pt idx="1020">
                  <c:v>31</c:v>
                </c:pt>
                <c:pt idx="1021">
                  <c:v>28</c:v>
                </c:pt>
                <c:pt idx="1022">
                  <c:v>47</c:v>
                </c:pt>
                <c:pt idx="1023">
                  <c:v>44</c:v>
                </c:pt>
                <c:pt idx="1024">
                  <c:v>43</c:v>
                </c:pt>
                <c:pt idx="1025">
                  <c:v>46</c:v>
                </c:pt>
                <c:pt idx="1026">
                  <c:v>35</c:v>
                </c:pt>
                <c:pt idx="1027">
                  <c:v>23</c:v>
                </c:pt>
                <c:pt idx="1028">
                  <c:v>38</c:v>
                </c:pt>
                <c:pt idx="1029">
                  <c:v>31</c:v>
                </c:pt>
                <c:pt idx="1030">
                  <c:v>35</c:v>
                </c:pt>
                <c:pt idx="1031">
                  <c:v>42</c:v>
                </c:pt>
                <c:pt idx="1032">
                  <c:v>21</c:v>
                </c:pt>
                <c:pt idx="1033">
                  <c:v>27</c:v>
                </c:pt>
                <c:pt idx="1034">
                  <c:v>28</c:v>
                </c:pt>
                <c:pt idx="1035">
                  <c:v>42</c:v>
                </c:pt>
                <c:pt idx="1036">
                  <c:v>27</c:v>
                </c:pt>
                <c:pt idx="1037">
                  <c:v>49</c:v>
                </c:pt>
                <c:pt idx="1038">
                  <c:v>37</c:v>
                </c:pt>
                <c:pt idx="1039">
                  <c:v>22</c:v>
                </c:pt>
                <c:pt idx="1040">
                  <c:v>30</c:v>
                </c:pt>
                <c:pt idx="1041">
                  <c:v>45</c:v>
                </c:pt>
                <c:pt idx="1042">
                  <c:v>42</c:v>
                </c:pt>
                <c:pt idx="1043">
                  <c:v>43</c:v>
                </c:pt>
                <c:pt idx="1044">
                  <c:v>32</c:v>
                </c:pt>
                <c:pt idx="1045">
                  <c:v>50</c:v>
                </c:pt>
                <c:pt idx="1046">
                  <c:v>32</c:v>
                </c:pt>
                <c:pt idx="1047">
                  <c:v>39</c:v>
                </c:pt>
                <c:pt idx="1048">
                  <c:v>23</c:v>
                </c:pt>
                <c:pt idx="1049">
                  <c:v>44</c:v>
                </c:pt>
                <c:pt idx="1050">
                  <c:v>23</c:v>
                </c:pt>
                <c:pt idx="1051">
                  <c:v>26</c:v>
                </c:pt>
                <c:pt idx="1052">
                  <c:v>20</c:v>
                </c:pt>
                <c:pt idx="1053">
                  <c:v>49</c:v>
                </c:pt>
                <c:pt idx="1054">
                  <c:v>31</c:v>
                </c:pt>
                <c:pt idx="1055">
                  <c:v>48</c:v>
                </c:pt>
                <c:pt idx="1056">
                  <c:v>48</c:v>
                </c:pt>
                <c:pt idx="1057">
                  <c:v>36</c:v>
                </c:pt>
                <c:pt idx="1058">
                  <c:v>33</c:v>
                </c:pt>
                <c:pt idx="1059">
                  <c:v>31</c:v>
                </c:pt>
                <c:pt idx="1060">
                  <c:v>23</c:v>
                </c:pt>
                <c:pt idx="1061">
                  <c:v>20</c:v>
                </c:pt>
                <c:pt idx="1062">
                  <c:v>35</c:v>
                </c:pt>
                <c:pt idx="1063">
                  <c:v>29</c:v>
                </c:pt>
                <c:pt idx="1064">
                  <c:v>20</c:v>
                </c:pt>
                <c:pt idx="1065">
                  <c:v>39</c:v>
                </c:pt>
                <c:pt idx="1066">
                  <c:v>44</c:v>
                </c:pt>
                <c:pt idx="1067">
                  <c:v>31</c:v>
                </c:pt>
                <c:pt idx="1068">
                  <c:v>32</c:v>
                </c:pt>
                <c:pt idx="1069">
                  <c:v>31</c:v>
                </c:pt>
                <c:pt idx="1070">
                  <c:v>44</c:v>
                </c:pt>
                <c:pt idx="1071">
                  <c:v>34</c:v>
                </c:pt>
                <c:pt idx="1072">
                  <c:v>20</c:v>
                </c:pt>
                <c:pt idx="1073">
                  <c:v>26</c:v>
                </c:pt>
                <c:pt idx="1074">
                  <c:v>40</c:v>
                </c:pt>
                <c:pt idx="1075">
                  <c:v>49</c:v>
                </c:pt>
                <c:pt idx="1076">
                  <c:v>31</c:v>
                </c:pt>
                <c:pt idx="1077">
                  <c:v>25</c:v>
                </c:pt>
                <c:pt idx="1078">
                  <c:v>37</c:v>
                </c:pt>
                <c:pt idx="1079">
                  <c:v>29</c:v>
                </c:pt>
                <c:pt idx="1080">
                  <c:v>27</c:v>
                </c:pt>
                <c:pt idx="1081">
                  <c:v>28</c:v>
                </c:pt>
                <c:pt idx="1082">
                  <c:v>28</c:v>
                </c:pt>
                <c:pt idx="1083">
                  <c:v>19</c:v>
                </c:pt>
                <c:pt idx="1084">
                  <c:v>34</c:v>
                </c:pt>
                <c:pt idx="1085">
                  <c:v>23</c:v>
                </c:pt>
                <c:pt idx="1086">
                  <c:v>31</c:v>
                </c:pt>
                <c:pt idx="1087">
                  <c:v>46</c:v>
                </c:pt>
                <c:pt idx="1088">
                  <c:v>34</c:v>
                </c:pt>
                <c:pt idx="1089">
                  <c:v>25</c:v>
                </c:pt>
                <c:pt idx="1090">
                  <c:v>22</c:v>
                </c:pt>
                <c:pt idx="1091">
                  <c:v>43</c:v>
                </c:pt>
                <c:pt idx="1092">
                  <c:v>21</c:v>
                </c:pt>
                <c:pt idx="1093">
                  <c:v>45</c:v>
                </c:pt>
                <c:pt idx="1094">
                  <c:v>22</c:v>
                </c:pt>
                <c:pt idx="1095">
                  <c:v>38</c:v>
                </c:pt>
                <c:pt idx="1096">
                  <c:v>27</c:v>
                </c:pt>
                <c:pt idx="1097">
                  <c:v>36</c:v>
                </c:pt>
                <c:pt idx="1098">
                  <c:v>25</c:v>
                </c:pt>
                <c:pt idx="1099">
                  <c:v>43</c:v>
                </c:pt>
                <c:pt idx="1100">
                  <c:v>29</c:v>
                </c:pt>
                <c:pt idx="1101">
                  <c:v>39</c:v>
                </c:pt>
                <c:pt idx="1102">
                  <c:v>34</c:v>
                </c:pt>
                <c:pt idx="1103">
                  <c:v>31</c:v>
                </c:pt>
                <c:pt idx="1104">
                  <c:v>43</c:v>
                </c:pt>
                <c:pt idx="1105">
                  <c:v>27</c:v>
                </c:pt>
                <c:pt idx="1106">
                  <c:v>33</c:v>
                </c:pt>
                <c:pt idx="1107">
                  <c:v>41</c:v>
                </c:pt>
                <c:pt idx="1108">
                  <c:v>49</c:v>
                </c:pt>
                <c:pt idx="1109">
                  <c:v>24</c:v>
                </c:pt>
                <c:pt idx="1110">
                  <c:v>46</c:v>
                </c:pt>
                <c:pt idx="1111">
                  <c:v>23</c:v>
                </c:pt>
                <c:pt idx="1112">
                  <c:v>32</c:v>
                </c:pt>
                <c:pt idx="1113">
                  <c:v>32</c:v>
                </c:pt>
                <c:pt idx="1114">
                  <c:v>26</c:v>
                </c:pt>
                <c:pt idx="1115">
                  <c:v>25</c:v>
                </c:pt>
                <c:pt idx="1116">
                  <c:v>39</c:v>
                </c:pt>
                <c:pt idx="1117">
                  <c:v>23</c:v>
                </c:pt>
                <c:pt idx="1118">
                  <c:v>27</c:v>
                </c:pt>
                <c:pt idx="1119">
                  <c:v>23</c:v>
                </c:pt>
                <c:pt idx="1120">
                  <c:v>24</c:v>
                </c:pt>
                <c:pt idx="1121">
                  <c:v>46</c:v>
                </c:pt>
                <c:pt idx="1122">
                  <c:v>38</c:v>
                </c:pt>
                <c:pt idx="1123">
                  <c:v>22</c:v>
                </c:pt>
                <c:pt idx="1124">
                  <c:v>33</c:v>
                </c:pt>
                <c:pt idx="1125">
                  <c:v>25</c:v>
                </c:pt>
                <c:pt idx="1126">
                  <c:v>33</c:v>
                </c:pt>
                <c:pt idx="1127">
                  <c:v>24</c:v>
                </c:pt>
                <c:pt idx="1128">
                  <c:v>42</c:v>
                </c:pt>
                <c:pt idx="1129">
                  <c:v>34</c:v>
                </c:pt>
                <c:pt idx="1130">
                  <c:v>20</c:v>
                </c:pt>
                <c:pt idx="1131">
                  <c:v>31</c:v>
                </c:pt>
                <c:pt idx="1132">
                  <c:v>48</c:v>
                </c:pt>
                <c:pt idx="1133">
                  <c:v>26</c:v>
                </c:pt>
                <c:pt idx="1134">
                  <c:v>35</c:v>
                </c:pt>
                <c:pt idx="1135">
                  <c:v>31</c:v>
                </c:pt>
                <c:pt idx="1136">
                  <c:v>25</c:v>
                </c:pt>
                <c:pt idx="1137">
                  <c:v>30</c:v>
                </c:pt>
                <c:pt idx="1138">
                  <c:v>35</c:v>
                </c:pt>
                <c:pt idx="1139">
                  <c:v>38</c:v>
                </c:pt>
                <c:pt idx="1140">
                  <c:v>29</c:v>
                </c:pt>
                <c:pt idx="1141">
                  <c:v>33</c:v>
                </c:pt>
                <c:pt idx="1142">
                  <c:v>40</c:v>
                </c:pt>
                <c:pt idx="1143">
                  <c:v>41</c:v>
                </c:pt>
                <c:pt idx="1144">
                  <c:v>33</c:v>
                </c:pt>
                <c:pt idx="1145">
                  <c:v>27</c:v>
                </c:pt>
                <c:pt idx="1146">
                  <c:v>21</c:v>
                </c:pt>
                <c:pt idx="1147">
                  <c:v>25</c:v>
                </c:pt>
                <c:pt idx="1148">
                  <c:v>43</c:v>
                </c:pt>
                <c:pt idx="1149">
                  <c:v>41</c:v>
                </c:pt>
                <c:pt idx="1150">
                  <c:v>39</c:v>
                </c:pt>
                <c:pt idx="1151">
                  <c:v>33</c:v>
                </c:pt>
                <c:pt idx="1152">
                  <c:v>34</c:v>
                </c:pt>
                <c:pt idx="1153">
                  <c:v>49</c:v>
                </c:pt>
                <c:pt idx="1154">
                  <c:v>27</c:v>
                </c:pt>
                <c:pt idx="1155">
                  <c:v>46</c:v>
                </c:pt>
                <c:pt idx="1156">
                  <c:v>46</c:v>
                </c:pt>
                <c:pt idx="1157">
                  <c:v>32</c:v>
                </c:pt>
                <c:pt idx="1158">
                  <c:v>22</c:v>
                </c:pt>
                <c:pt idx="1159">
                  <c:v>25</c:v>
                </c:pt>
                <c:pt idx="1160">
                  <c:v>21</c:v>
                </c:pt>
                <c:pt idx="1161">
                  <c:v>46</c:v>
                </c:pt>
                <c:pt idx="1162">
                  <c:v>26</c:v>
                </c:pt>
                <c:pt idx="1163">
                  <c:v>28</c:v>
                </c:pt>
                <c:pt idx="1164">
                  <c:v>32</c:v>
                </c:pt>
                <c:pt idx="1165">
                  <c:v>37</c:v>
                </c:pt>
                <c:pt idx="1166">
                  <c:v>32</c:v>
                </c:pt>
                <c:pt idx="1167">
                  <c:v>30</c:v>
                </c:pt>
                <c:pt idx="1168">
                  <c:v>23</c:v>
                </c:pt>
                <c:pt idx="1169">
                  <c:v>45</c:v>
                </c:pt>
                <c:pt idx="1170">
                  <c:v>30</c:v>
                </c:pt>
                <c:pt idx="1171">
                  <c:v>25</c:v>
                </c:pt>
                <c:pt idx="1172">
                  <c:v>25</c:v>
                </c:pt>
                <c:pt idx="1173">
                  <c:v>45</c:v>
                </c:pt>
                <c:pt idx="1174">
                  <c:v>25</c:v>
                </c:pt>
                <c:pt idx="1175">
                  <c:v>20</c:v>
                </c:pt>
                <c:pt idx="1176">
                  <c:v>48</c:v>
                </c:pt>
                <c:pt idx="1177">
                  <c:v>28</c:v>
                </c:pt>
                <c:pt idx="1178">
                  <c:v>41</c:v>
                </c:pt>
                <c:pt idx="1179">
                  <c:v>32</c:v>
                </c:pt>
                <c:pt idx="1180">
                  <c:v>35</c:v>
                </c:pt>
                <c:pt idx="1181">
                  <c:v>29</c:v>
                </c:pt>
                <c:pt idx="1182">
                  <c:v>50</c:v>
                </c:pt>
                <c:pt idx="1183">
                  <c:v>55</c:v>
                </c:pt>
                <c:pt idx="1184">
                  <c:v>41</c:v>
                </c:pt>
                <c:pt idx="1185">
                  <c:v>41</c:v>
                </c:pt>
                <c:pt idx="1186">
                  <c:v>22</c:v>
                </c:pt>
                <c:pt idx="1187">
                  <c:v>26</c:v>
                </c:pt>
                <c:pt idx="1188">
                  <c:v>37</c:v>
                </c:pt>
                <c:pt idx="1189">
                  <c:v>23</c:v>
                </c:pt>
                <c:pt idx="1190">
                  <c:v>45</c:v>
                </c:pt>
                <c:pt idx="1191">
                  <c:v>42</c:v>
                </c:pt>
                <c:pt idx="1192">
                  <c:v>20</c:v>
                </c:pt>
                <c:pt idx="1193">
                  <c:v>45</c:v>
                </c:pt>
                <c:pt idx="1194">
                  <c:v>47</c:v>
                </c:pt>
                <c:pt idx="1195">
                  <c:v>43</c:v>
                </c:pt>
                <c:pt idx="1196">
                  <c:v>36</c:v>
                </c:pt>
                <c:pt idx="1197">
                  <c:v>29</c:v>
                </c:pt>
                <c:pt idx="1198">
                  <c:v>35</c:v>
                </c:pt>
                <c:pt idx="1199">
                  <c:v>44</c:v>
                </c:pt>
                <c:pt idx="1200">
                  <c:v>34</c:v>
                </c:pt>
                <c:pt idx="1201">
                  <c:v>32</c:v>
                </c:pt>
                <c:pt idx="1202">
                  <c:v>26</c:v>
                </c:pt>
                <c:pt idx="1203">
                  <c:v>30</c:v>
                </c:pt>
                <c:pt idx="1204">
                  <c:v>29</c:v>
                </c:pt>
                <c:pt idx="1205">
                  <c:v>28</c:v>
                </c:pt>
                <c:pt idx="1206">
                  <c:v>44</c:v>
                </c:pt>
                <c:pt idx="1207">
                  <c:v>21</c:v>
                </c:pt>
                <c:pt idx="1208">
                  <c:v>32</c:v>
                </c:pt>
                <c:pt idx="1209">
                  <c:v>22</c:v>
                </c:pt>
                <c:pt idx="1210">
                  <c:v>41</c:v>
                </c:pt>
                <c:pt idx="1211">
                  <c:v>31</c:v>
                </c:pt>
                <c:pt idx="1212">
                  <c:v>24</c:v>
                </c:pt>
                <c:pt idx="1213">
                  <c:v>47</c:v>
                </c:pt>
                <c:pt idx="1214">
                  <c:v>47</c:v>
                </c:pt>
                <c:pt idx="1215">
                  <c:v>20</c:v>
                </c:pt>
                <c:pt idx="1216">
                  <c:v>25</c:v>
                </c:pt>
                <c:pt idx="1217">
                  <c:v>29</c:v>
                </c:pt>
                <c:pt idx="1218">
                  <c:v>21</c:v>
                </c:pt>
                <c:pt idx="1219">
                  <c:v>32</c:v>
                </c:pt>
                <c:pt idx="1220">
                  <c:v>48</c:v>
                </c:pt>
                <c:pt idx="1221">
                  <c:v>48</c:v>
                </c:pt>
                <c:pt idx="1222">
                  <c:v>25</c:v>
                </c:pt>
                <c:pt idx="1223">
                  <c:v>42</c:v>
                </c:pt>
                <c:pt idx="1224">
                  <c:v>43</c:v>
                </c:pt>
                <c:pt idx="1225">
                  <c:v>29</c:v>
                </c:pt>
                <c:pt idx="1226">
                  <c:v>31</c:v>
                </c:pt>
                <c:pt idx="1227">
                  <c:v>44</c:v>
                </c:pt>
                <c:pt idx="1228">
                  <c:v>26</c:v>
                </c:pt>
                <c:pt idx="1229">
                  <c:v>28</c:v>
                </c:pt>
                <c:pt idx="1230">
                  <c:v>47</c:v>
                </c:pt>
                <c:pt idx="1231">
                  <c:v>37</c:v>
                </c:pt>
                <c:pt idx="1232">
                  <c:v>30</c:v>
                </c:pt>
                <c:pt idx="1233">
                  <c:v>26</c:v>
                </c:pt>
                <c:pt idx="1234">
                  <c:v>28</c:v>
                </c:pt>
                <c:pt idx="1235">
                  <c:v>31</c:v>
                </c:pt>
                <c:pt idx="1236">
                  <c:v>24</c:v>
                </c:pt>
                <c:pt idx="1237">
                  <c:v>36</c:v>
                </c:pt>
                <c:pt idx="1238">
                  <c:v>30</c:v>
                </c:pt>
                <c:pt idx="1239">
                  <c:v>39</c:v>
                </c:pt>
                <c:pt idx="1240">
                  <c:v>32</c:v>
                </c:pt>
                <c:pt idx="1241">
                  <c:v>25</c:v>
                </c:pt>
                <c:pt idx="1242">
                  <c:v>50</c:v>
                </c:pt>
                <c:pt idx="1243">
                  <c:v>33</c:v>
                </c:pt>
                <c:pt idx="1244">
                  <c:v>48</c:v>
                </c:pt>
                <c:pt idx="1245">
                  <c:v>41</c:v>
                </c:pt>
                <c:pt idx="1246">
                  <c:v>40</c:v>
                </c:pt>
                <c:pt idx="1247">
                  <c:v>28</c:v>
                </c:pt>
                <c:pt idx="1248">
                  <c:v>50</c:v>
                </c:pt>
                <c:pt idx="1249">
                  <c:v>41</c:v>
                </c:pt>
                <c:pt idx="1250">
                  <c:v>29</c:v>
                </c:pt>
                <c:pt idx="1251">
                  <c:v>23</c:v>
                </c:pt>
                <c:pt idx="1252">
                  <c:v>33</c:v>
                </c:pt>
                <c:pt idx="1253">
                  <c:v>31</c:v>
                </c:pt>
                <c:pt idx="1254">
                  <c:v>29</c:v>
                </c:pt>
                <c:pt idx="1255">
                  <c:v>32</c:v>
                </c:pt>
                <c:pt idx="1256">
                  <c:v>30</c:v>
                </c:pt>
                <c:pt idx="1257">
                  <c:v>44</c:v>
                </c:pt>
                <c:pt idx="1258">
                  <c:v>30</c:v>
                </c:pt>
                <c:pt idx="1259">
                  <c:v>50</c:v>
                </c:pt>
                <c:pt idx="1260">
                  <c:v>43</c:v>
                </c:pt>
                <c:pt idx="1261">
                  <c:v>38</c:v>
                </c:pt>
                <c:pt idx="1262">
                  <c:v>28</c:v>
                </c:pt>
                <c:pt idx="1263">
                  <c:v>37</c:v>
                </c:pt>
                <c:pt idx="1264">
                  <c:v>32</c:v>
                </c:pt>
                <c:pt idx="1265">
                  <c:v>36</c:v>
                </c:pt>
                <c:pt idx="1266">
                  <c:v>46</c:v>
                </c:pt>
                <c:pt idx="1267">
                  <c:v>21</c:v>
                </c:pt>
                <c:pt idx="1268">
                  <c:v>46</c:v>
                </c:pt>
                <c:pt idx="1269">
                  <c:v>47</c:v>
                </c:pt>
                <c:pt idx="1270">
                  <c:v>49</c:v>
                </c:pt>
                <c:pt idx="1271">
                  <c:v>43</c:v>
                </c:pt>
                <c:pt idx="1272">
                  <c:v>44</c:v>
                </c:pt>
                <c:pt idx="1273">
                  <c:v>21</c:v>
                </c:pt>
                <c:pt idx="1274">
                  <c:v>42</c:v>
                </c:pt>
                <c:pt idx="1275">
                  <c:v>47</c:v>
                </c:pt>
                <c:pt idx="1276">
                  <c:v>23</c:v>
                </c:pt>
                <c:pt idx="1277">
                  <c:v>48</c:v>
                </c:pt>
                <c:pt idx="1278">
                  <c:v>30</c:v>
                </c:pt>
                <c:pt idx="1279">
                  <c:v>26</c:v>
                </c:pt>
                <c:pt idx="1280">
                  <c:v>29</c:v>
                </c:pt>
                <c:pt idx="1281">
                  <c:v>50</c:v>
                </c:pt>
                <c:pt idx="1282">
                  <c:v>42</c:v>
                </c:pt>
                <c:pt idx="1283">
                  <c:v>55</c:v>
                </c:pt>
                <c:pt idx="1284">
                  <c:v>22</c:v>
                </c:pt>
                <c:pt idx="1285">
                  <c:v>34</c:v>
                </c:pt>
                <c:pt idx="1286">
                  <c:v>35</c:v>
                </c:pt>
                <c:pt idx="1287">
                  <c:v>27</c:v>
                </c:pt>
                <c:pt idx="1288">
                  <c:v>31</c:v>
                </c:pt>
                <c:pt idx="1289">
                  <c:v>36</c:v>
                </c:pt>
                <c:pt idx="1290">
                  <c:v>32</c:v>
                </c:pt>
                <c:pt idx="1291">
                  <c:v>29</c:v>
                </c:pt>
                <c:pt idx="1292">
                  <c:v>22</c:v>
                </c:pt>
                <c:pt idx="1293">
                  <c:v>44</c:v>
                </c:pt>
                <c:pt idx="1294">
                  <c:v>34</c:v>
                </c:pt>
                <c:pt idx="1295">
                  <c:v>26</c:v>
                </c:pt>
                <c:pt idx="1296">
                  <c:v>39</c:v>
                </c:pt>
                <c:pt idx="1297">
                  <c:v>25</c:v>
                </c:pt>
                <c:pt idx="1298">
                  <c:v>36</c:v>
                </c:pt>
                <c:pt idx="1299">
                  <c:v>47</c:v>
                </c:pt>
                <c:pt idx="1300">
                  <c:v>36</c:v>
                </c:pt>
                <c:pt idx="1301">
                  <c:v>29</c:v>
                </c:pt>
                <c:pt idx="1302">
                  <c:v>45</c:v>
                </c:pt>
                <c:pt idx="1303">
                  <c:v>47</c:v>
                </c:pt>
                <c:pt idx="1304">
                  <c:v>38</c:v>
                </c:pt>
                <c:pt idx="1305">
                  <c:v>47</c:v>
                </c:pt>
                <c:pt idx="1306">
                  <c:v>30</c:v>
                </c:pt>
                <c:pt idx="1307">
                  <c:v>36</c:v>
                </c:pt>
                <c:pt idx="1308">
                  <c:v>30</c:v>
                </c:pt>
                <c:pt idx="1309">
                  <c:v>33</c:v>
                </c:pt>
                <c:pt idx="1310">
                  <c:v>24</c:v>
                </c:pt>
                <c:pt idx="1311">
                  <c:v>37</c:v>
                </c:pt>
                <c:pt idx="1312">
                  <c:v>32</c:v>
                </c:pt>
                <c:pt idx="1313">
                  <c:v>49</c:v>
                </c:pt>
                <c:pt idx="1314">
                  <c:v>35</c:v>
                </c:pt>
                <c:pt idx="1315">
                  <c:v>28</c:v>
                </c:pt>
                <c:pt idx="1316">
                  <c:v>33</c:v>
                </c:pt>
                <c:pt idx="1317">
                  <c:v>43</c:v>
                </c:pt>
                <c:pt idx="1318">
                  <c:v>27</c:v>
                </c:pt>
                <c:pt idx="1319">
                  <c:v>20</c:v>
                </c:pt>
                <c:pt idx="1320">
                  <c:v>23</c:v>
                </c:pt>
                <c:pt idx="1321">
                  <c:v>31</c:v>
                </c:pt>
                <c:pt idx="1322">
                  <c:v>43</c:v>
                </c:pt>
                <c:pt idx="1323">
                  <c:v>28</c:v>
                </c:pt>
                <c:pt idx="1324">
                  <c:v>49</c:v>
                </c:pt>
                <c:pt idx="1325">
                  <c:v>38</c:v>
                </c:pt>
                <c:pt idx="1326">
                  <c:v>38</c:v>
                </c:pt>
                <c:pt idx="1327">
                  <c:v>38</c:v>
                </c:pt>
                <c:pt idx="1328">
                  <c:v>42</c:v>
                </c:pt>
                <c:pt idx="1329">
                  <c:v>21</c:v>
                </c:pt>
                <c:pt idx="1330">
                  <c:v>37</c:v>
                </c:pt>
                <c:pt idx="1331">
                  <c:v>31</c:v>
                </c:pt>
                <c:pt idx="1332">
                  <c:v>23</c:v>
                </c:pt>
                <c:pt idx="1333">
                  <c:v>21</c:v>
                </c:pt>
                <c:pt idx="1334">
                  <c:v>26</c:v>
                </c:pt>
                <c:pt idx="1335">
                  <c:v>36</c:v>
                </c:pt>
                <c:pt idx="1336">
                  <c:v>35</c:v>
                </c:pt>
                <c:pt idx="1337">
                  <c:v>30</c:v>
                </c:pt>
                <c:pt idx="1338">
                  <c:v>28</c:v>
                </c:pt>
                <c:pt idx="1339">
                  <c:v>36</c:v>
                </c:pt>
                <c:pt idx="1340">
                  <c:v>28</c:v>
                </c:pt>
                <c:pt idx="1341">
                  <c:v>38</c:v>
                </c:pt>
                <c:pt idx="1342">
                  <c:v>27</c:v>
                </c:pt>
                <c:pt idx="1343">
                  <c:v>47</c:v>
                </c:pt>
                <c:pt idx="1344">
                  <c:v>32</c:v>
                </c:pt>
                <c:pt idx="1345">
                  <c:v>26</c:v>
                </c:pt>
                <c:pt idx="1346">
                  <c:v>25</c:v>
                </c:pt>
                <c:pt idx="1347">
                  <c:v>34</c:v>
                </c:pt>
                <c:pt idx="1348">
                  <c:v>25</c:v>
                </c:pt>
                <c:pt idx="1349">
                  <c:v>22</c:v>
                </c:pt>
                <c:pt idx="1350">
                  <c:v>35</c:v>
                </c:pt>
                <c:pt idx="1351">
                  <c:v>35</c:v>
                </c:pt>
                <c:pt idx="1352">
                  <c:v>40</c:v>
                </c:pt>
                <c:pt idx="1353">
                  <c:v>39</c:v>
                </c:pt>
                <c:pt idx="1354">
                  <c:v>43</c:v>
                </c:pt>
                <c:pt idx="1355">
                  <c:v>37</c:v>
                </c:pt>
                <c:pt idx="1356">
                  <c:v>50</c:v>
                </c:pt>
                <c:pt idx="1357">
                  <c:v>41</c:v>
                </c:pt>
                <c:pt idx="1358">
                  <c:v>50</c:v>
                </c:pt>
                <c:pt idx="1359">
                  <c:v>49</c:v>
                </c:pt>
                <c:pt idx="1360">
                  <c:v>29</c:v>
                </c:pt>
                <c:pt idx="1361">
                  <c:v>35</c:v>
                </c:pt>
                <c:pt idx="1362">
                  <c:v>42</c:v>
                </c:pt>
                <c:pt idx="1363">
                  <c:v>30</c:v>
                </c:pt>
                <c:pt idx="1364">
                  <c:v>45</c:v>
                </c:pt>
                <c:pt idx="1365">
                  <c:v>20</c:v>
                </c:pt>
                <c:pt idx="1366">
                  <c:v>30</c:v>
                </c:pt>
                <c:pt idx="1367">
                  <c:v>23</c:v>
                </c:pt>
                <c:pt idx="1368">
                  <c:v>46</c:v>
                </c:pt>
                <c:pt idx="1369">
                  <c:v>31</c:v>
                </c:pt>
                <c:pt idx="1370">
                  <c:v>23</c:v>
                </c:pt>
                <c:pt idx="1371">
                  <c:v>43</c:v>
                </c:pt>
                <c:pt idx="1372">
                  <c:v>38</c:v>
                </c:pt>
                <c:pt idx="1373">
                  <c:v>40</c:v>
                </c:pt>
                <c:pt idx="1374">
                  <c:v>40</c:v>
                </c:pt>
                <c:pt idx="1375">
                  <c:v>31</c:v>
                </c:pt>
                <c:pt idx="1376">
                  <c:v>44</c:v>
                </c:pt>
                <c:pt idx="1377">
                  <c:v>23</c:v>
                </c:pt>
                <c:pt idx="1378">
                  <c:v>26</c:v>
                </c:pt>
                <c:pt idx="1379">
                  <c:v>26</c:v>
                </c:pt>
                <c:pt idx="1380">
                  <c:v>28</c:v>
                </c:pt>
                <c:pt idx="1381">
                  <c:v>24</c:v>
                </c:pt>
                <c:pt idx="1382">
                  <c:v>20</c:v>
                </c:pt>
                <c:pt idx="1383">
                  <c:v>42</c:v>
                </c:pt>
                <c:pt idx="1384">
                  <c:v>44</c:v>
                </c:pt>
                <c:pt idx="1385">
                  <c:v>39</c:v>
                </c:pt>
                <c:pt idx="1386">
                  <c:v>29</c:v>
                </c:pt>
                <c:pt idx="1387">
                  <c:v>42</c:v>
                </c:pt>
                <c:pt idx="1388">
                  <c:v>38</c:v>
                </c:pt>
                <c:pt idx="1389">
                  <c:v>40</c:v>
                </c:pt>
                <c:pt idx="1390">
                  <c:v>37</c:v>
                </c:pt>
                <c:pt idx="1391">
                  <c:v>26</c:v>
                </c:pt>
                <c:pt idx="1392">
                  <c:v>42</c:v>
                </c:pt>
                <c:pt idx="1393">
                  <c:v>29</c:v>
                </c:pt>
                <c:pt idx="1394">
                  <c:v>37</c:v>
                </c:pt>
                <c:pt idx="1395">
                  <c:v>27</c:v>
                </c:pt>
                <c:pt idx="1396">
                  <c:v>27</c:v>
                </c:pt>
                <c:pt idx="1397">
                  <c:v>33</c:v>
                </c:pt>
                <c:pt idx="1398">
                  <c:v>26</c:v>
                </c:pt>
                <c:pt idx="1399">
                  <c:v>40</c:v>
                </c:pt>
                <c:pt idx="1400">
                  <c:v>40</c:v>
                </c:pt>
                <c:pt idx="1401">
                  <c:v>22</c:v>
                </c:pt>
                <c:pt idx="1402">
                  <c:v>49</c:v>
                </c:pt>
                <c:pt idx="1403">
                  <c:v>31</c:v>
                </c:pt>
                <c:pt idx="1404">
                  <c:v>46</c:v>
                </c:pt>
                <c:pt idx="1405">
                  <c:v>49</c:v>
                </c:pt>
                <c:pt idx="1406">
                  <c:v>33</c:v>
                </c:pt>
                <c:pt idx="1407">
                  <c:v>24</c:v>
                </c:pt>
                <c:pt idx="1408">
                  <c:v>43</c:v>
                </c:pt>
                <c:pt idx="1409">
                  <c:v>39</c:v>
                </c:pt>
                <c:pt idx="1410">
                  <c:v>46</c:v>
                </c:pt>
                <c:pt idx="1411">
                  <c:v>46</c:v>
                </c:pt>
                <c:pt idx="1412">
                  <c:v>23</c:v>
                </c:pt>
                <c:pt idx="1413">
                  <c:v>43</c:v>
                </c:pt>
                <c:pt idx="1414">
                  <c:v>50</c:v>
                </c:pt>
                <c:pt idx="1415">
                  <c:v>34</c:v>
                </c:pt>
                <c:pt idx="1416">
                  <c:v>28</c:v>
                </c:pt>
                <c:pt idx="1417">
                  <c:v>30</c:v>
                </c:pt>
                <c:pt idx="1418">
                  <c:v>38</c:v>
                </c:pt>
                <c:pt idx="1419">
                  <c:v>40</c:v>
                </c:pt>
                <c:pt idx="1420">
                  <c:v>37</c:v>
                </c:pt>
                <c:pt idx="1421">
                  <c:v>34</c:v>
                </c:pt>
                <c:pt idx="1422">
                  <c:v>27</c:v>
                </c:pt>
                <c:pt idx="1423">
                  <c:v>32</c:v>
                </c:pt>
                <c:pt idx="1424">
                  <c:v>44</c:v>
                </c:pt>
                <c:pt idx="1425">
                  <c:v>48</c:v>
                </c:pt>
                <c:pt idx="1426">
                  <c:v>51</c:v>
                </c:pt>
                <c:pt idx="1427">
                  <c:v>28</c:v>
                </c:pt>
                <c:pt idx="1428">
                  <c:v>44</c:v>
                </c:pt>
                <c:pt idx="1429">
                  <c:v>47</c:v>
                </c:pt>
                <c:pt idx="1430">
                  <c:v>45</c:v>
                </c:pt>
                <c:pt idx="1431">
                  <c:v>35</c:v>
                </c:pt>
                <c:pt idx="1432">
                  <c:v>43</c:v>
                </c:pt>
                <c:pt idx="1433">
                  <c:v>39</c:v>
                </c:pt>
                <c:pt idx="1434">
                  <c:v>44</c:v>
                </c:pt>
                <c:pt idx="1435">
                  <c:v>35</c:v>
                </c:pt>
                <c:pt idx="1436">
                  <c:v>34</c:v>
                </c:pt>
                <c:pt idx="1437">
                  <c:v>29</c:v>
                </c:pt>
                <c:pt idx="1438">
                  <c:v>31</c:v>
                </c:pt>
                <c:pt idx="1439">
                  <c:v>21</c:v>
                </c:pt>
                <c:pt idx="1440">
                  <c:v>43</c:v>
                </c:pt>
                <c:pt idx="1441">
                  <c:v>40</c:v>
                </c:pt>
                <c:pt idx="1442">
                  <c:v>45</c:v>
                </c:pt>
                <c:pt idx="1443">
                  <c:v>34</c:v>
                </c:pt>
                <c:pt idx="1444">
                  <c:v>49</c:v>
                </c:pt>
                <c:pt idx="1445">
                  <c:v>34</c:v>
                </c:pt>
                <c:pt idx="1446">
                  <c:v>44</c:v>
                </c:pt>
                <c:pt idx="1447">
                  <c:v>40</c:v>
                </c:pt>
                <c:pt idx="1448">
                  <c:v>37</c:v>
                </c:pt>
                <c:pt idx="1449">
                  <c:v>22</c:v>
                </c:pt>
                <c:pt idx="1450">
                  <c:v>48</c:v>
                </c:pt>
                <c:pt idx="1451">
                  <c:v>39</c:v>
                </c:pt>
                <c:pt idx="1452">
                  <c:v>32</c:v>
                </c:pt>
                <c:pt idx="1453">
                  <c:v>27</c:v>
                </c:pt>
                <c:pt idx="1454">
                  <c:v>34</c:v>
                </c:pt>
                <c:pt idx="1455">
                  <c:v>31</c:v>
                </c:pt>
                <c:pt idx="1456">
                  <c:v>38</c:v>
                </c:pt>
                <c:pt idx="1457">
                  <c:v>38</c:v>
                </c:pt>
                <c:pt idx="1458">
                  <c:v>34</c:v>
                </c:pt>
                <c:pt idx="1459">
                  <c:v>24</c:v>
                </c:pt>
                <c:pt idx="1460">
                  <c:v>24</c:v>
                </c:pt>
                <c:pt idx="1461">
                  <c:v>47</c:v>
                </c:pt>
                <c:pt idx="1462">
                  <c:v>31</c:v>
                </c:pt>
                <c:pt idx="1463">
                  <c:v>34</c:v>
                </c:pt>
                <c:pt idx="1464">
                  <c:v>34</c:v>
                </c:pt>
                <c:pt idx="1465">
                  <c:v>23</c:v>
                </c:pt>
                <c:pt idx="1466">
                  <c:v>37</c:v>
                </c:pt>
                <c:pt idx="1467">
                  <c:v>30</c:v>
                </c:pt>
                <c:pt idx="1468">
                  <c:v>28</c:v>
                </c:pt>
                <c:pt idx="1469">
                  <c:v>30</c:v>
                </c:pt>
                <c:pt idx="1470">
                  <c:v>26</c:v>
                </c:pt>
                <c:pt idx="1471">
                  <c:v>29</c:v>
                </c:pt>
                <c:pt idx="1472">
                  <c:v>33</c:v>
                </c:pt>
                <c:pt idx="1473">
                  <c:v>34</c:v>
                </c:pt>
                <c:pt idx="1474">
                  <c:v>22</c:v>
                </c:pt>
                <c:pt idx="1475">
                  <c:v>39</c:v>
                </c:pt>
                <c:pt idx="1476">
                  <c:v>41</c:v>
                </c:pt>
                <c:pt idx="1477">
                  <c:v>37</c:v>
                </c:pt>
                <c:pt idx="1478">
                  <c:v>22</c:v>
                </c:pt>
                <c:pt idx="1479">
                  <c:v>41</c:v>
                </c:pt>
                <c:pt idx="1480">
                  <c:v>48</c:v>
                </c:pt>
                <c:pt idx="1481">
                  <c:v>41</c:v>
                </c:pt>
                <c:pt idx="1482">
                  <c:v>32</c:v>
                </c:pt>
                <c:pt idx="1483">
                  <c:v>43</c:v>
                </c:pt>
                <c:pt idx="1484">
                  <c:v>40</c:v>
                </c:pt>
                <c:pt idx="1485">
                  <c:v>46</c:v>
                </c:pt>
                <c:pt idx="1486">
                  <c:v>33</c:v>
                </c:pt>
                <c:pt idx="1487">
                  <c:v>36</c:v>
                </c:pt>
                <c:pt idx="1488">
                  <c:v>32</c:v>
                </c:pt>
                <c:pt idx="1489">
                  <c:v>38</c:v>
                </c:pt>
                <c:pt idx="1490">
                  <c:v>20</c:v>
                </c:pt>
                <c:pt idx="1491">
                  <c:v>41</c:v>
                </c:pt>
                <c:pt idx="1492">
                  <c:v>24</c:v>
                </c:pt>
                <c:pt idx="1493">
                  <c:v>36</c:v>
                </c:pt>
                <c:pt idx="1494">
                  <c:v>32</c:v>
                </c:pt>
                <c:pt idx="1495">
                  <c:v>27</c:v>
                </c:pt>
                <c:pt idx="1496">
                  <c:v>34</c:v>
                </c:pt>
                <c:pt idx="1497">
                  <c:v>37</c:v>
                </c:pt>
                <c:pt idx="1498">
                  <c:v>39</c:v>
                </c:pt>
                <c:pt idx="1499">
                  <c:v>41</c:v>
                </c:pt>
                <c:pt idx="1500">
                  <c:v>34</c:v>
                </c:pt>
                <c:pt idx="1501">
                  <c:v>35</c:v>
                </c:pt>
                <c:pt idx="1502">
                  <c:v>22</c:v>
                </c:pt>
                <c:pt idx="1503">
                  <c:v>50</c:v>
                </c:pt>
                <c:pt idx="1504">
                  <c:v>46</c:v>
                </c:pt>
                <c:pt idx="1505">
                  <c:v>40</c:v>
                </c:pt>
                <c:pt idx="1506">
                  <c:v>38</c:v>
                </c:pt>
                <c:pt idx="1507">
                  <c:v>44</c:v>
                </c:pt>
                <c:pt idx="1508">
                  <c:v>49</c:v>
                </c:pt>
                <c:pt idx="1509">
                  <c:v>27</c:v>
                </c:pt>
                <c:pt idx="1510">
                  <c:v>22</c:v>
                </c:pt>
                <c:pt idx="1511">
                  <c:v>38</c:v>
                </c:pt>
                <c:pt idx="1512">
                  <c:v>46</c:v>
                </c:pt>
                <c:pt idx="1513">
                  <c:v>46</c:v>
                </c:pt>
                <c:pt idx="1514">
                  <c:v>28</c:v>
                </c:pt>
                <c:pt idx="1515">
                  <c:v>42</c:v>
                </c:pt>
                <c:pt idx="1516">
                  <c:v>45</c:v>
                </c:pt>
                <c:pt idx="1517">
                  <c:v>33</c:v>
                </c:pt>
                <c:pt idx="1518">
                  <c:v>23</c:v>
                </c:pt>
                <c:pt idx="1519">
                  <c:v>21</c:v>
                </c:pt>
                <c:pt idx="1520">
                  <c:v>36</c:v>
                </c:pt>
                <c:pt idx="1521">
                  <c:v>27</c:v>
                </c:pt>
                <c:pt idx="1522">
                  <c:v>29</c:v>
                </c:pt>
                <c:pt idx="1523">
                  <c:v>24</c:v>
                </c:pt>
                <c:pt idx="1524">
                  <c:v>45</c:v>
                </c:pt>
                <c:pt idx="1525">
                  <c:v>41</c:v>
                </c:pt>
                <c:pt idx="1526">
                  <c:v>33</c:v>
                </c:pt>
                <c:pt idx="1527">
                  <c:v>32</c:v>
                </c:pt>
                <c:pt idx="1528">
                  <c:v>46</c:v>
                </c:pt>
                <c:pt idx="1529">
                  <c:v>22</c:v>
                </c:pt>
                <c:pt idx="1530">
                  <c:v>24</c:v>
                </c:pt>
                <c:pt idx="1531">
                  <c:v>45</c:v>
                </c:pt>
                <c:pt idx="1532">
                  <c:v>31</c:v>
                </c:pt>
                <c:pt idx="1533">
                  <c:v>45</c:v>
                </c:pt>
                <c:pt idx="1534">
                  <c:v>35</c:v>
                </c:pt>
                <c:pt idx="1535">
                  <c:v>21</c:v>
                </c:pt>
                <c:pt idx="1536">
                  <c:v>28</c:v>
                </c:pt>
                <c:pt idx="1537">
                  <c:v>43</c:v>
                </c:pt>
                <c:pt idx="1538">
                  <c:v>37</c:v>
                </c:pt>
                <c:pt idx="1539">
                  <c:v>34</c:v>
                </c:pt>
                <c:pt idx="1540">
                  <c:v>28</c:v>
                </c:pt>
                <c:pt idx="1541">
                  <c:v>46</c:v>
                </c:pt>
                <c:pt idx="1542">
                  <c:v>40</c:v>
                </c:pt>
                <c:pt idx="1543">
                  <c:v>25</c:v>
                </c:pt>
                <c:pt idx="1544">
                  <c:v>21</c:v>
                </c:pt>
                <c:pt idx="1545">
                  <c:v>24</c:v>
                </c:pt>
                <c:pt idx="1546">
                  <c:v>20</c:v>
                </c:pt>
                <c:pt idx="1547">
                  <c:v>25</c:v>
                </c:pt>
                <c:pt idx="1548">
                  <c:v>29</c:v>
                </c:pt>
                <c:pt idx="1549">
                  <c:v>22</c:v>
                </c:pt>
                <c:pt idx="1550">
                  <c:v>34</c:v>
                </c:pt>
                <c:pt idx="1551">
                  <c:v>24</c:v>
                </c:pt>
                <c:pt idx="1552">
                  <c:v>49</c:v>
                </c:pt>
                <c:pt idx="1553">
                  <c:v>26</c:v>
                </c:pt>
                <c:pt idx="1554">
                  <c:v>40</c:v>
                </c:pt>
                <c:pt idx="1555">
                  <c:v>20</c:v>
                </c:pt>
                <c:pt idx="1556">
                  <c:v>27</c:v>
                </c:pt>
                <c:pt idx="1557">
                  <c:v>46</c:v>
                </c:pt>
                <c:pt idx="1558">
                  <c:v>21</c:v>
                </c:pt>
                <c:pt idx="1559">
                  <c:v>34</c:v>
                </c:pt>
                <c:pt idx="1560">
                  <c:v>34</c:v>
                </c:pt>
                <c:pt idx="1561">
                  <c:v>48</c:v>
                </c:pt>
                <c:pt idx="1562">
                  <c:v>40</c:v>
                </c:pt>
                <c:pt idx="1563">
                  <c:v>34</c:v>
                </c:pt>
                <c:pt idx="1564">
                  <c:v>45</c:v>
                </c:pt>
                <c:pt idx="1565">
                  <c:v>44</c:v>
                </c:pt>
                <c:pt idx="1566">
                  <c:v>36</c:v>
                </c:pt>
                <c:pt idx="1567">
                  <c:v>44</c:v>
                </c:pt>
                <c:pt idx="1568">
                  <c:v>39</c:v>
                </c:pt>
                <c:pt idx="1569">
                  <c:v>47</c:v>
                </c:pt>
                <c:pt idx="1570">
                  <c:v>38</c:v>
                </c:pt>
                <c:pt idx="1571">
                  <c:v>25</c:v>
                </c:pt>
                <c:pt idx="1572">
                  <c:v>22</c:v>
                </c:pt>
                <c:pt idx="1573">
                  <c:v>39</c:v>
                </c:pt>
                <c:pt idx="1574">
                  <c:v>24</c:v>
                </c:pt>
                <c:pt idx="1575">
                  <c:v>31</c:v>
                </c:pt>
                <c:pt idx="1576">
                  <c:v>37</c:v>
                </c:pt>
                <c:pt idx="1577">
                  <c:v>31</c:v>
                </c:pt>
                <c:pt idx="1578">
                  <c:v>24</c:v>
                </c:pt>
                <c:pt idx="1579">
                  <c:v>30</c:v>
                </c:pt>
                <c:pt idx="1580">
                  <c:v>40</c:v>
                </c:pt>
                <c:pt idx="1581">
                  <c:v>24</c:v>
                </c:pt>
                <c:pt idx="1582">
                  <c:v>30</c:v>
                </c:pt>
                <c:pt idx="1583">
                  <c:v>45</c:v>
                </c:pt>
                <c:pt idx="1584">
                  <c:v>27</c:v>
                </c:pt>
                <c:pt idx="1585">
                  <c:v>30</c:v>
                </c:pt>
                <c:pt idx="1586">
                  <c:v>24</c:v>
                </c:pt>
                <c:pt idx="1587">
                  <c:v>41</c:v>
                </c:pt>
                <c:pt idx="1588">
                  <c:v>29</c:v>
                </c:pt>
                <c:pt idx="1589">
                  <c:v>45</c:v>
                </c:pt>
                <c:pt idx="1590">
                  <c:v>43</c:v>
                </c:pt>
                <c:pt idx="1591">
                  <c:v>33</c:v>
                </c:pt>
                <c:pt idx="1592">
                  <c:v>40</c:v>
                </c:pt>
                <c:pt idx="1593">
                  <c:v>30</c:v>
                </c:pt>
                <c:pt idx="1594">
                  <c:v>39</c:v>
                </c:pt>
                <c:pt idx="1595">
                  <c:v>46</c:v>
                </c:pt>
                <c:pt idx="1596">
                  <c:v>27</c:v>
                </c:pt>
                <c:pt idx="1597">
                  <c:v>39</c:v>
                </c:pt>
                <c:pt idx="1598">
                  <c:v>34</c:v>
                </c:pt>
                <c:pt idx="1599">
                  <c:v>37</c:v>
                </c:pt>
                <c:pt idx="1600">
                  <c:v>33</c:v>
                </c:pt>
                <c:pt idx="1601">
                  <c:v>21</c:v>
                </c:pt>
                <c:pt idx="1602">
                  <c:v>45</c:v>
                </c:pt>
                <c:pt idx="1603">
                  <c:v>37</c:v>
                </c:pt>
                <c:pt idx="1604">
                  <c:v>24</c:v>
                </c:pt>
                <c:pt idx="1605">
                  <c:v>26</c:v>
                </c:pt>
                <c:pt idx="1606">
                  <c:v>49</c:v>
                </c:pt>
                <c:pt idx="1607">
                  <c:v>44</c:v>
                </c:pt>
                <c:pt idx="1608">
                  <c:v>27</c:v>
                </c:pt>
                <c:pt idx="1609">
                  <c:v>35</c:v>
                </c:pt>
                <c:pt idx="1610">
                  <c:v>26</c:v>
                </c:pt>
                <c:pt idx="1611">
                  <c:v>41</c:v>
                </c:pt>
                <c:pt idx="1612">
                  <c:v>26</c:v>
                </c:pt>
                <c:pt idx="1613">
                  <c:v>28</c:v>
                </c:pt>
                <c:pt idx="1614">
                  <c:v>32</c:v>
                </c:pt>
                <c:pt idx="1615">
                  <c:v>41</c:v>
                </c:pt>
                <c:pt idx="1616">
                  <c:v>35</c:v>
                </c:pt>
                <c:pt idx="1617">
                  <c:v>46</c:v>
                </c:pt>
                <c:pt idx="1618">
                  <c:v>34</c:v>
                </c:pt>
                <c:pt idx="1619">
                  <c:v>36</c:v>
                </c:pt>
                <c:pt idx="1620">
                  <c:v>43</c:v>
                </c:pt>
                <c:pt idx="1621">
                  <c:v>41</c:v>
                </c:pt>
                <c:pt idx="1622">
                  <c:v>48</c:v>
                </c:pt>
                <c:pt idx="1623">
                  <c:v>48</c:v>
                </c:pt>
                <c:pt idx="1624">
                  <c:v>34</c:v>
                </c:pt>
                <c:pt idx="1625">
                  <c:v>34</c:v>
                </c:pt>
                <c:pt idx="1626">
                  <c:v>20</c:v>
                </c:pt>
                <c:pt idx="1627">
                  <c:v>34</c:v>
                </c:pt>
                <c:pt idx="1628">
                  <c:v>30</c:v>
                </c:pt>
                <c:pt idx="1629">
                  <c:v>48</c:v>
                </c:pt>
                <c:pt idx="1630">
                  <c:v>28</c:v>
                </c:pt>
                <c:pt idx="1631">
                  <c:v>45</c:v>
                </c:pt>
                <c:pt idx="1632">
                  <c:v>29</c:v>
                </c:pt>
                <c:pt idx="1633">
                  <c:v>21</c:v>
                </c:pt>
                <c:pt idx="1634">
                  <c:v>34</c:v>
                </c:pt>
                <c:pt idx="1635">
                  <c:v>25</c:v>
                </c:pt>
                <c:pt idx="1636">
                  <c:v>37</c:v>
                </c:pt>
                <c:pt idx="1637">
                  <c:v>34</c:v>
                </c:pt>
                <c:pt idx="1638">
                  <c:v>55</c:v>
                </c:pt>
                <c:pt idx="1639">
                  <c:v>42</c:v>
                </c:pt>
                <c:pt idx="1640">
                  <c:v>23</c:v>
                </c:pt>
                <c:pt idx="1641">
                  <c:v>38</c:v>
                </c:pt>
                <c:pt idx="1642">
                  <c:v>36</c:v>
                </c:pt>
                <c:pt idx="1643">
                  <c:v>27</c:v>
                </c:pt>
                <c:pt idx="1644">
                  <c:v>22</c:v>
                </c:pt>
                <c:pt idx="1645">
                  <c:v>33</c:v>
                </c:pt>
                <c:pt idx="1646">
                  <c:v>35</c:v>
                </c:pt>
                <c:pt idx="1647">
                  <c:v>48</c:v>
                </c:pt>
                <c:pt idx="1648">
                  <c:v>34</c:v>
                </c:pt>
                <c:pt idx="1649">
                  <c:v>48</c:v>
                </c:pt>
                <c:pt idx="1650">
                  <c:v>42</c:v>
                </c:pt>
                <c:pt idx="1651">
                  <c:v>43</c:v>
                </c:pt>
                <c:pt idx="1652">
                  <c:v>47</c:v>
                </c:pt>
                <c:pt idx="1653">
                  <c:v>32</c:v>
                </c:pt>
                <c:pt idx="1654">
                  <c:v>44</c:v>
                </c:pt>
                <c:pt idx="1655">
                  <c:v>29</c:v>
                </c:pt>
                <c:pt idx="1656">
                  <c:v>44</c:v>
                </c:pt>
                <c:pt idx="1657">
                  <c:v>46</c:v>
                </c:pt>
                <c:pt idx="1658">
                  <c:v>29</c:v>
                </c:pt>
                <c:pt idx="1659">
                  <c:v>47</c:v>
                </c:pt>
                <c:pt idx="1660">
                  <c:v>20</c:v>
                </c:pt>
                <c:pt idx="1661">
                  <c:v>28</c:v>
                </c:pt>
                <c:pt idx="1662">
                  <c:v>45</c:v>
                </c:pt>
                <c:pt idx="1663">
                  <c:v>31</c:v>
                </c:pt>
                <c:pt idx="1664">
                  <c:v>34</c:v>
                </c:pt>
                <c:pt idx="1665">
                  <c:v>25</c:v>
                </c:pt>
                <c:pt idx="1666">
                  <c:v>44</c:v>
                </c:pt>
                <c:pt idx="1667">
                  <c:v>40</c:v>
                </c:pt>
                <c:pt idx="1668">
                  <c:v>27</c:v>
                </c:pt>
                <c:pt idx="1669">
                  <c:v>20</c:v>
                </c:pt>
                <c:pt idx="1670">
                  <c:v>37</c:v>
                </c:pt>
                <c:pt idx="1671">
                  <c:v>38</c:v>
                </c:pt>
                <c:pt idx="1672">
                  <c:v>49</c:v>
                </c:pt>
                <c:pt idx="1673">
                  <c:v>38</c:v>
                </c:pt>
                <c:pt idx="1674">
                  <c:v>27</c:v>
                </c:pt>
                <c:pt idx="1675">
                  <c:v>46</c:v>
                </c:pt>
                <c:pt idx="1676">
                  <c:v>22</c:v>
                </c:pt>
                <c:pt idx="1677">
                  <c:v>44</c:v>
                </c:pt>
                <c:pt idx="1678">
                  <c:v>33</c:v>
                </c:pt>
                <c:pt idx="1679">
                  <c:v>32</c:v>
                </c:pt>
                <c:pt idx="1680">
                  <c:v>20</c:v>
                </c:pt>
                <c:pt idx="1681">
                  <c:v>26</c:v>
                </c:pt>
                <c:pt idx="1682">
                  <c:v>31</c:v>
                </c:pt>
                <c:pt idx="1683">
                  <c:v>40</c:v>
                </c:pt>
                <c:pt idx="1684">
                  <c:v>22</c:v>
                </c:pt>
                <c:pt idx="1685">
                  <c:v>23</c:v>
                </c:pt>
                <c:pt idx="1686">
                  <c:v>46</c:v>
                </c:pt>
                <c:pt idx="1687">
                  <c:v>34</c:v>
                </c:pt>
                <c:pt idx="1688">
                  <c:v>36</c:v>
                </c:pt>
                <c:pt idx="1689">
                  <c:v>43</c:v>
                </c:pt>
                <c:pt idx="1690">
                  <c:v>45</c:v>
                </c:pt>
                <c:pt idx="1691">
                  <c:v>22</c:v>
                </c:pt>
                <c:pt idx="1692">
                  <c:v>37</c:v>
                </c:pt>
                <c:pt idx="1693">
                  <c:v>34</c:v>
                </c:pt>
                <c:pt idx="1694">
                  <c:v>46</c:v>
                </c:pt>
                <c:pt idx="1695">
                  <c:v>35</c:v>
                </c:pt>
                <c:pt idx="1696">
                  <c:v>27</c:v>
                </c:pt>
                <c:pt idx="1697">
                  <c:v>33</c:v>
                </c:pt>
                <c:pt idx="1698">
                  <c:v>43</c:v>
                </c:pt>
                <c:pt idx="1699">
                  <c:v>26</c:v>
                </c:pt>
                <c:pt idx="1700">
                  <c:v>37</c:v>
                </c:pt>
                <c:pt idx="1701">
                  <c:v>26</c:v>
                </c:pt>
                <c:pt idx="1702">
                  <c:v>29</c:v>
                </c:pt>
                <c:pt idx="1703">
                  <c:v>43</c:v>
                </c:pt>
                <c:pt idx="1704">
                  <c:v>34</c:v>
                </c:pt>
                <c:pt idx="1705">
                  <c:v>50</c:v>
                </c:pt>
                <c:pt idx="1706">
                  <c:v>46</c:v>
                </c:pt>
                <c:pt idx="1707">
                  <c:v>43</c:v>
                </c:pt>
                <c:pt idx="1708">
                  <c:v>37</c:v>
                </c:pt>
                <c:pt idx="1709">
                  <c:v>24</c:v>
                </c:pt>
                <c:pt idx="1710">
                  <c:v>43</c:v>
                </c:pt>
                <c:pt idx="1711">
                  <c:v>36</c:v>
                </c:pt>
                <c:pt idx="1712">
                  <c:v>46</c:v>
                </c:pt>
                <c:pt idx="1713">
                  <c:v>25</c:v>
                </c:pt>
                <c:pt idx="1714">
                  <c:v>25</c:v>
                </c:pt>
                <c:pt idx="1715">
                  <c:v>21</c:v>
                </c:pt>
                <c:pt idx="1716">
                  <c:v>44</c:v>
                </c:pt>
                <c:pt idx="1717">
                  <c:v>36</c:v>
                </c:pt>
                <c:pt idx="1718">
                  <c:v>28</c:v>
                </c:pt>
                <c:pt idx="1719">
                  <c:v>45</c:v>
                </c:pt>
                <c:pt idx="1720">
                  <c:v>44</c:v>
                </c:pt>
                <c:pt idx="1721">
                  <c:v>45</c:v>
                </c:pt>
                <c:pt idx="1722">
                  <c:v>29</c:v>
                </c:pt>
                <c:pt idx="1723">
                  <c:v>48</c:v>
                </c:pt>
                <c:pt idx="1724">
                  <c:v>39</c:v>
                </c:pt>
                <c:pt idx="1725">
                  <c:v>32</c:v>
                </c:pt>
                <c:pt idx="1726">
                  <c:v>27</c:v>
                </c:pt>
                <c:pt idx="1727">
                  <c:v>34</c:v>
                </c:pt>
                <c:pt idx="1728">
                  <c:v>28</c:v>
                </c:pt>
                <c:pt idx="1729">
                  <c:v>26</c:v>
                </c:pt>
                <c:pt idx="1730">
                  <c:v>29</c:v>
                </c:pt>
                <c:pt idx="1731">
                  <c:v>26</c:v>
                </c:pt>
                <c:pt idx="1732">
                  <c:v>38</c:v>
                </c:pt>
                <c:pt idx="1733">
                  <c:v>44</c:v>
                </c:pt>
                <c:pt idx="1734">
                  <c:v>24</c:v>
                </c:pt>
                <c:pt idx="1735">
                  <c:v>25</c:v>
                </c:pt>
                <c:pt idx="1736">
                  <c:v>40</c:v>
                </c:pt>
                <c:pt idx="1737">
                  <c:v>23</c:v>
                </c:pt>
                <c:pt idx="1738">
                  <c:v>42</c:v>
                </c:pt>
                <c:pt idx="1739">
                  <c:v>40</c:v>
                </c:pt>
                <c:pt idx="1740">
                  <c:v>41</c:v>
                </c:pt>
                <c:pt idx="1741">
                  <c:v>36</c:v>
                </c:pt>
                <c:pt idx="1742">
                  <c:v>44</c:v>
                </c:pt>
                <c:pt idx="1743">
                  <c:v>24</c:v>
                </c:pt>
                <c:pt idx="1744">
                  <c:v>28</c:v>
                </c:pt>
                <c:pt idx="1745">
                  <c:v>44</c:v>
                </c:pt>
                <c:pt idx="1746">
                  <c:v>32</c:v>
                </c:pt>
                <c:pt idx="1747">
                  <c:v>48</c:v>
                </c:pt>
                <c:pt idx="1748">
                  <c:v>24</c:v>
                </c:pt>
                <c:pt idx="1749">
                  <c:v>32</c:v>
                </c:pt>
                <c:pt idx="1750">
                  <c:v>33</c:v>
                </c:pt>
                <c:pt idx="1751">
                  <c:v>41</c:v>
                </c:pt>
                <c:pt idx="1752">
                  <c:v>34</c:v>
                </c:pt>
                <c:pt idx="1753">
                  <c:v>34</c:v>
                </c:pt>
                <c:pt idx="1754">
                  <c:v>31</c:v>
                </c:pt>
                <c:pt idx="1755">
                  <c:v>39</c:v>
                </c:pt>
                <c:pt idx="1756">
                  <c:v>31</c:v>
                </c:pt>
                <c:pt idx="1757">
                  <c:v>34</c:v>
                </c:pt>
                <c:pt idx="1758">
                  <c:v>42</c:v>
                </c:pt>
                <c:pt idx="1759">
                  <c:v>27</c:v>
                </c:pt>
                <c:pt idx="1760">
                  <c:v>32</c:v>
                </c:pt>
                <c:pt idx="1761">
                  <c:v>22</c:v>
                </c:pt>
                <c:pt idx="1762">
                  <c:v>22</c:v>
                </c:pt>
                <c:pt idx="1763">
                  <c:v>40</c:v>
                </c:pt>
                <c:pt idx="1764">
                  <c:v>45</c:v>
                </c:pt>
                <c:pt idx="1765">
                  <c:v>21</c:v>
                </c:pt>
                <c:pt idx="1766">
                  <c:v>64</c:v>
                </c:pt>
                <c:pt idx="1767">
                  <c:v>43</c:v>
                </c:pt>
                <c:pt idx="1768">
                  <c:v>27</c:v>
                </c:pt>
                <c:pt idx="1769">
                  <c:v>50</c:v>
                </c:pt>
                <c:pt idx="1770">
                  <c:v>42</c:v>
                </c:pt>
                <c:pt idx="1771">
                  <c:v>46</c:v>
                </c:pt>
                <c:pt idx="1772">
                  <c:v>45</c:v>
                </c:pt>
                <c:pt idx="1773">
                  <c:v>46</c:v>
                </c:pt>
                <c:pt idx="1774">
                  <c:v>40</c:v>
                </c:pt>
                <c:pt idx="1775">
                  <c:v>26</c:v>
                </c:pt>
                <c:pt idx="1776">
                  <c:v>30</c:v>
                </c:pt>
                <c:pt idx="1777">
                  <c:v>33</c:v>
                </c:pt>
                <c:pt idx="1778">
                  <c:v>38</c:v>
                </c:pt>
                <c:pt idx="1779">
                  <c:v>41</c:v>
                </c:pt>
                <c:pt idx="1780">
                  <c:v>45</c:v>
                </c:pt>
                <c:pt idx="1781">
                  <c:v>33</c:v>
                </c:pt>
                <c:pt idx="1782">
                  <c:v>49</c:v>
                </c:pt>
                <c:pt idx="1783">
                  <c:v>25</c:v>
                </c:pt>
                <c:pt idx="1784">
                  <c:v>28</c:v>
                </c:pt>
                <c:pt idx="1785">
                  <c:v>47</c:v>
                </c:pt>
                <c:pt idx="1786">
                  <c:v>50</c:v>
                </c:pt>
                <c:pt idx="1787">
                  <c:v>48</c:v>
                </c:pt>
                <c:pt idx="1788">
                  <c:v>49</c:v>
                </c:pt>
                <c:pt idx="1789">
                  <c:v>33</c:v>
                </c:pt>
                <c:pt idx="1790">
                  <c:v>34</c:v>
                </c:pt>
                <c:pt idx="1791">
                  <c:v>22</c:v>
                </c:pt>
                <c:pt idx="1792">
                  <c:v>60</c:v>
                </c:pt>
                <c:pt idx="1793">
                  <c:v>25</c:v>
                </c:pt>
                <c:pt idx="1794">
                  <c:v>39</c:v>
                </c:pt>
                <c:pt idx="1795">
                  <c:v>49</c:v>
                </c:pt>
                <c:pt idx="1796">
                  <c:v>41</c:v>
                </c:pt>
                <c:pt idx="1797">
                  <c:v>21</c:v>
                </c:pt>
                <c:pt idx="1798">
                  <c:v>41</c:v>
                </c:pt>
                <c:pt idx="1799">
                  <c:v>27</c:v>
                </c:pt>
                <c:pt idx="1800">
                  <c:v>37</c:v>
                </c:pt>
                <c:pt idx="1801">
                  <c:v>51</c:v>
                </c:pt>
                <c:pt idx="1802">
                  <c:v>24</c:v>
                </c:pt>
                <c:pt idx="1803">
                  <c:v>39</c:v>
                </c:pt>
                <c:pt idx="1804">
                  <c:v>50</c:v>
                </c:pt>
                <c:pt idx="1805">
                  <c:v>45</c:v>
                </c:pt>
                <c:pt idx="1806">
                  <c:v>47</c:v>
                </c:pt>
                <c:pt idx="1807">
                  <c:v>45</c:v>
                </c:pt>
                <c:pt idx="1808">
                  <c:v>46</c:v>
                </c:pt>
                <c:pt idx="1809">
                  <c:v>35</c:v>
                </c:pt>
                <c:pt idx="1810">
                  <c:v>36</c:v>
                </c:pt>
                <c:pt idx="1811">
                  <c:v>47</c:v>
                </c:pt>
                <c:pt idx="1812">
                  <c:v>37</c:v>
                </c:pt>
                <c:pt idx="1813">
                  <c:v>27</c:v>
                </c:pt>
                <c:pt idx="1814">
                  <c:v>47</c:v>
                </c:pt>
                <c:pt idx="1815">
                  <c:v>26</c:v>
                </c:pt>
                <c:pt idx="1816">
                  <c:v>49</c:v>
                </c:pt>
                <c:pt idx="1817">
                  <c:v>55</c:v>
                </c:pt>
                <c:pt idx="1818">
                  <c:v>35</c:v>
                </c:pt>
                <c:pt idx="1819">
                  <c:v>35</c:v>
                </c:pt>
                <c:pt idx="1820">
                  <c:v>34</c:v>
                </c:pt>
                <c:pt idx="1821">
                  <c:v>24</c:v>
                </c:pt>
                <c:pt idx="1822">
                  <c:v>30</c:v>
                </c:pt>
                <c:pt idx="1823">
                  <c:v>30</c:v>
                </c:pt>
                <c:pt idx="1824">
                  <c:v>20</c:v>
                </c:pt>
                <c:pt idx="1825">
                  <c:v>20</c:v>
                </c:pt>
                <c:pt idx="1826">
                  <c:v>39</c:v>
                </c:pt>
                <c:pt idx="1827">
                  <c:v>27</c:v>
                </c:pt>
                <c:pt idx="1828">
                  <c:v>25</c:v>
                </c:pt>
                <c:pt idx="1829">
                  <c:v>26</c:v>
                </c:pt>
                <c:pt idx="1830">
                  <c:v>50</c:v>
                </c:pt>
                <c:pt idx="1831">
                  <c:v>36</c:v>
                </c:pt>
                <c:pt idx="1832">
                  <c:v>30</c:v>
                </c:pt>
                <c:pt idx="1833">
                  <c:v>36</c:v>
                </c:pt>
                <c:pt idx="1834">
                  <c:v>22</c:v>
                </c:pt>
                <c:pt idx="1835">
                  <c:v>45</c:v>
                </c:pt>
                <c:pt idx="1836">
                  <c:v>49</c:v>
                </c:pt>
                <c:pt idx="1837">
                  <c:v>34</c:v>
                </c:pt>
                <c:pt idx="1838">
                  <c:v>29</c:v>
                </c:pt>
                <c:pt idx="1839">
                  <c:v>38</c:v>
                </c:pt>
                <c:pt idx="1840">
                  <c:v>42</c:v>
                </c:pt>
                <c:pt idx="1841">
                  <c:v>43</c:v>
                </c:pt>
                <c:pt idx="1842">
                  <c:v>49</c:v>
                </c:pt>
                <c:pt idx="1843">
                  <c:v>37</c:v>
                </c:pt>
                <c:pt idx="1844">
                  <c:v>45</c:v>
                </c:pt>
                <c:pt idx="1845">
                  <c:v>34</c:v>
                </c:pt>
                <c:pt idx="1846">
                  <c:v>32</c:v>
                </c:pt>
                <c:pt idx="1847">
                  <c:v>34</c:v>
                </c:pt>
                <c:pt idx="1848">
                  <c:v>29</c:v>
                </c:pt>
                <c:pt idx="1849">
                  <c:v>37</c:v>
                </c:pt>
                <c:pt idx="1850">
                  <c:v>50</c:v>
                </c:pt>
                <c:pt idx="1851">
                  <c:v>29</c:v>
                </c:pt>
                <c:pt idx="1852">
                  <c:v>48</c:v>
                </c:pt>
                <c:pt idx="1853">
                  <c:v>35</c:v>
                </c:pt>
                <c:pt idx="1854">
                  <c:v>32</c:v>
                </c:pt>
                <c:pt idx="1855">
                  <c:v>35</c:v>
                </c:pt>
                <c:pt idx="1856">
                  <c:v>49</c:v>
                </c:pt>
                <c:pt idx="1857">
                  <c:v>49</c:v>
                </c:pt>
                <c:pt idx="1858">
                  <c:v>48</c:v>
                </c:pt>
                <c:pt idx="1859">
                  <c:v>38</c:v>
                </c:pt>
                <c:pt idx="1860">
                  <c:v>31</c:v>
                </c:pt>
                <c:pt idx="1861">
                  <c:v>23</c:v>
                </c:pt>
                <c:pt idx="1862">
                  <c:v>37</c:v>
                </c:pt>
                <c:pt idx="1863">
                  <c:v>37</c:v>
                </c:pt>
                <c:pt idx="1864">
                  <c:v>31</c:v>
                </c:pt>
                <c:pt idx="1865">
                  <c:v>40</c:v>
                </c:pt>
                <c:pt idx="1866">
                  <c:v>26</c:v>
                </c:pt>
                <c:pt idx="1867">
                  <c:v>36</c:v>
                </c:pt>
                <c:pt idx="1868">
                  <c:v>46</c:v>
                </c:pt>
                <c:pt idx="1869">
                  <c:v>33</c:v>
                </c:pt>
                <c:pt idx="1870">
                  <c:v>46</c:v>
                </c:pt>
                <c:pt idx="1871">
                  <c:v>46</c:v>
                </c:pt>
                <c:pt idx="1872">
                  <c:v>37</c:v>
                </c:pt>
                <c:pt idx="1873">
                  <c:v>24</c:v>
                </c:pt>
                <c:pt idx="1874">
                  <c:v>34</c:v>
                </c:pt>
                <c:pt idx="1875">
                  <c:v>26</c:v>
                </c:pt>
                <c:pt idx="1876">
                  <c:v>39</c:v>
                </c:pt>
                <c:pt idx="1877">
                  <c:v>46</c:v>
                </c:pt>
                <c:pt idx="1878">
                  <c:v>29</c:v>
                </c:pt>
                <c:pt idx="1879">
                  <c:v>26</c:v>
                </c:pt>
                <c:pt idx="1880">
                  <c:v>44</c:v>
                </c:pt>
                <c:pt idx="1881">
                  <c:v>28</c:v>
                </c:pt>
                <c:pt idx="1882">
                  <c:v>33</c:v>
                </c:pt>
                <c:pt idx="1883">
                  <c:v>32</c:v>
                </c:pt>
                <c:pt idx="1884">
                  <c:v>46</c:v>
                </c:pt>
                <c:pt idx="1885">
                  <c:v>49</c:v>
                </c:pt>
                <c:pt idx="1886">
                  <c:v>47</c:v>
                </c:pt>
                <c:pt idx="1887">
                  <c:v>50</c:v>
                </c:pt>
                <c:pt idx="1888">
                  <c:v>37</c:v>
                </c:pt>
                <c:pt idx="1889">
                  <c:v>33</c:v>
                </c:pt>
                <c:pt idx="1890">
                  <c:v>31</c:v>
                </c:pt>
                <c:pt idx="1891">
                  <c:v>47</c:v>
                </c:pt>
                <c:pt idx="1892">
                  <c:v>42</c:v>
                </c:pt>
                <c:pt idx="1893">
                  <c:v>43</c:v>
                </c:pt>
                <c:pt idx="1894">
                  <c:v>45</c:v>
                </c:pt>
                <c:pt idx="1895">
                  <c:v>50</c:v>
                </c:pt>
                <c:pt idx="1896">
                  <c:v>50</c:v>
                </c:pt>
                <c:pt idx="1897">
                  <c:v>29</c:v>
                </c:pt>
                <c:pt idx="1898">
                  <c:v>28</c:v>
                </c:pt>
                <c:pt idx="1899">
                  <c:v>36</c:v>
                </c:pt>
                <c:pt idx="1900">
                  <c:v>30</c:v>
                </c:pt>
                <c:pt idx="1901">
                  <c:v>31</c:v>
                </c:pt>
                <c:pt idx="1902">
                  <c:v>28</c:v>
                </c:pt>
                <c:pt idx="1903">
                  <c:v>34</c:v>
                </c:pt>
                <c:pt idx="1904">
                  <c:v>40</c:v>
                </c:pt>
                <c:pt idx="1905">
                  <c:v>30</c:v>
                </c:pt>
                <c:pt idx="1906">
                  <c:v>47</c:v>
                </c:pt>
                <c:pt idx="1907">
                  <c:v>36</c:v>
                </c:pt>
                <c:pt idx="1908">
                  <c:v>31</c:v>
                </c:pt>
                <c:pt idx="1909">
                  <c:v>43</c:v>
                </c:pt>
                <c:pt idx="1910">
                  <c:v>47</c:v>
                </c:pt>
                <c:pt idx="1911">
                  <c:v>33</c:v>
                </c:pt>
                <c:pt idx="1912">
                  <c:v>37</c:v>
                </c:pt>
                <c:pt idx="1913">
                  <c:v>55</c:v>
                </c:pt>
                <c:pt idx="1914">
                  <c:v>23</c:v>
                </c:pt>
                <c:pt idx="1915">
                  <c:v>43</c:v>
                </c:pt>
                <c:pt idx="1916">
                  <c:v>44</c:v>
                </c:pt>
                <c:pt idx="1917">
                  <c:v>47</c:v>
                </c:pt>
                <c:pt idx="1918">
                  <c:v>24</c:v>
                </c:pt>
                <c:pt idx="1919">
                  <c:v>45</c:v>
                </c:pt>
                <c:pt idx="1920">
                  <c:v>43</c:v>
                </c:pt>
                <c:pt idx="1921">
                  <c:v>41</c:v>
                </c:pt>
                <c:pt idx="1922">
                  <c:v>24</c:v>
                </c:pt>
                <c:pt idx="1923">
                  <c:v>40</c:v>
                </c:pt>
                <c:pt idx="1924">
                  <c:v>27</c:v>
                </c:pt>
                <c:pt idx="1925">
                  <c:v>38</c:v>
                </c:pt>
                <c:pt idx="1926">
                  <c:v>43</c:v>
                </c:pt>
                <c:pt idx="1927">
                  <c:v>39</c:v>
                </c:pt>
                <c:pt idx="1928">
                  <c:v>47</c:v>
                </c:pt>
                <c:pt idx="1929">
                  <c:v>48</c:v>
                </c:pt>
                <c:pt idx="1930">
                  <c:v>27</c:v>
                </c:pt>
                <c:pt idx="1931">
                  <c:v>27</c:v>
                </c:pt>
                <c:pt idx="1932">
                  <c:v>22</c:v>
                </c:pt>
                <c:pt idx="1933">
                  <c:v>36</c:v>
                </c:pt>
                <c:pt idx="1934">
                  <c:v>44</c:v>
                </c:pt>
                <c:pt idx="1935">
                  <c:v>45</c:v>
                </c:pt>
                <c:pt idx="1936">
                  <c:v>41</c:v>
                </c:pt>
                <c:pt idx="1937">
                  <c:v>33</c:v>
                </c:pt>
                <c:pt idx="1938">
                  <c:v>32</c:v>
                </c:pt>
                <c:pt idx="1939">
                  <c:v>32</c:v>
                </c:pt>
                <c:pt idx="1940">
                  <c:v>20</c:v>
                </c:pt>
                <c:pt idx="1941">
                  <c:v>29</c:v>
                </c:pt>
                <c:pt idx="1942">
                  <c:v>38</c:v>
                </c:pt>
                <c:pt idx="1943">
                  <c:v>25</c:v>
                </c:pt>
                <c:pt idx="1944">
                  <c:v>32</c:v>
                </c:pt>
                <c:pt idx="1945">
                  <c:v>45</c:v>
                </c:pt>
                <c:pt idx="1946">
                  <c:v>27</c:v>
                </c:pt>
                <c:pt idx="1947">
                  <c:v>43</c:v>
                </c:pt>
                <c:pt idx="1948">
                  <c:v>38</c:v>
                </c:pt>
                <c:pt idx="1949">
                  <c:v>25</c:v>
                </c:pt>
                <c:pt idx="1950">
                  <c:v>47</c:v>
                </c:pt>
                <c:pt idx="1951">
                  <c:v>29</c:v>
                </c:pt>
                <c:pt idx="1952">
                  <c:v>34</c:v>
                </c:pt>
                <c:pt idx="1953">
                  <c:v>40</c:v>
                </c:pt>
                <c:pt idx="1954">
                  <c:v>35</c:v>
                </c:pt>
                <c:pt idx="1955">
                  <c:v>33</c:v>
                </c:pt>
                <c:pt idx="1956">
                  <c:v>36</c:v>
                </c:pt>
                <c:pt idx="1957">
                  <c:v>52</c:v>
                </c:pt>
                <c:pt idx="1958">
                  <c:v>44</c:v>
                </c:pt>
                <c:pt idx="1959">
                  <c:v>31</c:v>
                </c:pt>
                <c:pt idx="1960">
                  <c:v>44</c:v>
                </c:pt>
                <c:pt idx="1961">
                  <c:v>36</c:v>
                </c:pt>
                <c:pt idx="1962">
                  <c:v>23</c:v>
                </c:pt>
                <c:pt idx="1963">
                  <c:v>25</c:v>
                </c:pt>
                <c:pt idx="1964">
                  <c:v>28</c:v>
                </c:pt>
                <c:pt idx="1965">
                  <c:v>50</c:v>
                </c:pt>
                <c:pt idx="1966">
                  <c:v>46</c:v>
                </c:pt>
                <c:pt idx="1967">
                  <c:v>32</c:v>
                </c:pt>
                <c:pt idx="1968">
                  <c:v>42</c:v>
                </c:pt>
                <c:pt idx="1969">
                  <c:v>24</c:v>
                </c:pt>
                <c:pt idx="1970">
                  <c:v>34</c:v>
                </c:pt>
                <c:pt idx="1971">
                  <c:v>31</c:v>
                </c:pt>
                <c:pt idx="1972">
                  <c:v>44</c:v>
                </c:pt>
                <c:pt idx="1973">
                  <c:v>29</c:v>
                </c:pt>
                <c:pt idx="1974">
                  <c:v>32</c:v>
                </c:pt>
                <c:pt idx="1975">
                  <c:v>26</c:v>
                </c:pt>
                <c:pt idx="1976">
                  <c:v>49</c:v>
                </c:pt>
                <c:pt idx="1977">
                  <c:v>35</c:v>
                </c:pt>
                <c:pt idx="1978">
                  <c:v>27</c:v>
                </c:pt>
                <c:pt idx="1979">
                  <c:v>47</c:v>
                </c:pt>
                <c:pt idx="1980">
                  <c:v>50</c:v>
                </c:pt>
                <c:pt idx="1981">
                  <c:v>42</c:v>
                </c:pt>
                <c:pt idx="1982">
                  <c:v>36</c:v>
                </c:pt>
                <c:pt idx="1983">
                  <c:v>34</c:v>
                </c:pt>
                <c:pt idx="1984">
                  <c:v>50</c:v>
                </c:pt>
                <c:pt idx="1985">
                  <c:v>35</c:v>
                </c:pt>
                <c:pt idx="1986">
                  <c:v>22</c:v>
                </c:pt>
                <c:pt idx="1987">
                  <c:v>34</c:v>
                </c:pt>
                <c:pt idx="1988">
                  <c:v>32</c:v>
                </c:pt>
                <c:pt idx="1989">
                  <c:v>38</c:v>
                </c:pt>
                <c:pt idx="1990">
                  <c:v>31</c:v>
                </c:pt>
                <c:pt idx="1991">
                  <c:v>42</c:v>
                </c:pt>
                <c:pt idx="1992">
                  <c:v>27</c:v>
                </c:pt>
                <c:pt idx="1993">
                  <c:v>38</c:v>
                </c:pt>
                <c:pt idx="1994">
                  <c:v>39</c:v>
                </c:pt>
                <c:pt idx="1995">
                  <c:v>38</c:v>
                </c:pt>
                <c:pt idx="1996">
                  <c:v>40</c:v>
                </c:pt>
                <c:pt idx="1997">
                  <c:v>46</c:v>
                </c:pt>
                <c:pt idx="1998">
                  <c:v>38</c:v>
                </c:pt>
                <c:pt idx="1999">
                  <c:v>41</c:v>
                </c:pt>
                <c:pt idx="2000">
                  <c:v>33</c:v>
                </c:pt>
                <c:pt idx="2001">
                  <c:v>37</c:v>
                </c:pt>
                <c:pt idx="2002">
                  <c:v>44</c:v>
                </c:pt>
                <c:pt idx="2003">
                  <c:v>24</c:v>
                </c:pt>
                <c:pt idx="2004">
                  <c:v>36</c:v>
                </c:pt>
                <c:pt idx="2005">
                  <c:v>50</c:v>
                </c:pt>
                <c:pt idx="2006">
                  <c:v>46</c:v>
                </c:pt>
                <c:pt idx="2007">
                  <c:v>45</c:v>
                </c:pt>
                <c:pt idx="2008">
                  <c:v>27</c:v>
                </c:pt>
                <c:pt idx="2009">
                  <c:v>48</c:v>
                </c:pt>
                <c:pt idx="2010">
                  <c:v>46</c:v>
                </c:pt>
                <c:pt idx="2011">
                  <c:v>26</c:v>
                </c:pt>
                <c:pt idx="2012">
                  <c:v>44</c:v>
                </c:pt>
                <c:pt idx="2013">
                  <c:v>25</c:v>
                </c:pt>
                <c:pt idx="2014">
                  <c:v>38</c:v>
                </c:pt>
                <c:pt idx="2015">
                  <c:v>41</c:v>
                </c:pt>
                <c:pt idx="2016">
                  <c:v>34</c:v>
                </c:pt>
                <c:pt idx="2017">
                  <c:v>41</c:v>
                </c:pt>
                <c:pt idx="2018">
                  <c:v>34</c:v>
                </c:pt>
                <c:pt idx="2019">
                  <c:v>42</c:v>
                </c:pt>
                <c:pt idx="2020">
                  <c:v>33</c:v>
                </c:pt>
                <c:pt idx="2021">
                  <c:v>55</c:v>
                </c:pt>
                <c:pt idx="2022">
                  <c:v>37</c:v>
                </c:pt>
                <c:pt idx="2023">
                  <c:v>37</c:v>
                </c:pt>
                <c:pt idx="2024">
                  <c:v>27</c:v>
                </c:pt>
                <c:pt idx="2025">
                  <c:v>50</c:v>
                </c:pt>
                <c:pt idx="2026">
                  <c:v>50</c:v>
                </c:pt>
                <c:pt idx="2027">
                  <c:v>26</c:v>
                </c:pt>
                <c:pt idx="2028">
                  <c:v>28</c:v>
                </c:pt>
                <c:pt idx="2029">
                  <c:v>33</c:v>
                </c:pt>
                <c:pt idx="2030">
                  <c:v>29</c:v>
                </c:pt>
                <c:pt idx="2031">
                  <c:v>48</c:v>
                </c:pt>
                <c:pt idx="2032">
                  <c:v>66</c:v>
                </c:pt>
                <c:pt idx="2033">
                  <c:v>40</c:v>
                </c:pt>
                <c:pt idx="2034">
                  <c:v>27</c:v>
                </c:pt>
                <c:pt idx="2035">
                  <c:v>27</c:v>
                </c:pt>
                <c:pt idx="2036">
                  <c:v>41</c:v>
                </c:pt>
                <c:pt idx="2037">
                  <c:v>42</c:v>
                </c:pt>
                <c:pt idx="2038">
                  <c:v>38</c:v>
                </c:pt>
                <c:pt idx="2039">
                  <c:v>47</c:v>
                </c:pt>
                <c:pt idx="2040">
                  <c:v>29</c:v>
                </c:pt>
                <c:pt idx="2041">
                  <c:v>36</c:v>
                </c:pt>
                <c:pt idx="2042">
                  <c:v>37</c:v>
                </c:pt>
                <c:pt idx="2043">
                  <c:v>22</c:v>
                </c:pt>
                <c:pt idx="2044">
                  <c:v>38</c:v>
                </c:pt>
                <c:pt idx="2045">
                  <c:v>33</c:v>
                </c:pt>
                <c:pt idx="2046">
                  <c:v>42</c:v>
                </c:pt>
                <c:pt idx="2047">
                  <c:v>30</c:v>
                </c:pt>
                <c:pt idx="2048">
                  <c:v>38</c:v>
                </c:pt>
                <c:pt idx="2049">
                  <c:v>40</c:v>
                </c:pt>
                <c:pt idx="2050">
                  <c:v>40</c:v>
                </c:pt>
                <c:pt idx="2051">
                  <c:v>39</c:v>
                </c:pt>
                <c:pt idx="2052">
                  <c:v>36</c:v>
                </c:pt>
                <c:pt idx="2053">
                  <c:v>29</c:v>
                </c:pt>
                <c:pt idx="2054">
                  <c:v>48</c:v>
                </c:pt>
                <c:pt idx="2055">
                  <c:v>44</c:v>
                </c:pt>
                <c:pt idx="2056">
                  <c:v>38</c:v>
                </c:pt>
                <c:pt idx="2057">
                  <c:v>31</c:v>
                </c:pt>
                <c:pt idx="2058">
                  <c:v>44</c:v>
                </c:pt>
                <c:pt idx="2059">
                  <c:v>29</c:v>
                </c:pt>
                <c:pt idx="2060">
                  <c:v>35</c:v>
                </c:pt>
                <c:pt idx="2061">
                  <c:v>46</c:v>
                </c:pt>
                <c:pt idx="2062">
                  <c:v>38</c:v>
                </c:pt>
                <c:pt idx="2063">
                  <c:v>61</c:v>
                </c:pt>
                <c:pt idx="2064">
                  <c:v>28</c:v>
                </c:pt>
                <c:pt idx="2065">
                  <c:v>36</c:v>
                </c:pt>
                <c:pt idx="2066">
                  <c:v>41</c:v>
                </c:pt>
                <c:pt idx="2067">
                  <c:v>37</c:v>
                </c:pt>
                <c:pt idx="2068">
                  <c:v>27</c:v>
                </c:pt>
                <c:pt idx="2069">
                  <c:v>36</c:v>
                </c:pt>
                <c:pt idx="2070">
                  <c:v>35</c:v>
                </c:pt>
                <c:pt idx="2071">
                  <c:v>32</c:v>
                </c:pt>
                <c:pt idx="2072">
                  <c:v>47</c:v>
                </c:pt>
                <c:pt idx="2073">
                  <c:v>36</c:v>
                </c:pt>
                <c:pt idx="2074">
                  <c:v>41</c:v>
                </c:pt>
                <c:pt idx="2075">
                  <c:v>32</c:v>
                </c:pt>
                <c:pt idx="2076">
                  <c:v>41</c:v>
                </c:pt>
                <c:pt idx="2077">
                  <c:v>24</c:v>
                </c:pt>
                <c:pt idx="2078">
                  <c:v>27</c:v>
                </c:pt>
                <c:pt idx="2079">
                  <c:v>40</c:v>
                </c:pt>
                <c:pt idx="2080">
                  <c:v>26</c:v>
                </c:pt>
                <c:pt idx="2081">
                  <c:v>41</c:v>
                </c:pt>
                <c:pt idx="2082">
                  <c:v>48</c:v>
                </c:pt>
                <c:pt idx="2083">
                  <c:v>23</c:v>
                </c:pt>
                <c:pt idx="2084">
                  <c:v>27</c:v>
                </c:pt>
                <c:pt idx="2085">
                  <c:v>29</c:v>
                </c:pt>
                <c:pt idx="2086">
                  <c:v>38</c:v>
                </c:pt>
                <c:pt idx="2087">
                  <c:v>20</c:v>
                </c:pt>
                <c:pt idx="2088">
                  <c:v>25</c:v>
                </c:pt>
                <c:pt idx="2089">
                  <c:v>45</c:v>
                </c:pt>
                <c:pt idx="2090">
                  <c:v>42</c:v>
                </c:pt>
                <c:pt idx="2091">
                  <c:v>28</c:v>
                </c:pt>
                <c:pt idx="2092">
                  <c:v>33</c:v>
                </c:pt>
                <c:pt idx="2093">
                  <c:v>34</c:v>
                </c:pt>
                <c:pt idx="2094">
                  <c:v>43</c:v>
                </c:pt>
                <c:pt idx="2095">
                  <c:v>45</c:v>
                </c:pt>
                <c:pt idx="2096">
                  <c:v>45</c:v>
                </c:pt>
                <c:pt idx="2097">
                  <c:v>48</c:v>
                </c:pt>
                <c:pt idx="2098">
                  <c:v>40</c:v>
                </c:pt>
                <c:pt idx="2099">
                  <c:v>46</c:v>
                </c:pt>
                <c:pt idx="2100">
                  <c:v>48</c:v>
                </c:pt>
                <c:pt idx="2101">
                  <c:v>28</c:v>
                </c:pt>
                <c:pt idx="2102">
                  <c:v>46</c:v>
                </c:pt>
                <c:pt idx="2103">
                  <c:v>48</c:v>
                </c:pt>
                <c:pt idx="2104">
                  <c:v>41</c:v>
                </c:pt>
                <c:pt idx="2105">
                  <c:v>42</c:v>
                </c:pt>
                <c:pt idx="2106">
                  <c:v>31</c:v>
                </c:pt>
                <c:pt idx="2107">
                  <c:v>44</c:v>
                </c:pt>
                <c:pt idx="2108">
                  <c:v>44</c:v>
                </c:pt>
                <c:pt idx="2109">
                  <c:v>49</c:v>
                </c:pt>
                <c:pt idx="2110">
                  <c:v>35</c:v>
                </c:pt>
                <c:pt idx="2111">
                  <c:v>34</c:v>
                </c:pt>
                <c:pt idx="2112">
                  <c:v>36</c:v>
                </c:pt>
                <c:pt idx="2113">
                  <c:v>44</c:v>
                </c:pt>
                <c:pt idx="2114">
                  <c:v>43</c:v>
                </c:pt>
                <c:pt idx="2115">
                  <c:v>39</c:v>
                </c:pt>
                <c:pt idx="2116">
                  <c:v>26</c:v>
                </c:pt>
                <c:pt idx="2117">
                  <c:v>32</c:v>
                </c:pt>
                <c:pt idx="2118">
                  <c:v>41</c:v>
                </c:pt>
                <c:pt idx="2119">
                  <c:v>34</c:v>
                </c:pt>
                <c:pt idx="2120">
                  <c:v>48</c:v>
                </c:pt>
                <c:pt idx="2121">
                  <c:v>31</c:v>
                </c:pt>
                <c:pt idx="2122">
                  <c:v>35</c:v>
                </c:pt>
                <c:pt idx="2123">
                  <c:v>38</c:v>
                </c:pt>
                <c:pt idx="2124">
                  <c:v>40</c:v>
                </c:pt>
                <c:pt idx="2125">
                  <c:v>41</c:v>
                </c:pt>
                <c:pt idx="2126">
                  <c:v>33</c:v>
                </c:pt>
                <c:pt idx="2127">
                  <c:v>45</c:v>
                </c:pt>
                <c:pt idx="2128">
                  <c:v>42</c:v>
                </c:pt>
                <c:pt idx="2129">
                  <c:v>41</c:v>
                </c:pt>
                <c:pt idx="2130">
                  <c:v>37</c:v>
                </c:pt>
                <c:pt idx="2131">
                  <c:v>31</c:v>
                </c:pt>
                <c:pt idx="2132">
                  <c:v>41</c:v>
                </c:pt>
                <c:pt idx="2133">
                  <c:v>30</c:v>
                </c:pt>
                <c:pt idx="2134">
                  <c:v>41</c:v>
                </c:pt>
                <c:pt idx="2135">
                  <c:v>50</c:v>
                </c:pt>
                <c:pt idx="2136">
                  <c:v>47</c:v>
                </c:pt>
                <c:pt idx="2137">
                  <c:v>31</c:v>
                </c:pt>
                <c:pt idx="2138">
                  <c:v>45</c:v>
                </c:pt>
                <c:pt idx="2139">
                  <c:v>45</c:v>
                </c:pt>
                <c:pt idx="2140">
                  <c:v>44</c:v>
                </c:pt>
                <c:pt idx="2141">
                  <c:v>37</c:v>
                </c:pt>
                <c:pt idx="2142">
                  <c:v>49</c:v>
                </c:pt>
                <c:pt idx="2143">
                  <c:v>45</c:v>
                </c:pt>
                <c:pt idx="2144">
                  <c:v>42</c:v>
                </c:pt>
                <c:pt idx="2145">
                  <c:v>42</c:v>
                </c:pt>
                <c:pt idx="2146">
                  <c:v>45</c:v>
                </c:pt>
                <c:pt idx="2147">
                  <c:v>36</c:v>
                </c:pt>
                <c:pt idx="2148">
                  <c:v>38</c:v>
                </c:pt>
                <c:pt idx="2149">
                  <c:v>42</c:v>
                </c:pt>
                <c:pt idx="2150">
                  <c:v>41</c:v>
                </c:pt>
                <c:pt idx="2151">
                  <c:v>38</c:v>
                </c:pt>
                <c:pt idx="2152">
                  <c:v>45</c:v>
                </c:pt>
                <c:pt idx="2153">
                  <c:v>27</c:v>
                </c:pt>
                <c:pt idx="2154">
                  <c:v>46</c:v>
                </c:pt>
                <c:pt idx="2155">
                  <c:v>39</c:v>
                </c:pt>
                <c:pt idx="2156">
                  <c:v>47</c:v>
                </c:pt>
                <c:pt idx="2157">
                  <c:v>39</c:v>
                </c:pt>
                <c:pt idx="2158">
                  <c:v>46</c:v>
                </c:pt>
                <c:pt idx="2159">
                  <c:v>45</c:v>
                </c:pt>
                <c:pt idx="2160">
                  <c:v>29</c:v>
                </c:pt>
                <c:pt idx="2161">
                  <c:v>49</c:v>
                </c:pt>
                <c:pt idx="2162">
                  <c:v>48</c:v>
                </c:pt>
                <c:pt idx="2163">
                  <c:v>21</c:v>
                </c:pt>
                <c:pt idx="2164">
                  <c:v>41</c:v>
                </c:pt>
                <c:pt idx="2165">
                  <c:v>36</c:v>
                </c:pt>
                <c:pt idx="2166">
                  <c:v>62</c:v>
                </c:pt>
                <c:pt idx="2167">
                  <c:v>55</c:v>
                </c:pt>
                <c:pt idx="2168">
                  <c:v>38</c:v>
                </c:pt>
                <c:pt idx="2169">
                  <c:v>34</c:v>
                </c:pt>
                <c:pt idx="2170">
                  <c:v>41</c:v>
                </c:pt>
                <c:pt idx="2171">
                  <c:v>41</c:v>
                </c:pt>
                <c:pt idx="2172">
                  <c:v>50</c:v>
                </c:pt>
                <c:pt idx="2173">
                  <c:v>44</c:v>
                </c:pt>
                <c:pt idx="2174">
                  <c:v>35</c:v>
                </c:pt>
                <c:pt idx="2175">
                  <c:v>21</c:v>
                </c:pt>
                <c:pt idx="2176">
                  <c:v>41</c:v>
                </c:pt>
                <c:pt idx="2177">
                  <c:v>51</c:v>
                </c:pt>
                <c:pt idx="2178">
                  <c:v>41</c:v>
                </c:pt>
                <c:pt idx="2179">
                  <c:v>34</c:v>
                </c:pt>
                <c:pt idx="2180">
                  <c:v>44</c:v>
                </c:pt>
                <c:pt idx="2181">
                  <c:v>39</c:v>
                </c:pt>
                <c:pt idx="2182">
                  <c:v>48</c:v>
                </c:pt>
                <c:pt idx="2183">
                  <c:v>41</c:v>
                </c:pt>
                <c:pt idx="2184">
                  <c:v>37</c:v>
                </c:pt>
                <c:pt idx="2185">
                  <c:v>46</c:v>
                </c:pt>
                <c:pt idx="2186">
                  <c:v>40</c:v>
                </c:pt>
                <c:pt idx="2187">
                  <c:v>20</c:v>
                </c:pt>
                <c:pt idx="2188">
                  <c:v>21</c:v>
                </c:pt>
                <c:pt idx="2189">
                  <c:v>33</c:v>
                </c:pt>
                <c:pt idx="2190">
                  <c:v>40</c:v>
                </c:pt>
                <c:pt idx="2191">
                  <c:v>41</c:v>
                </c:pt>
                <c:pt idx="2192">
                  <c:v>49</c:v>
                </c:pt>
                <c:pt idx="2193">
                  <c:v>46</c:v>
                </c:pt>
                <c:pt idx="2194">
                  <c:v>40</c:v>
                </c:pt>
                <c:pt idx="2195">
                  <c:v>38</c:v>
                </c:pt>
                <c:pt idx="2196">
                  <c:v>49</c:v>
                </c:pt>
                <c:pt idx="2197">
                  <c:v>49</c:v>
                </c:pt>
                <c:pt idx="2198">
                  <c:v>39</c:v>
                </c:pt>
                <c:pt idx="2199">
                  <c:v>45</c:v>
                </c:pt>
                <c:pt idx="2200">
                  <c:v>45</c:v>
                </c:pt>
                <c:pt idx="2201">
                  <c:v>33</c:v>
                </c:pt>
                <c:pt idx="2202">
                  <c:v>48</c:v>
                </c:pt>
                <c:pt idx="2203">
                  <c:v>42</c:v>
                </c:pt>
                <c:pt idx="2204">
                  <c:v>38</c:v>
                </c:pt>
                <c:pt idx="2205">
                  <c:v>45</c:v>
                </c:pt>
                <c:pt idx="2206">
                  <c:v>34</c:v>
                </c:pt>
                <c:pt idx="2207">
                  <c:v>41</c:v>
                </c:pt>
                <c:pt idx="2208">
                  <c:v>44</c:v>
                </c:pt>
                <c:pt idx="2209">
                  <c:v>33</c:v>
                </c:pt>
                <c:pt idx="2210">
                  <c:v>43</c:v>
                </c:pt>
                <c:pt idx="2211">
                  <c:v>49</c:v>
                </c:pt>
                <c:pt idx="2212">
                  <c:v>42</c:v>
                </c:pt>
                <c:pt idx="2213">
                  <c:v>44</c:v>
                </c:pt>
                <c:pt idx="2214">
                  <c:v>34</c:v>
                </c:pt>
                <c:pt idx="2215">
                  <c:v>46</c:v>
                </c:pt>
                <c:pt idx="2216">
                  <c:v>45</c:v>
                </c:pt>
                <c:pt idx="2217">
                  <c:v>42</c:v>
                </c:pt>
                <c:pt idx="2218">
                  <c:v>37</c:v>
                </c:pt>
                <c:pt idx="2219">
                  <c:v>36</c:v>
                </c:pt>
                <c:pt idx="2220">
                  <c:v>30</c:v>
                </c:pt>
                <c:pt idx="2221">
                  <c:v>40</c:v>
                </c:pt>
                <c:pt idx="2222">
                  <c:v>32</c:v>
                </c:pt>
                <c:pt idx="2223">
                  <c:v>30</c:v>
                </c:pt>
                <c:pt idx="2224">
                  <c:v>37</c:v>
                </c:pt>
                <c:pt idx="2225">
                  <c:v>29</c:v>
                </c:pt>
                <c:pt idx="2226">
                  <c:v>47</c:v>
                </c:pt>
                <c:pt idx="2227">
                  <c:v>33</c:v>
                </c:pt>
                <c:pt idx="2228">
                  <c:v>43</c:v>
                </c:pt>
                <c:pt idx="2229">
                  <c:v>39</c:v>
                </c:pt>
                <c:pt idx="2230">
                  <c:v>27</c:v>
                </c:pt>
                <c:pt idx="2231">
                  <c:v>44</c:v>
                </c:pt>
                <c:pt idx="2232">
                  <c:v>46</c:v>
                </c:pt>
                <c:pt idx="2233">
                  <c:v>31</c:v>
                </c:pt>
                <c:pt idx="2234">
                  <c:v>36</c:v>
                </c:pt>
                <c:pt idx="2235">
                  <c:v>42</c:v>
                </c:pt>
                <c:pt idx="2236">
                  <c:v>50</c:v>
                </c:pt>
                <c:pt idx="2237">
                  <c:v>50</c:v>
                </c:pt>
                <c:pt idx="2238">
                  <c:v>39</c:v>
                </c:pt>
                <c:pt idx="2239">
                  <c:v>42</c:v>
                </c:pt>
                <c:pt idx="2240">
                  <c:v>47</c:v>
                </c:pt>
                <c:pt idx="2241">
                  <c:v>43</c:v>
                </c:pt>
                <c:pt idx="2242">
                  <c:v>47</c:v>
                </c:pt>
                <c:pt idx="2243">
                  <c:v>31</c:v>
                </c:pt>
                <c:pt idx="2244">
                  <c:v>46</c:v>
                </c:pt>
                <c:pt idx="2245">
                  <c:v>32</c:v>
                </c:pt>
                <c:pt idx="2246">
                  <c:v>29</c:v>
                </c:pt>
                <c:pt idx="2247">
                  <c:v>27</c:v>
                </c:pt>
                <c:pt idx="2248">
                  <c:v>39</c:v>
                </c:pt>
                <c:pt idx="2249">
                  <c:v>30</c:v>
                </c:pt>
                <c:pt idx="2250">
                  <c:v>46</c:v>
                </c:pt>
                <c:pt idx="2251">
                  <c:v>43</c:v>
                </c:pt>
                <c:pt idx="2252">
                  <c:v>44</c:v>
                </c:pt>
                <c:pt idx="2253">
                  <c:v>49</c:v>
                </c:pt>
                <c:pt idx="2254">
                  <c:v>46</c:v>
                </c:pt>
                <c:pt idx="2255">
                  <c:v>59</c:v>
                </c:pt>
                <c:pt idx="2256">
                  <c:v>45</c:v>
                </c:pt>
                <c:pt idx="2257">
                  <c:v>33</c:v>
                </c:pt>
                <c:pt idx="2258">
                  <c:v>37</c:v>
                </c:pt>
                <c:pt idx="2259">
                  <c:v>43</c:v>
                </c:pt>
                <c:pt idx="2260">
                  <c:v>50</c:v>
                </c:pt>
                <c:pt idx="2261">
                  <c:v>45</c:v>
                </c:pt>
                <c:pt idx="2262">
                  <c:v>41</c:v>
                </c:pt>
                <c:pt idx="2263">
                  <c:v>38</c:v>
                </c:pt>
                <c:pt idx="2264">
                  <c:v>44</c:v>
                </c:pt>
                <c:pt idx="2265">
                  <c:v>48</c:v>
                </c:pt>
                <c:pt idx="2266">
                  <c:v>37</c:v>
                </c:pt>
                <c:pt idx="2267">
                  <c:v>47</c:v>
                </c:pt>
                <c:pt idx="2268">
                  <c:v>36</c:v>
                </c:pt>
                <c:pt idx="2269">
                  <c:v>37</c:v>
                </c:pt>
                <c:pt idx="2270">
                  <c:v>43</c:v>
                </c:pt>
                <c:pt idx="2271">
                  <c:v>37</c:v>
                </c:pt>
                <c:pt idx="2272">
                  <c:v>44</c:v>
                </c:pt>
                <c:pt idx="2273">
                  <c:v>38</c:v>
                </c:pt>
                <c:pt idx="2274">
                  <c:v>48</c:v>
                </c:pt>
                <c:pt idx="2275">
                  <c:v>46</c:v>
                </c:pt>
                <c:pt idx="2276">
                  <c:v>50</c:v>
                </c:pt>
                <c:pt idx="2277">
                  <c:v>47</c:v>
                </c:pt>
                <c:pt idx="2278">
                  <c:v>41</c:v>
                </c:pt>
                <c:pt idx="2279">
                  <c:v>32</c:v>
                </c:pt>
                <c:pt idx="2280">
                  <c:v>35</c:v>
                </c:pt>
                <c:pt idx="2281">
                  <c:v>33</c:v>
                </c:pt>
                <c:pt idx="2282">
                  <c:v>38</c:v>
                </c:pt>
                <c:pt idx="2283">
                  <c:v>33</c:v>
                </c:pt>
                <c:pt idx="2284">
                  <c:v>36</c:v>
                </c:pt>
                <c:pt idx="2285">
                  <c:v>43</c:v>
                </c:pt>
                <c:pt idx="2286">
                  <c:v>36</c:v>
                </c:pt>
                <c:pt idx="2287">
                  <c:v>37</c:v>
                </c:pt>
                <c:pt idx="2288">
                  <c:v>49</c:v>
                </c:pt>
                <c:pt idx="2289">
                  <c:v>47</c:v>
                </c:pt>
                <c:pt idx="2290">
                  <c:v>46</c:v>
                </c:pt>
                <c:pt idx="2291">
                  <c:v>39</c:v>
                </c:pt>
                <c:pt idx="2292">
                  <c:v>48</c:v>
                </c:pt>
                <c:pt idx="2293">
                  <c:v>55</c:v>
                </c:pt>
                <c:pt idx="2294">
                  <c:v>49</c:v>
                </c:pt>
                <c:pt idx="2295">
                  <c:v>32</c:v>
                </c:pt>
                <c:pt idx="2296">
                  <c:v>30</c:v>
                </c:pt>
                <c:pt idx="2297">
                  <c:v>47</c:v>
                </c:pt>
                <c:pt idx="2298">
                  <c:v>42</c:v>
                </c:pt>
                <c:pt idx="2299">
                  <c:v>28</c:v>
                </c:pt>
                <c:pt idx="2300">
                  <c:v>45</c:v>
                </c:pt>
                <c:pt idx="2301">
                  <c:v>44</c:v>
                </c:pt>
                <c:pt idx="2302">
                  <c:v>34</c:v>
                </c:pt>
                <c:pt idx="2303">
                  <c:v>45</c:v>
                </c:pt>
                <c:pt idx="2304">
                  <c:v>38</c:v>
                </c:pt>
                <c:pt idx="2305">
                  <c:v>50</c:v>
                </c:pt>
                <c:pt idx="2306">
                  <c:v>38</c:v>
                </c:pt>
                <c:pt idx="2307">
                  <c:v>48</c:v>
                </c:pt>
                <c:pt idx="2308">
                  <c:v>40</c:v>
                </c:pt>
                <c:pt idx="2309">
                  <c:v>33</c:v>
                </c:pt>
                <c:pt idx="2310">
                  <c:v>23</c:v>
                </c:pt>
                <c:pt idx="2311">
                  <c:v>34</c:v>
                </c:pt>
                <c:pt idx="2312">
                  <c:v>28</c:v>
                </c:pt>
                <c:pt idx="2313">
                  <c:v>49</c:v>
                </c:pt>
                <c:pt idx="2314">
                  <c:v>38</c:v>
                </c:pt>
                <c:pt idx="2315">
                  <c:v>48</c:v>
                </c:pt>
                <c:pt idx="2316">
                  <c:v>45</c:v>
                </c:pt>
                <c:pt idx="2317">
                  <c:v>42</c:v>
                </c:pt>
                <c:pt idx="2318">
                  <c:v>48</c:v>
                </c:pt>
                <c:pt idx="2319">
                  <c:v>42</c:v>
                </c:pt>
                <c:pt idx="2320">
                  <c:v>39</c:v>
                </c:pt>
                <c:pt idx="2321">
                  <c:v>26</c:v>
                </c:pt>
                <c:pt idx="2322">
                  <c:v>49</c:v>
                </c:pt>
                <c:pt idx="2323">
                  <c:v>27</c:v>
                </c:pt>
                <c:pt idx="2324">
                  <c:v>49</c:v>
                </c:pt>
                <c:pt idx="2325">
                  <c:v>43</c:v>
                </c:pt>
                <c:pt idx="2326">
                  <c:v>44</c:v>
                </c:pt>
                <c:pt idx="2327">
                  <c:v>32</c:v>
                </c:pt>
                <c:pt idx="2328">
                  <c:v>47</c:v>
                </c:pt>
                <c:pt idx="2329">
                  <c:v>42</c:v>
                </c:pt>
                <c:pt idx="2330">
                  <c:v>37</c:v>
                </c:pt>
                <c:pt idx="2331">
                  <c:v>35</c:v>
                </c:pt>
                <c:pt idx="2332">
                  <c:v>42</c:v>
                </c:pt>
                <c:pt idx="2333">
                  <c:v>27</c:v>
                </c:pt>
                <c:pt idx="2334">
                  <c:v>40</c:v>
                </c:pt>
                <c:pt idx="2335">
                  <c:v>47</c:v>
                </c:pt>
                <c:pt idx="2336">
                  <c:v>41</c:v>
                </c:pt>
                <c:pt idx="2337">
                  <c:v>47</c:v>
                </c:pt>
                <c:pt idx="2338">
                  <c:v>40</c:v>
                </c:pt>
                <c:pt idx="2339">
                  <c:v>47</c:v>
                </c:pt>
                <c:pt idx="2340">
                  <c:v>47</c:v>
                </c:pt>
                <c:pt idx="2341">
                  <c:v>47</c:v>
                </c:pt>
                <c:pt idx="2342">
                  <c:v>39</c:v>
                </c:pt>
                <c:pt idx="2343">
                  <c:v>40</c:v>
                </c:pt>
                <c:pt idx="2344">
                  <c:v>48</c:v>
                </c:pt>
                <c:pt idx="2345">
                  <c:v>43</c:v>
                </c:pt>
                <c:pt idx="2346">
                  <c:v>45</c:v>
                </c:pt>
                <c:pt idx="2347">
                  <c:v>56</c:v>
                </c:pt>
                <c:pt idx="2348">
                  <c:v>44</c:v>
                </c:pt>
                <c:pt idx="2349">
                  <c:v>49</c:v>
                </c:pt>
                <c:pt idx="2350">
                  <c:v>49</c:v>
                </c:pt>
                <c:pt idx="2351">
                  <c:v>48</c:v>
                </c:pt>
                <c:pt idx="2352">
                  <c:v>33</c:v>
                </c:pt>
                <c:pt idx="2353">
                  <c:v>37</c:v>
                </c:pt>
                <c:pt idx="2354">
                  <c:v>45</c:v>
                </c:pt>
                <c:pt idx="2355">
                  <c:v>42</c:v>
                </c:pt>
                <c:pt idx="2356">
                  <c:v>36</c:v>
                </c:pt>
                <c:pt idx="2357">
                  <c:v>36</c:v>
                </c:pt>
                <c:pt idx="2358">
                  <c:v>41</c:v>
                </c:pt>
                <c:pt idx="2359">
                  <c:v>46</c:v>
                </c:pt>
                <c:pt idx="2360">
                  <c:v>45</c:v>
                </c:pt>
                <c:pt idx="2361">
                  <c:v>35</c:v>
                </c:pt>
                <c:pt idx="2362">
                  <c:v>45</c:v>
                </c:pt>
                <c:pt idx="2363">
                  <c:v>43</c:v>
                </c:pt>
                <c:pt idx="2364">
                  <c:v>40</c:v>
                </c:pt>
                <c:pt idx="2365">
                  <c:v>27</c:v>
                </c:pt>
                <c:pt idx="2366">
                  <c:v>44</c:v>
                </c:pt>
                <c:pt idx="2367">
                  <c:v>44</c:v>
                </c:pt>
                <c:pt idx="2368">
                  <c:v>46</c:v>
                </c:pt>
                <c:pt idx="2369">
                  <c:v>45</c:v>
                </c:pt>
                <c:pt idx="2370">
                  <c:v>44</c:v>
                </c:pt>
                <c:pt idx="2371">
                  <c:v>29</c:v>
                </c:pt>
                <c:pt idx="2372">
                  <c:v>48</c:v>
                </c:pt>
                <c:pt idx="2373">
                  <c:v>42</c:v>
                </c:pt>
                <c:pt idx="2374">
                  <c:v>43</c:v>
                </c:pt>
                <c:pt idx="2375">
                  <c:v>40</c:v>
                </c:pt>
                <c:pt idx="2376">
                  <c:v>46</c:v>
                </c:pt>
                <c:pt idx="2377">
                  <c:v>49</c:v>
                </c:pt>
                <c:pt idx="2378">
                  <c:v>46</c:v>
                </c:pt>
                <c:pt idx="2379">
                  <c:v>43</c:v>
                </c:pt>
                <c:pt idx="2380">
                  <c:v>50</c:v>
                </c:pt>
                <c:pt idx="2381">
                  <c:v>48</c:v>
                </c:pt>
                <c:pt idx="2382">
                  <c:v>41</c:v>
                </c:pt>
                <c:pt idx="2383">
                  <c:v>41</c:v>
                </c:pt>
                <c:pt idx="2384">
                  <c:v>41</c:v>
                </c:pt>
                <c:pt idx="2385">
                  <c:v>46</c:v>
                </c:pt>
                <c:pt idx="2386">
                  <c:v>36</c:v>
                </c:pt>
                <c:pt idx="2387">
                  <c:v>41</c:v>
                </c:pt>
                <c:pt idx="2388">
                  <c:v>36</c:v>
                </c:pt>
                <c:pt idx="2389">
                  <c:v>36</c:v>
                </c:pt>
                <c:pt idx="2390">
                  <c:v>41</c:v>
                </c:pt>
                <c:pt idx="2391">
                  <c:v>32</c:v>
                </c:pt>
                <c:pt idx="2392">
                  <c:v>46</c:v>
                </c:pt>
                <c:pt idx="2393">
                  <c:v>30</c:v>
                </c:pt>
                <c:pt idx="2394">
                  <c:v>33</c:v>
                </c:pt>
                <c:pt idx="2395">
                  <c:v>48</c:v>
                </c:pt>
                <c:pt idx="2396">
                  <c:v>47</c:v>
                </c:pt>
                <c:pt idx="2397">
                  <c:v>48</c:v>
                </c:pt>
                <c:pt idx="2398">
                  <c:v>41</c:v>
                </c:pt>
                <c:pt idx="2399">
                  <c:v>31</c:v>
                </c:pt>
                <c:pt idx="2400">
                  <c:v>49</c:v>
                </c:pt>
                <c:pt idx="2401">
                  <c:v>46</c:v>
                </c:pt>
                <c:pt idx="2402">
                  <c:v>35</c:v>
                </c:pt>
                <c:pt idx="2403">
                  <c:v>50</c:v>
                </c:pt>
                <c:pt idx="2404">
                  <c:v>45</c:v>
                </c:pt>
                <c:pt idx="2405">
                  <c:v>43</c:v>
                </c:pt>
                <c:pt idx="2406">
                  <c:v>44</c:v>
                </c:pt>
                <c:pt idx="2407">
                  <c:v>43</c:v>
                </c:pt>
                <c:pt idx="2408">
                  <c:v>49</c:v>
                </c:pt>
                <c:pt idx="2409">
                  <c:v>43</c:v>
                </c:pt>
                <c:pt idx="2410">
                  <c:v>48</c:v>
                </c:pt>
                <c:pt idx="2411">
                  <c:v>28</c:v>
                </c:pt>
                <c:pt idx="2412">
                  <c:v>42</c:v>
                </c:pt>
                <c:pt idx="2413">
                  <c:v>48</c:v>
                </c:pt>
                <c:pt idx="2414">
                  <c:v>43</c:v>
                </c:pt>
                <c:pt idx="2415">
                  <c:v>39</c:v>
                </c:pt>
                <c:pt idx="2416">
                  <c:v>46</c:v>
                </c:pt>
                <c:pt idx="2417">
                  <c:v>49</c:v>
                </c:pt>
                <c:pt idx="2418">
                  <c:v>36</c:v>
                </c:pt>
                <c:pt idx="2419">
                  <c:v>41</c:v>
                </c:pt>
                <c:pt idx="2420">
                  <c:v>48</c:v>
                </c:pt>
                <c:pt idx="2421">
                  <c:v>46</c:v>
                </c:pt>
                <c:pt idx="2422">
                  <c:v>35</c:v>
                </c:pt>
                <c:pt idx="2423">
                  <c:v>59</c:v>
                </c:pt>
                <c:pt idx="2424">
                  <c:v>45</c:v>
                </c:pt>
                <c:pt idx="2425">
                  <c:v>47</c:v>
                </c:pt>
                <c:pt idx="2426">
                  <c:v>36</c:v>
                </c:pt>
                <c:pt idx="2427">
                  <c:v>36</c:v>
                </c:pt>
                <c:pt idx="2428">
                  <c:v>41</c:v>
                </c:pt>
                <c:pt idx="2429">
                  <c:v>40</c:v>
                </c:pt>
                <c:pt idx="2430">
                  <c:v>26</c:v>
                </c:pt>
                <c:pt idx="2431">
                  <c:v>32</c:v>
                </c:pt>
                <c:pt idx="2432">
                  <c:v>45</c:v>
                </c:pt>
                <c:pt idx="2433">
                  <c:v>45</c:v>
                </c:pt>
                <c:pt idx="2434">
                  <c:v>33</c:v>
                </c:pt>
                <c:pt idx="2435">
                  <c:v>48</c:v>
                </c:pt>
                <c:pt idx="2436">
                  <c:v>38</c:v>
                </c:pt>
                <c:pt idx="2437">
                  <c:v>35</c:v>
                </c:pt>
                <c:pt idx="2438">
                  <c:v>50</c:v>
                </c:pt>
                <c:pt idx="2439">
                  <c:v>43</c:v>
                </c:pt>
                <c:pt idx="2440">
                  <c:v>37</c:v>
                </c:pt>
                <c:pt idx="2441">
                  <c:v>38</c:v>
                </c:pt>
                <c:pt idx="2442">
                  <c:v>44</c:v>
                </c:pt>
                <c:pt idx="2443">
                  <c:v>35</c:v>
                </c:pt>
                <c:pt idx="2444">
                  <c:v>44</c:v>
                </c:pt>
                <c:pt idx="2445">
                  <c:v>39</c:v>
                </c:pt>
                <c:pt idx="2446">
                  <c:v>39</c:v>
                </c:pt>
                <c:pt idx="2447">
                  <c:v>34</c:v>
                </c:pt>
                <c:pt idx="2448">
                  <c:v>46</c:v>
                </c:pt>
                <c:pt idx="2449">
                  <c:v>43</c:v>
                </c:pt>
                <c:pt idx="2450">
                  <c:v>54</c:v>
                </c:pt>
                <c:pt idx="2451">
                  <c:v>44</c:v>
                </c:pt>
                <c:pt idx="2452">
                  <c:v>34</c:v>
                </c:pt>
                <c:pt idx="2453">
                  <c:v>37</c:v>
                </c:pt>
                <c:pt idx="2454">
                  <c:v>49</c:v>
                </c:pt>
                <c:pt idx="2455">
                  <c:v>30</c:v>
                </c:pt>
                <c:pt idx="2456">
                  <c:v>45</c:v>
                </c:pt>
                <c:pt idx="2457">
                  <c:v>37</c:v>
                </c:pt>
                <c:pt idx="2458">
                  <c:v>46</c:v>
                </c:pt>
                <c:pt idx="2459">
                  <c:v>46</c:v>
                </c:pt>
                <c:pt idx="2460">
                  <c:v>49</c:v>
                </c:pt>
                <c:pt idx="2461">
                  <c:v>40</c:v>
                </c:pt>
                <c:pt idx="2462">
                  <c:v>32</c:v>
                </c:pt>
                <c:pt idx="2463">
                  <c:v>39</c:v>
                </c:pt>
                <c:pt idx="2464">
                  <c:v>45</c:v>
                </c:pt>
                <c:pt idx="2465">
                  <c:v>48</c:v>
                </c:pt>
                <c:pt idx="2466">
                  <c:v>47</c:v>
                </c:pt>
                <c:pt idx="2467">
                  <c:v>33</c:v>
                </c:pt>
                <c:pt idx="2468">
                  <c:v>44</c:v>
                </c:pt>
                <c:pt idx="2469">
                  <c:v>27</c:v>
                </c:pt>
                <c:pt idx="2470">
                  <c:v>42</c:v>
                </c:pt>
                <c:pt idx="2471">
                  <c:v>35</c:v>
                </c:pt>
                <c:pt idx="2472">
                  <c:v>50</c:v>
                </c:pt>
                <c:pt idx="2473">
                  <c:v>43</c:v>
                </c:pt>
                <c:pt idx="2474">
                  <c:v>40</c:v>
                </c:pt>
                <c:pt idx="2475">
                  <c:v>50</c:v>
                </c:pt>
                <c:pt idx="2476">
                  <c:v>60</c:v>
                </c:pt>
                <c:pt idx="2477">
                  <c:v>33</c:v>
                </c:pt>
                <c:pt idx="2478">
                  <c:v>34</c:v>
                </c:pt>
                <c:pt idx="2479">
                  <c:v>34</c:v>
                </c:pt>
                <c:pt idx="2480">
                  <c:v>45</c:v>
                </c:pt>
                <c:pt idx="2481">
                  <c:v>66</c:v>
                </c:pt>
                <c:pt idx="2482">
                  <c:v>49</c:v>
                </c:pt>
                <c:pt idx="2483">
                  <c:v>48</c:v>
                </c:pt>
                <c:pt idx="2484">
                  <c:v>40</c:v>
                </c:pt>
                <c:pt idx="2485">
                  <c:v>43</c:v>
                </c:pt>
                <c:pt idx="2486">
                  <c:v>47</c:v>
                </c:pt>
                <c:pt idx="2487">
                  <c:v>41</c:v>
                </c:pt>
                <c:pt idx="2488">
                  <c:v>48</c:v>
                </c:pt>
                <c:pt idx="2489">
                  <c:v>46</c:v>
                </c:pt>
                <c:pt idx="2490">
                  <c:v>42</c:v>
                </c:pt>
                <c:pt idx="2491">
                  <c:v>45</c:v>
                </c:pt>
                <c:pt idx="2492">
                  <c:v>47</c:v>
                </c:pt>
                <c:pt idx="2493">
                  <c:v>49</c:v>
                </c:pt>
                <c:pt idx="2494">
                  <c:v>51</c:v>
                </c:pt>
                <c:pt idx="2495">
                  <c:v>55</c:v>
                </c:pt>
                <c:pt idx="2496">
                  <c:v>37</c:v>
                </c:pt>
                <c:pt idx="2497">
                  <c:v>40</c:v>
                </c:pt>
                <c:pt idx="2498">
                  <c:v>47</c:v>
                </c:pt>
                <c:pt idx="2499">
                  <c:v>49</c:v>
                </c:pt>
                <c:pt idx="2500">
                  <c:v>49</c:v>
                </c:pt>
                <c:pt idx="2501">
                  <c:v>33</c:v>
                </c:pt>
                <c:pt idx="2502">
                  <c:v>34</c:v>
                </c:pt>
                <c:pt idx="2503">
                  <c:v>38</c:v>
                </c:pt>
                <c:pt idx="2504">
                  <c:v>47</c:v>
                </c:pt>
                <c:pt idx="2505">
                  <c:v>45</c:v>
                </c:pt>
                <c:pt idx="2506">
                  <c:v>46</c:v>
                </c:pt>
                <c:pt idx="2507">
                  <c:v>45</c:v>
                </c:pt>
                <c:pt idx="2508">
                  <c:v>45</c:v>
                </c:pt>
                <c:pt idx="2509">
                  <c:v>47</c:v>
                </c:pt>
                <c:pt idx="2510">
                  <c:v>43</c:v>
                </c:pt>
                <c:pt idx="2511">
                  <c:v>44</c:v>
                </c:pt>
                <c:pt idx="2512">
                  <c:v>37</c:v>
                </c:pt>
                <c:pt idx="2513">
                  <c:v>45</c:v>
                </c:pt>
                <c:pt idx="2514">
                  <c:v>36</c:v>
                </c:pt>
                <c:pt idx="2515">
                  <c:v>38</c:v>
                </c:pt>
                <c:pt idx="2516">
                  <c:v>37</c:v>
                </c:pt>
                <c:pt idx="2517">
                  <c:v>48</c:v>
                </c:pt>
                <c:pt idx="2518">
                  <c:v>41</c:v>
                </c:pt>
                <c:pt idx="2519">
                  <c:v>42</c:v>
                </c:pt>
                <c:pt idx="2520">
                  <c:v>41</c:v>
                </c:pt>
                <c:pt idx="2521">
                  <c:v>46</c:v>
                </c:pt>
                <c:pt idx="2522">
                  <c:v>39</c:v>
                </c:pt>
                <c:pt idx="2523">
                  <c:v>42</c:v>
                </c:pt>
                <c:pt idx="2524">
                  <c:v>43</c:v>
                </c:pt>
                <c:pt idx="2525">
                  <c:v>50</c:v>
                </c:pt>
                <c:pt idx="2526">
                  <c:v>38</c:v>
                </c:pt>
                <c:pt idx="2527">
                  <c:v>49</c:v>
                </c:pt>
                <c:pt idx="2528">
                  <c:v>34</c:v>
                </c:pt>
                <c:pt idx="2529">
                  <c:v>46</c:v>
                </c:pt>
                <c:pt idx="2530">
                  <c:v>48</c:v>
                </c:pt>
                <c:pt idx="2531">
                  <c:v>48</c:v>
                </c:pt>
                <c:pt idx="2532">
                  <c:v>49</c:v>
                </c:pt>
                <c:pt idx="2533">
                  <c:v>39</c:v>
                </c:pt>
                <c:pt idx="2534">
                  <c:v>40</c:v>
                </c:pt>
                <c:pt idx="2535">
                  <c:v>29</c:v>
                </c:pt>
                <c:pt idx="2536">
                  <c:v>49</c:v>
                </c:pt>
                <c:pt idx="2537">
                  <c:v>55</c:v>
                </c:pt>
                <c:pt idx="2538">
                  <c:v>34</c:v>
                </c:pt>
                <c:pt idx="2539">
                  <c:v>47</c:v>
                </c:pt>
                <c:pt idx="2540">
                  <c:v>42</c:v>
                </c:pt>
                <c:pt idx="2541">
                  <c:v>44</c:v>
                </c:pt>
                <c:pt idx="2542">
                  <c:v>41</c:v>
                </c:pt>
                <c:pt idx="2543">
                  <c:v>38</c:v>
                </c:pt>
                <c:pt idx="2544">
                  <c:v>48</c:v>
                </c:pt>
                <c:pt idx="2545">
                  <c:v>46</c:v>
                </c:pt>
                <c:pt idx="2546">
                  <c:v>55</c:v>
                </c:pt>
                <c:pt idx="2547">
                  <c:v>40</c:v>
                </c:pt>
                <c:pt idx="2548">
                  <c:v>49</c:v>
                </c:pt>
                <c:pt idx="2549">
                  <c:v>49</c:v>
                </c:pt>
                <c:pt idx="2550">
                  <c:v>49</c:v>
                </c:pt>
                <c:pt idx="2551">
                  <c:v>31</c:v>
                </c:pt>
                <c:pt idx="2552">
                  <c:v>50</c:v>
                </c:pt>
                <c:pt idx="2553">
                  <c:v>47</c:v>
                </c:pt>
                <c:pt idx="2554">
                  <c:v>41</c:v>
                </c:pt>
                <c:pt idx="2555">
                  <c:v>40</c:v>
                </c:pt>
                <c:pt idx="2556">
                  <c:v>38</c:v>
                </c:pt>
                <c:pt idx="2557">
                  <c:v>29</c:v>
                </c:pt>
                <c:pt idx="2558">
                  <c:v>43</c:v>
                </c:pt>
                <c:pt idx="2559">
                  <c:v>41</c:v>
                </c:pt>
                <c:pt idx="2560">
                  <c:v>38</c:v>
                </c:pt>
                <c:pt idx="2561">
                  <c:v>41</c:v>
                </c:pt>
                <c:pt idx="2562">
                  <c:v>40</c:v>
                </c:pt>
                <c:pt idx="2563">
                  <c:v>41</c:v>
                </c:pt>
                <c:pt idx="2564">
                  <c:v>48</c:v>
                </c:pt>
                <c:pt idx="2565">
                  <c:v>40</c:v>
                </c:pt>
                <c:pt idx="2566">
                  <c:v>45</c:v>
                </c:pt>
                <c:pt idx="2567">
                  <c:v>49</c:v>
                </c:pt>
                <c:pt idx="2568">
                  <c:v>40</c:v>
                </c:pt>
                <c:pt idx="2569">
                  <c:v>48</c:v>
                </c:pt>
                <c:pt idx="2570">
                  <c:v>49</c:v>
                </c:pt>
                <c:pt idx="2571">
                  <c:v>43</c:v>
                </c:pt>
                <c:pt idx="2572">
                  <c:v>46</c:v>
                </c:pt>
                <c:pt idx="2573">
                  <c:v>48</c:v>
                </c:pt>
                <c:pt idx="2574">
                  <c:v>38</c:v>
                </c:pt>
                <c:pt idx="2575">
                  <c:v>50</c:v>
                </c:pt>
                <c:pt idx="2576">
                  <c:v>41</c:v>
                </c:pt>
                <c:pt idx="2577">
                  <c:v>44</c:v>
                </c:pt>
                <c:pt idx="2578">
                  <c:v>49</c:v>
                </c:pt>
                <c:pt idx="2579">
                  <c:v>49</c:v>
                </c:pt>
                <c:pt idx="2580">
                  <c:v>47</c:v>
                </c:pt>
                <c:pt idx="2581">
                  <c:v>31</c:v>
                </c:pt>
                <c:pt idx="2582">
                  <c:v>49</c:v>
                </c:pt>
                <c:pt idx="2583">
                  <c:v>49</c:v>
                </c:pt>
                <c:pt idx="2584">
                  <c:v>36</c:v>
                </c:pt>
                <c:pt idx="2585">
                  <c:v>36</c:v>
                </c:pt>
                <c:pt idx="2586">
                  <c:v>43</c:v>
                </c:pt>
                <c:pt idx="2587">
                  <c:v>43</c:v>
                </c:pt>
                <c:pt idx="2588">
                  <c:v>33</c:v>
                </c:pt>
                <c:pt idx="2589">
                  <c:v>49</c:v>
                </c:pt>
                <c:pt idx="2590">
                  <c:v>49</c:v>
                </c:pt>
                <c:pt idx="2591">
                  <c:v>49</c:v>
                </c:pt>
                <c:pt idx="2592">
                  <c:v>48</c:v>
                </c:pt>
                <c:pt idx="2593">
                  <c:v>39</c:v>
                </c:pt>
                <c:pt idx="2594">
                  <c:v>47</c:v>
                </c:pt>
                <c:pt idx="2595">
                  <c:v>43</c:v>
                </c:pt>
                <c:pt idx="2596">
                  <c:v>46</c:v>
                </c:pt>
                <c:pt idx="2597">
                  <c:v>48</c:v>
                </c:pt>
                <c:pt idx="2598">
                  <c:v>44</c:v>
                </c:pt>
                <c:pt idx="2599">
                  <c:v>39</c:v>
                </c:pt>
                <c:pt idx="2600">
                  <c:v>31</c:v>
                </c:pt>
                <c:pt idx="2601">
                  <c:v>48</c:v>
                </c:pt>
                <c:pt idx="2602">
                  <c:v>49</c:v>
                </c:pt>
                <c:pt idx="2603">
                  <c:v>59</c:v>
                </c:pt>
                <c:pt idx="2604">
                  <c:v>44</c:v>
                </c:pt>
                <c:pt idx="2605">
                  <c:v>41</c:v>
                </c:pt>
                <c:pt idx="2606">
                  <c:v>43</c:v>
                </c:pt>
                <c:pt idx="2607">
                  <c:v>50</c:v>
                </c:pt>
                <c:pt idx="2608">
                  <c:v>47</c:v>
                </c:pt>
                <c:pt idx="2609">
                  <c:v>77</c:v>
                </c:pt>
                <c:pt idx="2610">
                  <c:v>29</c:v>
                </c:pt>
                <c:pt idx="2611">
                  <c:v>43</c:v>
                </c:pt>
                <c:pt idx="2612">
                  <c:v>50</c:v>
                </c:pt>
                <c:pt idx="2613">
                  <c:v>36</c:v>
                </c:pt>
                <c:pt idx="2614">
                  <c:v>37</c:v>
                </c:pt>
                <c:pt idx="2615">
                  <c:v>44</c:v>
                </c:pt>
                <c:pt idx="2616">
                  <c:v>45</c:v>
                </c:pt>
                <c:pt idx="2617">
                  <c:v>50</c:v>
                </c:pt>
                <c:pt idx="2618">
                  <c:v>48</c:v>
                </c:pt>
                <c:pt idx="2619">
                  <c:v>32</c:v>
                </c:pt>
                <c:pt idx="2620">
                  <c:v>54</c:v>
                </c:pt>
                <c:pt idx="2621">
                  <c:v>76</c:v>
                </c:pt>
                <c:pt idx="2622">
                  <c:v>47</c:v>
                </c:pt>
                <c:pt idx="2623">
                  <c:v>50</c:v>
                </c:pt>
                <c:pt idx="2624">
                  <c:v>29</c:v>
                </c:pt>
                <c:pt idx="2625">
                  <c:v>38</c:v>
                </c:pt>
                <c:pt idx="2626">
                  <c:v>42</c:v>
                </c:pt>
                <c:pt idx="2627">
                  <c:v>39</c:v>
                </c:pt>
                <c:pt idx="2628">
                  <c:v>42</c:v>
                </c:pt>
                <c:pt idx="2629">
                  <c:v>49</c:v>
                </c:pt>
                <c:pt idx="2630">
                  <c:v>58</c:v>
                </c:pt>
                <c:pt idx="2631">
                  <c:v>43</c:v>
                </c:pt>
                <c:pt idx="2632">
                  <c:v>50</c:v>
                </c:pt>
                <c:pt idx="2633">
                  <c:v>38</c:v>
                </c:pt>
                <c:pt idx="2634">
                  <c:v>46</c:v>
                </c:pt>
                <c:pt idx="2635">
                  <c:v>46</c:v>
                </c:pt>
                <c:pt idx="2636">
                  <c:v>37</c:v>
                </c:pt>
                <c:pt idx="2637">
                  <c:v>39</c:v>
                </c:pt>
                <c:pt idx="2638">
                  <c:v>46</c:v>
                </c:pt>
                <c:pt idx="2639">
                  <c:v>46</c:v>
                </c:pt>
                <c:pt idx="2640">
                  <c:v>48</c:v>
                </c:pt>
                <c:pt idx="2641">
                  <c:v>50</c:v>
                </c:pt>
                <c:pt idx="2642">
                  <c:v>47</c:v>
                </c:pt>
                <c:pt idx="2643">
                  <c:v>37</c:v>
                </c:pt>
                <c:pt idx="2644">
                  <c:v>49</c:v>
                </c:pt>
                <c:pt idx="2645">
                  <c:v>33</c:v>
                </c:pt>
                <c:pt idx="2646">
                  <c:v>42</c:v>
                </c:pt>
                <c:pt idx="2647">
                  <c:v>47</c:v>
                </c:pt>
                <c:pt idx="2648">
                  <c:v>40</c:v>
                </c:pt>
                <c:pt idx="2649">
                  <c:v>41</c:v>
                </c:pt>
                <c:pt idx="2650">
                  <c:v>66</c:v>
                </c:pt>
                <c:pt idx="2651">
                  <c:v>85</c:v>
                </c:pt>
                <c:pt idx="2652">
                  <c:v>46</c:v>
                </c:pt>
                <c:pt idx="2653">
                  <c:v>44</c:v>
                </c:pt>
                <c:pt idx="2654">
                  <c:v>41</c:v>
                </c:pt>
                <c:pt idx="2655">
                  <c:v>42</c:v>
                </c:pt>
                <c:pt idx="2656">
                  <c:v>50</c:v>
                </c:pt>
                <c:pt idx="2657">
                  <c:v>45</c:v>
                </c:pt>
                <c:pt idx="2658">
                  <c:v>37</c:v>
                </c:pt>
                <c:pt idx="2659">
                  <c:v>32</c:v>
                </c:pt>
                <c:pt idx="2660">
                  <c:v>55</c:v>
                </c:pt>
                <c:pt idx="2661">
                  <c:v>50</c:v>
                </c:pt>
                <c:pt idx="2662">
                  <c:v>41</c:v>
                </c:pt>
                <c:pt idx="2663">
                  <c:v>39</c:v>
                </c:pt>
                <c:pt idx="2664">
                  <c:v>50</c:v>
                </c:pt>
                <c:pt idx="2665">
                  <c:v>43</c:v>
                </c:pt>
                <c:pt idx="2666">
                  <c:v>45</c:v>
                </c:pt>
                <c:pt idx="2667">
                  <c:v>49</c:v>
                </c:pt>
                <c:pt idx="2668">
                  <c:v>41</c:v>
                </c:pt>
                <c:pt idx="2669">
                  <c:v>39</c:v>
                </c:pt>
                <c:pt idx="2670">
                  <c:v>49</c:v>
                </c:pt>
                <c:pt idx="2671">
                  <c:v>38</c:v>
                </c:pt>
                <c:pt idx="2672">
                  <c:v>42</c:v>
                </c:pt>
                <c:pt idx="2673">
                  <c:v>34</c:v>
                </c:pt>
                <c:pt idx="2674">
                  <c:v>34</c:v>
                </c:pt>
                <c:pt idx="2675">
                  <c:v>33</c:v>
                </c:pt>
                <c:pt idx="2676">
                  <c:v>48</c:v>
                </c:pt>
                <c:pt idx="2677">
                  <c:v>55</c:v>
                </c:pt>
                <c:pt idx="2678">
                  <c:v>42</c:v>
                </c:pt>
                <c:pt idx="2679">
                  <c:v>45</c:v>
                </c:pt>
                <c:pt idx="2680">
                  <c:v>48</c:v>
                </c:pt>
                <c:pt idx="2681">
                  <c:v>48</c:v>
                </c:pt>
                <c:pt idx="2682">
                  <c:v>47</c:v>
                </c:pt>
                <c:pt idx="2683">
                  <c:v>45</c:v>
                </c:pt>
                <c:pt idx="2684">
                  <c:v>46</c:v>
                </c:pt>
                <c:pt idx="2685">
                  <c:v>50</c:v>
                </c:pt>
                <c:pt idx="2686">
                  <c:v>43</c:v>
                </c:pt>
                <c:pt idx="2687">
                  <c:v>50</c:v>
                </c:pt>
                <c:pt idx="2688">
                  <c:v>55</c:v>
                </c:pt>
                <c:pt idx="2689">
                  <c:v>48</c:v>
                </c:pt>
                <c:pt idx="2690">
                  <c:v>41</c:v>
                </c:pt>
                <c:pt idx="2691">
                  <c:v>41</c:v>
                </c:pt>
                <c:pt idx="2692">
                  <c:v>49</c:v>
                </c:pt>
                <c:pt idx="2693">
                  <c:v>33</c:v>
                </c:pt>
                <c:pt idx="2694">
                  <c:v>61</c:v>
                </c:pt>
                <c:pt idx="2695">
                  <c:v>42</c:v>
                </c:pt>
                <c:pt idx="2696">
                  <c:v>47</c:v>
                </c:pt>
                <c:pt idx="2697">
                  <c:v>46</c:v>
                </c:pt>
                <c:pt idx="2698">
                  <c:v>49</c:v>
                </c:pt>
                <c:pt idx="2699">
                  <c:v>43</c:v>
                </c:pt>
                <c:pt idx="2700">
                  <c:v>49</c:v>
                </c:pt>
                <c:pt idx="2701">
                  <c:v>70</c:v>
                </c:pt>
                <c:pt idx="2702">
                  <c:v>44</c:v>
                </c:pt>
                <c:pt idx="2703">
                  <c:v>46</c:v>
                </c:pt>
                <c:pt idx="2704">
                  <c:v>66</c:v>
                </c:pt>
                <c:pt idx="2705">
                  <c:v>36</c:v>
                </c:pt>
                <c:pt idx="2706">
                  <c:v>41</c:v>
                </c:pt>
                <c:pt idx="2707">
                  <c:v>45</c:v>
                </c:pt>
                <c:pt idx="2708">
                  <c:v>47</c:v>
                </c:pt>
                <c:pt idx="2709">
                  <c:v>38</c:v>
                </c:pt>
                <c:pt idx="2710">
                  <c:v>45</c:v>
                </c:pt>
                <c:pt idx="2711">
                  <c:v>47</c:v>
                </c:pt>
                <c:pt idx="2712">
                  <c:v>41</c:v>
                </c:pt>
                <c:pt idx="2713">
                  <c:v>50</c:v>
                </c:pt>
                <c:pt idx="2714">
                  <c:v>48</c:v>
                </c:pt>
                <c:pt idx="2715">
                  <c:v>45</c:v>
                </c:pt>
                <c:pt idx="2716">
                  <c:v>97</c:v>
                </c:pt>
                <c:pt idx="2717">
                  <c:v>47</c:v>
                </c:pt>
                <c:pt idx="2718">
                  <c:v>44</c:v>
                </c:pt>
                <c:pt idx="2719">
                  <c:v>50</c:v>
                </c:pt>
                <c:pt idx="2720">
                  <c:v>56</c:v>
                </c:pt>
                <c:pt idx="2721">
                  <c:v>70</c:v>
                </c:pt>
                <c:pt idx="2722">
                  <c:v>44</c:v>
                </c:pt>
                <c:pt idx="2723">
                  <c:v>48</c:v>
                </c:pt>
                <c:pt idx="2724">
                  <c:v>46</c:v>
                </c:pt>
                <c:pt idx="2725">
                  <c:v>46</c:v>
                </c:pt>
                <c:pt idx="2726">
                  <c:v>50</c:v>
                </c:pt>
                <c:pt idx="2727">
                  <c:v>46</c:v>
                </c:pt>
                <c:pt idx="2728">
                  <c:v>50</c:v>
                </c:pt>
                <c:pt idx="2729">
                  <c:v>64</c:v>
                </c:pt>
                <c:pt idx="2730">
                  <c:v>48</c:v>
                </c:pt>
                <c:pt idx="2731">
                  <c:v>49</c:v>
                </c:pt>
                <c:pt idx="2732">
                  <c:v>43</c:v>
                </c:pt>
                <c:pt idx="2733">
                  <c:v>46</c:v>
                </c:pt>
                <c:pt idx="2734">
                  <c:v>47</c:v>
                </c:pt>
                <c:pt idx="2735">
                  <c:v>65</c:v>
                </c:pt>
                <c:pt idx="2736">
                  <c:v>44</c:v>
                </c:pt>
                <c:pt idx="2737">
                  <c:v>55</c:v>
                </c:pt>
                <c:pt idx="2738">
                  <c:v>45</c:v>
                </c:pt>
                <c:pt idx="2739">
                  <c:v>46</c:v>
                </c:pt>
                <c:pt idx="2740">
                  <c:v>48</c:v>
                </c:pt>
                <c:pt idx="2741">
                  <c:v>76</c:v>
                </c:pt>
                <c:pt idx="2742">
                  <c:v>66</c:v>
                </c:pt>
                <c:pt idx="2743">
                  <c:v>60</c:v>
                </c:pt>
                <c:pt idx="2744">
                  <c:v>50</c:v>
                </c:pt>
                <c:pt idx="2745">
                  <c:v>50</c:v>
                </c:pt>
                <c:pt idx="2746">
                  <c:v>76</c:v>
                </c:pt>
              </c:numCache>
            </c:numRef>
          </c:xVal>
          <c:yVal>
            <c:numRef>
              <c:f>Sheet18!$C$3:$C$2749</c:f>
              <c:numCache>
                <c:formatCode>_(* #,##0.00_);_(* \(#,##0.00\);_(* "-"??_);_(@_)</c:formatCode>
                <c:ptCount val="2747"/>
                <c:pt idx="0">
                  <c:v>482.13</c:v>
                </c:pt>
                <c:pt idx="1">
                  <c:v>541.14</c:v>
                </c:pt>
                <c:pt idx="2">
                  <c:v>553.95000000000005</c:v>
                </c:pt>
                <c:pt idx="3">
                  <c:v>577.6</c:v>
                </c:pt>
                <c:pt idx="4">
                  <c:v>640.04999999999995</c:v>
                </c:pt>
                <c:pt idx="5">
                  <c:v>651.79999999999995</c:v>
                </c:pt>
                <c:pt idx="6">
                  <c:v>652.35</c:v>
                </c:pt>
                <c:pt idx="7">
                  <c:v>683.8</c:v>
                </c:pt>
                <c:pt idx="8">
                  <c:v>694.6</c:v>
                </c:pt>
                <c:pt idx="9">
                  <c:v>703.6</c:v>
                </c:pt>
                <c:pt idx="10">
                  <c:v>710.2</c:v>
                </c:pt>
                <c:pt idx="11">
                  <c:v>717.4</c:v>
                </c:pt>
                <c:pt idx="12">
                  <c:v>721.44</c:v>
                </c:pt>
                <c:pt idx="13">
                  <c:v>728.4</c:v>
                </c:pt>
                <c:pt idx="14">
                  <c:v>733.11</c:v>
                </c:pt>
                <c:pt idx="15">
                  <c:v>759.46</c:v>
                </c:pt>
                <c:pt idx="16">
                  <c:v>777</c:v>
                </c:pt>
                <c:pt idx="17">
                  <c:v>785.64</c:v>
                </c:pt>
                <c:pt idx="18">
                  <c:v>813.2</c:v>
                </c:pt>
                <c:pt idx="19">
                  <c:v>820.4</c:v>
                </c:pt>
                <c:pt idx="20">
                  <c:v>828.36</c:v>
                </c:pt>
                <c:pt idx="21">
                  <c:v>834.67</c:v>
                </c:pt>
                <c:pt idx="22">
                  <c:v>845.25</c:v>
                </c:pt>
                <c:pt idx="23">
                  <c:v>846.51</c:v>
                </c:pt>
                <c:pt idx="24">
                  <c:v>856.52</c:v>
                </c:pt>
                <c:pt idx="25">
                  <c:v>859.14</c:v>
                </c:pt>
                <c:pt idx="26">
                  <c:v>865.49</c:v>
                </c:pt>
                <c:pt idx="27">
                  <c:v>875.91</c:v>
                </c:pt>
                <c:pt idx="28">
                  <c:v>881.4</c:v>
                </c:pt>
                <c:pt idx="29">
                  <c:v>891.03</c:v>
                </c:pt>
                <c:pt idx="30">
                  <c:v>891.2</c:v>
                </c:pt>
                <c:pt idx="31">
                  <c:v>902.66</c:v>
                </c:pt>
                <c:pt idx="32">
                  <c:v>905.28</c:v>
                </c:pt>
                <c:pt idx="33">
                  <c:v>913.92</c:v>
                </c:pt>
                <c:pt idx="34">
                  <c:v>917.7</c:v>
                </c:pt>
                <c:pt idx="35">
                  <c:v>925.3</c:v>
                </c:pt>
                <c:pt idx="36">
                  <c:v>930.9</c:v>
                </c:pt>
                <c:pt idx="37">
                  <c:v>935.18</c:v>
                </c:pt>
                <c:pt idx="38">
                  <c:v>948.99</c:v>
                </c:pt>
                <c:pt idx="39">
                  <c:v>965.04</c:v>
                </c:pt>
                <c:pt idx="40">
                  <c:v>971.98</c:v>
                </c:pt>
                <c:pt idx="41">
                  <c:v>972.4</c:v>
                </c:pt>
                <c:pt idx="42">
                  <c:v>974.1</c:v>
                </c:pt>
                <c:pt idx="43">
                  <c:v>974.82</c:v>
                </c:pt>
                <c:pt idx="44">
                  <c:v>977.43</c:v>
                </c:pt>
                <c:pt idx="45">
                  <c:v>977.67</c:v>
                </c:pt>
                <c:pt idx="46">
                  <c:v>981.2</c:v>
                </c:pt>
                <c:pt idx="47">
                  <c:v>988.47</c:v>
                </c:pt>
                <c:pt idx="48">
                  <c:v>990.78</c:v>
                </c:pt>
                <c:pt idx="49">
                  <c:v>995.5</c:v>
                </c:pt>
                <c:pt idx="50">
                  <c:v>1012.4</c:v>
                </c:pt>
                <c:pt idx="51">
                  <c:v>1013.48</c:v>
                </c:pt>
                <c:pt idx="52">
                  <c:v>1013.76</c:v>
                </c:pt>
                <c:pt idx="53">
                  <c:v>1030.44</c:v>
                </c:pt>
                <c:pt idx="54">
                  <c:v>1030.44</c:v>
                </c:pt>
                <c:pt idx="55">
                  <c:v>1033.4100000000001</c:v>
                </c:pt>
                <c:pt idx="56">
                  <c:v>1035.58</c:v>
                </c:pt>
                <c:pt idx="57">
                  <c:v>1045.98</c:v>
                </c:pt>
                <c:pt idx="58">
                  <c:v>1056.4000000000001</c:v>
                </c:pt>
                <c:pt idx="59">
                  <c:v>1057.29</c:v>
                </c:pt>
                <c:pt idx="60">
                  <c:v>1057.56</c:v>
                </c:pt>
                <c:pt idx="61">
                  <c:v>1063.6500000000001</c:v>
                </c:pt>
                <c:pt idx="62">
                  <c:v>1066.75</c:v>
                </c:pt>
                <c:pt idx="63">
                  <c:v>1082.0999999999999</c:v>
                </c:pt>
                <c:pt idx="64">
                  <c:v>1085.04</c:v>
                </c:pt>
                <c:pt idx="65">
                  <c:v>1086.5999999999999</c:v>
                </c:pt>
                <c:pt idx="66">
                  <c:v>1089.3599999999999</c:v>
                </c:pt>
                <c:pt idx="67">
                  <c:v>1092.2</c:v>
                </c:pt>
                <c:pt idx="68">
                  <c:v>1093.99</c:v>
                </c:pt>
                <c:pt idx="69">
                  <c:v>1103.76</c:v>
                </c:pt>
                <c:pt idx="70">
                  <c:v>1104.5999999999999</c:v>
                </c:pt>
                <c:pt idx="71">
                  <c:v>1105.25</c:v>
                </c:pt>
                <c:pt idx="72">
                  <c:v>1106.93</c:v>
                </c:pt>
                <c:pt idx="73">
                  <c:v>1108.3800000000001</c:v>
                </c:pt>
                <c:pt idx="74">
                  <c:v>1109.8</c:v>
                </c:pt>
                <c:pt idx="75">
                  <c:v>1112.94</c:v>
                </c:pt>
                <c:pt idx="76">
                  <c:v>1113.5999999999999</c:v>
                </c:pt>
                <c:pt idx="77">
                  <c:v>1119.93</c:v>
                </c:pt>
                <c:pt idx="78">
                  <c:v>1122.4000000000001</c:v>
                </c:pt>
                <c:pt idx="79">
                  <c:v>1129.04</c:v>
                </c:pt>
                <c:pt idx="80">
                  <c:v>1134</c:v>
                </c:pt>
                <c:pt idx="81">
                  <c:v>1135.31</c:v>
                </c:pt>
                <c:pt idx="82">
                  <c:v>1138.94</c:v>
                </c:pt>
                <c:pt idx="83">
                  <c:v>1140.48</c:v>
                </c:pt>
                <c:pt idx="84">
                  <c:v>1142.4100000000001</c:v>
                </c:pt>
                <c:pt idx="85">
                  <c:v>1146.5</c:v>
                </c:pt>
                <c:pt idx="86">
                  <c:v>1151.44</c:v>
                </c:pt>
                <c:pt idx="87">
                  <c:v>1152.06</c:v>
                </c:pt>
                <c:pt idx="88">
                  <c:v>1152.58</c:v>
                </c:pt>
                <c:pt idx="89">
                  <c:v>1161.1199999999999</c:v>
                </c:pt>
                <c:pt idx="90">
                  <c:v>1163.05</c:v>
                </c:pt>
                <c:pt idx="91">
                  <c:v>1164.4000000000001</c:v>
                </c:pt>
                <c:pt idx="92">
                  <c:v>1172.3399999999999</c:v>
                </c:pt>
                <c:pt idx="93">
                  <c:v>1172.5999999999999</c:v>
                </c:pt>
                <c:pt idx="94">
                  <c:v>1173.1500000000001</c:v>
                </c:pt>
                <c:pt idx="95">
                  <c:v>1175.1600000000001</c:v>
                </c:pt>
                <c:pt idx="96">
                  <c:v>1185.3</c:v>
                </c:pt>
                <c:pt idx="97">
                  <c:v>1189.44</c:v>
                </c:pt>
                <c:pt idx="98">
                  <c:v>1189.98</c:v>
                </c:pt>
                <c:pt idx="99">
                  <c:v>1192.56</c:v>
                </c:pt>
                <c:pt idx="100">
                  <c:v>1193.04</c:v>
                </c:pt>
                <c:pt idx="101">
                  <c:v>1194.8399999999999</c:v>
                </c:pt>
                <c:pt idx="102">
                  <c:v>1199.31</c:v>
                </c:pt>
                <c:pt idx="103">
                  <c:v>1201.25</c:v>
                </c:pt>
                <c:pt idx="104">
                  <c:v>1205.04</c:v>
                </c:pt>
                <c:pt idx="105">
                  <c:v>1205.5899999999999</c:v>
                </c:pt>
                <c:pt idx="106">
                  <c:v>1206.9000000000001</c:v>
                </c:pt>
                <c:pt idx="107">
                  <c:v>1207.44</c:v>
                </c:pt>
                <c:pt idx="108">
                  <c:v>1207.68</c:v>
                </c:pt>
                <c:pt idx="109">
                  <c:v>1209.3</c:v>
                </c:pt>
                <c:pt idx="110">
                  <c:v>1209.5899999999999</c:v>
                </c:pt>
                <c:pt idx="111">
                  <c:v>1209.5999999999999</c:v>
                </c:pt>
                <c:pt idx="112">
                  <c:v>1210.8</c:v>
                </c:pt>
                <c:pt idx="113">
                  <c:v>1213.8</c:v>
                </c:pt>
                <c:pt idx="114">
                  <c:v>1224.5999999999999</c:v>
                </c:pt>
                <c:pt idx="115">
                  <c:v>1224.67</c:v>
                </c:pt>
                <c:pt idx="116">
                  <c:v>1225.29</c:v>
                </c:pt>
                <c:pt idx="117">
                  <c:v>1226.5899999999999</c:v>
                </c:pt>
                <c:pt idx="118">
                  <c:v>1226.82</c:v>
                </c:pt>
                <c:pt idx="119">
                  <c:v>1228.2</c:v>
                </c:pt>
                <c:pt idx="120">
                  <c:v>1229.51</c:v>
                </c:pt>
                <c:pt idx="121">
                  <c:v>1236.8399999999999</c:v>
                </c:pt>
                <c:pt idx="122">
                  <c:v>1237.8800000000001</c:v>
                </c:pt>
                <c:pt idx="123">
                  <c:v>1237.95</c:v>
                </c:pt>
                <c:pt idx="124">
                  <c:v>1244.1600000000001</c:v>
                </c:pt>
                <c:pt idx="125">
                  <c:v>1244.53</c:v>
                </c:pt>
                <c:pt idx="126">
                  <c:v>1246.44</c:v>
                </c:pt>
                <c:pt idx="127">
                  <c:v>1247.4000000000001</c:v>
                </c:pt>
                <c:pt idx="128">
                  <c:v>1249.4000000000001</c:v>
                </c:pt>
                <c:pt idx="129">
                  <c:v>1254.5999999999999</c:v>
                </c:pt>
                <c:pt idx="130">
                  <c:v>1254.83</c:v>
                </c:pt>
                <c:pt idx="131">
                  <c:v>1257.27</c:v>
                </c:pt>
                <c:pt idx="132">
                  <c:v>1259.44</c:v>
                </c:pt>
                <c:pt idx="133">
                  <c:v>1262.8</c:v>
                </c:pt>
                <c:pt idx="134">
                  <c:v>1263.8399999999999</c:v>
                </c:pt>
                <c:pt idx="135">
                  <c:v>1264.08</c:v>
                </c:pt>
                <c:pt idx="136">
                  <c:v>1265.46</c:v>
                </c:pt>
                <c:pt idx="137">
                  <c:v>1266.0999999999999</c:v>
                </c:pt>
                <c:pt idx="138">
                  <c:v>1267.77</c:v>
                </c:pt>
                <c:pt idx="139">
                  <c:v>1277.6400000000001</c:v>
                </c:pt>
                <c:pt idx="140">
                  <c:v>1281.56</c:v>
                </c:pt>
                <c:pt idx="141">
                  <c:v>1282.8</c:v>
                </c:pt>
                <c:pt idx="142">
                  <c:v>1293.75</c:v>
                </c:pt>
                <c:pt idx="143">
                  <c:v>1295.06</c:v>
                </c:pt>
                <c:pt idx="144">
                  <c:v>1295.97</c:v>
                </c:pt>
                <c:pt idx="145">
                  <c:v>1307.32</c:v>
                </c:pt>
                <c:pt idx="146">
                  <c:v>1308</c:v>
                </c:pt>
                <c:pt idx="147">
                  <c:v>1310.96</c:v>
                </c:pt>
                <c:pt idx="148">
                  <c:v>1320.8</c:v>
                </c:pt>
                <c:pt idx="149">
                  <c:v>1322.16</c:v>
                </c:pt>
                <c:pt idx="150">
                  <c:v>1327.59</c:v>
                </c:pt>
                <c:pt idx="151">
                  <c:v>1327.79</c:v>
                </c:pt>
                <c:pt idx="152">
                  <c:v>1329.4</c:v>
                </c:pt>
                <c:pt idx="153">
                  <c:v>1329.9</c:v>
                </c:pt>
                <c:pt idx="154">
                  <c:v>1330.35</c:v>
                </c:pt>
                <c:pt idx="155">
                  <c:v>1331.1</c:v>
                </c:pt>
                <c:pt idx="156">
                  <c:v>1336.44</c:v>
                </c:pt>
                <c:pt idx="157">
                  <c:v>1336.68</c:v>
                </c:pt>
                <c:pt idx="158">
                  <c:v>1338.12</c:v>
                </c:pt>
                <c:pt idx="159">
                  <c:v>1339.8</c:v>
                </c:pt>
                <c:pt idx="160">
                  <c:v>1340.46</c:v>
                </c:pt>
                <c:pt idx="161">
                  <c:v>1340.64</c:v>
                </c:pt>
                <c:pt idx="162">
                  <c:v>1345.68</c:v>
                </c:pt>
                <c:pt idx="163">
                  <c:v>1345.75</c:v>
                </c:pt>
                <c:pt idx="164">
                  <c:v>1346.4</c:v>
                </c:pt>
                <c:pt idx="165">
                  <c:v>1348.76</c:v>
                </c:pt>
                <c:pt idx="166">
                  <c:v>1350</c:v>
                </c:pt>
                <c:pt idx="167">
                  <c:v>1351.08</c:v>
                </c:pt>
                <c:pt idx="168">
                  <c:v>1352.4</c:v>
                </c:pt>
                <c:pt idx="169">
                  <c:v>1355.13</c:v>
                </c:pt>
                <c:pt idx="170">
                  <c:v>1356.4</c:v>
                </c:pt>
                <c:pt idx="171">
                  <c:v>1357.72</c:v>
                </c:pt>
                <c:pt idx="172">
                  <c:v>1357.78</c:v>
                </c:pt>
                <c:pt idx="173">
                  <c:v>1359.4</c:v>
                </c:pt>
                <c:pt idx="174">
                  <c:v>1364.25</c:v>
                </c:pt>
                <c:pt idx="175">
                  <c:v>1366.8</c:v>
                </c:pt>
                <c:pt idx="176">
                  <c:v>1367.48</c:v>
                </c:pt>
                <c:pt idx="177">
                  <c:v>1372.14</c:v>
                </c:pt>
                <c:pt idx="178">
                  <c:v>1373.6</c:v>
                </c:pt>
                <c:pt idx="179">
                  <c:v>1376.43</c:v>
                </c:pt>
                <c:pt idx="180">
                  <c:v>1381.05</c:v>
                </c:pt>
                <c:pt idx="181">
                  <c:v>1383.03</c:v>
                </c:pt>
                <c:pt idx="182">
                  <c:v>1384.46</c:v>
                </c:pt>
                <c:pt idx="183">
                  <c:v>1385.28</c:v>
                </c:pt>
                <c:pt idx="184">
                  <c:v>1386.72</c:v>
                </c:pt>
                <c:pt idx="185">
                  <c:v>1394.16</c:v>
                </c:pt>
                <c:pt idx="186">
                  <c:v>1404</c:v>
                </c:pt>
                <c:pt idx="187">
                  <c:v>1405.92</c:v>
                </c:pt>
                <c:pt idx="188">
                  <c:v>1408</c:v>
                </c:pt>
                <c:pt idx="189">
                  <c:v>1408.96</c:v>
                </c:pt>
                <c:pt idx="190">
                  <c:v>1416.39</c:v>
                </c:pt>
                <c:pt idx="191">
                  <c:v>1419.5</c:v>
                </c:pt>
                <c:pt idx="192">
                  <c:v>1419.84</c:v>
                </c:pt>
                <c:pt idx="193">
                  <c:v>1423.29</c:v>
                </c:pt>
                <c:pt idx="194">
                  <c:v>1423.8</c:v>
                </c:pt>
                <c:pt idx="195">
                  <c:v>1424</c:v>
                </c:pt>
                <c:pt idx="196">
                  <c:v>1424.22</c:v>
                </c:pt>
                <c:pt idx="197">
                  <c:v>1427.4</c:v>
                </c:pt>
                <c:pt idx="198">
                  <c:v>1436.76</c:v>
                </c:pt>
                <c:pt idx="199">
                  <c:v>1448</c:v>
                </c:pt>
                <c:pt idx="200">
                  <c:v>1448.07</c:v>
                </c:pt>
                <c:pt idx="201">
                  <c:v>1449.35</c:v>
                </c:pt>
                <c:pt idx="202">
                  <c:v>1449.76</c:v>
                </c:pt>
                <c:pt idx="203">
                  <c:v>1449.84</c:v>
                </c:pt>
                <c:pt idx="204">
                  <c:v>1451</c:v>
                </c:pt>
                <c:pt idx="205">
                  <c:v>1453.84</c:v>
                </c:pt>
                <c:pt idx="206">
                  <c:v>1454.7</c:v>
                </c:pt>
                <c:pt idx="207">
                  <c:v>1457.82</c:v>
                </c:pt>
                <c:pt idx="208">
                  <c:v>1459.6</c:v>
                </c:pt>
                <c:pt idx="209">
                  <c:v>1459.6</c:v>
                </c:pt>
                <c:pt idx="210">
                  <c:v>1459.92</c:v>
                </c:pt>
                <c:pt idx="211">
                  <c:v>1463</c:v>
                </c:pt>
                <c:pt idx="212">
                  <c:v>1463</c:v>
                </c:pt>
                <c:pt idx="213">
                  <c:v>1463.7</c:v>
                </c:pt>
                <c:pt idx="214">
                  <c:v>1466.91</c:v>
                </c:pt>
                <c:pt idx="215">
                  <c:v>1467.48</c:v>
                </c:pt>
                <c:pt idx="216">
                  <c:v>1472.62</c:v>
                </c:pt>
                <c:pt idx="217">
                  <c:v>1474.66</c:v>
                </c:pt>
                <c:pt idx="218">
                  <c:v>1476.28</c:v>
                </c:pt>
                <c:pt idx="219">
                  <c:v>1476.48</c:v>
                </c:pt>
                <c:pt idx="220">
                  <c:v>1476.6</c:v>
                </c:pt>
                <c:pt idx="221">
                  <c:v>1479.84</c:v>
                </c:pt>
                <c:pt idx="222">
                  <c:v>1482.6</c:v>
                </c:pt>
                <c:pt idx="223">
                  <c:v>1483.02</c:v>
                </c:pt>
                <c:pt idx="224">
                  <c:v>1484.2</c:v>
                </c:pt>
                <c:pt idx="225">
                  <c:v>1485.8</c:v>
                </c:pt>
                <c:pt idx="226">
                  <c:v>1486.38</c:v>
                </c:pt>
                <c:pt idx="227">
                  <c:v>1487.41</c:v>
                </c:pt>
                <c:pt idx="228">
                  <c:v>1489.41</c:v>
                </c:pt>
                <c:pt idx="229">
                  <c:v>1490.1</c:v>
                </c:pt>
                <c:pt idx="230">
                  <c:v>1490.16</c:v>
                </c:pt>
                <c:pt idx="231">
                  <c:v>1491</c:v>
                </c:pt>
                <c:pt idx="232">
                  <c:v>1495.26</c:v>
                </c:pt>
                <c:pt idx="233">
                  <c:v>1496.25</c:v>
                </c:pt>
                <c:pt idx="234">
                  <c:v>1496.64</c:v>
                </c:pt>
                <c:pt idx="235">
                  <c:v>1499.1</c:v>
                </c:pt>
                <c:pt idx="236">
                  <c:v>1500.75</c:v>
                </c:pt>
                <c:pt idx="237">
                  <c:v>1500.98</c:v>
                </c:pt>
                <c:pt idx="238">
                  <c:v>1502.78</c:v>
                </c:pt>
                <c:pt idx="239">
                  <c:v>1504.12</c:v>
                </c:pt>
                <c:pt idx="240">
                  <c:v>1504.16</c:v>
                </c:pt>
                <c:pt idx="241">
                  <c:v>1506.5</c:v>
                </c:pt>
                <c:pt idx="242">
                  <c:v>1506.96</c:v>
                </c:pt>
                <c:pt idx="243">
                  <c:v>1506.96</c:v>
                </c:pt>
                <c:pt idx="244">
                  <c:v>1508.5</c:v>
                </c:pt>
                <c:pt idx="245">
                  <c:v>1510.56</c:v>
                </c:pt>
                <c:pt idx="246">
                  <c:v>1513.54</c:v>
                </c:pt>
                <c:pt idx="247">
                  <c:v>1514.52</c:v>
                </c:pt>
                <c:pt idx="248">
                  <c:v>1516.62</c:v>
                </c:pt>
                <c:pt idx="249">
                  <c:v>1517.54</c:v>
                </c:pt>
                <c:pt idx="250">
                  <c:v>1517.88</c:v>
                </c:pt>
                <c:pt idx="251">
                  <c:v>1518.11</c:v>
                </c:pt>
                <c:pt idx="252">
                  <c:v>1522.4</c:v>
                </c:pt>
                <c:pt idx="253">
                  <c:v>1527.8</c:v>
                </c:pt>
                <c:pt idx="254">
                  <c:v>1528.58</c:v>
                </c:pt>
                <c:pt idx="255">
                  <c:v>1534.72</c:v>
                </c:pt>
                <c:pt idx="256">
                  <c:v>1534.95</c:v>
                </c:pt>
                <c:pt idx="257">
                  <c:v>1535.49</c:v>
                </c:pt>
                <c:pt idx="258">
                  <c:v>1536.57</c:v>
                </c:pt>
                <c:pt idx="259">
                  <c:v>1538.46</c:v>
                </c:pt>
                <c:pt idx="260">
                  <c:v>1538.55</c:v>
                </c:pt>
                <c:pt idx="261">
                  <c:v>1539.72</c:v>
                </c:pt>
                <c:pt idx="262">
                  <c:v>1541</c:v>
                </c:pt>
                <c:pt idx="263">
                  <c:v>1545.6</c:v>
                </c:pt>
                <c:pt idx="264">
                  <c:v>1545.64</c:v>
                </c:pt>
                <c:pt idx="265">
                  <c:v>1549.8</c:v>
                </c:pt>
                <c:pt idx="266">
                  <c:v>1550.72</c:v>
                </c:pt>
                <c:pt idx="267">
                  <c:v>1553.58</c:v>
                </c:pt>
                <c:pt idx="268">
                  <c:v>1556.62</c:v>
                </c:pt>
                <c:pt idx="269">
                  <c:v>1557.36</c:v>
                </c:pt>
                <c:pt idx="270">
                  <c:v>1557.72</c:v>
                </c:pt>
                <c:pt idx="271">
                  <c:v>1558.99</c:v>
                </c:pt>
                <c:pt idx="272">
                  <c:v>1559.04</c:v>
                </c:pt>
                <c:pt idx="273">
                  <c:v>1560.44</c:v>
                </c:pt>
                <c:pt idx="274">
                  <c:v>1561.5</c:v>
                </c:pt>
                <c:pt idx="275">
                  <c:v>1565.85</c:v>
                </c:pt>
                <c:pt idx="276">
                  <c:v>1569.75</c:v>
                </c:pt>
                <c:pt idx="277">
                  <c:v>1570.17</c:v>
                </c:pt>
                <c:pt idx="278">
                  <c:v>1574</c:v>
                </c:pt>
                <c:pt idx="279">
                  <c:v>1575.08</c:v>
                </c:pt>
                <c:pt idx="280">
                  <c:v>1575.6</c:v>
                </c:pt>
                <c:pt idx="281">
                  <c:v>1575.96</c:v>
                </c:pt>
                <c:pt idx="282">
                  <c:v>1576.74</c:v>
                </c:pt>
                <c:pt idx="283">
                  <c:v>1578.79</c:v>
                </c:pt>
                <c:pt idx="284">
                  <c:v>1584.66</c:v>
                </c:pt>
                <c:pt idx="285">
                  <c:v>1584.8</c:v>
                </c:pt>
                <c:pt idx="286">
                  <c:v>1585.36</c:v>
                </c:pt>
                <c:pt idx="287">
                  <c:v>1587.08</c:v>
                </c:pt>
                <c:pt idx="288">
                  <c:v>1591.72</c:v>
                </c:pt>
                <c:pt idx="289">
                  <c:v>1591.98</c:v>
                </c:pt>
                <c:pt idx="290">
                  <c:v>1592</c:v>
                </c:pt>
                <c:pt idx="291">
                  <c:v>1593.02</c:v>
                </c:pt>
                <c:pt idx="292">
                  <c:v>1593.2</c:v>
                </c:pt>
                <c:pt idx="293">
                  <c:v>1596.76</c:v>
                </c:pt>
                <c:pt idx="294">
                  <c:v>1605</c:v>
                </c:pt>
                <c:pt idx="295">
                  <c:v>1608</c:v>
                </c:pt>
                <c:pt idx="296">
                  <c:v>1611.36</c:v>
                </c:pt>
                <c:pt idx="297">
                  <c:v>1611.4</c:v>
                </c:pt>
                <c:pt idx="298">
                  <c:v>1611.4</c:v>
                </c:pt>
                <c:pt idx="299">
                  <c:v>1617.38</c:v>
                </c:pt>
                <c:pt idx="300">
                  <c:v>1621.62</c:v>
                </c:pt>
                <c:pt idx="301">
                  <c:v>1623.25</c:v>
                </c:pt>
                <c:pt idx="302">
                  <c:v>1624.25</c:v>
                </c:pt>
                <c:pt idx="303">
                  <c:v>1626.24</c:v>
                </c:pt>
                <c:pt idx="304">
                  <c:v>1627.92</c:v>
                </c:pt>
                <c:pt idx="305">
                  <c:v>1628</c:v>
                </c:pt>
                <c:pt idx="306">
                  <c:v>1629.04</c:v>
                </c:pt>
                <c:pt idx="307">
                  <c:v>1630.2</c:v>
                </c:pt>
                <c:pt idx="308">
                  <c:v>1630.6</c:v>
                </c:pt>
                <c:pt idx="309">
                  <c:v>1632.75</c:v>
                </c:pt>
                <c:pt idx="310">
                  <c:v>1637.2</c:v>
                </c:pt>
                <c:pt idx="311">
                  <c:v>1638.04</c:v>
                </c:pt>
                <c:pt idx="312">
                  <c:v>1639.22</c:v>
                </c:pt>
                <c:pt idx="313">
                  <c:v>1640.24</c:v>
                </c:pt>
                <c:pt idx="314">
                  <c:v>1643.12</c:v>
                </c:pt>
                <c:pt idx="315">
                  <c:v>1645.65</c:v>
                </c:pt>
                <c:pt idx="316">
                  <c:v>1646.19</c:v>
                </c:pt>
                <c:pt idx="317">
                  <c:v>1649.18</c:v>
                </c:pt>
                <c:pt idx="318">
                  <c:v>1649.28</c:v>
                </c:pt>
                <c:pt idx="319">
                  <c:v>1649.55</c:v>
                </c:pt>
                <c:pt idx="320">
                  <c:v>1654.56</c:v>
                </c:pt>
                <c:pt idx="321">
                  <c:v>1656.69</c:v>
                </c:pt>
                <c:pt idx="322">
                  <c:v>1657.57</c:v>
                </c:pt>
                <c:pt idx="323">
                  <c:v>1657.76</c:v>
                </c:pt>
                <c:pt idx="324">
                  <c:v>1658.88</c:v>
                </c:pt>
                <c:pt idx="325">
                  <c:v>1661.22</c:v>
                </c:pt>
                <c:pt idx="326">
                  <c:v>1661.88</c:v>
                </c:pt>
                <c:pt idx="327">
                  <c:v>1665.32</c:v>
                </c:pt>
                <c:pt idx="328">
                  <c:v>1666.35</c:v>
                </c:pt>
                <c:pt idx="329">
                  <c:v>1666.7</c:v>
                </c:pt>
                <c:pt idx="330">
                  <c:v>1666.7</c:v>
                </c:pt>
                <c:pt idx="331">
                  <c:v>1667.4</c:v>
                </c:pt>
                <c:pt idx="332">
                  <c:v>1668.25</c:v>
                </c:pt>
                <c:pt idx="333">
                  <c:v>1668.37</c:v>
                </c:pt>
                <c:pt idx="334">
                  <c:v>1668.4</c:v>
                </c:pt>
                <c:pt idx="335">
                  <c:v>1668.5</c:v>
                </c:pt>
                <c:pt idx="336">
                  <c:v>1670.26</c:v>
                </c:pt>
                <c:pt idx="337">
                  <c:v>1671.44</c:v>
                </c:pt>
                <c:pt idx="338">
                  <c:v>1671.52</c:v>
                </c:pt>
                <c:pt idx="339">
                  <c:v>1672.1</c:v>
                </c:pt>
                <c:pt idx="340">
                  <c:v>1674.17</c:v>
                </c:pt>
                <c:pt idx="341">
                  <c:v>1674.75</c:v>
                </c:pt>
                <c:pt idx="342">
                  <c:v>1676.2</c:v>
                </c:pt>
                <c:pt idx="343">
                  <c:v>1681.35</c:v>
                </c:pt>
                <c:pt idx="344">
                  <c:v>1681.46</c:v>
                </c:pt>
                <c:pt idx="345">
                  <c:v>1682.37</c:v>
                </c:pt>
                <c:pt idx="346">
                  <c:v>1685.28</c:v>
                </c:pt>
                <c:pt idx="347">
                  <c:v>1685.42</c:v>
                </c:pt>
                <c:pt idx="348">
                  <c:v>1687.4</c:v>
                </c:pt>
                <c:pt idx="349">
                  <c:v>1688.43</c:v>
                </c:pt>
                <c:pt idx="350">
                  <c:v>1689.03</c:v>
                </c:pt>
                <c:pt idx="351">
                  <c:v>1690.9</c:v>
                </c:pt>
                <c:pt idx="352">
                  <c:v>1693.56</c:v>
                </c:pt>
                <c:pt idx="353">
                  <c:v>1694</c:v>
                </c:pt>
                <c:pt idx="354">
                  <c:v>1695.49</c:v>
                </c:pt>
                <c:pt idx="355">
                  <c:v>1695.96</c:v>
                </c:pt>
                <c:pt idx="356">
                  <c:v>1696.82</c:v>
                </c:pt>
                <c:pt idx="357">
                  <c:v>1697.3</c:v>
                </c:pt>
                <c:pt idx="358">
                  <c:v>1698.78</c:v>
                </c:pt>
                <c:pt idx="359">
                  <c:v>1701.28</c:v>
                </c:pt>
                <c:pt idx="360">
                  <c:v>1701.76</c:v>
                </c:pt>
                <c:pt idx="361">
                  <c:v>1702.8</c:v>
                </c:pt>
                <c:pt idx="362">
                  <c:v>1704.5</c:v>
                </c:pt>
                <c:pt idx="363">
                  <c:v>1705.92</c:v>
                </c:pt>
                <c:pt idx="364">
                  <c:v>1706.8</c:v>
                </c:pt>
                <c:pt idx="365">
                  <c:v>1707.14</c:v>
                </c:pt>
                <c:pt idx="366">
                  <c:v>1707.14</c:v>
                </c:pt>
                <c:pt idx="367">
                  <c:v>1710.89</c:v>
                </c:pt>
                <c:pt idx="368">
                  <c:v>1711.22</c:v>
                </c:pt>
                <c:pt idx="369">
                  <c:v>1711.26</c:v>
                </c:pt>
                <c:pt idx="370">
                  <c:v>1713.69</c:v>
                </c:pt>
                <c:pt idx="371">
                  <c:v>1713.8</c:v>
                </c:pt>
                <c:pt idx="372">
                  <c:v>1716.22</c:v>
                </c:pt>
                <c:pt idx="373">
                  <c:v>1716.26</c:v>
                </c:pt>
                <c:pt idx="374">
                  <c:v>1717.64</c:v>
                </c:pt>
                <c:pt idx="375">
                  <c:v>1721.73</c:v>
                </c:pt>
                <c:pt idx="376">
                  <c:v>1724.82</c:v>
                </c:pt>
                <c:pt idx="377">
                  <c:v>1724.97</c:v>
                </c:pt>
                <c:pt idx="378">
                  <c:v>1726.37</c:v>
                </c:pt>
                <c:pt idx="379">
                  <c:v>1727.1</c:v>
                </c:pt>
                <c:pt idx="380">
                  <c:v>1729</c:v>
                </c:pt>
                <c:pt idx="381">
                  <c:v>1729</c:v>
                </c:pt>
                <c:pt idx="382">
                  <c:v>1729.65</c:v>
                </c:pt>
                <c:pt idx="383">
                  <c:v>1731.84</c:v>
                </c:pt>
                <c:pt idx="384">
                  <c:v>1732</c:v>
                </c:pt>
                <c:pt idx="385">
                  <c:v>1734</c:v>
                </c:pt>
                <c:pt idx="386">
                  <c:v>1734.48</c:v>
                </c:pt>
                <c:pt idx="387">
                  <c:v>1735.3</c:v>
                </c:pt>
                <c:pt idx="388">
                  <c:v>1735.92</c:v>
                </c:pt>
                <c:pt idx="389">
                  <c:v>1738.08</c:v>
                </c:pt>
                <c:pt idx="390">
                  <c:v>1740</c:v>
                </c:pt>
                <c:pt idx="391">
                  <c:v>1740.9</c:v>
                </c:pt>
                <c:pt idx="392">
                  <c:v>1742.4</c:v>
                </c:pt>
                <c:pt idx="393">
                  <c:v>1742.4</c:v>
                </c:pt>
                <c:pt idx="394">
                  <c:v>1742.5</c:v>
                </c:pt>
                <c:pt idx="395">
                  <c:v>1746.6</c:v>
                </c:pt>
                <c:pt idx="396">
                  <c:v>1746.63</c:v>
                </c:pt>
                <c:pt idx="397">
                  <c:v>1747.2</c:v>
                </c:pt>
                <c:pt idx="398">
                  <c:v>1747.9</c:v>
                </c:pt>
                <c:pt idx="399">
                  <c:v>1749.79</c:v>
                </c:pt>
                <c:pt idx="400">
                  <c:v>1753.06</c:v>
                </c:pt>
                <c:pt idx="401">
                  <c:v>1753.2</c:v>
                </c:pt>
                <c:pt idx="402">
                  <c:v>1755.13</c:v>
                </c:pt>
                <c:pt idx="403">
                  <c:v>1757.91</c:v>
                </c:pt>
                <c:pt idx="404">
                  <c:v>1759.2</c:v>
                </c:pt>
                <c:pt idx="405">
                  <c:v>1763.86</c:v>
                </c:pt>
                <c:pt idx="406">
                  <c:v>1764.75</c:v>
                </c:pt>
                <c:pt idx="407">
                  <c:v>1765.62</c:v>
                </c:pt>
                <c:pt idx="408">
                  <c:v>1765.66</c:v>
                </c:pt>
                <c:pt idx="409">
                  <c:v>1767.43</c:v>
                </c:pt>
                <c:pt idx="410">
                  <c:v>1771.06</c:v>
                </c:pt>
                <c:pt idx="411">
                  <c:v>1774.22</c:v>
                </c:pt>
                <c:pt idx="412">
                  <c:v>1777.1</c:v>
                </c:pt>
                <c:pt idx="413">
                  <c:v>1777.6</c:v>
                </c:pt>
                <c:pt idx="414">
                  <c:v>1779.71</c:v>
                </c:pt>
                <c:pt idx="415">
                  <c:v>1780.4</c:v>
                </c:pt>
                <c:pt idx="416">
                  <c:v>1781.22</c:v>
                </c:pt>
                <c:pt idx="417">
                  <c:v>1785.51</c:v>
                </c:pt>
                <c:pt idx="418">
                  <c:v>1787.56</c:v>
                </c:pt>
                <c:pt idx="419">
                  <c:v>1788</c:v>
                </c:pt>
                <c:pt idx="420">
                  <c:v>1789.4</c:v>
                </c:pt>
                <c:pt idx="421">
                  <c:v>1790.6</c:v>
                </c:pt>
                <c:pt idx="422">
                  <c:v>1791.16</c:v>
                </c:pt>
                <c:pt idx="423">
                  <c:v>1795.24</c:v>
                </c:pt>
                <c:pt idx="424">
                  <c:v>1796.34</c:v>
                </c:pt>
                <c:pt idx="425">
                  <c:v>1797.58</c:v>
                </c:pt>
                <c:pt idx="426">
                  <c:v>1800.24</c:v>
                </c:pt>
                <c:pt idx="427">
                  <c:v>1801.2</c:v>
                </c:pt>
                <c:pt idx="428">
                  <c:v>1801.94</c:v>
                </c:pt>
                <c:pt idx="429">
                  <c:v>1804.04</c:v>
                </c:pt>
                <c:pt idx="430">
                  <c:v>1804.44</c:v>
                </c:pt>
                <c:pt idx="431">
                  <c:v>1808.4</c:v>
                </c:pt>
                <c:pt idx="432">
                  <c:v>1808.4</c:v>
                </c:pt>
                <c:pt idx="433">
                  <c:v>1809.5</c:v>
                </c:pt>
                <c:pt idx="434">
                  <c:v>1811.4</c:v>
                </c:pt>
                <c:pt idx="435">
                  <c:v>1820.01</c:v>
                </c:pt>
                <c:pt idx="436">
                  <c:v>1822.17</c:v>
                </c:pt>
                <c:pt idx="437">
                  <c:v>1822.18</c:v>
                </c:pt>
                <c:pt idx="438">
                  <c:v>1823.42</c:v>
                </c:pt>
                <c:pt idx="439">
                  <c:v>1824</c:v>
                </c:pt>
                <c:pt idx="440">
                  <c:v>1824.72</c:v>
                </c:pt>
                <c:pt idx="441">
                  <c:v>1826.96</c:v>
                </c:pt>
                <c:pt idx="442">
                  <c:v>1828</c:v>
                </c:pt>
                <c:pt idx="443">
                  <c:v>1830.22</c:v>
                </c:pt>
                <c:pt idx="444">
                  <c:v>1831.2</c:v>
                </c:pt>
                <c:pt idx="445">
                  <c:v>1832.6</c:v>
                </c:pt>
                <c:pt idx="446">
                  <c:v>1834.36</c:v>
                </c:pt>
                <c:pt idx="447">
                  <c:v>1834.5</c:v>
                </c:pt>
                <c:pt idx="448">
                  <c:v>1835.98</c:v>
                </c:pt>
                <c:pt idx="449">
                  <c:v>1843.52</c:v>
                </c:pt>
                <c:pt idx="450">
                  <c:v>1845</c:v>
                </c:pt>
                <c:pt idx="451">
                  <c:v>1845.45</c:v>
                </c:pt>
                <c:pt idx="452">
                  <c:v>1846.42</c:v>
                </c:pt>
                <c:pt idx="453">
                  <c:v>1851</c:v>
                </c:pt>
                <c:pt idx="454">
                  <c:v>1851.73</c:v>
                </c:pt>
                <c:pt idx="455">
                  <c:v>1853.32</c:v>
                </c:pt>
                <c:pt idx="456">
                  <c:v>1853.4</c:v>
                </c:pt>
                <c:pt idx="457">
                  <c:v>1855.41</c:v>
                </c:pt>
                <c:pt idx="458">
                  <c:v>1857.06</c:v>
                </c:pt>
                <c:pt idx="459">
                  <c:v>1858</c:v>
                </c:pt>
                <c:pt idx="460">
                  <c:v>1859.44</c:v>
                </c:pt>
                <c:pt idx="461">
                  <c:v>1859.7</c:v>
                </c:pt>
                <c:pt idx="462">
                  <c:v>1860</c:v>
                </c:pt>
                <c:pt idx="463">
                  <c:v>1860.53</c:v>
                </c:pt>
                <c:pt idx="464">
                  <c:v>1863.36</c:v>
                </c:pt>
                <c:pt idx="465">
                  <c:v>1863.4</c:v>
                </c:pt>
                <c:pt idx="466">
                  <c:v>1863.41</c:v>
                </c:pt>
                <c:pt idx="467">
                  <c:v>1864.56</c:v>
                </c:pt>
                <c:pt idx="468">
                  <c:v>1864.8</c:v>
                </c:pt>
                <c:pt idx="469">
                  <c:v>1867</c:v>
                </c:pt>
                <c:pt idx="470">
                  <c:v>1867.32</c:v>
                </c:pt>
                <c:pt idx="471">
                  <c:v>1869.48</c:v>
                </c:pt>
                <c:pt idx="472">
                  <c:v>1871.83</c:v>
                </c:pt>
                <c:pt idx="473">
                  <c:v>1874.05</c:v>
                </c:pt>
                <c:pt idx="474">
                  <c:v>1875.09</c:v>
                </c:pt>
                <c:pt idx="475">
                  <c:v>1875.2</c:v>
                </c:pt>
                <c:pt idx="476">
                  <c:v>1878.66</c:v>
                </c:pt>
                <c:pt idx="477">
                  <c:v>1879.92</c:v>
                </c:pt>
                <c:pt idx="478">
                  <c:v>1880.2</c:v>
                </c:pt>
                <c:pt idx="479">
                  <c:v>1882.8</c:v>
                </c:pt>
                <c:pt idx="480">
                  <c:v>1883.93</c:v>
                </c:pt>
                <c:pt idx="481">
                  <c:v>1884</c:v>
                </c:pt>
                <c:pt idx="482">
                  <c:v>1888.26</c:v>
                </c:pt>
                <c:pt idx="483">
                  <c:v>1888.88</c:v>
                </c:pt>
                <c:pt idx="484">
                  <c:v>1888.95</c:v>
                </c:pt>
                <c:pt idx="485">
                  <c:v>1891.56</c:v>
                </c:pt>
                <c:pt idx="486">
                  <c:v>1891.78</c:v>
                </c:pt>
                <c:pt idx="487">
                  <c:v>1892.1</c:v>
                </c:pt>
                <c:pt idx="488">
                  <c:v>1895.94</c:v>
                </c:pt>
                <c:pt idx="489">
                  <c:v>1896.66</c:v>
                </c:pt>
                <c:pt idx="490">
                  <c:v>1900.26</c:v>
                </c:pt>
                <c:pt idx="491">
                  <c:v>1900.36</c:v>
                </c:pt>
                <c:pt idx="492">
                  <c:v>1902.4</c:v>
                </c:pt>
                <c:pt idx="493">
                  <c:v>1903.22</c:v>
                </c:pt>
                <c:pt idx="494">
                  <c:v>1906.5</c:v>
                </c:pt>
                <c:pt idx="495">
                  <c:v>1908.28</c:v>
                </c:pt>
                <c:pt idx="496">
                  <c:v>1908.72</c:v>
                </c:pt>
                <c:pt idx="497">
                  <c:v>1910.84</c:v>
                </c:pt>
                <c:pt idx="498">
                  <c:v>1912.16</c:v>
                </c:pt>
                <c:pt idx="499">
                  <c:v>1916.75</c:v>
                </c:pt>
                <c:pt idx="500">
                  <c:v>1916.98</c:v>
                </c:pt>
                <c:pt idx="501">
                  <c:v>1917.84</c:v>
                </c:pt>
                <c:pt idx="502">
                  <c:v>1919.4</c:v>
                </c:pt>
                <c:pt idx="503">
                  <c:v>1921.41</c:v>
                </c:pt>
                <c:pt idx="504">
                  <c:v>1921.92</c:v>
                </c:pt>
                <c:pt idx="505">
                  <c:v>1927.45</c:v>
                </c:pt>
                <c:pt idx="506">
                  <c:v>1930.39</c:v>
                </c:pt>
                <c:pt idx="507">
                  <c:v>1930.5</c:v>
                </c:pt>
                <c:pt idx="508">
                  <c:v>1931.65</c:v>
                </c:pt>
                <c:pt idx="509">
                  <c:v>1933.5</c:v>
                </c:pt>
                <c:pt idx="510">
                  <c:v>1935.09</c:v>
                </c:pt>
                <c:pt idx="511">
                  <c:v>1938.89</c:v>
                </c:pt>
                <c:pt idx="512">
                  <c:v>1939.2</c:v>
                </c:pt>
                <c:pt idx="513">
                  <c:v>1939.3</c:v>
                </c:pt>
                <c:pt idx="514">
                  <c:v>1939.8</c:v>
                </c:pt>
                <c:pt idx="515">
                  <c:v>1942.15</c:v>
                </c:pt>
                <c:pt idx="516">
                  <c:v>1942.77</c:v>
                </c:pt>
                <c:pt idx="517">
                  <c:v>1944.54</c:v>
                </c:pt>
                <c:pt idx="518">
                  <c:v>1948.08</c:v>
                </c:pt>
                <c:pt idx="519">
                  <c:v>1951.92</c:v>
                </c:pt>
                <c:pt idx="520">
                  <c:v>1955.88</c:v>
                </c:pt>
                <c:pt idx="521">
                  <c:v>1958.84</c:v>
                </c:pt>
                <c:pt idx="522">
                  <c:v>1958.88</c:v>
                </c:pt>
                <c:pt idx="523">
                  <c:v>1960.14</c:v>
                </c:pt>
                <c:pt idx="524">
                  <c:v>1961.28</c:v>
                </c:pt>
                <c:pt idx="525">
                  <c:v>1962.09</c:v>
                </c:pt>
                <c:pt idx="526">
                  <c:v>1962.22</c:v>
                </c:pt>
                <c:pt idx="527">
                  <c:v>1963.6</c:v>
                </c:pt>
                <c:pt idx="528">
                  <c:v>1964.76</c:v>
                </c:pt>
                <c:pt idx="529">
                  <c:v>1968.12</c:v>
                </c:pt>
                <c:pt idx="530">
                  <c:v>1968.3</c:v>
                </c:pt>
                <c:pt idx="531">
                  <c:v>1971.54</c:v>
                </c:pt>
                <c:pt idx="532">
                  <c:v>1972</c:v>
                </c:pt>
                <c:pt idx="533">
                  <c:v>1972.11</c:v>
                </c:pt>
                <c:pt idx="534">
                  <c:v>1978.62</c:v>
                </c:pt>
                <c:pt idx="535">
                  <c:v>1979.6</c:v>
                </c:pt>
                <c:pt idx="536">
                  <c:v>1981.65</c:v>
                </c:pt>
                <c:pt idx="537">
                  <c:v>1986.8</c:v>
                </c:pt>
                <c:pt idx="538">
                  <c:v>1987.02</c:v>
                </c:pt>
                <c:pt idx="539">
                  <c:v>1987.18</c:v>
                </c:pt>
                <c:pt idx="540">
                  <c:v>1987.74</c:v>
                </c:pt>
                <c:pt idx="541">
                  <c:v>1988.28</c:v>
                </c:pt>
                <c:pt idx="542">
                  <c:v>1988.4</c:v>
                </c:pt>
                <c:pt idx="543">
                  <c:v>1991.6</c:v>
                </c:pt>
                <c:pt idx="544">
                  <c:v>1991.92</c:v>
                </c:pt>
                <c:pt idx="545">
                  <c:v>1994.88</c:v>
                </c:pt>
                <c:pt idx="546">
                  <c:v>1997.5</c:v>
                </c:pt>
                <c:pt idx="547">
                  <c:v>2000.77</c:v>
                </c:pt>
                <c:pt idx="548">
                  <c:v>2004.77</c:v>
                </c:pt>
                <c:pt idx="549">
                  <c:v>2005.74</c:v>
                </c:pt>
                <c:pt idx="550">
                  <c:v>2008.13</c:v>
                </c:pt>
                <c:pt idx="551">
                  <c:v>2008.44</c:v>
                </c:pt>
                <c:pt idx="552">
                  <c:v>2009.2</c:v>
                </c:pt>
                <c:pt idx="553">
                  <c:v>2009.7</c:v>
                </c:pt>
                <c:pt idx="554">
                  <c:v>2011.02</c:v>
                </c:pt>
                <c:pt idx="555">
                  <c:v>2011.1</c:v>
                </c:pt>
                <c:pt idx="556">
                  <c:v>2011.8</c:v>
                </c:pt>
                <c:pt idx="557">
                  <c:v>2013.5</c:v>
                </c:pt>
                <c:pt idx="558">
                  <c:v>2018.31</c:v>
                </c:pt>
                <c:pt idx="559">
                  <c:v>2018.4</c:v>
                </c:pt>
                <c:pt idx="560">
                  <c:v>2018.56</c:v>
                </c:pt>
                <c:pt idx="561">
                  <c:v>2018.58</c:v>
                </c:pt>
                <c:pt idx="562">
                  <c:v>2018.72</c:v>
                </c:pt>
                <c:pt idx="563">
                  <c:v>2019.27</c:v>
                </c:pt>
                <c:pt idx="564">
                  <c:v>2019.84</c:v>
                </c:pt>
                <c:pt idx="565">
                  <c:v>2022.51</c:v>
                </c:pt>
                <c:pt idx="566">
                  <c:v>2023.14</c:v>
                </c:pt>
                <c:pt idx="567">
                  <c:v>2023.28</c:v>
                </c:pt>
                <c:pt idx="568">
                  <c:v>2024.8</c:v>
                </c:pt>
                <c:pt idx="569">
                  <c:v>2027.52</c:v>
                </c:pt>
                <c:pt idx="570">
                  <c:v>2028.48</c:v>
                </c:pt>
                <c:pt idx="571">
                  <c:v>2030.86</c:v>
                </c:pt>
                <c:pt idx="572">
                  <c:v>2031.4</c:v>
                </c:pt>
                <c:pt idx="573">
                  <c:v>2033.64</c:v>
                </c:pt>
                <c:pt idx="574">
                  <c:v>2034.35</c:v>
                </c:pt>
                <c:pt idx="575">
                  <c:v>2038.87</c:v>
                </c:pt>
                <c:pt idx="576">
                  <c:v>2042.88</c:v>
                </c:pt>
                <c:pt idx="577">
                  <c:v>2046</c:v>
                </c:pt>
                <c:pt idx="578">
                  <c:v>2051.08</c:v>
                </c:pt>
                <c:pt idx="579">
                  <c:v>2051.56</c:v>
                </c:pt>
                <c:pt idx="580">
                  <c:v>2052</c:v>
                </c:pt>
                <c:pt idx="581">
                  <c:v>2054.36</c:v>
                </c:pt>
                <c:pt idx="582">
                  <c:v>2055.23</c:v>
                </c:pt>
                <c:pt idx="583">
                  <c:v>2055.7399999999998</c:v>
                </c:pt>
                <c:pt idx="584">
                  <c:v>2056.1999999999998</c:v>
                </c:pt>
                <c:pt idx="585">
                  <c:v>2057.4</c:v>
                </c:pt>
                <c:pt idx="586">
                  <c:v>2059.19</c:v>
                </c:pt>
                <c:pt idx="587">
                  <c:v>2059.2600000000002</c:v>
                </c:pt>
                <c:pt idx="588">
                  <c:v>2060.37</c:v>
                </c:pt>
                <c:pt idx="589">
                  <c:v>2060.4499999999998</c:v>
                </c:pt>
                <c:pt idx="590">
                  <c:v>2061.12</c:v>
                </c:pt>
                <c:pt idx="591">
                  <c:v>2062.94</c:v>
                </c:pt>
                <c:pt idx="592">
                  <c:v>2063.06</c:v>
                </c:pt>
                <c:pt idx="593">
                  <c:v>2069.75</c:v>
                </c:pt>
                <c:pt idx="594">
                  <c:v>2070.9</c:v>
                </c:pt>
                <c:pt idx="595">
                  <c:v>2071.41</c:v>
                </c:pt>
                <c:pt idx="596">
                  <c:v>2076</c:v>
                </c:pt>
                <c:pt idx="597">
                  <c:v>2078.2800000000002</c:v>
                </c:pt>
                <c:pt idx="598">
                  <c:v>2079.04</c:v>
                </c:pt>
                <c:pt idx="599">
                  <c:v>2081.7600000000002</c:v>
                </c:pt>
                <c:pt idx="600">
                  <c:v>2082.4899999999998</c:v>
                </c:pt>
                <c:pt idx="601">
                  <c:v>2082.85</c:v>
                </c:pt>
                <c:pt idx="602">
                  <c:v>2082.88</c:v>
                </c:pt>
                <c:pt idx="603">
                  <c:v>2083.1999999999998</c:v>
                </c:pt>
                <c:pt idx="604">
                  <c:v>2084.75</c:v>
                </c:pt>
                <c:pt idx="605">
                  <c:v>2084.81</c:v>
                </c:pt>
                <c:pt idx="606">
                  <c:v>2086.92</c:v>
                </c:pt>
                <c:pt idx="607">
                  <c:v>2087.13</c:v>
                </c:pt>
                <c:pt idx="608">
                  <c:v>2091.1799999999998</c:v>
                </c:pt>
                <c:pt idx="609">
                  <c:v>2093.44</c:v>
                </c:pt>
                <c:pt idx="610">
                  <c:v>2093.7600000000002</c:v>
                </c:pt>
                <c:pt idx="611">
                  <c:v>2094.3200000000002</c:v>
                </c:pt>
                <c:pt idx="612">
                  <c:v>2094.67</c:v>
                </c:pt>
                <c:pt idx="613">
                  <c:v>2095.4499999999998</c:v>
                </c:pt>
                <c:pt idx="614">
                  <c:v>2096.3200000000002</c:v>
                </c:pt>
                <c:pt idx="615">
                  <c:v>2099.63</c:v>
                </c:pt>
                <c:pt idx="616">
                  <c:v>2100.56</c:v>
                </c:pt>
                <c:pt idx="617">
                  <c:v>2100.8200000000002</c:v>
                </c:pt>
                <c:pt idx="618">
                  <c:v>2104</c:v>
                </c:pt>
                <c:pt idx="619">
                  <c:v>2108</c:v>
                </c:pt>
                <c:pt idx="620">
                  <c:v>2109.66</c:v>
                </c:pt>
                <c:pt idx="621">
                  <c:v>2112</c:v>
                </c:pt>
                <c:pt idx="622">
                  <c:v>2113.37</c:v>
                </c:pt>
                <c:pt idx="623">
                  <c:v>2114.58</c:v>
                </c:pt>
                <c:pt idx="624">
                  <c:v>2116.16</c:v>
                </c:pt>
                <c:pt idx="625">
                  <c:v>2116.5</c:v>
                </c:pt>
                <c:pt idx="626">
                  <c:v>2117.52</c:v>
                </c:pt>
                <c:pt idx="627">
                  <c:v>2117.75</c:v>
                </c:pt>
                <c:pt idx="628">
                  <c:v>2118.54</c:v>
                </c:pt>
                <c:pt idx="629">
                  <c:v>2120.14</c:v>
                </c:pt>
                <c:pt idx="630">
                  <c:v>2122.08</c:v>
                </c:pt>
                <c:pt idx="631">
                  <c:v>2130.0100000000002</c:v>
                </c:pt>
                <c:pt idx="632">
                  <c:v>2130.56</c:v>
                </c:pt>
                <c:pt idx="633">
                  <c:v>2130.92</c:v>
                </c:pt>
                <c:pt idx="634">
                  <c:v>2136.0100000000002</c:v>
                </c:pt>
                <c:pt idx="635">
                  <c:v>2137.0500000000002</c:v>
                </c:pt>
                <c:pt idx="636">
                  <c:v>2140.11</c:v>
                </c:pt>
                <c:pt idx="637">
                  <c:v>2142</c:v>
                </c:pt>
                <c:pt idx="638">
                  <c:v>2142.14</c:v>
                </c:pt>
                <c:pt idx="639">
                  <c:v>2142.35</c:v>
                </c:pt>
                <c:pt idx="640">
                  <c:v>2142.66</c:v>
                </c:pt>
                <c:pt idx="641">
                  <c:v>2143.6799999999998</c:v>
                </c:pt>
                <c:pt idx="642">
                  <c:v>2144.6</c:v>
                </c:pt>
                <c:pt idx="643">
                  <c:v>2146.1999999999998</c:v>
                </c:pt>
                <c:pt idx="644">
                  <c:v>2147.4</c:v>
                </c:pt>
                <c:pt idx="645">
                  <c:v>2148.3000000000002</c:v>
                </c:pt>
                <c:pt idx="646">
                  <c:v>2149.7399999999998</c:v>
                </c:pt>
                <c:pt idx="647">
                  <c:v>2150</c:v>
                </c:pt>
                <c:pt idx="648">
                  <c:v>2150.5500000000002</c:v>
                </c:pt>
                <c:pt idx="649">
                  <c:v>2151.8200000000002</c:v>
                </c:pt>
                <c:pt idx="650">
                  <c:v>2152.02</c:v>
                </c:pt>
                <c:pt idx="651">
                  <c:v>2153.7600000000002</c:v>
                </c:pt>
                <c:pt idx="652">
                  <c:v>2154</c:v>
                </c:pt>
                <c:pt idx="653">
                  <c:v>2159.96</c:v>
                </c:pt>
                <c:pt idx="654">
                  <c:v>2163.7199999999998</c:v>
                </c:pt>
                <c:pt idx="655">
                  <c:v>2166.14</c:v>
                </c:pt>
                <c:pt idx="656">
                  <c:v>2167.2199999999998</c:v>
                </c:pt>
                <c:pt idx="657">
                  <c:v>2168.5</c:v>
                </c:pt>
                <c:pt idx="658">
                  <c:v>2169.9</c:v>
                </c:pt>
                <c:pt idx="659">
                  <c:v>2171.0700000000002</c:v>
                </c:pt>
                <c:pt idx="660">
                  <c:v>2172.48</c:v>
                </c:pt>
                <c:pt idx="661">
                  <c:v>2172.48</c:v>
                </c:pt>
                <c:pt idx="662">
                  <c:v>2173.6</c:v>
                </c:pt>
                <c:pt idx="663">
                  <c:v>2173.6</c:v>
                </c:pt>
                <c:pt idx="664">
                  <c:v>2174.42</c:v>
                </c:pt>
                <c:pt idx="665">
                  <c:v>2177.1</c:v>
                </c:pt>
                <c:pt idx="666">
                  <c:v>2178.54</c:v>
                </c:pt>
                <c:pt idx="667">
                  <c:v>2181</c:v>
                </c:pt>
                <c:pt idx="668">
                  <c:v>2182.0500000000002</c:v>
                </c:pt>
                <c:pt idx="669">
                  <c:v>2182.44</c:v>
                </c:pt>
                <c:pt idx="670">
                  <c:v>2183.25</c:v>
                </c:pt>
                <c:pt idx="671">
                  <c:v>2184</c:v>
                </c:pt>
                <c:pt idx="672">
                  <c:v>2184.38</c:v>
                </c:pt>
                <c:pt idx="673">
                  <c:v>2185.15</c:v>
                </c:pt>
                <c:pt idx="674">
                  <c:v>2186.89</c:v>
                </c:pt>
                <c:pt idx="675">
                  <c:v>2189.6</c:v>
                </c:pt>
                <c:pt idx="676">
                  <c:v>2191.1999999999998</c:v>
                </c:pt>
                <c:pt idx="677">
                  <c:v>2192.6799999999998</c:v>
                </c:pt>
                <c:pt idx="678">
                  <c:v>2194.17</c:v>
                </c:pt>
                <c:pt idx="679">
                  <c:v>2194.2199999999998</c:v>
                </c:pt>
                <c:pt idx="680">
                  <c:v>2200</c:v>
                </c:pt>
                <c:pt idx="681">
                  <c:v>2201.62</c:v>
                </c:pt>
                <c:pt idx="682">
                  <c:v>2202.48</c:v>
                </c:pt>
                <c:pt idx="683">
                  <c:v>2203.11</c:v>
                </c:pt>
                <c:pt idx="684">
                  <c:v>2203.75</c:v>
                </c:pt>
                <c:pt idx="685">
                  <c:v>2204.1</c:v>
                </c:pt>
                <c:pt idx="686">
                  <c:v>2204.1</c:v>
                </c:pt>
                <c:pt idx="687">
                  <c:v>2204.6</c:v>
                </c:pt>
                <c:pt idx="688">
                  <c:v>2206.6</c:v>
                </c:pt>
                <c:pt idx="689">
                  <c:v>2207.52</c:v>
                </c:pt>
                <c:pt idx="690">
                  <c:v>2208.64</c:v>
                </c:pt>
                <c:pt idx="691">
                  <c:v>2208.92</c:v>
                </c:pt>
                <c:pt idx="692">
                  <c:v>2212</c:v>
                </c:pt>
                <c:pt idx="693">
                  <c:v>2213.38</c:v>
                </c:pt>
                <c:pt idx="694">
                  <c:v>2213.4</c:v>
                </c:pt>
                <c:pt idx="695">
                  <c:v>2213.4</c:v>
                </c:pt>
                <c:pt idx="696">
                  <c:v>2214.67</c:v>
                </c:pt>
                <c:pt idx="697">
                  <c:v>2214.87</c:v>
                </c:pt>
                <c:pt idx="698">
                  <c:v>2217.15</c:v>
                </c:pt>
                <c:pt idx="699">
                  <c:v>2218.5</c:v>
                </c:pt>
                <c:pt idx="700">
                  <c:v>2218.52</c:v>
                </c:pt>
                <c:pt idx="701">
                  <c:v>2219.6999999999998</c:v>
                </c:pt>
                <c:pt idx="702">
                  <c:v>2220.7199999999998</c:v>
                </c:pt>
                <c:pt idx="703">
                  <c:v>2223.52</c:v>
                </c:pt>
                <c:pt idx="704">
                  <c:v>2224.9499999999998</c:v>
                </c:pt>
                <c:pt idx="705">
                  <c:v>2225.5</c:v>
                </c:pt>
                <c:pt idx="706">
                  <c:v>2226.11</c:v>
                </c:pt>
                <c:pt idx="707">
                  <c:v>2227.6</c:v>
                </c:pt>
                <c:pt idx="708">
                  <c:v>2230.41</c:v>
                </c:pt>
                <c:pt idx="709">
                  <c:v>2231</c:v>
                </c:pt>
                <c:pt idx="710">
                  <c:v>2231.6</c:v>
                </c:pt>
                <c:pt idx="711">
                  <c:v>2232.62</c:v>
                </c:pt>
                <c:pt idx="712">
                  <c:v>2233.69</c:v>
                </c:pt>
                <c:pt idx="713">
                  <c:v>2234.4</c:v>
                </c:pt>
                <c:pt idx="714">
                  <c:v>2235.33</c:v>
                </c:pt>
                <c:pt idx="715">
                  <c:v>2240.66</c:v>
                </c:pt>
                <c:pt idx="716">
                  <c:v>2241.4499999999998</c:v>
                </c:pt>
                <c:pt idx="717">
                  <c:v>2242.02</c:v>
                </c:pt>
                <c:pt idx="718">
                  <c:v>2242.89</c:v>
                </c:pt>
                <c:pt idx="719">
                  <c:v>2244.4</c:v>
                </c:pt>
                <c:pt idx="720">
                  <c:v>2244.9</c:v>
                </c:pt>
                <c:pt idx="721">
                  <c:v>2245.1999999999998</c:v>
                </c:pt>
                <c:pt idx="722">
                  <c:v>2245.8000000000002</c:v>
                </c:pt>
                <c:pt idx="723">
                  <c:v>2246.4</c:v>
                </c:pt>
                <c:pt idx="724">
                  <c:v>2249.0500000000002</c:v>
                </c:pt>
                <c:pt idx="725">
                  <c:v>2251.04</c:v>
                </c:pt>
                <c:pt idx="726">
                  <c:v>2254</c:v>
                </c:pt>
                <c:pt idx="727">
                  <c:v>2254.25</c:v>
                </c:pt>
                <c:pt idx="728">
                  <c:v>2254.8000000000002</c:v>
                </c:pt>
                <c:pt idx="729">
                  <c:v>2254.98</c:v>
                </c:pt>
                <c:pt idx="730">
                  <c:v>2255.84</c:v>
                </c:pt>
                <c:pt idx="731">
                  <c:v>2257.58</c:v>
                </c:pt>
                <c:pt idx="732">
                  <c:v>2257.92</c:v>
                </c:pt>
                <c:pt idx="733">
                  <c:v>2257.92</c:v>
                </c:pt>
                <c:pt idx="734">
                  <c:v>2259.7199999999998</c:v>
                </c:pt>
                <c:pt idx="735">
                  <c:v>2262.96</c:v>
                </c:pt>
                <c:pt idx="736">
                  <c:v>2263.2800000000002</c:v>
                </c:pt>
                <c:pt idx="737">
                  <c:v>2264.15</c:v>
                </c:pt>
                <c:pt idx="738">
                  <c:v>2264.3200000000002</c:v>
                </c:pt>
                <c:pt idx="739">
                  <c:v>2266.1999999999998</c:v>
                </c:pt>
                <c:pt idx="740">
                  <c:v>2266.56</c:v>
                </c:pt>
                <c:pt idx="741">
                  <c:v>2269.92</c:v>
                </c:pt>
                <c:pt idx="742">
                  <c:v>2273.6999999999998</c:v>
                </c:pt>
                <c:pt idx="743">
                  <c:v>2275.1999999999998</c:v>
                </c:pt>
                <c:pt idx="744">
                  <c:v>2276.4</c:v>
                </c:pt>
                <c:pt idx="745">
                  <c:v>2278.5300000000002</c:v>
                </c:pt>
                <c:pt idx="746">
                  <c:v>2279</c:v>
                </c:pt>
                <c:pt idx="747">
                  <c:v>2279.5500000000002</c:v>
                </c:pt>
                <c:pt idx="748">
                  <c:v>2280.2399999999998</c:v>
                </c:pt>
                <c:pt idx="749">
                  <c:v>2280.96</c:v>
                </c:pt>
                <c:pt idx="750">
                  <c:v>2281.91</c:v>
                </c:pt>
                <c:pt idx="751">
                  <c:v>2282.2199999999998</c:v>
                </c:pt>
                <c:pt idx="752">
                  <c:v>2282.2800000000002</c:v>
                </c:pt>
                <c:pt idx="753">
                  <c:v>2288.52</c:v>
                </c:pt>
                <c:pt idx="754">
                  <c:v>2292.8000000000002</c:v>
                </c:pt>
                <c:pt idx="755">
                  <c:v>2294.1799999999998</c:v>
                </c:pt>
                <c:pt idx="756">
                  <c:v>2296</c:v>
                </c:pt>
                <c:pt idx="757">
                  <c:v>2296.77</c:v>
                </c:pt>
                <c:pt idx="758">
                  <c:v>2296.84</c:v>
                </c:pt>
                <c:pt idx="759">
                  <c:v>2297.0500000000002</c:v>
                </c:pt>
                <c:pt idx="760">
                  <c:v>2298.2399999999998</c:v>
                </c:pt>
                <c:pt idx="761">
                  <c:v>2299</c:v>
                </c:pt>
                <c:pt idx="762">
                  <c:v>2301.75</c:v>
                </c:pt>
                <c:pt idx="763">
                  <c:v>2306.25</c:v>
                </c:pt>
                <c:pt idx="764">
                  <c:v>2307.2399999999998</c:v>
                </c:pt>
                <c:pt idx="765">
                  <c:v>2307.2399999999998</c:v>
                </c:pt>
                <c:pt idx="766">
                  <c:v>2309.58</c:v>
                </c:pt>
                <c:pt idx="767">
                  <c:v>2310.88</c:v>
                </c:pt>
                <c:pt idx="768">
                  <c:v>2311.02</c:v>
                </c:pt>
                <c:pt idx="769">
                  <c:v>2311.6799999999998</c:v>
                </c:pt>
                <c:pt idx="770">
                  <c:v>2312.2399999999998</c:v>
                </c:pt>
                <c:pt idx="771">
                  <c:v>2314.2600000000002</c:v>
                </c:pt>
                <c:pt idx="772">
                  <c:v>2314.4</c:v>
                </c:pt>
                <c:pt idx="773">
                  <c:v>2314.69</c:v>
                </c:pt>
                <c:pt idx="774">
                  <c:v>2315.1799999999998</c:v>
                </c:pt>
                <c:pt idx="775">
                  <c:v>2315.88</c:v>
                </c:pt>
                <c:pt idx="776">
                  <c:v>2316</c:v>
                </c:pt>
                <c:pt idx="777">
                  <c:v>2317.44</c:v>
                </c:pt>
                <c:pt idx="778">
                  <c:v>2321.46</c:v>
                </c:pt>
                <c:pt idx="779">
                  <c:v>2321.54</c:v>
                </c:pt>
                <c:pt idx="780">
                  <c:v>2323.6999999999998</c:v>
                </c:pt>
                <c:pt idx="781">
                  <c:v>2326.4</c:v>
                </c:pt>
                <c:pt idx="782">
                  <c:v>2326.5</c:v>
                </c:pt>
                <c:pt idx="783">
                  <c:v>2327.15</c:v>
                </c:pt>
                <c:pt idx="784">
                  <c:v>2328.64</c:v>
                </c:pt>
                <c:pt idx="785">
                  <c:v>2328.66</c:v>
                </c:pt>
                <c:pt idx="786">
                  <c:v>2333.12</c:v>
                </c:pt>
                <c:pt idx="787">
                  <c:v>2333.6999999999998</c:v>
                </c:pt>
                <c:pt idx="788">
                  <c:v>2334.9899999999998</c:v>
                </c:pt>
                <c:pt idx="789">
                  <c:v>2337.38</c:v>
                </c:pt>
                <c:pt idx="790">
                  <c:v>2337.75</c:v>
                </c:pt>
                <c:pt idx="791">
                  <c:v>2339.92</c:v>
                </c:pt>
                <c:pt idx="792">
                  <c:v>2340</c:v>
                </c:pt>
                <c:pt idx="793">
                  <c:v>2341.1999999999998</c:v>
                </c:pt>
                <c:pt idx="794">
                  <c:v>2341.71</c:v>
                </c:pt>
                <c:pt idx="795">
                  <c:v>2344.98</c:v>
                </c:pt>
                <c:pt idx="796">
                  <c:v>2345.9699999999998</c:v>
                </c:pt>
                <c:pt idx="797">
                  <c:v>2348.75</c:v>
                </c:pt>
                <c:pt idx="798">
                  <c:v>2349.06</c:v>
                </c:pt>
                <c:pt idx="799">
                  <c:v>2349.9</c:v>
                </c:pt>
                <c:pt idx="800">
                  <c:v>2351.04</c:v>
                </c:pt>
                <c:pt idx="801">
                  <c:v>2351.36</c:v>
                </c:pt>
                <c:pt idx="802">
                  <c:v>2352.59</c:v>
                </c:pt>
                <c:pt idx="803">
                  <c:v>2352.67</c:v>
                </c:pt>
                <c:pt idx="804">
                  <c:v>2353.1999999999998</c:v>
                </c:pt>
                <c:pt idx="805">
                  <c:v>2353.4</c:v>
                </c:pt>
                <c:pt idx="806">
                  <c:v>2356.25</c:v>
                </c:pt>
                <c:pt idx="807">
                  <c:v>2363.2199999999998</c:v>
                </c:pt>
                <c:pt idx="808">
                  <c:v>2364.88</c:v>
                </c:pt>
                <c:pt idx="809">
                  <c:v>2366.2800000000002</c:v>
                </c:pt>
                <c:pt idx="810">
                  <c:v>2380</c:v>
                </c:pt>
                <c:pt idx="811">
                  <c:v>2381.04</c:v>
                </c:pt>
                <c:pt idx="812">
                  <c:v>2384.64</c:v>
                </c:pt>
                <c:pt idx="813">
                  <c:v>2389.6</c:v>
                </c:pt>
                <c:pt idx="814">
                  <c:v>2389.6799999999998</c:v>
                </c:pt>
                <c:pt idx="815">
                  <c:v>2390.2199999999998</c:v>
                </c:pt>
                <c:pt idx="816">
                  <c:v>2394.3000000000002</c:v>
                </c:pt>
                <c:pt idx="817">
                  <c:v>2395.8000000000002</c:v>
                </c:pt>
                <c:pt idx="818">
                  <c:v>2397.4499999999998</c:v>
                </c:pt>
                <c:pt idx="819">
                  <c:v>2397.54</c:v>
                </c:pt>
                <c:pt idx="820">
                  <c:v>2398.7199999999998</c:v>
                </c:pt>
                <c:pt idx="821">
                  <c:v>2399.4</c:v>
                </c:pt>
                <c:pt idx="822">
                  <c:v>2399.85</c:v>
                </c:pt>
                <c:pt idx="823">
                  <c:v>2402.0700000000002</c:v>
                </c:pt>
                <c:pt idx="824">
                  <c:v>2402.75</c:v>
                </c:pt>
                <c:pt idx="825">
                  <c:v>2402.84</c:v>
                </c:pt>
                <c:pt idx="826">
                  <c:v>2406.36</c:v>
                </c:pt>
                <c:pt idx="827">
                  <c:v>2407.6799999999998</c:v>
                </c:pt>
                <c:pt idx="828">
                  <c:v>2408.6999999999998</c:v>
                </c:pt>
                <c:pt idx="829">
                  <c:v>2410.6</c:v>
                </c:pt>
                <c:pt idx="830">
                  <c:v>2413.2600000000002</c:v>
                </c:pt>
                <c:pt idx="831">
                  <c:v>2414.7199999999998</c:v>
                </c:pt>
                <c:pt idx="832">
                  <c:v>2416.56</c:v>
                </c:pt>
                <c:pt idx="833">
                  <c:v>2418.2399999999998</c:v>
                </c:pt>
                <c:pt idx="834">
                  <c:v>2419.62</c:v>
                </c:pt>
                <c:pt idx="835">
                  <c:v>2419.9499999999998</c:v>
                </c:pt>
                <c:pt idx="836">
                  <c:v>2422.08</c:v>
                </c:pt>
                <c:pt idx="837">
                  <c:v>2424</c:v>
                </c:pt>
                <c:pt idx="838">
                  <c:v>2427.0300000000002</c:v>
                </c:pt>
                <c:pt idx="839">
                  <c:v>2428</c:v>
                </c:pt>
                <c:pt idx="840">
                  <c:v>2428.48</c:v>
                </c:pt>
                <c:pt idx="841">
                  <c:v>2430.64</c:v>
                </c:pt>
                <c:pt idx="842">
                  <c:v>2431.75</c:v>
                </c:pt>
                <c:pt idx="843">
                  <c:v>2431.94</c:v>
                </c:pt>
                <c:pt idx="844">
                  <c:v>2434.56</c:v>
                </c:pt>
                <c:pt idx="845">
                  <c:v>2436.7199999999998</c:v>
                </c:pt>
                <c:pt idx="846">
                  <c:v>2436.7800000000002</c:v>
                </c:pt>
                <c:pt idx="847">
                  <c:v>2439.5700000000002</c:v>
                </c:pt>
                <c:pt idx="848">
                  <c:v>2439.9899999999998</c:v>
                </c:pt>
                <c:pt idx="849">
                  <c:v>2440.8000000000002</c:v>
                </c:pt>
                <c:pt idx="850">
                  <c:v>2441.04</c:v>
                </c:pt>
                <c:pt idx="851">
                  <c:v>2441.04</c:v>
                </c:pt>
                <c:pt idx="852">
                  <c:v>2443.2600000000002</c:v>
                </c:pt>
                <c:pt idx="853">
                  <c:v>2443.29</c:v>
                </c:pt>
                <c:pt idx="854">
                  <c:v>2443.6</c:v>
                </c:pt>
                <c:pt idx="855">
                  <c:v>2444.4</c:v>
                </c:pt>
                <c:pt idx="856">
                  <c:v>2445.6</c:v>
                </c:pt>
                <c:pt idx="857">
                  <c:v>2447.7600000000002</c:v>
                </c:pt>
                <c:pt idx="858">
                  <c:v>2448.7199999999998</c:v>
                </c:pt>
                <c:pt idx="859">
                  <c:v>2451.84</c:v>
                </c:pt>
                <c:pt idx="860">
                  <c:v>2453.5500000000002</c:v>
                </c:pt>
                <c:pt idx="861">
                  <c:v>2454.54</c:v>
                </c:pt>
                <c:pt idx="862">
                  <c:v>2455.02</c:v>
                </c:pt>
                <c:pt idx="863">
                  <c:v>2457.1799999999998</c:v>
                </c:pt>
                <c:pt idx="864">
                  <c:v>2460.16</c:v>
                </c:pt>
                <c:pt idx="865">
                  <c:v>2461.36</c:v>
                </c:pt>
                <c:pt idx="866">
                  <c:v>2464</c:v>
                </c:pt>
                <c:pt idx="867">
                  <c:v>2464.77</c:v>
                </c:pt>
                <c:pt idx="868">
                  <c:v>2464.8000000000002</c:v>
                </c:pt>
                <c:pt idx="869">
                  <c:v>2466.6999999999998</c:v>
                </c:pt>
                <c:pt idx="870">
                  <c:v>2467.9</c:v>
                </c:pt>
                <c:pt idx="871">
                  <c:v>2469.39</c:v>
                </c:pt>
                <c:pt idx="872">
                  <c:v>2470.86</c:v>
                </c:pt>
                <c:pt idx="873">
                  <c:v>2472.6</c:v>
                </c:pt>
                <c:pt idx="874">
                  <c:v>2472.96</c:v>
                </c:pt>
                <c:pt idx="875">
                  <c:v>2475.27</c:v>
                </c:pt>
                <c:pt idx="876">
                  <c:v>2477.21</c:v>
                </c:pt>
                <c:pt idx="877">
                  <c:v>2477.23</c:v>
                </c:pt>
                <c:pt idx="878">
                  <c:v>2479.21</c:v>
                </c:pt>
                <c:pt idx="879">
                  <c:v>2480.38</c:v>
                </c:pt>
                <c:pt idx="880">
                  <c:v>2481.64</c:v>
                </c:pt>
                <c:pt idx="881">
                  <c:v>2481.6999999999998</c:v>
                </c:pt>
                <c:pt idx="882">
                  <c:v>2482.11</c:v>
                </c:pt>
                <c:pt idx="883">
                  <c:v>2482.25</c:v>
                </c:pt>
                <c:pt idx="884">
                  <c:v>2483.04</c:v>
                </c:pt>
                <c:pt idx="885">
                  <c:v>2484.6</c:v>
                </c:pt>
                <c:pt idx="886">
                  <c:v>2487.04</c:v>
                </c:pt>
                <c:pt idx="887">
                  <c:v>2487.4499999999998</c:v>
                </c:pt>
                <c:pt idx="888">
                  <c:v>2488.14</c:v>
                </c:pt>
                <c:pt idx="889">
                  <c:v>2488.1999999999998</c:v>
                </c:pt>
                <c:pt idx="890">
                  <c:v>2488.3200000000002</c:v>
                </c:pt>
                <c:pt idx="891">
                  <c:v>2490.5</c:v>
                </c:pt>
                <c:pt idx="892">
                  <c:v>2491.86</c:v>
                </c:pt>
                <c:pt idx="893">
                  <c:v>2492.64</c:v>
                </c:pt>
                <c:pt idx="894">
                  <c:v>2492.88</c:v>
                </c:pt>
                <c:pt idx="895">
                  <c:v>2493.12</c:v>
                </c:pt>
                <c:pt idx="896">
                  <c:v>2495.5</c:v>
                </c:pt>
                <c:pt idx="897">
                  <c:v>2497.77</c:v>
                </c:pt>
                <c:pt idx="898">
                  <c:v>2499.2600000000002</c:v>
                </c:pt>
                <c:pt idx="899">
                  <c:v>2499.56</c:v>
                </c:pt>
                <c:pt idx="900">
                  <c:v>2501.98</c:v>
                </c:pt>
                <c:pt idx="901">
                  <c:v>2502.9</c:v>
                </c:pt>
                <c:pt idx="902">
                  <c:v>2504.4</c:v>
                </c:pt>
                <c:pt idx="903">
                  <c:v>2504.75</c:v>
                </c:pt>
                <c:pt idx="904">
                  <c:v>2508.66</c:v>
                </c:pt>
                <c:pt idx="905">
                  <c:v>2509</c:v>
                </c:pt>
                <c:pt idx="906">
                  <c:v>2513.2800000000002</c:v>
                </c:pt>
                <c:pt idx="907">
                  <c:v>2513.41</c:v>
                </c:pt>
                <c:pt idx="908">
                  <c:v>2514.6</c:v>
                </c:pt>
                <c:pt idx="909">
                  <c:v>2515.3200000000002</c:v>
                </c:pt>
                <c:pt idx="910">
                  <c:v>2520.6799999999998</c:v>
                </c:pt>
                <c:pt idx="911">
                  <c:v>2521.0500000000002</c:v>
                </c:pt>
                <c:pt idx="912">
                  <c:v>2524.86</c:v>
                </c:pt>
                <c:pt idx="913">
                  <c:v>2526.48</c:v>
                </c:pt>
                <c:pt idx="914">
                  <c:v>2526.5100000000002</c:v>
                </c:pt>
                <c:pt idx="915">
                  <c:v>2526.7199999999998</c:v>
                </c:pt>
                <c:pt idx="916">
                  <c:v>2528.25</c:v>
                </c:pt>
                <c:pt idx="917">
                  <c:v>2529.36</c:v>
                </c:pt>
                <c:pt idx="918">
                  <c:v>2530.0100000000002</c:v>
                </c:pt>
                <c:pt idx="919">
                  <c:v>2530.8000000000002</c:v>
                </c:pt>
                <c:pt idx="920">
                  <c:v>2533.63</c:v>
                </c:pt>
                <c:pt idx="921">
                  <c:v>2534.75</c:v>
                </c:pt>
                <c:pt idx="922">
                  <c:v>2535.75</c:v>
                </c:pt>
                <c:pt idx="923">
                  <c:v>2537.64</c:v>
                </c:pt>
                <c:pt idx="924">
                  <c:v>2538.8000000000002</c:v>
                </c:pt>
                <c:pt idx="925">
                  <c:v>2539.5</c:v>
                </c:pt>
                <c:pt idx="926">
                  <c:v>2539.84</c:v>
                </c:pt>
                <c:pt idx="927">
                  <c:v>2539.89</c:v>
                </c:pt>
                <c:pt idx="928">
                  <c:v>2541.59</c:v>
                </c:pt>
                <c:pt idx="929">
                  <c:v>2542</c:v>
                </c:pt>
                <c:pt idx="930">
                  <c:v>2544.12</c:v>
                </c:pt>
                <c:pt idx="931">
                  <c:v>2544.75</c:v>
                </c:pt>
                <c:pt idx="932">
                  <c:v>2546.8000000000002</c:v>
                </c:pt>
                <c:pt idx="933">
                  <c:v>2556.1799999999998</c:v>
                </c:pt>
                <c:pt idx="934">
                  <c:v>2559.6</c:v>
                </c:pt>
                <c:pt idx="935">
                  <c:v>2559.6</c:v>
                </c:pt>
                <c:pt idx="936">
                  <c:v>2560.4699999999998</c:v>
                </c:pt>
                <c:pt idx="937">
                  <c:v>2562.3000000000002</c:v>
                </c:pt>
                <c:pt idx="938">
                  <c:v>2567.84</c:v>
                </c:pt>
                <c:pt idx="939">
                  <c:v>2568.2399999999998</c:v>
                </c:pt>
                <c:pt idx="940">
                  <c:v>2571.14</c:v>
                </c:pt>
                <c:pt idx="941">
                  <c:v>2573.46</c:v>
                </c:pt>
                <c:pt idx="942">
                  <c:v>2574.1799999999998</c:v>
                </c:pt>
                <c:pt idx="943">
                  <c:v>2575.04</c:v>
                </c:pt>
                <c:pt idx="944">
                  <c:v>2575.1</c:v>
                </c:pt>
                <c:pt idx="945">
                  <c:v>2576</c:v>
                </c:pt>
                <c:pt idx="946">
                  <c:v>2576.1999999999998</c:v>
                </c:pt>
                <c:pt idx="947">
                  <c:v>2577.6</c:v>
                </c:pt>
                <c:pt idx="948">
                  <c:v>2579.36</c:v>
                </c:pt>
                <c:pt idx="949">
                  <c:v>2580.25</c:v>
                </c:pt>
                <c:pt idx="950">
                  <c:v>2583.34</c:v>
                </c:pt>
                <c:pt idx="951">
                  <c:v>2583.6</c:v>
                </c:pt>
                <c:pt idx="952">
                  <c:v>2584.8000000000002</c:v>
                </c:pt>
                <c:pt idx="953">
                  <c:v>2585.9299999999998</c:v>
                </c:pt>
                <c:pt idx="954">
                  <c:v>2586.64</c:v>
                </c:pt>
                <c:pt idx="955">
                  <c:v>2586.88</c:v>
                </c:pt>
                <c:pt idx="956">
                  <c:v>2588.04</c:v>
                </c:pt>
                <c:pt idx="957">
                  <c:v>2591.96</c:v>
                </c:pt>
                <c:pt idx="958">
                  <c:v>2592.7199999999998</c:v>
                </c:pt>
                <c:pt idx="959">
                  <c:v>2597.39</c:v>
                </c:pt>
                <c:pt idx="960">
                  <c:v>2598.44</c:v>
                </c:pt>
                <c:pt idx="961">
                  <c:v>2598.64</c:v>
                </c:pt>
                <c:pt idx="962">
                  <c:v>2598.8200000000002</c:v>
                </c:pt>
                <c:pt idx="963">
                  <c:v>2600.13</c:v>
                </c:pt>
                <c:pt idx="964">
                  <c:v>2600.2600000000002</c:v>
                </c:pt>
                <c:pt idx="965">
                  <c:v>2602.25</c:v>
                </c:pt>
                <c:pt idx="966">
                  <c:v>2603.04</c:v>
                </c:pt>
                <c:pt idx="967">
                  <c:v>2603.1999999999998</c:v>
                </c:pt>
                <c:pt idx="968">
                  <c:v>2604.25</c:v>
                </c:pt>
                <c:pt idx="969">
                  <c:v>2604.52</c:v>
                </c:pt>
                <c:pt idx="970">
                  <c:v>2606.48</c:v>
                </c:pt>
                <c:pt idx="971">
                  <c:v>2608.96</c:v>
                </c:pt>
                <c:pt idx="972">
                  <c:v>2609.88</c:v>
                </c:pt>
                <c:pt idx="973">
                  <c:v>2610.7199999999998</c:v>
                </c:pt>
                <c:pt idx="974">
                  <c:v>2611</c:v>
                </c:pt>
                <c:pt idx="975">
                  <c:v>2611.8000000000002</c:v>
                </c:pt>
                <c:pt idx="976">
                  <c:v>2612.48</c:v>
                </c:pt>
                <c:pt idx="977">
                  <c:v>2613.92</c:v>
                </c:pt>
                <c:pt idx="978">
                  <c:v>2616</c:v>
                </c:pt>
                <c:pt idx="979">
                  <c:v>2616.98</c:v>
                </c:pt>
                <c:pt idx="980">
                  <c:v>2617.16</c:v>
                </c:pt>
                <c:pt idx="981">
                  <c:v>2617.85</c:v>
                </c:pt>
                <c:pt idx="982">
                  <c:v>2620.8000000000002</c:v>
                </c:pt>
                <c:pt idx="983">
                  <c:v>2620.8000000000002</c:v>
                </c:pt>
                <c:pt idx="984">
                  <c:v>2622.48</c:v>
                </c:pt>
                <c:pt idx="985">
                  <c:v>2624</c:v>
                </c:pt>
                <c:pt idx="986">
                  <c:v>2624</c:v>
                </c:pt>
                <c:pt idx="987">
                  <c:v>2624.64</c:v>
                </c:pt>
                <c:pt idx="988">
                  <c:v>2626.01</c:v>
                </c:pt>
                <c:pt idx="989">
                  <c:v>2626.08</c:v>
                </c:pt>
                <c:pt idx="990">
                  <c:v>2626.8</c:v>
                </c:pt>
                <c:pt idx="991">
                  <c:v>2629.44</c:v>
                </c:pt>
                <c:pt idx="992">
                  <c:v>2632.28</c:v>
                </c:pt>
                <c:pt idx="993">
                  <c:v>2632.89</c:v>
                </c:pt>
                <c:pt idx="994">
                  <c:v>2633.4</c:v>
                </c:pt>
                <c:pt idx="995">
                  <c:v>2633.78</c:v>
                </c:pt>
                <c:pt idx="996">
                  <c:v>2634.28</c:v>
                </c:pt>
                <c:pt idx="997">
                  <c:v>2634.94</c:v>
                </c:pt>
                <c:pt idx="998">
                  <c:v>2634.96</c:v>
                </c:pt>
                <c:pt idx="999">
                  <c:v>2637.18</c:v>
                </c:pt>
                <c:pt idx="1000">
                  <c:v>2639.58</c:v>
                </c:pt>
                <c:pt idx="1001">
                  <c:v>2642.01</c:v>
                </c:pt>
                <c:pt idx="1002">
                  <c:v>2642.82</c:v>
                </c:pt>
                <c:pt idx="1003">
                  <c:v>2643.99</c:v>
                </c:pt>
                <c:pt idx="1004">
                  <c:v>2647.04</c:v>
                </c:pt>
                <c:pt idx="1005">
                  <c:v>2649.6</c:v>
                </c:pt>
                <c:pt idx="1006">
                  <c:v>2650.56</c:v>
                </c:pt>
                <c:pt idx="1007">
                  <c:v>2650.62</c:v>
                </c:pt>
                <c:pt idx="1008">
                  <c:v>2654.4</c:v>
                </c:pt>
                <c:pt idx="1009">
                  <c:v>2655.12</c:v>
                </c:pt>
                <c:pt idx="1010">
                  <c:v>2656.29</c:v>
                </c:pt>
                <c:pt idx="1011">
                  <c:v>2656.94</c:v>
                </c:pt>
                <c:pt idx="1012">
                  <c:v>2657.76</c:v>
                </c:pt>
                <c:pt idx="1013">
                  <c:v>2658</c:v>
                </c:pt>
                <c:pt idx="1014">
                  <c:v>2658.48</c:v>
                </c:pt>
                <c:pt idx="1015">
                  <c:v>2658.96</c:v>
                </c:pt>
                <c:pt idx="1016">
                  <c:v>2659.54</c:v>
                </c:pt>
                <c:pt idx="1017">
                  <c:v>2668.68</c:v>
                </c:pt>
                <c:pt idx="1018">
                  <c:v>2668.8</c:v>
                </c:pt>
                <c:pt idx="1019">
                  <c:v>2669.1</c:v>
                </c:pt>
                <c:pt idx="1020">
                  <c:v>2670.65</c:v>
                </c:pt>
                <c:pt idx="1021">
                  <c:v>2670.92</c:v>
                </c:pt>
                <c:pt idx="1022">
                  <c:v>2671.95</c:v>
                </c:pt>
                <c:pt idx="1023">
                  <c:v>2673.44</c:v>
                </c:pt>
                <c:pt idx="1024">
                  <c:v>2674.17</c:v>
                </c:pt>
                <c:pt idx="1025">
                  <c:v>2674.9</c:v>
                </c:pt>
                <c:pt idx="1026">
                  <c:v>2675.05</c:v>
                </c:pt>
                <c:pt idx="1027">
                  <c:v>2675.13</c:v>
                </c:pt>
                <c:pt idx="1028">
                  <c:v>2676.72</c:v>
                </c:pt>
                <c:pt idx="1029">
                  <c:v>2678.4</c:v>
                </c:pt>
                <c:pt idx="1030">
                  <c:v>2681.35</c:v>
                </c:pt>
                <c:pt idx="1031">
                  <c:v>2682.96</c:v>
                </c:pt>
                <c:pt idx="1032">
                  <c:v>2684.43</c:v>
                </c:pt>
                <c:pt idx="1033">
                  <c:v>2687.04</c:v>
                </c:pt>
                <c:pt idx="1034">
                  <c:v>2688</c:v>
                </c:pt>
                <c:pt idx="1035">
                  <c:v>2688</c:v>
                </c:pt>
                <c:pt idx="1036">
                  <c:v>2691.09</c:v>
                </c:pt>
                <c:pt idx="1037">
                  <c:v>2692.06</c:v>
                </c:pt>
                <c:pt idx="1038">
                  <c:v>2692.12</c:v>
                </c:pt>
                <c:pt idx="1039">
                  <c:v>2692.8</c:v>
                </c:pt>
                <c:pt idx="1040">
                  <c:v>2694</c:v>
                </c:pt>
                <c:pt idx="1041">
                  <c:v>2694.15</c:v>
                </c:pt>
                <c:pt idx="1042">
                  <c:v>2694.72</c:v>
                </c:pt>
                <c:pt idx="1043">
                  <c:v>2696.96</c:v>
                </c:pt>
                <c:pt idx="1044">
                  <c:v>2697.6</c:v>
                </c:pt>
                <c:pt idx="1045">
                  <c:v>2700</c:v>
                </c:pt>
                <c:pt idx="1046">
                  <c:v>2701.12</c:v>
                </c:pt>
                <c:pt idx="1047">
                  <c:v>2701.92</c:v>
                </c:pt>
                <c:pt idx="1048">
                  <c:v>2702.04</c:v>
                </c:pt>
                <c:pt idx="1049">
                  <c:v>2702.04</c:v>
                </c:pt>
                <c:pt idx="1050">
                  <c:v>2706.41</c:v>
                </c:pt>
                <c:pt idx="1051">
                  <c:v>2708.42</c:v>
                </c:pt>
                <c:pt idx="1052">
                  <c:v>2711.2</c:v>
                </c:pt>
                <c:pt idx="1053">
                  <c:v>2711.66</c:v>
                </c:pt>
                <c:pt idx="1054">
                  <c:v>2711.88</c:v>
                </c:pt>
                <c:pt idx="1055">
                  <c:v>2714.4</c:v>
                </c:pt>
                <c:pt idx="1056">
                  <c:v>2718.72</c:v>
                </c:pt>
                <c:pt idx="1057">
                  <c:v>2719.8</c:v>
                </c:pt>
                <c:pt idx="1058">
                  <c:v>2725.47</c:v>
                </c:pt>
                <c:pt idx="1059">
                  <c:v>2728</c:v>
                </c:pt>
                <c:pt idx="1060">
                  <c:v>2728.03</c:v>
                </c:pt>
                <c:pt idx="1061">
                  <c:v>2730</c:v>
                </c:pt>
                <c:pt idx="1062">
                  <c:v>2730</c:v>
                </c:pt>
                <c:pt idx="1063">
                  <c:v>2730.06</c:v>
                </c:pt>
                <c:pt idx="1064">
                  <c:v>2731.8</c:v>
                </c:pt>
                <c:pt idx="1065">
                  <c:v>2733.12</c:v>
                </c:pt>
                <c:pt idx="1066">
                  <c:v>2736.36</c:v>
                </c:pt>
                <c:pt idx="1067">
                  <c:v>2738.54</c:v>
                </c:pt>
                <c:pt idx="1068">
                  <c:v>2743.04</c:v>
                </c:pt>
                <c:pt idx="1069">
                  <c:v>2747.53</c:v>
                </c:pt>
                <c:pt idx="1070">
                  <c:v>2747.8</c:v>
                </c:pt>
                <c:pt idx="1071">
                  <c:v>2748.56</c:v>
                </c:pt>
                <c:pt idx="1072">
                  <c:v>2752.6</c:v>
                </c:pt>
                <c:pt idx="1073">
                  <c:v>2754.7</c:v>
                </c:pt>
                <c:pt idx="1074">
                  <c:v>2756.8</c:v>
                </c:pt>
                <c:pt idx="1075">
                  <c:v>2758.7</c:v>
                </c:pt>
                <c:pt idx="1076">
                  <c:v>2759.31</c:v>
                </c:pt>
                <c:pt idx="1077">
                  <c:v>2759.75</c:v>
                </c:pt>
                <c:pt idx="1078">
                  <c:v>2760.94</c:v>
                </c:pt>
                <c:pt idx="1079">
                  <c:v>2761.96</c:v>
                </c:pt>
                <c:pt idx="1080">
                  <c:v>2762.1</c:v>
                </c:pt>
                <c:pt idx="1081">
                  <c:v>2762.2</c:v>
                </c:pt>
                <c:pt idx="1082">
                  <c:v>2762.2</c:v>
                </c:pt>
                <c:pt idx="1083">
                  <c:v>2764.88</c:v>
                </c:pt>
                <c:pt idx="1084">
                  <c:v>2765.9</c:v>
                </c:pt>
                <c:pt idx="1085">
                  <c:v>2769.89</c:v>
                </c:pt>
                <c:pt idx="1086">
                  <c:v>2770.78</c:v>
                </c:pt>
                <c:pt idx="1087">
                  <c:v>2773.8</c:v>
                </c:pt>
                <c:pt idx="1088">
                  <c:v>2775.08</c:v>
                </c:pt>
                <c:pt idx="1089">
                  <c:v>2779.5</c:v>
                </c:pt>
                <c:pt idx="1090">
                  <c:v>2780.58</c:v>
                </c:pt>
                <c:pt idx="1091">
                  <c:v>2780.81</c:v>
                </c:pt>
                <c:pt idx="1092">
                  <c:v>2781.66</c:v>
                </c:pt>
                <c:pt idx="1093">
                  <c:v>2783.25</c:v>
                </c:pt>
                <c:pt idx="1094">
                  <c:v>2784.76</c:v>
                </c:pt>
                <c:pt idx="1095">
                  <c:v>2789.96</c:v>
                </c:pt>
                <c:pt idx="1096">
                  <c:v>2790.45</c:v>
                </c:pt>
                <c:pt idx="1097">
                  <c:v>2792.52</c:v>
                </c:pt>
                <c:pt idx="1098">
                  <c:v>2793</c:v>
                </c:pt>
                <c:pt idx="1099">
                  <c:v>2793.71</c:v>
                </c:pt>
                <c:pt idx="1100">
                  <c:v>2793.86</c:v>
                </c:pt>
                <c:pt idx="1101">
                  <c:v>2795.13</c:v>
                </c:pt>
                <c:pt idx="1102">
                  <c:v>2795.14</c:v>
                </c:pt>
                <c:pt idx="1103">
                  <c:v>2795.27</c:v>
                </c:pt>
                <c:pt idx="1104">
                  <c:v>2795.86</c:v>
                </c:pt>
                <c:pt idx="1105">
                  <c:v>2796.12</c:v>
                </c:pt>
                <c:pt idx="1106">
                  <c:v>2797.41</c:v>
                </c:pt>
                <c:pt idx="1107">
                  <c:v>2797.84</c:v>
                </c:pt>
                <c:pt idx="1108">
                  <c:v>2797.9</c:v>
                </c:pt>
                <c:pt idx="1109">
                  <c:v>2800.08</c:v>
                </c:pt>
                <c:pt idx="1110">
                  <c:v>2801.4</c:v>
                </c:pt>
                <c:pt idx="1111">
                  <c:v>2802.09</c:v>
                </c:pt>
                <c:pt idx="1112">
                  <c:v>2803.2</c:v>
                </c:pt>
                <c:pt idx="1113">
                  <c:v>2803.2</c:v>
                </c:pt>
                <c:pt idx="1114">
                  <c:v>2804.36</c:v>
                </c:pt>
                <c:pt idx="1115">
                  <c:v>2804.75</c:v>
                </c:pt>
                <c:pt idx="1116">
                  <c:v>2807.22</c:v>
                </c:pt>
                <c:pt idx="1117">
                  <c:v>2807.61</c:v>
                </c:pt>
                <c:pt idx="1118">
                  <c:v>2810.7</c:v>
                </c:pt>
                <c:pt idx="1119">
                  <c:v>2810.83</c:v>
                </c:pt>
                <c:pt idx="1120">
                  <c:v>2812.8</c:v>
                </c:pt>
                <c:pt idx="1121">
                  <c:v>2814.28</c:v>
                </c:pt>
                <c:pt idx="1122">
                  <c:v>2816.18</c:v>
                </c:pt>
                <c:pt idx="1123">
                  <c:v>2816.44</c:v>
                </c:pt>
                <c:pt idx="1124">
                  <c:v>2817.87</c:v>
                </c:pt>
                <c:pt idx="1125">
                  <c:v>2818</c:v>
                </c:pt>
                <c:pt idx="1126">
                  <c:v>2818.53</c:v>
                </c:pt>
                <c:pt idx="1127">
                  <c:v>2819.28</c:v>
                </c:pt>
                <c:pt idx="1128">
                  <c:v>2819.88</c:v>
                </c:pt>
                <c:pt idx="1129">
                  <c:v>2821.66</c:v>
                </c:pt>
                <c:pt idx="1130">
                  <c:v>2824.8</c:v>
                </c:pt>
                <c:pt idx="1131">
                  <c:v>2826.27</c:v>
                </c:pt>
                <c:pt idx="1132">
                  <c:v>2828.16</c:v>
                </c:pt>
                <c:pt idx="1133">
                  <c:v>2829.58</c:v>
                </c:pt>
                <c:pt idx="1134">
                  <c:v>2830.45</c:v>
                </c:pt>
                <c:pt idx="1135">
                  <c:v>2831.54</c:v>
                </c:pt>
                <c:pt idx="1136">
                  <c:v>2832</c:v>
                </c:pt>
                <c:pt idx="1137">
                  <c:v>2832</c:v>
                </c:pt>
                <c:pt idx="1138">
                  <c:v>2834.65</c:v>
                </c:pt>
                <c:pt idx="1139">
                  <c:v>2837.46</c:v>
                </c:pt>
                <c:pt idx="1140">
                  <c:v>2838.81</c:v>
                </c:pt>
                <c:pt idx="1141">
                  <c:v>2839.32</c:v>
                </c:pt>
                <c:pt idx="1142">
                  <c:v>2840</c:v>
                </c:pt>
                <c:pt idx="1143">
                  <c:v>2840.48</c:v>
                </c:pt>
                <c:pt idx="1144">
                  <c:v>2843.61</c:v>
                </c:pt>
                <c:pt idx="1145">
                  <c:v>2843.91</c:v>
                </c:pt>
                <c:pt idx="1146">
                  <c:v>2844.87</c:v>
                </c:pt>
                <c:pt idx="1147">
                  <c:v>2845.75</c:v>
                </c:pt>
                <c:pt idx="1148">
                  <c:v>2846.17</c:v>
                </c:pt>
                <c:pt idx="1149">
                  <c:v>2846.63</c:v>
                </c:pt>
                <c:pt idx="1150">
                  <c:v>2847</c:v>
                </c:pt>
                <c:pt idx="1151">
                  <c:v>2848.23</c:v>
                </c:pt>
                <c:pt idx="1152">
                  <c:v>2848.86</c:v>
                </c:pt>
                <c:pt idx="1153">
                  <c:v>2850.82</c:v>
                </c:pt>
                <c:pt idx="1154">
                  <c:v>2851.2</c:v>
                </c:pt>
                <c:pt idx="1155">
                  <c:v>2851.54</c:v>
                </c:pt>
                <c:pt idx="1156">
                  <c:v>2851.54</c:v>
                </c:pt>
                <c:pt idx="1157">
                  <c:v>2851.84</c:v>
                </c:pt>
                <c:pt idx="1158">
                  <c:v>2852.08</c:v>
                </c:pt>
                <c:pt idx="1159">
                  <c:v>2854.75</c:v>
                </c:pt>
                <c:pt idx="1160">
                  <c:v>2856</c:v>
                </c:pt>
                <c:pt idx="1161">
                  <c:v>2856.14</c:v>
                </c:pt>
                <c:pt idx="1162">
                  <c:v>2856.88</c:v>
                </c:pt>
                <c:pt idx="1163">
                  <c:v>2860.76</c:v>
                </c:pt>
                <c:pt idx="1164">
                  <c:v>2862.72</c:v>
                </c:pt>
                <c:pt idx="1165">
                  <c:v>2864.17</c:v>
                </c:pt>
                <c:pt idx="1166">
                  <c:v>2864.32</c:v>
                </c:pt>
                <c:pt idx="1167">
                  <c:v>2864.4</c:v>
                </c:pt>
                <c:pt idx="1168">
                  <c:v>2866.26</c:v>
                </c:pt>
                <c:pt idx="1169">
                  <c:v>2866.95</c:v>
                </c:pt>
                <c:pt idx="1170">
                  <c:v>2871</c:v>
                </c:pt>
                <c:pt idx="1171">
                  <c:v>2872.25</c:v>
                </c:pt>
                <c:pt idx="1172">
                  <c:v>2873</c:v>
                </c:pt>
                <c:pt idx="1173">
                  <c:v>2875.95</c:v>
                </c:pt>
                <c:pt idx="1174">
                  <c:v>2876.75</c:v>
                </c:pt>
                <c:pt idx="1175">
                  <c:v>2878.8</c:v>
                </c:pt>
                <c:pt idx="1176">
                  <c:v>2880.48</c:v>
                </c:pt>
                <c:pt idx="1177">
                  <c:v>2881.76</c:v>
                </c:pt>
                <c:pt idx="1178">
                  <c:v>2883.53</c:v>
                </c:pt>
                <c:pt idx="1179">
                  <c:v>2884.8</c:v>
                </c:pt>
                <c:pt idx="1180">
                  <c:v>2885.05</c:v>
                </c:pt>
                <c:pt idx="1181">
                  <c:v>2891.01</c:v>
                </c:pt>
                <c:pt idx="1182">
                  <c:v>2893</c:v>
                </c:pt>
                <c:pt idx="1183">
                  <c:v>2896.3</c:v>
                </c:pt>
                <c:pt idx="1184">
                  <c:v>2896.65</c:v>
                </c:pt>
                <c:pt idx="1185">
                  <c:v>2897.47</c:v>
                </c:pt>
                <c:pt idx="1186">
                  <c:v>2904.44</c:v>
                </c:pt>
                <c:pt idx="1187">
                  <c:v>2904.72</c:v>
                </c:pt>
                <c:pt idx="1188">
                  <c:v>2905.98</c:v>
                </c:pt>
                <c:pt idx="1189">
                  <c:v>2906.97</c:v>
                </c:pt>
                <c:pt idx="1190">
                  <c:v>2908.35</c:v>
                </c:pt>
                <c:pt idx="1191">
                  <c:v>2909.34</c:v>
                </c:pt>
                <c:pt idx="1192">
                  <c:v>2910.4</c:v>
                </c:pt>
                <c:pt idx="1193">
                  <c:v>2913.3</c:v>
                </c:pt>
                <c:pt idx="1194">
                  <c:v>2913.53</c:v>
                </c:pt>
                <c:pt idx="1195">
                  <c:v>2914.11</c:v>
                </c:pt>
                <c:pt idx="1196">
                  <c:v>2914.2</c:v>
                </c:pt>
                <c:pt idx="1197">
                  <c:v>2915.66</c:v>
                </c:pt>
                <c:pt idx="1198">
                  <c:v>2916.2</c:v>
                </c:pt>
                <c:pt idx="1199">
                  <c:v>2916.76</c:v>
                </c:pt>
                <c:pt idx="1200">
                  <c:v>2919.58</c:v>
                </c:pt>
                <c:pt idx="1201">
                  <c:v>2921.28</c:v>
                </c:pt>
                <c:pt idx="1202">
                  <c:v>2921.62</c:v>
                </c:pt>
                <c:pt idx="1203">
                  <c:v>2921.7</c:v>
                </c:pt>
                <c:pt idx="1204">
                  <c:v>2923.2</c:v>
                </c:pt>
                <c:pt idx="1205">
                  <c:v>2924.32</c:v>
                </c:pt>
                <c:pt idx="1206">
                  <c:v>2924.68</c:v>
                </c:pt>
                <c:pt idx="1207">
                  <c:v>2925.09</c:v>
                </c:pt>
                <c:pt idx="1208">
                  <c:v>2925.76</c:v>
                </c:pt>
                <c:pt idx="1209">
                  <c:v>2928.42</c:v>
                </c:pt>
                <c:pt idx="1210">
                  <c:v>2930.27</c:v>
                </c:pt>
                <c:pt idx="1211">
                  <c:v>2931.98</c:v>
                </c:pt>
                <c:pt idx="1212">
                  <c:v>2932.08</c:v>
                </c:pt>
                <c:pt idx="1213">
                  <c:v>2935.15</c:v>
                </c:pt>
                <c:pt idx="1214">
                  <c:v>2935.15</c:v>
                </c:pt>
                <c:pt idx="1215">
                  <c:v>2936.8</c:v>
                </c:pt>
                <c:pt idx="1216">
                  <c:v>2938.5</c:v>
                </c:pt>
                <c:pt idx="1217">
                  <c:v>2940.02</c:v>
                </c:pt>
                <c:pt idx="1218">
                  <c:v>2941.89</c:v>
                </c:pt>
                <c:pt idx="1219">
                  <c:v>2944</c:v>
                </c:pt>
                <c:pt idx="1220">
                  <c:v>2948.16</c:v>
                </c:pt>
                <c:pt idx="1221">
                  <c:v>2949.12</c:v>
                </c:pt>
                <c:pt idx="1222">
                  <c:v>2953.75</c:v>
                </c:pt>
                <c:pt idx="1223">
                  <c:v>2953.86</c:v>
                </c:pt>
                <c:pt idx="1224">
                  <c:v>2954.53</c:v>
                </c:pt>
                <c:pt idx="1225">
                  <c:v>2954.81</c:v>
                </c:pt>
                <c:pt idx="1226">
                  <c:v>2955.54</c:v>
                </c:pt>
                <c:pt idx="1227">
                  <c:v>2956.8</c:v>
                </c:pt>
                <c:pt idx="1228">
                  <c:v>2969.46</c:v>
                </c:pt>
                <c:pt idx="1229">
                  <c:v>2969.96</c:v>
                </c:pt>
                <c:pt idx="1230">
                  <c:v>2971.34</c:v>
                </c:pt>
                <c:pt idx="1231">
                  <c:v>2972.58</c:v>
                </c:pt>
                <c:pt idx="1232">
                  <c:v>2973.9</c:v>
                </c:pt>
                <c:pt idx="1233">
                  <c:v>2979.08</c:v>
                </c:pt>
                <c:pt idx="1234">
                  <c:v>2980.6</c:v>
                </c:pt>
                <c:pt idx="1235">
                  <c:v>2983.44</c:v>
                </c:pt>
                <c:pt idx="1236">
                  <c:v>2984.88</c:v>
                </c:pt>
                <c:pt idx="1237">
                  <c:v>2985.84</c:v>
                </c:pt>
                <c:pt idx="1238">
                  <c:v>2986.5</c:v>
                </c:pt>
                <c:pt idx="1239">
                  <c:v>2990.13</c:v>
                </c:pt>
                <c:pt idx="1240">
                  <c:v>2991.68</c:v>
                </c:pt>
                <c:pt idx="1241">
                  <c:v>2992</c:v>
                </c:pt>
                <c:pt idx="1242">
                  <c:v>2993.5</c:v>
                </c:pt>
                <c:pt idx="1243">
                  <c:v>2994.75</c:v>
                </c:pt>
                <c:pt idx="1244">
                  <c:v>2997.6</c:v>
                </c:pt>
                <c:pt idx="1245">
                  <c:v>2999.97</c:v>
                </c:pt>
                <c:pt idx="1246">
                  <c:v>3002.4</c:v>
                </c:pt>
                <c:pt idx="1247">
                  <c:v>3003</c:v>
                </c:pt>
                <c:pt idx="1248">
                  <c:v>3003</c:v>
                </c:pt>
                <c:pt idx="1249">
                  <c:v>3006.12</c:v>
                </c:pt>
                <c:pt idx="1250">
                  <c:v>3006.43</c:v>
                </c:pt>
                <c:pt idx="1251">
                  <c:v>3009.09</c:v>
                </c:pt>
                <c:pt idx="1252">
                  <c:v>3011.91</c:v>
                </c:pt>
                <c:pt idx="1253">
                  <c:v>3012.27</c:v>
                </c:pt>
                <c:pt idx="1254">
                  <c:v>3013.97</c:v>
                </c:pt>
                <c:pt idx="1255">
                  <c:v>3018.88</c:v>
                </c:pt>
                <c:pt idx="1256">
                  <c:v>3021</c:v>
                </c:pt>
                <c:pt idx="1257">
                  <c:v>3021.48</c:v>
                </c:pt>
                <c:pt idx="1258">
                  <c:v>3023.1</c:v>
                </c:pt>
                <c:pt idx="1259">
                  <c:v>3024.5</c:v>
                </c:pt>
                <c:pt idx="1260">
                  <c:v>3025.05</c:v>
                </c:pt>
                <c:pt idx="1261">
                  <c:v>3027.84</c:v>
                </c:pt>
                <c:pt idx="1262">
                  <c:v>3029.04</c:v>
                </c:pt>
                <c:pt idx="1263">
                  <c:v>3029.19</c:v>
                </c:pt>
                <c:pt idx="1264">
                  <c:v>3033.28</c:v>
                </c:pt>
                <c:pt idx="1265">
                  <c:v>3035.88</c:v>
                </c:pt>
                <c:pt idx="1266">
                  <c:v>3036</c:v>
                </c:pt>
                <c:pt idx="1267">
                  <c:v>3036.6</c:v>
                </c:pt>
                <c:pt idx="1268">
                  <c:v>3037.84</c:v>
                </c:pt>
                <c:pt idx="1269">
                  <c:v>3039.96</c:v>
                </c:pt>
                <c:pt idx="1270">
                  <c:v>3042.41</c:v>
                </c:pt>
                <c:pt idx="1271">
                  <c:v>3042.68</c:v>
                </c:pt>
                <c:pt idx="1272">
                  <c:v>3043.04</c:v>
                </c:pt>
                <c:pt idx="1273">
                  <c:v>3047.73</c:v>
                </c:pt>
                <c:pt idx="1274">
                  <c:v>3051.3</c:v>
                </c:pt>
                <c:pt idx="1275">
                  <c:v>3051.71</c:v>
                </c:pt>
                <c:pt idx="1276">
                  <c:v>3052.33</c:v>
                </c:pt>
                <c:pt idx="1277">
                  <c:v>3053.28</c:v>
                </c:pt>
                <c:pt idx="1278">
                  <c:v>3053.7</c:v>
                </c:pt>
                <c:pt idx="1279">
                  <c:v>3054.48</c:v>
                </c:pt>
                <c:pt idx="1280">
                  <c:v>3054.57</c:v>
                </c:pt>
                <c:pt idx="1281">
                  <c:v>3061</c:v>
                </c:pt>
                <c:pt idx="1282">
                  <c:v>3064.32</c:v>
                </c:pt>
                <c:pt idx="1283">
                  <c:v>3064.6</c:v>
                </c:pt>
                <c:pt idx="1284">
                  <c:v>3065.04</c:v>
                </c:pt>
                <c:pt idx="1285">
                  <c:v>3065.78</c:v>
                </c:pt>
                <c:pt idx="1286">
                  <c:v>3066.7</c:v>
                </c:pt>
                <c:pt idx="1287">
                  <c:v>3068.55</c:v>
                </c:pt>
                <c:pt idx="1288">
                  <c:v>3068.69</c:v>
                </c:pt>
                <c:pt idx="1289">
                  <c:v>3069</c:v>
                </c:pt>
                <c:pt idx="1290">
                  <c:v>3070.4</c:v>
                </c:pt>
                <c:pt idx="1291">
                  <c:v>3070.52</c:v>
                </c:pt>
                <c:pt idx="1292">
                  <c:v>3070.54</c:v>
                </c:pt>
                <c:pt idx="1293">
                  <c:v>3072.96</c:v>
                </c:pt>
                <c:pt idx="1294">
                  <c:v>3073.26</c:v>
                </c:pt>
                <c:pt idx="1295">
                  <c:v>3073.72</c:v>
                </c:pt>
                <c:pt idx="1296">
                  <c:v>3077.88</c:v>
                </c:pt>
                <c:pt idx="1297">
                  <c:v>3078.5</c:v>
                </c:pt>
                <c:pt idx="1298">
                  <c:v>3079.44</c:v>
                </c:pt>
                <c:pt idx="1299">
                  <c:v>3079.44</c:v>
                </c:pt>
                <c:pt idx="1300">
                  <c:v>3081.24</c:v>
                </c:pt>
                <c:pt idx="1301">
                  <c:v>3087.05</c:v>
                </c:pt>
                <c:pt idx="1302">
                  <c:v>3090.15</c:v>
                </c:pt>
                <c:pt idx="1303">
                  <c:v>3091.19</c:v>
                </c:pt>
                <c:pt idx="1304">
                  <c:v>3091.68</c:v>
                </c:pt>
                <c:pt idx="1305">
                  <c:v>3092.6</c:v>
                </c:pt>
                <c:pt idx="1306">
                  <c:v>3095.4</c:v>
                </c:pt>
                <c:pt idx="1307">
                  <c:v>3097.44</c:v>
                </c:pt>
                <c:pt idx="1308">
                  <c:v>3098.7</c:v>
                </c:pt>
                <c:pt idx="1309">
                  <c:v>3098.7</c:v>
                </c:pt>
                <c:pt idx="1310">
                  <c:v>3100.32</c:v>
                </c:pt>
                <c:pt idx="1311">
                  <c:v>3102.08</c:v>
                </c:pt>
                <c:pt idx="1312">
                  <c:v>3104</c:v>
                </c:pt>
                <c:pt idx="1313">
                  <c:v>3105.62</c:v>
                </c:pt>
                <c:pt idx="1314">
                  <c:v>3106.25</c:v>
                </c:pt>
                <c:pt idx="1315">
                  <c:v>3106.88</c:v>
                </c:pt>
                <c:pt idx="1316">
                  <c:v>3107.61</c:v>
                </c:pt>
                <c:pt idx="1317">
                  <c:v>3112.34</c:v>
                </c:pt>
                <c:pt idx="1318">
                  <c:v>3113.64</c:v>
                </c:pt>
                <c:pt idx="1319">
                  <c:v>3114.4</c:v>
                </c:pt>
                <c:pt idx="1320">
                  <c:v>3114.89</c:v>
                </c:pt>
                <c:pt idx="1321">
                  <c:v>3116.43</c:v>
                </c:pt>
                <c:pt idx="1322">
                  <c:v>3127.82</c:v>
                </c:pt>
                <c:pt idx="1323">
                  <c:v>3127.88</c:v>
                </c:pt>
                <c:pt idx="1324">
                  <c:v>3128.65</c:v>
                </c:pt>
                <c:pt idx="1325">
                  <c:v>3128.92</c:v>
                </c:pt>
                <c:pt idx="1326">
                  <c:v>3130.82</c:v>
                </c:pt>
                <c:pt idx="1327">
                  <c:v>3131.2</c:v>
                </c:pt>
                <c:pt idx="1328">
                  <c:v>3131.94</c:v>
                </c:pt>
                <c:pt idx="1329">
                  <c:v>3135.93</c:v>
                </c:pt>
                <c:pt idx="1330">
                  <c:v>3138.34</c:v>
                </c:pt>
                <c:pt idx="1331">
                  <c:v>3139.99</c:v>
                </c:pt>
                <c:pt idx="1332">
                  <c:v>3141.57</c:v>
                </c:pt>
                <c:pt idx="1333">
                  <c:v>3141.6</c:v>
                </c:pt>
                <c:pt idx="1334">
                  <c:v>3142.36</c:v>
                </c:pt>
                <c:pt idx="1335">
                  <c:v>3144.96</c:v>
                </c:pt>
                <c:pt idx="1336">
                  <c:v>3146.5</c:v>
                </c:pt>
                <c:pt idx="1337">
                  <c:v>3148.2</c:v>
                </c:pt>
                <c:pt idx="1338">
                  <c:v>3148.88</c:v>
                </c:pt>
                <c:pt idx="1339">
                  <c:v>3153.6</c:v>
                </c:pt>
                <c:pt idx="1340">
                  <c:v>3155.04</c:v>
                </c:pt>
                <c:pt idx="1341">
                  <c:v>3155.14</c:v>
                </c:pt>
                <c:pt idx="1342">
                  <c:v>3155.49</c:v>
                </c:pt>
                <c:pt idx="1343">
                  <c:v>3155.58</c:v>
                </c:pt>
                <c:pt idx="1344">
                  <c:v>3156.16</c:v>
                </c:pt>
                <c:pt idx="1345">
                  <c:v>3157.44</c:v>
                </c:pt>
                <c:pt idx="1346">
                  <c:v>3159.75</c:v>
                </c:pt>
                <c:pt idx="1347">
                  <c:v>3159.96</c:v>
                </c:pt>
                <c:pt idx="1348">
                  <c:v>3160.25</c:v>
                </c:pt>
                <c:pt idx="1349">
                  <c:v>3160.74</c:v>
                </c:pt>
                <c:pt idx="1350">
                  <c:v>3162.95</c:v>
                </c:pt>
                <c:pt idx="1351">
                  <c:v>3163.65</c:v>
                </c:pt>
                <c:pt idx="1352">
                  <c:v>3164.4</c:v>
                </c:pt>
                <c:pt idx="1353">
                  <c:v>3164.46</c:v>
                </c:pt>
                <c:pt idx="1354">
                  <c:v>3164.8</c:v>
                </c:pt>
                <c:pt idx="1355">
                  <c:v>3164.98</c:v>
                </c:pt>
                <c:pt idx="1356">
                  <c:v>3165.5</c:v>
                </c:pt>
                <c:pt idx="1357">
                  <c:v>3166.84</c:v>
                </c:pt>
                <c:pt idx="1358">
                  <c:v>3167</c:v>
                </c:pt>
                <c:pt idx="1359">
                  <c:v>3167.36</c:v>
                </c:pt>
                <c:pt idx="1360">
                  <c:v>3167.38</c:v>
                </c:pt>
                <c:pt idx="1361">
                  <c:v>3169.95</c:v>
                </c:pt>
                <c:pt idx="1362">
                  <c:v>3170.16</c:v>
                </c:pt>
                <c:pt idx="1363">
                  <c:v>3170.7</c:v>
                </c:pt>
                <c:pt idx="1364">
                  <c:v>3172.05</c:v>
                </c:pt>
                <c:pt idx="1365">
                  <c:v>3176</c:v>
                </c:pt>
                <c:pt idx="1366">
                  <c:v>3177.3</c:v>
                </c:pt>
                <c:pt idx="1367">
                  <c:v>3177.91</c:v>
                </c:pt>
                <c:pt idx="1368">
                  <c:v>3179.52</c:v>
                </c:pt>
                <c:pt idx="1369">
                  <c:v>3181.53</c:v>
                </c:pt>
                <c:pt idx="1370">
                  <c:v>3182.97</c:v>
                </c:pt>
                <c:pt idx="1371">
                  <c:v>3183.29</c:v>
                </c:pt>
                <c:pt idx="1372">
                  <c:v>3184.02</c:v>
                </c:pt>
                <c:pt idx="1373">
                  <c:v>3184.8</c:v>
                </c:pt>
                <c:pt idx="1374">
                  <c:v>3184.8</c:v>
                </c:pt>
                <c:pt idx="1375">
                  <c:v>3184.94</c:v>
                </c:pt>
                <c:pt idx="1376">
                  <c:v>3186.48</c:v>
                </c:pt>
                <c:pt idx="1377">
                  <c:v>3187.8</c:v>
                </c:pt>
                <c:pt idx="1378">
                  <c:v>3188.12</c:v>
                </c:pt>
                <c:pt idx="1379">
                  <c:v>3188.12</c:v>
                </c:pt>
                <c:pt idx="1380">
                  <c:v>3188.64</c:v>
                </c:pt>
                <c:pt idx="1381">
                  <c:v>3189.6</c:v>
                </c:pt>
                <c:pt idx="1382">
                  <c:v>3191.2</c:v>
                </c:pt>
                <c:pt idx="1383">
                  <c:v>3193.26</c:v>
                </c:pt>
                <c:pt idx="1384">
                  <c:v>3193.52</c:v>
                </c:pt>
                <c:pt idx="1385">
                  <c:v>3195.27</c:v>
                </c:pt>
                <c:pt idx="1386">
                  <c:v>3199.86</c:v>
                </c:pt>
                <c:pt idx="1387">
                  <c:v>3199.98</c:v>
                </c:pt>
                <c:pt idx="1388">
                  <c:v>3201.5</c:v>
                </c:pt>
                <c:pt idx="1389">
                  <c:v>3204</c:v>
                </c:pt>
                <c:pt idx="1390">
                  <c:v>3204.57</c:v>
                </c:pt>
                <c:pt idx="1391">
                  <c:v>3206.32</c:v>
                </c:pt>
                <c:pt idx="1392">
                  <c:v>3207.12</c:v>
                </c:pt>
                <c:pt idx="1393">
                  <c:v>3207.4</c:v>
                </c:pt>
                <c:pt idx="1394">
                  <c:v>3209.38</c:v>
                </c:pt>
                <c:pt idx="1395">
                  <c:v>3211.38</c:v>
                </c:pt>
                <c:pt idx="1396">
                  <c:v>3213</c:v>
                </c:pt>
                <c:pt idx="1397">
                  <c:v>3213.87</c:v>
                </c:pt>
                <c:pt idx="1398">
                  <c:v>3220.1</c:v>
                </c:pt>
                <c:pt idx="1399">
                  <c:v>3222</c:v>
                </c:pt>
                <c:pt idx="1400">
                  <c:v>3222</c:v>
                </c:pt>
                <c:pt idx="1401">
                  <c:v>3223.44</c:v>
                </c:pt>
                <c:pt idx="1402">
                  <c:v>3224.2</c:v>
                </c:pt>
                <c:pt idx="1403">
                  <c:v>3224.31</c:v>
                </c:pt>
                <c:pt idx="1404">
                  <c:v>3225.06</c:v>
                </c:pt>
                <c:pt idx="1405">
                  <c:v>3227.63</c:v>
                </c:pt>
                <c:pt idx="1406">
                  <c:v>3230.37</c:v>
                </c:pt>
                <c:pt idx="1407">
                  <c:v>3231.36</c:v>
                </c:pt>
                <c:pt idx="1408">
                  <c:v>3232.31</c:v>
                </c:pt>
                <c:pt idx="1409">
                  <c:v>3233.49</c:v>
                </c:pt>
                <c:pt idx="1410">
                  <c:v>3235.18</c:v>
                </c:pt>
                <c:pt idx="1411">
                  <c:v>3236.1</c:v>
                </c:pt>
                <c:pt idx="1412">
                  <c:v>3238.63</c:v>
                </c:pt>
                <c:pt idx="1413">
                  <c:v>3239.62</c:v>
                </c:pt>
                <c:pt idx="1414">
                  <c:v>3241.5</c:v>
                </c:pt>
                <c:pt idx="1415">
                  <c:v>3241.9</c:v>
                </c:pt>
                <c:pt idx="1416">
                  <c:v>3244.36</c:v>
                </c:pt>
                <c:pt idx="1417">
                  <c:v>3245.4</c:v>
                </c:pt>
                <c:pt idx="1418">
                  <c:v>3245.58</c:v>
                </c:pt>
                <c:pt idx="1419">
                  <c:v>3245.6</c:v>
                </c:pt>
                <c:pt idx="1420">
                  <c:v>3246.75</c:v>
                </c:pt>
                <c:pt idx="1421">
                  <c:v>3248.7</c:v>
                </c:pt>
                <c:pt idx="1422">
                  <c:v>3251.34</c:v>
                </c:pt>
                <c:pt idx="1423">
                  <c:v>3254.72</c:v>
                </c:pt>
                <c:pt idx="1424">
                  <c:v>3255.12</c:v>
                </c:pt>
                <c:pt idx="1425">
                  <c:v>3255.36</c:v>
                </c:pt>
                <c:pt idx="1426">
                  <c:v>3256.35</c:v>
                </c:pt>
                <c:pt idx="1427">
                  <c:v>3256.96</c:v>
                </c:pt>
                <c:pt idx="1428">
                  <c:v>3257.76</c:v>
                </c:pt>
                <c:pt idx="1429">
                  <c:v>3259.92</c:v>
                </c:pt>
                <c:pt idx="1430">
                  <c:v>3266.1</c:v>
                </c:pt>
                <c:pt idx="1431">
                  <c:v>3267.25</c:v>
                </c:pt>
                <c:pt idx="1432">
                  <c:v>3268</c:v>
                </c:pt>
                <c:pt idx="1433">
                  <c:v>3273.27</c:v>
                </c:pt>
                <c:pt idx="1434">
                  <c:v>3273.6</c:v>
                </c:pt>
                <c:pt idx="1435">
                  <c:v>3273.9</c:v>
                </c:pt>
                <c:pt idx="1436">
                  <c:v>3275.56</c:v>
                </c:pt>
                <c:pt idx="1437">
                  <c:v>3276.13</c:v>
                </c:pt>
                <c:pt idx="1438">
                  <c:v>3282.28</c:v>
                </c:pt>
                <c:pt idx="1439">
                  <c:v>3286.08</c:v>
                </c:pt>
                <c:pt idx="1440">
                  <c:v>3286.49</c:v>
                </c:pt>
                <c:pt idx="1441">
                  <c:v>3288.4</c:v>
                </c:pt>
                <c:pt idx="1442">
                  <c:v>3288.6</c:v>
                </c:pt>
                <c:pt idx="1443">
                  <c:v>3288.82</c:v>
                </c:pt>
                <c:pt idx="1444">
                  <c:v>3289.86</c:v>
                </c:pt>
                <c:pt idx="1445">
                  <c:v>3293.24</c:v>
                </c:pt>
                <c:pt idx="1446">
                  <c:v>3293.4</c:v>
                </c:pt>
                <c:pt idx="1447">
                  <c:v>3298.4</c:v>
                </c:pt>
                <c:pt idx="1448">
                  <c:v>3298.55</c:v>
                </c:pt>
                <c:pt idx="1449">
                  <c:v>3300.66</c:v>
                </c:pt>
                <c:pt idx="1450">
                  <c:v>3302.4</c:v>
                </c:pt>
                <c:pt idx="1451">
                  <c:v>3305.25</c:v>
                </c:pt>
                <c:pt idx="1452">
                  <c:v>3307.2</c:v>
                </c:pt>
                <c:pt idx="1453">
                  <c:v>3307.77</c:v>
                </c:pt>
                <c:pt idx="1454">
                  <c:v>3310.92</c:v>
                </c:pt>
                <c:pt idx="1455">
                  <c:v>3312.97</c:v>
                </c:pt>
                <c:pt idx="1456">
                  <c:v>3315.12</c:v>
                </c:pt>
                <c:pt idx="1457">
                  <c:v>3317.78</c:v>
                </c:pt>
                <c:pt idx="1458">
                  <c:v>3323.84</c:v>
                </c:pt>
                <c:pt idx="1459">
                  <c:v>3325.92</c:v>
                </c:pt>
                <c:pt idx="1460">
                  <c:v>3327.6</c:v>
                </c:pt>
                <c:pt idx="1461">
                  <c:v>3328.07</c:v>
                </c:pt>
                <c:pt idx="1462">
                  <c:v>3329.09</c:v>
                </c:pt>
                <c:pt idx="1463">
                  <c:v>3330.98</c:v>
                </c:pt>
                <c:pt idx="1464">
                  <c:v>3334.04</c:v>
                </c:pt>
                <c:pt idx="1465">
                  <c:v>3335.23</c:v>
                </c:pt>
                <c:pt idx="1466">
                  <c:v>3336.29</c:v>
                </c:pt>
                <c:pt idx="1467">
                  <c:v>3336.9</c:v>
                </c:pt>
                <c:pt idx="1468">
                  <c:v>3337.6</c:v>
                </c:pt>
                <c:pt idx="1469">
                  <c:v>3338.1</c:v>
                </c:pt>
                <c:pt idx="1470">
                  <c:v>3340.48</c:v>
                </c:pt>
                <c:pt idx="1471">
                  <c:v>3340.51</c:v>
                </c:pt>
                <c:pt idx="1472">
                  <c:v>3342.57</c:v>
                </c:pt>
                <c:pt idx="1473">
                  <c:v>3345.26</c:v>
                </c:pt>
                <c:pt idx="1474">
                  <c:v>3347.74</c:v>
                </c:pt>
                <c:pt idx="1475">
                  <c:v>3348.93</c:v>
                </c:pt>
                <c:pt idx="1476">
                  <c:v>3350.52</c:v>
                </c:pt>
                <c:pt idx="1477">
                  <c:v>3351.09</c:v>
                </c:pt>
                <c:pt idx="1478">
                  <c:v>3353.02</c:v>
                </c:pt>
                <c:pt idx="1479">
                  <c:v>3357.49</c:v>
                </c:pt>
                <c:pt idx="1480">
                  <c:v>3358.08</c:v>
                </c:pt>
                <c:pt idx="1481">
                  <c:v>3358.31</c:v>
                </c:pt>
                <c:pt idx="1482">
                  <c:v>3360</c:v>
                </c:pt>
                <c:pt idx="1483">
                  <c:v>3360.45</c:v>
                </c:pt>
                <c:pt idx="1484">
                  <c:v>3361.2</c:v>
                </c:pt>
                <c:pt idx="1485">
                  <c:v>3363.52</c:v>
                </c:pt>
                <c:pt idx="1486">
                  <c:v>3366</c:v>
                </c:pt>
                <c:pt idx="1487">
                  <c:v>3368.16</c:v>
                </c:pt>
                <c:pt idx="1488">
                  <c:v>3370.56</c:v>
                </c:pt>
                <c:pt idx="1489">
                  <c:v>3372.5</c:v>
                </c:pt>
                <c:pt idx="1490">
                  <c:v>3374.6</c:v>
                </c:pt>
                <c:pt idx="1491">
                  <c:v>3374.71</c:v>
                </c:pt>
                <c:pt idx="1492">
                  <c:v>3374.88</c:v>
                </c:pt>
                <c:pt idx="1493">
                  <c:v>3375.72</c:v>
                </c:pt>
                <c:pt idx="1494">
                  <c:v>3376.64</c:v>
                </c:pt>
                <c:pt idx="1495">
                  <c:v>3378.24</c:v>
                </c:pt>
                <c:pt idx="1496">
                  <c:v>3379.94</c:v>
                </c:pt>
                <c:pt idx="1497">
                  <c:v>3380.69</c:v>
                </c:pt>
                <c:pt idx="1498">
                  <c:v>3382.08</c:v>
                </c:pt>
                <c:pt idx="1499">
                  <c:v>3382.5</c:v>
                </c:pt>
                <c:pt idx="1500">
                  <c:v>3384.36</c:v>
                </c:pt>
                <c:pt idx="1501">
                  <c:v>3385.9</c:v>
                </c:pt>
                <c:pt idx="1502">
                  <c:v>3387.78</c:v>
                </c:pt>
                <c:pt idx="1503">
                  <c:v>3390</c:v>
                </c:pt>
                <c:pt idx="1504">
                  <c:v>3390.2</c:v>
                </c:pt>
                <c:pt idx="1505">
                  <c:v>3390.8</c:v>
                </c:pt>
                <c:pt idx="1506">
                  <c:v>3392.26</c:v>
                </c:pt>
                <c:pt idx="1507">
                  <c:v>3392.84</c:v>
                </c:pt>
                <c:pt idx="1508">
                  <c:v>3394.23</c:v>
                </c:pt>
                <c:pt idx="1509">
                  <c:v>3394.98</c:v>
                </c:pt>
                <c:pt idx="1510">
                  <c:v>3395.48</c:v>
                </c:pt>
                <c:pt idx="1511">
                  <c:v>3396.44</c:v>
                </c:pt>
                <c:pt idx="1512">
                  <c:v>3400.32</c:v>
                </c:pt>
                <c:pt idx="1513">
                  <c:v>3403.08</c:v>
                </c:pt>
                <c:pt idx="1514">
                  <c:v>3403.12</c:v>
                </c:pt>
                <c:pt idx="1515">
                  <c:v>3403.26</c:v>
                </c:pt>
                <c:pt idx="1516">
                  <c:v>3403.35</c:v>
                </c:pt>
                <c:pt idx="1517">
                  <c:v>3406.59</c:v>
                </c:pt>
                <c:pt idx="1518">
                  <c:v>3414.58</c:v>
                </c:pt>
                <c:pt idx="1519">
                  <c:v>3415.44</c:v>
                </c:pt>
                <c:pt idx="1520">
                  <c:v>3415.68</c:v>
                </c:pt>
                <c:pt idx="1521">
                  <c:v>3415.77</c:v>
                </c:pt>
                <c:pt idx="1522">
                  <c:v>3416.78</c:v>
                </c:pt>
                <c:pt idx="1523">
                  <c:v>3417.12</c:v>
                </c:pt>
                <c:pt idx="1524">
                  <c:v>3420</c:v>
                </c:pt>
                <c:pt idx="1525">
                  <c:v>3421.04</c:v>
                </c:pt>
                <c:pt idx="1526">
                  <c:v>3423.75</c:v>
                </c:pt>
                <c:pt idx="1527">
                  <c:v>3424.64</c:v>
                </c:pt>
                <c:pt idx="1528">
                  <c:v>3424.7</c:v>
                </c:pt>
                <c:pt idx="1529">
                  <c:v>3425.18</c:v>
                </c:pt>
                <c:pt idx="1530">
                  <c:v>3427.2</c:v>
                </c:pt>
                <c:pt idx="1531">
                  <c:v>3431.25</c:v>
                </c:pt>
                <c:pt idx="1532">
                  <c:v>3431.39</c:v>
                </c:pt>
                <c:pt idx="1533">
                  <c:v>3431.7</c:v>
                </c:pt>
                <c:pt idx="1534">
                  <c:v>3431.75</c:v>
                </c:pt>
                <c:pt idx="1535">
                  <c:v>3432.24</c:v>
                </c:pt>
                <c:pt idx="1536">
                  <c:v>3433.36</c:v>
                </c:pt>
                <c:pt idx="1537">
                  <c:v>3440</c:v>
                </c:pt>
                <c:pt idx="1538">
                  <c:v>3441.37</c:v>
                </c:pt>
                <c:pt idx="1539">
                  <c:v>3441.82</c:v>
                </c:pt>
                <c:pt idx="1540">
                  <c:v>3442.04</c:v>
                </c:pt>
                <c:pt idx="1541">
                  <c:v>3442.64</c:v>
                </c:pt>
                <c:pt idx="1542">
                  <c:v>3446</c:v>
                </c:pt>
                <c:pt idx="1543">
                  <c:v>3447</c:v>
                </c:pt>
                <c:pt idx="1544">
                  <c:v>3447.78</c:v>
                </c:pt>
                <c:pt idx="1545">
                  <c:v>3448.08</c:v>
                </c:pt>
                <c:pt idx="1546">
                  <c:v>3449.4</c:v>
                </c:pt>
                <c:pt idx="1547">
                  <c:v>3451</c:v>
                </c:pt>
                <c:pt idx="1548">
                  <c:v>3451</c:v>
                </c:pt>
                <c:pt idx="1549">
                  <c:v>3452.68</c:v>
                </c:pt>
                <c:pt idx="1550">
                  <c:v>3455.76</c:v>
                </c:pt>
                <c:pt idx="1551">
                  <c:v>3457.92</c:v>
                </c:pt>
                <c:pt idx="1552">
                  <c:v>3458.42</c:v>
                </c:pt>
                <c:pt idx="1553">
                  <c:v>3460.86</c:v>
                </c:pt>
                <c:pt idx="1554">
                  <c:v>3467.2</c:v>
                </c:pt>
                <c:pt idx="1555">
                  <c:v>3469.2</c:v>
                </c:pt>
                <c:pt idx="1556">
                  <c:v>3469.5</c:v>
                </c:pt>
                <c:pt idx="1557">
                  <c:v>3472.54</c:v>
                </c:pt>
                <c:pt idx="1558">
                  <c:v>3472.98</c:v>
                </c:pt>
                <c:pt idx="1559">
                  <c:v>3473.78</c:v>
                </c:pt>
                <c:pt idx="1560">
                  <c:v>3474.46</c:v>
                </c:pt>
                <c:pt idx="1561">
                  <c:v>3475.68</c:v>
                </c:pt>
                <c:pt idx="1562">
                  <c:v>3476.8</c:v>
                </c:pt>
                <c:pt idx="1563">
                  <c:v>3477.86</c:v>
                </c:pt>
                <c:pt idx="1564">
                  <c:v>3478.05</c:v>
                </c:pt>
                <c:pt idx="1565">
                  <c:v>3478.64</c:v>
                </c:pt>
                <c:pt idx="1566">
                  <c:v>3479.76</c:v>
                </c:pt>
                <c:pt idx="1567">
                  <c:v>3482.16</c:v>
                </c:pt>
                <c:pt idx="1568">
                  <c:v>3485.82</c:v>
                </c:pt>
                <c:pt idx="1569">
                  <c:v>3488.34</c:v>
                </c:pt>
                <c:pt idx="1570">
                  <c:v>3488.78</c:v>
                </c:pt>
                <c:pt idx="1571">
                  <c:v>3491</c:v>
                </c:pt>
                <c:pt idx="1572">
                  <c:v>3491.18</c:v>
                </c:pt>
                <c:pt idx="1573">
                  <c:v>3491.67</c:v>
                </c:pt>
                <c:pt idx="1574">
                  <c:v>3492.48</c:v>
                </c:pt>
                <c:pt idx="1575">
                  <c:v>3493.7</c:v>
                </c:pt>
                <c:pt idx="1576">
                  <c:v>3493.91</c:v>
                </c:pt>
                <c:pt idx="1577">
                  <c:v>3494.94</c:v>
                </c:pt>
                <c:pt idx="1578">
                  <c:v>3496.32</c:v>
                </c:pt>
                <c:pt idx="1579">
                  <c:v>3500.1</c:v>
                </c:pt>
                <c:pt idx="1580">
                  <c:v>3501.6</c:v>
                </c:pt>
                <c:pt idx="1581">
                  <c:v>3508.8</c:v>
                </c:pt>
                <c:pt idx="1582">
                  <c:v>3508.8</c:v>
                </c:pt>
                <c:pt idx="1583">
                  <c:v>3510</c:v>
                </c:pt>
                <c:pt idx="1584">
                  <c:v>3515.67</c:v>
                </c:pt>
                <c:pt idx="1585">
                  <c:v>3515.7</c:v>
                </c:pt>
                <c:pt idx="1586">
                  <c:v>3516.48</c:v>
                </c:pt>
                <c:pt idx="1587">
                  <c:v>3519.85</c:v>
                </c:pt>
                <c:pt idx="1588">
                  <c:v>3520.6</c:v>
                </c:pt>
                <c:pt idx="1589">
                  <c:v>3521.25</c:v>
                </c:pt>
                <c:pt idx="1590">
                  <c:v>3523.85</c:v>
                </c:pt>
                <c:pt idx="1591">
                  <c:v>3524.73</c:v>
                </c:pt>
                <c:pt idx="1592">
                  <c:v>3524.8</c:v>
                </c:pt>
                <c:pt idx="1593">
                  <c:v>3525.6</c:v>
                </c:pt>
                <c:pt idx="1594">
                  <c:v>3525.6</c:v>
                </c:pt>
                <c:pt idx="1595">
                  <c:v>3526.82</c:v>
                </c:pt>
                <c:pt idx="1596">
                  <c:v>3528.36</c:v>
                </c:pt>
                <c:pt idx="1597">
                  <c:v>3532.23</c:v>
                </c:pt>
                <c:pt idx="1598">
                  <c:v>3533.62</c:v>
                </c:pt>
                <c:pt idx="1599">
                  <c:v>3535.35</c:v>
                </c:pt>
                <c:pt idx="1600">
                  <c:v>3535.95</c:v>
                </c:pt>
                <c:pt idx="1601">
                  <c:v>3536.82</c:v>
                </c:pt>
                <c:pt idx="1602">
                  <c:v>3540.15</c:v>
                </c:pt>
                <c:pt idx="1603">
                  <c:v>3540.53</c:v>
                </c:pt>
                <c:pt idx="1604">
                  <c:v>3542.64</c:v>
                </c:pt>
                <c:pt idx="1605">
                  <c:v>3543.28</c:v>
                </c:pt>
                <c:pt idx="1606">
                  <c:v>3544.17</c:v>
                </c:pt>
                <c:pt idx="1607">
                  <c:v>3544.2</c:v>
                </c:pt>
                <c:pt idx="1608">
                  <c:v>3544.56</c:v>
                </c:pt>
                <c:pt idx="1609">
                  <c:v>3550.05</c:v>
                </c:pt>
                <c:pt idx="1610">
                  <c:v>3551.34</c:v>
                </c:pt>
                <c:pt idx="1611">
                  <c:v>3553.88</c:v>
                </c:pt>
                <c:pt idx="1612">
                  <c:v>3559.4</c:v>
                </c:pt>
                <c:pt idx="1613">
                  <c:v>3559.64</c:v>
                </c:pt>
                <c:pt idx="1614">
                  <c:v>3560.64</c:v>
                </c:pt>
                <c:pt idx="1615">
                  <c:v>3562.49</c:v>
                </c:pt>
                <c:pt idx="1616">
                  <c:v>3564.75</c:v>
                </c:pt>
                <c:pt idx="1617">
                  <c:v>3565.92</c:v>
                </c:pt>
                <c:pt idx="1618">
                  <c:v>3566.94</c:v>
                </c:pt>
                <c:pt idx="1619">
                  <c:v>3570.12</c:v>
                </c:pt>
                <c:pt idx="1620">
                  <c:v>3570.29</c:v>
                </c:pt>
                <c:pt idx="1621">
                  <c:v>3572.33</c:v>
                </c:pt>
                <c:pt idx="1622">
                  <c:v>3573.6</c:v>
                </c:pt>
                <c:pt idx="1623">
                  <c:v>3575.04</c:v>
                </c:pt>
                <c:pt idx="1624">
                  <c:v>3576.12</c:v>
                </c:pt>
                <c:pt idx="1625">
                  <c:v>3576.8</c:v>
                </c:pt>
                <c:pt idx="1626">
                  <c:v>3577.6</c:v>
                </c:pt>
                <c:pt idx="1627">
                  <c:v>3580.88</c:v>
                </c:pt>
                <c:pt idx="1628">
                  <c:v>3581.4</c:v>
                </c:pt>
                <c:pt idx="1629">
                  <c:v>3581.76</c:v>
                </c:pt>
                <c:pt idx="1630">
                  <c:v>3583.16</c:v>
                </c:pt>
                <c:pt idx="1631">
                  <c:v>3584.25</c:v>
                </c:pt>
                <c:pt idx="1632">
                  <c:v>3586.43</c:v>
                </c:pt>
                <c:pt idx="1633">
                  <c:v>3595.62</c:v>
                </c:pt>
                <c:pt idx="1634">
                  <c:v>3598.22</c:v>
                </c:pt>
                <c:pt idx="1635">
                  <c:v>3598.5</c:v>
                </c:pt>
                <c:pt idx="1636">
                  <c:v>3598.99</c:v>
                </c:pt>
                <c:pt idx="1637">
                  <c:v>3599.58</c:v>
                </c:pt>
                <c:pt idx="1638">
                  <c:v>3599.75</c:v>
                </c:pt>
                <c:pt idx="1639">
                  <c:v>3600.24</c:v>
                </c:pt>
                <c:pt idx="1640">
                  <c:v>3600.65</c:v>
                </c:pt>
                <c:pt idx="1641">
                  <c:v>3602.02</c:v>
                </c:pt>
                <c:pt idx="1642">
                  <c:v>3602.16</c:v>
                </c:pt>
                <c:pt idx="1643">
                  <c:v>3604.23</c:v>
                </c:pt>
                <c:pt idx="1644">
                  <c:v>3606.02</c:v>
                </c:pt>
                <c:pt idx="1645">
                  <c:v>3607.56</c:v>
                </c:pt>
                <c:pt idx="1646">
                  <c:v>3608.15</c:v>
                </c:pt>
                <c:pt idx="1647">
                  <c:v>3608.64</c:v>
                </c:pt>
                <c:pt idx="1648">
                  <c:v>3608.76</c:v>
                </c:pt>
                <c:pt idx="1649">
                  <c:v>3609.6</c:v>
                </c:pt>
                <c:pt idx="1650">
                  <c:v>3611.16</c:v>
                </c:pt>
                <c:pt idx="1651">
                  <c:v>3612.43</c:v>
                </c:pt>
                <c:pt idx="1652">
                  <c:v>3615.71</c:v>
                </c:pt>
                <c:pt idx="1653">
                  <c:v>3616.64</c:v>
                </c:pt>
                <c:pt idx="1654">
                  <c:v>3619.44</c:v>
                </c:pt>
                <c:pt idx="1655">
                  <c:v>3622.97</c:v>
                </c:pt>
                <c:pt idx="1656">
                  <c:v>3625.16</c:v>
                </c:pt>
                <c:pt idx="1657">
                  <c:v>3628.94</c:v>
                </c:pt>
                <c:pt idx="1658">
                  <c:v>3630.22</c:v>
                </c:pt>
                <c:pt idx="1659">
                  <c:v>3630.28</c:v>
                </c:pt>
                <c:pt idx="1660">
                  <c:v>3633.4</c:v>
                </c:pt>
                <c:pt idx="1661">
                  <c:v>3639.44</c:v>
                </c:pt>
                <c:pt idx="1662">
                  <c:v>3641.4</c:v>
                </c:pt>
                <c:pt idx="1663">
                  <c:v>3641.57</c:v>
                </c:pt>
                <c:pt idx="1664">
                  <c:v>3644.12</c:v>
                </c:pt>
                <c:pt idx="1665">
                  <c:v>3644.75</c:v>
                </c:pt>
                <c:pt idx="1666">
                  <c:v>3651.56</c:v>
                </c:pt>
                <c:pt idx="1667">
                  <c:v>3656</c:v>
                </c:pt>
                <c:pt idx="1668">
                  <c:v>3657.69</c:v>
                </c:pt>
                <c:pt idx="1669">
                  <c:v>3657.8</c:v>
                </c:pt>
                <c:pt idx="1670">
                  <c:v>3658.93</c:v>
                </c:pt>
                <c:pt idx="1671">
                  <c:v>3659.02</c:v>
                </c:pt>
                <c:pt idx="1672">
                  <c:v>3659.32</c:v>
                </c:pt>
                <c:pt idx="1673">
                  <c:v>3660.92</c:v>
                </c:pt>
                <c:pt idx="1674">
                  <c:v>3660.93</c:v>
                </c:pt>
                <c:pt idx="1675">
                  <c:v>3662.52</c:v>
                </c:pt>
                <c:pt idx="1676">
                  <c:v>3664.1</c:v>
                </c:pt>
                <c:pt idx="1677">
                  <c:v>3666.08</c:v>
                </c:pt>
                <c:pt idx="1678">
                  <c:v>3666.96</c:v>
                </c:pt>
                <c:pt idx="1679">
                  <c:v>3667.52</c:v>
                </c:pt>
                <c:pt idx="1680">
                  <c:v>3667.6</c:v>
                </c:pt>
                <c:pt idx="1681">
                  <c:v>3668.6</c:v>
                </c:pt>
                <c:pt idx="1682">
                  <c:v>3669.78</c:v>
                </c:pt>
                <c:pt idx="1683">
                  <c:v>3670.4</c:v>
                </c:pt>
                <c:pt idx="1684">
                  <c:v>3675.32</c:v>
                </c:pt>
                <c:pt idx="1685">
                  <c:v>3675.63</c:v>
                </c:pt>
                <c:pt idx="1686">
                  <c:v>3675.86</c:v>
                </c:pt>
                <c:pt idx="1687">
                  <c:v>3676.76</c:v>
                </c:pt>
                <c:pt idx="1688">
                  <c:v>3680.28</c:v>
                </c:pt>
                <c:pt idx="1689">
                  <c:v>3684.67</c:v>
                </c:pt>
                <c:pt idx="1690">
                  <c:v>3685.95</c:v>
                </c:pt>
                <c:pt idx="1691">
                  <c:v>3686.54</c:v>
                </c:pt>
                <c:pt idx="1692">
                  <c:v>3693.34</c:v>
                </c:pt>
                <c:pt idx="1693">
                  <c:v>3699.88</c:v>
                </c:pt>
                <c:pt idx="1694">
                  <c:v>3703.46</c:v>
                </c:pt>
                <c:pt idx="1695">
                  <c:v>3704.05</c:v>
                </c:pt>
                <c:pt idx="1696">
                  <c:v>3704.13</c:v>
                </c:pt>
                <c:pt idx="1697">
                  <c:v>3705.24</c:v>
                </c:pt>
                <c:pt idx="1698">
                  <c:v>3710.9</c:v>
                </c:pt>
                <c:pt idx="1699">
                  <c:v>3710.98</c:v>
                </c:pt>
                <c:pt idx="1700">
                  <c:v>3711.1</c:v>
                </c:pt>
                <c:pt idx="1701">
                  <c:v>3712.8</c:v>
                </c:pt>
                <c:pt idx="1702">
                  <c:v>3713.16</c:v>
                </c:pt>
                <c:pt idx="1703">
                  <c:v>3715.2</c:v>
                </c:pt>
                <c:pt idx="1704">
                  <c:v>3716.88</c:v>
                </c:pt>
                <c:pt idx="1705">
                  <c:v>3717.5</c:v>
                </c:pt>
                <c:pt idx="1706">
                  <c:v>3722.32</c:v>
                </c:pt>
                <c:pt idx="1707">
                  <c:v>3724.23</c:v>
                </c:pt>
                <c:pt idx="1708">
                  <c:v>3724.42</c:v>
                </c:pt>
                <c:pt idx="1709">
                  <c:v>3726</c:v>
                </c:pt>
                <c:pt idx="1710">
                  <c:v>3729.39</c:v>
                </c:pt>
                <c:pt idx="1711">
                  <c:v>3731.04</c:v>
                </c:pt>
                <c:pt idx="1712">
                  <c:v>3733.82</c:v>
                </c:pt>
                <c:pt idx="1713">
                  <c:v>3734</c:v>
                </c:pt>
                <c:pt idx="1714">
                  <c:v>3734</c:v>
                </c:pt>
                <c:pt idx="1715">
                  <c:v>3734.01</c:v>
                </c:pt>
                <c:pt idx="1716">
                  <c:v>3734.72</c:v>
                </c:pt>
                <c:pt idx="1717">
                  <c:v>3735.72</c:v>
                </c:pt>
                <c:pt idx="1718">
                  <c:v>3745.28</c:v>
                </c:pt>
                <c:pt idx="1719">
                  <c:v>3746.7</c:v>
                </c:pt>
                <c:pt idx="1720">
                  <c:v>3751</c:v>
                </c:pt>
                <c:pt idx="1721">
                  <c:v>3753.9</c:v>
                </c:pt>
                <c:pt idx="1722">
                  <c:v>3754.05</c:v>
                </c:pt>
                <c:pt idx="1723">
                  <c:v>3756</c:v>
                </c:pt>
                <c:pt idx="1724">
                  <c:v>3757.26</c:v>
                </c:pt>
                <c:pt idx="1725">
                  <c:v>3759.04</c:v>
                </c:pt>
                <c:pt idx="1726">
                  <c:v>3761.37</c:v>
                </c:pt>
                <c:pt idx="1727">
                  <c:v>3763.46</c:v>
                </c:pt>
                <c:pt idx="1728">
                  <c:v>3764.88</c:v>
                </c:pt>
                <c:pt idx="1729">
                  <c:v>3765.32</c:v>
                </c:pt>
                <c:pt idx="1730">
                  <c:v>3772.61</c:v>
                </c:pt>
                <c:pt idx="1731">
                  <c:v>3773.38</c:v>
                </c:pt>
                <c:pt idx="1732">
                  <c:v>3777.58</c:v>
                </c:pt>
                <c:pt idx="1733">
                  <c:v>3778.28</c:v>
                </c:pt>
                <c:pt idx="1734">
                  <c:v>3778.8</c:v>
                </c:pt>
                <c:pt idx="1735">
                  <c:v>3782</c:v>
                </c:pt>
                <c:pt idx="1736">
                  <c:v>3784.8</c:v>
                </c:pt>
                <c:pt idx="1737">
                  <c:v>3786.49</c:v>
                </c:pt>
                <c:pt idx="1738">
                  <c:v>3787.98</c:v>
                </c:pt>
                <c:pt idx="1739">
                  <c:v>3788.4</c:v>
                </c:pt>
                <c:pt idx="1740">
                  <c:v>3788.4</c:v>
                </c:pt>
                <c:pt idx="1741">
                  <c:v>3789.72</c:v>
                </c:pt>
                <c:pt idx="1742">
                  <c:v>3789.72</c:v>
                </c:pt>
                <c:pt idx="1743">
                  <c:v>3791.52</c:v>
                </c:pt>
                <c:pt idx="1744">
                  <c:v>3793.16</c:v>
                </c:pt>
                <c:pt idx="1745">
                  <c:v>3801.6</c:v>
                </c:pt>
                <c:pt idx="1746">
                  <c:v>3802.56</c:v>
                </c:pt>
                <c:pt idx="1747">
                  <c:v>3806.88</c:v>
                </c:pt>
                <c:pt idx="1748">
                  <c:v>3807.12</c:v>
                </c:pt>
                <c:pt idx="1749">
                  <c:v>3807.68</c:v>
                </c:pt>
                <c:pt idx="1750">
                  <c:v>3812.16</c:v>
                </c:pt>
                <c:pt idx="1751">
                  <c:v>3814.64</c:v>
                </c:pt>
                <c:pt idx="1752">
                  <c:v>3815.48</c:v>
                </c:pt>
                <c:pt idx="1753">
                  <c:v>3819.56</c:v>
                </c:pt>
                <c:pt idx="1754">
                  <c:v>3820.44</c:v>
                </c:pt>
                <c:pt idx="1755">
                  <c:v>3822</c:v>
                </c:pt>
                <c:pt idx="1756">
                  <c:v>3822.92</c:v>
                </c:pt>
                <c:pt idx="1757">
                  <c:v>3823.64</c:v>
                </c:pt>
                <c:pt idx="1758">
                  <c:v>3828.3</c:v>
                </c:pt>
                <c:pt idx="1759">
                  <c:v>3832.38</c:v>
                </c:pt>
                <c:pt idx="1760">
                  <c:v>3832.64</c:v>
                </c:pt>
                <c:pt idx="1761">
                  <c:v>3834.38</c:v>
                </c:pt>
                <c:pt idx="1762">
                  <c:v>3837.24</c:v>
                </c:pt>
                <c:pt idx="1763">
                  <c:v>3838</c:v>
                </c:pt>
                <c:pt idx="1764">
                  <c:v>3838.05</c:v>
                </c:pt>
                <c:pt idx="1765">
                  <c:v>3840.9</c:v>
                </c:pt>
                <c:pt idx="1766">
                  <c:v>3843.2</c:v>
                </c:pt>
                <c:pt idx="1767">
                  <c:v>3843.34</c:v>
                </c:pt>
                <c:pt idx="1768">
                  <c:v>3843.99</c:v>
                </c:pt>
                <c:pt idx="1769">
                  <c:v>3844</c:v>
                </c:pt>
                <c:pt idx="1770">
                  <c:v>3845.1</c:v>
                </c:pt>
                <c:pt idx="1771">
                  <c:v>3845.6</c:v>
                </c:pt>
                <c:pt idx="1772">
                  <c:v>3846.15</c:v>
                </c:pt>
                <c:pt idx="1773">
                  <c:v>3846.98</c:v>
                </c:pt>
                <c:pt idx="1774">
                  <c:v>3853.6</c:v>
                </c:pt>
                <c:pt idx="1775">
                  <c:v>3854.24</c:v>
                </c:pt>
                <c:pt idx="1776">
                  <c:v>3855.9</c:v>
                </c:pt>
                <c:pt idx="1777">
                  <c:v>3856.71</c:v>
                </c:pt>
                <c:pt idx="1778">
                  <c:v>3857</c:v>
                </c:pt>
                <c:pt idx="1779">
                  <c:v>3858.1</c:v>
                </c:pt>
                <c:pt idx="1780">
                  <c:v>3858.75</c:v>
                </c:pt>
                <c:pt idx="1781">
                  <c:v>3859.68</c:v>
                </c:pt>
                <c:pt idx="1782">
                  <c:v>3861.2</c:v>
                </c:pt>
                <c:pt idx="1783">
                  <c:v>3861.75</c:v>
                </c:pt>
                <c:pt idx="1784">
                  <c:v>3862.88</c:v>
                </c:pt>
                <c:pt idx="1785">
                  <c:v>3863.87</c:v>
                </c:pt>
                <c:pt idx="1786">
                  <c:v>3864.5</c:v>
                </c:pt>
                <c:pt idx="1787">
                  <c:v>3866.4</c:v>
                </c:pt>
                <c:pt idx="1788">
                  <c:v>3867.08</c:v>
                </c:pt>
                <c:pt idx="1789">
                  <c:v>3871.89</c:v>
                </c:pt>
                <c:pt idx="1790">
                  <c:v>3871.92</c:v>
                </c:pt>
                <c:pt idx="1791">
                  <c:v>3877.06</c:v>
                </c:pt>
                <c:pt idx="1792">
                  <c:v>3880.2</c:v>
                </c:pt>
                <c:pt idx="1793">
                  <c:v>3881.25</c:v>
                </c:pt>
                <c:pt idx="1794">
                  <c:v>3881.28</c:v>
                </c:pt>
                <c:pt idx="1795">
                  <c:v>3881.78</c:v>
                </c:pt>
                <c:pt idx="1796">
                  <c:v>3883.11</c:v>
                </c:pt>
                <c:pt idx="1797">
                  <c:v>3883.74</c:v>
                </c:pt>
                <c:pt idx="1798">
                  <c:v>3884.34</c:v>
                </c:pt>
                <c:pt idx="1799">
                  <c:v>3884.76</c:v>
                </c:pt>
                <c:pt idx="1800">
                  <c:v>3891.66</c:v>
                </c:pt>
                <c:pt idx="1801">
                  <c:v>3891.81</c:v>
                </c:pt>
                <c:pt idx="1802">
                  <c:v>3892.08</c:v>
                </c:pt>
                <c:pt idx="1803">
                  <c:v>3896.49</c:v>
                </c:pt>
                <c:pt idx="1804">
                  <c:v>3899.5</c:v>
                </c:pt>
                <c:pt idx="1805">
                  <c:v>3900.6</c:v>
                </c:pt>
                <c:pt idx="1806">
                  <c:v>3902.41</c:v>
                </c:pt>
                <c:pt idx="1807">
                  <c:v>3907.8</c:v>
                </c:pt>
                <c:pt idx="1808">
                  <c:v>3908.62</c:v>
                </c:pt>
                <c:pt idx="1809">
                  <c:v>3909.15</c:v>
                </c:pt>
                <c:pt idx="1810">
                  <c:v>3910.32</c:v>
                </c:pt>
                <c:pt idx="1811">
                  <c:v>3910.4</c:v>
                </c:pt>
                <c:pt idx="1812">
                  <c:v>3910.53</c:v>
                </c:pt>
                <c:pt idx="1813">
                  <c:v>3911.49</c:v>
                </c:pt>
                <c:pt idx="1814">
                  <c:v>3913.69</c:v>
                </c:pt>
                <c:pt idx="1815">
                  <c:v>3918.46</c:v>
                </c:pt>
                <c:pt idx="1816">
                  <c:v>3918.53</c:v>
                </c:pt>
                <c:pt idx="1817">
                  <c:v>3918.75</c:v>
                </c:pt>
                <c:pt idx="1818">
                  <c:v>3918.95</c:v>
                </c:pt>
                <c:pt idx="1819">
                  <c:v>3920</c:v>
                </c:pt>
                <c:pt idx="1820">
                  <c:v>3920.88</c:v>
                </c:pt>
                <c:pt idx="1821">
                  <c:v>3922.56</c:v>
                </c:pt>
                <c:pt idx="1822">
                  <c:v>3924.6</c:v>
                </c:pt>
                <c:pt idx="1823">
                  <c:v>3928.2</c:v>
                </c:pt>
                <c:pt idx="1824">
                  <c:v>3928.6</c:v>
                </c:pt>
                <c:pt idx="1825">
                  <c:v>3930.4</c:v>
                </c:pt>
                <c:pt idx="1826">
                  <c:v>3933.93</c:v>
                </c:pt>
                <c:pt idx="1827">
                  <c:v>3934.44</c:v>
                </c:pt>
                <c:pt idx="1828">
                  <c:v>3937.25</c:v>
                </c:pt>
                <c:pt idx="1829">
                  <c:v>3937.7</c:v>
                </c:pt>
                <c:pt idx="1830">
                  <c:v>3939.5</c:v>
                </c:pt>
                <c:pt idx="1831">
                  <c:v>3942.72</c:v>
                </c:pt>
                <c:pt idx="1832">
                  <c:v>3944.7</c:v>
                </c:pt>
                <c:pt idx="1833">
                  <c:v>3945.96</c:v>
                </c:pt>
                <c:pt idx="1834">
                  <c:v>3949</c:v>
                </c:pt>
                <c:pt idx="1835">
                  <c:v>3949.65</c:v>
                </c:pt>
                <c:pt idx="1836">
                  <c:v>3952.83</c:v>
                </c:pt>
                <c:pt idx="1837">
                  <c:v>3953.18</c:v>
                </c:pt>
                <c:pt idx="1838">
                  <c:v>3957.05</c:v>
                </c:pt>
                <c:pt idx="1839">
                  <c:v>3958.46</c:v>
                </c:pt>
                <c:pt idx="1840">
                  <c:v>3958.5</c:v>
                </c:pt>
                <c:pt idx="1841">
                  <c:v>3962.88</c:v>
                </c:pt>
                <c:pt idx="1842">
                  <c:v>3964.1</c:v>
                </c:pt>
                <c:pt idx="1843">
                  <c:v>3965.66</c:v>
                </c:pt>
                <c:pt idx="1844">
                  <c:v>3966.3</c:v>
                </c:pt>
                <c:pt idx="1845">
                  <c:v>3966.78</c:v>
                </c:pt>
                <c:pt idx="1846">
                  <c:v>3970.56</c:v>
                </c:pt>
                <c:pt idx="1847">
                  <c:v>3974.94</c:v>
                </c:pt>
                <c:pt idx="1848">
                  <c:v>3978.51</c:v>
                </c:pt>
                <c:pt idx="1849">
                  <c:v>3983.05</c:v>
                </c:pt>
                <c:pt idx="1850">
                  <c:v>3983.5</c:v>
                </c:pt>
                <c:pt idx="1851">
                  <c:v>3984.6</c:v>
                </c:pt>
                <c:pt idx="1852">
                  <c:v>3984.96</c:v>
                </c:pt>
                <c:pt idx="1853">
                  <c:v>3986.5</c:v>
                </c:pt>
                <c:pt idx="1854">
                  <c:v>3986.56</c:v>
                </c:pt>
                <c:pt idx="1855">
                  <c:v>3987.2</c:v>
                </c:pt>
                <c:pt idx="1856">
                  <c:v>3988.6</c:v>
                </c:pt>
                <c:pt idx="1857">
                  <c:v>3988.6</c:v>
                </c:pt>
                <c:pt idx="1858">
                  <c:v>3989.76</c:v>
                </c:pt>
                <c:pt idx="1859">
                  <c:v>4000.26</c:v>
                </c:pt>
                <c:pt idx="1860">
                  <c:v>4009.23</c:v>
                </c:pt>
                <c:pt idx="1861">
                  <c:v>4011.66</c:v>
                </c:pt>
                <c:pt idx="1862">
                  <c:v>4021.53</c:v>
                </c:pt>
                <c:pt idx="1863">
                  <c:v>4025.6</c:v>
                </c:pt>
                <c:pt idx="1864">
                  <c:v>4029.38</c:v>
                </c:pt>
                <c:pt idx="1865">
                  <c:v>4032</c:v>
                </c:pt>
                <c:pt idx="1866">
                  <c:v>4033.38</c:v>
                </c:pt>
                <c:pt idx="1867">
                  <c:v>4035.96</c:v>
                </c:pt>
                <c:pt idx="1868">
                  <c:v>4036.04</c:v>
                </c:pt>
                <c:pt idx="1869">
                  <c:v>4038.21</c:v>
                </c:pt>
                <c:pt idx="1870">
                  <c:v>4038.8</c:v>
                </c:pt>
                <c:pt idx="1871">
                  <c:v>4039.26</c:v>
                </c:pt>
                <c:pt idx="1872">
                  <c:v>4040.03</c:v>
                </c:pt>
                <c:pt idx="1873">
                  <c:v>4042.08</c:v>
                </c:pt>
                <c:pt idx="1874">
                  <c:v>4043.96</c:v>
                </c:pt>
                <c:pt idx="1875">
                  <c:v>4044.04</c:v>
                </c:pt>
                <c:pt idx="1876">
                  <c:v>4046.25</c:v>
                </c:pt>
                <c:pt idx="1877">
                  <c:v>4048</c:v>
                </c:pt>
                <c:pt idx="1878">
                  <c:v>4049.56</c:v>
                </c:pt>
                <c:pt idx="1879">
                  <c:v>4052.88</c:v>
                </c:pt>
                <c:pt idx="1880">
                  <c:v>4055.04</c:v>
                </c:pt>
                <c:pt idx="1881">
                  <c:v>4056.36</c:v>
                </c:pt>
                <c:pt idx="1882">
                  <c:v>4059.33</c:v>
                </c:pt>
                <c:pt idx="1883">
                  <c:v>4061.76</c:v>
                </c:pt>
                <c:pt idx="1884">
                  <c:v>4068.7</c:v>
                </c:pt>
                <c:pt idx="1885">
                  <c:v>4068.96</c:v>
                </c:pt>
                <c:pt idx="1886">
                  <c:v>4071.14</c:v>
                </c:pt>
                <c:pt idx="1887">
                  <c:v>4071.5</c:v>
                </c:pt>
                <c:pt idx="1888">
                  <c:v>4071.85</c:v>
                </c:pt>
                <c:pt idx="1889">
                  <c:v>4072.2</c:v>
                </c:pt>
                <c:pt idx="1890">
                  <c:v>4076.19</c:v>
                </c:pt>
                <c:pt idx="1891">
                  <c:v>4080.07</c:v>
                </c:pt>
                <c:pt idx="1892">
                  <c:v>4080.72</c:v>
                </c:pt>
                <c:pt idx="1893">
                  <c:v>4086.29</c:v>
                </c:pt>
                <c:pt idx="1894">
                  <c:v>4088.7</c:v>
                </c:pt>
                <c:pt idx="1895">
                  <c:v>4093</c:v>
                </c:pt>
                <c:pt idx="1896">
                  <c:v>4094.5</c:v>
                </c:pt>
                <c:pt idx="1897">
                  <c:v>4094.51</c:v>
                </c:pt>
                <c:pt idx="1898">
                  <c:v>4094.72</c:v>
                </c:pt>
                <c:pt idx="1899">
                  <c:v>4099.68</c:v>
                </c:pt>
                <c:pt idx="1900">
                  <c:v>4100.1000000000004</c:v>
                </c:pt>
                <c:pt idx="1901">
                  <c:v>4100.99</c:v>
                </c:pt>
                <c:pt idx="1902">
                  <c:v>4102.5600000000004</c:v>
                </c:pt>
                <c:pt idx="1903">
                  <c:v>4103.46</c:v>
                </c:pt>
                <c:pt idx="1904">
                  <c:v>4107.2</c:v>
                </c:pt>
                <c:pt idx="1905">
                  <c:v>4111.8</c:v>
                </c:pt>
                <c:pt idx="1906">
                  <c:v>4114.38</c:v>
                </c:pt>
                <c:pt idx="1907">
                  <c:v>4114.8</c:v>
                </c:pt>
                <c:pt idx="1908">
                  <c:v>4116.8</c:v>
                </c:pt>
                <c:pt idx="1909">
                  <c:v>4119.3999999999996</c:v>
                </c:pt>
                <c:pt idx="1910">
                  <c:v>4121.43</c:v>
                </c:pt>
                <c:pt idx="1911">
                  <c:v>4128.96</c:v>
                </c:pt>
                <c:pt idx="1912">
                  <c:v>4133.6400000000003</c:v>
                </c:pt>
                <c:pt idx="1913">
                  <c:v>4136</c:v>
                </c:pt>
                <c:pt idx="1914">
                  <c:v>4140.2299999999996</c:v>
                </c:pt>
                <c:pt idx="1915">
                  <c:v>4141.33</c:v>
                </c:pt>
                <c:pt idx="1916">
                  <c:v>4142.16</c:v>
                </c:pt>
                <c:pt idx="1917">
                  <c:v>4142.58</c:v>
                </c:pt>
                <c:pt idx="1918">
                  <c:v>4142.6400000000003</c:v>
                </c:pt>
                <c:pt idx="1919">
                  <c:v>4143.6000000000004</c:v>
                </c:pt>
                <c:pt idx="1920">
                  <c:v>4149.07</c:v>
                </c:pt>
                <c:pt idx="1921">
                  <c:v>4156.58</c:v>
                </c:pt>
                <c:pt idx="1922">
                  <c:v>4157.04</c:v>
                </c:pt>
                <c:pt idx="1923">
                  <c:v>4157.2</c:v>
                </c:pt>
                <c:pt idx="1924">
                  <c:v>4157.7299999999996</c:v>
                </c:pt>
                <c:pt idx="1925">
                  <c:v>4161.38</c:v>
                </c:pt>
                <c:pt idx="1926">
                  <c:v>4164.12</c:v>
                </c:pt>
                <c:pt idx="1927">
                  <c:v>4164.42</c:v>
                </c:pt>
                <c:pt idx="1928">
                  <c:v>4165.6099999999997</c:v>
                </c:pt>
                <c:pt idx="1929">
                  <c:v>4166.88</c:v>
                </c:pt>
                <c:pt idx="1930">
                  <c:v>4169.88</c:v>
                </c:pt>
                <c:pt idx="1931">
                  <c:v>4170.6899999999996</c:v>
                </c:pt>
                <c:pt idx="1932">
                  <c:v>4172.5200000000004</c:v>
                </c:pt>
                <c:pt idx="1933">
                  <c:v>4174.92</c:v>
                </c:pt>
                <c:pt idx="1934">
                  <c:v>4175.6000000000004</c:v>
                </c:pt>
                <c:pt idx="1935">
                  <c:v>4177.3500000000004</c:v>
                </c:pt>
                <c:pt idx="1936">
                  <c:v>4177.49</c:v>
                </c:pt>
                <c:pt idx="1937">
                  <c:v>4180.4399999999996</c:v>
                </c:pt>
                <c:pt idx="1938">
                  <c:v>4181.4399999999996</c:v>
                </c:pt>
                <c:pt idx="1939">
                  <c:v>4181.4399999999996</c:v>
                </c:pt>
                <c:pt idx="1940">
                  <c:v>4183</c:v>
                </c:pt>
                <c:pt idx="1941">
                  <c:v>4186.7299999999996</c:v>
                </c:pt>
                <c:pt idx="1942">
                  <c:v>4187.22</c:v>
                </c:pt>
                <c:pt idx="1943">
                  <c:v>4191.25</c:v>
                </c:pt>
                <c:pt idx="1944">
                  <c:v>4193.28</c:v>
                </c:pt>
                <c:pt idx="1945">
                  <c:v>4195.8</c:v>
                </c:pt>
                <c:pt idx="1946">
                  <c:v>4196.07</c:v>
                </c:pt>
                <c:pt idx="1947">
                  <c:v>4196.8</c:v>
                </c:pt>
                <c:pt idx="1948">
                  <c:v>4197.1000000000004</c:v>
                </c:pt>
                <c:pt idx="1949">
                  <c:v>4203.5</c:v>
                </c:pt>
                <c:pt idx="1950">
                  <c:v>4206.5</c:v>
                </c:pt>
                <c:pt idx="1951">
                  <c:v>4206.74</c:v>
                </c:pt>
                <c:pt idx="1952">
                  <c:v>4207.84</c:v>
                </c:pt>
                <c:pt idx="1953">
                  <c:v>4208</c:v>
                </c:pt>
                <c:pt idx="1954">
                  <c:v>4215.05</c:v>
                </c:pt>
                <c:pt idx="1955">
                  <c:v>4215.09</c:v>
                </c:pt>
                <c:pt idx="1956">
                  <c:v>4219.2</c:v>
                </c:pt>
                <c:pt idx="1957">
                  <c:v>4219.28</c:v>
                </c:pt>
                <c:pt idx="1958">
                  <c:v>4220.92</c:v>
                </c:pt>
                <c:pt idx="1959">
                  <c:v>4223.13</c:v>
                </c:pt>
                <c:pt idx="1960">
                  <c:v>4224</c:v>
                </c:pt>
                <c:pt idx="1961">
                  <c:v>4228.2</c:v>
                </c:pt>
                <c:pt idx="1962">
                  <c:v>4230.62</c:v>
                </c:pt>
                <c:pt idx="1963">
                  <c:v>4232</c:v>
                </c:pt>
                <c:pt idx="1964">
                  <c:v>4232.76</c:v>
                </c:pt>
                <c:pt idx="1965">
                  <c:v>4235</c:v>
                </c:pt>
                <c:pt idx="1966">
                  <c:v>4236.1400000000003</c:v>
                </c:pt>
                <c:pt idx="1967">
                  <c:v>4237.76</c:v>
                </c:pt>
                <c:pt idx="1968">
                  <c:v>4242</c:v>
                </c:pt>
                <c:pt idx="1969">
                  <c:v>4242.24</c:v>
                </c:pt>
                <c:pt idx="1970">
                  <c:v>4248.3</c:v>
                </c:pt>
                <c:pt idx="1971">
                  <c:v>4253.2</c:v>
                </c:pt>
                <c:pt idx="1972">
                  <c:v>4256.5600000000004</c:v>
                </c:pt>
                <c:pt idx="1973">
                  <c:v>4258.3599999999997</c:v>
                </c:pt>
                <c:pt idx="1974">
                  <c:v>4262.08</c:v>
                </c:pt>
                <c:pt idx="1975">
                  <c:v>4263.74</c:v>
                </c:pt>
                <c:pt idx="1976">
                  <c:v>4273.29</c:v>
                </c:pt>
                <c:pt idx="1977">
                  <c:v>4277.3500000000004</c:v>
                </c:pt>
                <c:pt idx="1978">
                  <c:v>4283.01</c:v>
                </c:pt>
                <c:pt idx="1979">
                  <c:v>4285.46</c:v>
                </c:pt>
                <c:pt idx="1980">
                  <c:v>4287.5</c:v>
                </c:pt>
                <c:pt idx="1981">
                  <c:v>4296.6000000000004</c:v>
                </c:pt>
                <c:pt idx="1982">
                  <c:v>4297.32</c:v>
                </c:pt>
                <c:pt idx="1983">
                  <c:v>4300.32</c:v>
                </c:pt>
                <c:pt idx="1984">
                  <c:v>4300.5</c:v>
                </c:pt>
                <c:pt idx="1985">
                  <c:v>4301.1499999999996</c:v>
                </c:pt>
                <c:pt idx="1986">
                  <c:v>4301.22</c:v>
                </c:pt>
                <c:pt idx="1987">
                  <c:v>4301.34</c:v>
                </c:pt>
                <c:pt idx="1988">
                  <c:v>4302.08</c:v>
                </c:pt>
                <c:pt idx="1989">
                  <c:v>4304.6400000000003</c:v>
                </c:pt>
                <c:pt idx="1990">
                  <c:v>4305.28</c:v>
                </c:pt>
                <c:pt idx="1991">
                  <c:v>4307.5200000000004</c:v>
                </c:pt>
                <c:pt idx="1992">
                  <c:v>4310.55</c:v>
                </c:pt>
                <c:pt idx="1993">
                  <c:v>4310.72</c:v>
                </c:pt>
                <c:pt idx="1994">
                  <c:v>4324.32</c:v>
                </c:pt>
                <c:pt idx="1995">
                  <c:v>4325.16</c:v>
                </c:pt>
                <c:pt idx="1996">
                  <c:v>4326.8</c:v>
                </c:pt>
                <c:pt idx="1997">
                  <c:v>4328.6000000000004</c:v>
                </c:pt>
                <c:pt idx="1998">
                  <c:v>4330.1000000000004</c:v>
                </c:pt>
                <c:pt idx="1999">
                  <c:v>4333.29</c:v>
                </c:pt>
                <c:pt idx="2000">
                  <c:v>4340.49</c:v>
                </c:pt>
                <c:pt idx="2001">
                  <c:v>4346.76</c:v>
                </c:pt>
                <c:pt idx="2002">
                  <c:v>4351.16</c:v>
                </c:pt>
                <c:pt idx="2003">
                  <c:v>4352.16</c:v>
                </c:pt>
                <c:pt idx="2004">
                  <c:v>4352.76</c:v>
                </c:pt>
                <c:pt idx="2005">
                  <c:v>4357.5</c:v>
                </c:pt>
                <c:pt idx="2006">
                  <c:v>4358.04</c:v>
                </c:pt>
                <c:pt idx="2007">
                  <c:v>4361.3999999999996</c:v>
                </c:pt>
                <c:pt idx="2008">
                  <c:v>4364.82</c:v>
                </c:pt>
                <c:pt idx="2009">
                  <c:v>4368.96</c:v>
                </c:pt>
                <c:pt idx="2010">
                  <c:v>4375.9799999999996</c:v>
                </c:pt>
                <c:pt idx="2011">
                  <c:v>4379.18</c:v>
                </c:pt>
                <c:pt idx="2012">
                  <c:v>4380.2</c:v>
                </c:pt>
                <c:pt idx="2013">
                  <c:v>4381.25</c:v>
                </c:pt>
                <c:pt idx="2014">
                  <c:v>4382.16</c:v>
                </c:pt>
                <c:pt idx="2015">
                  <c:v>4391.1000000000004</c:v>
                </c:pt>
                <c:pt idx="2016">
                  <c:v>4392.12</c:v>
                </c:pt>
                <c:pt idx="2017">
                  <c:v>4394.38</c:v>
                </c:pt>
                <c:pt idx="2018">
                  <c:v>4394.84</c:v>
                </c:pt>
                <c:pt idx="2019">
                  <c:v>4396.1400000000003</c:v>
                </c:pt>
                <c:pt idx="2020">
                  <c:v>4398.24</c:v>
                </c:pt>
                <c:pt idx="2021">
                  <c:v>4398.8999999999996</c:v>
                </c:pt>
                <c:pt idx="2022">
                  <c:v>4405.22</c:v>
                </c:pt>
                <c:pt idx="2023">
                  <c:v>4405.22</c:v>
                </c:pt>
                <c:pt idx="2024">
                  <c:v>4406.3999999999996</c:v>
                </c:pt>
                <c:pt idx="2025">
                  <c:v>4407</c:v>
                </c:pt>
                <c:pt idx="2026">
                  <c:v>4407.5</c:v>
                </c:pt>
                <c:pt idx="2027">
                  <c:v>4408.5600000000004</c:v>
                </c:pt>
                <c:pt idx="2028">
                  <c:v>4409.72</c:v>
                </c:pt>
                <c:pt idx="2029">
                  <c:v>4417.38</c:v>
                </c:pt>
                <c:pt idx="2030">
                  <c:v>4419.8900000000003</c:v>
                </c:pt>
                <c:pt idx="2031">
                  <c:v>4420.32</c:v>
                </c:pt>
                <c:pt idx="2032">
                  <c:v>4421.34</c:v>
                </c:pt>
                <c:pt idx="2033">
                  <c:v>4427.6000000000004</c:v>
                </c:pt>
                <c:pt idx="2034">
                  <c:v>4427.7299999999996</c:v>
                </c:pt>
                <c:pt idx="2035">
                  <c:v>4428</c:v>
                </c:pt>
                <c:pt idx="2036">
                  <c:v>4428</c:v>
                </c:pt>
                <c:pt idx="2037">
                  <c:v>4431.84</c:v>
                </c:pt>
                <c:pt idx="2038">
                  <c:v>4432.7</c:v>
                </c:pt>
                <c:pt idx="2039">
                  <c:v>4441.5</c:v>
                </c:pt>
                <c:pt idx="2040">
                  <c:v>4444.54</c:v>
                </c:pt>
                <c:pt idx="2041">
                  <c:v>4444.92</c:v>
                </c:pt>
                <c:pt idx="2042">
                  <c:v>4447.3999999999996</c:v>
                </c:pt>
                <c:pt idx="2043">
                  <c:v>4455</c:v>
                </c:pt>
                <c:pt idx="2044">
                  <c:v>4457.0200000000004</c:v>
                </c:pt>
                <c:pt idx="2045">
                  <c:v>4459.62</c:v>
                </c:pt>
                <c:pt idx="2046">
                  <c:v>4460.82</c:v>
                </c:pt>
                <c:pt idx="2047">
                  <c:v>4462.2</c:v>
                </c:pt>
                <c:pt idx="2048">
                  <c:v>4464.24</c:v>
                </c:pt>
                <c:pt idx="2049">
                  <c:v>4468.3999999999996</c:v>
                </c:pt>
                <c:pt idx="2050">
                  <c:v>4472</c:v>
                </c:pt>
                <c:pt idx="2051">
                  <c:v>4472.5200000000004</c:v>
                </c:pt>
                <c:pt idx="2052">
                  <c:v>4477.32</c:v>
                </c:pt>
                <c:pt idx="2053">
                  <c:v>4479.63</c:v>
                </c:pt>
                <c:pt idx="2054">
                  <c:v>4480.32</c:v>
                </c:pt>
                <c:pt idx="2055">
                  <c:v>4489.76</c:v>
                </c:pt>
                <c:pt idx="2056">
                  <c:v>4492.3599999999997</c:v>
                </c:pt>
                <c:pt idx="2057">
                  <c:v>4492.83</c:v>
                </c:pt>
                <c:pt idx="2058">
                  <c:v>4496.8</c:v>
                </c:pt>
                <c:pt idx="2059">
                  <c:v>4498.1899999999996</c:v>
                </c:pt>
                <c:pt idx="2060">
                  <c:v>4508</c:v>
                </c:pt>
                <c:pt idx="2061">
                  <c:v>4508</c:v>
                </c:pt>
                <c:pt idx="2062">
                  <c:v>4509.08</c:v>
                </c:pt>
                <c:pt idx="2063">
                  <c:v>4509.12</c:v>
                </c:pt>
                <c:pt idx="2064">
                  <c:v>4512.4799999999996</c:v>
                </c:pt>
                <c:pt idx="2065">
                  <c:v>4512.6000000000004</c:v>
                </c:pt>
                <c:pt idx="2066">
                  <c:v>4514.92</c:v>
                </c:pt>
                <c:pt idx="2067">
                  <c:v>4516.22</c:v>
                </c:pt>
                <c:pt idx="2068">
                  <c:v>4517.91</c:v>
                </c:pt>
                <c:pt idx="2069">
                  <c:v>4521.96</c:v>
                </c:pt>
                <c:pt idx="2070">
                  <c:v>4524.1000000000004</c:v>
                </c:pt>
                <c:pt idx="2071">
                  <c:v>4526.08</c:v>
                </c:pt>
                <c:pt idx="2072">
                  <c:v>4527.04</c:v>
                </c:pt>
                <c:pt idx="2073">
                  <c:v>4527.72</c:v>
                </c:pt>
                <c:pt idx="2074">
                  <c:v>4528.8599999999997</c:v>
                </c:pt>
                <c:pt idx="2075">
                  <c:v>4529.28</c:v>
                </c:pt>
                <c:pt idx="2076">
                  <c:v>4534.6000000000004</c:v>
                </c:pt>
                <c:pt idx="2077">
                  <c:v>4536</c:v>
                </c:pt>
                <c:pt idx="2078">
                  <c:v>4537.08</c:v>
                </c:pt>
                <c:pt idx="2079">
                  <c:v>4550</c:v>
                </c:pt>
                <c:pt idx="2080">
                  <c:v>4554.9399999999996</c:v>
                </c:pt>
                <c:pt idx="2081">
                  <c:v>4555.92</c:v>
                </c:pt>
                <c:pt idx="2082">
                  <c:v>4556.16</c:v>
                </c:pt>
                <c:pt idx="2083">
                  <c:v>4556.99</c:v>
                </c:pt>
                <c:pt idx="2084">
                  <c:v>4564.08</c:v>
                </c:pt>
                <c:pt idx="2085">
                  <c:v>4566.05</c:v>
                </c:pt>
                <c:pt idx="2086">
                  <c:v>4567.9799999999996</c:v>
                </c:pt>
                <c:pt idx="2087">
                  <c:v>4570.3999999999996</c:v>
                </c:pt>
                <c:pt idx="2088">
                  <c:v>4572.25</c:v>
                </c:pt>
                <c:pt idx="2089">
                  <c:v>4576.95</c:v>
                </c:pt>
                <c:pt idx="2090">
                  <c:v>4581.3599999999997</c:v>
                </c:pt>
                <c:pt idx="2091">
                  <c:v>4591.72</c:v>
                </c:pt>
                <c:pt idx="2092">
                  <c:v>4592.6099999999997</c:v>
                </c:pt>
                <c:pt idx="2093">
                  <c:v>4594.76</c:v>
                </c:pt>
                <c:pt idx="2094">
                  <c:v>4595.41</c:v>
                </c:pt>
                <c:pt idx="2095">
                  <c:v>4597.2</c:v>
                </c:pt>
                <c:pt idx="2096">
                  <c:v>4597.6499999999996</c:v>
                </c:pt>
                <c:pt idx="2097">
                  <c:v>4598.3999999999996</c:v>
                </c:pt>
                <c:pt idx="2098">
                  <c:v>4601.2</c:v>
                </c:pt>
                <c:pt idx="2099">
                  <c:v>4607.3599999999997</c:v>
                </c:pt>
                <c:pt idx="2100">
                  <c:v>4608</c:v>
                </c:pt>
                <c:pt idx="2101">
                  <c:v>4609.6400000000003</c:v>
                </c:pt>
                <c:pt idx="2102">
                  <c:v>4613.8</c:v>
                </c:pt>
                <c:pt idx="2103">
                  <c:v>4615.68</c:v>
                </c:pt>
                <c:pt idx="2104">
                  <c:v>4615.78</c:v>
                </c:pt>
                <c:pt idx="2105">
                  <c:v>4618.32</c:v>
                </c:pt>
                <c:pt idx="2106">
                  <c:v>4618.6899999999996</c:v>
                </c:pt>
                <c:pt idx="2107">
                  <c:v>4627.92</c:v>
                </c:pt>
                <c:pt idx="2108">
                  <c:v>4628.8</c:v>
                </c:pt>
                <c:pt idx="2109">
                  <c:v>4636.38</c:v>
                </c:pt>
                <c:pt idx="2110">
                  <c:v>4639.25</c:v>
                </c:pt>
                <c:pt idx="2111">
                  <c:v>4641</c:v>
                </c:pt>
                <c:pt idx="2112">
                  <c:v>4641.4799999999996</c:v>
                </c:pt>
                <c:pt idx="2113">
                  <c:v>4642.88</c:v>
                </c:pt>
                <c:pt idx="2114">
                  <c:v>4645.72</c:v>
                </c:pt>
                <c:pt idx="2115">
                  <c:v>4651.53</c:v>
                </c:pt>
                <c:pt idx="2116">
                  <c:v>4660.24</c:v>
                </c:pt>
                <c:pt idx="2117">
                  <c:v>4661.76</c:v>
                </c:pt>
                <c:pt idx="2118">
                  <c:v>4666.62</c:v>
                </c:pt>
                <c:pt idx="2119">
                  <c:v>4667.8599999999997</c:v>
                </c:pt>
                <c:pt idx="2120">
                  <c:v>4674.72</c:v>
                </c:pt>
                <c:pt idx="2121">
                  <c:v>4674.8</c:v>
                </c:pt>
                <c:pt idx="2122">
                  <c:v>4680.2</c:v>
                </c:pt>
                <c:pt idx="2123">
                  <c:v>4682.3599999999997</c:v>
                </c:pt>
                <c:pt idx="2124">
                  <c:v>4684.8</c:v>
                </c:pt>
                <c:pt idx="2125">
                  <c:v>4687.9399999999996</c:v>
                </c:pt>
                <c:pt idx="2126">
                  <c:v>4692.6000000000004</c:v>
                </c:pt>
                <c:pt idx="2127">
                  <c:v>4692.6000000000004</c:v>
                </c:pt>
                <c:pt idx="2128">
                  <c:v>4695.6000000000004</c:v>
                </c:pt>
                <c:pt idx="2129">
                  <c:v>4701.88</c:v>
                </c:pt>
                <c:pt idx="2130">
                  <c:v>4703.8100000000004</c:v>
                </c:pt>
                <c:pt idx="2131">
                  <c:v>4705.18</c:v>
                </c:pt>
                <c:pt idx="2132">
                  <c:v>4708.4399999999996</c:v>
                </c:pt>
                <c:pt idx="2133">
                  <c:v>4713.6000000000004</c:v>
                </c:pt>
                <c:pt idx="2134">
                  <c:v>4716.2299999999996</c:v>
                </c:pt>
                <c:pt idx="2135">
                  <c:v>4720</c:v>
                </c:pt>
                <c:pt idx="2136">
                  <c:v>4724.91</c:v>
                </c:pt>
                <c:pt idx="2137">
                  <c:v>4729.3599999999997</c:v>
                </c:pt>
                <c:pt idx="2138">
                  <c:v>4737.1499999999996</c:v>
                </c:pt>
                <c:pt idx="2139">
                  <c:v>4739.3999999999996</c:v>
                </c:pt>
                <c:pt idx="2140">
                  <c:v>4746.28</c:v>
                </c:pt>
                <c:pt idx="2141">
                  <c:v>4750.8</c:v>
                </c:pt>
                <c:pt idx="2142">
                  <c:v>4753.49</c:v>
                </c:pt>
                <c:pt idx="2143">
                  <c:v>4756.5</c:v>
                </c:pt>
                <c:pt idx="2144">
                  <c:v>4758.18</c:v>
                </c:pt>
                <c:pt idx="2145">
                  <c:v>4764.4799999999996</c:v>
                </c:pt>
                <c:pt idx="2146">
                  <c:v>4764.6000000000004</c:v>
                </c:pt>
                <c:pt idx="2147">
                  <c:v>4771.8</c:v>
                </c:pt>
                <c:pt idx="2148">
                  <c:v>4773.18</c:v>
                </c:pt>
                <c:pt idx="2149">
                  <c:v>4774.5600000000004</c:v>
                </c:pt>
                <c:pt idx="2150">
                  <c:v>4774.8599999999997</c:v>
                </c:pt>
                <c:pt idx="2151">
                  <c:v>4775.08</c:v>
                </c:pt>
                <c:pt idx="2152">
                  <c:v>4781.7</c:v>
                </c:pt>
                <c:pt idx="2153">
                  <c:v>4784.13</c:v>
                </c:pt>
                <c:pt idx="2154">
                  <c:v>4791.82</c:v>
                </c:pt>
                <c:pt idx="2155">
                  <c:v>4797.3900000000003</c:v>
                </c:pt>
                <c:pt idx="2156">
                  <c:v>4801.5200000000004</c:v>
                </c:pt>
                <c:pt idx="2157">
                  <c:v>4808.3100000000004</c:v>
                </c:pt>
                <c:pt idx="2158">
                  <c:v>4808.38</c:v>
                </c:pt>
                <c:pt idx="2159">
                  <c:v>4811.8500000000004</c:v>
                </c:pt>
                <c:pt idx="2160">
                  <c:v>4812.55</c:v>
                </c:pt>
                <c:pt idx="2161">
                  <c:v>4814.25</c:v>
                </c:pt>
                <c:pt idx="2162">
                  <c:v>4814.3999999999996</c:v>
                </c:pt>
                <c:pt idx="2163">
                  <c:v>4815.3</c:v>
                </c:pt>
                <c:pt idx="2164">
                  <c:v>4815.45</c:v>
                </c:pt>
                <c:pt idx="2165">
                  <c:v>4816.08</c:v>
                </c:pt>
                <c:pt idx="2166">
                  <c:v>4819.26</c:v>
                </c:pt>
                <c:pt idx="2167">
                  <c:v>4826.25</c:v>
                </c:pt>
                <c:pt idx="2168">
                  <c:v>4829.8</c:v>
                </c:pt>
                <c:pt idx="2169">
                  <c:v>4836.5</c:v>
                </c:pt>
                <c:pt idx="2170">
                  <c:v>4837.18</c:v>
                </c:pt>
                <c:pt idx="2171">
                  <c:v>4840.87</c:v>
                </c:pt>
                <c:pt idx="2172">
                  <c:v>4846</c:v>
                </c:pt>
                <c:pt idx="2173">
                  <c:v>4849.24</c:v>
                </c:pt>
                <c:pt idx="2174">
                  <c:v>4850.3</c:v>
                </c:pt>
                <c:pt idx="2175">
                  <c:v>4860.24</c:v>
                </c:pt>
                <c:pt idx="2176">
                  <c:v>4872.03</c:v>
                </c:pt>
                <c:pt idx="2177">
                  <c:v>4873.05</c:v>
                </c:pt>
                <c:pt idx="2178">
                  <c:v>4873.26</c:v>
                </c:pt>
                <c:pt idx="2179">
                  <c:v>4880.0200000000004</c:v>
                </c:pt>
                <c:pt idx="2180">
                  <c:v>4884.88</c:v>
                </c:pt>
                <c:pt idx="2181">
                  <c:v>4890.6000000000004</c:v>
                </c:pt>
                <c:pt idx="2182">
                  <c:v>4891.68</c:v>
                </c:pt>
                <c:pt idx="2183">
                  <c:v>4894.17</c:v>
                </c:pt>
                <c:pt idx="2184">
                  <c:v>4894.7299999999996</c:v>
                </c:pt>
                <c:pt idx="2185">
                  <c:v>4896.7</c:v>
                </c:pt>
                <c:pt idx="2186">
                  <c:v>4900.8</c:v>
                </c:pt>
                <c:pt idx="2187">
                  <c:v>4904</c:v>
                </c:pt>
                <c:pt idx="2188">
                  <c:v>4905.3900000000003</c:v>
                </c:pt>
                <c:pt idx="2189">
                  <c:v>4910.3999999999996</c:v>
                </c:pt>
                <c:pt idx="2190">
                  <c:v>4910.3999999999996</c:v>
                </c:pt>
                <c:pt idx="2191">
                  <c:v>4910.57</c:v>
                </c:pt>
                <c:pt idx="2192">
                  <c:v>4916.66</c:v>
                </c:pt>
                <c:pt idx="2193">
                  <c:v>4918.78</c:v>
                </c:pt>
                <c:pt idx="2194">
                  <c:v>4931.6000000000004</c:v>
                </c:pt>
                <c:pt idx="2195">
                  <c:v>4933.92</c:v>
                </c:pt>
                <c:pt idx="2196">
                  <c:v>4935.28</c:v>
                </c:pt>
                <c:pt idx="2197">
                  <c:v>4946.0600000000004</c:v>
                </c:pt>
                <c:pt idx="2198">
                  <c:v>4946.76</c:v>
                </c:pt>
                <c:pt idx="2199">
                  <c:v>4948.2</c:v>
                </c:pt>
                <c:pt idx="2200">
                  <c:v>4948.2</c:v>
                </c:pt>
                <c:pt idx="2201">
                  <c:v>4950.33</c:v>
                </c:pt>
                <c:pt idx="2202">
                  <c:v>4954.08</c:v>
                </c:pt>
                <c:pt idx="2203">
                  <c:v>4965.24</c:v>
                </c:pt>
                <c:pt idx="2204">
                  <c:v>4965.84</c:v>
                </c:pt>
                <c:pt idx="2205">
                  <c:v>4977</c:v>
                </c:pt>
                <c:pt idx="2206">
                  <c:v>4982.7</c:v>
                </c:pt>
                <c:pt idx="2207">
                  <c:v>4983.1400000000003</c:v>
                </c:pt>
                <c:pt idx="2208">
                  <c:v>4984.32</c:v>
                </c:pt>
                <c:pt idx="2209">
                  <c:v>4985.6400000000003</c:v>
                </c:pt>
                <c:pt idx="2210">
                  <c:v>4991.4399999999996</c:v>
                </c:pt>
                <c:pt idx="2211">
                  <c:v>4992.6099999999997</c:v>
                </c:pt>
                <c:pt idx="2212">
                  <c:v>4998</c:v>
                </c:pt>
                <c:pt idx="2213">
                  <c:v>5001.92</c:v>
                </c:pt>
                <c:pt idx="2214">
                  <c:v>5004.8</c:v>
                </c:pt>
                <c:pt idx="2215">
                  <c:v>5004.8</c:v>
                </c:pt>
                <c:pt idx="2216">
                  <c:v>5012.55</c:v>
                </c:pt>
                <c:pt idx="2217">
                  <c:v>5013.54</c:v>
                </c:pt>
                <c:pt idx="2218">
                  <c:v>5017.57</c:v>
                </c:pt>
                <c:pt idx="2219">
                  <c:v>5018.3999999999996</c:v>
                </c:pt>
                <c:pt idx="2220">
                  <c:v>5019.8999999999996</c:v>
                </c:pt>
                <c:pt idx="2221">
                  <c:v>5026.3999999999996</c:v>
                </c:pt>
                <c:pt idx="2222">
                  <c:v>5026.5600000000004</c:v>
                </c:pt>
                <c:pt idx="2223">
                  <c:v>5029.5</c:v>
                </c:pt>
                <c:pt idx="2224">
                  <c:v>5032.74</c:v>
                </c:pt>
                <c:pt idx="2225">
                  <c:v>5032.95</c:v>
                </c:pt>
                <c:pt idx="2226">
                  <c:v>5035.1099999999997</c:v>
                </c:pt>
                <c:pt idx="2227">
                  <c:v>5035.1400000000003</c:v>
                </c:pt>
                <c:pt idx="2228">
                  <c:v>5036.16</c:v>
                </c:pt>
                <c:pt idx="2229">
                  <c:v>5043.87</c:v>
                </c:pt>
                <c:pt idx="2230">
                  <c:v>5045.22</c:v>
                </c:pt>
                <c:pt idx="2231">
                  <c:v>5052.96</c:v>
                </c:pt>
                <c:pt idx="2232">
                  <c:v>5069.66</c:v>
                </c:pt>
                <c:pt idx="2233">
                  <c:v>5074.3900000000003</c:v>
                </c:pt>
                <c:pt idx="2234">
                  <c:v>5079.96</c:v>
                </c:pt>
                <c:pt idx="2235">
                  <c:v>5082.42</c:v>
                </c:pt>
                <c:pt idx="2236">
                  <c:v>5090.5</c:v>
                </c:pt>
                <c:pt idx="2237">
                  <c:v>5093.5</c:v>
                </c:pt>
                <c:pt idx="2238">
                  <c:v>5096.91</c:v>
                </c:pt>
                <c:pt idx="2239">
                  <c:v>5098.8</c:v>
                </c:pt>
                <c:pt idx="2240">
                  <c:v>5105.1400000000003</c:v>
                </c:pt>
                <c:pt idx="2241">
                  <c:v>5110.9799999999996</c:v>
                </c:pt>
                <c:pt idx="2242">
                  <c:v>5121.59</c:v>
                </c:pt>
                <c:pt idx="2243">
                  <c:v>5124.3</c:v>
                </c:pt>
                <c:pt idx="2244">
                  <c:v>5126.24</c:v>
                </c:pt>
                <c:pt idx="2245">
                  <c:v>5127.04</c:v>
                </c:pt>
                <c:pt idx="2246">
                  <c:v>5127.2</c:v>
                </c:pt>
                <c:pt idx="2247">
                  <c:v>5128.1099999999997</c:v>
                </c:pt>
                <c:pt idx="2248">
                  <c:v>5148</c:v>
                </c:pt>
                <c:pt idx="2249">
                  <c:v>5151</c:v>
                </c:pt>
                <c:pt idx="2250">
                  <c:v>5152</c:v>
                </c:pt>
                <c:pt idx="2251">
                  <c:v>5154.41</c:v>
                </c:pt>
                <c:pt idx="2252">
                  <c:v>5160.76</c:v>
                </c:pt>
                <c:pt idx="2253">
                  <c:v>5161.17</c:v>
                </c:pt>
                <c:pt idx="2254">
                  <c:v>5161.2</c:v>
                </c:pt>
                <c:pt idx="2255">
                  <c:v>5168.3999999999996</c:v>
                </c:pt>
                <c:pt idx="2256">
                  <c:v>5171.3999999999996</c:v>
                </c:pt>
                <c:pt idx="2257">
                  <c:v>5176.38</c:v>
                </c:pt>
                <c:pt idx="2258">
                  <c:v>5177.04</c:v>
                </c:pt>
                <c:pt idx="2259">
                  <c:v>5181.5</c:v>
                </c:pt>
                <c:pt idx="2260">
                  <c:v>5182</c:v>
                </c:pt>
                <c:pt idx="2261">
                  <c:v>5189.3999999999996</c:v>
                </c:pt>
                <c:pt idx="2262">
                  <c:v>5189.78</c:v>
                </c:pt>
                <c:pt idx="2263">
                  <c:v>5190.42</c:v>
                </c:pt>
                <c:pt idx="2264">
                  <c:v>5191.12</c:v>
                </c:pt>
                <c:pt idx="2265">
                  <c:v>5192.6400000000003</c:v>
                </c:pt>
                <c:pt idx="2266">
                  <c:v>5192.95</c:v>
                </c:pt>
                <c:pt idx="2267">
                  <c:v>5195.8500000000004</c:v>
                </c:pt>
                <c:pt idx="2268">
                  <c:v>5196.6000000000004</c:v>
                </c:pt>
                <c:pt idx="2269">
                  <c:v>5202.9399999999996</c:v>
                </c:pt>
                <c:pt idx="2270">
                  <c:v>5203</c:v>
                </c:pt>
                <c:pt idx="2271">
                  <c:v>5207.75</c:v>
                </c:pt>
                <c:pt idx="2272">
                  <c:v>5208.72</c:v>
                </c:pt>
                <c:pt idx="2273">
                  <c:v>5223.4799999999996</c:v>
                </c:pt>
                <c:pt idx="2274">
                  <c:v>5232.96</c:v>
                </c:pt>
                <c:pt idx="2275">
                  <c:v>5235.72</c:v>
                </c:pt>
                <c:pt idx="2276">
                  <c:v>5239.5</c:v>
                </c:pt>
                <c:pt idx="2277">
                  <c:v>5243.79</c:v>
                </c:pt>
                <c:pt idx="2278">
                  <c:v>5247.18</c:v>
                </c:pt>
                <c:pt idx="2279">
                  <c:v>5248</c:v>
                </c:pt>
                <c:pt idx="2280">
                  <c:v>5260.15</c:v>
                </c:pt>
                <c:pt idx="2281">
                  <c:v>5265.15</c:v>
                </c:pt>
                <c:pt idx="2282">
                  <c:v>5266.04</c:v>
                </c:pt>
                <c:pt idx="2283">
                  <c:v>5273.73</c:v>
                </c:pt>
                <c:pt idx="2284">
                  <c:v>5274.72</c:v>
                </c:pt>
                <c:pt idx="2285">
                  <c:v>5278.68</c:v>
                </c:pt>
                <c:pt idx="2286">
                  <c:v>5279.4</c:v>
                </c:pt>
                <c:pt idx="2287">
                  <c:v>5283.6</c:v>
                </c:pt>
                <c:pt idx="2288">
                  <c:v>5285.14</c:v>
                </c:pt>
                <c:pt idx="2289">
                  <c:v>5285.62</c:v>
                </c:pt>
                <c:pt idx="2290">
                  <c:v>5287.7</c:v>
                </c:pt>
                <c:pt idx="2291">
                  <c:v>5288.01</c:v>
                </c:pt>
                <c:pt idx="2292">
                  <c:v>5288.64</c:v>
                </c:pt>
                <c:pt idx="2293">
                  <c:v>5296.5</c:v>
                </c:pt>
                <c:pt idx="2294">
                  <c:v>5298.86</c:v>
                </c:pt>
                <c:pt idx="2295">
                  <c:v>5302.72</c:v>
                </c:pt>
                <c:pt idx="2296">
                  <c:v>5302.8</c:v>
                </c:pt>
                <c:pt idx="2297">
                  <c:v>5305.36</c:v>
                </c:pt>
                <c:pt idx="2298">
                  <c:v>5316.36</c:v>
                </c:pt>
                <c:pt idx="2299">
                  <c:v>5318.04</c:v>
                </c:pt>
                <c:pt idx="2300">
                  <c:v>5324.4</c:v>
                </c:pt>
                <c:pt idx="2301">
                  <c:v>5325.76</c:v>
                </c:pt>
                <c:pt idx="2302">
                  <c:v>5331.88</c:v>
                </c:pt>
                <c:pt idx="2303">
                  <c:v>5340.6</c:v>
                </c:pt>
                <c:pt idx="2304">
                  <c:v>5340.9</c:v>
                </c:pt>
                <c:pt idx="2305">
                  <c:v>5344.5</c:v>
                </c:pt>
                <c:pt idx="2306">
                  <c:v>5348.5</c:v>
                </c:pt>
                <c:pt idx="2307">
                  <c:v>5355.36</c:v>
                </c:pt>
                <c:pt idx="2308">
                  <c:v>5356.8</c:v>
                </c:pt>
                <c:pt idx="2309">
                  <c:v>5362.83</c:v>
                </c:pt>
                <c:pt idx="2310">
                  <c:v>5372.57</c:v>
                </c:pt>
                <c:pt idx="2311">
                  <c:v>5375.4</c:v>
                </c:pt>
                <c:pt idx="2312">
                  <c:v>5377.4</c:v>
                </c:pt>
                <c:pt idx="2313">
                  <c:v>5379.71</c:v>
                </c:pt>
                <c:pt idx="2314">
                  <c:v>5383.08</c:v>
                </c:pt>
                <c:pt idx="2315">
                  <c:v>5386.56</c:v>
                </c:pt>
                <c:pt idx="2316">
                  <c:v>5392.8</c:v>
                </c:pt>
                <c:pt idx="2317">
                  <c:v>5393.64</c:v>
                </c:pt>
                <c:pt idx="2318">
                  <c:v>5398.08</c:v>
                </c:pt>
                <c:pt idx="2319">
                  <c:v>5398.26</c:v>
                </c:pt>
                <c:pt idx="2320">
                  <c:v>5399.55</c:v>
                </c:pt>
                <c:pt idx="2321">
                  <c:v>5404.62</c:v>
                </c:pt>
                <c:pt idx="2322">
                  <c:v>5406.66</c:v>
                </c:pt>
                <c:pt idx="2323">
                  <c:v>5411.07</c:v>
                </c:pt>
                <c:pt idx="2324">
                  <c:v>5412.54</c:v>
                </c:pt>
                <c:pt idx="2325">
                  <c:v>5417.57</c:v>
                </c:pt>
                <c:pt idx="2326">
                  <c:v>5418.16</c:v>
                </c:pt>
                <c:pt idx="2327">
                  <c:v>5418.88</c:v>
                </c:pt>
                <c:pt idx="2328">
                  <c:v>5422.39</c:v>
                </c:pt>
                <c:pt idx="2329">
                  <c:v>5432.7</c:v>
                </c:pt>
                <c:pt idx="2330">
                  <c:v>5433.08</c:v>
                </c:pt>
                <c:pt idx="2331">
                  <c:v>5433.75</c:v>
                </c:pt>
                <c:pt idx="2332">
                  <c:v>5435.64</c:v>
                </c:pt>
                <c:pt idx="2333">
                  <c:v>5438.07</c:v>
                </c:pt>
                <c:pt idx="2334">
                  <c:v>5448.8</c:v>
                </c:pt>
                <c:pt idx="2335">
                  <c:v>5450.59</c:v>
                </c:pt>
                <c:pt idx="2336">
                  <c:v>5453</c:v>
                </c:pt>
                <c:pt idx="2337">
                  <c:v>5455.76</c:v>
                </c:pt>
                <c:pt idx="2338">
                  <c:v>5456.4</c:v>
                </c:pt>
                <c:pt idx="2339">
                  <c:v>5464.69</c:v>
                </c:pt>
                <c:pt idx="2340">
                  <c:v>5464.69</c:v>
                </c:pt>
                <c:pt idx="2341">
                  <c:v>5465.16</c:v>
                </c:pt>
                <c:pt idx="2342">
                  <c:v>5481.45</c:v>
                </c:pt>
                <c:pt idx="2343">
                  <c:v>5491.6</c:v>
                </c:pt>
                <c:pt idx="2344">
                  <c:v>5493.12</c:v>
                </c:pt>
                <c:pt idx="2345">
                  <c:v>5494.97</c:v>
                </c:pt>
                <c:pt idx="2346">
                  <c:v>5497.65</c:v>
                </c:pt>
                <c:pt idx="2347">
                  <c:v>5498.08</c:v>
                </c:pt>
                <c:pt idx="2348">
                  <c:v>5500.44</c:v>
                </c:pt>
                <c:pt idx="2349">
                  <c:v>5510.05</c:v>
                </c:pt>
                <c:pt idx="2350">
                  <c:v>5510.54</c:v>
                </c:pt>
                <c:pt idx="2351">
                  <c:v>5512.32</c:v>
                </c:pt>
                <c:pt idx="2352">
                  <c:v>5521.89</c:v>
                </c:pt>
                <c:pt idx="2353">
                  <c:v>5526.32</c:v>
                </c:pt>
                <c:pt idx="2354">
                  <c:v>5526.45</c:v>
                </c:pt>
                <c:pt idx="2355">
                  <c:v>5528.04</c:v>
                </c:pt>
                <c:pt idx="2356">
                  <c:v>5532.12</c:v>
                </c:pt>
                <c:pt idx="2357">
                  <c:v>5544</c:v>
                </c:pt>
                <c:pt idx="2358">
                  <c:v>5544.02</c:v>
                </c:pt>
                <c:pt idx="2359">
                  <c:v>5545.76</c:v>
                </c:pt>
                <c:pt idx="2360">
                  <c:v>5545.8</c:v>
                </c:pt>
                <c:pt idx="2361">
                  <c:v>5548.9</c:v>
                </c:pt>
                <c:pt idx="2362">
                  <c:v>5548.95</c:v>
                </c:pt>
                <c:pt idx="2363">
                  <c:v>5552.16</c:v>
                </c:pt>
                <c:pt idx="2364">
                  <c:v>5554.4</c:v>
                </c:pt>
                <c:pt idx="2365">
                  <c:v>5559.03</c:v>
                </c:pt>
                <c:pt idx="2366">
                  <c:v>5565.12</c:v>
                </c:pt>
                <c:pt idx="2367">
                  <c:v>5565.12</c:v>
                </c:pt>
                <c:pt idx="2368">
                  <c:v>5566</c:v>
                </c:pt>
                <c:pt idx="2369">
                  <c:v>5566.5</c:v>
                </c:pt>
                <c:pt idx="2370">
                  <c:v>5568.64</c:v>
                </c:pt>
                <c:pt idx="2371">
                  <c:v>5579.02</c:v>
                </c:pt>
                <c:pt idx="2372">
                  <c:v>5580.96</c:v>
                </c:pt>
                <c:pt idx="2373">
                  <c:v>5581.8</c:v>
                </c:pt>
                <c:pt idx="2374">
                  <c:v>5589.14</c:v>
                </c:pt>
                <c:pt idx="2375">
                  <c:v>5590</c:v>
                </c:pt>
                <c:pt idx="2376">
                  <c:v>5592.22</c:v>
                </c:pt>
                <c:pt idx="2377">
                  <c:v>5597.76</c:v>
                </c:pt>
                <c:pt idx="2378">
                  <c:v>5600.5</c:v>
                </c:pt>
                <c:pt idx="2379">
                  <c:v>5605.05</c:v>
                </c:pt>
                <c:pt idx="2380">
                  <c:v>5614</c:v>
                </c:pt>
                <c:pt idx="2381">
                  <c:v>5614.56</c:v>
                </c:pt>
                <c:pt idx="2382">
                  <c:v>5624.79</c:v>
                </c:pt>
                <c:pt idx="2383">
                  <c:v>5628.89</c:v>
                </c:pt>
                <c:pt idx="2384">
                  <c:v>5642.83</c:v>
                </c:pt>
                <c:pt idx="2385">
                  <c:v>5652.94</c:v>
                </c:pt>
                <c:pt idx="2386">
                  <c:v>5669.64</c:v>
                </c:pt>
                <c:pt idx="2387">
                  <c:v>5673.58</c:v>
                </c:pt>
                <c:pt idx="2388">
                  <c:v>5676.84</c:v>
                </c:pt>
                <c:pt idx="2389">
                  <c:v>5679.36</c:v>
                </c:pt>
                <c:pt idx="2390">
                  <c:v>5684.65</c:v>
                </c:pt>
                <c:pt idx="2391">
                  <c:v>5691.84</c:v>
                </c:pt>
                <c:pt idx="2392">
                  <c:v>5692.96</c:v>
                </c:pt>
                <c:pt idx="2393">
                  <c:v>5697.9</c:v>
                </c:pt>
                <c:pt idx="2394">
                  <c:v>5700.09</c:v>
                </c:pt>
                <c:pt idx="2395">
                  <c:v>5704.32</c:v>
                </c:pt>
                <c:pt idx="2396">
                  <c:v>5713.79</c:v>
                </c:pt>
                <c:pt idx="2397">
                  <c:v>5713.92</c:v>
                </c:pt>
                <c:pt idx="2398">
                  <c:v>5715.4</c:v>
                </c:pt>
                <c:pt idx="2399">
                  <c:v>5719.5</c:v>
                </c:pt>
                <c:pt idx="2400">
                  <c:v>5720.75</c:v>
                </c:pt>
                <c:pt idx="2401">
                  <c:v>5723.78</c:v>
                </c:pt>
                <c:pt idx="2402">
                  <c:v>5735.8</c:v>
                </c:pt>
                <c:pt idx="2403">
                  <c:v>5747.5</c:v>
                </c:pt>
                <c:pt idx="2404">
                  <c:v>5747.85</c:v>
                </c:pt>
                <c:pt idx="2405">
                  <c:v>5752.54</c:v>
                </c:pt>
                <c:pt idx="2406">
                  <c:v>5756.52</c:v>
                </c:pt>
                <c:pt idx="2407">
                  <c:v>5759.42</c:v>
                </c:pt>
                <c:pt idx="2408">
                  <c:v>5760.93</c:v>
                </c:pt>
                <c:pt idx="2409">
                  <c:v>5763.72</c:v>
                </c:pt>
                <c:pt idx="2410">
                  <c:v>5773.44</c:v>
                </c:pt>
                <c:pt idx="2411">
                  <c:v>5774.72</c:v>
                </c:pt>
                <c:pt idx="2412">
                  <c:v>5776.26</c:v>
                </c:pt>
                <c:pt idx="2413">
                  <c:v>5778.24</c:v>
                </c:pt>
                <c:pt idx="2414">
                  <c:v>5780.92</c:v>
                </c:pt>
                <c:pt idx="2415">
                  <c:v>5785.26</c:v>
                </c:pt>
                <c:pt idx="2416">
                  <c:v>5795.54</c:v>
                </c:pt>
                <c:pt idx="2417">
                  <c:v>5795.72</c:v>
                </c:pt>
                <c:pt idx="2418">
                  <c:v>5797.44</c:v>
                </c:pt>
                <c:pt idx="2419">
                  <c:v>5803.14</c:v>
                </c:pt>
                <c:pt idx="2420">
                  <c:v>5808.48</c:v>
                </c:pt>
                <c:pt idx="2421">
                  <c:v>5814.86</c:v>
                </c:pt>
                <c:pt idx="2422">
                  <c:v>5818.4</c:v>
                </c:pt>
                <c:pt idx="2423">
                  <c:v>5820.35</c:v>
                </c:pt>
                <c:pt idx="2424">
                  <c:v>5833.8</c:v>
                </c:pt>
                <c:pt idx="2425">
                  <c:v>5848.68</c:v>
                </c:pt>
                <c:pt idx="2426">
                  <c:v>5848.92</c:v>
                </c:pt>
                <c:pt idx="2427">
                  <c:v>5852.52</c:v>
                </c:pt>
                <c:pt idx="2428">
                  <c:v>5856.85</c:v>
                </c:pt>
                <c:pt idx="2429">
                  <c:v>5862</c:v>
                </c:pt>
                <c:pt idx="2430">
                  <c:v>5868.2</c:v>
                </c:pt>
                <c:pt idx="2431">
                  <c:v>5875.2</c:v>
                </c:pt>
                <c:pt idx="2432">
                  <c:v>5884.65</c:v>
                </c:pt>
                <c:pt idx="2433">
                  <c:v>5887.35</c:v>
                </c:pt>
                <c:pt idx="2434">
                  <c:v>5890.5</c:v>
                </c:pt>
                <c:pt idx="2435">
                  <c:v>5891.04</c:v>
                </c:pt>
                <c:pt idx="2436">
                  <c:v>5894.94</c:v>
                </c:pt>
                <c:pt idx="2437">
                  <c:v>5895.05</c:v>
                </c:pt>
                <c:pt idx="2438">
                  <c:v>5907.5</c:v>
                </c:pt>
                <c:pt idx="2439">
                  <c:v>5911.64</c:v>
                </c:pt>
                <c:pt idx="2440">
                  <c:v>5917.78</c:v>
                </c:pt>
                <c:pt idx="2441">
                  <c:v>5920.4</c:v>
                </c:pt>
                <c:pt idx="2442">
                  <c:v>5924.16</c:v>
                </c:pt>
                <c:pt idx="2443">
                  <c:v>5926.9</c:v>
                </c:pt>
                <c:pt idx="2444">
                  <c:v>5932.96</c:v>
                </c:pt>
                <c:pt idx="2445">
                  <c:v>5938.14</c:v>
                </c:pt>
                <c:pt idx="2446">
                  <c:v>5938.53</c:v>
                </c:pt>
                <c:pt idx="2447">
                  <c:v>5941.5</c:v>
                </c:pt>
                <c:pt idx="2448">
                  <c:v>5942.28</c:v>
                </c:pt>
                <c:pt idx="2449">
                  <c:v>5950.34</c:v>
                </c:pt>
                <c:pt idx="2450">
                  <c:v>5951.34</c:v>
                </c:pt>
                <c:pt idx="2451">
                  <c:v>5951.44</c:v>
                </c:pt>
                <c:pt idx="2452">
                  <c:v>5958.5</c:v>
                </c:pt>
                <c:pt idx="2453">
                  <c:v>5959.22</c:v>
                </c:pt>
                <c:pt idx="2454">
                  <c:v>5960.36</c:v>
                </c:pt>
                <c:pt idx="2455">
                  <c:v>5967</c:v>
                </c:pt>
                <c:pt idx="2456">
                  <c:v>5972.4</c:v>
                </c:pt>
                <c:pt idx="2457">
                  <c:v>5981.42</c:v>
                </c:pt>
                <c:pt idx="2458">
                  <c:v>5984.14</c:v>
                </c:pt>
                <c:pt idx="2459">
                  <c:v>5984.14</c:v>
                </c:pt>
                <c:pt idx="2460">
                  <c:v>5997.6</c:v>
                </c:pt>
                <c:pt idx="2461">
                  <c:v>6000.4</c:v>
                </c:pt>
                <c:pt idx="2462">
                  <c:v>6004.8</c:v>
                </c:pt>
                <c:pt idx="2463">
                  <c:v>6023.16</c:v>
                </c:pt>
                <c:pt idx="2464">
                  <c:v>6027.75</c:v>
                </c:pt>
                <c:pt idx="2465">
                  <c:v>6031.68</c:v>
                </c:pt>
                <c:pt idx="2466">
                  <c:v>6034.33</c:v>
                </c:pt>
                <c:pt idx="2467">
                  <c:v>6034.38</c:v>
                </c:pt>
                <c:pt idx="2468">
                  <c:v>6055.72</c:v>
                </c:pt>
                <c:pt idx="2469">
                  <c:v>6065.55</c:v>
                </c:pt>
                <c:pt idx="2470">
                  <c:v>6069</c:v>
                </c:pt>
                <c:pt idx="2471">
                  <c:v>6075.3</c:v>
                </c:pt>
                <c:pt idx="2472">
                  <c:v>6083</c:v>
                </c:pt>
                <c:pt idx="2473">
                  <c:v>6087.94</c:v>
                </c:pt>
                <c:pt idx="2474">
                  <c:v>6089.6</c:v>
                </c:pt>
                <c:pt idx="2475">
                  <c:v>6101</c:v>
                </c:pt>
                <c:pt idx="2476">
                  <c:v>6107.4</c:v>
                </c:pt>
                <c:pt idx="2477">
                  <c:v>6109.29</c:v>
                </c:pt>
                <c:pt idx="2478">
                  <c:v>6120.34</c:v>
                </c:pt>
                <c:pt idx="2479">
                  <c:v>6123.4</c:v>
                </c:pt>
                <c:pt idx="2480">
                  <c:v>6130.35</c:v>
                </c:pt>
                <c:pt idx="2481">
                  <c:v>6134.7</c:v>
                </c:pt>
                <c:pt idx="2482">
                  <c:v>6144.6</c:v>
                </c:pt>
                <c:pt idx="2483">
                  <c:v>6145.44</c:v>
                </c:pt>
                <c:pt idx="2484">
                  <c:v>6146.8</c:v>
                </c:pt>
                <c:pt idx="2485">
                  <c:v>6153.73</c:v>
                </c:pt>
                <c:pt idx="2486">
                  <c:v>6154.18</c:v>
                </c:pt>
                <c:pt idx="2487">
                  <c:v>6163.94</c:v>
                </c:pt>
                <c:pt idx="2488">
                  <c:v>6168</c:v>
                </c:pt>
                <c:pt idx="2489">
                  <c:v>6176.42</c:v>
                </c:pt>
                <c:pt idx="2490">
                  <c:v>6182.4</c:v>
                </c:pt>
                <c:pt idx="2491">
                  <c:v>6185.7</c:v>
                </c:pt>
                <c:pt idx="2492">
                  <c:v>6203.06</c:v>
                </c:pt>
                <c:pt idx="2493">
                  <c:v>6203.4</c:v>
                </c:pt>
                <c:pt idx="2494">
                  <c:v>6209.25</c:v>
                </c:pt>
                <c:pt idx="2495">
                  <c:v>6214.45</c:v>
                </c:pt>
                <c:pt idx="2496">
                  <c:v>6231.91</c:v>
                </c:pt>
                <c:pt idx="2497">
                  <c:v>6232</c:v>
                </c:pt>
                <c:pt idx="2498">
                  <c:v>6241.6</c:v>
                </c:pt>
                <c:pt idx="2499">
                  <c:v>6244.07</c:v>
                </c:pt>
                <c:pt idx="2500">
                  <c:v>6266.12</c:v>
                </c:pt>
                <c:pt idx="2501">
                  <c:v>6267.69</c:v>
                </c:pt>
                <c:pt idx="2502">
                  <c:v>6275.72</c:v>
                </c:pt>
                <c:pt idx="2503">
                  <c:v>6276.46</c:v>
                </c:pt>
                <c:pt idx="2504">
                  <c:v>6287.66</c:v>
                </c:pt>
                <c:pt idx="2505">
                  <c:v>6295.95</c:v>
                </c:pt>
                <c:pt idx="2506">
                  <c:v>6311.2</c:v>
                </c:pt>
                <c:pt idx="2507">
                  <c:v>6319.35</c:v>
                </c:pt>
                <c:pt idx="2508">
                  <c:v>6324.75</c:v>
                </c:pt>
                <c:pt idx="2509">
                  <c:v>6336.07</c:v>
                </c:pt>
                <c:pt idx="2510">
                  <c:v>6341.21</c:v>
                </c:pt>
                <c:pt idx="2511">
                  <c:v>6350.96</c:v>
                </c:pt>
                <c:pt idx="2512">
                  <c:v>6353.27</c:v>
                </c:pt>
                <c:pt idx="2513">
                  <c:v>6357.6</c:v>
                </c:pt>
                <c:pt idx="2514">
                  <c:v>6358.68</c:v>
                </c:pt>
                <c:pt idx="2515">
                  <c:v>6372.6</c:v>
                </c:pt>
                <c:pt idx="2516">
                  <c:v>6376.58</c:v>
                </c:pt>
                <c:pt idx="2517">
                  <c:v>6378.72</c:v>
                </c:pt>
                <c:pt idx="2518">
                  <c:v>6386.16</c:v>
                </c:pt>
                <c:pt idx="2519">
                  <c:v>6386.94</c:v>
                </c:pt>
                <c:pt idx="2520">
                  <c:v>6387.8</c:v>
                </c:pt>
                <c:pt idx="2521">
                  <c:v>6393.54</c:v>
                </c:pt>
                <c:pt idx="2522">
                  <c:v>6396</c:v>
                </c:pt>
                <c:pt idx="2523">
                  <c:v>6401.22</c:v>
                </c:pt>
                <c:pt idx="2524">
                  <c:v>6407.86</c:v>
                </c:pt>
                <c:pt idx="2525">
                  <c:v>6426.5</c:v>
                </c:pt>
                <c:pt idx="2526">
                  <c:v>6432.64</c:v>
                </c:pt>
                <c:pt idx="2527">
                  <c:v>6433.7</c:v>
                </c:pt>
                <c:pt idx="2528">
                  <c:v>6433.82</c:v>
                </c:pt>
                <c:pt idx="2529">
                  <c:v>6434.02</c:v>
                </c:pt>
                <c:pt idx="2530">
                  <c:v>6434.4</c:v>
                </c:pt>
                <c:pt idx="2531">
                  <c:v>6437.28</c:v>
                </c:pt>
                <c:pt idx="2532">
                  <c:v>6445.46</c:v>
                </c:pt>
                <c:pt idx="2533">
                  <c:v>6446.7</c:v>
                </c:pt>
                <c:pt idx="2534">
                  <c:v>6454.4</c:v>
                </c:pt>
                <c:pt idx="2535">
                  <c:v>6463.23</c:v>
                </c:pt>
                <c:pt idx="2536">
                  <c:v>6467.02</c:v>
                </c:pt>
                <c:pt idx="2537">
                  <c:v>6482.85</c:v>
                </c:pt>
                <c:pt idx="2538">
                  <c:v>6483.46</c:v>
                </c:pt>
                <c:pt idx="2539">
                  <c:v>6484.59</c:v>
                </c:pt>
                <c:pt idx="2540">
                  <c:v>6490.68</c:v>
                </c:pt>
                <c:pt idx="2541">
                  <c:v>6490.88</c:v>
                </c:pt>
                <c:pt idx="2542">
                  <c:v>6499.32</c:v>
                </c:pt>
                <c:pt idx="2543">
                  <c:v>6531.44</c:v>
                </c:pt>
                <c:pt idx="2544">
                  <c:v>6539.04</c:v>
                </c:pt>
                <c:pt idx="2545">
                  <c:v>6541.2</c:v>
                </c:pt>
                <c:pt idx="2546">
                  <c:v>6548.3</c:v>
                </c:pt>
                <c:pt idx="2547">
                  <c:v>6549.2</c:v>
                </c:pt>
                <c:pt idx="2548">
                  <c:v>6554.24</c:v>
                </c:pt>
                <c:pt idx="2549">
                  <c:v>6563.06</c:v>
                </c:pt>
                <c:pt idx="2550">
                  <c:v>6567.96</c:v>
                </c:pt>
                <c:pt idx="2551">
                  <c:v>6570.76</c:v>
                </c:pt>
                <c:pt idx="2552">
                  <c:v>6576.5</c:v>
                </c:pt>
                <c:pt idx="2553">
                  <c:v>6658.02</c:v>
                </c:pt>
                <c:pt idx="2554">
                  <c:v>6668.24</c:v>
                </c:pt>
                <c:pt idx="2555">
                  <c:v>6678</c:v>
                </c:pt>
                <c:pt idx="2556">
                  <c:v>6680.78</c:v>
                </c:pt>
                <c:pt idx="2557">
                  <c:v>6683.34</c:v>
                </c:pt>
                <c:pt idx="2558">
                  <c:v>6695.53</c:v>
                </c:pt>
                <c:pt idx="2559">
                  <c:v>6712.93</c:v>
                </c:pt>
                <c:pt idx="2560">
                  <c:v>6719.54</c:v>
                </c:pt>
                <c:pt idx="2561">
                  <c:v>6724</c:v>
                </c:pt>
                <c:pt idx="2562">
                  <c:v>6747.6</c:v>
                </c:pt>
                <c:pt idx="2563">
                  <c:v>6749.83</c:v>
                </c:pt>
                <c:pt idx="2564">
                  <c:v>6756</c:v>
                </c:pt>
                <c:pt idx="2565">
                  <c:v>6761.6</c:v>
                </c:pt>
                <c:pt idx="2566">
                  <c:v>6763.05</c:v>
                </c:pt>
                <c:pt idx="2567">
                  <c:v>6763.47</c:v>
                </c:pt>
                <c:pt idx="2568">
                  <c:v>6773.6</c:v>
                </c:pt>
                <c:pt idx="2569">
                  <c:v>6799.68</c:v>
                </c:pt>
                <c:pt idx="2570">
                  <c:v>6804.63</c:v>
                </c:pt>
                <c:pt idx="2571">
                  <c:v>6817.22</c:v>
                </c:pt>
                <c:pt idx="2572">
                  <c:v>6819.04</c:v>
                </c:pt>
                <c:pt idx="2573">
                  <c:v>6825.6</c:v>
                </c:pt>
                <c:pt idx="2574">
                  <c:v>6832.02</c:v>
                </c:pt>
                <c:pt idx="2575">
                  <c:v>6834.5</c:v>
                </c:pt>
                <c:pt idx="2576">
                  <c:v>6847</c:v>
                </c:pt>
                <c:pt idx="2577">
                  <c:v>6853.44</c:v>
                </c:pt>
                <c:pt idx="2578">
                  <c:v>6862.94</c:v>
                </c:pt>
                <c:pt idx="2579">
                  <c:v>6863.92</c:v>
                </c:pt>
                <c:pt idx="2580">
                  <c:v>6869.05</c:v>
                </c:pt>
                <c:pt idx="2581">
                  <c:v>6876.11</c:v>
                </c:pt>
                <c:pt idx="2582">
                  <c:v>6893.81</c:v>
                </c:pt>
                <c:pt idx="2583">
                  <c:v>6896.75</c:v>
                </c:pt>
                <c:pt idx="2584">
                  <c:v>6901.92</c:v>
                </c:pt>
                <c:pt idx="2585">
                  <c:v>6913.8</c:v>
                </c:pt>
                <c:pt idx="2586">
                  <c:v>6916.12</c:v>
                </c:pt>
                <c:pt idx="2587">
                  <c:v>6930.74</c:v>
                </c:pt>
                <c:pt idx="2588">
                  <c:v>6934.62</c:v>
                </c:pt>
                <c:pt idx="2589">
                  <c:v>6949.67</c:v>
                </c:pt>
                <c:pt idx="2590">
                  <c:v>6952.12</c:v>
                </c:pt>
                <c:pt idx="2591">
                  <c:v>6954.08</c:v>
                </c:pt>
                <c:pt idx="2592">
                  <c:v>6960.48</c:v>
                </c:pt>
                <c:pt idx="2593">
                  <c:v>6981</c:v>
                </c:pt>
                <c:pt idx="2594">
                  <c:v>6996.42</c:v>
                </c:pt>
                <c:pt idx="2595">
                  <c:v>7016.31</c:v>
                </c:pt>
                <c:pt idx="2596">
                  <c:v>7017.76</c:v>
                </c:pt>
                <c:pt idx="2597">
                  <c:v>7020.48</c:v>
                </c:pt>
                <c:pt idx="2598">
                  <c:v>7020.64</c:v>
                </c:pt>
                <c:pt idx="2599">
                  <c:v>7023.9</c:v>
                </c:pt>
                <c:pt idx="2600">
                  <c:v>7023.98</c:v>
                </c:pt>
                <c:pt idx="2601">
                  <c:v>7031.52</c:v>
                </c:pt>
                <c:pt idx="2602">
                  <c:v>7036.89</c:v>
                </c:pt>
                <c:pt idx="2603">
                  <c:v>7048.14</c:v>
                </c:pt>
                <c:pt idx="2604">
                  <c:v>7060.24</c:v>
                </c:pt>
                <c:pt idx="2605">
                  <c:v>7071.27</c:v>
                </c:pt>
                <c:pt idx="2606">
                  <c:v>7078.23</c:v>
                </c:pt>
                <c:pt idx="2607">
                  <c:v>7083</c:v>
                </c:pt>
                <c:pt idx="2608">
                  <c:v>7083.37</c:v>
                </c:pt>
                <c:pt idx="2609">
                  <c:v>7084</c:v>
                </c:pt>
                <c:pt idx="2610">
                  <c:v>7110.8</c:v>
                </c:pt>
                <c:pt idx="2611">
                  <c:v>7110.91</c:v>
                </c:pt>
                <c:pt idx="2612">
                  <c:v>7119</c:v>
                </c:pt>
                <c:pt idx="2613">
                  <c:v>7132.68</c:v>
                </c:pt>
                <c:pt idx="2614">
                  <c:v>7136.19</c:v>
                </c:pt>
                <c:pt idx="2615">
                  <c:v>7140.76</c:v>
                </c:pt>
                <c:pt idx="2616">
                  <c:v>7146.9</c:v>
                </c:pt>
                <c:pt idx="2617">
                  <c:v>7154.5</c:v>
                </c:pt>
                <c:pt idx="2618">
                  <c:v>7169.28</c:v>
                </c:pt>
                <c:pt idx="2619">
                  <c:v>7181.44</c:v>
                </c:pt>
                <c:pt idx="2620">
                  <c:v>7182</c:v>
                </c:pt>
                <c:pt idx="2621">
                  <c:v>7182</c:v>
                </c:pt>
                <c:pt idx="2622">
                  <c:v>7207.45</c:v>
                </c:pt>
                <c:pt idx="2623">
                  <c:v>7208</c:v>
                </c:pt>
                <c:pt idx="2624">
                  <c:v>7209.11</c:v>
                </c:pt>
                <c:pt idx="2625">
                  <c:v>7232.16</c:v>
                </c:pt>
                <c:pt idx="2626">
                  <c:v>7238.28</c:v>
                </c:pt>
                <c:pt idx="2627">
                  <c:v>7264.53</c:v>
                </c:pt>
                <c:pt idx="2628">
                  <c:v>7290.36</c:v>
                </c:pt>
                <c:pt idx="2629">
                  <c:v>7300.51</c:v>
                </c:pt>
                <c:pt idx="2630">
                  <c:v>7307.42</c:v>
                </c:pt>
                <c:pt idx="2631">
                  <c:v>7310</c:v>
                </c:pt>
                <c:pt idx="2632">
                  <c:v>7310</c:v>
                </c:pt>
                <c:pt idx="2633">
                  <c:v>7329.06</c:v>
                </c:pt>
                <c:pt idx="2634">
                  <c:v>7343.9</c:v>
                </c:pt>
                <c:pt idx="2635">
                  <c:v>7366.44</c:v>
                </c:pt>
                <c:pt idx="2636">
                  <c:v>7374.1</c:v>
                </c:pt>
                <c:pt idx="2637">
                  <c:v>7379.97</c:v>
                </c:pt>
                <c:pt idx="2638">
                  <c:v>7381.16</c:v>
                </c:pt>
                <c:pt idx="2639">
                  <c:v>7381.16</c:v>
                </c:pt>
                <c:pt idx="2640">
                  <c:v>7396.8</c:v>
                </c:pt>
                <c:pt idx="2641">
                  <c:v>7397</c:v>
                </c:pt>
                <c:pt idx="2642">
                  <c:v>7421.3</c:v>
                </c:pt>
                <c:pt idx="2643">
                  <c:v>7455.87</c:v>
                </c:pt>
                <c:pt idx="2644">
                  <c:v>7460.74</c:v>
                </c:pt>
                <c:pt idx="2645">
                  <c:v>7474.5</c:v>
                </c:pt>
                <c:pt idx="2646">
                  <c:v>7483.98</c:v>
                </c:pt>
                <c:pt idx="2647">
                  <c:v>7488.04</c:v>
                </c:pt>
                <c:pt idx="2648">
                  <c:v>7492.4</c:v>
                </c:pt>
                <c:pt idx="2649">
                  <c:v>7498.9</c:v>
                </c:pt>
                <c:pt idx="2650">
                  <c:v>7516.08</c:v>
                </c:pt>
                <c:pt idx="2651">
                  <c:v>7543.75</c:v>
                </c:pt>
                <c:pt idx="2652">
                  <c:v>7552.28</c:v>
                </c:pt>
                <c:pt idx="2653">
                  <c:v>7554.8</c:v>
                </c:pt>
                <c:pt idx="2654">
                  <c:v>7597.3</c:v>
                </c:pt>
                <c:pt idx="2655">
                  <c:v>7599.9</c:v>
                </c:pt>
                <c:pt idx="2656">
                  <c:v>7620.5</c:v>
                </c:pt>
                <c:pt idx="2657">
                  <c:v>7650</c:v>
                </c:pt>
                <c:pt idx="2658">
                  <c:v>7667.14</c:v>
                </c:pt>
                <c:pt idx="2659">
                  <c:v>7680.64</c:v>
                </c:pt>
                <c:pt idx="2660">
                  <c:v>7695.6</c:v>
                </c:pt>
                <c:pt idx="2661">
                  <c:v>7723.5</c:v>
                </c:pt>
                <c:pt idx="2662">
                  <c:v>7737.93</c:v>
                </c:pt>
                <c:pt idx="2663">
                  <c:v>7827.3</c:v>
                </c:pt>
                <c:pt idx="2664">
                  <c:v>7872.5</c:v>
                </c:pt>
                <c:pt idx="2665">
                  <c:v>7886.2</c:v>
                </c:pt>
                <c:pt idx="2666">
                  <c:v>7901.1</c:v>
                </c:pt>
                <c:pt idx="2667">
                  <c:v>7947.31</c:v>
                </c:pt>
                <c:pt idx="2668">
                  <c:v>7956.46</c:v>
                </c:pt>
                <c:pt idx="2669">
                  <c:v>7962.24</c:v>
                </c:pt>
                <c:pt idx="2670">
                  <c:v>7969.36</c:v>
                </c:pt>
                <c:pt idx="2671">
                  <c:v>7975.44</c:v>
                </c:pt>
                <c:pt idx="2672">
                  <c:v>8008.56</c:v>
                </c:pt>
                <c:pt idx="2673">
                  <c:v>8014.82</c:v>
                </c:pt>
                <c:pt idx="2674">
                  <c:v>8014.82</c:v>
                </c:pt>
                <c:pt idx="2675">
                  <c:v>8023.29</c:v>
                </c:pt>
                <c:pt idx="2676">
                  <c:v>8078.4</c:v>
                </c:pt>
                <c:pt idx="2677">
                  <c:v>8118.55</c:v>
                </c:pt>
                <c:pt idx="2678">
                  <c:v>8138.76</c:v>
                </c:pt>
                <c:pt idx="2679">
                  <c:v>8160.3</c:v>
                </c:pt>
                <c:pt idx="2680">
                  <c:v>8209.44</c:v>
                </c:pt>
                <c:pt idx="2681">
                  <c:v>8209.44</c:v>
                </c:pt>
                <c:pt idx="2682">
                  <c:v>8236.75</c:v>
                </c:pt>
                <c:pt idx="2683">
                  <c:v>8253</c:v>
                </c:pt>
                <c:pt idx="2684">
                  <c:v>8257</c:v>
                </c:pt>
                <c:pt idx="2685">
                  <c:v>8258</c:v>
                </c:pt>
                <c:pt idx="2686">
                  <c:v>8272.34</c:v>
                </c:pt>
                <c:pt idx="2687">
                  <c:v>8284</c:v>
                </c:pt>
                <c:pt idx="2688">
                  <c:v>8289.0499999999993</c:v>
                </c:pt>
                <c:pt idx="2689">
                  <c:v>8291.0400000000009</c:v>
                </c:pt>
                <c:pt idx="2690">
                  <c:v>8331.61</c:v>
                </c:pt>
                <c:pt idx="2691">
                  <c:v>8336.94</c:v>
                </c:pt>
                <c:pt idx="2692">
                  <c:v>8339.7999999999993</c:v>
                </c:pt>
                <c:pt idx="2693">
                  <c:v>8344.7099999999991</c:v>
                </c:pt>
                <c:pt idx="2694">
                  <c:v>8374.69</c:v>
                </c:pt>
                <c:pt idx="2695">
                  <c:v>8378.58</c:v>
                </c:pt>
                <c:pt idx="2696">
                  <c:v>8378.69</c:v>
                </c:pt>
                <c:pt idx="2697">
                  <c:v>8411.56</c:v>
                </c:pt>
                <c:pt idx="2698">
                  <c:v>8427.02</c:v>
                </c:pt>
                <c:pt idx="2699">
                  <c:v>8448.64</c:v>
                </c:pt>
                <c:pt idx="2700">
                  <c:v>8470.14</c:v>
                </c:pt>
                <c:pt idx="2701">
                  <c:v>8498</c:v>
                </c:pt>
                <c:pt idx="2702">
                  <c:v>8594.52</c:v>
                </c:pt>
                <c:pt idx="2703">
                  <c:v>8602.92</c:v>
                </c:pt>
                <c:pt idx="2704">
                  <c:v>8648.64</c:v>
                </c:pt>
                <c:pt idx="2705">
                  <c:v>8677.7999999999993</c:v>
                </c:pt>
                <c:pt idx="2706">
                  <c:v>8690.36</c:v>
                </c:pt>
                <c:pt idx="2707">
                  <c:v>8714.7000000000007</c:v>
                </c:pt>
                <c:pt idx="2708">
                  <c:v>8754.69</c:v>
                </c:pt>
                <c:pt idx="2709">
                  <c:v>8844.1200000000008</c:v>
                </c:pt>
                <c:pt idx="2710">
                  <c:v>8884.7999999999993</c:v>
                </c:pt>
                <c:pt idx="2711">
                  <c:v>8887.7000000000007</c:v>
                </c:pt>
                <c:pt idx="2712">
                  <c:v>8892.9</c:v>
                </c:pt>
                <c:pt idx="2713">
                  <c:v>8935.5</c:v>
                </c:pt>
                <c:pt idx="2714">
                  <c:v>8940.9599999999991</c:v>
                </c:pt>
                <c:pt idx="2715">
                  <c:v>8977.0499999999993</c:v>
                </c:pt>
                <c:pt idx="2716">
                  <c:v>9048.16</c:v>
                </c:pt>
                <c:pt idx="2717">
                  <c:v>9064.89</c:v>
                </c:pt>
                <c:pt idx="2718">
                  <c:v>9160.36</c:v>
                </c:pt>
                <c:pt idx="2719">
                  <c:v>9169</c:v>
                </c:pt>
                <c:pt idx="2720">
                  <c:v>9218.16</c:v>
                </c:pt>
                <c:pt idx="2721">
                  <c:v>9240</c:v>
                </c:pt>
                <c:pt idx="2722">
                  <c:v>9240.44</c:v>
                </c:pt>
                <c:pt idx="2723">
                  <c:v>9245.76</c:v>
                </c:pt>
                <c:pt idx="2724">
                  <c:v>9264.86</c:v>
                </c:pt>
                <c:pt idx="2725">
                  <c:v>9470.94</c:v>
                </c:pt>
                <c:pt idx="2726">
                  <c:v>9534.5</c:v>
                </c:pt>
                <c:pt idx="2727">
                  <c:v>9558.7999999999993</c:v>
                </c:pt>
                <c:pt idx="2728">
                  <c:v>9631</c:v>
                </c:pt>
                <c:pt idx="2729">
                  <c:v>9661.44</c:v>
                </c:pt>
                <c:pt idx="2730">
                  <c:v>9720</c:v>
                </c:pt>
                <c:pt idx="2731">
                  <c:v>9774.0300000000007</c:v>
                </c:pt>
                <c:pt idx="2732">
                  <c:v>10039.6</c:v>
                </c:pt>
                <c:pt idx="2733">
                  <c:v>10066.6</c:v>
                </c:pt>
                <c:pt idx="2734">
                  <c:v>10172.700000000001</c:v>
                </c:pt>
                <c:pt idx="2735">
                  <c:v>10468.9</c:v>
                </c:pt>
                <c:pt idx="2736">
                  <c:v>10606.2</c:v>
                </c:pt>
                <c:pt idx="2737">
                  <c:v>10758</c:v>
                </c:pt>
                <c:pt idx="2738">
                  <c:v>10993.5</c:v>
                </c:pt>
                <c:pt idx="2739">
                  <c:v>11279.2</c:v>
                </c:pt>
                <c:pt idx="2740">
                  <c:v>11623.7</c:v>
                </c:pt>
                <c:pt idx="2741">
                  <c:v>11739.7</c:v>
                </c:pt>
                <c:pt idx="2742">
                  <c:v>11886.6</c:v>
                </c:pt>
                <c:pt idx="2743">
                  <c:v>11887.8</c:v>
                </c:pt>
                <c:pt idx="2744">
                  <c:v>12001</c:v>
                </c:pt>
                <c:pt idx="2745">
                  <c:v>12536.5</c:v>
                </c:pt>
                <c:pt idx="2746">
                  <c:v>14082.8</c:v>
                </c:pt>
              </c:numCache>
            </c:numRef>
          </c:yVal>
          <c:smooth val="0"/>
          <c:extLst>
            <c:ext xmlns:c16="http://schemas.microsoft.com/office/drawing/2014/chart" uri="{C3380CC4-5D6E-409C-BE32-E72D297353CC}">
              <c16:uniqueId val="{00000001-9DCD-4B63-9F9F-392B6C482A41}"/>
            </c:ext>
          </c:extLst>
        </c:ser>
        <c:dLbls>
          <c:showLegendKey val="0"/>
          <c:showVal val="0"/>
          <c:showCatName val="0"/>
          <c:showSerName val="0"/>
          <c:showPercent val="0"/>
          <c:showBubbleSize val="0"/>
        </c:dLbls>
        <c:axId val="1980397055"/>
        <c:axId val="1980398303"/>
      </c:scatterChart>
      <c:valAx>
        <c:axId val="1980397055"/>
        <c:scaling>
          <c:orientation val="minMax"/>
          <c:min val="5"/>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980398303"/>
        <c:crosses val="autoZero"/>
        <c:crossBetween val="midCat"/>
      </c:valAx>
      <c:valAx>
        <c:axId val="1980398303"/>
        <c:scaling>
          <c:orientation val="minMax"/>
          <c:min val="30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98039705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'Exponential Smoothing Model'!$D$4</c:f>
              <c:strCache>
                <c:ptCount val="1"/>
                <c:pt idx="0">
                  <c:v>Sum of SALES</c:v>
                </c:pt>
              </c:strCache>
            </c:strRef>
          </c:tx>
          <c:spPr>
            <a:ln w="28575" cap="rnd">
              <a:solidFill>
                <a:schemeClr val="accent1"/>
              </a:solidFill>
              <a:round/>
            </a:ln>
            <a:effectLst/>
          </c:spPr>
          <c:marker>
            <c:symbol val="none"/>
          </c:marker>
          <c:val>
            <c:numRef>
              <c:f>'Exponential Smoothing Model'!$D$5:$D$19</c:f>
              <c:numCache>
                <c:formatCode>_(* #,##0.00_);_(* \(#,##0.00\);_(* "-"??_);_(@_)</c:formatCode>
                <c:ptCount val="15"/>
                <c:pt idx="0">
                  <c:v>270589.79000000004</c:v>
                </c:pt>
                <c:pt idx="1">
                  <c:v>550091.98</c:v>
                </c:pt>
                <c:pt idx="2">
                  <c:v>553623.74000000022</c:v>
                </c:pt>
                <c:pt idx="3">
                  <c:v>1742263.97</c:v>
                </c:pt>
                <c:pt idx="4">
                  <c:v>840552.21</c:v>
                </c:pt>
                <c:pt idx="5">
                  <c:v>685320.24000000034</c:v>
                </c:pt>
                <c:pt idx="6">
                  <c:v>1075319.5799999994</c:v>
                </c:pt>
                <c:pt idx="7">
                  <c:v>1932374.4499999988</c:v>
                </c:pt>
                <c:pt idx="8">
                  <c:v>1016328.6400000005</c:v>
                </c:pt>
                <c:pt idx="9">
                  <c:v>1093757.1100000003</c:v>
                </c:pt>
              </c:numCache>
            </c:numRef>
          </c:val>
          <c:smooth val="0"/>
          <c:extLst>
            <c:ext xmlns:c16="http://schemas.microsoft.com/office/drawing/2014/chart" uri="{C3380CC4-5D6E-409C-BE32-E72D297353CC}">
              <c16:uniqueId val="{00000000-800C-434C-ABB3-83AF42090BD5}"/>
            </c:ext>
          </c:extLst>
        </c:ser>
        <c:ser>
          <c:idx val="1"/>
          <c:order val="1"/>
          <c:tx>
            <c:strRef>
              <c:f>'Exponential Smoothing Model'!$E$4</c:f>
              <c:strCache>
                <c:ptCount val="1"/>
                <c:pt idx="0">
                  <c:v>Forecast(Sum of SALES)</c:v>
                </c:pt>
              </c:strCache>
            </c:strRef>
          </c:tx>
          <c:spPr>
            <a:ln w="25400" cap="rnd">
              <a:solidFill>
                <a:schemeClr val="accent2"/>
              </a:solidFill>
              <a:round/>
            </a:ln>
            <a:effectLst/>
          </c:spPr>
          <c:marker>
            <c:symbol val="none"/>
          </c:marker>
          <c:cat>
            <c:numRef>
              <c:f>'Exponential Smoothing Model'!$C$5:$C$19</c:f>
              <c:numCache>
                <c:formatCode>0</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'Exponential Smoothing Model'!$E$5:$E$19</c:f>
              <c:numCache>
                <c:formatCode>General</c:formatCode>
                <c:ptCount val="15"/>
                <c:pt idx="9" formatCode="_(* #,##0.00_);_(* \(#,##0.00\);_(* &quot;-&quot;??_);_(@_)">
                  <c:v>1093757.1100000003</c:v>
                </c:pt>
                <c:pt idx="10" formatCode="_(* #,##0.00_);_(* \(#,##0.00\);_(* &quot;-&quot;??_);_(@_)">
                  <c:v>1416072.2216288154</c:v>
                </c:pt>
                <c:pt idx="11" formatCode="_(* #,##0.00_);_(* \(#,##0.00\);_(* &quot;-&quot;??_);_(@_)">
                  <c:v>1511054.2216344445</c:v>
                </c:pt>
                <c:pt idx="12" formatCode="_(* #,##0.00_);_(* \(#,##0.00\);_(* &quot;-&quot;??_);_(@_)">
                  <c:v>1606036.2216400725</c:v>
                </c:pt>
                <c:pt idx="13" formatCode="_(* #,##0.00_);_(* \(#,##0.00\);_(* &quot;-&quot;??_);_(@_)">
                  <c:v>1701018.2216457014</c:v>
                </c:pt>
                <c:pt idx="14" formatCode="_(* #,##0.00_);_(* \(#,##0.00\);_(* &quot;-&quot;??_);_(@_)">
                  <c:v>1796000.2216513294</c:v>
                </c:pt>
              </c:numCache>
            </c:numRef>
          </c:val>
          <c:smooth val="0"/>
          <c:extLst>
            <c:ext xmlns:c16="http://schemas.microsoft.com/office/drawing/2014/chart" uri="{C3380CC4-5D6E-409C-BE32-E72D297353CC}">
              <c16:uniqueId val="{00000001-800C-434C-ABB3-83AF42090BD5}"/>
            </c:ext>
          </c:extLst>
        </c:ser>
        <c:ser>
          <c:idx val="2"/>
          <c:order val="2"/>
          <c:tx>
            <c:strRef>
              <c:f>'Exponential Smoothing Model'!$F$4</c:f>
              <c:strCache>
                <c:ptCount val="1"/>
                <c:pt idx="0">
                  <c:v>Lower Confidence Bound(Sum of SALES)</c:v>
                </c:pt>
              </c:strCache>
            </c:strRef>
          </c:tx>
          <c:spPr>
            <a:ln w="12700" cap="rnd">
              <a:solidFill>
                <a:srgbClr val="70369A"/>
              </a:solidFill>
              <a:prstDash val="solid"/>
              <a:round/>
            </a:ln>
            <a:effectLst/>
          </c:spPr>
          <c:marker>
            <c:symbol val="none"/>
          </c:marker>
          <c:cat>
            <c:numRef>
              <c:f>'Exponential Smoothing Model'!$C$5:$C$19</c:f>
              <c:numCache>
                <c:formatCode>0</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'Exponential Smoothing Model'!$F$5:$F$19</c:f>
              <c:numCache>
                <c:formatCode>General</c:formatCode>
                <c:ptCount val="15"/>
                <c:pt idx="9" formatCode="_(* #,##0.00_);_(* \(#,##0.00\);_(* &quot;-&quot;??_);_(@_)">
                  <c:v>1093757.1100000003</c:v>
                </c:pt>
                <c:pt idx="10" formatCode="_(* #,##0.00_);_(* \(#,##0.00\);_(* &quot;-&quot;??_);_(@_)">
                  <c:v>476861.26840314222</c:v>
                </c:pt>
                <c:pt idx="11" formatCode="_(* #,##0.00_);_(* \(#,##0.00\);_(* &quot;-&quot;??_);_(@_)">
                  <c:v>564299.29916806845</c:v>
                </c:pt>
                <c:pt idx="12" formatCode="_(* #,##0.00_);_(* \(#,##0.00\);_(* &quot;-&quot;??_);_(@_)">
                  <c:v>651679.11255601048</c:v>
                </c:pt>
                <c:pt idx="13" formatCode="_(* #,##0.00_);_(* \(#,##0.00\);_(* &quot;-&quot;??_);_(@_)">
                  <c:v>739001.17178201536</c:v>
                </c:pt>
                <c:pt idx="14" formatCode="_(* #,##0.00_);_(* \(#,##0.00\);_(* &quot;-&quot;??_);_(@_)">
                  <c:v>826265.93579970056</c:v>
                </c:pt>
              </c:numCache>
            </c:numRef>
          </c:val>
          <c:smooth val="0"/>
          <c:extLst>
            <c:ext xmlns:c16="http://schemas.microsoft.com/office/drawing/2014/chart" uri="{C3380CC4-5D6E-409C-BE32-E72D297353CC}">
              <c16:uniqueId val="{00000002-800C-434C-ABB3-83AF42090BD5}"/>
            </c:ext>
          </c:extLst>
        </c:ser>
        <c:ser>
          <c:idx val="3"/>
          <c:order val="3"/>
          <c:tx>
            <c:strRef>
              <c:f>'Exponential Smoothing Model'!$G$4</c:f>
              <c:strCache>
                <c:ptCount val="1"/>
                <c:pt idx="0">
                  <c:v>Upper Confidence Bound(Sum of SALES)</c:v>
                </c:pt>
              </c:strCache>
            </c:strRef>
          </c:tx>
          <c:spPr>
            <a:ln w="12700" cap="rnd">
              <a:solidFill>
                <a:srgbClr val="70369A"/>
              </a:solidFill>
              <a:prstDash val="solid"/>
              <a:round/>
            </a:ln>
            <a:effectLst/>
          </c:spPr>
          <c:marker>
            <c:symbol val="none"/>
          </c:marker>
          <c:cat>
            <c:numRef>
              <c:f>'Exponential Smoothing Model'!$C$5:$C$19</c:f>
              <c:numCache>
                <c:formatCode>0</c:formatCode>
                <c:ptCount val="1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numCache>
            </c:numRef>
          </c:cat>
          <c:val>
            <c:numRef>
              <c:f>'Exponential Smoothing Model'!$G$5:$G$19</c:f>
              <c:numCache>
                <c:formatCode>General</c:formatCode>
                <c:ptCount val="15"/>
                <c:pt idx="9" formatCode="_(* #,##0.00_);_(* \(#,##0.00\);_(* &quot;-&quot;??_);_(@_)">
                  <c:v>1093757.1100000003</c:v>
                </c:pt>
                <c:pt idx="10" formatCode="_(* #,##0.00_);_(* \(#,##0.00\);_(* &quot;-&quot;??_);_(@_)">
                  <c:v>2355283.1748544886</c:v>
                </c:pt>
                <c:pt idx="11" formatCode="_(* #,##0.00_);_(* \(#,##0.00\);_(* &quot;-&quot;??_);_(@_)">
                  <c:v>2457809.1441008206</c:v>
                </c:pt>
                <c:pt idx="12" formatCode="_(* #,##0.00_);_(* \(#,##0.00\);_(* &quot;-&quot;??_);_(@_)">
                  <c:v>2560393.3307241346</c:v>
                </c:pt>
                <c:pt idx="13" formatCode="_(* #,##0.00_);_(* \(#,##0.00\);_(* &quot;-&quot;??_);_(@_)">
                  <c:v>2663035.2715093875</c:v>
                </c:pt>
                <c:pt idx="14" formatCode="_(* #,##0.00_);_(* \(#,##0.00\);_(* &quot;-&quot;??_);_(@_)">
                  <c:v>2765734.5075029582</c:v>
                </c:pt>
              </c:numCache>
            </c:numRef>
          </c:val>
          <c:smooth val="0"/>
          <c:extLst>
            <c:ext xmlns:c16="http://schemas.microsoft.com/office/drawing/2014/chart" uri="{C3380CC4-5D6E-409C-BE32-E72D297353CC}">
              <c16:uniqueId val="{00000003-800C-434C-ABB3-83AF42090BD5}"/>
            </c:ext>
          </c:extLst>
        </c:ser>
        <c:dLbls>
          <c:showLegendKey val="0"/>
          <c:showVal val="0"/>
          <c:showCatName val="0"/>
          <c:showSerName val="0"/>
          <c:showPercent val="0"/>
          <c:showBubbleSize val="0"/>
        </c:dLbls>
        <c:smooth val="0"/>
        <c:axId val="348094063"/>
        <c:axId val="348096559"/>
      </c:lineChart>
      <c:catAx>
        <c:axId val="348094063"/>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48096559"/>
        <c:crosses val="autoZero"/>
        <c:auto val="1"/>
        <c:lblAlgn val="ctr"/>
        <c:lblOffset val="100"/>
        <c:noMultiLvlLbl val="0"/>
      </c:catAx>
      <c:valAx>
        <c:axId val="3480965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3480940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4F0C64"/>
                </a:solidFill>
              </a:rPr>
              <a:t>Trend of Quarterly SALES (Polynomial)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scatterChart>
        <c:scatterStyle val="lineMarker"/>
        <c:varyColors val="0"/>
        <c:ser>
          <c:idx val="0"/>
          <c:order val="0"/>
          <c:tx>
            <c:strRef>
              <c:f>'Trend Analysis model'!$D$5</c:f>
              <c:strCache>
                <c:ptCount val="1"/>
                <c:pt idx="0">
                  <c:v>Sum of SALES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ly"/>
            <c:order val="6"/>
            <c:forward val="5"/>
            <c:dispRSqr val="1"/>
            <c:dispEq val="1"/>
            <c:trendlineLbl>
              <c:layout>
                <c:manualLayout>
                  <c:x val="3.4351531850373908E-2"/>
                  <c:y val="-5.0729929250646948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trendlineLbl>
          </c:trendline>
          <c:xVal>
            <c:numRef>
              <c:f>'Trend Analysis model'!$C$6:$C$15</c:f>
              <c:numCache>
                <c:formatCode>0</c:formatCode>
                <c:ptCount val="10"/>
                <c:pt idx="0">
                  <c:v>1</c:v>
                </c:pt>
                <c:pt idx="1">
                  <c:v>2</c:v>
                </c:pt>
                <c:pt idx="2">
                  <c:v>3</c:v>
                </c:pt>
                <c:pt idx="3">
                  <c:v>4</c:v>
                </c:pt>
                <c:pt idx="4">
                  <c:v>5</c:v>
                </c:pt>
                <c:pt idx="5">
                  <c:v>6</c:v>
                </c:pt>
                <c:pt idx="6">
                  <c:v>7</c:v>
                </c:pt>
                <c:pt idx="7">
                  <c:v>8</c:v>
                </c:pt>
                <c:pt idx="8">
                  <c:v>9</c:v>
                </c:pt>
                <c:pt idx="9">
                  <c:v>10</c:v>
                </c:pt>
              </c:numCache>
            </c:numRef>
          </c:xVal>
          <c:yVal>
            <c:numRef>
              <c:f>'Trend Analysis model'!$D$6:$D$15</c:f>
              <c:numCache>
                <c:formatCode>_(* #,##0.00_);_(* \(#,##0.00\);_(* "-"??_);_(@_)</c:formatCode>
                <c:ptCount val="10"/>
                <c:pt idx="0">
                  <c:v>270589.79000000004</c:v>
                </c:pt>
                <c:pt idx="1">
                  <c:v>550091.98</c:v>
                </c:pt>
                <c:pt idx="2">
                  <c:v>553623.74000000022</c:v>
                </c:pt>
                <c:pt idx="3">
                  <c:v>1742263.97</c:v>
                </c:pt>
                <c:pt idx="4">
                  <c:v>840552.21</c:v>
                </c:pt>
                <c:pt idx="5">
                  <c:v>685320.24000000034</c:v>
                </c:pt>
                <c:pt idx="6">
                  <c:v>1075319.5799999994</c:v>
                </c:pt>
                <c:pt idx="7">
                  <c:v>1932374.4499999988</c:v>
                </c:pt>
                <c:pt idx="8">
                  <c:v>1016328.6400000005</c:v>
                </c:pt>
                <c:pt idx="9">
                  <c:v>1093757.1100000003</c:v>
                </c:pt>
              </c:numCache>
            </c:numRef>
          </c:yVal>
          <c:smooth val="0"/>
          <c:extLst>
            <c:ext xmlns:c16="http://schemas.microsoft.com/office/drawing/2014/chart" uri="{C3380CC4-5D6E-409C-BE32-E72D297353CC}">
              <c16:uniqueId val="{00000000-E889-4E10-9C35-76E8196A0924}"/>
            </c:ext>
          </c:extLst>
        </c:ser>
        <c:dLbls>
          <c:showLegendKey val="0"/>
          <c:showVal val="0"/>
          <c:showCatName val="0"/>
          <c:showSerName val="0"/>
          <c:showPercent val="0"/>
          <c:showBubbleSize val="0"/>
        </c:dLbls>
        <c:axId val="123827679"/>
        <c:axId val="123828511"/>
      </c:scatterChart>
      <c:valAx>
        <c:axId val="1238276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3828511"/>
        <c:crosses val="autoZero"/>
        <c:crossBetween val="midCat"/>
        <c:majorUnit val="1"/>
      </c:valAx>
      <c:valAx>
        <c:axId val="12382851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12382767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4F0C64"/>
                </a:solidFill>
              </a:rPr>
              <a:t>Trend of Quarterly Sales (Logarithmic)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H"/>
        </a:p>
      </c:txPr>
    </c:title>
    <c:autoTitleDeleted val="0"/>
    <c:plotArea>
      <c:layout/>
      <c:scatterChart>
        <c:scatterStyle val="lineMarker"/>
        <c:varyColors val="0"/>
        <c:ser>
          <c:idx val="0"/>
          <c:order val="0"/>
          <c:tx>
            <c:strRef>
              <c:f>'Trend Analysis model'!$D$5</c:f>
              <c:strCache>
                <c:ptCount val="1"/>
                <c:pt idx="0">
                  <c:v>Sum of SALES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og"/>
            <c:forward val="5"/>
            <c:dispRSqr val="1"/>
            <c:dispEq val="1"/>
            <c:trendlineLbl>
              <c:layout>
                <c:manualLayout>
                  <c:x val="-3.8979002624671917E-2"/>
                  <c:y val="-0.1298472586759988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trendlineLbl>
          </c:trendline>
          <c:xVal>
            <c:numRef>
              <c:f>'Trend Analysis model'!$C$6:$C$15</c:f>
              <c:numCache>
                <c:formatCode>0</c:formatCode>
                <c:ptCount val="10"/>
                <c:pt idx="0">
                  <c:v>1</c:v>
                </c:pt>
                <c:pt idx="1">
                  <c:v>2</c:v>
                </c:pt>
                <c:pt idx="2">
                  <c:v>3</c:v>
                </c:pt>
                <c:pt idx="3">
                  <c:v>4</c:v>
                </c:pt>
                <c:pt idx="4">
                  <c:v>5</c:v>
                </c:pt>
                <c:pt idx="5">
                  <c:v>6</c:v>
                </c:pt>
                <c:pt idx="6">
                  <c:v>7</c:v>
                </c:pt>
                <c:pt idx="7">
                  <c:v>8</c:v>
                </c:pt>
                <c:pt idx="8">
                  <c:v>9</c:v>
                </c:pt>
                <c:pt idx="9">
                  <c:v>10</c:v>
                </c:pt>
              </c:numCache>
            </c:numRef>
          </c:xVal>
          <c:yVal>
            <c:numRef>
              <c:f>'Trend Analysis model'!$D$6:$D$15</c:f>
              <c:numCache>
                <c:formatCode>_(* #,##0.00_);_(* \(#,##0.00\);_(* "-"??_);_(@_)</c:formatCode>
                <c:ptCount val="10"/>
                <c:pt idx="0">
                  <c:v>270589.79000000004</c:v>
                </c:pt>
                <c:pt idx="1">
                  <c:v>550091.98</c:v>
                </c:pt>
                <c:pt idx="2">
                  <c:v>553623.74000000022</c:v>
                </c:pt>
                <c:pt idx="3">
                  <c:v>1742263.97</c:v>
                </c:pt>
                <c:pt idx="4">
                  <c:v>840552.21</c:v>
                </c:pt>
                <c:pt idx="5">
                  <c:v>685320.24000000034</c:v>
                </c:pt>
                <c:pt idx="6">
                  <c:v>1075319.5799999994</c:v>
                </c:pt>
                <c:pt idx="7">
                  <c:v>1932374.4499999988</c:v>
                </c:pt>
                <c:pt idx="8">
                  <c:v>1016328.6400000005</c:v>
                </c:pt>
                <c:pt idx="9">
                  <c:v>1093757.1100000003</c:v>
                </c:pt>
              </c:numCache>
            </c:numRef>
          </c:yVal>
          <c:smooth val="0"/>
          <c:extLst>
            <c:ext xmlns:c16="http://schemas.microsoft.com/office/drawing/2014/chart" uri="{C3380CC4-5D6E-409C-BE32-E72D297353CC}">
              <c16:uniqueId val="{00000000-BE0C-4F90-A35B-A3546A5EC7DA}"/>
            </c:ext>
          </c:extLst>
        </c:ser>
        <c:dLbls>
          <c:showLegendKey val="0"/>
          <c:showVal val="0"/>
          <c:showCatName val="0"/>
          <c:showSerName val="0"/>
          <c:showPercent val="0"/>
          <c:showBubbleSize val="0"/>
        </c:dLbls>
        <c:axId val="201054335"/>
        <c:axId val="201048927"/>
      </c:scatterChart>
      <c:valAx>
        <c:axId val="20105433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1048927"/>
        <c:crosses val="autoZero"/>
        <c:crossBetween val="midCat"/>
      </c:valAx>
      <c:valAx>
        <c:axId val="20104892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GH"/>
          </a:p>
        </c:txPr>
        <c:crossAx val="2010543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GH"/>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63BF8B56-4722-40DA-B352-ED9F1B362427}">
          <cx:dataLabels>
            <cx:visibility seriesName="0" categoryName="1" value="1"/>
            <cx:separator>, </cx:separator>
          </cx:dataLabels>
          <cx:dataId val="0"/>
          <cx:layoutPr>
            <cx:regionLabelLayout val="none"/>
            <cx:geography projectionType="miller" viewedRegionType="dataOnly" cultureLanguage="en-US" cultureRegion="GH" attribution="Powered by Bing">
              <cx:geoCache provider="{E9337A44-BEBE-4D9F-B70C-5C5E7DAFC167}">
                <cx:binary>7J3bcls3soZfxZXrTYXnw9TMrhrqZDt24sRSMtaNSpEViiJFSqQkSnr6/f39A9AirTiuiquSqj0Z
TLPRaDQajUbjsNaS/3l6/4/T6dnJ4sX95XS2/Mfp/b++Ob+5ufrHt98uT8/PLk+WW5fj08V8Of/t
Zut0fvnt/Lffxqdn335cnKzGs9G3zXqj/e3p+cni5uz+m//9J9JGZ/M389OTm/F89uPt2eLhp7Pl
7fRm+ZmyZ4tenM5vZzeqPkLSv7759+3yZnEyHZ988+JsdjO+eTh4uDr71zdrXN+8+HZT1iftvpii
2s3tR+rWmp2tXrNfb/dbjYH/++bFdD4bpfJGq73VHtQbvVarXdd/jdz29yeX1P8ilUKhk48fF2fL
5Yv0u1Z1rQdrJePlfNtG2J5L338fRge/XTfy//5zg0CXNyiVcdi0zx8VbQ7D3uJkdnqW7fDnx6Dd
3eo22/36oNlbs31zq93pt3rtQS+NzCC3adv/sR7PGz7X27B6Jm+afO+nv97k4WZf0+/bva1Ov1fv
1dvrNm+0txrt+qDfb3XC3Z/1988r8rzRSw82rF7om2b/98Ffb/bh2XQ0vr3MbvfnXb1T3+pi3k63
n3x63frtrW630ex3+n0bv97KTdvjv0Cf561fKm5Yv9A3rT/c/eutvzeeTU9mH7MJ/rz1u62tZrvb
63U7yb7N9XjT2Ro064NGp5usvxHrv0Cf561fKm5Yv9A3rb/36q+3/vbJ7OTjV1xpu82tTq/dbDQa
zRJZKgttbcAqUO8NGvVGMv+G7/+xPs8bP9fbsH0mb5p++99/vel3zmaXJ4vJ13P8Dp7dajYGrV7H
S+l62OlvDfpscvIWp16n2Bssh50v0Od525eKG8Yv9E3r73z311t//2xxeTJ7yCb482Gn09giqgz6
vW79Oes36lutfr1f7+WovxF2vkCf561fKm5Yv9A/sf7fIOi/Wpx93aDfaW71u53GoNtsOe6sB/1a
b4v9ZbszYHRKXKo6/xco9Lz5S8UN8xf6pvlf/R3Mf3My/Yqu325tdZqdTqfe9+lJ28lK0G80txzt
835nw/Vf/ZE2v2N5V9u0u6mfWP1vsM98zzH65Gq++IqHqsZWq9Pt4POtp8NT1fL11hZBp6MlIUc6
B/sv0uV5u1eqbti+UrJp//f7f33If31ydTLLZvjzAb/FVqbTbnQ6vWYy/rrXtxRzup1uc8P0f6jG
82ZP1TZMnqib5n797q8394vv54vVycOLr2fxzmBr0Gi1iPApkmzEmfpWr9UfdAf93KR93Xpk2nMD
/7zFc70Nk2fyps2//+FvYPN35+Pp+OpqPDtbfkXDN9hZtnvtOqeqsnpWw0yzscWev9vlCi2b2aav
qJMLvtz+a5U3BmGtbHMk3r38G4xECYZfcxz+G+7jjjnm6+b18+YF5vurk/FXDPdtNvD4d72bb5CJ
MpU5UGMP1Gm3uNlpPL/D/EN1ng9CqdqG+yfqpuPvvv/rHT+Hx691d//foP+Hjr46+3j2FT0di3d1
H9/spI3Nuqdzedxpsqns52uGjQv793+ozu94eqq36eqJvOnr7/8G56j3q/HN49ni6x5leVDSrzea
EWwilHBFVgk0/S22+4Nuu5sueQYb1zhfqNPvjUGlQ58MRKVsczS2/wZL7uFsfHP28cV3HLM+zr/m
dX6L3U+r32JI/N/6fKhx5dmpd7jxTw9T6tw9VO8Wvlyv5wdls/7GuGwWbw7N/vCvXxQOufH7agvC
f4cj/GRzWfDj92eLNrdGh+///fXGozXY6tRbnR5TYC1Q1QaDrXqj32o36k/30c/Mi/c3Jzdny8/p
89lpkas/Pyty6eakOPwb7JTWzjBfa3b896hWfRnly2aD143sKl9rJP4fz4vffyulvKWzc3Jzshuv
91ReTPl8aR7MjaqfW1g8lq8+/uubBotyeWdIEtaW6E9e8MlVzk6WN1RmS9xocPLrdHv9XqM+aH/z
YnUWJVxuDxptzoT9pp5qKgbO5oubc146ok6LRxKDTrvbb7TYsrFvWM5vo4wr81671xrw5gtbuXa/
3S7vVL2bTx9G81mxRcq/mN1evpuPZzfLf33Tb3OneGU+acqTj36j3uo2JAgde132jFenJz+xFYK9
8T93y8a4s7hcNA5XrdXOavYwbD++nU93JpOXpP4JYNR4a7i63FlOXwILQrZ/AoBFaOsgE+qXqn5z
u72YD+EGJ4EUyWT7D9vz6ZAaLgUxbgTYnqX2wEuTBaE1miXNm28hkupHyk2FujXLc6FlVHGYQ3lo
FJJyzu0CzY3ExYjOHW+T74+lbv0ItNqS2zN/advZEAzKL5oi9WK8c7VE9n1SFD1CHr+wZRQpJCq5
KoUSFBZGDPYl227ebs/vlamfvxRy/nI02QEuO5Nd8jRWClS2Co7VW5D52/nq1XIkfmBKH5yb1Pbb
t9iGKoiGdjV7uyfxR49H9B9j0PXaxc5yvNrDW0ihtDUG5g5Zf3IkpB31T+gLXfCv/KZ0jwLbG8pT
34oClNG+1A4IslwdGEr11QH6Wuv65HLYvlKm3t8HWX54PBr17ofkRBjvAFfnO8sPANDJ9QFwtHj7
eMRvfyAU6DRfvp1Nd8CBtkyy1gcaTc3d3e1R0XKBYlBp/ALsUi3pvWrJ+vO7UyD9oVDdy/hodzT5
Lrgp09DSY7yFARZXDDA1VPYBAC1+aQnUolKrQUGTkgVZ3byFJxRzicwTLVs42vVPAOQMi3KyMb5/
our0CtfJ/mJBEEGwvuzOeDOOhiD1I6EPCh64CAS8Bvw/57f7OITZQCgwBLFLyL+P7AjQwiiTxmqP
pul6gaGU9A8DWDUKk47dA2kadhTSPXBPwSUyppFLycqq2e08Sja4DS2L3Ku6JOdkY7j3yMQA4FhV
dLwNx8PmdjHsg4cYz57Hb0nhfM5VPQ8K/tcbv4TYWnZ2Z/dvHxmysSoiz8l4FcI9vxvOX/EL2QJB
ih9DkTeHlyPfbG4I+HhbG9IQiTrLD0UIOZJGOjpGL2lfHYWqkYfQvzmgcD46BSdhC+yiMpknKsIR
UlV6TTBF4OBGP/LGmKyoJbkZgqDTsvVmF0WsLLA2eVCzkEgEpMH+3YPUrV3N97EQvQM+HmXgPJCA
BawfwU3/MOzj/YH7Wrt7WxLBDRxYP6JC/AZo3Yo4qR8A7dNeCUbTB/m9XTs8HjSWTVMtmEqLlarW
jzJoz04D1Tx40DiMjoerpwHLfbMD9Fh8rKt6iCfcH1jwo7QUGroisCCoQZZkxM0tb4iOj29RPYI2
bfML9HxMou4IhpIUZrA8IAYIY6NYGQrsSbZ2O/4hrN3q7y7kXWSoUIWSQtOMEsVAj9iTc4uXYbXs
xyMakCfC6GSnALffGsLsBLeLoC8XByKeTvRj9ULrBUuV1YbV1YKuluRC/I6XO9cHriJzQ5QOaH5R
P1B3jhaTYW8ioRoAXCz7GoaiP2Tpz8Xru9WufCuVnxZDeJDIKmHibCNzVsbRjGUoYfc4eijJ2gkr
m9Zn9oE8fN7YB3Z1N9hvtZptXsVotxtsOdf2gY8Xk9r9ajE9bBNssncUB5l0h8QwxXSK8BZDFg3v
tuoHcIID89YINIr5DWoBzQNXdtAn8FICrCbvkxSTpzVtcEogVvyPTYzDcQnKjjnsA0AUbG7fAgk8
KRx9SNGKAAVdsaYSk8mScIu8JwAlmQaCVz0eRSykFvkUrQI3X1RcqhEnXGf5gWrk2Hwsknfa6ww9
C/AT/K41O9XUDrcqnhXxy0NvT5HXhCcA+9+Pj1PuKZ4E9gdOwQvfn3hFg0fm3X6/x8mh3tv0itpV
96bevDhuHGr7y0DlMQYl4RAmEF00ikwyFWRvYJyr3kIRY87aO57vX+tUoB1hRSAoRIvNG0oq2EOM
2EngKi27hivZo8Aj/lJiwqC219MxA4JhFFfFFlaz5MYLWZtXeoLkKHL4pJShSXPzKbjP7nbvasPq
QsGIxeDQP7j7y+4rKMR8ZcYvvbCk0wUk8srQXGmGdp3oDwiQhP79xXDyvXSzDCpHO9SjgdRabNfT
4KW1inKkpEY8RuQ9UvXmAf1ia+VlzSudx8gqAGOVc85GtJ3AY9cW9QEkSJGTrtruax7rjEYrIsUB
jrlOIsueK2rda3c7abKpoHZLJZ7+3pkZ99mk7P3uHobapV1q91qSth/BkaIEW8PYHZIlSgh+MOqc
t3bHvV0Soz3bWRwPG80hiDTMu/ZGbbt1pQ0jVUnz6amERks0HFvSp0KfVXQIKPtGc9OiEaBxIAkj
fYBVPwh3YdHRWRiiF95xOtABtdEi3CBDeyrHOUEdgAhSeHxHA1t/DLPOFxhsdL8zun4YMhyrxSkj
0sYH7tnE839o/X7M93CoUX2UNkO4mBMuYR+zKwM964E0QynQTkVoYLRYSclCl795gbFvRQOPR4qA
OdU+8L+yf1DL3u6wg2JtzPsyyIizNng0CG1DpPz4ZetdOptSom7rJELLSQ2IZKgNNTtz+CV5ug7U
pAKTB0Y/Ohdv7uYyCwkKzWiVJn2oeaPE/I8QUDUQ+5hQkCYa293RkFnqsGA4v77VLLdNQg2jVtWq
UI4qTV10dAavHt/wizcycYCeG0TQmD2aMOppmkQKfYiw9nQDnGQE6AQFUyB+/eIE8nzYvnnDL2Mk
FcJeZC/uDmTC/gkUccVw0pKzcEIklfYocksgqGJNmR8QDUfH8/0yYUE4aHmqgKSJETMhjl0+WMeB
lJVYrh7LPIgPGzH7XEtzJFIWspaLPUKi6LCOHM4mEDizFWk0AaVkQThxj09jglKg+Wmt0swlB49n
qyp+8KyPyUqBin0pQzcdIuACSbJCWwsV97ryK9XAgDZav1MbwmkhRYLqpvsGzLvuHxF8cQ0NDH4C
KxnBnA4aC10IoCQwdxFxm6pky0UUOj5/eX0kTVMtC3CVAq2lQ7MZPN6qxGCzRYsomRrCosl0IZaM
6jiQh8YR+CGUboMXLhDkuEb/ZNrd3ytZ6whDHhW41GYMmmWEe0EjFffSEZdS5xVj7XImgcPruxVz
hAg7UQrI1c0iPNov+rjsnSkkRe2Lmm4MhGkTaaK3luweKUFKf7RDkj5u01qiCEg0S4dUUcOX7jDy
ZQ40X2CoTqxcdLsYhFINQZgxEWMULDrRsyfQAhR3HCi9tGQxc1qa4CMWYrV2+XLw611XHoVoIAx5
4HxtFYtYDKvUD383ksSZpKbyLKyYFprKMUUxFopgr7Aev6oUu2/KyYLHjhxAjqScz4lxRoTiY5/h
xdVkl41dOcSBu46hN/BItjhn3QT1Y7UlBy/JiFl8+gSPm0ZURETxDnDSvPfrakfXAOksQnWnIFSl
lpLHI8qsibW/6w7PH3WQRn+gTt0srL7ziJbdc1pDhiuGzhCQRCrNuBBoxOLLYRqrQAH6puX+wO3p
5Pwk+Pj1cocbVgjA6EToS+fdlhvVFa3tkQeQUvNQ0wlOqvZ/dT2glQJBC0MoJ+NzTyEbNounvHSv
IPnC17Igu4POll5vIGRhY0aiFVXIGmFwQYBUfzwaf7g8VhkmIT9jnS/WSjarHP65VI+c9hQ5PVHy
HYyL2F3EfqkKdF6I7Y/vINwA7AXRGOXrIjYps/6bOHOsWPWRxxoeOpeuxBh02nsX0yFjQFcZHCJQ
vicX888DNhrhL6WEch2SoXokqwhVnAWhlLlb1lnh85VaccKIIDE0MKuiYm4EQCBSaAcENiczoTsI
0Ej4KLZnONK9GSYgL0NEotsgtYtTdnDgCeZ7FizSqA0bqyFFOiRhPI9RMJt/0BqSbPdsRm/vsDwC
4GLrxKVO7BJ9nZZP73BQ7COb4dNelScjecd1+zBsnuuJE+K0HWVflfeqEHMOlBrII3n/C1R5nMHh
ojYQSlQWe1RmQzZ91zvfJedNWmwRzMkuAXKBLBlk42hHublLNbhIBHwodIzb1fPTi1lNe93r23er
7uvF/HLYGt9uy8js3y86u7Xa/TAsQlzSEyV+GI3J+/Hd9/hs70GRpHd9OeTajfFsDzTnPbAUyyW0
TPJrR+vPcTwWU9YKFhr8yXCpFUarRMDL7WZjL1YQ+58hxZVVpe4nOSUk0wJuaseV48UdNZTSsh2S
IutkhySLrvHQqVxG5gtT+OJq02GBa5/iw1QB3+23dOvolGMJ/a/4s++KIojGzRK1lrppoo70VQNG
MVW+vs9LUrU1OM0HkZZIZKkDJIwAfecJGwwhFhAtqWt0kuQSz0ZqpD4naixvmJlqHifXAUaQMBc5
yg0rixAEOne7r1t/yp2MA6OH+TcyWrAd8J6gb2h1dtyoTjabFiGOEnc8+cYFHSJSGI3DaEQJGUXL
qDncRCmAG4muQ/1yhjUDzO/ri31+SIlUieg+MhI/VgdMU1iq8PNXeZ3Wp/e7vH3ABW+v32102vX2
xnP+VufqYnrRXEwOU2hYP6ivnYx9kAMy2Q1BHEiIAC6NkACAQIniATdG/BQ2IyrIJ1G9YGD2AkHW
ku4fKqdWywdWEQcmEx2bZnf73CRCjwfL0EA5AJHS/bF3p1BT2XGHp63pDBF10NFhNAdzB3BgugjD
aI+NnauW7kBJtoF7BiQhHOgTrpsnKILosOZNMG2DrM7qXT3S9VZbEarc95RwtRHCfhxNtBRL44A+
qwIVwHR0CMHqWno0XPqmdvLGPiGVqGhK2syXfTZ36DoTO5VmyYIDCbXMz3SIISgy/9EE0v32Yvad
JlsETQjwA71xADLlSew+gZUZSA2HdUPmWp7bjv8mS24KQGo94gZ3WvGM0XDea++WRqUtd2LVZ/OY
Ih9Bfrq7jsNusUychhgHm8JPEdx/Q29XZGpasN1thmpfpR8cRK64RwB6GJELXhW31NoEGRoIdwql
HJNVhyNtjWgFK9ucKKDKeRSFfEBhamEGBGpEuBXJOybVy/smVY0xQFMQzGyYA6pNz9B0B69u9fwY
NEVGBoHo5aFgaztOS04sQfkEQgUEA2ED6pE1Ec01HRkl4l63ZoZCJruz+TazDLy6IWJjRd0JcV3R
gBDLlXTsccEpWBKNqZTnapxAioqU0y/30X13r6tdtqI+CVGRjqKxHkCCeYktsZzdH3pXN9DWFXVp
iSBXIkW56ETbtbs9VO/dDs8f9iiQ6vSJeoQQJ6jxdIFcfvCQN3rqvUppksacpE08dgCaggamBCM5
J+uW9qjV+1ekluQl6PZ6f9lSNXMb0kPHxM+vRI3Oc8+UqisRr8RVnzTWOq3L82arPz6UlegfzVkf
mnOPvXb4UcERHM6bKT/bMScRlnJDEEnLr0gRi+OpZawMcJT0FJhhj2tVirRYcMN0lC7XWDGYW8RU
h9Bn4fHO7VwvpVDoqR4XkGL13I6wUp34zExHD2Yps1FzNeYnMvrtixS+8lkYhpLwTs9eOy7ZasKD
lx9wWGjp7oL9CK5hnpjelF59P+vvyMcpcXmaMtqFw5qnejyKlG+VeYrnxTEG/wCxc8XcC8DoIfHz
PsL3EZ8+d2w0ezyFrjf7/DGk3sZupXbf5y9QNVsXh/WL8A4mB4NV/ADct+Lzx+12T1sMUhl5eUF6
3MTIMogPP1/fx+VU83bn9pBxZiH22HppZsxi7BgI3525MGgBqo7gk5KvUXmvyG5iaE8oMNzPjmU9
5JLV+1fEUjFaBxgFKuU7uISEL3ltwKMU4pmdrAt+8iM3irM6XgIVL3lamTgt+6bMTpePToOfLh61
Kk3uDqhKi4YwQUyXlxblhQeZCHdABcFhCKggXtDJlmgKvrZy+Hx3vnt/tYej2LOAQnJMM13+VTkk
M9jxVoTr43mual90+DV7uCGow5aqhej8UElt3R+Mb7bntezIOogmTSzXosUZoVVtWJNAXKrja8nm
7fxvtfmbxBoVPDvcEzQB+fzM4D3gZ2ZGa8DLxJ0WT+T5cmg9ej52GuPa5Pj4/JDuMitoBAhepkcV
IUhGFPUEAUKgRoHwatmJB0yUBi/TCDIJn1V5HP/tvyWrl1fxWEfJ4u92YHsyuBwpvBpE2Q+8cTpP
myy7LwV6XIkb2Tm14SHjzRWkPm9E1XkWtX6OdBY++Xk+Pxp31s5pCrgT2bLUP/kngdGj7mDokTbF
jsYIVt6G0vDm53weXgbfr1b9wTh3n1kleSd8wPeUvJ7dbzc3xvmuNV7d1i+7DZ3XyjjTZnnnJt0H
aUxet+MlNA8YgwviR/GLU1AGNA45LvZ4GvbbPP6LJ0nEQcWAHI80khEleXBAkUrjeQ2xL8ZS48oi
90HRKS92HOyD6jHXw50oufvlvvN2zuvI823qUiUcg/GPnDwgzhVP1y+OMXFN4DEGTi63l+daIL2X
Y0R13YAwvZvDyEIow22E8fSIUxS3LvplF0Q0YYfHCPvM7mF3NIhoQ8lsqotBEI19JUrFk2dFo7gQ
jOfSKhVzNQRwP6ING5XHjzv9n/glWMlxODyx4YGV2QrJ8PNu0xk8Fx66zUaz0eq2261BZ+M1rlqr
dXk9mnTOD0tgiBjgGY+vgKAILotPKXDwNooxhwWKSeYzJCyAkBw9cKJEYY9Bx1fD2nyv2kd6hijg
2nHf7Vu0BVli/bGm9zwcc/JjaBSC02rBDOImu50hyRWB9ucCQZwocmms1OH6ZWsAhxyby4G7U5ja
19uTJc+zkR/7SviEpu8YLCikgMaTdmYIldMmURvG2PtBxV8jFzsMPN9zwYjnzPxwfobzO1nB+vnb
9m9PKiH4ZH6tN6kojrNA6bppkFGPRJ3QCFRt556jmhVkXwIxz3qXUwEpTo74UExUn9NrBhbOjOvK
0KQQYpQyqiMt+M0JtAxgPr6YICauz8ng6dTLF9CBljoWCIRS9DRuSIcKIobUM+zLEGJMyh1xQMga
L3Z+ykYw0khwzh/TK5cA9exb/LHjIq8n9/yUcstSQYQ+skaAJGRhdWsl2xMs87tCFpKFWR7lJvuJ
rBp1CI3PGRwVgTTC8qfsLZrEXQph0Zs6L5W0K3o8C4k4SC72do+vG5e7pkOKSMkvgZJwCOQmhp3a
+iWsgyoQbkOfiIFeMtNTxIijpnA5QyRk9ezeDJeTbYIp2RJwQVLb+TErki3TcZmsmYHg+YwCml4T
tgQrblGGcJA2lKT1uOymJF96g9KSoVsChw8lojGkhQ1KOxDA56/a/VemxeUGlciR3GKmFbk+dbGg
wALOBEhX8C5IZyovNZC0WYhx+53mKw++aDBkueG76XD6PZVMNW19hUQug171isLOkCOKbKXV1WO8
u+8qPHfuD+v331EOI9JBclchYDO5TB5Kd62+PNAVD+ujHxXYIZwFwlRwHTrJMB4JxpUK/qL1Iyfu
gbgNYtmAUpaQL1kiWw2dHatfvHVbDf7mXLPF39fir3B1uxtL5GI6ubxuXfUuD5/eSiPCeP0DFpyg
RPwlC0IinjlMOfCBO15VIRtiLQ/prVYLcyUgKRYZ6lsEULEjordXpafvfYgADmiEE+/AHDpYq2Jx
cRTBBypxqYQm3ACcZK5KCErV8mMy116mTZnCWW93wsygao6Qcf5Fu6ewaBmWrmYicDoaUkTbxif7
CHOOQFZUciGQqhBdRJaqlmSdKDWxchvtqkRBEKKgs24hbR8dISEVh8eVSfi0k4NnTB01HjPGvFye
55vScltNHbt9fjpV4gEminAJoSAOOFDS5zraKsaJ0m7P5PcUIFtwkJJM94xIp4zVAXPBs+BpOzXu
7D1sQ6QiZwMz6HCqx6+06YmllstT/3SG8SY0+LQZjeMpUATfDyIUj7erxqUQ05jZj4FIKA80hYhH
P4lr1C3RTU2y941zN7140iAukGgRolUo0DrEAf5L7hr5UwKazJuTvTdo8rdTe00ulJp8zFu9bOyN
R1erVa/OZw08b+URFf3L73KXrtJhpiITvcAypyEyDYGr6XD0E4xC006H32qnWhfDx9V29MXdSvfX
GJV6kOYPu6vz7f5Jbza8/wESjQCLTLIWbsQybJV0nWxJT1HLtfO+yrGKNboyrunFb0jwrt8qu7J3
vX69oDPdrt2yGS4aWR0gdmFPTETwJ5xQ4LFQ8Cw3alLgflFQemRileIiIKKBETExZuq0HxS6u9TC
CECEVFNls+lhozrTYV4fNns8EotddNwnI5Pa2QQWtAHJOqEKB+ef69qUmyd2/1YyE8zqRj0dvPgB
pz/edDRF5PuaDf5lkoAAncCZS4WYiuIQ6RniMJFfDKKcruVLCDi0SMZlU/hagEVnMrwfz9OjBZvJ
/TaOsiAornevwao2wW9IGlxPCM4G5vUhwYchqmISJ69wedMb6wT7X4X+ja14HIhYtryQBaOifD4D
mQyFRKFf/Y1CrznldQ5dMzjYC9Hi5KAPLIsI5Qro7Jh5CLfBoQtQQte76eoNa0HeN3lZMKRqLgGF
N+dAc+wnzpMzBCERAkk+99kC7kyC98mOyZp6oRwUaOeySQvEquBVOzvwaOllgvAY+eF+u9lJ551s
zDAdVom8K1gEzYDEvOLX3m+YdyeQSVaOFkCARTsf+2IC5adTcDjG5IjjupYDdLeK20HJjI4Q8UqS
5zIODYIXGzLTRfG0j89Z5neDl8vZd8tdiuSd6QQZMgHkmQisdDFJND18b7t+BwsdbWjFN3So63kD
zLdG+eGnBxTIwJfBBWd8PdBAL4BAiFFPHxWiQ6Ozc3+vV/zUH24wcUXvQ0bNmTYft1fD7puyucju
51bcXIFuzi2Ce/PhdokqUPQyIU16z+2Vl1ZzwOCXHJZRD0MfTCCK0tM9FUSJKs9pI2oh1dWpqJRi
l3ON252bwyS0EqigIKukuCDD4hC09jFuZBxUGDPMn/2BXDXZcaowXzr4AcCnwTKHUncV+NTbOFAQ
IlGiwE5jyetkoxQeaTo0pRocTownUfsId6RedfVA/dDa3SAkUrtUdF+T39pH6WV0tEx2R9HBfHhx
t11ml/vq+WpI/ECy9v+U+TCQHhVRXmKocUcccGY/oa4KB0tew9A72LhZfELhqhCq7CpfPwIgxhFW
cdR3s+my1iVtXuGLnbhCayyu9B2Fge6x+2u7ZuezexRYvCWWLOyuWaxvdVi2EYLtl40D45QwDsHn
IYFABQo1PF7DKGBQKEhDcxtP1hGBfpCsGcUX5zuD89mwaBrDQ7zUG5Vwx6+l0B+QKAfld6OPuaSI
ohk/2YcCHlsSJNguRYT1szggqTRUiFB6jeH0+DUUPCZvbuw8oh3BYRuDxEWp5PDh1pF9Mrqhmk32
acFCeUnUVJlW+PiloH8XHwyZRRVSq9bWEu4zC1kSvKHHxj0sZDs2ngsCI0j/pL08xefIAUXgWQPO
mBcq+W3sDygNn0rHVVaneBQhp46DpfcC+Q8wRE51TchbCbOqjs+8V/GFTG4LiRSRjMBs6QiBJb5C
cVVqP7WeD+CpqFTKikFnkn2SKyqFJtXegcNuaE3cmHiiq1rq9fGGCiu2MVeKBvpBzdXlaXr4Foyu
hKAil5acwgigYVh+qWwVQKKsz7u2gbiE5zQ8rSks1JB+0SsLd6UHTEee1G3uXeuNNrMZ4Vnf058U
KX2hzOSpPMPNZS3cQsimDDYXU4XUf9D2UoqWSqpHHjLsKtSfKDFaZEN224jr/HIX322aCwJJ5Zav
C9/seXzd5oZCpHsr4Vm3DQnMtvHDMHW4tMj4qIHLitLkNTP151/oT/9k9sN5bQeMyC/pbPDgSKPP
o9VL2QixccldxhrO5AiqQM7XQ2rXn8oXTki3+9ePr/kdnb8exW9cNUssW3k+RlMt0hFbz5JER+zo
5uIHuCaPq//AMr/pvbFyZGihQDoIMxJLKbj61DiWS2BKRq7CQylkoGsV3DxAU/istkqxEBfZLuBm
LgePYgpfv9sssZxynU8QmvdHvyh43avz+k5JvWMuKVrF0iv7QVNf8lMUP/mJT5BpDU6gWYBRSFUT
KBzdpnhnXgRBLBC2UtXEEACqQ7VL8UBdHlKNX0iBZmYLuzpoNSW3yPoUodTJReAMg07vDtLu1OXO
1eVeaw8W98k6yy7hpra1rBwJ4xpZ6vDlnBG2CyCcmRCr18e+62sfwS2bqbxdsjq+OGBDC8uo+2s6
Zx3nb0vWnmj4+s0vReUn/q6p/XG8VjrqzrYnKx3m2u2+9jC8KmBIe7RKe9zj5dvG5QfltY8B0LRg
lAGlH/uc8reaMhu/VLL2hvQctrgYyC8Qk4uxse3SyxBksJ3txKBRGdxwfjY/dIgnTwt6FMiPM7ll
K6i/jEN3fU8JEscFDp2cH3zRqMKD5TLdy7GPLyk/noHwyH0e8liE1UeBYoB8PQuRVEYKXcBDF9Ck
Sxhi+eF8ud0bEIt4VdUGFUcyXoz7Um7hDl1M/9PoDemsaVGgimbIjGF36RRKuCai0TfUswaRUz29
4cqvLRgNKpdblM62ZXpv2f2YPfAZz51cxa6Tj/HYz4mSMG78AqBiuSpCFpvzJISmuFVQQ7Il8kr7
YQarkn1JfY+eAVE2eZgY9Wo1vMm/wgfFmcapSInXedVY4o9KLtUHyKmvGzaF148QucnAYcnmDT41
lWKHkfAJnzEv56wfoaqJauUUoaodTXT4cnC57aoUrt4uLlbDn2AKTuhSMds+ycjjVFE5MfIZEJKl
dHYNGgmdEg11YqARGQtvFmEF1CzCR3xf6hdLpFD9ir9mwDmHTw4l6bTOtg/2eXs478ciBvvo/sdR
fMNrDX8H4p4kHXECYeLASCYWTNDsdDYO0GxiSoMUNG1LoemvQkTXbEhVQu5tsqW0DE3RDu3pQ308
//G688vDiqdwiJbWdMbj4F4iVCRJx/xRJ4R6Uxqi+UNxYRlUz1tVaolVuuqGSCokE0lemCyxhKJW
+vTx4WJ4cxw+I8FH/A8BoZSUsCrumcXIBDHwIiaLSUuG+/ierWV73NnVRBCB9xVRPDw1WSTGWcUh
WxpK49ISSBhuiQNV5O80Hk4XHa0yg+Ptiy5Viivb8rBTSEu2Y6qK9eT2E+JY5yfK2+PuGzOoSfUx
asOg9iiRDE+4FdEp+lDyqmIj7i7bLfkgI2CnSSVc+b+e74vJol0/uRXipKRLXJPx8t89gCgsebws
koSH86iVMFNiixkTmniQw3ulXSR6Mbm/3K5335FHKqnV2b+v8+e2TtS6SfRqfs/XxxJzy0MKTJCb
CDGRU7OYTzziVEb2REKq5yLydgiyyfCBgMcwMiit96+sHR4B12A0vHh4QyUblyILKNmIdoo8CJIn
KFoQ4GSJIMWgqhrhVhtYuSkiytiG5QstzYIwpmOGuhumgWfRfTvg74eleRQ1ZQp7w+i1dtNYwEYI
C7PsU62kMH9x4wjHfqWk1AnZ8JuTLfVDO2R6vCKG2KaCeR9h+WihzYWnePDjRzhA/EkQSrSR5/Mm
70TKfsQKqwd57LB7VKSulqaAXjin383mv2hRZMlj1wGWeuZOl5H0tAjzP+0wkO9RNEzbi8o+g5bS
PiOCBdmSaMbLPxTWWOBiuRwOLhfpjyPU197Z8EINlIJxNc9I9dP67ULIUEhG4pUGUL+IAnTy2xtx
IUw134oasWRtp/RXvNrj4eRuu3JhTAHcMIG4ZfCSsjb0FhoQFm/izMvO9XKxc/ze5dCiQpFTEAuk
CSMoAkIWBEhi2zc6zV8NhJAA+qIATiwqUbF75uMDNKBBYG7Qz7rJIY9U3vJgMAajHx7rvac/srC+
g4LZtYou1giTqMHYT/GXKNvTPSsONIO1JmskeoCWEKKBeDOFt1MsxOrbenZD3EJOJr+DkLdXUPP5
HC8P1PO1Cpm7bAWGo6s3qhn+G3MAHks1Gbwk+7NbBjcnpQUpnGgUQplN9uKnTzromjtIn5zSu6tk
MDhm0WODMEDpb3DEl2S0oMMOvDZDHoYiFYRCpDhZYvZnzEv53cn5QN8W21/t4+lNK30ywt0/jxeA
XNFSWLn+h+AnAEDqe+qA8OgBqM/rKeBpRGFyBb9CyzOH2erl7JA7W95P4P427nRhBeUOXa8KqCi/
9s8lKrWBUJ6eU8aNo29cOcrGBXOAR/3VM6RQhMT8HAgTxAzFCH40S+d1GELZeKJhVSmqHwF4Q0KK
x3sSIEij6bAcM8SJ+YFxkWIrGwEisAqjUQhYb/RuNdbhywNmKRbh8YOLbMxRtI3feO+LDEI9Oz1B
K2wWAKy2iyQn6NFxV6s4iAsogy84/IuW8aIcVrIvQDbicQXHHGVYyTIwcpRzfcURhtQ46xGRy2S8
/OApSjyooAUxTtZ+ACTl5wVRByFxhHUXecEMrcCZCYuDHHZpLrqH2WrTod9sA5KNtY25ohnrU8nK
f58Gi0IwLFciINxjAdNtmm+NWD+RYwhycbE33fM+wDucEO1goDbS0Q7RD+2d7jtIvo54+tM0Gv3x
TveHbgNr2SfoFKOy1PtDJE9Wd5S+OkVnA+gJo8yCnSsvE8lJg4jDksCh5HuPrFgKKflIHco6NgGv
24Od8dM9g/0GLegKyhXnBdd9hHoRKwawrBdwO15Hf9wDoJHKa5j8AQNmGh274/EuAsHMVqpAycP7
eOTBZGxhhWPdl2m/c/HL4+uwJR0tJ/GnwM3hOd9waLmLYIycPCTRDX2EF1/8sWvSYOsC9GnrxMCz
b2JhiK+p4zmDnUsrTniAymjdjQJpsUCr5O1LzO30gQs8qAGsjV8Nnv6cSjYhZdHbiARBLJMWut3C
PBGeAJfb/bnDmmwbb7Z+Om2LmxhhuoW7xC9zTin+op5fzIoYvZzv3PLXb+P1svimP68uNINOVgXI
uKIAaqAWDUMpiINI+psJZbfVbA5JlGEEexQWrnhWWAsZecjtK0tNFFA8JP58tHcyFgGZBG6WEAAB
VVwCYisyLaG4anDlNmiOgvF29w0Yyb0QbzY6lJLsx+kbSy0fMQkL1GxUVCyGvZ/snw/TFxLxfp6K
tVZhBD9uL3VBPDRRbj4VsjTxp5fjgxU36DEWe8gCCkkfo1TJ1cALi7L59bt4ruoR1nsWPPGDgTw8
ermMH56tItPRJVbHwcvFnocbi4YLYiQbJu8tnENLRrxYE2LMbQh0Grj2XXhZSdyd5J1uFy2k88VO
Y77XuNsF986gLB88DEY6jeEACAaiUh5Ywgi5u/rbq58dYmEFgdtJar4bDfSesjc/mM6mpcWE+BXG
GJjZ2exhv9gPFqzg5F6PPvZbb0AR556CJ/+3sDJsSDrUwEbyCothPHAwuXUg2nMG5cQ7ueDw8SpP
GKRTAsyzBZS2oKGOIVlwIEUuBZpSijACONoC0yslqEAeh9M2MHddIxBeoNHIH76F+wRgRFA1vedI
hg0azmSkPFgG0Trrp9E8UQaDo0Aj1DRHfomQHM8rgJSAkMqLaH6OAR2xJAdxnXubb/WQmVAce0bq
UgqbU8Fhq//Wb+zrN57q6LxMhCdDVT8mBY1/a0KBv3L+zo88fa5WiR9De2GIWy28EpPQQfw0/Yld
FKm8QoL2euLjnlnHeJyvtw4pK8qqx3ouxC9rk3uLynzI/PCzeqpnRel5jZ88oLF3LkVj1ih3AIrX
q/jq1zmFzXzg1tzx/inu8dCqNL3kr7eiBZKBejiIJ9wdT7dv5j/CRj/lq0/beHI4ktwmry6xx7en
aUZ4tgFhEyyf0ameKwUNEfFrV7RYuWKsWCDFIWMt824SWuwp/Zv+zCw1hN3vzTiJrr8QyjFRL4E4
YWFegZDV/Q2YHsPZ6kYSc3at+PW7EmskhFVrucUlHYdqtzcHeDiB24zBLgVV1qvu4cXdeygb75WY
GToItfNfXpZr0X2YsYSaFV/uNfiGCtSnD9SnCE2yW0IOjVzT1ZCqxQGxaaU48qs65vFLe/pLd/EG
uAdSo5b+up3HMpxDA88XloGLz6tmcZrI0hhFGsex/pUEJ3Q3Uok90NAIXpTyK7Lhd/DpdGkZagRh
eQV2lmbnN8PmhRWOIC9NIvCJQ2pwqxK/VBd68XPt3ez8YXh32X3Te+Ax3VHk+GvmiprTU6DffVe3
1bwiae5yKOMAb0cPywRAjv5dCsjFWmk9lKksI45a+ZQ+fX0+fi32UNuCogZ/PM3k3Bo5VheUYKVJ
hSGpcsZXHh5KvUYxVeHXUuBVSkakZFTbufwhN1XlMY6E29p2+9e7RWfXF2osRiTWl0lnd9kcegGK
c0FZnSgsCQHLD2lr5ehA+/pyiIwVU16WhWDZrIm6JSHDAmeIaK96rPV8MMxnw1C82MUGEi5iHRWL
BCPsaHwD412E2VyEhiBIzWcar6axBwKlmLaAtIKewPRPTWAXimM/H9e8DsaoG5dN+htECticVeLS
u5zMdOvq5rXkP12LWbHoLQXWwQranIZQYge0bhW43QUQJ/SlgjdE1j2uOKO6290d3arfIciVx80h
ifrqcvr8BQnFwHQdL6OQodQSk+/D/FZ2nI214Oi5cekt5003B/TZ0xs3hEIpWpJFB7JO1iGfGbE6
5HQVRcb+CvS2WW4sH0/uoxxl8qTwJ5BGY48vH4KWD0Yl5oAQXxxiiHRwKQgSM72i5zchq5EV3GGZ
BdP4EX+gDIw8Bf2TvR4GDBzohVW3EMjO4Y2o4zgLdNRLixlSvOYQ7sBLcrwnIKtlBoGFDXEoTN7Q
gT8UpxXxjxWD662X143yxxkV9oiTskwgMJDIEnEhH2VLaStIOOUPOUY7MD+lqJJrWZLF0KwR1wm5
osVaTknBQUjud4IsLPSVjPlu5nsD7zroHLzpj7SRoYMlxRCxjnk0gMaBJEwf2y7IoCa43LstZNEW
LXogUiM2J3uvysuvkYtVV38eXXZvveO1VvfC0L2IZWvJmgwxPtOB1f2hjbjO9DCqN+VzD5szFkWz
08LTH8F3nC9vbvNXeFkBjvTXM5kIXjqIQyAO/obI8TRhdMTjNY/X6dvD/6Ps3JbbOJJu/S77+kcE
zmhc7BtSlE1JtuyxHb/tG8SMZgYkQAIkQQIknn5/K1dVogExRO2IYjIru/qAWplZWYeuXjUXYSwc
52A0aFna59jd66CMioO6yMsPq/+YjZ8m9ahgtxme7OV3fAQ3dc9HRktvmIEhRPKbfDyHL+iQ395+
KWNfnf1cb9XiAmIgEFO328LLwJdOFhk9kiKLorG3n2mx/IR+MtP4SdHW8rMRiTqYrAOTCK1UMnQr
XVLbm5Qg4q6kqUFI4EkwgE55tBG+FS2u/7n+5/CHZnZhbaMIDKWgjjw5W/bLWU4u52si8fUdbwVK
PD9qUH8HPzk0hHpHq1z7PAm/CuUia94KidASqBU33A3iMvzeLP8zvNH2larcv/VdhriT7xFaFMPo
FEAtVMaJ4KfgoDAoQAkJLEV1OVmJCqvjEBnJ4ydAkYUY4p/A08Lk8yOf36/1NSJEUA5XZeS2Crzy
FuH4D96fw34GK7mHVFXaj5u0PnN5c9k675P11FXvf1yNz9MeshCXQ7tjkKf7Nxx51NM6jwvA/pHo
m1lo9WI2/CijRNX8FKUl06FoSxURkVEfnUOWcTVE26ub33mSvK0erFQ2LLcjRU34V1EuSug27nyh
FFv5BaiLcEhF6NL+HWZCRk9qWAI3ZdupuG4WbVCJak7cJHBbTkK5mKkvcp2lSN6nU2+rJ115z7w6
/+JAvJ8S51Go3DtupkKcEYNhcZzfqfMEG0H3rGDgHxF1EL+bX1z1MFiqzZM+9e1012MN66heajXc
DP8zxVAz9ohZ5VhAzDwSvbkjfbkea2VPDgibUWRXB6jLTLojHQc4hDMw3C1vBE/yU0BrdKP7a96Z
X4dUCsk/nhz6sNn+CZYtZA/xMpUTvxdCVXKykC2GkP+rKgcoX1b3Z6u+J3dUODQBWuApIAk00AoX
g02SolULYgN9Xv+0GMV2RNH+YpyYaLD1v/u96nkjMWrUAj/IIbQZKD9M1HOMZPit/lk8VepwedTQ
fPQ6hq/Cl+nRUZ/auFn3wjlUHdNQXPx0Hs///eMoWkvHT4Xw0yih13DVBCjAcucXvy2BQpMzPmcb
jHwqLQi/jVPUljf/rHeJzotJmqh/i54/fKUem2d+Vgt6HAQgqNeBdUr/SLY8nSsc6jiIUwCHxUvq
H7ti6mvh3GcwuVjIv/tqMJynSwUtLw9zZv2NcvPUvNWpKhVnGcQCRfTk4bmOqa+vqvdtfPVowfzO
tNvbw+3iXesj7YkYy08BZcKGRpQKhoe+mmg1fZT2EoZn4Of6SfIpyPIsUMCECiuFteF0ilWFISz7
57fdgypxIS5h6muZWkkOm7nn5UeP765iErzCRklO+Z/O47TZT/ePN3/gP/jCp8Ya3W3S9BIdQybv
6ipRexi8ivpOMasFLZve0nPCgNxDTD4lMPQJo5qoFAKLB+185KgimQwvkIR90mfNV3liQzhKuGZS
Rcgehn716lYZ5+z+fbv88PIhbgZBDOX0GKOCJcwh55SDiy90e+US2P+IgSjuwYPAIJGQUIqRYwa3
8qWlGldVzShjqtSsbtb7ndPLRaR1R7Gcgq3F5fBXCtYXqWA5gTtBo/HYs+2ktNetNcqw2ERMTXtp
ZYfa99Y2njLUdHp0+3JoLM+Ru3/6dd78lyLu5xotAWhRdoOZpWJPe/eH6ZT71WXmvrgE51DYtPbw
EbRYcpRDhzy5XD7g6mfhWHTyfYlv7zvWjw8BnuyzMOCz5P3uYDTsD9mx7mSfhc3Dw83d/WL5h3YU
oxaxaYEl5Gp/2FhCqW0LKYcawEN1TmStHpR5OWenC2QGRzExykE+r+NT0BIXopwTVwi98lVLfy4+
UKOl+h68R8rgfYzMYFrkoCW5eccUUdmbjt5j8SsvLudIIKnOicW1XhtwvPhguDjr7s4xVI0uAQzY
Ut6BhE8UbccOZV4ZjPEAUM4tn8BQJsatPJkZoFsVCi1bQVkFrACmNKswUA7RoJrG+BWy2dW72Z/o
LmyJHsjc/P24lHrj40xhnLAlGFlUNJnBRrDIHbgwlDvwS+mr+bO9ZEmxrqPcgqzuhPfgTmoz1PaR
y0YE3hIx0RDCZNITHDdYztIUonPw39bsXu+VHfXQ7PGYzfR64/54eroR4914tnqZdrpl43xuggLG
q5R2MFZx01TNzX/XjcIB664p+gTTfNjtL2BJaF3SZoQDbK09kX4ScM5ZVlze00IhiuagZBpcI4cM
BgUwA/U6j5jbwdFwEIoSlddKWlpTvUadMQU0Ywhj0MAzNQZwzMNwVH1zqhoA0Y8IaNraoihsd7nS
UBJotQGjlshCQestnLSTy6kHGvXY9HDU7zfDSeD45Z//uF7NN//3//T+Z7Cd9hfD4cbbOqktt6sw
MPCn0zSgQ+1D7UagZNuUbDZPFOQL5NR4dAUKONWUw4sYG4OUaFD/pMzSpIMFWSESuGDMqubjPfON
ADQZA2J8EgpONG/qzqEHPeHp+xz6gDKzmqJ3ZyMuVCHicXAGSG/AM/p6R+f+lA9QjCYk9m6enOz6
/bAbr5rey3j3R3ldnopPaJJBWKKPOjhncFJoiKoQK9TynYfLnt4wQBpeqQxe+KJckaQmvxWJwMsS
dUYgzH8ulLRAbZTBValO9Armr1y9EA0bhAkDDAK2Bee66NYOXG17bMkGgNH7NMzkclIhdwOPIj7N
HUf3GtGEzofH3uVGLb0mQVAQOKsJFFdr3nMxdrTZF5TNhjaAvzxt7RCJt6cNifoLiofDyaMR7c7G
G9rRE/rHxtuf9vm8cK+n708PRr3j8OHhaTZZzqbTp99luNKC8h4+LDjWAVcQQgBNhmyqxNfmi4QE
jtAyyx/2G0RxQF3WJzt1f/4vo0vFxvcggBUMDa55hWwA4gRypHClgR0ZEPvfWYd+NAwYIIHWnEGx
DzV9ZQDT2NTeYAymIMKeY4s8dwqjBQQsFD7mCqIDDkCqvrfbwP7XW+YNut3JqOlP2Vm2GTYn0d3D
y27QX952R7/IeDGmdz12aY7QTgBs4zsNcLar8lVZx3FaqjDQO8AwWmHx9GXTZUgrDM7YcGDZ78SL
uC24jmzQIRumt+2cj/5lsMjJr7YCrjS+ao1HS+BBj+8raQ9hg2Rql2qooNPOxb58dgio1qP5SsMt
RipiGMp4zgtqMKEI7YJNS+NIBiRMbVnmbWJI3DA6ax76/2lnX+8qPeiyN3B/zH5oo0HvFMhV//r+
4W7em6mHtb7F1GJzaaDrsn0G8IGtfWV3xyYAU14IOo7VbXsAB2P4EkpawSfC82fFJek6J49nj0uF
0E42MoGmV5/aLSOOs/hOXo+0pWnvU5vZZrO4oL0U3vSH/B6xjsSSr+FTfPnFjhG63C0ufl6si+UB
j02QyjdgZjSs5M4cSCBKhGCMjSV2jgd4eG6jRAXCmGoA44HvJTNYq6pUaMwmJNBvu8lBo1jz2E0C
32gypf3ER04np7vZ9ed369X91e0fjkK904l9JTcmZUMXLabs8R8aTVFjBwGxaO8wucGeVXVnMGXL
SSMmV1k2MqaywYzT5BfP5r/a0hBtFHsqp//YNndV3ywVhYGd67O7IWPCUpaIlv1s1FU8FWIE0Cih
Z4sVNwh4Pieeg6xpNNOU8vE4zYVgSxOe19gPP5XFvD6dgr4IWRI/l4Qwzqv/ORuWwyGAWFDL+EAt
HNL6YPUE8rBqYagSMlJ29xwV1luGD7Mbg1J7plG5ChHdEtGOs7SYv+rYOCI+QnzxZeYc9tAMHQJ5
FB1/Zpp6j3NqtT69/fnkv6g7UscLZuCd5bTB+Wijd3YoFX0DRORIyfh8H49PcnJLjptm2bymXaWv
H1esQY+flBN8zLfIu8D4RsmQhXdIk2f53LIQhCviFxBx2N4BiVO96bpPi65Fy52f7iaHZ/Y5ptyE
RBHfkGCKVHa7JYjCro97rgjkNWT20RfCZ7g7REfoevau+RlBuy8UjTXOIxxFuhbMgwuQxWZoyT0v
ynV5COSK2erbKnFexAWK2znYTrpe6aHHLZhIiNFG+ag3o/reKw6p1/Axn+mIzXQHo8H4OG5b3M7G
08HTtvuHAg+cDz/CFAvvM4AT32aJzjIC7Cr9k82seiXbpmyIRY3+JniHlmP33maCPaHypjaZEwsp
DUa+5iHXRBHEoswdxsfSrBHubNGcpGqAOjx4Qw08EmvtYRqGA2APdQ8LmmE0CAn/iJ4jbAOPgMf/
a6wmlGosDRQkI2P67aai6armT5qK3oABCz4iMQGD2Bi11R3edvbD8WY2Y3MZ5kqpfCPj+odS48CB
nEo3RVI7XT4CRbYfXtxoQI9CppwA44PmofaAyP1WjRoV/fjaoeC3wkMR8iARw1btRxoGEaQ0obU3
SnEOO3EejH5NahjPRPLT+kf4saA8U3Xg0eSRJ/yE8qYPjwnjVFx3vACC5BB2okFxAa5bRw4YOfdd
TH0Z7hVavPj3lNiwFcHClz6HWwTTuKyV+Uir63BODILzA7kFVyYlg2nUEXTfxr+Sy3LEP6PN+40m
Lw2+/fVpVMY91dDEoITaqJZZYSfOwpAoI8upA0salNaWCHnqpgYBtahPKzSmL4LExdwL9vW4Alnx
MQSiE1jxxkK92PvAdWTK3joU5gfwXEjEx/Mmz7kpNE9WF6yJW/DgZNUTj+3zs1kwY5Mv07N4BM73
Ty7DZWSyoHniSwWezeX60m2Fu/vc8cjllIkZzrFjMQPv5PviS3yUrC8G42QvBF97lS6Yt4ztVl01
emaPFdYKalcKqoGahgUEoSj5ouVZt1Ss69YMTpdkPgc+asSH2JXNb+JO+7uLx4+uN1NVt7/FyDPb
y/LY8Bww8q7oMiTumuEYiQPSCu+AE2FNVuDxq0JUzOPu3eRXrupKdH1xH2X5ZDQHfGqhGnFp7avj
x6KQEyfVUVBfyCDk1VXtjxcbfRPRKYCBjdaBWACWETecFVQtQUYCZEor0Zp0tVOjiXdrgF/zyIq6
DDHOjpujjItBfbQGDfTYHBHoRnWWVcVjzCaaHx6PR1ZIBCSlx6S6bY1aGAxqhxLYCNV+1FmOyq91
wuUq6yoxnv3+u9tfskrMECe5kSzDGq7fAA+W2zk6y4dByNVdylclS+JqCKHm+cHJIMwa5/erH0cV
I3KEBKUm3PpSI+v3vH+l+oyG1zUJbVWpm5WoXTfEwMAJFlMOIXTjpfRk8Mccw4ig8LhqJ09Wps/G
RfNRpuEH/rfmCihax3ViuTQ3SgzhaRJbzzntXI4u60qs2OaSq3MFqPtWarC5LYlbrTfvOeCng2bi
AeA5xCPTgMEggarR0LbPJapkrM8q7NBWC47iCcmiXAeNK5M1yHhwqZ1T6m3r+V15/CxqlEeg7rgh
TF0zJvS8nsCLWLR8XtfVwDXHHEpzb15Rc1GoDcyPA41i1Bln7B4/9h9zMZGOcGc/HUjBOGtcPeHv
kFjyw4pKcpkoBf/twKw3fC1kJlbu6xtufH1iehIybwe3s+fnyXD0e3k9KHTCcMk1V+iMmylymAhH
YFk+zFvJMPWlD1gPtpkqUIjxtjnbucmLHzehSDD6NsUZ0IOPL325H1qO14lQufyybp0j9tXQwqud
x3/oCwxtD4PBYsLhOGzZUCcPTkMpQgJGbJosjLNQFAOhvAj/XEIqCYwF9dagjZTgKPb+le+ZCvnw
iAbfimAJVJhHgcTaxaBo7bcR70+/nvpgpK3VSdKgXCsUX+37u+vVYoSlekkpeleXLRS/4mE4Wwj6
AKA8iRQjVkC0XYsNGYhtyJS0xpC1RAY2et88eNCH42iO6SEKqJqEvH0BTqWw7wCTibvBl6CBJ4/Y
IP7zlJzka/gmzp5cJu6HzEUUwNVRRd8y3JmPuwjUkQrCeGx0GJlGU5BYoYkPUcwISx0ApUqb8dCj
9VQaHCGGdZaGyFkobZHKeJ2F+4bon+MGFPgkVNi+XIzUKEUD+XB9frNRrJGqHeEaOUqQUF2SSnMD
jMnzRo6sIwbmaRBmVJRPgx3RY5U11RaTm5D1ZfXpOw6QQerELT3+yf08Pp1GFo9k07IpcR6d1+Gf
wz+RPg/PSPaqSBkR6ZThE/8KP39Sbsxr39ECc4M96jy6e//4fOZGQ9P6fkROppS70LbspMXlx/IZ
zLb4+mrCNmSsEsZGahqzmZb5kdOgdTwMGibTdw129DXLcdKl7rMIYDKY9vuD/qh3Mvq6GCx6y/1k
dvOHrBbrzBZtdPeT7AA7tRmaSndjWyYYNNQWzTkoMoU536dA8yzbte0NajduRYeidK09JtGcUH5r
O7qTjNSq1c3iEKndE7JaodrglJplHkqqI4agaeytQFDBWr6UU7z9zflmrde7rIDWvkQe2EmH97q4
AigK5Zh6LCgHfvARhYFs/Q+e1BqC78Gz339liISRKz6xyTgJqHblt9t+efbcn612N6wfYlYLGOzN
yvI1u2GwQqrxbfJOFESaIDr0sjApiLtMMmSzjU5k6aOnJ+Ti8KYwlIdyuha2ZQbGV9QTcRn22IY6
+ZhPMqWoyniAgBEZHLc9JdpROnh1Wlu+KV5EK7oTHQMpTnbltQRtyR7FsZUCCsRBj6rJA7nLJVWK
Hm86Jfso6MFnhedkP5Sx1r9Hhv8+reY4PU+ESd6qSBaGVUMPZ70rvd+HIF6zc1EfTmomjvup0FoY
lBVqZYemvnJlq2x5KQWlxGGhgVZcU0s8EoyEoxRTiuA4QmHcWh0J5DApgmmzph4QhrfTmtzExgtk
8BDQb8cg01cmcJvxkOUxBJ3dhpn2Y1Vf7PrDu+er7iYmcK3qqc0ZZKA1JFQGVUpNg0FpTFEot8Zl
csPbZuN3UMdWVIkOOStlqu2evVCb2iNJr8CbFTDjWfTbo5dqZMAqwYExMkAEAPCKDqlnEHihn/TR
2AiGGCfHwaiia8dEtRzLkexQoEhMv13Vvfgyb7uZmIy7TK12u4y5jqZDPj51XNfbx3n/atW/e/pc
PtvEXVzjqtZ4RS0G+YIg4jDUrkMlXks2eg4ZioqDB1tzpE97dVKAWjdNRmhEMA8DAuY3fxkbShkV
Fa+BEUzdOQhoOHIYEVte7jZlGh3gnLAy8EkKRGQBBIYUrQmAwULjQ/RqEdz0C8FY2G8bAjMYsIHa
OERjFQqROal5eTfrnsN8G7avPpx7itrJF+e395P+9fb+YfN53d1pa4Ns3OEnn6dzzeySMBBgSAoS
7US9kzUtM4AJCHVvq7h5z8ZSVKlzBYzanTIa058XM4GRkAiPHRfA0arZrWtBqf0Nm2kbBKocBurq
r2sZjIGrn0CPbDsEM4+ZCIQwlqTUMbxr/XsshS7vSUClOscjDTSfPWH18MnSysV0tB4tm+HT5zJH
0WXVNW7JMZLNJqyEeqfSDQDMseX4CDSO2IcZKDWS5EHEtHZD8HDITDVTobYw+sgg4nYRUDzezR5i
z+wexyATl8zYrT5APhe35hZk8aW+HVmE8OEw+e/UVhBNdHFHRNAopvmC/fJ8dK/vL/AkbCTs59GG
+FafsvGn9jdFktSMbBtr9uaoJaM2XCWrH26mO+1FbpPXuN8jG3zFOwXL3ugSBTob3V/Lvt3zyYbS
4V2sZrcGUqR0UvaPmk9FKRHJB9zN2PFbzXYdHJfzOKitgwUu75M4wHmZrMUcQlF9PfNQEj4FamWm
AFn4w8JlfEVpBso4lb2IXEuZJ7VzoZwTjkb+JSgKZz7Cz3h3jNJcz45KF6mp+Kfa78BMkJCed2c3
8TlsN+K8EKwJLbe0UCmIXkfApiZUO3dbzZ/OF4OtFtMebk8FAY+Xhma8RV1kDbuyqCnqAt4WDm8G
ap5Hhy8T1/4p5RcczSRzb8R+AjP+MfyqmKMjkNFei+X1ofaTJu+f619AURgu8W0Hzbzla95iyuol
XEW/6Tcnwyj7fXe6662ut5+5PJXpppQqJQvF4BzIwNsZpAmSJfaGYvLtITJMcngzk1cm2eIwH9ua
3TJykDCVxfzFQbwKewYjo2w7cVzZVidfZ+gkxLJJffnx8mb8t4rUTR+0IjjaXEzwaNIoITZDxzti
ITAnEa4m2magRhsKX1Y3RUCKBJyg1gDzKSkKEYoN4MgLHb7r7M4VMtWXudHcHSO0MUbtgdpQGmuM
LwPoPlvM4guaIE2KC5g3tbZ8T5+O8dOvlKTXY1nbtOl3p8P+ZHDSjC+uurP+6Prh8fOG6BDIGXsW
8KEi1W2TQ2Yx1Aqz9NZU6AR6Y9VxISRWr8f9+/27TSc+ac4h5IyBPcSXRFAeJKIbBv0jCNj1Rvrm
Cpnlhh0jvCgoNA1p+nM+bYI6IJE+aWdaaVGEatIc7XTN4GoNyuA1kxmzmqiFYuay+JQlcaCOimj3
XIRwJL7rjJQUHSsrkop1o4wdLTTCM10vyoqyqKf517b/g3pXMY1UtY5827tQlqwVr7ynSa8IXXh4
5mvO+uhzaGCqCNqFQjgbKvJuOjgjWY4EV1M3IJMiOXivCpi6tJ0+8zW13xVeo1CgyflvOJv4Luxx
EN9jOctowssEfUKU/omzWa3vm+eH2S2z5V6QzF3swNEFUlUlFEXvIiJBHawUpmSdpBQoW2w2Wocy
rTqM77gflcoBg68wRSFiiBVtIAaQToTbgKrR9g6U0pEYfo9I8TDFCfY018eoG2AoiMWoPP9JFhjC
xJJsaVbBKj2H4ARa7Ir6dh+YY/BtanARJgOvnQMEvNo+QAW0dAQwb0A3On1hZzLuDZrxiNhywgoY
xumO+1+L+2b81L8b76LtBRkbv3EzdZQGD3xuEEDE/d4artVY0Qc45qQRaOA4Wuaa8NmMAUXGXF4K
U/xWV5kj5qBwVJNQko29CAJQNRcFWIIk2FcahtZ8OEhjh4bXDDjKMuvunAYaCTgZYnhP04IyiazK
1/V2SMzDCO2HHwbNhe3a5qzYymMdwBxTdqEZBfEY2APo2DMxbRacWwt+EEc7gjKoRCSrBBS8kNBI
7P9+QzW6p68ZoBpDPvzOS1xNM2EZ+4lV77vP16NmS6NbrDpnJq0mGGpREL2K6kYA6iE+NIHj0pjy
uSYEdBsktqsX/LUbIXCrX+9cXF2/J1dx9X8ojt08nlwhuN81wHVPH7U3L3loMvheUArT5T9iQErk
jJ8pMMMY7PDKrNJYvlOQDELYrXFKAKMVB4hqncbEaICDAYG+gUWMlp942GHT52XR/rA3AJeTzt9+
dD/bba6nm8/yq7EMfbeKdz/0j2omYadQang4ebfe6/NcJAzR1JVfJjn9iqYMjwUN8YWylhu1uE1l
h9GDMqMmtjS2MTFju9Ok0HC8dfOZ/RXqlsoP52pIyCFz3ZtZX7LzPfDE+hBERoSqR3Z4dc44cKx4
y91Z57Kiom0zovUbP55tltqgSaVrfGaDMVC2FiTfNVvdk0W0UGp6k9EYT9rv9gmpRt2hLKo1Rr5o
Hp8Hk6vd7Sf1gR+fzh/YdDgWQYAa2MhutnygJThgIa/WLhJZmLAW/gNHUpBrOhc4Nu+8ySF3c4VQ
tRq5yVYsBFq2FcogT9gstCUJRSY62ju51TYQEBKmZNoGlCF1YNY2Ic07U/mBjPCTN/x6GUK2eEbV
WVBR61c7mM6aAhtyYmDoG5Y1PImBjRkm1R/TU+oOJieWNeg0m123ubn9tMF7gwiArT49b9QPJUeC
CWSMIeDRCMZ8ApA52cjqRwKrVwOlzV/+bmHMAudsVEwjgAzAAogHJD1BXJeSEfEaQmMMunwU7UUr
7oyyMRVVU2j7wy0iAFXQk08krAE7jhlBaDIAA29AM0i1C6wToBzEAmnTmOek0l9t0AwelC6/Cxhp
dXu4mgYCanxKwxfmKNWIXZp17sGLkgNodZ3d/zEtIwsccR/oDeQHJ6FPID/p9fQi3aQ3HI51vGWt
g7vetjfvd24+aUYLiNEyU72Lb7s1tR5AAd9qYXnEtUF8KiW4gClMHLFdc6JVBTFMfGPQHhm6pNdD
j8d6E1qiICm0BB1SW+hUoyDpQDXww5RTcOUj2qBrRVBbGe9TWgJFIawZkkQvGQYlgDrRDyJrCVrA
J0nsnlErsjb45t3dz63lfIp7gNCtZXXKB1fNpoHli9g2bmEfC/Xsk914Qt9uNruvQjzCGfeaLi+k
Rwe4BfHqdtx5Xt3cLT7h7/UGFzjFh9L5D0zGEmwMLQzwGKoMdOVuHc9uv4AcWVHGQTFNwRQUOGTP
0Z6aWf/A16yEUkYy4Yb5MpNtl64pjKdzoLJZW25YrRE6wPD4ofueyichcwwau1M4+ER8aC0POIRd
ysgcs4RrbfN2rWFkwEGNQM1w5HvaR+b9v24fJ1Mmkbvd4aBhuEG+uAXHw8vuZTRY3tx8KluSGYba
PSRH/ZPSgrwELxFhArdAwDd0FeC4OEy0m0HABGkByL7VMBmXhAlg4IspRetJUIkQitAu9Wgk1jt6
Uv+2Gm7iB2jToh1HnVjuog0r71Y/veewm+7lcnnxdHP5tP3E2YrJ0BTiMChFknImfHwWltN0pled
sZ2XDoVmJbVamaJKKNqhI2TtwrzbDFpjCcLd4FGjF1Yx8mbQLjcKhxUJy+uOPkrwsjwf3l/Yx68n
j2W/La09xOkjRs0yaX/F1ELpXzQEqJgSA338w/CR4lNhUAIoPMYJD7WVQm2ow9XoA49oQ1hf7/SK
Kc87H8djcMTPrIe5OuOjAofxaMZxPdmJnp8EhxF0+Jm4Kcxbbc3JfgtqaxomOcfsuDAYdpvTF0wG
V7f7x83tZPmpTHOi4tyIkJ2NsNgOSxv5HHbX5qCTbUFvl6IniKBSmGhMpOV+k66vDyEjJ4teSIPu
ns4zg8iKZMa81Uban/6JQdbYz7xoVKvDJYX0qFqsb+BFUxQHiSk1rjEyuy9rFNggJZEFGhgrVDQZ
sBFkZCEf9glZOooeCFEIhzKQ/FrLrGEAh4YJRysWUm+ahUohtW6J3u3eiiMjWjiJ/ZvuoMfrwryV
P5l8tWjgnpe+dvPrm0/uJhOsGkNuB1QAbPygdh2gaMaggpezh9cNOCDPQfMj6Bw+RpDgqEBIOjAI
Cnqy/jpEDm/QNAsKghTdbS+aSxdTB9rTWJ0fiH3P1HlLUNuMUTKOUBIS4c0/J/cFGHLHffZXMZha
u+I+wedIG55+aL74gtaHRN4mG3DXCRgNmyCmQZLPOKZk6ebR2QNTeOEdw54wBhqGBgx+45geDOxO
DAn0EFtyTNejIP/sd0yBwxdEi5BwNU1PIdIZv3QWZ9/TH4n1Dqdq1BvR1ycsZQ+Q7kl3pDPpbB5G
g+4yglIetKhPxCvWnaTSj9AmgpWvtclqdXhFK83fDCpRFKgGKRmbZCMCo4XKAEibR1xoJBPPE5M1
mtXGHZGUloMmg8oFyAgODagFUGr0hEdyHJZQCcje8Mmv9dabHts0jAd67Y+A5DgamfTXT5vtvL/8
VF7HTPCpVc+OQUkogl0u8jJLTt4iU9e1jsHZjL/qyXNEUQmfZM+Wvo2EwKiz1Kr3GpvEtzxLb74d
7K+ZC7WBa5Yj3tcCmHYCj8ns4vGibanwtOqbu+17S7FD8t3O7LByXH4WPbf5CbJMngcN/4pQsNUB
SfDDPJAAFHv1XuvbEQi+Ddj0ldGVpjdlfKVpWInI1kXHeHXG27vurrtafgIoQcSCWocHpsYEvKjp
QPADA0+1i54MfhaHqpFpqjicrrraMEmNRHTckWWyWLZBn7tE8Q4WCwx+j8uhOzg0k1ihRT2TgTLy
TNXCJKXm4XFyMFpBpyqP8Mnm4IovplGDplLx1Hd864GaYJFBWEdYDPnvMJRXhkgYexzyfuyo2x8T
yBxX/Pb58epmffe0/CQHqL0vqF7ZQsAAYwOBebm++bHf+8FGcbd/+nExutLoJDVu6q5U2ViuBLW0
bTHmTwU7nSBBlSOJD1drawVnkZih8s2boS+FvCyxdPcqRrUwBgpAAQN6YIh8nYeChnkwcfYQgRB7
bBbMMPIHXO1Utt7mHMABrmQMIHgkaMkgbHm4mvu2vfSHDbictiXM6HQHw+GoOxhEd6zV3Vrshi+7
aed+WYe2cE/j+FoZUH3V6QJEf/aljkgiyMQJGBmUhCkBZmH2WHsZakYOvFgSDC6Oc210lugsOjpW
AJXzWgIOGnRbYCpARqEw2uQhD8AI4Ooel53RJUWYM+hcXPKhZI5hlJ741RKddUNoWl8fsIrkQJmH
WNAeqVe4X/PWp6RmfK62W6lzDx5JMcXqh5/nE+3AgoLZ4NPyrVYqEuMtXhvEURJ6dD29HHc+0LpS
rJy7WZWYOXXSl4CGQlo9aVQRaMCV/d8zNLbSQeU4Ylcz62WMAxT9w5mE506Kr8aJQEllssfGbdCB
Mm0d3HmP7sPuRUv8ADX0KEjuN4mUYwQlPEImdBw+qfY90cAiiR9ZNhC15eQvMMMp+ditsD6aGx73
uzze8LXuWn9MGN8MhsQGk5OBisXNzez6cX2z/FQaGe6iqpjPtJCGH0dtJYWRw3uJXZmoKvLWfSiJ
F90X/04BddMappgvn+nfc7a9IwdJGIeHBhu+z2W9h6r7n12AGBusH+Osg8aYQXGkuFP2VvmIAGVF
fdNaZEzhTaGZ0GzxvFhOUas5+TICwlsPHTxk/SKyFZRC6/3gg9XZdH4V3+R96p/ddxf/QLOtutLp
l8UFag5npykPWtaLgzcNXmfGVlOwaCNASyfMZHBRGbdz6ANorLDrmBQdT9/NN+cIrb3QN7zoVDPg
p150wPZBI95kmXTHzcmkTqc/eXhePYwXMakDuDaF6j+NNvgm091Tk3WqHGY5UgRpbPFy8AxLQeUO
OSZst2XBor1hKEiWh7E6lPUPZDgl3aUwi+AFoT2VmOMe4e4qhitd1OWgjx95HR0ZLHjD+HTz0FQF
y6FFU/5qRufz/8znLOZhxKCOnckvpmv04kh0yApTm2By6AUUbWDRDDfJxLnwarh3V4pnabuhFDVF
o6a/Ptz929fT6XURNbyTNQ5FIquXrfzYvq5+Djdg6ML355fksySTl6RLy/3ywmZ84do9jc6pHRQa
22bk4kKBxYSDg3mlsdfyXenCK4utUpWkJTHYgwQ9IGu1MIOuW+9NN4PpkWtKf8zJPr99Fa5bI8bO
It4VzYdtMzweWVO7WigSj6rxQ3nFLesKA6eWoDUkqlsnUj/6BpiriaeF4VQYriQaH6b2z7GRv2HD
4a9PbZi4lTUMU1a7jEcnbxl0hjfs03eNDbu6GRxw1SelaqpFIyOprl6YBhp/7GrCloRfpvYzgBES
49/trDEhzLJZ/6t52Evv5AI4buySwU51gTF7sjw/laCJO1mcrUIPW/VKJy6pax1eGCEX84REV0g5
D8rXktTppCyPUro17Q5mw/Arz8l9KJWJ4uL5QmFeyJcjS/Jt5UWqe8CAfFfOdBmox6HWw7O1Ps/l
9Hy2bd6nVXs4Sn6htVXF8HqqcSrK+wClFUVhn7RBGKHdBiYKb2oTtelCzWCWyKFkk8LYUKHItY6j
s2bVcNlqwhoYy3BKj0uSWKIT3Vypftt4+WgTolYBLqsy9L9iSyOyXGC5b1B5vd5KTFbuur9dXjTP
jTxYc7vVFmE8WlpKPiYMzwblTGwKyvVsXH7W0yeqMRRy2w+vb/+aVopow0hWtb94Oj8j5c34F3Bx
JG3K785r2iZtkPA2fG6C5A3L7L/WuvLiD2MwhFrd3vBkCer2en6zu5lMFp/kD6sV4rq4GxqKoNhi
jSlPFNlZm1BR501vdq5oqXYnpc8x2QNd/7HeHZo6tNuaWhhNpiPgBKh5U7TQjPsOdC94MOZSx1o0
S6qelLoq4TMehiL8CI7C5O8wYyG/DyZpMv41+QY5j4OE+/sXRV/IT6NfVpttS0yb3lYmyFOX3zFa
/YIeSuTFUmSybUYnyZKsnFAz1lg0M5Ml6A8SKNk6ahFGoU/z5FhRy5rQKnRL4X64fKkRk1MxZqHK
4jKkXJfHtcnyCFDfef17t3MIH7EWNzMHa2lpebGZUOXyMLGXjBVdah3Gm4reWldnbb+a/9jT6kur
/LeV3fv6f9UMtZT9JJQcPDe71f0jzdChk4UGpJac8GRJbnxQDhLa47HebIVgQlH+pqQLQIcfWITH
f8sk8KRotD8xpXD/xT07U9/CrRU0KoURdWrEqXylg8KMrvEM0Dyl25w3Ow2pIYkNK/k1FCEhwI6h
/hE8BjyURHGoG6HyThGPqOYEA6yN1e76fBibv1PazZvbHqJlSrq87DwGj3SuI9EwFW6ptlCH3WnC
GfABg/s66mfLsUFxz2QwEfjB5OyuW+JHJKTlijmSQwB8sCTMiK77V/GtlToV2bocfXcdGT6feUlq
fTMNdXc3CjNs5kzvRrvG6sUaHaiSdP8YvDxaCI3IP+axOZt0YweTOkLCCa6T3qR5v7j90z8FqR7f
nT5+bhngfy0g5jH85H4e8zbQ7kaNlvYItifo3PFh1/g2KtZZundaD8JH9vR9Pe8zhFMIa/RsjZxC
1TA5BYIEdlpAxxhgJG/VtG2M+OTkkzpVqJWgrQseyrgBN3arxgB5hO48w1XzrjPyxtKxDUUGEnZw
djCxPpQf57R7ib1xX/3J/pXcGAaqFS9tH+VzfAzKui+KASQP4kRdwECpCujDw+bDQlVnJwXDm+tc
3Lv3UIYknxWxCAweyRSJnZfHf6keDpl+21mdvuIZM9Z8x4Gdc3k9l+W/J75qcnX1MN1NFviq3BKR
qgcAQ2IkTG3jm1tGR8JlYdtmUE4YshHdBjmsYkRtU3nhrzrvVp/RTGsziitFjUlp6W1MbjpK1LoG
dRBpF2rvEAY0TAVL86/hn+vaclHvVC0JxmNmoEX4BnW4BR5UbgGjFQvWYQjXOZSqptpRVBjStyuc
YdlXBhrGU2aOe93htNc7XT26vRl0tpvnJYuVGGanZmmDoCR7XWr5z6unMrhOxk5UfnTPe66xNIaM
pVQsfLj6uo0BIrlDx/c1HiJL7VLZrnXx4R68mCwcHoISSDC7a0NJWyJLLUI3n5abSxsBOeoaOyS5
0q34qf4WltcQjQDVn8nhgrQ9vi6lb9n5Y2scQPWy6U7VR/IGEvHe02k7zVtz48GwYbX18PT7PPvt
rjtodreLT2r5BIDWZtT+YVv/realu9dWfmqfhMRIeEiH7tZj8+NiWJYuuUx2/DAuvpoxXMXaDWrd
UHG+eVtEGyc798QH8AyUNqcDBTJQ0m62Pe1HGTWoE5AkU6Y8To5R4nDAfX7j27s5e5h8xITAl6SB
FwDxqlFMCn7TnI27+sQqPAlkTbEgoeyYrI7xkY1gGiPD4Gxqpm9g3H9laWDDh2qGA9ZrjxoWax9P
ag0Gy/l28DS+/tRcjf9BYwOsbnJsbQC+ycUDZDgMzQSy9nqmRGU6IUA31i3w1S9Z8kUszC8TqJXX
YhDZNIsVVtMs6NYVaeoe4we1AsedEM90FcRbO/aWuS8KASHob/4an92/aBLfkCbj9qu8sYaUvES5
FCzt1wYLxF22jhDAA3TUThMA3VIJVTdWfGLSQBvZpGZstQHxtwF9rb3iRZX+iE4krzQOTjfr309e
nl4GvStPdhnPV2FDCHjQu9v3Axl3mqoZqG0WT3pYPZGuUwZYIYKXx6wjoGAqG6yDoGURdna06OK4
lqHUrXnq9rb3S7+s7iRHvUKxFujRutrSPoWn5LO/uws3S6r4y878A3WeVZ28a5sssxYc/XaNv9pg
TZH2RqPpuNeMThdQDFa7zWY4nXsBBTXpBsuGhF0AQrungI1oRI36PbRcJ8NQ8mV1QtCezlVcKjr6
upRxUtWzDkmrbGGVqy2VWy83V/aCNgWqHGb22+2D/J5zVLPiPv1rDSNR2c4aiPK6Jhnq8gCEYgUE
ByBaGAiM6tTswBKM7+lbvqr+LDJkAdqQ9Wf9040SF+vH6bQzn+UsBXdDzaGp79F+UfvWfih8W/23
t+fPW8Fj9TdVX2Pzl6YqwMDJpiAMYswPodaohBEQpln9bQd111pmPmtbhId5end7896ToNSxvRDV
n4yrHImDtVL39jdGQF4noCj1XyEoWLBc6+HjrMwJgQPVT5XzDuxb+v/KLOGUvpM242j42NnpLGHn
btHb7m97i0/adxRtJ83vNDQEAyVhBa5iNRMPX6hcGCipbQRMA5UVy1b/NAJqmfpVRZuJkJgstSzd
v3tfAzVbgKo9OnY4HaaqtX6ZKnblv/Zyz+y38fUfy9HFpq/ejEGAZnIvLxr+V4YUqf06Mkotpy3o
y+g/SP1jkUrbCGwBb6Bw+garOipTvM+4Nx0MBtPh6Yq51WZ21evvB7HGX31HsLbmn1CAQJJCIICf
d9c/REMALnJQIYzXMxAAETKPPYj3fKxH16X2testiCo+xS7CSdknFWhi7WydV1XbgFwGohMicZXD
CaV0wAt+lDgs58ZxGdJ5Lxav2JEBdDL2XdBkgBTephV4ljVeAaCNaXXz5ciq6iAaONZNaNtG6LIc
NPAHU7xkE2Fb4nZ7MbnkAMrgZM/nQbfwlYgXDK1QHM7q8V1N1WuTuGzrPx0wwDztd3lJ7zja62DA
tw+dp9sw1bKEKV0kelCD++GaEckID6BOi6t3Pc3XWjdgwN3ZiPTi3ecgFrIeZqfl2q24XrsRhlsV
xLFRO5cA0hMFQmJNsj5IGUb/O//QjFmtFyGHJOFnTSOLAlWRnAKXwGM7zGxPE3Gr27+fqp4dKax7
2qX5xBcEB1WSGqZH4eKaoUHLcC9ok5XQDDS1D6b5svwdkbUuGbKhe/xHk/rv7h/+4lhbE2Nmxpq1
fdkdegyrP1b/2Y+2761MpiiNBpWjV6hVMBo18VAwzFV8+vsgVpT6sj0r+yxEEGVl9isBHpdSQ156
+by7WZX2u7ofg9N5j0GfL7eN9eZ9MxnpI4wnCnm1mXdfbqe9j0fbKVol3XagTnZZbkHI0oIsf2az
WpTJymgGbK1eKsInpZaj4UdkzWp8WRdOee/LmLoLEYdT21LnkikqsGMfp0HbKaEZF3xk0wphWhSC
zP3k5Wz8mzVDGhDDM+2YF9S7vA/7oliX1obOIoxVAdp5uv4MrumBmE1YsBWIRaI/MQrAf/A2XT2j
HzlEEyGA1KGO0rDAqLl4cDtUp7eBlNOtMVCy0RGh0sm90Syd7lzdCOAhX59iDx6+9zJpTvbLnGxW
3f7madj7eDqaA5w5oGNoTTMyMKo0O0YVWuIvO5jWZgtZoHRUQFDAM8w9uPvxajaJaeHnnzQHzCFS
cx0zvs24Tt4SseE/SDgPR28gKB5DZ5CtpBin9iIgJKCbCeTgT4KH+c3qbLl+0ps5HvWBepbTBkpg
d3X94eaDc4MV+3hd/Ti9+vFOATWoYI0UARNrQ+qEow32E7IGUIBk3tDCY9V5og9xll/7iQZNNh7K
whkeQ4Vxy/OGBvQ1gtAeRZIGNIznsZk185vNaY90Mdw89gfLafdj2cnaEaKCxOgb6VNjt7+BvWEN
4y0NC/x8ONKH/6wLgAoPJat5DZAss/FlcQAC27NNl2yx4erM5bvlz+dLJhKMtl/hl7QmmzQ4q7Rc
P/+RQS1bjhdqHsoIA0eGsZ0tTOoDDC4dfYBBN8ybgTqBJ0xx+/Gp8Bjvlov2ZF1QATXp/NgZ6X1+
+2AoqS5XwdL5CfEmBhA6gaixJNKg6BuIdk9XoIMo4wvT/oAB2iGj4idvDDzcvMyXg5dbbDq2YOBW
wAegMAoX4x0fmEzA5TB/9e+bmRajkyuzN7vV5Gx4X7Y6uuq+W/0GaLzbdgE6cCeAGj7DGsgkODDy
uUPevDnZCKMG/IABDMajex09AgOCFCZexuI/NopAJrm6mH6wubqJhLclcRCQgENQxYCPQAqPC11s
6XPFrKFMq+5MgrHZwLQPEdz3APPVmwHgwuKeqd6X4dUAumTHjelicD2Zv9y87D5qvBZL4Sa2K4Ah
a96ULPDAk8xYAgUfhFCnOo5ns3ulfwYo/4+yM11u48i29RMhAvPwl7QsS7Ld9m3rnJD+MNyONgeQ
ACmQBMmnv99aKzOrAOpKvsHkxs45a085VlY4FWZtT7djfdxFvKLrbDYVDmFQcWUE37rIvtK8vOEG
ysIja87d8qf5w2XRIdgTpYFDmRVrZBM7F14EdoYufPFbUYtHKdE/JD3vUr+2cktUYjGeD/mbvbpD
7GE0el7upk8MOf46u3lb35w/WDJvpA8SKkP9EL1RvCAeLfdPGxFehtp0nLGfZM7aEhoFzvYHZYVT
pCYzkB40FQBJU0qv6xu7CXbUfax3itmR9mkuUqkzhYndnmv4S+lBAsN9wRQyuf0tHqLrGQ2V4pFW
TbyyYmetBPNakRjZXFJtI6/ZJna+rQ1TZnPFQNR3Jlqzgmh15umP/SXvFNe7sNJeYFZufKNq8yVX
KxxEFr6uORS8dgM8BiHVACHIBHQvSSO+rSuIxembnuCEl0KsFZQm0vjwmmDdrweJ08P6SUUrry6B
qJYckeu3HjzNVetRw0yLrI+p0lxJFXreepBNIX7e8tS6i6rVn0glj03ulrxsqWkSdUa9gVCEZRfv
7YMyVAJClYyCs+QFGXAoNBCTi4vtRb/BD+4dwsSi7Gh2HN7WP6LNMb2y1/XmheB1SQbroM2rbnwk
i21jHEgRmPdiN1w0CVq5pGmOQI+TCfDFHrSTpOkVQEoRuuEDX0aJeW5xN2ONymyd6vWNfISLR5an
wN6Ag3wUACwHAikTuYlsBYl4NQgJm+RBdUgL1ZVfB36fWSThvwxl65iWNGGItunDkTAFGFsLkl4w
dM3zTl726gPj9MT1QAN4/8hMujmgzNXDTNu5YPhluHQ9PmhmAZoetN5y17acWEiE3ik+ZefUBEmT
mlgYQ2AGPAkEYoZtCgWp9XUPGBtMLM7CQknlNCMPhjzV9/yotrkIBsWD3I9+XF3e/wssVeuyI8pQ
KzUgy5zM8qNcPeT84uqnh2ufDiYY6YOB6sgQm4w0IkqBqro3uidN1AVYzpeQDv0gIpMFEFrP11G8
7IUAwFXw8Hb645Cv3ntA2va1Ut7V2fQDWcteS3hddYhwRdXFzSBAPSc/IUcg/CTkOwPO5fEKswY2
XEO/GI7m0/Fw6vtN+m9wDe4vB0+z7dMHmNaOFGacGTYGIlQwM30ciHrAOnUArytRQtvkAaXDpGEz
g8j2OUQ6G5tZ14V8DKkWw2/p7yiJhPS0ypc1p5jUvk1WsVXTSz69ynW0CEYJvR6TeCVxL9SglNkt
A6LqDWpMBZNjb4gI84MgAvECh4NrveJKEDAiAfvBYTgQ8QNKBqTZtqkSJw9zIwRFrHXL78uDZ6C7
T1oTR0Zb+qpNJYdVgvgmNsGB1EXt5ANSdXBqa1qQmqkThPRyHmaj7ikEocvsFakA/7bceWZ6NHNd
8pmPIbvjc+5qOX5xcHA1PH9YPk/2H1BwbFXOZSFqbfi1fvJ9sQQhEJG14OqEa0jwsjSRHhXGgkgk
sqDZe3+EEPWj5i0GHw6nKwmEcUSFo0A5pjIwMg6d7qt1aAoMTYFx0K7xBgSahprg0mq72DTwYtz+
wURy9ZWVAU47z1fLJXt1s8UxfRe768fJxWi0/6BzoLuRTLjIXO86QZGhZiDUjF4HgaaZUQbpbkW/
uj9dbW/fhMzQspGZIQpeKU8I7HME6AvEzjs2wg/ftKFj3H/5YbhflTNu6A8SC4TYCG28hIADdQgP
MuJpULS11CZQuHuF0By4GX/YyOxHqgNjRyH8PzGl49cLrr7dlDXXCcutq8Wr01Xr89n84vaOVydQ
X8hLLUAoD8QhxLjgkPprH9nqC7aS+x3X43mhrGGGij0E6sekERs2BO5Yj+kmFeIR3oxL6+iUfATC
bWWtiX35sQJsW3NxQym3N0LXCg4sJp2mNiwDalgrubEGAlW2VZEkrBBbJfXeoF4KUa5eq9M2t7cO
1BIUhXVYuVI3CuvVh6aydS0igtYfCSNSmL/AZhPLoCD9OjKEpPQd8hTZ4dLtv4twle8goudJGYED
RhADES4QYB3Pwn4C2HIC7jL2Qi5UCIOgsr1Pef7cY7MiqqAuVFEWXsH9KVfNqBqvVglxK2WxPY4C
kdGuhwepJhlJRnZcxD5W59v2fDQ6Puw0mYxYsxqv2B9dLeaL5dHVCVf75eDm+en8vHchCqLuOXpE
PhoQGD2IvakbW1EPwuLKdBwP4opB4kw2eDnRRND44YeHjxHayFIHI3CaxP2V2RP2hw3X9t4+61Hd
Vd2WG+yNf5vYxBgBgxTzpI/OejELPzLjT9gjUQ5CkgjVUQK4mF5WXPSIMXyKV2yrItNYG/YAF+/Y
0YSDcAr4bR5NlsfHP+HRnDOH0xUvqek8zdE7aouXi83kfvG093IxfUE6hbCHjnf3uH7TOgaI3XoF
cH3ZivFtv8dYLpYn0/HT6f76Qp/1SGr2jvjcYTK3boQalPGLV87A+qwGJ/Xw+ur2RLdQ4W1lPVw+
vbk72/6i8OQKJH3fZexwv92/exmPZXczet3z0kCkLXC7HL+UjVdyp9pAvHUlLiNIWdzp/s3+/DSm
MoaMVYLIGLmKHBb50z3aftGEiGct0sI+Kt0sN28hcRSybMLh6bbjKCjNDVLg3ve38qh5yP0XbiOb
r2jx7D2pCX9ebzenD+P3u7v9r9MnL+JTTSsDJPhrmhGeQmk4ONCkYEPvii1dbn/NkwJ3K27lsY0G
4mKpuSP0I1hdfPRVg2sWZbHCseYo1gVfzzgtZ/5RPJSC2OmDD75nXIUp1gHSTJd50ylJiLMOMhnY
7U+2S84D1dF1Q0gJvrzyEjMeXNNUcHRyf3ly/ttuMvmgdFZfGf7Jk14Cyv1CRMQRDTK9nf2ctNOb
9caHWTSRS8kq0MUq7Q57neDUSSRIoPQezcbDrmKGPuVokj6jtft0/u78jK7VVbcui5YlxJ9DgxwJ
AMZROm59fcb5KBJSd2AfIaW/RUEMxgvYsjJavZmeXs6X3PN0f3o7f/jvYnt5sny5vBYtWknnk8n7
3dqvD5KV4DwceJDx7e7iZM7jc3Bcg7X+NRKkmI7np+v7XZn2EIBTi/nBMsatz6cfRKA7PrM0qtMf
7m29G/xPsYmZ0GeZn9O9j7oDC8f8A32JCn3bFo6OPyiwlC2czPkqxZAPCgzHr05WLRdbzhuOXz6g
sahV1jSkjb3hGl70A4iuNNMTHQLaZkSLAosuoS2xC32IekSd+gjjoTLq6c09/dJ8UahPbHFub/6j
u7CjX4FkSgIgeBkVRa4C4TCManyGG42z08uT9aPkHOY0LoGUJQ/1WJ7MgNBRdctDdWCT0UQgPOKo
jYcXwDIKqdOc2L30ZP/gOC6bYcf7ArBwysUzfBeC3mw0OrpCgwM3l+vpl7uXMocM51jVasawIWFh
u+sTXuYkVnoojS6ya4bhw/0x+lI+BAW5D/h16K3D1DCF2Y5MY2UNlhC8GAEsAvTHoeRhStXo+CA/
SFzwwGZ/ePGX1399tOVgOau3jAQDqg+2RLGiRuDwAu5IperoEIHH+x2tWhx9QcxatZwyD+LUCYek
/QJKbzVpMTt/Gm3Pxs8+c3Jzwm5NusJ6+AlGVBSdafplzemm9U2pCE8fVQ7G1ZMl3F79cjJadT1U
xyWmGJvl+clWL7PBgMD1wNvKfRaBl06KxXT3g6WmrF/hiR4D4zSPqUpMSMruV5KQqCSQqMhAQg6U
1NxHHMJ9bj/e6ktfzf7G+CICcVFULQVlaAlELQOjcwWWc3GIfdPJhsMHArtjpO7LWhdGFUX/NXRN
4dF/z0SQlFaRZKp+QghpQrO1JHu1KvMe2YH/5wTo2+L2elMWA7CcTabcPsUde5zNP9yUnWwvbgaD
m/nzhx0TqwwDeV6k6kjxCcEhVbHmfWkjMOpPYJtoaBTk2XHsAZwHEf+x19p3tRk4YL0PUzbQjX6a
1oe3DcJYSB4+h72NFUSVleIsPUeTZY1RcDhj5obECnE4SBjdwuMFcigZLn2b8Lyf9xXTy0edRsMx
H/Dguy5HM4nJ+vFh8zzYPH9Ys7YtTT58GV3Xm4fiIX0ZwWN38UPpcAC8DNVtCojFJQpk8iOnZmOg
o5llJaraAOjPdxuvD2wAKvhaNcOoYqy53i26iUjpLi08938vnvV9j7idFkxiKLDa574Pjj2es9HJ
HevAdZsoiltf7ozhJn+QwOfBLzeP+xOGYbA5PAbijlezfDqpHvRvHJUui/VcxVy0zx2stM8OfUYN
YfB3ubv6mhFfcf5kwUGUISf9j86gPD4ON5ebBUZcNwnDJFtsapKuHM4ziCRQ/PfEJJ0qvPuqSsHF
6BMskj55cQkcJEwL96ZnvLtcDTcILhZUcwa/WYE3Z/+gODjkjl6BEALBGyfQJQLdbfKLzygmDp/s
HeqSqTpIFKvoWbTNFlD9pldYoDu0jlvzUtrdVuQg9DvK9epKeQ1NMWYc/2F5fLg4Ptc3ebx+PH+4
WDx/6Ju05Y7bPjythL7M3YEQHW0BwQWBEyBRl4Z064dQ3dpTt0Lqr1hRuzYQUx9FEYptDw+sP40X
kB0dKRvzYQPKFLqLBzp127hw/tv5ho8feYADp8IJYExeQ8yb0stlCAqE+mUIas2A2s3ERQ8SEkb8
o4Pdw6/ZOh38Gc9Ww4W+I3zYy3D05+Xuaog6aBeSpfRMGOrKVh3O+Be+SF98hUH4Itbokh8f/Ect
8gpM9KNMuOEKS+u3g7Jqii6w0gCloxpihkceYcPBNQHRi/JFhowxoWZUovGCEJyYsqbk3qwYdcCF
CecDTRbocAiJRpTNd9kluW6lEvprLNDYYTw7RegG7Aj8jlJ8bX2RXQxdpcviul5AOuTCZn2/fjgb
39HX9w9gVeqL6nqDtrNGA39wo68W4ESjHF2i3qZmYoFxcChHfIAwKMvbslq9sUDY5EGB+IVCSCd4
KSZfCfP3FxTusWC6FLxlUMhROjSmMI2vBMaEtQVIvLBiu/75U9hEv6E7dOFNeMaK8M37Mk4Y3M9/
DptgZpDb09lYR9nDqQbFHd/qujmf1XumPXQg4jsMO/62l6YCCxg1X3E2ec595cdDhLPt4HL3whBB
asMdHrrXEMr3OAXaZ5kIf/bv9fhcNgy9ITFI+aIj/JDHi8Aap1WWBA9X2jEebs8tZswT7PWGu7Lo
SPgK7l+sAp8Mpm/9KSmTP2MA9CKsYNacdZTGCfQiRgskvACB0PQz0R1Yo76EhZ9C/qoztRPRqwJN
a0A2dx8303+3TgUkTIkR+0d9yvHXvcyN2Ww6WfB+CtcMHl+wOxjNLm6mk5sXcwOqU0uMFQheyB1u
QOR4ZbjMBjoJLe8mlCCsG8xItFjSu2hF96b4flbYkwG04NMf3cUh7UgZL5KYNzlxBYT80h7DKIY4
Ux0caAyB8GfTi1MuCy63xDdTB3sKk/7iJvig4RExMW7l+FM4FRhThrLcPp3cnusYoxSnjrbQHUKa
4hD+/8Emd+0H2+IozWyx5Btsq/l4PPObaL3585erq/Mv88XjS12hh+phUxCobjNHE6JKQe4WP8x/
JyAdD0wBb655QV4tWcGucl0Gvc36afvb7m7+DqaNBqeT2zJcayZvc/njbMR9jrpKEv1Cm6JlxcDZ
zEVSqJzaaHMqB7bbIzI4CVTVKqjOtcEpuo5KQNHa1NVptIcq1maAW6GxS5rQHX9FJHCIDzCWFQkA
wUWHQbhN5BTdxQ/UrYsadNQt5ogAsMiCL5GNCCJXceRsSHCyR+roPc8fHk+Xj749lzJScJAU2WAE
bjha/lIOrKcDJj4uoghOwoGui8s6aZVLQpECdboLLmXQVsS3Lbnf6z2SSd575HAQb0GOlzPPwnsy
OdgNzy5HF8snTwee7t8+jqQCMJfhKIwGsUwifPERgBSc3/k1N7AIAzLQCUNvvUUvnnBjfTEXjFDq
tjRiB++HzH/gLx6gON7uBE13WyCTufCbL+/C9bAchHtaGrsaEl5hRkDiIgaamEUGgKJ9jql1b4N4
qCMuVOOgNwtlvr1hR8T33wAeaQ3jmPozes/JYrXgkpzR0Us+g9Xs8eHi4uLJK2rYgpAeGovuHmiG
3lAZWkPiwJAbGE2DquAHt7U0Qq/f7/dvtvRRRdVMaqjd08OmilHIaH5hiNmS2YEWQLDgSuRbVg8O
TfWHpbACdjWGCF/qduqENC3CC054b9rWnV+FC9GqcmLSiyM60oiDe0EKt1iRYuEmnkDoCAIknebS
31Obry5Pr/ji34S5HPsLnK87HLEOLr5cjlaDSx9bb4wL+5qihHfAPbt+hOI+c98mP7ArsM9JQjrL
mU4WKKReUZazOOJkulcPS2GIOMO54cqf+t68DzzBmXAjs+ooDyEQPpAQWBH+NOa8fH54+fHs5OXz
+vLmJMdY+zMHhkN1EBozJpY8/pLvZ0LturBRzybABkLDEqkVOgWtgN+2ZiMrTKdQy8VwxorGnHta
R3wljBmdFK5nzr5sLgb7+eiam3dYNISgvelcnUKIHzZsijYSbhypFoHhhq5fgQl4xAqMVnWxYWFF
Y0i4ocGOGSJVCdcIIi5QB6c8HIIDbJEC65oxVi0jVMLCGCC8AbL9jQPHxaSFLwx9IC8ncMWJMjol
AFYSAMnBxR1rTuldzA2F9M4q4A2LgkR3gARqjC+qPXdHh7/Dt6NVkfBtiSXkI9K81cpdCId8uxqv
xrdfRrPwjbqouGkV3uZg0vn/4c03GMc18q9uE8xMvClV42Gb7Yl5tQ8SR6/LzdmNl+mOxEVty1nN
Gudi/cp7UvBQ3Ls82XHhrgck53tvg8OqMK9xrjEMBJ7BPJijXkh3thFw0C15NBF1KmyDSRkU6HzQ
W3qk8AntCfJPDNzq8DQJDFlMuJCFd4w9LmCWd8iQzX5+M189jZkatMvEoDlsCSuiOOAwpClR9KhP
/caAskwF7SEwhAfCitoJiei9JSrwpjMQv7ny4iBsgMCxaxd/bpYiPxYsTACB7sBm0xoC0aE3XjQG
eHgxiMcE0Bmah/jQtqiHif+8+Wn7v1EHYr4j/scvQc1Y9xhOF6MFRzpHiyGXUBxS++rlbDta3798
+QgvkXsgpA0MjQmU6NclDZBMzSBwJmW+hEJUjqkiV2MLCC7ZwxC8IArPdzZi4cr84Ul2Tp8b5AeH
Dvjt78YgfU4j/0SJVVnO9co6s4SqMnDJ7A2zC8vrjdSxoa1IkOZUnE+aBqb0UpPqkGpqKNK0st5A
WV8szggRIVjfnO4uyueLYjAjCpGDLLbEbCIQ4buMJkfzbDEjBtZRCqMAo0gQifCVm9wppiX3V2rJ
tlm/2WwPjqc2XY0EBeogKS1Ko1w4aBqHUQCPZQfKQGTbPoPW3ksjKnn/h16ORFzwfEcyx8dfubVo
rkazIZcK6hUCi26vRx2cP0526+Fm+/H88fJfiAxtD+Q4aG91QcJU+9OGI2T1bXPCkAEfi22yiUhy
baWKITaFyc+DxA9hCQU2J6W0N0hiwYPs6PPjcW16gyWlUiMOnAa12oNHD4B9h1r4k9nWiEQYxXxR
pl6CILBOrWt30pN2xJu3ObenDpKuIL+ENRmXOPd0p0h1xnEZYUMGasKpIo4vfAZNy4NAOryUT0J/
NSwINbXFHH3jNAlSklIEo0yS5bkIAXdMSdDyuILkANa6nLTzuGXVS5GthiA1Bp9T+tcFw43ln5i1
0vqaoEtVk5IQNLDSgRJwBAfyBOA4GuAkSU1kLwPRdXmFZ/jKcmWKAKbQ/sOYrshvoZmtZmyn6+Ax
+E02oO8x5pfUgWlZKxCGvvww4xjFoc6YsmFMP0O/Whl9jDWyJGXyQFTRn4JazjDZZanUE+t0pDaa
MttpQx+Sn9pcN8FIeKBawKnvk+2LjkkShg+YCT05nlSrl2rVR3g++ZmieF5GZSaAykHkzGcFlxV8
c4RXVf2yO+FU5CTlSmtwAuO8NFnzkQ5HBOWChE5t50WVuZnqAh83J6vVjzQ4dCI10ZAOxM+ZgJYF
pHsPIll8akRq6Xd6YwagOyGhe2C0mhxB1FVFq6Xx6x84wvKi04H0iHtIomhKVN+lcny4i9j6/XV9
c6quWTOU8YSAPqCNatTN4SdfkjFNeHr/5eWdOro77ULjkl5XMrZsPEndiCDZ7hPnCet3zHafZlc/
Xf1PBlLOEpS8reKGUzprKoH0geD0fGpP7XbTgkAlKFsb6S9JSMcGTMeW1wUpgOSpimQgat7uE4Eu
gACHPc5PLkRIPAy6r+dv9XY1rhE+VBesA4esWPhbprAKCd29nS7Lx2rQjuSUUtSXW5KhcIiyw8su
nW0zxXtUA5mU145hCGGCfLNGLczlqRmjmqgwdjY7YSGsUTfMqRzefTJjQmk/JcXEB3GPMhEOeZzK
50ohFEFA8xUUR67QNXkzwdSeCGMMT1qSRrStL3iUHZMywCY+7acYcFLhVVqejVx5fHa6EmfSJaze
+uIlhzxfLgNxPZSQtpSsEtJDsSPAYe250wwK37OJJrIwnVbk7S9vuDs8z5dMQD2QhKepA6M0vEAP
3kgBnfqOBqXdgdm7C6yDyqorqUQtUJspJCgQFy9Q8tuvIIM5beRVYlT1S9PJ2xAKrpEKrjwkmGfA
udadng/dIzQRJCWkigK+nCWkEdE3kGIOiCNLgyDBSQESeJAnoZRONhcDCiFBQ1HNnxTOKFZjXs9o
gRpI6+UXBqwouJbtMrXysC1jat/wxzhOvl5wG+Vl3sVIzsdPL89+WP5KHD1DhtEcRyJOXYTPJfl1
aC+NO4cBbfcROH7zTH3IgJonoHGBtKJ7fTlLwzr1iktrhXdTcMYQ1JDmgOAYSuANAQOprI9Qn9oD
nQg9/gAURWf73Usx1KjSjaf0QCrgQipP+BkdQ9GSKgmzIlDfDwqd0qpGYdIjJJ99PxrFq9TDdQSK
JVCTfQYz6YTLi26UVLtjfmt3DEo3imtIetUEAlXZIa38BMPPSM2XugNGXfsNnzGr6whlcODxg4aO
on3IX2GKzXPAoXJrwIuYUh7WTxdC6jHrsiMIRQUWMlevLxRMQpJshyfjhbd0XTnhrTAq9zqnnoyU
eMZXp9t7bdqk7BQC+fA6cZlNltRJRzYV4/x6nGCJA49LiuYNKWo1/RKUrzokpBCdhkRcnDEN+vbU
kLe/jo6SaWo4WS0mrH/rA8jc4XK4avEyeRzfrG5W24/wr39GkOqaYEQ8wmAGWvGCkICeGQjuQZnn
AfhfD4BJQdIGlZljG+xt+rN34HTTZUDGoMDTMQ2CGZbl2tnEaXuE4kmu7t23KCoeT+KByaWMHlyk
9wf3IDZj/DbSp5m49lw0Cu9i9VZvR+EyZDSqFn1mGL3lg4NqQJkJefkyz0spB1EptQY5ts6Sa6B/
qy4WT1dyGXU7PMz4B0lIWGtJHiCPi3XKy4pStbiYDmQz4m4tx34QALQ1i82PmEqSva4W7SFXPXAH
Erl2SchrteLUTNEYHsK0+IyHnkSvW4E5EShx3dokRMJtR2+LrQpvPG3TavFGnz3Q5MkcAY+3BWom
Q6w/HQMZ62yIeMSiz87pTLO2kpwZQVgFJBQHstO8W2n68x0K0lwo6cwLp8jsOKHCCSRlyqkzFXw0
wMkZXJjKPHxoDQwOvRt36H2gElQH4kgDkR9FyvPNu/mv/BaqUi+5ge5B+TUqwCGQOg1LY6ycxNSm
0UpRxefeQELZSrX6S0Ti9GhJTj5cY0RLoRCoKX8+35PJVpSZ7N1SMfxAI2lHmlDWLFJQg1WOaXEe
JBDqkbHhUAYqleGJJTQ0DNF61GsoWUO+Y8GjokYdGkYtEWXmfV6VU1dKKUi0e6oUaNlXB0CZ16ej
0Y8OSMddvmaWtlb+WKRSVWqjKhAemwpDksCEJDbNITxZIKa/vmRhTBywcAgMR+7A8CkagFRJnetJ
wdYRioi2D5uHH/jWhiiYbrVsWYjcPC6BoVy8UCXkoFE5B4ulOdrOoRnWiDwMsO+QDHkRE2QjYkI7
hddFkZ7MbP7NBXmeksewZ77I6B8vOAjzQE0GvEWniTjbk96W00ZdPaXEMJiZBfDl6t31Xbk7oj/s
W73n6rv+wA9clsLL6By44dgN0wD3Ll6pEep1Qa0QqjV1Alta5lmoGufl7jrnZMJAswlmosICWt4R
8/RMkzgN8T0xI4JBZ+ZPL5/JQYBJ0ApXKVmo2GkVYj7/7U6fYXRYfko0kbQvSft4fRRmo6PZe9Gb
hVFkRj2tCp//Ue8lJA4quPpkKs8dDngyr2aZFcppVuxZ0xbmJwzU/FJNaZ04c2cqU9Vcn4aMUydi
EeGoZshdMSpUX4olmaN8S7ffQ5D0K3MdldhaReydkuqkP9REkoSX+8Miear/8AvjIqh5HJ4Gmo+g
PEujQrjRIFHkLA8rtuuJ4amyVAhb4yUEx6yszdFAiEXs4HvKETUlXWpQXJplwXekgPmg2iRsDlWW
BLcmEV6WAXwnBAoSrXGOlopM4IHJwaLBms+8+qpxXaiFQtHsAuv8WqrC3F4i0DXVzaEladhB23xZ
IhGibJ7MCHRFd0XdIsHdEbPylH78jBmb2SijRW90WSHHz+8fptq3V9U906CqKLiFF22mvjiSp24S
qnEVgoRACimLtWm5krdUVf5Jq2OsPLlrIoFqdVN4ujidC3dpg9PVlw9EKjjn9s172MfalqpTRaJG
KiTIesgvdVd7lOYDkW6nCEnwEYaiPP9hAY+foEQ7rANOmnJpukfpBIXWyz957TKFkAKXipLaIfVQ
r2PTdiWLQvipRYFIp2irRwp98uQk3u9PhpeiBdWqzCobrPgpR1YMXb4bnYSkrau99XH1dNmp9GSi
PLUtOakbEVqBrTp/yjZVARuSBuKNWpZb6ciuROKLVbQ12y2vbUrZDZIjBKWNamZdy2yPmFJr2arA
jiaUsKqfhFNqIFHBS+5Im2WKoZSrSX2+F9KJR3fvJww7/LGpxCkdivD0R1ibJlMgtKaVbqjJTlDq
a5VVk5QsvYxJ6gJoaE0WvloUkuDh6u1/U1jEhbQg5b3q3GDA95LDkPpoHM+hnJY+sbtP4/3JmOt9
Hn0+B2iNokXEq666vgw5YVA70ZPLrtPZDm2VgV7y41emDTNdpS+FtSJVsNtRWlDZk2VIqgjSvWAa
898gRYPjdloa5Lf1Aama2rMcBcL84eLN/ufyihrLUhrRlUFdQfsrcnUpQsO3LBnV5RRCGM1lKKfX
yBhgeM0+y4NeAwXtdsgpvI4fD86mVRLRbFqbR6GdUD3PFNKxpOGHxEcwsO/K4tpn6qtrr6zsTe5O
Z9cnOnF7tzlZ7k6pnRFo2qARq58bpAW2kCAZsWowm2Gsrm0jbSiRMA/wE0Ywo3ZghrXQBeo4A7+Z
AGgWyxA3ywckaOWSi0TJC6KPJcajpHzZ+U+qCKG5O/MtK6f4NWcgDGJo58AnXYFQII49FiikxdfX
F4Dmwetkp0kGGcmCFz5C7JQpHZLWSUlKHxI1ABZLZhMRCSUwGYrkhod1LEqhjasgeOM0Zk1O/ORs
6fqJkpTHzaq45YHmRkYiEsFbIDm07E36lkjlW1GA+di2vLpQRCnJmcwNITb0gDYg8TaoPHiSx9nx
4RTuZfxCyAzfMo0gGrIBd+7FsEd07xpWm7gHtsV0hS5kDKT1IpOteOuPZET0eju2xX06ftzi/uR+
fRoDE3h++/O5NiLrQIOS4sJFDbxUuNmSHaLX1A/JQkSezTzwErsfnnBco6DDvBly/0f3HpytP70E
T0q7GgSpbUur0k6PPwdvLi7zjaI0EAJoZwZ7k77dkCiVUeVPhXTPypNQHg9KcGBoKllzH1/Ggh4x
hJalZd0IXiXWOkBoBKUCKcnHPDRjrDt1oRwNsCJBFJDmQiBby0gVEHk4+DZSDFCxR1ZU7AFeIA7t
x3kajpqDIpr/Hn7Rt3MP5ubRfkKzMgQSY0byVjNpqBxIs+qFAQRE2BNpk2pQkzktIP6mGzHDZC1b
YL3yKDJOupHCIYsTnI+fTjBhREOiJNLEo0htT1wlEp4OVd6KwWHt7pPGyo51KoCky4MMcc2IYsLE
ikRESpmUpKQMqdVGZQHNDMVGBJRmAsPJtNdVll35qtel9TQgEk6pDYnyphm1uV27nk5RUT0dgNJI
HDsam4ikUam7S9oKCgVxtMjtE3qZCaoOZaT6Mh6rmpbnqjRNxaV61Smh9nhGHTTlUiOQ2v0CvWrE
SlAPbQPa+JWDsLVVDq5xToAipVgapweiZArCQyrKD0wI0E8CgQkOmUEcDAB1NaDxAUMIml42r1VJ
b2qZFDwh4cA4pZYoCcj4dg9uScBaq4Z6D0AaQP66MUsAPmCoAOLndNPwDH65Xah9qboldm58OBQn
rKwMpSGUiA0CCcMCmw2KZSM2yM5NtyiTT803PF4moEqJRmsCSFjmxSzIq4HDp8c/L1Y6PEurCAKC
Wy/VTPevqGtw9BsEk+NCDRoNQKIdZAchHY2ykZMxILC9pwMe1qb0kCpVB1cGsKRLouhPRCk0yEJm
g0FYsWSNBoiXuWe8WdHJ0o6npF7OwcoTUZaKmMt6GymdaqCqrFakaDQ144iI5rq7IQ0M4OnDhroY
l+CivYg8DwM9+lDyYUnl0RtJQgZGXsQ2koDYpkKKmNqC5NJrotpGC19fU8dQ9xXrRq+svsetxNB9
pOZUnhZRIMiuTB76DdVzZGLDs9AQcuFSQh2S46tyRQrl8MZabFDe59WioAySzZKHAH3yBifj5cnz
WoQEVTHR02IPG5UPLIiFkAa4+QBQNwcUx5srWNFiH3ksRVlt9BphasBPRIPdkY8+fSiqT5QU3mCo
p04j6dKcQEKCkAgEF7biNc3SA3p0QFwSAeMIUantAUz4NDsCZznsmpzqW5UgfZcHSiOSBnwnnjen
VvU+uE08PbzHccSoKYO/77fl5AeiqHeiESnSRAI1zNC4pMijjylnxBGo0UvvXqFMkcqRP+ZOKC2O
0CDL59PtNdulLUzLr70tFqpqxYJEsHkwkxT60Po8Po8HkodsgSDnZyd7CGAz2U/ggD5NwMMQF53R
iwlCIaIKpMDbhkEZFZU3PUULv49jUDUzWkqTyVe7vDqGpjY1rtaZmpviF5rTCCgfJ7LXvdXPN/8+
H2p02GooZMq81ZBqbRm6R6A+PIGpj/IdDYjV7y4sosA26lQDym4QOco5hjSmtKF3Vl1Mquwf/DDA
IujARhxcT4bsCzMJHtyeLDandcadqbVkhWQ6hI4kMDluwjL8ezl6G+kAYmGy0UoPkH5Atr66zL+Z
krf0v7BnHOmyuHW7ttmNovJWV6uRzOloeADa5IbyhLXBoDhN/Ws3ChLRaXSuaxUJPqAzMnRIW6og
QDQqrCYFQpFXF5KaYormRcy8I6d2RFEq70PwSnvtMebhIAAP12C9EgASEMajSgIoilrUliLO9VdB
ObakOAlCyNIgCcsJAktJa5Xvwv98eX+6RSSyJFGLynmesuSSVteNUxpKgJ+hoOyt0kya4cAOEE1g
1qfAYUgyJJwoyimENd74V3fVkxxpIS2CACxvwjUBimyWUJLTDtefI2o+30AluQDCEXmW1g68uvEE
LrhywkVBKooAKXX9QAd14vU7I2z22mS2ZkSaM+aJcEbiowM0inENkMCMfeiM2adjzcDDJYY4aYN0
rNRBKbu8QZlKinKQNO9Y5LhP2QZ3JNu4ZKJhVMRzpElNkqKThEs/SaGkhtvr99P39bx4/U1Dqy62
tOTIMxJP4PLPsFTx5g6NgnRldcxLZPaKnHZQ1sIXCtfQEu2Ypmd8E91foS3siFw7n+ewKHRU2d2C
QTOkMd89BY/2Aw9eNuo6BdSKNsuc0pQmkODwojSu4hCQELcDlMe3UJWbvAhBkOBXfYUGlICQz8QM
L0nXC4OiJApdITAO6gILx8FIjCO0O8JC8n6ORJPUItWKSEGRPY2sPyN3YZnPPNAOK7Ufxw+S03RG
ESceP08Q2B6lPRYhauj4j7S19zZokkRLaJxPHlIiqSlUBfn7e4Gknd3+oqe0ZBI7vOGWWx1KVNE+
LcHD5rCL95G9P8zDRZn82M5aJTvkkKaAUTwwvAHBRUfCWQkrLDcJ4L+FkCZGCsJ/sgbxx5MsJwCE
BhjrT1EJEVK+VklAKafa2+nNyc2OXjUxqp4YzG5d2LaMpSeiLzm4iJTECrIjC0jyqsdOOYZqZn0C
8MimJRYikNBPiQDEBwxO0oTgJVWeF5zSk0Z3asMW8c0ElBzGD1/CIEsAYTCjpgGNAFBIwoCRWqoA
SXkkw5t8DQeppgsUl3zWASxnT5lSBUVRSGppiJoZTy3LAtJKo0ycDKKLPLCMqZUCQTKkAXExyKGL
Se5eu6JtEkteNYhJJdZN7ZdW25CyozndQJvQRo08TvLWXH75OhHUlCqTgmz1cYmn5lfZeeWHpAQD
9UxgFACsJzXqKTFCoUhxzM7VYaRVkjYLu8W4CGEZ00qVEqIk3SBEaiAfEiWh8suCWGwfLtQQSK2x
hLieQpDUWFqJp/DS2AFQ8yNf9ZJMQlxS75cczhRuiSs5D0ZD1Wra5D4AvUI53Xo/jB4jjwt0cInu
ht41vWMB6UucS4peQwjenOqd1HIsP6psIpJKCWUIaAe/DV58nN3L9EC1FNWrJAUrr+rq7l3KI3Rl
loFfqSFVxVb4ECjhyqH3BbBu3eO39LRH0x46T3eoMU9lIvTIRwq1x0jPmxFxsVl6uMxISvFuosWG
p8mwlalbXZbz3L0/XdyVxRDKJbjB9PmZooGD0GhPLvGRxwsXbT0jCIsLhINn7UETeC008suiQiDC
73dktL463/z8X63CKk2m+Qpl9l6WIIxQMdWmZmCaktEHUUwMwHl+wtu0FJxAlkTudFmblkWyIgBO
OC5ISk7iBkGaS7Eiv2hsdhHUyULlL3SXM91LDxOOkrRbU0ixzKK97hAWEpY3WFIVkIdQheSE+RaS
Iiel4KLyPbmVAHeDJFCSNOVHWYnXSBebHc0Fgu8ysFWM1NXzvnPO8n5RQpy01mMB9Dp6DIKlslHG
VhEWuxWYIXY5M9Z92IQZv8/UiPd6cZPE/VxepPTLlT7FhuCUXsH7wOVRqyTzZHlUYHPYSZ5VPeYL
NgaqQzUSlmlidM3cqRbGRiIXt8QedENRYSJ2lLjOKSm+5F1NTnBUTaVpAGSLQNRhCFUXznuwQZcu
5/ZSDkjGed9+NWF0dJ0I15Nzj+SIb6BwpdJwyl2FR9fAbMb3w7ub0QNvJnAEgOHwbv4u7Aaefflx
/Ky3XBpHwzpgTvt5BBzGwCNYy/I83jCOBU64Etxbt2VD01f06NiS9zz6Oh5FLucesizM6j8potTg
UcaeHUIjvUTYFDJ6HoWxJgPw9XbmDr8lV2y/SB8GVAjFCcEFCQz7CIR9hHyHGeOjjweJGavVdLrg
1rvlbDRdHV0l8nJzu+dmgdn6d0mlXvdB4fiSzPpXFMidJACVizpNl75lAGYQBNUDg+x3fO2svC6i
PJu3nO0nIDlB4uCYdAtvToN68Xm90yXisrnZbIkCAmOoQY7whMCmXd1yKZa74yd8w3P98tPkdxiE
D36xAYKDPeA4mASsHQUoCYfXqDVfOQk7kyjmjhAUdXC2PFk9fyz3kxADG4/c4KpchdX42VgKM8H7
8Nv8HM+Ovj4HP+ezIR9IG62Go9mK2wwPX/uZrCd36+fL+fXHsu6B1MABagSiVuJMXQLA242CiZDK
ddP/sI7EfVYHn1ye3E65viAcDTtlTFM4aYK4PNKokgTiSQlBkpMQ7DGwHEaIZ3p95q3SumH6WuZc
f2yyTcDRVlEkBgGKDNkccNAtu1TaX/TxTTr0IjLlwLZ6+JwLwRr0O2LrvATE3TLmATEqPX/FCSG2
bn3Eh9SAxAXXynTF+KWDpRdFssAjbvUIApkIQ8RSa+RTuYMlPYnqAjWoNzmJAE07eTebN7TxJoTA
UoAzuahEApOvQdsvA5pAtNYZiSw9l1Sh9lweteFTUzVlpjPCpHmFOSoQU8cM0wMBwnDLX3l3NCgy
6jUHOp2MABTdhgKUlWTpk2IPv602k5Hu8OmuJlOfhNroqsX5arKY8gWNI7U5u5iMni7G249TxqxL
BmherkGOqQ7RlIyWV4YIO5JzIiPPIJZ0DQt4VM+oab075OL1tJuw/rNogS81AV1NKk01wL7rpkCE
am1p+H7//Cb6Dc1aUvQFPFrTdKevf/XwGqn6NkKl5pHr4roXrAj2WCo9cyucAuMWF2+ufwsaCw+U
SUAL18MzbT7GvjfYU8ygxLSw6C4wLhqcbls2v7lyylO7hqhq00l0mFM/ystJkf3uzfpdtgC9rWs9
lm77oBAKkQNCIHGOz/eqrIiEuodA9Kt6guKQdqlDeW0/LZX1cOtSOngZ1WNkUKHYi1YVIYTjLeOP
JMJfbQ0JqjWhKnzNte1AwslAr0bjuj0zgmIkyFBbn5RAXNoeu6MxvE+blmFonTNIh18NUSLOdUch
ehlITHTW1sDLYSmB6FZUcLwgVT0Qt5QQ5NuazW3XX9FsvnY7my1Wc/rD4dHtXV/u7te3j0+ra2s2
YsyYFiXVYMcTCWBEXlFZsuxWNFpMNKuudRDst7680KVlSDo4LRoQrhlKyxVFAhJiG+enriCPm2Vx
WZ2WDSQ9dfS2Gh5a2tSZdSZwdKwpYJ5j+fc5h0Y+JzoZSJR0eNExebn7t69zbJT6FHmOUdCjMgWr
Z6nBI8qS7DLGUlgOtmCm7//APrTvO1p2kyfdahF/guI/OqhEeiQ0igvSJDm9NDpFRjpqKic73ugt
OOoOTnq5HH6ilLpqQGBUjTKbHoDgRfgDowjg7uKkOuRKny9b0tkKgqsSprijgghMB+mC0KaUbN/B
tcLSAs/fMmL0lI2cR6NHvEhIIDk0rawdYCQGb5Bva8po/noqMJ8xG5uPuKSTDy68mpddPF0O9w+P
9IGbv6QKdeQYYaxiiHRK3iXSdVoAjhzixUXWAhG31iU0RLf5wMnWEYDHvqNDPg7nkRoUtycyiRSQ
TLnqcTGQLZ971LUtTCSQ35TnMlJQb85AUSmvf3aldiIpNQKqtkSYmnBRAQze/zj0p8glIhbTiFGT
BG8yEYZZhqORAU0RtBLT2/0Nq8PextgqNiSkBK3W8UPKbEhFQKro6NfSs9m/20gw5LK6YuRwiEUk
4wzbWSTGKOB7YvP6ooE5xnXMdH45XnE76NEMcrN7Hn65f3p5+LhreypITISGaiMlgRYbm06sV2+u
0YSJZLFxTZ5APKbiF6GCy8M3w9sP1YR5dpBDwoqqg/3ITvHWw8iZ/zdRUpqejIAnqkGbuwgcC0PQ
Eckg1XY8+zmDjWoYJIuL/wAJoCMG4prZkfT0ht/gRMFh0gDj6rIbkfA7kJhMCroTHnWPiTRNEECm
/3kY6BOYzWYgYHgDq0TU3rbFgcCdpEPhe8vznUDZ0tSheb3jBLtA3u9I0fFX0z0AX00nKz5Jz7eM
h+Ojbnowfn64fH5eTD/G7ACRoG7v1FYH0JeUJll9qYmdaRCpQGw0EoXfXxeUan8iDU0++ohFwYCu
Jx1kWSzG4xfdDhaOLS7IA0WUY7jpsXqdCjxGAIC7sp6dYWm/f+peWq0dc1pYJLUuZal7tuvO3zXx
7EtjpK5ZrEw7sVQIE7BcsuPeqIhX11UhEFku7o0Iq1wRh02JGEWegMhHGQ+Fj5V7MKrsCHqxFi4R
koki5agab3ZQWryUY+nz7kedOuk6TdXE10rpRbQR/R1ZnBwPGbmderqYzadMBRFIViiPJoPL66vZ
8OLu7vfIIpXt/t4uOfWmgVyce8OYKvWGifKFfKBNMG3lAG24BoI44rICnSUL4X49L6uVwMPeD/Zm
PFZE0qddIxORhYQjcGc/PGx1/xq9F7DcduZzbBE9kiByTfaCeNAUNCIZyxSccAxRYEMObBS9HFzL
3AHGEScmVkkRK3uWSWytoxnzE9nJCjZfex9MbbN6awTwlgRAGAHyHT6/mvSLz6vpcjVcjhfTKZ5D
Pj9Ob4Z3k7vz298Z3hcOmsXg6b5gZK5CFCP5SrePLoODwElg2AgsOGy8+Wm9G5yc39aXL2WBzF04
FgaXDys0A1MUug52ZTXq8BpG4mWGCjcIbBAE3e6zk5B0OYHwKgoPgsuIBN6AlzFphqJW8oMF6cIx
bQ9pjccHCuBo4ZKZM7n0J4yIgylhEBT8LoMmY+0E9FdlYNBsNJosuYCZcelsrvje9bZXL09Xl4On
693vVjemSmKI9Wu3nn1oyggCU4gLa/DCjr7LyOH84a9yJ0UY0tiS4QL8EUs+nzNa1LkuJkleLizh
5TWu9frpY4YOJG4ILHwavXn00oT3IDwGJbpz9WVgimv9ENlIgISAbK9Zy+mdbSdIzqOX8ejD8/2/
EktHYSvKU8as8NA8XywLD70e7cvl0Ms793p1OJzsFAiiB3X5QYA7LaQjUIEOAGhmZ1J6nfXgIk5K
oeGD/8vYmXYnkiNr+A8N57AkkHy1y67NtU7NdHd94XTX3AEDBhtswPz6+7zxSiKhaqra1glCSqVS
UiwK7Z3L+6lOBmimrksqaJ50m2A5p50A0kOVGZ6cxIhygpt/qILg16J8Cg4f9zfXPW0cpWEtQlES
IKTdYolyiAShbvSa8kBSFoYEx7frdE4erE6YVVhrNbgpifIKl1U+/tfZcZKE2YUN77RoSZE2ic54
/oUFuUrQk7EBJVBQetau3vojhmrpQm2CDIaHi3o8STdxE4Dr9acf+IH5gW71xAbaWUsO4vMamN3e
ffNYDnmx3tXnA+fDDgGSBpAQkDPHFxDk1Hp72KPIGUoRZnMLDmLGM38o86X5jqacdElIXx3X9Bjx
BkCIQf9x6AwX0/aytdblSeQFzvu5du/GLWfnyoPx3H67HvSGNRc6niqP5Xj+eHe/en74ZHVOpbkg
eEuJ+HhUIwFu68+iSJ6iyTfCUEcMvOBD5HgTCQCPbg21AYorCM/xunFQKxBnWCEnCKTGkt3EFITX
lJvnq/YbJleYYsFHWApurBJ1sv6yYTqdKU1kE2bZRJSTisMiyAnwFDzEGesDVE1YvkAjzhMoapF8
coHY/JI9q2GQILm6mTKOjwn9oYBkByPeoHYpOKsYSEsIzki6KYoU0zgnwRLYsIYRKyMwNbidJY7w
2erlezzmeQxYhAw8tWeImiNmeeCXCMBjBwpGy1Z8yXhoPVvQaUeNjfXIoPPDp40ASY/PlC/hxVny
gYSndS7RvBKCYGh4/2gUEYBDBkJobYb7TRcH/UE2NXjQ/urlATwlxFBy1rCt5M3df5K0IwTJs6p4
XF2P1GTyEs6In8DvRP+50HXi5onvhU4zylxCPujVZy1272nxuNve99af0p56vlVEKsxkOI6A3PeH
u61UQCRIvS939Yu7zxYuBRznGC2faCResOjwDkkVGNGdzo7U/oTTJXKIqsc74evV/GKzvwSBXRlm
KvJhyywMMLdjZmHxSOZisfBJJ8829snIfeFk8zDNGvxgHATmoZUDwrOGhYU16EM8vxCMR3w7gv1W
ekVTh8M3i/aHYB+zH2wiJiz7zsxih6+LT499MZ6OdK2vbMFBc/jDLGJ2iZEB6tX88Wue6J3PrcmK
q+pOxd16nRH/GndsWHG96aC+X682D5/Q/RCsqWjDi8bjFwetDKGiFNbmGyHFQUyruzQ1bD2XDS1o
BekK9UA03tOwcQoxg4xZDUBWxF3EbToR2trq5NguKLIabUUYHgJNWkMIEDNNBAvN0JINxQlJ2gh1
QFV/L9QEWrpBWh9bMxkkQqO5zp1fdiuk4GjO/ZAQkTXke/h6u70ySphFfTaYyZj4hawzOPMj83w4
6nTqfreju2FPCbuuH7qjzW6z/uS21dZCHifm05b1AkE4i+xKP3nGFOIW3MQNiW/Php8tyeaH73kg
HfG17b8azeiZ5+6zWKBhaENGGaK5/wzVwKG3eEH2biE6eExzSrGwjbYjPj1z5IcQc2bJs/OPl8w7
0M196mcEc/KI5M2ZEeAPq3OBAtq94vKOsI2V2ZIlcaA7f5pBgXls6IZugOGKW/x7RnWiLO7Ulls7
WudarzrL5NrOFYmadWUDl5vqTe+JJXwex8ldOlKiDXF6pisQy69o3mIFel1atEOwHcmIFbfvxpeT
7fV2tNSBKcG8hRs190a2gk/IKh3szDKEUggg2TTu+m3CknHFpKtDvWYVoHFi2Ktx5Gx+Qr3qET8i
Q+6slAp3tafKb8j+/MWie8k5urqOmxebhExJMbud80x+5NbfXGmEF2fWkX5u9gSQ2uU+NmpSb0WE
FRpWA4jDt7ur2RtqzwEgOJ40keXk6bJ3WG2PKgMKOM5/GVjxC9YF4GQQeBygc51/L69mGZ6CAM07
BTEhzO5YklrChYdqMtytd59sYJa3y6ukFGIOqUA9CNZcuqdEGj3hgptglpajUJfBTy6ghCw8TnD3
7v7xoje7JCpv4nSDNx7LFV1bpAix0un1li78qAgaWosXenw+GmvgmLI6E00WUMj99SSOyAFvZs6f
q0ezK7ciVjnJVkiW72YcPVQ+hfiewdjp6kxA1GpxDU627ErzYoS25XiDZMlHQcgKF0E/dnuin+0h
CDTvsH+Y8zllE/mssqhvnblcgqxUj2Mg3OKoImebSE2gew+5X7N90Z9+5isQHEgzz3PLQAg4KJxd
jf5yOwhOAdRpXT/GWliCxfy5lyx2D0PFiHg491fRTHi58RPovjBp/7B/B4EHF6gqcmI2NA8WlmzY
l2QZ6vK8rtB0meaqR7i1z6bYzNnlmRWJYngkaPfuafdpHCZjNDqwmp1UOLadHaTEoIPpqcnqdp/E
CvafV9xh4kOxLUKK0Gg78PItYHGJ5TJFxHXSXtm2qXeUwrMQ0cWC7/k4IeYsoDkvIauLjUY7JlNt
vj55EhELl5rt8DYZsb1bfpys+zeEiarpogVoTDzgZnZ3kTYG4EMzNYXM3/ebRK82r3bj+cldivSJ
eCwG6TLanA6hIITYJARL+WUgdaMaaLgigZv1+LL1eXTLnEtv9dE168bCFOXVh/3l3bqtai5UNeJk
rXnAnSZfoUohMSEpQgMhjgONEFMvctKmivsdJaI3Qq8oNGJaOFVzVZmyElrV0kgOQFI+Yh5g+4qB
R/JAZgwna+iHKcHZXdVgG+owmxelWpz/1BPHQ5Zw8KcRMtqsAr/mwpwlkc44sPosCZksKufp2BtL
D4MwRCevXnclvHGAj/LA0B0S4tebiZAaDiITaM4y2YPbUINJr5RukFUJ6sMapMCkSvKWdxZ+aLB7
zVBlaVaJolh5pYX0jFfoZE1mG8sKDmiHFjKSNGCEW6mgRIqCgcia2MSUUpP8fP3IOB6eGDHgk8qw
RuSdAQJas1HWfXGNBEGqFpotfkw06mu++FqnIc/SToDsbjhWkHraVVxCl0dEqL35LUoX5UslFYeC
3Q4uD7ukeKVvcyWhcslkf3+BKJI3qtpvEQeEFc+Hr/vnl9Ph4gO3z3oI0hMMUfsqErqoetSQrYkG
JY0TWXnhx8QtMdIJhfj9eoLcSk0FhFEUdSNtUlypM2qWQLxhe2Lx4FOlQx88ECrbnJv24LVaD9a7
xIp1kW50f9HuX5uUUK2J2G6Jdo8niCYPgbyFUU3zisNryMGsmgaq94PXNq7MNHzNjAJctWPdF0mR
An5/DQhOCInT4XNBDF0uIEVb1hguvhNk+GE00QKy42Z3PHbEdXp4Sc+pgqiqWJSaDQuoArfoQmEx
S4gZSCFRNZh90ThaTCbykgVUbzSGNOYcc8VaiHzqBkxiqbxdvZuP7y5MSQhNUSAm3tYfLR06Vv2+
yuug+Sbv4BL1c0tCiPMSPNuNs6qIa8dD2oDduLpBBe2m31CvKBpyaRuvPRifXu/09LL+xkGi4/bi
BvOGqFaoIMxcyBsavrN6sf4tt6WTFichTL5xTbMVlqvAtcAwjiUuDeaNLhcMPUUpyF8+b6TBxi6/
+VlC9j9s++2jt3LFAiKkzHVGkqViq/YyXVFL0HbwfjtfazI2Sx7fUSVHr0yw0c0A57O4/h/94fSD
LSog3AK0LWXT6hhoDQgbEamwl/kWr3kYxqr2IWb5uBlnPOmJMOj0YXYPa/13+S5hyCUm3XEBJUmV
D2W1a07mSRpIMDcTSpDrU9oovmLobwl6OoIVURSDqFSY6xPoiimIq0rvR82RR3Agrr4a99+QUdBf
jKb8eK5z1K0H3arDveXniw4Oq+H9XX+2YroCNdWsZFcC3WRXNRCXdFSz/NSCHS1OPeU4e2olzAl3
rTbcjkGrbrvHEK/tjoZZKcEJb15ehzDgpttrHZBfhGMzwVgNA0T2T16L4oZdsrKhNhFGHh5XwCAz
RXOAWGZgZ04g6953r+/uNM7Rvq4f31j/2K4Dh4mBasGsA6Adr6VWBosQfxKP/btZzQmUQdLe/IrN
PXk1pRne0OxgnNrFK1W6fJ4utV8O8qo//XP6sp3gB4Nl3fZg0B70Ot1u9d1c9mjRGy+7o9Unmhok
a//7cp1WGdA/gd4mJYi4O4+PFQRi5r5K/Moo1LUdxMeJ1Fm1K2asTXBnD0qrWSpD4DbsRPnboODy
w7QlI7GsjktWJCagb3GglTvkrT3OnaE/7i8XyNf0fY3aR/ZcFhfNZSGGEUXxuolF6xIOsyku1Zv7
POZD8R8jNjT7YAT5cYeugIxjPXWEvMdPLJr5kbLAkizTDh7lCc5cKcS2OBHMmFhS9ZDufp7sgcWM
g+BWvXLJHcF3y97leB27Dkj7/+r+Zdy/17tsfyPBSecx3X8XU8ZnSZIYvO9UC4SzN8vdv2BqgqSc
4Os0exwtB88fWWSgCay7r4M/KLSLA0KJXC5gmlennSKU7zYdMsR3gS7yWQQ/JT7fN3TeCF/WL+7f
06A5wNKXdpUrp27K3aZHK1WEzgjaE7GKFWT8Sqnmxqcg7stLwX437ihxiXlnQ3gJB4ebC8Fh78Jg
RRbMY4bnggPnpRvPzXNmKqCz5kxFn4AhTE3DkesA2qijONt3dx8mcSwSTzR4epgOXkf5KLAd0UAc
WT0LbYdvPY7S2F6xgYgDYR1ZdVTyEI1PjxUUqrHc+oC7Tf65bur3NFB/NmvHBHm73e+1K24L654t
eFu2b5ebbX+z+pQGBUu7S31G00sFgwKNuMpzvVKfRZg1UkIPNQ2YgFlcgdRvcRJoZDfPGefZQJM0
n8fBp/hOqBGSh5T4QIBu1gyzNlQUt3bNa2fyJJ87zWUsa7m97t+r1+zcmQ1SHqO3zXvR027mEknj
Y9lYlNYJGUSMjHjsBRFsHAudVpOH1YwgsdNi+FceXOn0aXJ0AzoP7BA7EEKMRCYYLeQUTNQ3H1HP
IkbryAdjZmQbryu1IMpLaFbqiUGmYbu+6jyMjnFX7TtObwtaTBa3H6gSl9GwKModI/eTeaxI4olK
TXknl5PdlXHBev9qMvvYvl991MMgZnloZDXpK37UjI1yW+Qe/8iTGe7CUmaXHIiiMbTGMUQBITeC
dfUGkbEQIT5D1jlZ6gyHt4PXWy4/sM8yuL1bsjKGqY4lNxDns/U380v21pOCRW/deZyqb+k3gLth
6/PT841FUHHoL1PUPKtAyVSR9CBiK6mgbnNBSLVXhohisHCUV1XUvAKI4loB5+WXUD6RHYso8LwP
lKqg1DHspc2buUtErZB1IOUB2ghqPd1+wBbCQ/7LcYDgRLV2sYHcWO5NsEoYOhlVg+yDh77Lvzz2
aoFknKOkEdWsG5BMC66hvfAg8ts0RAiJnJcBBBeSnIPgmohxskw4Rac0QHU/ybwLUtodck9IKaBp
LmvwZFFjSZ+U43hJ3vFHSIiH/lTuqjU2bVAhh68+SiEreNeUK7NUHAitF9D2ZOqWq0ZOZ7ukxvh0
WjDsGqOiSqUREgqXxk5oLJPm4XGyZj27WnbUCqmkqYxk0gEla818EehMOXduZMH/sR6tq9GiP0Ht
T191pu9nrZdSsXHHm6u8qv6SFFFTVNA/Wuu7p3m331p+0jC1azpISgX+vEXq/mhpbs1evqrqdfpD
1g5o6rmxZqC1m43mj0/3y+gNUQFmuTxoQ3lcY0A7KgtmoybtKAeIVGBuM6Q7u++6o8vnWc2sTBl3
j7bLsWgAQNJ1WZLsaAo2j6uPeNyCSMvd3/4xmd5qPkBK7rux1XrBNViDrSYmrSCaypGQzap1vDlL
SoKrv17vtlfoiKrq32gNEvVpEw2Ex0BrBkO8dk11kekAqQKFfmL11l8adYcDJCOr/pXkhyZDW93K
2wUhVVRNkQxTHYh+2TxRoNBYKGuPenjghxfsPPZB7KO8Yi1xW+vkxrLK8hOJJVy7/wL3GYpzw7oh
xPIj9izXcSAFYYeZr4HmZXuPdhlGEUFSTrwAb8AMQHrMTT5pf737N6Za4RgSDrvU8AC5LB+GpPdz
lq5/0P8b9Yft7qjXrqtR3e+dcvSs9zicPk2WD1osQTa9CgYEZ0kHmnnNyOjLp/rFgKtJCwvPh6/d
/qu1j4bbFk3qu8U+STc/ase19zn4B8Llpjau1DDBIZsRIGQjahMWLnDj4gkY6EeTYh6CkPRHFulA
O9ORqnNtbrfvhn9ASQYvIcHfrFEUwfdm66g/GrK4s2a7Rt0+UxK9x+fd81376e7T+aARRG6SHi+V
C6R+jVC5eMN25BdfoCgARWWzkNUNaRB9fre7dvMXHKdvTe41y09cxzhVS0ritBePGvcHgQWRtrng
5ll+CdN6FsaLi4UHOxYKQ14ZGagO2xnuxsaUD2pitawYL4krlGR30ALpDO3BXwgqusO2lWld4Oo1
s8pQu0n5QvDmZgMiFMfb8IhfAef1ya6WkrFbTK6XLFsuMwwMYsEoNrVIO7UW01ez2l2kfGCRGaac
OwSvRC27wn8ugqxL+gHDDAa99qBiRXB/ODhbsDRszVd3s+feIg67gUhBuATogkJT8WoZf5M2efhW
DV9AJjFCFtBNiyU5eUEExGN+NzU3bkK0LkWaPTo9eckPPsKga4HQChwnZMLpOeEH4iBdgZrHTWsH
qP7qEFOIYJZuE8Xi+zyur7r3m2PHH3oQMZHrdMzBBHc7gXij8MpwA7jodWJBESbX4haObC+ysuS/
otfqxcNvPCtibpH/Oe3iHKKzLionFPWQ8i5rzUax2rthEGwP7fun0XqzCIPAOpPvgFimRcwwlqxC
0ZkgQCtPN/4WLsPW/LL/tD5ZLCSRaziRxh3U3MRXt0zaIWJ5Pzp4mcNcL9/uj3P8VHhpHj07QKtY
XOt+9ZL6ggDdt7uHq6N0fFXvxI2koagQgkLdtlp7XWWOpMTSKn5tyQF/XtWdrpqi07rucG143Wn3
BqN+D2E5a6qW69vFYXt792mDyU0VS9dxMhQ1mup7fxfHsIXxRah1GhIBj1suQp1mnboYDi7Xt1dU
/G75MNMdoY2RanDeAnoZkGXGEGpoCwtUOBpfUCTIAaT6rfBQgiD0LFF2m9bTdVF7RfmBSH09V+kG
2MP6ojPVEU8Ns2lzN77cLPuvi4ZDpCw4VnCQL4kM5gmTnLZqCrW45uefbgUhGqHELc8IJ9BPDaEn
dPOJuiDyzudf/o7gdGJ57Rk12Z5dMejc7Q6YWTjbnz1r7Q/bw+PzrEFN+uVv3HQZWrlZvxlCRghb
lFxBCrmaRPNARAXzWreZfMbRYkXngVvbFQRSSc6sAgNa6xHCo3oR67XqWfUWCs6XNQuu/ue4pulm
hWeKAaECdAMBpt5dqx0GsaiUu8QSszxYZz0HQQgB4tj3fKtdpjgTyFtYsAEIgXgEAn8ug1X7+6aq
g03TReF1MRmH9RnVtr3N4KG7W03iHC/Ezi4WCljXAaFKNF4mYqCE+kFBIpJLVXgPxGseGqVy2Qwx
UfubN7PXCD7fVWeWVPSjtONYiJPvkrrfc21QLbopjzd53/kouQExX4Hkc6aJ7+belrG0TbasClJe
iuKUfnEcDUBS+ZenOALe7bq6OQB2BTY0DgHhUw8WHJ1EZwjbSxZ1jK6hWGIXDL92MYRohj3yaSwS
zaM76YojFJDeKLz8h31w/yahBJAQg4EovBjWa+z0DdPAnyGDISgdLmUtHybdknRB/BRYHIrQA20o
RQU214Ph98BbyjASUxyZR9/x+G79YvzP6C4ggI3zVIqZYUQDUVaQmJq8vL+kBVS6E92VlcQ6qlDS
X4Z7CxKloRy2jhyca+4HxYtixNAqkzmet0kdZT5VCgGuQuTusnWBQmL4LZ0SRWZ5IZfQkcNX3gMp
r4LYm0/4IAC9QZgtJwxccByBjmsEW8oxUSOppWiMUmkoC6HhZaC0j0ytvOKhoZj8JtHUoHhim/hx
Fi+96fomqy3bZgHzwB72QUh5sayPI3r58H3kLgLRZ0WCI8B6DeiOtWUbsSziDRIRf670OpWU2mlT
NWQXQT3qdUfDftWpzuYhDv2q2j0sRoMv5+chkQXLtfUHWdtQhbBn89wkIvG4OF5Aa+C1EgDP2gCj
kD428k5A7J3Tlto0ZUEo/IeEAmWAaJdQ9+nF07/sNyu7RSPEIo5ggUvcooMGngQgEIXb6RQRXFoO
2jRb4FB4yPxrWJh6tX15hYfHtkZAghexK+Ew2rX13ZtgGR6USDyx43nENleKxZJV0uiSZQaECcyO
ME6wEdUMCrGB+93FYnVNCHxArJ9T/rvZcTaLjeq62+ti3w8HHEZ6ZnIuJ93+fPrUwrSO0RE+ooZn
fmx0dRg4/iaNY9ooGiK3Dk0oyobrtq5wofNtsrAL3BNFprQXR4Qa+lFPLVZBFHInQke7QfI2WT17
RJys1sU80RDoPVRb7rsT7lhAHJ/TDH4ZI488wm/Bp848bAnCe+JPmc0OSDH18p/wshouw2jESJrW
TB/zEFFkgnzwFnyamzWx5Ond8/BdRIFD4WBzp1mcFF0g+DshhacDyY1N1CCxXVK/5lr1umZXFYnm
iCVlkk07TSNBoqS6VjZ5uOq+XaWF/M4fuSWGoT9vxU4ItiKw0XblGTfLlHoCIUwWGG0qtWTx2EJT
xjLRvwgQvWPp32LQZ7PR6ptwCVDW2hYvh9B3A0FaHAjSbBacrF4MzQ7y+HDR6b6NDTVIXNNZecfk
DCJoZ+WcDtzk7dgMTo5Jzu2Gks6ZE3657L4lD8pPnjdyFCkRBmvxNF8hHjWU2z1QVw7I/O6yvtgf
rlhaEc1j9KKcZkqHqnFqhtOr/X2syimlilMxs4UtPcP4QbRYaBstyHWQWx7wvzUcVJ/tXwulMxoM
mWDQICJHD532c5d39Je6y+XDx+MJnAiYPwqSRhXD5rb5jWyig8pAQxZWpA+HOEoMZUx284lDiCYs
XhwvNDqzIX8h3scX3JXK4oEYrAaXrxEnYSz8luQAJDbZgjJSQiTXDWcxllDQ9ISpZEsPHEKG3aPo
vkqQyDnQz93uNKEJbmYosD97Nfu3hQt4tend8ENMoCcsLXKFf0DMLXoK8+EH4ixv5l5ExZwKCzUR
e+GJgvAUFx0ahcVkGNAsdJi97MW5MjaEIC4cBkyrvokX8uZGjlc83xBvE0YAEPfz9u5HnfK61xnU
bJykS04v76y9G87X3arVGj6zD0GzAbR3pXGD81Jj5yaQB7j16sOiM9AwpDizMWOIF86zA4dXEt57
V7cZyWZBBixijRx8ZYXcYCJtH7JaB8INRDcLzd9V7GBiEQrcoBBZ4c3t+2Kou5q57tho4NntYKnC
C0ZgFC3qbype8wIhZoTCEcdztYsihbaQtUlZQkTcIJIWyYa6WLLWgFBLLybtL4lWtb+fb6gHQ4Ye
dW59G51xdqJEr7WpBpPeav9xtR2JJlBNNR6dc5SCaWMIDRRB516DnkHTCN3AI3VEEV7k3leDW9aL
xjACRYqAJ0rlBlLi7za9EQKdSnxwE1QxiaOFCfWfpf7M7yFBVCu116xcS4Bl5mRpOUEUDxdTGGGD
UUa7KLetGEPv40bH2SVDu5rlvWZkFd0Wm9gak1pkc1VdrOqruCCdMrrdz3wI7xEjMSbqK4qmh+EI
JzqqDi88yDAtPCh2jS5v5lErMMKKfgLvHC6H/4Uf89CgKQB8+DrOplShQdSlvpEng5WNRoV3O9d3
LJpJA5XNJ+B2LgKQV91RTetE0MZkJ/LKU/IqMYqOQIFk0+FAtSZOZZNWB5KgspPGKvia7aS87UfX
r26fr/r+REncCfoT4P6EKwhZ9dMiriA4BnIuOZDH2tsmDhCJtRnAaxJg9XHtEG1LNxApTkPccV0V
7JhthCXXXGmVAaxqaM7EK+bN8w32hgbwuJyFEhw+DMbM3GlPY5IA6bPxDd8idkD4Nev/hk2TDlag
eM64s0yedNB/5DZeykcek7V4JknS7lt7GsXX+2GaOWZjXQlrCmMrZKoDpDI3Y6Ubb/1WYJFQ6sFy
+rdMpfMpgbozrPnjmLQOl0FUXNtxaiodHqpFb3nfubs5rhDki7+Yd5V+yMvWpeqiZ2OIF20AxKH7
Jrfj0ITQgJdScKNhI8RK8+SMmyKaIHC6YPS7YHULZBKyNHpkEyhJXYyTOYT+AppidXuxYb1b3lEF
AtNLDJg1AMPB6aVnsL6Y1m+LxZLGczbP1WciEZUncD0Q73HfNxwEQc36iUuysYJXXB3kNimBBfmF
9XE+uCxqctZmX+MsI1ajn1/6MWv1dqtpe764SQT0mK7IFeMsnH32xu3Z4Ykjr3YP1xBtvohJTpMP
OplITSKCQyTVfByBBmIvRAHHJbWZJ3ASdXIvDi96GjqixVTv3+2RtIqqn2ZXLG8WocrSmPFWb4Sq
JNKq+6i5HUIKBLFbjC4PVRo4gTyaE4AetjgTYRqTNYipqBKtoxFDi18oHVCe/4pAsiQaA2EQaMQ4
CDOdNYTq9Hpno//rTjWpH1u385vjQjIbg1T/pArjQ1h2Z7TwgIDWMdCusqqgzzKgySSPcBFmuqjF
jW37QRyHmUqC0XjkofBEvDJ4UJaa3H5DhqCcBmXd7wb69Hzq/6578fzU+Q2BSLQL4QAv9ACxBWiY
zky2qp20JjcPT61JLDU7n4yGNNtV/3o4S8eoJQGyGDUMGZoDaPZz+ozODMEgD7fl9PucaNPj/Eg9
b0xGH3bj4WzaGsxuaGZsuhtGE9O02t1VhDwmVZNOlhagLMBCk9JhPBGaM4mJUUa39UDJDUs+qFUL
TsO6gQQEu+5d6/ZS68XLLpuirayzLA2mASFqq/IIhRsmNdi5ogtCLVsWGsLx82qnqfmBWIx6VZup
sZo1ANVZh/1w353297un+U1aVcmn0ERAtfVhgINQ1UAO4nCdg6zWMXnt2i8QhgdXH8ny4uU3g/vr
J86XZSTNVulCRxlaHoDUtZWYEJtXua0hnEA7ZMIdb3WsIYI8eXM13uKgg0nURMC182mi8W2eujUB
Ifxy241D0EwwAiw1NrYModbh6/Ri8XAj7JR0Ul42KALadrCAmGhEMBl/2XnqxmGqZypt0OWYZzpP
/VFnODwb21+OB9Vszw3hN9GRmPXfWmSKtJhaph+4SBPbmEAQEvWPtv/cD0oLlQhvgyFvIMDnACNA
kZ6y+StFhYL4cyROpO8hvKEkeu+A0qPz7kiLEErDBiuIJzjK826kH3vEEdj6sYfUahF2kGxSAMaK
SaBurz7OZteLaz6gli6aS73MDrvWi2U+4jN4Ss85SBOogzQt8zGIszlsr0k+ZvE6T5/grMJfrDrB
C8sUV6YJbIyozeN63XxiAvwT/R2tbG+3xuqiF2WAAgCHhUB0REdSBY0RRXOYdgLNhu+3y7k2cYvl
rDOiYcS73l/yCD0hvDFsgxc2g4mVJ9ph/NY8qCblhzeaI6x4SdjJALXlPAaGpJKyMjL/2gv+t0zh
mIQ6YWQtNuyj9+t+myHE3vlxZs+HxeJhUFc3x0lu+AkmWw3jYCM84h0mBotq0nGP7obkS3UIsNoC
wVUr1q5ifjosovqB+I93d+zVy3NZIPATPGvJoHcNGxGSprHliSMirMNgyOK0gEmKK/dHaS/go3SG
Axqm6Ci3KnBVe7D8yBtuWJoWWfVUXXkdsN5z9zTPYRECCYGbP6Z/Lmvt6oTKDjW+2WPDZZOsIJAX
3GxnZeZ1aWUwGcKat0T/ILtZAFKb5r1e/2I9+8gzgprq7RcN0fktazV2WZcTR/udNuNAA5892jAA
trv9crfmArYbE2y3Zpt/DOEBrVygGoQSL+SG6DjRE3OPUMyUBDYOEOU96EqYCQykdRpNX8z+A3qy
bQ36HvVHVkHoElO4QJPP6giKKpyRuno8EitUHCuLhoEjmvH1IC8vFe4JdzNBYoWgLyTFQTNZ3KgO
sAJNaPMB4cULbjoTYkSyvu7trthfCTkJw9owmT1/IhpHLxtElA7igpjE0Xs29c0Ss+1YB16VCK37
i+HyssRweAwzlChG/t6Y4bnJ0q27bXQEvSzOku/3+mdjhrP1rNd+Gk3vw2SBHUqrZ3vFBqIYYfHb
ZD9Wq2Pyg0BdM4ERWiOxQDQZ6jJ3uHl33/7TxouEnfHEzljriWECIHTdPTM4Gk2Ve3jm1qbi4ctW
MUZuVy8ftM6PD7X7m632kONgVdIDqimkskggVyO/R1sM3nXak6c4AgA/jvRxJIodxFV0KLTx7f0F
0kAQaYLc9loX3fgSnyFCe7p8PB675QKpGN3+ZwoFVqB5F6hdFbFxkAolxyrCsxcpHq7qNy4GKYOQ
HPA4jkDNzTfP/yKsvRkrQ6rHPWdo398vLyeH1r9TbR5WnMh4O3/V2Y7/LTnU0kRnzTDlKQYgng+b
h8unBRLeECzjsdcDodLaNn5waWlvEq8wE+MkSStMBKpaz9RjRWCKK956X6tvhd/jlb3qKhB0pk5r
sRpFpS4f4tSDJFcSM05sefoyGM8kcbwutbvcvUhznXsmPWkr2PVhE4B0tG7uUK0+tp53n5BEN9W8
ux5tr4c6qShrfeeNfDtfhv4IOBkjgmwGP8DjZ0CvISfGtH8xfPg8uh+mLdB8DAEmhk7kpsqoa6or
VZ8P++ByFhJ0E9UYMy254qFxkE2v99ZfB5LRkjkysxrG4IGzSbFl+eChxIzgDS63/6dchC1DKJXj
0joFw/MpUGLH7t9V7EjkLQJmG9hV98nkToOLY6j1IeQVT2mQnXsCXa1Avluq2HXozJD+ZPV1sv4A
Jcl0yjq5R8sWsqk0LMW/H/1HGUkHcx2+DnvVW8rAI5fwob6YDxZakYxqVahU7/wqfjjCw3o2nxCE
5P+y18AR/2c9PqnPXq9u9/odtnq0z5d9H9aLx/3kvrrN6pOv7HacmdP+MvzndIgwf0PDoFaLNlV3
r0xORPdQauZBJ8kSxyqAV/DaEWKNgBcbXdHQL56UQRNYqmPKLG0EkyIK03857H9bPL7VKgsNTqAJ
l7svw7RlO6+ILNqSTA0l8mVFtfMNJH+Gw4tRSyNtynAYeMViUN7oA93tZdpZ3UjhRzaUn712qfsd
l0o6jBL6hD88jk1WYbh00QDS87C/eGBP7+mUhXb+6th+KoY8u2qBzleB/oyr0zjZwttspJoruiWx
0TC5QoEFsTzjNdJcQ2UJt9WSutIh24C8I4+S2eYqVKcyXZ/H9UE8U96eOWmYX57KFw6c7Bs3EpP6
lNOlMglUg24Y6JX2Ed08tEmZXA7RIjdNK071dFkINeKOHHiRc2JrhxYibWdRl3KiUfhjvuWi4jhv
kSTsoFxKLpoY2fJFe+idxoAEafMdbkdbac7fPqBuruJjWTs+/85RePj5JgN21mPKS5SE6P5aVV9t
OEHDfiAufUo7VqJXutq95kMYjN797BglP04Pb8p9vI/XEUp94NXZFVQDLr73g0/yrlfYlR5MTPLx
bQbwVZTvxozvh9yJS9lczqb2pNgus7U2XnQlMA0J5/kanqIMo86iwohBKiU5J2F9DO60CpIOySC0
2LTWrOgLqwxp1Rbnzlinch6W7VoO/QozF9ZGg3AQPMdH+B294AmmUMk8fbijgNZBJYpi5amFIUdy
XxxQEWTr2AooQ7Edk9Q4gIdZwljbNX9++t0ELHv35fW6r6j11WQk2sW0oiXz2F5RORC0QNcS3oK4
ugjBGXerBW4kLYJ11ihFyiNl0faXGIg3nM7G1/e3g39td+0LT46pv7f7slzOtTXjWFYqX+nkYYuz
ymtvvvDIuQHhNcNUUX4N6Ndi6S2pP8zQ09qMTiWn2cHgF67fSBELlcqwBwfYpEQjKmmW+jfZltw4
YwyiggDL4W/gdmo/wFBoi9cHBn0b4wnWezwkCzx3fLU5VAx+QzS5p0YJ8ceAlMLfM9MxtHLbe1V9
JgXVacB/bHvjVVXPdrc38ENRPFb6MRFyBP54iAwVi2xs/vhF//v8Ute6W1f1sN0ZjUZMkWgBzekA
fGuzGy7Xq8f6vZfPuHdD++7mCu1tNW81XpQ5Kh01HgreaArgwNfUru6/HFvKKKaVUFHfVlpA6y30
jXHVSXZWeKlmWA3GA3XXQqGW9sJeoiq2NTu7PEP1lm8Qx7g/FhK3eeKV5kgNdwzUfxV15Pq2ZAGb
DlsWrzsEMlHx6AcmtBM3eL2iFQf2dvD3/J+32/cHuBdGMK+AzJYtsRUu3caW1aVSCd4vPIVMiq3C
TATyCkoN+AuW6IjkzWG5rqxDrhoYDTk7rRoOz1hiuF5Xj5O7p/FbWELteWP8DS88aZYoEATGsIMr
xCTt+VVq9bXWFlqJPzh6RTwRC/mE5CUqT7v64q7/HppBJMNNHJEch7aWMBMx0/HbeXsHwWAiYNKb
3tzpFgaqrjY1u0u/SIbWgihJ3P72cri8Mk6jBSWpc81Bu/bPYKJbHiNFO+B0atF6tfrIQwWgAHaX
vdnFEuWO36GW45Br6pSwX5AsZjFPScY1IYNOzXWz3P1Vtc9HUtf9/W33MBq9PS4qsBKTlgorzuYZ
0DKcvN2WrNNCIhCbnbv5WHPPlmULsqGIFgSEphaygsTit2zsWCqL3Ilq2MfpEG+CsyDK4MBYgUDZ
mIKC4du94HgRzCn7Rd3c0J3hIppOSSbYLY6tD5OTEMJliUAMtz6GvSV9n8HLvKYkhC2Ov0nToyU6
SMihyBZIoqkpC4S4xGmQ+BfErbSX+pS4GBbs4xhwsR4rHYfne60H7cNu0Fvd3qTFtR7//h+SiJkN
bSGq6VqgZRCvEV1ABkXPSIv+bL7pqDAFJAce+3KJF+5exQyMGeJ0MSSvQmXSEwwXgqtJmM1xURVc
QIDhSd8ED2TLXAFqoQZxsBETHdxI4QGH2HaZjeN6sEJ6iXRaPwXVTFyTkid+sWgHEiQRtIPMDXQ4
Hmt4pNwqXeK+lyYGARatTIo/54JeXAHyHRf02HPPhMio1z/XyuvbQ2sy7t7PGuuGmsJtybZYI+KQ
0YJe+rIgEAWozu9i/HL5n5r+l3kgscHiGyJttSzKpY30eWAFAtJ6I7CWe2LwWrFnrZcJVN9FP0h8
QHVnkJzlq/vfIgV3y0BTJ0cRj/qgwR/BJ9YTjQhOrpgLsEgs1lOw+ErfjI6Nk9VnwsQoKWiORqFa
ySRzmxcmnEKhsTCcUnAi2UugSp33SPA0QgTNsX7FdUJg+nos6yBT6cXmuL+OhZhzsk30s4AwXeg+
55+qsOg4J9lwif0kJO86/T4LrhBSU3a8fthJk0nqCBcnpvEt0JgNB8XB68Az+SmCBCLWJ0ZoWLzI
EdDDi/la7uj8IA8SrdhjD2IrBamg0QtTBenAWVciHXnagDCMGMQwGsesRLfMBZNIkU4lGHY7IZ3h
8//1W5P6cttSYGu8/WThmz1Ub/2V4+mCfHszfvskC8sJALHa/QIQL4+aGtzt88aDSzxAonAFKWJm
PQkkS842abmTmY4kf95wyMxhpAkTR2h/HepEo7+xjKYank6O1JwwMOCCz7pi3xdTqqPu2Tqa2fj5
ubPqtMbvtY8PvcAXrR3QAuSZfDrnVg14Y6IMpV6cFYVVhDQ9cVDsink06vNgjbhd26BY6JFujiEq
nEd4c50TzIsNoX7CvP/FH9KRxuRBiwnu2l+fB7dvCa9X48YBZ3uvBd9Ofit5mxxiFgQ/+bFeMyTE
+VYqx21d082L1u+lwDxrX9aD+JIvDIzC87wkSLLg9hpxk+fqEIzRQtVG3lMNTiUDSed01YTDnBh4
SRWclOw14o9ID1N5HuQzpEv79Da3qMRNtnL0apL6nX/TSa5R4wFc/RL/oEPzjRRyfFsrceykN+N2
r219zZbj3BiX51ZnhEu1nWhq6yBdBIOKIRlDDTnF8REgqA0326gc8OKlmwVuzQNEnzQdzW3RM2p6
dUeFtU46Up3heMIJKi1yOraQ5hmRtt7A+mNAgqg65Y/v853iSJ40m990CBFuNy8evpTn/nL5Pp/c
6I5xOhCEkSgRXTQnTaDGf6J7wbqQhlHKk2SNxNWK7joSQl5tU1jTkWmpUZWYEhILSBix4tN8i1rl
W14uAK48cD5tLFsxTjtACPtIaKaZFRGRmm0PkXCdu6vDG35dCr0YJChIqQDXO5CMeBYE3NXuasbr
rANLBOcXWOIIl4k+3AxeEzMN9PB5wkgib11SjBhwSntXXPaSXPpSdKoJvD28qD/z+/BXm+tIoqtl
HV+Uveeh9fHojhux1gf6lTIwZB1t9Y9IgwBxhDMcgtiD80o0XEojd8PVbf+5rdepTk84S9q8xzXa
mHqjQee705UeWo+3iw6DMmmriL+O/mhoHLJDgN3m/n29vlhNtq/renypk5ai20e+UZN2qMmiMlFB
1j8g6UBUj6sQal1R4BHBGiwqA8T6IMwo2zhecdzev3xtbQHkQYGMw8fqq1MTplhIMsvgY96AC88c
bGHWhPXBizP/FC/cAp6HPT0o93X4EJZ7If3hPpZDwSjQsMghdG1ychNXzNmL+fXtTFu2QXFGDKEI
IQUS+HNmiP3aR7vfvDCiA1iziJNDhevzlZqt/mS07w0XsdrPx6WZusDNc+sCPgAzkcsKGTW6+RYN
8DTfVYx96JdbkdSLt26HWibeJvXRPFIW+15ihZOmjtAvNipRQ6sVh9vGID4Umgw+T2r1oQqdUBsm
DzXKOAujLWl5Wh64peogTYEN5EIXN57UdKn1bCry/Od13Wlr6eRZZXfqNsOgDKL0e9zHeDoautxv
5xzM+by4QfwRLctd9Ldzp7sIoSWP2i/te8GLcCmO15qwzCF1svZQQ91gCGAaFCgaRLtsBEjPI2Da
c4q0pMY1JrTjgBG3Aqr9RgsHbuHIbRBUsAIO9Zo2WaCwqUJII+mQhvZvhKXtOAgJzrruafVmI2vZ
jqoB+Xn9984OKw1m79Q9Rh4ZzeJo/3Nmn81bh/lT63nwXtspVncs5cvT0uZxqthKjUqHweF6m39A
sXmHlRZn84pUtive9V11nl60d+rkxsyYTKugAzDsR5MujXRAO8ItNUZMnwIhiOgTZ1GAIBYrrj8o
HVAeEMQD9cj0nLnIfMIWxt1XKWtKhLP4TlqNUzUpiBW27dq1mqPCaiAFd5aPGVd+qYtYcQsD+sGJ
pVmUfbtb6SYLXNIIwX54o1R57lUFaChzvPs1Y5yfVTx60FLb4WBCWyZmxTLOClK0AAgMB0RbN+1A
2HU3n35wvALRH4594MwKuNO8GidS67522wfJSvjKQhyew66Hr2QjtTeUi/wWl5oqFhKT2dLYTB+4
Ten8ugIyUfRYyRDfwqxMSix1eWNqTZ+NTmqSmMmrx9bn6e0y5p5y51PdP8cCWrupUKvLpdbZYYnY
JFRYsauytUMEv+r38CbHAgMwSWljkgnL58AYQxFvEH/SUC+sNlctGWNOr4k0G7M8Zs1zB/MqCNCW
kvGfq4HR6VKVpAVYGlxxjEmXTVVno9mzh6fp/ePoyUtVYOGshvv371J/3FKDCIAQAUEBNoXCuHlf
0uAFHxblGpvAXG/GV6sXbCLG9+BR3pVjcVWrp0vCCpu3f989yBAX1+aeDDxinQs00xZkySZnKt4K
FpMkjiwyL1OvJokIELQ2JfqPL6b/AhWlMnRdB0V+XuFcHn3e7nVYft3pMwHIbpC6Oj8uaDlcz+fD
p8XyvZYgyryIIwM2jIJQr3ioZhNBz7LGAukO2hfjT09/jqMbXFRSQdRxnzzEnpGkzBo7EdBJpA51
HB1i4TXJGDdgNTaP/FQURLcntUwUKBXROUaSmaY0jA0RV9OVLi5UZFJ3rPk0bqG0nyBcs/k19YFW
c4YwCunPHi/vW8oRr6w8OJrf5VsnLwb/EGIFQyJwznB4Pe3ZBK7+n7Ez7UosWdbwL2Iths30VUst
LbtraHuo+sKqqnsaBAQFBfTX3+eNNzPZYB/7uNIgdu7cOUZERkZO6EWME6TlJkJC/rCn6+nxCjJC
XFlkItNAgLgBuygnOncaoYAaFjIU6JdAvA3LMBgEkrN/MttZcJkcddg/tFZES0EgMPyhNFMixoyg
YGLPKzjyIsXG+KpxSTJ8sReDWW/Iv44uKdqFpuuEHCetZAkYm5P5BucwHdbjgNmhY/wvIqZ1dAIB
Moa/CmN6q8davAHbaQ41vc7d87h6aDQaafOMaTwreSQpus8jLCNFyPAKV2g8+meerD/MR4nsRAyi
6Lj5gYdszQFtLk+3LA6W2GGWK3RuoCnPE+SQET4mJqsQkkTsBxz/BJaOthCOyedpfv2dVqPRgQ83
GDNMDIxzTCT92cVqpi5o8dC7djsdQWrdtFBvETxD6uBHzQCpLfzeFkKt1uGZZW6SbjXstnpNzq5i
WcJhk6zW/cZkcNe9+zWdj0haljXRLKURYnGy1cHSBm4PHu2oeBDrPGmnUT6MDFbOLRG/lgZuBHA3
gh+Fw9dpzzNPOKt0ahtv09xzM20B39A0QDvaIS90gteKt3FeGgEK56hkKp72AsZKfPxB3QzFr33O
Tn788KAB9DLOn4zJJ57wcwMB/7WBus3DhQFqoHaHM8UGskxUbF0fHDZQZ73a3D9tmt5LS3u4gYDi
iDjM0rj93WB1SDAz0ezXdfMSoc5TEfAg++MjJXDz1hvJdPR1SVxa47B/pnF8CUBupcI18E469BTO
wbeulDc3T38V3tqOMJF9YVzlnJhuwGOzGldxoyybqMi96cpQS0LJpnLarq7wAyOdTFx+ak56l2AQ
jqFIKttSPZkmvo5h3YFWQrjB95v57eC0RqSkwccpOmy/PCQXnRHfRC0UvzDFW+Xho1KFUZHsePg+
nlyNr3jjmjUkL8Qjq25Mq6kSCOGUXcbDApYMDZ4vLl06tVKUV4mW/tJ5dUZZn/ONyKjWusyMiPFW
RfjtwYqRYtAuBVFyteWLtHCqTC8ocFG4D2Jw6cZO27NiYQE+sKq5tQ4RpDAqDGlYkMSlYQlV38oL
f2YEOJhieQvhSy9NcOPJHMUDrI0QdoSOLa0W5wHWBZrdgaR9eClYzK1t7mJVm3rUbOV2PHTFxJ/6
ascjgYHwcLgMk8TI/awf4dWXb6vp7OTv/ajGOTo+QIhMWjyVrDocCcWBHU4ztACCKvkQT9wLxO1A
PCq9rOEyjnKPhD9IWS4FgrGh2z6/lwpAcPp/EDs0UEXJhgd9VcwWUVTHD3Si+phyprFRnoDDi+Ly
DqjXOWIQVJK4VUM5PHQMy2rFc/ROB7Pzw4/GJg5BVoK13JIAOd9MZGBxSoa6hwzMueC8XMXgzJTb
bVo/p5j/swKSNRKED5IUjpGoDYfstGUgpiCdo1T+SNP4YLI4G31x4l6YBE6Rcg70JuZnKQA5xmkv
5st6dPpvvbs6hwPTWovTngbs5GPzAQpXrG+obfR76Q42D3et8V22aZMDSoQriMtYSsorykiRDUGQ
yvPHy8UnfrNoQPrGdmBPm2URYqmUJZUFokVREY7pMevtFl2Glhbrr42zyS13aN7gi5cEQkzZaxQY
0gNZYRli7QvWBpEkyC5MbhAqHjK5EUNeWibrxaGlOg0PaY/UlDq4T2jNsJB3R/BG9FajYFgDn7eb
rN0cHq48ig6fkxno8jvVkMVlYS6ttVnnedadddq7+xgW0h4eA9JChT5Ni7wy4ldlkAgl378sbspr
N6kftavMewKsBbj7RWfrvJy3NieobdsJuzRidCgYM8nqUliLxE4iegja8jV006dmjt7SOCdXRv8N
jFN7qS5XmiyN69aNqRAvF6RewBoPmhodBDwzYPwGsM6pXW1o+Oj5+dwyMspX8Qm/lBjXfNyer9fb
89itwiu78XD4vprvuJ3h57rH+pSnuNfa+aHJJS2phNokCWTlXstweYvdLp9oC+VBaTiZIPg0SU06
MCJ5LUJNfVQNb0VhZaU4QSUWM3HqnYSM1sTZn/yB28VYIckzJixMDYaT5/P+k7ZF2g2azHwjx8Io
INjhRqfgc+qLRqeqIJa7yerkrv2VF6YfVz84Dmvweh1zc34mEBG6qoVXXR24DgYkThBaCLxZYQMC
W/0siYvINnE++z81+OTp4i++IxVgQRxx5sso+BTdyZ0gnPuN6w2ou7TjBrHh0RvNt9ZMMk9fl7Nr
NVznUbu7JWSy7lFwIsAzhEnaEVdaTkjpt2iRWlevptmeNuLERlM6Pum4PVNTncZdrlI66gWc0rmA
RgxdizKoxblz0e6psc09RFvtYhEKLUEsBYIQxaTxcXPtqBJzP/avwdA3Mfdf8UH5hmquk9xkeLr5
DmWWiWa/PNI4oFHN8cWsBQGm3e4Xvjk0TgTxprjNUASpV54+t5CNk2Kthcgo1h2om4SYKSvQVA0R
gixHvevlNk7rLyWottOFZugor8mmIFQjq3kveTapu1orzAdo7FCm4OT9jNxreYiDEYWD7VdvzrT9
MfTsAumuwEMLxzYW+0123V8aT5X087Q6TwFkfiiL/PywH5qk9R4o1HykFWt5SxA+deFjfHm7+awQ
mYDBTcbQ5xEZY4vARwLqu4tIJpxd5Sa6Y95wnlKTa3s9UUFt2DwDZZk8CjQjmuNNXtRUQVxrQGIA
WkdI9oBcZ+4vUg6iFigwnqqr7KwQANNmMmkAYYUxhH1xlBloyQsS7Bpse/8rt/5qqyAmRLJA3DSi
oZsB2Hoeflj8Vh5JOUaOEPKW/Uquotng+TshcM7heMZVptvqqtSbau8rS7JqWtBsNtOaewpPTbk6
GKvS4eHRiWki+JgY45MA+cH1krZmu6WcOHi9CA6XYNxZECO9Wi5VlTN2OXgEzqgMBxWlyTCdnZiv
SBVxOinDp9mH3nh8MuOiK6dNMhQyZu7w4CnQdP82Pssd1aHzfT11FQQ16pzg8F1Xm/NSV8oGuvj2
sbrSXgO9jmYHUV4drvhesqxhJksz3ErXTkrUHrA0ZDLz4YVzFs1bimgcNmnkW797Fl0LwkJdu4nX
Uhg8XtW6HohcIVi6LkET86BmgMIG8RGtpkNRwB1TNfpzvb0XoyCi6i8UWYSDP4zgQ4kUgd8VPjIH
UbkhsUOHAbW4JqidaChwEOMFISRVw1szXlojiJcrCMRURAXj8Ix2BKX9fVIp1WZmjMVpCc8tpErN
DUazhdXDo31zKn4gJYgpQFSYbvJw3gwlSsmACY5PyDo47yiMNTodLZ8fVFd+V+Lglawk/OB13kf3
/77VSQkOYOtR1CAEEI2IpYyVk6FoxoHY9B40B/Ubhk1+XdX5umZHDMQhPqjUNA2yt824VnM18qv6
UmWyrjge/Mqbo3Rnit+rDcIPH0I0aYloDPxZkRUvIxbHodgy54WkcCRuC4IU/sHHeM0ml9H4ZY1a
vQW9vJrYaB6gDnGQgM0rrt2Ygra48sKdjmFtc5wlMDI3TqnPx60ji/EaNs5edLAbKM4dVZLY6fYV
+7lvCvkNGnGko7W1kDBEuaPAFAKCHQNoBY3weCqYo3I6Th583yHwQC9oiN7hOCj5Oi26CZQC21la
Auu9cKkEkgKPJY58Hr0QXiBAUqCIwOI0FticLC/9npeEiruRCaFiuj/D3xMLII6A8LEy0k/EQngn
kD50+xtqyztZVylyGdZf563Tftxmg1/a5dp7ePe0al6RfZIlBeDt8uvD7s/xpHvNA3lo3ldfwEhK
eQrNw2Gb47CS4atseFiet8viqVN0CAhGvEByCYIbLJnQZM3/YH/dIo2n8VEZpdMiPBQIMnt3x3bi
GPvwhGq42L5fpMnZFZ2KNO2w/VhNhLVBgA4sXTO0SRDrlHVIMB7TRYk8IAlwCORVHGEFt1va7zuH
5eZJi0Z4s7jerTW6weGBeACpWlI4eyfL51lHc7fuE0rm88DEJSSDxZFH3OwdGxlLRiM0QfEwVIny
GDDuNeFJzhazKB+PsUQyAPXAM3lQGVlHKXMX4g8/TxeAuDJAHLfSyQNNXuGZAmSF3DER3jVnqAX/
FLaYJ3ldMnw4PHCcvMdh+AJqmexsOD/R/KxoEcXAgga6WY/mWt1c6MgIdATV4XRYO6+hNBZTrC8l
dk6R/bQEV6NIXMf8tfR3pKl0ehTAUOsNEYLT2cf5xyQwi9hMPZq4R3NP2yXXksa9S/ulvEo85GAd
IXc8OndABwDiySu/NdxPI9Z46v6PTVPM4uCOiUdiKpGRDcRFSGrxcRQ9+hjlNbM8KYIb8oH8vSGl
MLBZE/62mPGZCU65LliMOwucTd//XEq3bNNO2oWPjzVucByNXmA2X+fd+YzzoCxDEEhz8Z/F84XI
KwygXE6X55ohqkTSjcUFWCbNmKLTcXn5JklRUI3zTegyoEKMYWXCAkwCUBn03myv3j2diNV/WbYu
SOPl7ulkeuq5VN5LrE7ohqMF3AgVG9OnHGY33NE11uijrAtURSNr2JpO5eqn3klE10h0jrEOWXlF
m7rmgNVmkUUm3jQKfs2ni/VaUhLcAckfDAbU/Mdm1T1rYb3pP/4Yz36+nLSGuqfVNFCQIF+eTAvk
UKTT6l66/Q19wq2LS2pxIQpZBcVPySM5vFwrimNy5ii8iZSboE7C+XMjfCN6Hf4wcYHj8FT1BpGA
sKqCwDLA0jQQDQ2c2zjJIVqZ1QNXVOfymXUbufcBcaIJ3jLnszmp5udOw7AkRjJETnq2WFB7NjbQ
+zs3+x1UOmIqGYctueq5ct4KtNwi56FulCxRItJ3JQDJhWEoHqDECETbELxr/U1epruhhLHTAqnJ
ygVDKVJcnj/3H4TgFCwW0oNoDZ4+yD0IONHiSJYcOS3Xd6RfcoafaynrZ/GakvCt4OBxf1KV0gxz
Zyy/7rxEjsSPif98gFJeiA+jwVTuehcsw/RK/dJBla5me9K41KL9VPlOxOmoeDIeuXsIxq3jZmW4
HE+nBuxw1bxsfkKfxCGuqcnJbqZqIKgryYiii/7NcQHz6U9K7afOyKKG+A5IU6Fy52YsiF8aZiGX
FZaj1IiexPF0ak5ZNfSFzRP8Kvnomcn2rjrBpXqIildNh76jr93/uq6z6bwxejwllnT0OZWPGsJY
tbncnoNZSYn0oZVQEaBc4nLCQNwDJ8TNpiKllEJJKvJFaIvQf5naODr2QjMbnL/fZ41hq68VQL2j
C89Xg8Vivu5vqnTsZLEvIbiV70GsgmMgNrjfngchkRNXA8V0GaCDfA4Vn7j0IHgDFUnY+QsiS78i
LLbu1eiXzuyag5ivCWPKVU1SgY5rNbjY6eRl3pYhIkoFEdh5OC7bQL42hSmDkigh+RCIw9OIIcM9
vtXwsbyIka6mXFg4pxcoKB4UWlPRCJCt4duzmaxNiOSk6XsxxmHH7y4fwTmYD9M4L+kC8ByfrmOU
E4oNHnQKkvDjn7ur1cvleJAVKmQE/QMivNmni4vh4HIYZ9Nb3gGXo/FHfuCLAteX28c0ytM0CCKF
pP0BeEFa41+m3/2R5VLhLQswHrNUAoUNCWWBDbTwFp/QDfIaRpwNRydVM7oJJwPUEMQJAvm+QD7B
cLdu69sjpw6JiInRIsOwsCGPorzb6LVEjMHXMenAUxFLYrUs7MxqvAJBxSDY24zEorlX07q9ig1K
3UGnqtid3j5aE7RoVPPbxmD68sksZNKFIkkT6jL113E8i4O4jZtGRZcnXBCPnwkVJM+fmW2sUANr
OjUKdT5IBNrU4pD7a3Z0h/UI3cj0CgKZmdikjZqigKgfJpFCH7QJbcUjztTBowbHPNi51XgNknsx
+1kop8Ng3BWMVhfrCYdG3UgQZiFoxBKQNkHEgbuV3m6f9tFh4SHo+tyMVdFK3BI6iMNe6lO4u92y
sXoYNz/b+OT2KQ3i9jGkto24NQjpZpRnXtwFbkfT8Xa2CxnidjS8vzvvaCxGJG4tI+kAvf3wZ3dj
AzSSBKvW3dXt7ZXmlKQthnVQ/tG0+IDj8LfkCeuT/Qxp47qzoZnvQtrQ9BrapZ0KtCVUAKQpQ4F0
K+NBCxpPiM2PeVxjEUaERgz3x6yJnvLWzEIn9ehMH8BDwSIPxMjj7qQb1/qZZhK1JH3MXbKUQ0I7
QNEnYXQJif3OHVFZaC9GIC5W98QQRzBkhnc8htjwkb8hL/xVzGQC4u6guqqSZUp8ZsKFoEDeptd/
2AHEiUM9jrjod5oc9cudKodrDKd3q8fnwXjTjfs6xi9D0RvkKiIM+jT5STJMR7/MJ6tPK7ag4UkX
2dz0vuhIS5eUvBkxX1n64QOistb0GUJC7LwCutp0/oCr1kGBvK5DRx21oZhXIylCdRFIlsQgT3HT
N6zBM9DO0g0cDgFPs1Mcj2QqB5ZuF1ykHcQILoqmu40+GInU+cCkRJPLtIIlslU2zO3Mns0m/S8w
medySY2kCnTKYrW2enoguVACceEMyeNJMvjYFf46yEEWqbPnOFQjGfaKQC0I7AUzMBysrd6EDWHN
bNTNM2r0+B63EVSyIJvxYyjpJ22xSif9Ko5sOzRb79bXOplRkh31gHz9rqesBAx348v+59WfreW7
qhr9EQfzfaXLQBJEnVNKir58vmLGJlYW1uE+w0Tp1EKCGKV8JJpFigtsKDEwYb1lyBcgvpNm72LV
H1/xZIdeUc0wcZTtedChxgJJHiT+rg3PCl0WolwMwkhZ6BQkyBPyF4qUgQR5gCoXg8nHBROSo9np
er24pNeS1tGfqY/i4e7juJE0ENhEHKEhF3usg2cS54Q0MY9JCyaJtyUB2/5eaRYVNwNyd3VHa/W5
NetQErz0F9Xj6HbT/OTeBxgGT4pgSQCSz3GArCkc3hQu/EDnn/qTM/tC+HgA4RDN5vCQnvNuFKhd
nmWvJqTHc2IMTp7LkzEk5KB1SP9FpIV5zEgESMxT9qFcoUDHBKfJDOilrNZSUn8VDA7BuqvhVWIq
UTyUZGLjveitZtqLGQAoi86HNxhsUMN5hCSBYdjnDSjM9fLNG09s1QFGl1T0W61KNa3yBb4QhN8d
LFclkfochunUPZV7o2+i0FpPVMdNozGsepr/su5qIGg65g2OluURCE4vY4ozrQVJ22T2Nr21q9d7
oKC3IZOwgyG3EXEk4iG9rabNUWP6XFVxQLLmZ8mAWQZSAF/Mz3fSbExTQLoLD8wMjzZf06vPta4F
F9rqpqdxHt9DQ3ZaASeCmkw/Qj84ggIHL8wi8dy7ARapLGGY15iDIGjyGhEk1uCZE26DzizHTHkQ
GF8VMkvCN43WuAajNkGzHPeu58Nzdt7FdtWs+zhIokadFJJnytUJeaackWMe/6WuYfYuzhLhacB+
R37KiBD6A4d0RJnZfL04mXQxnw32hk8CQOuNK/1mO1bQqJ8Claa92pzzg6fGTZajPOgNNqaw8FkV
K4ReqDmi8BdAf6Etpk4gPevAiv3pYYjBmviVUDwk7g0XBPAhvsDDwA7pl0dflXjMErwFaX5rtc7n
solAdV6ru22dPb3X0T7ihWyEMUcAFYzzPsRyjifWoEUWU7xZfYvYATg+Ar7NRK3uPzARF+ENudWl
z6V4mFaOmGizHvUmD32udMGUIXqPkQMIyekyPAQ03FJYgBci9VdOFA7xS/KG4q9e2SaJb3yr6LrD
JMbhKByhxZq9E6TdYWwwleV6WviTxXHhESKGlnkEJpZ5Rf91RkAEE0zELiNGTTGBpKUIDcbYPf4z
6OqS9VCM2D0qObzZ/M6PJTJwdte9hA9Mooai27BVN2fTxxNLXcgGZLP9Md+xkH502XwIqscvnzka
vbcoLox2XBDENUGQiVzouXXx2R9y1qIGBG79LVsC95IuzTFSj7wVZKbRUfDBy6B7yU/5NGJ5m3p8
2cvhGvFukzuthq0mJ1lxLdkR9XD5x2Lcv2sx2WVDGA09rlhVl7v8vNIFf/KnBp+975wz5PSTiUA5
f5p848dUlEgjSNCfFNh8yetPoSrCNccNHSCAC4OYv/c4tR6L6C+yFCt3nZk6JDKS8BfAWF7DB815
98P900WjJTWFMIURlF7nRsud8YVeSReI00qPdLuv/GLuEJ3BiAR7qOeFevXYDS8Is1CzcZGqBbWo
1vQctAs5ywOjCHJ4wYooqQkS0KE6GIcqQQp5FsT6augemqpCfKa+Iusvs970LC1+teZCNDozhJDC
+j9kOrubPr0b3f4+G+fLGnjlAIYkZx8QfAo0AoOAeBEFKglcAA7Z4o8FHtOLdFpd4IBfgSJoL3Ge
vqOrCDM7aRARRc26lGsAP96YL31igfOQeyTSwcPQ9UEuOL7aY/Q8NI+RNoGcsQLJRLxxxvC2i6ON
jGp6AKzwHTik5MfOsDp7Xrxf/vk2H3YGrzbgs0uDdf+tno6VG/aOj+FgSuN5PnuSMLQUJ0XoG7XL
nc14ell9RvvBD0oGsn7ej0nc75jx/qcxO+SNWyyqKwqguAcbZGMYC4lFn3i8rMTC9U+WJ/PeUB0G
HAWEVYyD4CTcWQjBiFDr5ECbKxY8HosLe0ichdQi7Slymh99tGzdfiTz7piOGNNWRyDpODUQ2cfH
L9vPj3eLk2njR0gK+ZUAsCrz/2mhYFHL8k7g4Fqqdjnffp7N2B644j90OdjaTnycNzyqEehtYuBM
h7LaXX+BXcHyOqlgU0jVPGpGKfxqUoXPWZOjNH0Ec0qlmE052ql6ifuNLEqKWFHiuVMkVTvLjjqj
pxN8O6vz3an1OrJhpjEkP+QEZ5ZybvEsrqrirhh4DUfflo56g2F41iTXqjU6PRhkwDgsfD9dtOPW
Um/CShwjDYp081icHDlx/ECazNnWxu32dBiLKGUzj6zAYzGZQ5EXPFwY40Ajzuk+vy/YX2BqPNKg
KPpnsXsIIqJhzoN6wGmRCfGn3AWi2yl5VtS3J9vxgdTjU/xD+iCoWLxCQOcXOOiP4jmIgozyznXM
J6jBNB1lFPE8j/6wpHeZo0JyhfFRKfTgR/XXMqQi8TgSoFUTBKcFnmyTsiBEYdnxoILHvC2qh8qL
JrK8/juuZNCWEhivpqvGEwAeBErHXfENT8gazf31Q++AhXPAt4Vdq/UPwq7fGXAVd7/JeQCM/g5V
1s3z04ojKh6ZRCNtxE4oGZJFIYGQKSCGcLhxJAIOQYQ42Dsb8CykCGp5IMgONexrYeh21w0UN3qJ
JTyms9VerZ6gOQurgXgjmhvNK95ye9WplbaDQHC09uyS269orUKw4DiaifYzqcr4TG3n8VD+dUD3
qWW3hVo1z0zF9H80bmpfK5tTps5jRU2e5KXNaMa3W4yzAGiRQzWxx5WRLS4N7Hf76ItHB2JPnyaT
1uLxufmpLKilWSzkaajSdKW53GPQYrzF4Q8ka5miTFzVrneN/Ccq92WOxxEC8cc5qgIdFW+x62jq
yplQwqNY3+1nviOIHTiviaAQEI+mIXUV3zRWgZ3IGiH/W/kG2gZjrcAyDxbLhbF3VvJ5SivIXRwi
LXkCd26AZAjn4gRzkrTz4C7dVULAUhOvP6VEpSyKCdPz/GT8hXHXbnDSb59JkbYKG2Ot1EGmrpMP
rG5b+Y1eddg923AGPHsmgtOI3xVFWOoKSNS8KnWrRHM9S7nmem8971iPxb8zrwl95slxPFMVYdVR
4r5rNH/Od6VKSNRFUzdtpVzlyPYXump4Gw41dJ8plTrbVwoCo+IPCwPNwomd4wxPid3SFaAaExGS
GiaPyPOkF5HhpGIEojXZnJRDWXCqCy7tarIvJGplxvScjgjkSYWN1QH3XY7u2v6GxkYR/RnQuCCq
m32tLoFPert3m/sb+zoqcBAcFQcMiYmfSQxbaUuhtwsf4UasupA1jS71Ig8wQWJslCXu/sXhZSxs
IiQc0b1Mfu926eGQWs0nVimEkNbmTU6K80PV335O3hRcgWhYXKRD2pFUNhs79/iCHDla9/6m02bM
FteO8Egz4GrNkJo760duZcGvtJxVJfXIj5yQFpI8YbSp6aDZG0T3/zUObNUSVP0/t7enWL3Z/xo0
ovNF3EUPJptzSGTciqXNXGw15cTMbeeKr/EmjL42Flc1gUobkIKhdd0KEFca44+LviPeiZpqPY0J
VCpCkGmaNiWE4lve0LOAA3kscHYz4JxddzMkYn8HAMc/1InxJ5QZ6Bov9hGE8ZvExC6h3wqmoemA
6yIftBiXvMEnwGQET/3ekhV3aX2300pqjx9yemSA1FI+Ufr8VqnTJbZZrdGYa0Z1d4reKi+yGccr
RWbxIH0qiO+N8KFqmAe85FsbH/PIB1RxuosyZdcNxxdO2tVHWB5xWjHiOgPOttMzfu5POtuRakzp
D3+kXaGTXzvDX3WNOV/pHZioSMKBulHFWdowSIhxwmx60ZwqSDpVdfQbR0XWs0wk5IqvFE0gGqRT
Ih5crtqUAYGV51gyCh5VlwfEPFsXJL9GWPZ6dF+CuyoVOFeEy++KADoBv+UVPnYFJ3LwGKQTtiRl
BBX0/mTRO9e5EPR2aZCQF8QVpeVYIQ0DGT0cSg5hOHnovSLgKA30HSK2N/pOvxH2NmK28oMtAcSK
LR8yCJF66wkyosuj+byyMytMkY+fxKJvou/WZ7bPxeieb3H4GAGiOFknTocAI9asnnCOfKwkVT4i
QiNUkWuEQoDg9to54UrFgJcv9b0mF/nFOQPGyyOeoUzgQQ6ANgO8rdO1/uEEuj6Lh3o9jH8d7h5q
63Co2jqVzeN22J4315swObgjeOQcMLSqGM3nkiOs3YPQ7RAKZwTxDW4hHrpDkefFG59s1WOVwJVW
pOjmX8n16Mrho6SXP71b9mR41hx0MJdYzcxS5xcq/IjDs0bOG63/4md4d3FNS4AV50eaAB/wNJID
sxcQ3I/ANB0XofYWX1PRnqahwkxLRtyUQJybDQRVDvh2y7VfL6VsM0Xbw9zfb/U7LS4hOGy5/nNj
PlgMu+3PMujYEkSde44OqOaKSYCsJbgJaTYjNAu4m4vvULCM0yggWhNES6A6AtF6DJF6IHaWgLQT
ehjtRBNT4uXpcsZca1aeCEkwS8kjxJ4WgoZ0MuTD6jk5IEM8krQ8v2cQWUu+vONRtlreSn8PxbSu
Ilpdc/YjT6gRaI11G4+1uUOtsVFdRC9IP6EdIGTVHSBwecm6c/wks71O8rBTQk5GPwaNWc7iAV5b
T2zqA+KgOX2AgSDkOT5hA/U3EKFDAY0HMfKESLGfaZZHZL9tsOC2CFi4gEOXcekfco9YeP+4vGj8
TWiekgHBH5m203chcZKoDFkHAROTYUF4DBmlj4pYDYQ3OESpv4iAhUPwJjjsAYKLcY95RCKXYG+z
CtdxHA9cD1nl+JaOzWS+HjzcvzDni6kBYrFsM4QbspIqMgon3gnE5Bbiyx6mR0NGQfthCV4eZEmW
BVHh02Zlt/7rgk470qtHTLBdjLXZ8mgZKMYKhTdru/FLbOYjRRtaW2El/MVHWRFxSPvwSkcaWox2
Jx/xHTUuezqSS1JVCkyoffjXpiMO5gwIaoUAenw86490di8odAMChG5NhuAgJsZEkrQjRMEDUEZF
CFQSFXqE2LTO7humel6LWMNBECLW6NMb01hMZpKCdN61W3PO9jD9EGGhKUKA43gZX1otwCNdTcEn
os0Mjay23S/+zCl4qhdC/J+WvPdfrdRtt7o9bCY9zaxVrf7RiZeLXovbuu/vnz+l0zo8MIL4TGWF
Ck1gyGSL5ToBWjgbikK08dw9s8U5YWM8zZM+W2ldDEgdQo08mnAtK8FFJAsxtWwVxGlrA186UyB4
OpvGjyINxjkqiQO6GMHZvKfegaRDAuD7Y0uIOwrDR/UkXQ5eugQFKSUoiIu1t69zbiynx9o0kOS8
uSagiD2cziAoyoW0dTZTmVfKag0Cul9yD3Cwl86juJpavf7aHp6MnjRQgBm8ks44sPBJYRIQFF0p
7N78S0KzWwZGMdDM1mNzGwyHc17JEooPeF69F6MG+iGFyDMR4EQPJCOGThaIDyxHYviTRxKQZ+dU
E4hmaRAcgYzwQfQ59gDioePqaEMeCoOD4IiUEhECB5MDpTcp0GsGh9mf3i16WrwJDwKhDWA6O/tt
8R+G5AOzJQzIbR6DwZCL2Kt2dXSTQ6PR788HL4OHX+lj4BrTqyGUZVcoDuT5j4dd4h3bn6C2I4KD
7CTDy9IGi37YyUgS0x5iZwFdxG02RaUxvpo0tAm3SoGQDXUIpFZxVKk2q4HRd6tK8xQHOJVMNVp+
Vncnd+u874davZU90TUsRv8fTpBtV69M+RwXzumx2IWratDFgHKoir48PfSGd+1+lxUfsYFHNiNq
mroEvszP59NKxjC43NAVWofmY/WJ4/tY/WB5oQPxILY8EAKlDPEUwOJkjd121mWuKi+vSNuS3cQh
X7KQobEtn4A4cgAcND7N+n+pKw99uAhba8KYQWlX9+Bu4PH9+RgzRswr+BWQAtClAlkV/KC9uu6M
88kN9gDCw69xWDoWKCYyKhOEuWOP+cqarZP0HBWII7S0sqfFlmgwcjHbVB/8gkCb97vWGb8OLyQW
0xS5GAMu9FxylCReUnazgQI5YQed9oe/PnYls6BTQ5Aj58kMK6dpoyVeNKQEQ8gQcJzUguwDIoqO
MIHEMUgho2ojPTIgOw0/dhY+Ba6H78fNWx/wy6Qg8Teel9wPm+VWib4kpYxYi80IFJXpzcRlPnpb
PrUHrw5g7jS5A1p3yXHRKPP+RzNhnWrbvmt0R51Yew+JQrjVbfcK0gQDimplTDeWIcTLC+Dtw6fn
RaU5EHOXfQu/EWJcPV4wVryAtG3Mh5yZKg+uILSDHizKwUtnuPEtjoTNnwUu50jIck/tHYdvhfq7
HZ9WW62mjztpPeMe2qvM5XiLbvM8PLQn+sTYfvtz8DC552TB3vW4N7vRxAQBidFQS7QV5yVH3fKF
UoqxqtlTi+5F3XMUmAl7Bm0wzmZjPsOVNEGUbEDRfnTxzV1cxlHyU14IGb1cVp1faxqyeGPGlcYh
tHenq8WHe+zjo7Ow+ea1lTCDO1DRKArAjDwEBnPwPH6eSrQryBRDCPZQPiCAocyMvOXZPQAUjcM8
hn2pLvpNyeKVssnJdJuVYot+CNdUC32I5uPYOiaLpY5r168sZvrdmz2dNWBBSGpbsYswnXSi3I1O
xo+ynDoYyLj3yPw+CJ2ZC+K3huvRSKxHkflgb3rRCtJN63alaewVTbgvE7ZBziOGH8Weoduz/tI2
M/NoQDPoEfRQ0j2diw5eNVuf7vpfF8PGRFrH2yxctV8p+bDwcDjo9TmjuzcAOewBp6Pmon8/3g1+
XXeG6ufMuEDxbubYgsBd+JceBxYrJA0iBlBPEEQMIjYJI8dPm2Og6Jvuy7UIOxjIFG7cxJtgmNGg
dhF84FIdwy3HTAyxtUAfheMLkAJBmvfLTxIT8G9kJI9F4T9/ktLPMZCI84q/Pg/OwwfHJ/Pexbm8
IiqC6uMkH7hfwqPa2s4PujBlFH7KDKys1fiWx0fucG+dgijYPYpDjnWvwsfJ1CoBFp88ilbKLmlE
pzPLYlrEhTJUYrVqIQEeC9Ty6u2EbLNZoWYfo2zpLHHKK2FGyYup6fbqmRPVSiEonDKeYTpgBKEC
58A/sEmapSUqV0GBLqZjilxFRlwqoLMOLDj55lFOXb2fqvvtu6dh992mf9Lvbr6nkx6cvkcGL9PL
+YN20sK/iYUPDze1ig+Edd15GzfLWheNg0wzu5pLEUFGXjgMHkaUhqdl0w/t75+1Aa7wMgGnmxse
CZREomWNE0ZSIBX7k94XBAQPBAdOOXcvDVA8kyDxmAztQkOrkBQMI8JqPDvT+vH27YqD6E9e7mZn
neXyIq28CLWacugjxNA3UJcqlW2qDRJkzhDETpOkTJzC+h6hw+jt1fmTDpMz2w++p0gP5wNSrrY3
LoyzWjKstywxlQwEsqqMVDlm9O9pY6q16SSNJT/VrAX9gDsfJWSyBvE4fLmYXg5mLB98pCbIpQt0
UCa6jjhaxWvddVoDNhH9eEYkHWNqMwFtVQtbys9LvnlbvrZiGuJgDNepWqxuHzKU6/dYI3k0TfGC
dH1sDde7z7IQumItXPfV2vvQ1BbmsElIfcmz5CCWrkDeW6WBr+qIH20XSaZvc57VFq80QL6E5RhI
RxfSAwaEpxbr025MDZq/8By3Y62tGUrcXLMVmL+Z14O5eAWErnkEitHo/d1L+kXe6Jx/oX5eQyNA
9Z6QA16mfkN8aiSPn2gnEz78ZB9gYTXazjhVCg781xbkzPFjG2zV7jbb/Ra7S5t9TGFHSm7/7ulh
25x3fLmUW7BAmoh1IzQODtyIoA7045emyjbY1HAcmcDrjvpGD8LxB0fo5X4KlIbaw+hw1DQ0XKwN
IwL4A9wJmBzAnUKCPnWSByIydCqT5rvFb47NHjK2BjFsJ8NQLEO2QwDQhEZSKSyJxwZLfOsu2Zhy
X0pijkxfubMKmCU4fpbj48bjaZr0xsMEpQRzb+X091ZdiCb3NdwgR3gcHzKtv15KCYUGmbsHGh8z
XQ9NljGVEehNojfPNCBAlh9v7y+hMcuS/m1YiHhO1JZVtcfpxf9JgknI+62hgxniQ8xA5LcElK0c
oeHauMsruz1Z5/glz4mlRAcCLQPjjCkrhHikz0O1VNjNL9OrzVZfbmi7whj5U8fSv5kuf5fwEc1g
cKBvIqTF4tvC7vXNo3AK945yIU+fWVlm8A51yZf5024zHPcacfq7J/bgFBiEpMUmnCQUpPvfjRoE
NFFz4GVtcRgCUM4H9+eph7qWAm9gCBVh+iK2fLOH9INh41qTYloqZXOV9YS0gAJ6sZZgCAXZ0X4g
tChQfQ51n5o0NyM+1LDbRK0R8oo2Ke0Qlh43AvDtuqYPORZL3NvOWTTcv9bkAvfesXFwtercb2fz
x2W+gY0WHWwYgMrEDgW4JoFGinAyUmQGGqTvkLQ4ofJHzyet3pcJZk63hIMW2YLnmGV2PKtX4lAv
xJa2WBWDoxG/59t08rSe81I+kHKTDNbrPDL2J2kLl/VtvHgtUbgXjzSypAwNPr4cf+Z1XRwZt1Da
L3Ue93645YE0s63cIHb1wSqNjYTQCFPtHXqTGtjj1MvGVj2cKIMZ303nCiH18s3iC5RoiT/t0mIJ
dPWX409rcoiaj3EiKJ34Gb8AhsY8pUkm0pQUyWKDxCEn5cVjYPeGQWN+Nf+9Nfk/ixsHHKxPHxYa
sYoeHZDhEv1qXnciT1uuY1tgn+VmdJ1QD/BfaLT1at1tr9fhYIaqPayYQuoNj7ZnrbjUY3fb323T
Zg8EGdQYZ9iSHijSAXpyb5ptOpiwn//gHTQFLIRq+gRGfwph8CHdqGg0TiCoE0whm0MjJmQDfUAx
OHYHrH74yVASIro22hYEEkIy0KpAXqnl8v5oP4Y9j5c4XsZToSgaFRwILVXnrK50KwNlSGx+s1HR
rapmdDNpmtCNmqRJeIMXZ8Hu7uDfmurVTDNNJQ21iSmAm9SOj9FoDO5bz+3ltPsBKc1pgyIILcJ0
Ixk2m6x7u1fb4FT9h3qImiJb3UBoBMPxLTfccXNCNf4zWQN4QgYk1/7A2otY2C71VEduZ70hIToj
nDr3k/UCTXy5YdwCvAahzmmKglDd4MtO1gRi0Ree63vMfHmbeuOey2sONdFxq0qbgwmMo7WAFv4e
mxnns33jRSuq3XKjYcOCofChPj8/7K7/rb2OWavd7nGlmi7gRCXVcQeHfe20e7t67vXmvQ9p5yPt
RQNY8GdWcl/ALiY3ltvLzVR8zEm0FD7G3XBqo+hyZ77SjOrnhaHkr06L9q8hHsuHk6WsA+sq5LP4
CstI/2ymmT+e3HZsYwF3iyWeymOM5JmHFmrbOfSAZU5MxC/N5jYxAkwjCVrEzVGgGwKIj9olemcj
ajXfRJI98zQN7/P0DOi/NVkcQFEfC7bbjAQZYLSxlXNuQBwoUF+yNmitN22GiNFm8JBbi5TSLLas
fUhE5qB4icLEA70p1z5/l4hkbbaYknnAWIoOgohUd76KQ98WZ+sHNfT4C4voG2ys+GRxURca0CIV
QSydEeeU5tIbIRxIgeQqnUtqtY0XopDY7mAJQNIpa84HWd0yeGSNbNbc+CAfx0UQSwP8kliIE28H
XRaTtOPAA51uYDoE4hS5ihcfAHGFWJl0ClO6adX9gAPG6na+jm4CIgaV1IE8eYBU7bVcMc8XfQhl
cXJ8PmtzQNt3HvdJ5TMV+N79jCJTNDUnvqgN2/nemQOSGnHhXJDY8uH4a+ngEU8kMOvelGk7kkAu
GkrdKVZC81U2wYmZ6L+5wg7tA5YxtBQ01GBI22Z5Qj66ZwI3JwEtNAdP7PTOA3u8jpzD4WkEhgNH
+5l89/nlygaTwVQFRqRrqstZNsJLZzMh0demI3nM9KRcXO5a7/9+uUvFIS3VZvumX92eTDhA1btI
YyLJpFUoJYSeGjPPkFO94G4Gj0UIiw84r3Jw3pvEHbB84daypynGPnzH1lP8nY4DsI2wH1YeM2dh
URKEKc4X9EV8zROFITIg00erCScToiNwt7uLxXvn0J+VL0BMvdKRechLHSMPZIDgwHghWFwYlpxT
vyyhYJZlnvDmawTIbHFGTsHJG4GBycXYi+RFkswUu/M2Tdq4BK7WzftOi8gHkRoVZzhopo76ci5K
dp1RSZ5QTZE8uL1VMCQyb/HcH0pELHjpjiUNekobGCFCpyKRFOznJEq5qXv5BHOLZNkvUKYuzHPF
AmMyLiXz+BKanTZPupPzavzX+G5xnuKLOs/bkziM6WBC0BLjvoFy/nLN+cfNL+YN/F11QGwxrjcS
ANEIRkeGa7iRTXH7PjIkEBkjggKVz+wICW5Ipyvezlv1wfFHEshz8u62fYLjERz2Bjk4vhBfvNzl
rnbv5l8I44FxOkcFYcBbQ9tAgHk1KYkqGxyRPr4baD0qxcYcFLQVYs+yr9Yc3EhjIUi1utYMF79h
vCqV5nK68GutCjSq2EPJ1/u0RMCKx/4IMEodMiZtd7E9gCLiGAwaDq/6939TUDvKBhIzjzREXvSi
WtmFskiMvHf1GfrR3xlqURE9LA9SUo5P4AulJAZtjALSUEB+nkfEZL88Z/iprprBWyyNMZ8AzRsy
8WBzCXm2B5A8rwffUXjQXasPz12Zu+SehjFBkMccKf2svpKQ4wchOSeR1BQeYK9Ig19SAFbDWD/D
Kz/j5XdwuZDQUSRi5ntDCQkQ+2ZSO4DP6YTiEVogdWmXTkflAcIF5ib02+fHK1xpBHsCaQRRMhht
RmsBNdqP6x8klPLYDkRhcsx8Zp/4sHvNj6aB8cN1LubPyx8QG9SZ+udYPI4PHJyI8OjOoen0fH5u
sjShmkqDPg9R8kY4MT6JwjolW9VTpe7Z+SrQOQVSGoLiD2F7Wh6cEsun+g8HVZ1vxo+fW01FiLci
z46vwSFLIPh+jlvzUZAFvEwziWT281E6DM6eQNpxvZvux0zrSdowX5IgF04l8aAL5txGmeh0tPmh
esgnfTg4OQUxjoSxCCI/IPnMDV4STzbDuAkNiY83uIKAEyOn1M9uQPmyxO9ULMTASWLcq84k3vhY
33x9eD7vpbNOiF6twQ+xGILYEdZfOIF6GtSwJEd8VT503vyVP8HHuQGCr+835y46kHwNllhzOHmK
9rAkwfgj/PlqoYGsutCQEWIuXfVNIDwc1AhQAYEyDJWxUMyg8RWjVlyfqWKYUUPYdvdSdxBYkvSr
3bvhePEJScOGXyk4T2EkCGlAEMYW2oBP7KRObJ6Pc5xAR+lhDHA/1Lmd/XnHqV4hLIA4giI4CGRI
UpbNrgwqB0SGWerIlUj1UY+G1WB72oxjEHjn2uWLIG1+x7uFWp9KASIW/5+xM11u61iy9RMxAiAA
EvxLUlJTkofjlm4f6Q/D9j0NcQJIgvPT32+tVVnYoHxlR1TkzpqHHGquLa/6S2ApZhxksvLnmZKb
SsyuymktkC+2wdyRwkZXUtMfTx55Te7Vcu/uZL4/ns94mpcr7DxE/uqcxv7++e7o6WZ298vrX7/Q
PBlngkTBpv0y5MkwTqqK8ZwuMPV5UM0uXuktaamM5Gockd4TXeWldfi3+X9pAxaurNaTbhyWUvyv
/GyH+4DMSrhQQygypUxwR8rE9ePR16fxr7enGg2zjPDCsRGK5yGBxrao1XT9bSzmkc79zeHu7gcp
RytaZe7HmtuAqZ0O0doCLNAU6FDe5Grjm4qgw2XgIWu9sGPwBuZqf0DNkk/Ywp02LOG11MFuELwO
kxEHTur82dRnRK+xU5jK0kecjZRoX9z/wZHcvNnZOdQOdfsxjqTIps4YRJqIb9YLQyItOETC6Otl
JakvO1+KQwejaCb0uP6YQcej2fcMOp9PeAeIXzXPOBH4avPn4epuMbl+4YVZMSgciRmtvF4BY1o9
UCgcI9esYcAS8mF36Of1SP+1xIEB+8GKLaqjzg8gbUsgXEE4zUJ2/dRV639rltw5Y/V4svLhoe2p
cjg5Y2HwcEdGf/DD/O7u35tH2KFnDCQFAcIjoTAUFXsYZikXX40Nh2vvnezQIcQXQbaHV7hkKAfy
T4iyu6sT4lsrThMtD44mc23LjXgneXuV8PZlMV1+O1g8f/DhjtHZL631t/eHpEIYv4UgNDD2+e/w
kvQZszdep3p7d6qX+HCAXm3GlSkdkUCIBOmgCrBTaDOngjCYyLQ0kK0gq5vPq89RENE7uKFgwC84
WXO5unvzwErj479GHHDx7z0vvJQsstdiDjgJAOdnPIs0GIPtHywPL/d9Zlj6p3Sa8CxOeKIwva8/
P1483//7Zffy88HD+mtCA7ty0bhsnwUSBmawSh+YCR8MHFtf1O+Owxc4AV8hMAcuUjCwRueUdDCN
WUo7wBqS/kc2n3Xn2HqIGDgnKgjm4bl+dSK7ZgicGC70z3N+UDl5ufgk9rPhN0bL/0zO/JcNpW6z
XD8e382Ov53fHj2OJhpNSyjM/alExCC1QQBuTg+fH7TTJGFA5hmIXD8dXi98YtnTFlXIp/vJIOVM
kYLDinEHWjvBaHoZ+O8U03cr5cgA14SnowO60AkvwGzLwHI5Wz/s3ew9eWdjMKiIKGS6Ag4CLwPj
Eo6OFRwkECYGDxwuIGR1EHexsCHMWEvkuGETiw9YT3hNVtWrhh+D3CMhNbbEj/YPOYJAAqydKNAF
Emhi494n42POgmUvMePDDGTScaX5w23gbv58gabEBkATHH9Mku+2rnd5oXl3Ouc4FHdaeEZJDzkP
1sH3xy83k73F4/hDFrzRKugWlA5UUHfgqSO06CZKhfZHwWBo3qb/pUhyxnPJBcHl8eaktTRBNXrw
V63v8YwUjQ+6IOftapKafbCOmj5AU6o09/rjaKVDzrFJFriFpCc2hdZeUYYMr3f5LJgRCYnu48my
bcQiI9AATfsyenjb1e7ftPnrx7HV5rPZ/vxgl5eQGEm+avPl6PZhuVjvjT60oyDh+EBavMbvoGF1
ENqfNg8EiUn7ixbD5+dFiGpxIbxPpQ8GXVoaltUtGjyGZtdp1LQ+yjV9cWBbltGLNjWeDxl23t+N
T9LQMDxGLZ5JKlzeGN2Ddni28Xf0qLk8PP6y9iVKNff54blfn4IBIcCPG5x77K/7XrX4Hj8nmM4n
k8ncUjDg8sn102I6edl//pBHmciElqXB24wJi9s9397oLCFbBML84PgsOM96y77xE88Xbz0ojd/j
o6dmBJdFGy7Qhm8gMgGOjGCVpExfLUpmAMWCW4SlQ7o+cMyak0lNci6Ob/9g29yOWVqbz66v252c
vbN3e7v3tz4ofLacHvLW8mcGWsuzNYeH1+/vlnu/dckCmS/nba8ilH28eXmRhGHrkgWSfhIqB2nX
8lBwEHczIoeumHSKnfAQFLmKaIG7x+NL+0N5kP3p7IQxF+F13nT/kdu+p9MP+6f8e0V3rZfPO1+0
s3r+dPvm22L1ds3G/eTaz1ASX0Oi+fTN33DMdw/LSUbZgefnKxygmowO5tt68fx8dTHeXz+OPIQW
OX1gqssoLkM8FMaRQ7vfX0zdFuiItZK06VGDAIttaivtSR0W3AMMj4BIosMXXufSwcEaIbECtjqC
T9rgLf9o4uzV+m7yYcQ7r28RdP2OCZqmOwOBDbw0N5sd6pKAn4vBDRaA4FpvQ8CxRMzTqdUhmbpB
2LUpdAYPzTsccaFwrlc7B3OfH5Ps+7/lmGQcwdqdHHBBev/1y3Ivd9c7L4u9BYcYPLKAMTqV4oK1
N36QxW+L87HEODJL43cqgNDmstajELQ5IwtIEBMqzKkZ0owToTsMeYA4Xt3+fDV5tzmKj9Dqv/B4
EtwHp7LBwZweGppwdY3YRFR/6C0IRroo5UCIEwPxsqjqkQmk7dobeoGHiqLds3+R2hUIxbjYmZ1g
j7n4SduWg32KNr7GiTQCe64gMEbSpgTgYZWuHoKMltyZYy08KgGuQDGIT0pDhE/oLMQn1U0ED2RK
1qMk4gbyGCVxYhI6OLQGwWX0dfbr0zSjKDQ+x5GtOc7+xJtAibO85LRmxuIeFOCaeSCqRRqrfhIq
d6/GAfO83o/ZN6dEtuaHaBweRNybcDqLS3yzV6dIJld3l5cP98vRB5UyEzzBtX8hD3/6rBYuGNn4
ZU728WrGpz37unUcRgamuxHb1ljNu/w1aYMDGx/Wjra0Srhw8PutsAWcB6tkxR4c6vOncT/SJbas
DgPnjsMFF7+uRj+HOfSEA0+f+c54FnyA4R5gR7wyiC39jG3tZMlWN7NhhDDOYHARtgp9ITT0/Ccz
+r9YZplyoWC+C73418losvtqRs9tgv2n1cv8+cPi4ewXFEoGzxzqTXZN6Xz3+62oHiD0aWposCLX
SQcS1dO2LrFAK40cojlMsaiOxQX3VD1nwS/irO1LtIaHeSEfhEuYDPS4hK15TftDatcUISgEEz3+
5EeyhIGMMbrex+6/B3shj85sZbB3ztkkGr6bdAOImrt7iZJHARGuSJNo83ers+PRX4yu+QXVbD7j
h3YjpjUaCw7GevtPpxe355ezF8tRqMIKV4iBNcaPW4JK79/++aoDCAnUW3AExNMcXRCNcmd8lvYX
LdwJd7hecWnHI7X5yeODlncxtH1r9QftJnmbCQLg1t6AxkITL5ZLfQgNpI0DQ4bIChToOha8jbh9
Hi6DsMxxuJQpevRDq9e55YN0SF9aSGh8jBYi+o4AnKt3uP+WGj5VOlRqewdMK/mZBC9P7fFuwuSV
iLyMzl92Hp+WXGlkx5X27mToi45pe5o8XTDtrdWrn0ecocoitI/tNAIMm169Z2ktWrYrLvC+VCRE
G8/tGnqaN/Dl9nD8TbcX0tpBGPlgbdy/3eDhd1qeGSWNn24JPNwv69OnCVcHNPiJoZFB1ObV7Omg
cE8PBASn7YF/05vsvT5Dunewxx2ZGYssHE3cn+y/Gr/ufFvs3b5c3HEEZNjwND/tHQg1wOlNBDl6
0qTBY6RIAC5BAgnXrT5LBsUgV5yVyOAgsIY7B3887L3L2Ag1la4GWkheLBpxIQDWOAZqp4IIIqhO
NipY3cFJ1zQkdaO2djj6QOk1tTuFO7WHRMYx2i0Sxj/SPeqN1IFjhlsSRIXYgcRw/6QxzvXRbPft
cEmwbVBAfHEG8xjIHUkFIQmg2MNDmI7EGg4Rno07jz2gGi5wC9Cj6H/KO+PX2wfiHX43uT/e5UYD
/4N5rUGv19OXi4OLs4+afUVoIW9Hdr8d3ee5tBpPwwj4JkyHILBL3EGwtvG03TMekbuH13hBfHiB
YHEZHjtpvtG4tWYNU0iya2UJRLxQN6gQcqw54FpvqNLJSfV6XAx5IXztVccmn7FXW0Pwi/XJ+mMU
LRDDo+mQvC2wQsLIPsQDWe6+Xd6oBwzNgA/f9j7yGT8ejq1qISAK9u9lfbK9qsqFk8ne/u5swmR1
NNnj9cVXsj65XV1Pd3Z4gWSzntSJ1baLMzShBJ1OIL4sEgcoGFMXSOpfa13iQ8L2iB4Wz1Ij8k05
I6i1yCpaFrVKjiGHXnAQzWqqGj19/3h0Mz2W0FpdayjC0v78T15xqHMhkMqnhCLJj5Oj0Z+gNfGJ
WOMAGQNxidhixUA0YMRWBKzzFXSZ6y/YcIuzIMvnoqhnKoGRzg6hYPCIKbAjXUZx+bFGRwC31rAa
lff39Te9GQuH3vQbjGse7nbuTpeTm4vPOpIj+lJQPpojeDlrM23gwpZdTOLIYyYNOEDluERmISSO
ITIusRIgvkFwBAHSMUPgr+mi6x1mn2gkDYKcvRzenOlwQqyJ5JFW+ERJ5BFGYwAEPpCwm9tGxUhD
LjJn4RBuis/N4ugGpql7lVIFTi/r/5mr9zRABtxJWFLyqyBhyKgP8WiZaBAPH9Kz4ANDgoctGU/D
VBlMDDgR1sMNHxBMsS0OcKfPu8CZ8BkOftAR14FD1KIgHSjtMNR81GB1yR0tBo9aPfj/ldu7/RSx
Fdc6D5nKCN/FiXREWMApCSZF6kiskZRICGOdq193dyVGqLusq9Of6b494tANvZOkwx0XB4P0M4+0
USAZdASvOjpEE+ATaLeevxupTouQK8EkomSTIoA0Kf2r8yERVJWRBDEE9VPWfDOIA6IFqFC6ZtxT
AdWnnbGiLrjFuUs6VvDocyAmsg/EHRgXYFY2UxC8sqLgR+16YomK1f36jxXHq5ugTW+gLmaTOQdW
xq//B7SzfzW7vTjYvfjc3tVCNyCfmOgEJG8oscERSgxKILIORLKAufapJQQxoxcPQDI8k2R65aDD
iA0HmwerSpr1QMKu2cEx4UIzp3jA99iHgy4oB5WAeueZTyeWOt4c4iwWhFrhv9PpO3EiLV2DKBp4
/nx8OjoKeX7cztwb+SsFPd/n4u3+/pT9zVcLOMv15Hzv+nF5/tnrvdlPo43TzNN/8eMlGhSDGnXv
Ckojq1XLtJXfpzYWoj08248SkHqrPhXEPSlfaTIrsyCeelpp0e6DMbGddFeL1o4AlmZK2wNpeSCt
CwKMIXjGPusvET7ogAMN21+4gAYSjqYF0v4hAVA87vZv73IMiRERIcQ/Wp7x39E3c88wPn+gnc34
BxYX6l5fo5vMHmfP1y/355/btSyoDtcHwuYg4X0QdWv49e0e8NCKiy8+RUHIyEQjkWwQB2eII1E5
Xb0LdUIsyUY9+NAE4/GTLmXtvg1V0M4gIgifrePQ0MCrZChs73BGPKBJN504dXcVEcAt9AlZoFK9
NP6gxeZ29hCCmE4QY6Ato8uAIQ7Qd91FOq+UQqd7jpGu/mbveewnc7+j0D43seaTPd7k+O4vwaP7
8XpntnfxmfYmq82VAtp1qKYkRe+nnqISEhPCdQitwCEDkPYPbkrFhtoKvSBRW0arHRWkhjDALkqD
i6rqYiNenlywQo9LDDJEBj7UrgPvWIEMCfDNwCAaDlhzjC5hEbLAEHetJ6+i7zptcYngoetANr9p
goZIXFGSL/Si8fJ6bafh4v3OCXSDhpjadMFhzeIyoX+s+3ZnWsd5TcnZmD/vjkas9LAour3o9nB5
tbN+4Umyz9lgRaAhQkStBoi1C4YHJkQMyeJiesW50xMrQWJ8z+xxzcyTq8bPqhnVoSphUxCyixUX
8LhX1eNGDI2e4SdSIPFoaneFcuNkActwXlZPzpSMzId4SgyEa4AZcLahaxiJ4qVn3PSPHrZSvyx+
pJMMRzEh0sX5etRJ/KSEvwCiTsKZYU4g/rgkoeDpXOMYBpWCqR5XyoVtI1yy3IsHjBcIApO1lz/c
G+BeDHl/fMX+dvXMIDAmEUD4SYRvsDiGnIYn4zcJ9LjkAZ4UPJgjJdyAUVswd1gc/dW9hpE8diN+
ggPZdmA6/vDujf9XAa6zxxnCDfoieIGwQIykxEhnFqzFIKDoR78bLamqPisIgWJgnSCad4H9WILG
4+3jgemt6KMmeq6DDuu76d36ZrY3urhk9MCJcpgRDob7IkJBgHAi8Gn9ZvkxMoItJnwJDpLxBPtF
w67Jk58G4EwYBrM9I+r8FW5Sv3V/PH/SlAdjZYdPtoG2uixPf4ofIB1cgQkxQ3gg7iF7IGQjADBk
FQlpcSxQIga9Vud6O1FCtvWH52stp0kB+KQtnQUkobFw+TFhpq9Ww0yYOesqU4iyP5qPX/8iYTKd
nl+fry8vP6t7ohOavg9RhqSBLiENVAEBQoYhhCS4DFZNQyZgNMhmj4dmrC2epgFqkVv0EMmIFCNF
CMG9uZfZbhbNhoqnp0HUJNCIG/1T6gTJxx2IUml/hGwd2M2njwdXkvvES0BCeZq59eZbqC6NUJPf
RFHgeq8omcSdDPBq/bHrbHaMFqXchMJsIaU640VspaTT8A1175xapLJacTqdHGKw07T11wbCq/tO
OsPUlKCTJZWMoL33nrJufg2UKprle20zoYa76cnVXkbC41jhdCAm/I57kEA0IF5DiRlKSQITQMVm
jOF/KNUWLA1OWfFMywcndnep+TSpYHBmGy8pbmAWvSgFUkWJkCpkcDNG9B6Gr8LFH3kkbIceUxIN
B5maCVjvvrADhSPxJM9Wrkve6FwdaSI80Mz4KkxMzdhwjFwD3ZNH0NN5DwcZCCOi0MUwky+sKNII
JgmjG6IhSAQciC+wB9Pwf3qydy71TnhgN0QEbzALb1iICewZ13pqVHMX/yhly37Qmv31EFIDfrQw
g7MsbAwalcKoCb2ToHaKSQ9WTeUE2iQrxV7dHe6eH6WyDMv4/drd34z7xuPtbaZSjvzzh8Oj073v
5ljL093J7Q7Pof6r3TRIc9ZQrzcO9Y6hxdI6TKvSGB2mtwLikgE7stjOreMaRdahxVuPakuuEVhD
kGbQCF+kBmE+hczSRD1fSph0aZ5++YxMP8eA4AwNopxNb7gbyUFg9GQJnwxZXi8WIzSn46NVflz9
jX9a1WIECEQJhPdCoDAheAbNe7eXhx/0jKVC/rNbCJwl+W6gzp9Sdf56T8ekxr7bNFhFfrlYLk53
n8cLrwaFfwMZXvtOCOQJkczN2KAUsK9RgOiyO43bDc0bQmyaWurVbA5rh8J6QsJJkgDppQezUIDK
i2Df9v9r/783mxh92z6iRgBKhkFsI9fmM1DSA+IPMjSknI4XL1gIPEzmPjQ2lYYjb9QlPNY5DeYL
s6l23mpKJ6YOQqP2mhcSiH7EDKZGkPOfzxe/nr3Hjf4hTuG/6myV7tM7/UVFiUF+I06YSB5qAbbX
zXCgD5IfP3tD09MNRPF3CHtWf9RVP0iMR2hxJh8VwJLTile9LGWJb6RINegSla71/HD02I6dpjga
LJBuep1A55ViISggKQII1uAgwdP7eR0DH/dUSm3wNhjWCOS3+fHOTGe7kckMHrPg0U6ioiBJjD+8
ITrIWetyGNq3ZXjSUVOnAcmA4qeMeHREgb5g884fX3IGkidICqz8vwBiUrjaMsYWNeH6eHKCk6cv
Bu0YE2Gk0DXloJRR7NHwcQFSgaGJuohaOH832dczg8gEkD6QqGv6DbO4ftOA8fINAVAw693TsZ+w
aW/REQwPYEciU93l+ehsppMaXqF2OWnspu2e9IJ4GjoFHt6Odx9F5vgDKf72yqvTo0Bd6f14nM4a
g9803F6EmHOVgdMOrHaz7Oc/TAx122rnZTa+O3353LbG6IyoVh8L1EIEbnn3TBqPPt/2qJVCsaWV
gOA4g9SOV9xK92TNELhav2V20NUPuke9MdUlPK1lsgCwATGUDtjXS1KAWpCoskbPkRaElorzqkVK
B7Q+jeazjUZP2smS/NtoDI/wmYin/65ToJQJaMoQLw4UCySllComeSxOHoCNGsrG3bPf+VqD86WJ
8ABSVhAgJtoWhCmNFDGvw30FVXM+6NBVZjrMAIhB2MSuCY4mBl+1DZYSUfWwjkqx1E9zcQeOd94u
V+J+uVfpSC+GvPHaTtj36ZIcUDHZWhAvkEJgUsNa5CCxJANCkvioUhIpnE2rYg55jcVS+q0tlp5s
0gxc/Lbil9OO73RwjUloonWDu8sWf5xBKEQQ8AR0EQyGFejeKb564HjHnjSqmy+OSyRgjVIJRiEH
7z9hiwl5ISLW1d2+HpMPRXfGR9fftEWEoWdV78i6gSrpgYPbysmnCBSnDwez3F48QMJJvsVM70xi
HUkPVv1xbPhjSMPjQtCk4USJ+HB19PRwqF6f4NgzjklRlYD7e2IRPenVykc6Q3zo59SReD+YVDWN
lJ9Xg93HEECxtbpfzwyA0JVgmCYC6VDoG1wkSqfmztY198J7eVTy9NSF/PZwo6ODya+NFaqHTp6a
kVO2WKpQmr3y8KMGLWm4V8mqo/8SwiNCanSxdicOso4CQSvEVM8w0OhoDzgL+WxL+J6MIFyKtvr4
vz0qdq9TEzI3qP3upUMTH1/BWsnVQhiFCssGpkhAWAYTZUdiIEDCAMlWwf7q2C3uVA54sXe43tGL
UbEChyakoKXk6Bct2yJF7XmKMGohGis9Ce8eJUP9tNrrRKWrGQXU1JGKremoU1w3XvdSsXVp+fd2
eQSP8epw55cS6dCGHIswoLjZVhqYwuKEiXR3GPfUT0q4yTJfbJZC1ILdZdeVf0b4WcP2vQZ4haag
ymmE4F6pCaOqnTYblbgxWra3org0StAla3+HweKKUURaUGN/qiMLpxDLj+8Fr+yld5VlqPluebSA
8I53ffV2kvEKNVIUAtMzHCze7P+SHqI0G41KKhgCbrReKW5ycpLbzWkb7iSKcdu5ycDCH0A8IsIk
TX0CcTR38MXBmZCMcvB5/Tj7gpnTo2z4qSkShDhxCok5ZrE6vvkfOCiS1mHroc2FxIlxIuSeDMmK
0oIDY2gWEtALQgrkC21k5uKSgHMkEk4pZRINnpTAh+lhpRmePj7c6S1iggz2QxZHCz1LbDXWtI57
g+AoKOue0tVSWJloWL2CS3URiKfwUZqeWYit7rIS2hK0diQUVjyVoHGptCfryr1PuFM0ArgsG4B7
YgUqq0pBSPS6Z2h4Ralq5btbWvE4uwbjk4PY36VA2XpWHBt40hpCEpFpR1fl80X3MKW9S4GTI1IX
7QbxURPQrivIcAFWdA94mzhHEUE0CAisPr/IilNICRwaCBo6AsMmJIm5ezy6nipnkuNqQztOHMnq
aVmbtRGmzltkXqDhJ5MdYDcUVt41RZC1FtqiFwPJi6w3R5dxhT0Z9nl2Ym4PfwNLtih3mLKzpntX
lE8TKwKoPeqGcxAC49iE36LZE5m8RbekKQLD3DrtCFUReSBOEK4YPNQvBuCLA96YMF98BM0Pjtk4
BodaZwDRirZGFQTFwCUtphQl6wKDYW6R1/dR68JqqkNFMNQ/EIQyy5r1DhgrObj0hfINSqbBgVrw
cKOTEiUIHPRNadnSs0UQgtFu+GFAYh22Z+tn++8R0hSEpoIiSg1C2lbt7PJo514vIeGHIZxDkGJs
QYD4qLxOAlxf35aqSK38vttLcDyzxkXYxO6wVwGElsMdSDIgQI+JiYrB2b0oX+c+vzxccyIkcx0f
70kny/COuEPTGmGpYrYxREqOfTQ/SidHmqlIEOJ3JEVM4ZLW6GL/JE05HLzgEmbtDNf40Jz3vHi/
t+NdaKu8aDooDxIGhB3i2BGs6ClUcbQVXAsiX0OKRRFT0CGMDLWC9veFyMlcWKw4/x0VgaJAOXhr
NhdV4oBiiM6AE6Q/MjKt8SmaAhdgFAnwcT59T1sSmgKFe0CKufChqGZdXEWDAb+Ki9K+cR3Ew7mL
IfUbhsIaF9/GgzJ4mvrUWnzC6TloEEOrgUT0m9xb7lLO5ACkIB6ekJITg+MoC7mA8IQTSNoVBLEG
QvkEAMarphoVX0ldnqx+o0QxKV2iJxYwhNIsXMOFx1v+E8VN7LSth+1oUQgC40IKnLECN5sBJJG2
T8sCMZQv1iAqtCsDIhYdjFSwnl4d3zMsVqWkuKSN9j5dfb0Xx8TPcVPJhFNN6IcNQfCChx1FDR3t
W0jN7XJaa7g/KHKI6TcPJaCSw+T5sYWnfVrhLa5V0qU+g5DAEOFcF8v7qsJAmnJoSEfeceVoxfz3
8fTd8g8FgXn5bVLkDksGG3iAQE5lnV2OGl316hFGnhlguAwmv3ZTyJ1WqlKnyMCYxFMBMw+lDSuk
KKM2B/RIPqficuBK5oKuXNpO0LevaLWz45PVnn7SFvWQqqTqrX4cUCF7Pf3Ryl0/XmvVbo3fM9hk
5iyJRB1T4+w2t31hMpTRdm6UVTZOFf3paDFTiVNcD9lAex2tGeMNbGlXmxbjyB9PlY4QzWaELLFG
zmkyyXm1nYINm0sJpAJeQwhnuRwccOeYe6eOYtmoNLBhzvlY41ItHHM2BzwlSRkU2KaFdyxCEqaG
GcOihb5JgHgKpfFI2qdaK+VXsq46AcywwAhepC4MlOL3SrhiSV4wDefmcHLODEz5qjlu/2e8cutr
pIy9+EG2L1y0nJ8kLUW2wZpOwhoKVCqpz8KPedKt26S7mHhvB3c0rT6gpTzsiTbGRtdCx+TRrrav
vV7hBY10RCSTlIIAiZkOCtyDYr5VqninbDrXTMos/Wd3QDsBOaHpHHdUaMIrLZsUwYvtGUz3/jKh
gDEqgDpRbOQE1KCaD2ue1AfEXqhtQkWLp23i4myi4nFu2xOXxzwsxfNSWV7Ov0zcD7PbzJ5zPY1H
2kkKhJG7npPi02qQveva/mffRwdUe01UGYeIC3FSdiAmfQxQnchz5houaOJUnZI/bm0akUElcTCb
oWqNA9JR4aV+0T3QsB+i86n+U/0Qh30JT+1I0wmAJuHTq3degYiNQINlTo8l8MC1GxckWWYpZnAo
gUQJR4SkDvRgf8Wr/s/tlg2eHm0nPdtAnSjl7LkgcINO1TWRtzvVdAaR2UirFJWlEYG1zCOQkkUk
Ugq955Vi0QRByIICYBbcAXqDjYDJFsgQgxwhBmHzF0STOxxl7g79IfVm7oiFAMPNNm+jZT8KZz1B
AockJqpt1FYIstTK8ioGtyDZyiNUd4yLd/O8sDCMQOqxAoPXWes44LY+ebzTQ7vZG9s8c0GRVbCd
xcnyXxzDpoAxEmwLM1YaAhy4eTKJY8JeISZ9ypw8G3LMj3LjAMToHeVg2ZYkZWK5bXDGBmzPs1A4
nwNXM3m7kTxb/tqCVCFUjg87MA3uyEwznFa3xtQeVjBikkSqUPFUCySyxay3MiKmlkN5Svd4R3Lz
D0jEFkc8m5bFDuOQDzwDsmaZlM+2aMULZ0znLhw1SIe3wu/4WSBSZI1VU5/YA9EcbqucN6WFaK7O
U7QeONucOLZjpSKcW80nctQMdkh7oKVbkxRJcSfPNIyQpn3r65aIStX12i4+lM0ze2pApTCezDcy
0vCNfMVBpCw6moka3GQkT58nag2PnRzDWd5jt6RENIDZi1jz8wi6VnslKMICT+Ib2cIx7j0KCM2E
Y+B3IpK2HdShFoNojGpMoRGI3ifQG7j4CeIqturSxhXKGt+dV5yqHyOk0dAaG1wGLl7j/Kb4o3YV
3MY4YDK7soLGNVoLRKyFBtRfXLAprq4v8gViYLkEDfvZM2zI4Ad/O6BTFXTvEz7gKNKEs4MmVmhZ
fKNrGR/qvfkBn7Lkhi1uwJiqdmw038vXy693Fxv9QrXxi1iSYm0L45bEBrlEFCUpFNM7oTRQa5Wv
cCe2q18WO41IRbWcs0gGykn73MnGZTMRcCcy6NZb9eRSfW5ycUP1NsXWTdoSWD2Wv5u3ONxmUR3E
p2ZAStzz1XAjey7d2xWnVLgTnkJTPIIBm67AKS1CUyRQ6T9iPZ0fz74kHjaNWgjiCgtXE8gKID0C
4ICZ5x+6a3QavEQ7d5FPqagueQ0dq334/jy/FV1StyEkLkZxixvBHXGwF1DDHHsZwK92TESaNtHT
0mZMfNLi7AscOUFqQqjtgbAcBm/jJVJPS1Lj7Awq2e6d0ECPSxgaaPThs1kN1lI6YpRZUwZfL0dT
ltUsRoKsHnkCShAlkJV3Jph1kID8XJNNIbB2gXWSvSQOaGCJVyu5cAQnTAy4FAIWVl0I21dbtUbU
Dd5knHjA1eX76Xu+XIzmejSeRKzMsFFY2zQ+8pINcau98OjhKwrhk3RqqQxqWRIX7mb7phNKJjHx
J2aCpJE3WzNIT9osU0zi4AK0hupRiN7util9RwlJ2v45TnjECTxJZGnCb6VtKCPFR2oqD89VThYf
x5KHtqSQktiefFKQJIcL1uDAlkjVO6myXoFXjwuOIb2s87xf5Oe5rl2SruEsITyRxJ5lArxrT8bT
z0w3M7sGb4tQySkl250dP7OUUEtKFEhrEVASocYMpFAUr8X7UIhQQyKn3akhw3JwrRW6HqlbWqll
5LrgrurUkoDPDKZGONNtUxLKTA7RHWSeYsEYfUWR3Hypn+/09OeL36iUyglVkUk6KHJNPb3OldKG
CUMJPEGiJZITkErz7zSCJcv6kyQBE9XSRQa60IVj5iKEpZyJQTm7hiE9DBFL8NJMvaDKz8cnWn9a
Q0DSSL1BuiEZEvaY0ZTxjCZbppKgFC/ZAVW2DARUx2Lg4j0tk0ECMgei9OkC0fggmOpjq4tIt9I2
bHvJrGHJAQfqTeYgqSgQ86qmLs5To0/aLUUlaJCk7JkiDiEybj1UceOrDPNXGFcQH1ImY2m7RMU+
Gx/v/Dff7qDcq33AQwxigajQ7Lnes5aJTzwd3Md/aCpYSgxeihsEpg0UL1vYYd3Vf1af+Ugi4eOH
T8CYcLZY3It7ZON1xmJ5r1V1WXeCzWntpbUk4/VF0iOxLixZOIvIWwvoDA++1kz+OoWIHXEROK4U
Oitsq8+r/7QCesURPEm1UzlZsSO49Ag6mp3kzW5AGrBTPW2b5ksLmmXDEjXjSXOLzmb/pi5EAW8w
gLBA7OMcIZtCqgPLQMFHH/FInsAil5MnMj8XfuDtT+9pmX4ZuxLF4ksMXGkC/lW2thRvOjQ86IuI
mpIFF4WrQ016lAX5QGwEB6N7j//jo+GtZzpBmHAx/wLXnMgIsVsYJ6DAlRI4kghkJoJjn8kJ0UqD
4rHMpiHb0C8rW05HqdUMBESpOZbG3JqmEFOJVD7K2cGTZqbcLl+c5R/jtcNUgNjLz8tHV1NjaYK2
BDWJA+1RWHSsuZHLVWqGAIXW+JOKvWvjUw1CPRBvY1yRPDNjtCOeQBJoxweix4dqs3HM9D1jUamn
GEI0/eCRobNCxTGzZrwLWZOC44LiQLRodnRSrD2tUjM4xAcYRjGfYcNYpRGikgRl2tmnoDX5xI1W
ZU4KBM8Z8e35aXxevh7dnomFMn/NJBg8SGJ0GITMCJAsgQnZI8Y3ITWZTlq1tISvb4LjisIBogOY
XQfiGUd2RBQtR1wYs7xHhUTZRWW0l9FRUz0KSIxzAqUEQJLppR/iOKb+Wnp6uGrvq+IEC9yc89sf
3uhMAEJ6naS9uYGjVkk4EkxyYLXe5C+e5GlU5b/VqgHn9IGEJCFgRdHq1Xp2qiemLw4udZehvUGJ
A1U9+Gnn7IR4uHNSslYrUhWcCQSeFPeXb57OjhruZZx2Sx6iIzUb0yRKIhhNUxKN0GBwHH09uzta
eZYreesS6xjwds2g07sjI7SW1hOIDXdHhoBM5ODUrbv60vnaqBAh3Vmx7wKy+XtFlv2oLibLLTkh
uv+vp4fPcQ6k6kFgBRAG2Y7gL33V9U/7z0d3/0tHt/qUXaBhyoRVfHYZ45qccKVNc3FRF0tCAqXr
1dSWzODOuHksrEooZ51ihTS4hTpeoMQnBjcQYPzDXnHJItwLTUmLoqVpfbzBRb2mXWMDxtDmWd16
/CRySCWSe8z03/ztPSkDXYqUDGZMKXDGpPp4hUkpV4L1MoIkfAoLTuFgYS1m9TLip2JaQQ+RcJnK
2TaLUvAs4fV9HUJR/uVP/H5ATNhUOKhXFDYaW4rO6huvg52T2YmXGrRtlcVHMafvUiqVGoCGGZ1Y
SvZw5XfNyCblVZEiDLWiRmClYCtMDeKCtNWb1i/k7mPrK7JuAceDSHd7FZeAuHAIPmofiJd83QXE
d+hl5Z9QQLoIjAfoPQ7tNuSMtPqmIg/yjbWWp2Jzn7Sp7fnx6ZvFmf77SD5ATKociCONlsWgVIbH
3DNQ0igY79QAmKBtLSe1xsns6jx7yh3BG9ztmcibg75JW7+FVHEoAiZhNutmyZOQ3fSy4MKCQb23
EedBf0o3mp40CAMyBl7fHxnxiI8XspM35WhXaNIca9auoAq0SyGBO+eDN7jC2NAFAWkbIUOCRbSA
kahXouVOQ50RqcYrIkcK1mpoOwQWCY3iSmKoLJAMvFfzjyfMGjTwZhc66tYjfPQUmtZjb79/RgJJ
QzB/ZiSdtR5fGabdOlcH5mpX24XmS3pAykNW7ea7S0jkJAFMwdAqUThUiDahQsQiWNRqIDVy1nwx
BCQqMPqpNBcpEh+YhGgTkLZplIGoRqO0HFkAhbvLCoSOUQiQNbzVyFJbQcRKFCDG416SSTwQxlq1
6J+iEQGXIY4LVlG9D8ibnrMmp/TZBBsyRLJVzpbCZN4zjaOsJaCWG2u9i5t3u4vDJhhtYLK48pNi
JEqbj3ZO9ffcGg1S2Jev32Zvl9pAkznnrxluTY3QwFI/fKajJ3V/mLgC2XZjguYLh8Ae+HFypyGQ
Ati0/5ESpEX27xMen6dv4p984kgGftxsvmCbeK7HhrvRb8G5htztq4fD1QmckXwbv+JrrP1XVP/C
OX043r3+dHWjMQZ/+ww7wUsgYTTGlMzltEyB8aNUq5/4K5sm2paaNnv26k7m5oV61muQBDS/lBzU
SmB54ZYZMQiG6H5nYa3JNkZKiZNHaJ2oIjRQtFZttXiUH9UEJHnNG1neTWmYNfaSkxq4ShxXlyCO
VAYvRBP4cv3m7oMi+bCXypsXhGuBM3Vnakoqyo5d5t952Rt0zb+isx2TRR1w5eQFnsBsmCtNp5Zc
KJEzToVxwwreIQgGemgM6GU5v3c6+J0DriEaUFQuwm/Y7JbRMD5hxa4V4gLzL/7v5dPxy00bD+Pf
lIW3oDVs6SFBCA9EMkkt0giOvIEDE5L4IL7GmlBliwdByYSd0oR22cJwlB23DlWV/f+a/sI3/nhi
MpS0lvU4UsE87MePNki9pUj1z2DLECGw41HtEJEb2HCgTL20DC6x8nuY96iYlHezGXkxf3/FT3zU
nlIkTrbHdK01U+mFrrFuFoIDRUPNYbSQQyFTuwrYNP5gU98+5ENQkgXGkClI3IMD3bHg3FssMQIJ
m+AEGMTAhn9Pbn54cSVFNXSutuoRaYDgNY0jutFO5IF3+KXOLNTgF3Wf/fKUCbYfyOZQSCIqcvEh
O6/LRXaRJklOLf0NJSe4BCldfDsERrtEoFjr9WKamjt35K9/yryFtsARqEmzPjWPoUb0xeGxSFtv
fBBYjCcfQGAdt0Q4qg38aRbxkjvQIL3DzYkwulrPThjC0YVpIOdfdqcvax0ZHsGY9hAev3gH8RCy
glBWsw1koQqP/Ef3rHVT+MR0EmINPyewwm9TH5ejh125hkkSGiu1wkX306mZ+vLIC3BrkHGx9+6I
6rpVkgKwuAV08zK2YipyauSFjwyx0vBAGjiNHUgjx1AUNXwmhJnIU0zSoWQYZd/S5puhBf7OLPVP
PuDUlrQDsWLgHanHWFz01kY+Likd7Wm6h3lodC9dc1WUC6Pgw/5JPRjXQODN9APVYeIQhg8CLlGo
t+yxkkdgAqQvwWWQQGQhAQklk566LV3joJK6NwGHq11UkqKfrV25OvtM0hiCDZHF9cdF9t7iF29g
DElH1rAOs8HaD+zShOC0HtmDB67bSJpWR6za394VxsKWYErwlTgSIiZ0AQcBQiBSAmJYk5ofX/8M
FmkM50btBO8unS22WJeg/SDU5XGdaAgrmaXFYaXRCIwV5iJ/TLKkUMkDBCZ1eaQKKy08u1oIl9Zw
mrTIqMPkRFXE5Hj01arkn7gJnemF+bH91KBpNLTf7uHo7fdNR3HTR1JKsgBaPgdfckkN8I5C9+DA
r/iRXkiZhAkHAsSQcJBKtTdM5LYJLb5ppbYI1iS09CWVo5G0hq0W6ctsgylHi80p1bSTGsIr7u29
jOiA+Il8UjEULBqsKWlHSGv2hgcJPbyUl0ipUK9WtVRayEMAUCqm8QExOqFqYaqVxcsopFIjGlom
Ci6UoElASMkLq4TrbeQMVWZJmlQP1G0CQrCQOoMGDapRJRhYwkPPQCJ2yR52nxFdIAaKBmFS6Tvx
5URWA4VnNGnYQzE9NMZtkwcpajM9ioNwSRlI0aQ1vigFde8KYRT1R7gWoRW+xXJ/D45ngiTathJ9
FVYK1frSvxRJFi2Ia+skHq/+bEP2OuSQ4gS+HI4P3nrm0KYFVtApRA3k3QQ4xSiDKmxKCsSR6jrT
ZrNalrOVczU2Dso3SbhJSMsNpXA+0o4n1O5zAy3FioP2/oB26c8ih0Bv6NH/QJtA+iXf66hzy9kj
7/MoHbYI51CIEEnQxU7JeuGxgqfGbp4ih78qrIdpvGHMS8apEjBREjewJ6goNU5TMPZSqQFOgfC4
KwTAxAYMEjUDDoIvsBtECRyJxzcCCkxE3BOlBrr+4oRMxi/ePdzuLr+y15+TcUe+cUf5oyvSBeBu
HSNQGlyLrqWTyrnCySOjkwoNuWpkA0K4mgRQp6hULUT06g/LSIliiBX3IBRz/cU/lNER45Z15Zpi
onXRTeqlGDExusztAuwqXbRpAhK79zcKGEWcVZmc292qkjVdaogyzdF/rziTCAPZGPYD/7jf0RBS
azhejmJojB/WQLxSbBKnhCqKg+XUpxQ1dkLb3iOCtHVnRtVtK9HdSKat6UxEmep3WwlcG2XghV+n
ia3ySPLqkVISoJBGZOLY+N5CLUfhQuEwGeOz+AoeiBcJOnnc9g6OF2v/ARFCUuOQs/Oe1T/OOAS2
fiZtE0iCHfE+R3VSpJV4STpcll7QQZRW9wpPwzi7Hx5vNManaWJIvw1Dkg0pdGmj1yoxwpPEzHkp
Pn44YMi4jwSILCbvj0n2XFpeJhHtEuoGYh199duEtTpOkTZHdVkosjtrzzRsPygJ+flb/NX/wRsi
ALU8rddt+ro4SHD2EvDPypOSbgejCRvSkzJl0GI+wbKYD9INiTinpAf0ESGSQ8MCfdSIL2Zwdiix
k79S9TkZEDR28CFCT4Wj1taKJymPWmlA+oyXIpdWLXjSfrQrCFVpLVpbG3Kp+zytZlSTAnjznC++
nf7Exbp8x6+Ck2scSCPlANIsBNm0Ea2Noc6BOWWkSujYJ86pap3WwoYz6QExsQYnbBAaJNMYN1U6
N3w0n+ltVS1PAsTD4KN4Ey3cEdgJBNCYiuaLjkD6JYKkZwNWv5Y+DM907tIuKs3zT//+dt8OzWFP
eQNTt541SPZSUpK8agVjhKSZkqkcdU4q5QzEfbJ7fP0pmzXtjju50E5ATM8LnMBYVdO1Hs5Kgvye
EHfx4b2GOyAUYHpOi/k8uZw8WKKC85srXTrWVNRDST1Oxc+Pxp9EUz1VpbsIO6d3R2z46KYWhdAP
AYWiGi+8Oytms5oGeo0CloA3pDrDN2GX8A1+2TtKdSJXrios4y+18qYXjHk/f/voRX38iEhGloRk
SKov1y6AvKyXUWAJphAU4uDhLR5YtMmJTmIsNRh8MfJYt7mzUI9JRPO8KcJohMkqMOoMxOtm6Z4D
8cnwIaoPK0g6bxD9qEofGzTg+kvUYJuLRK12HY5f4hMeHKhw6nRq+kjrbtZNEgqlSlgCZTaFGqau
Ml+tz1uPPmySNAwwlKntmVL8ym91xDu8ieruuK7g4ZfUQVwWpVWau6VYcyizQcgODOWBlASC49I2
aiB12KBztYkPCCOLtftZQ0LiGr9iFBQMrIEbBVH/+ni4s3ob9S32o1Q0H7m2xq4a9GKDpHXk0sYM
qpaVqODqrdI0PwemUqkRdfEFh/RB2NIyStTpElZpVOw0QByTTLzc81BoDGngRnp7Py+WJ+rtoG8K
lIoED6SGpkAqBw43ezIODF/SGcMi8AoQA38AyQDYFvO+HV7efCRqJy54DMFAgEMkVlXBlAapxgal
8NjUNH69KzVSpWBkSGSa4RuCpfftBO0kjwvqq7qMrLOhw3BDQQJj0GIgF6NTT0K1Ew+3EBuI6cG2
kNytscJHB8erqV5zEYlQOqK7O+zp9VTdqSeQa6MClEreZnmao4YnoFKmJEIDAWmCQKL+P7rOtrmq
G2nXv8hVGGwwX20MgZCXycmZeuALlSdnxgYDBsxb+PXnuu9L0l6bzFTJ7ZbUarVaLamXpLV2uby6
fHDohQLSSeTiJE5Lv66LCLT88OXpvTtPM43fZjxARDLBZZSoDWmOsbliutAMrR0d5+SLyd7A0uZT
LhOfz3E5Oou3wT8WCpiG/HO+pUyACemUCGwKDHgYzBMrvz5GdqbOrCEpBU1faSIZr5+74rYMngp4
/aHLd9tDIv9ds8CV1uUMHPrR05wUEjFpR1eLyHPuSkJ2K5ETLUBX5BKqFyozYcbIoI8wbWx12fV8
HY+04d7Qb7PH+p9K+L+gdZICO/hvRSAFWfLmyPRUVu8hzIePP1w+m8KNl5hUODwklBk0k8ym7X1v
Gd0nNRspoDCgX9sl+U5FuqndnHFSIbTzGrTcgRiUOFJNma2pqhKlNyCCQrhIiUJQo88UMGf9MdPP
wV/bdgaggHoCWYFqSYQpEHakI/BWzeDRSV5cJkyVQPfTl9ss7pS0GKavZ2t54Gyx/8OzSxEw8vSC
3pqddjSzk5WE+igIJAqsWviPjdcOWz9xhw9p6RRf5ZvGlqblC5Pj1dT5n0LkRPrXL4YGSILD28+P
np8c8fzUYSf8cnj8RAuBPw21vzvytuj4YgVMICZI0O0qYlJOI8Fwmk0GGxGbXId4TclxmPN3xzdk
a58sRbqFxV5VjG3z2Yf6WNnCmgEv7Mvln3Gz2MJyF2ts/fRMlKWrG6a4Q/29K/4vp4ulzJVNyDpm
Sp9sJwq1/EAsvODBT+/uDYfOAz7KSAUJuBAEzgSiXvqpyNkwhXh/o8bSW6Eojdyff0fBN8O9pCAx
mAT2dYWk9OsndgBQmlVoOqbPdjMCOp599P75i6lwVI1ttYMGzIYx4yznPxRZ3bm5qkCyVoEMnQKI
adFAcaAGCByHRyYR3wYSsdoxRfsFtG4RVlhaw39D3xga65fkWWvCaq41ICGdR1Rw1ryClMtiJ9Kd
79S/VqSOhr8+/PPNb/DNYGoj5li99a0rCFmknHz6km+4medq43ySvBzxZYnKnxPN1Te+cjSfr0wC
Xl/w4gp/5pDgb8ZT+sWHP190cSAlM8YB14t4/OUzlGRm7vmQVYkO4o2js5v3OUe8OPiS13IIZAZS
XX+CHhza8Y3MlGVJ/NZXlsHCUk7DBTq6XzbSkTM+njmSKXHz18Hpy8P3bP5+O717mZ+KhcrFzULh
H2aEfGn/fRqwwslJn4WNX3xyZf90dX7Cp05NTPF73DdCarJlvMslfnj/j4M7/49nTOlv3tITh7/P
Kpm14eDcPL7Q0Sym5EmyuekvC5hSZrWBxKzZfk+i23a4t/Nn7+799ftypYfn/JzXmN/88l89X13d
eZOWlS1hurjguAjrCYDoWPHW6qNwSzcgpGTJ2Tz8ROJ2QpreQHThINgH8N3R2Z2XdjcJBm08w8CV
ZTc3d8Avb4hsCgC7duZ/t0dM1huGCQMNHIjbBCdSGGv1LLcVppBvuDVrLHGMXAruvfoGi05C8Flv
k1qLEOZ/R5w/yqyFT/7go9F8OnqO+unj0DSH/nBSR4msZKanGbuDMWLWFSFxzzulzNnRqTNLGBJ5
D6vu7Fq0VnqWgnxbiBIS5u68uVlmvEjPmdnsn9EB2/dQlQtIMUNEyrJLH9PxlNW3R8+IDMykOHeP
nDzj+1Fgqz1YyRNI4Crf9ejAiNd5kgYmJ0oJtRtB1RtTbSqPazK5UgSioUoc/5Pz66O0FAIgQaWN
aFW3EtVOV6GkjW+Zok2XxCxRXMaRiiUUxBPHnnqFLAlwjmfPvyEpyPN7l+evf1W7McP5wJCXkVWd
o2VRQDRCLVpO2NV4ORtFZ+TNwQGyLa+u45ORgT7gOpLw6mjYvvOFqmJBWVORH7EHnGt5N5mqjlCi
SC8feidy/ggNjS/JuOfYwWAvRw9VvZz9mLoVAkc5HYHWuHGlkR65aVma77kgImgTcLOPYSL/8KSD
+QQaby+3m2lIUsTTee0thkIyuOwWvylvPM4cRwaQIgrvrAL/SDCrtl4Sfz+8+T/Uit52v3AYWp0c
aq5acXWWOKmJuZbP5llXIu/5MVIX9yzgGSG02GnOTk20a/vs7mgAfN7lVJ7vtB21dHuU79Q9JkJN
0QXS/vUos0Bkq2KOXvBi1uyINDxXOv+kLESbHxyCtt6xhQIb1f7VWOHF18tf0GsIOPZlkOCK6i17
n+Dlg5e3T7/WfX3z4O7x6Zss0nUmMGhQR8B+w0mjvemLPH/Q0JHdzZAx1shdeqDy9EGWAI7Gv2X0
GzDLYenNBEB3fX12nbu5xFQSeMc7tKAtg2vMkA4Tphrq6Vw9pnloCEi1eHZqMsFeWRZTEqj5v/JX
JjbW+l69evj6ob3bqiAmHVSBbAKJQdoys4i6rnXAj8c1JnDrshYhKXN9MxP2EWryqxl2BETfZYr+
37958uJJDRFBmx4jxGLtBrxouNMqUg1jTVUFVrGFc0G0Dcr0nJ7Fz0C99Y1ueFPDFCwjdhIHj4S/
uVIkaz5AAiT89CnfuUG82QL+Iwk5QHBWX3AQyIGE6S/M1pndBpNrqbF+zZ6CJBX+cHLAV8HBVAik
MuUWdt1CGqPcPq+7oTY8rb5qJMF0FOEKuSXA3fjgZxpRPnxJISiyyLZZu+cu8lwlIKWYROA2D4iw
gXNWo2syhuJpraqz4ITP+E6QnKaeiMGUz4bUGrBXEuCW56MlIEmaBz2Ko8dqZ330NsWocoxeShOZ
RikNZZXSTOGy13DoOArs9AbC+HVq2+0LkGro8NBxgjx3h5jAnlkUZp3I8j+rxIyvBYFJMfN0JjbW
jVss/Uxu9RPuvn36Lx+RKeRaIhdwEJpC9W1Y5ItzkP951EVJ9Au6LqrKgKujFqJqM6BTxcaGUS0c
7GXTV3mi9u/oFDqSX8phnuN8AWvrGRf/cfzZQRTBOIlinDG+bixx5AXeLWIeM7pxD4X76/PS2EHP
DLa77fJ0z11Iik8eIOVmhcBU/vk+GmA08HBxeP/01e3xQDZsT1v8O+xSEKXdue8Bk5Kl8h6q5N5E
6m3gWUckj2YUcveM+uELjNa6gY44PsJ52CcOAUcQHjV4rtHnsjx49ZQuyObleZtsCpXOwy/1RAL5
wLnvnuScPyaj79BTAxQ84lGJcFze6AkHWVQXtvMsLCleESHJJ8N+Y7rpkgPj4/da0t71HFPdQGIv
iKgpve5qbEdPfG01gVMVUUJOZXpRglsZyLyVf+jHQ862CBr5WBC8VzJkJuRQ0H2pzYvb5FDNp9dP
/xiXumnr6gqaZ6UkEmyzx2LTNlU7ChYBGrRAuplvxXH3VWuIrSWFTKmIwbR9NKyKqEUxW2jGAz9J
y56c+ImyoQBkmHYaZ6xibMQyMY6Jtf+hIcnQBFDIGMbZgGcom0VcBHrIJJqMoH9/+vL6kRTArhek
huDO7/2wQSR6/uaf3AFRKrI6kqAyWBWQnIWDWLMwTn7Zt2YwJiLWAV9xisjMeDXjXEFAV9nW4J96
rG43KJTsg+4DlYtmHRhjxBC3TxjODNCXLx6c/Ewromo2XfsqzWu2nu9nmt7c9NFMMSuSx5Ukk3ol
lkRGBhZnIGqI4ddjZTA4NlgWOkYgp3zz5LPgy8tHfxChKtaXDo4pBjFsGM6tE1vuhbdX61IsOawN
8+Y41LjMwMmm/2khSZSVGTBn7eh1jITNkfEYBjlp7ayd+Oefeo8tSu0ddp1yKrZaW20LYU0gZcHt
ABUfJ7HWDX9SGf1IQ5hrg9VS41Bl/sFSBcqbCkHmRvicDGhk0flqaE96YS/Djm24piamwe5p9USb
NILGo6WMm1eYG4bCHO8GFpbuTuX0uOrlQNHR4P8YVpboJgFi5Y0B656e/EFdMAaO3zjHEOUv1Fmt
G1r+GchwXTP/wQ8Hv0Zfmf5dLppV/cGUdFVpvo2Vzr6qBcZM8VJMQbEgqhekBNWjWiYJXW/UzbJG
LFfb0WMJIYF2awUdB7k5R6I9v2FA7xPbvyHXi4fjDsOt52vl3L/WYMtqujAwULcVzBd3ekek9zim
IlxQ0Ez0EztDKGwFMabFdBTBaakCfCjq+jHvoBYnc/5Hd5IOIg5aDjzIwalDJR8xRL9i4ltY5R9X
MK5Yzip0EfUAs42GaweljiBIfEFcxd0/dx+kj4t48MPRr3c/Pnj5f+cegvMnkDKppNMp46anIpnT
sUSCXrcwLjdzLqS4mwScWstzxK3DSQq8fJSdmyKmxRuNM9ydtelQ5+mfRIqQvaAFgPGx6ynzE0lf
n+ZcT4EYGt10QgIfk7Mu9Al6uvsmROpncV4rUttoJRDbXiqpsNnCsL5/XFxk28KQ2rufw/ZJL5rn
/fVkVTWwCJK9y+fU4uBlzJPoEIYgohbuaZAIrMlQnI0GSCDMBxTlnAnECAdnl5+9hh/a6nvpiZT7
v736locL7QUE0yI571ryb5nV/GgtZFrxtzeP3v0bE3VY0k15X5T4GjNr/IB0HmX5AWUoMagZfrAh
CpyTrJljd4Z6YIYSgdCsal0dSDS98rVe6ocOKNPFneiswFEszIKrJ3vr/ZPbesOKNqeA/Ndx01ub
g3tOiuPJYXNy4QT/6f2jf6ypHibgHml0IlNs5VfSXl1H7ne8o/gb0wVSILxSzndA+dZ1p0RK7KaV
Twenl68ff/iZWYYCm0au4k6DYx4lQoPhY8OoYNfCNpWo09fx7Yfvxo+zI3mm9sz51cJwNqEjhwDS
pL3vbLDewKuuU1eOuXzM//MiI0QqU0F2+N4HaUYnzFtnNOPo9UNmTFS2+hxkLOUmoSdU3K7XkFS4
cBXc2Cuk6rbTLQokkLCgSHVcYCeN30SOA5CFZePbE0NhQBREiA75B8d912jeoLONKaTRzSv/lIEN
ehZqSkDS40FYC2UUT4G1nCkl5sK4Q0K7Xznn4yElt2He2bcy6qCmi88P6yrTmyTsdTM+AwRzS2x5
JyBMaExrzmnxLoj7gAGCy67XDsz6wCTD7Ob6wGy1nH1L1zOhlCGP3rJfEC4UGRmUQSJgyTbCIb3y
kQbSR5cd4fSyLIuTNNyiUgJmShi+OD96JF3rmBVZM7SjpvmJHlKs0jJsX0iDC1cSkykEA4uSMncd
Bq/L13k2o6Mqh/+h8tHQntfYl7VuTCAm16kDiLloCyDOfTCDlujaMaDvV2BA7vz0mGKNE6R+NP/l
OTjU1aZsuPVLYH28TrE5c8oCmJEOM/mt2qFzwhoPQ05VcB90kWaVSkV8ovD2w7fvxy92LO7QgEs8
ijiDm753i1patEkJ1M1I4wEOPROIYlntYNRPty2obU8vHNMkB/idB7Qu9gzfhzV1PhhDfO/+o/Gj
d8Mr6Dbl+AYwA4KhMLap9UegyugYjsla7/e/tyEFRCzzo4D+Tnyv6bL15GF6EFJZbpR2s33s2a/G
gThsm/K1j9Lx/GCQEVxPo9LRSNSJuggdR2rTtCagWImAmjiZ4IyIVRi8owAmg1u/3S2Jo8itwIW7
GMGPnoSMWkdWNw3pZ6JkXby/fpS+nAOUGlcdvMSem5VUmPmEXiaHQIuFKgOKzazU30UlCT0AoQAB
hrTHD53i5gESLMmYdoI+6WhKwb3GlEIw7xFqOiaHHBABDbLO786peGD7kX3YO+8eHPIhl7qJdkYY
0CvrTBTL6STY1onOyQtd2QOoaGq96FI3De7MxeAYo4sF7e3J0yi7Kxv/CXABUkrcPqBJpNPGMWES
L6Z+HUukEcBXFHqjQDSy0Q+6oG3ohbA79tC88aVyBqZF7v6jCBxb4ti25v2Pi6s8EZWt3LIIsZYw
XkK92/bvUCsr6UaVTXac5llgPpB0CADmGRK8GuOBh/+jcpHliYs885EilY/fkB4Fmt0HIUW/evD4
1tfdz1PHdfekeDaHs3R0NFqynT3grTzoGoraoRb4X0/EkMFSo+wUgVWfHzD+0eybPqN1EYeMHghx
lYLKaDPR2Rdp09JVc9oLcBhakCAwhyFLYVX3Konk2F07NWR9+rIgeh8H/qbi/S0ECqJAH3Jz/psj
5Txn5AF53MRML++djby7Ojs4yoizmdaaeRjGMBvs4UQvrLP8L6+OnuRRJXz7GDMi+49RikON5Z4j
J3qG6Oycmicj8smXb5zjkdoMaRgXxCC2M8HnyUMmr0Ylce5aVKsGEG0+U5Tu2ShJOYZCrsrybxjI
YG8WkA6thwekLkJlhafBTHNIARGSHp74hMTBzLAVNpyhR9bwDHPbHHOpaYHMYYi6klxzBn751627
OShfHbSzG80j3cS2AXwNc3In5n7byulU3CkyMk7HcGUPx5A4hKYOYiKd1UwvGzmshFJkiTGl1IvR
JjbqULBMoWMd5b8lnU0p2qoBoqgWasLwbiE2L3Em/DRnk7bQyYWEUk0AV1B5A10LVm1Qk4JOu2h3
tQAsOkpKYcrAX5/yIy8p5WoiMxLIFrfClWKxxYjVB3Y3nr0f3bt+1c179pp52HFDPz9CygIFIStQ
CBlv/eAWjPMMhpNARZAnCgZtINudeSl0Hp4UhcFeUh+O5hMshcinQBO6AsanLe8Vg4I9Ap42tw+S
4Hi0eOrA5Zvj9uKo5gNyvbK93eNg9oDYgA3PC9vuuc+HvMVu7HiOnRZeEL48//ruIeznbqXeNIIv
BJywvOU0q95y258mtJ1AHSzUmRwePs1Ymogeq/lA7FA3upD+JOXeL/xYvB0spARdCyE7xe0weUEN
a+phv6SvQEHNz/Pw1Uw4g5MJBK/uzSTN+u1g4Ow7ckaH+GzxndpR6DfaAjeyd89EPpePBw6K+Px8
c3V2lx/e4ykkBqMGiSWhT0197IkdkEK9JAL7pKPuiBlCg+AFpCi6ak/W9KjaxpUP0nZhEQRshF4H
6SaG9rH2PojSsBVs8zjZ0db++7PV9dXZi6PHkb2/M2atSLLkUPm7TwQ4eIEGRuhC1iqQWSBu863n
r3/lxiGrjXO/i0teyHAyZwkQuf7ryTXvnxBhBseXuMmUvltwe3PN1TsLwXOYa0178yhyjFrh1Fvf
RD8/vTz4pWsBaw8Czv0LCEjYNpQWtwfGuDYa6Gceup3H9gpqziYLx7R0+xxqwywYWGMvK0Yyn0vl
VN6mmYBiQTqPcPUgSqzP3SZ1WtdCoPF3oMYIIE5XUdjfhfRNK1+xVidCml5OKsWeWf3THyYhFv3n
5RuIXY3poGoX9qTBSQiTySxyzoACwaPUeOyu7RSor+CXd7tbOlsOO5oEpAk1bf4zE5DtHJDjaxpO
3asGEBhaSVdxiP/DDXEIOAEZa6eFKy+iyQEmBoWcrhNpJHhhgFFjh6YvmSP450yQ+OUPL189vOK7
hlloiK2uWQjptkyY8YJARBBAySJkT+ZM9M0AJNxXOHYJOcnIBk9KoCoXNRCav2rJq7WPiZEWWZnD
3EbsUR5yUZosS+wmmSWnnNE8co3jSQWbK+WW0jrCsXwX61TQLSBgsujvdjkESKuoYxNxdavasDvs
He0II4op9aWOOXpJIBNulAY60Tm/AYkyFEeU1Q9pnOg6CklXbKB4pDWM+dt2AA1kgiA1sqt1o0jp
2CRL6V99eHz8C8Ip/8a/tCk2TusCzrHRaaijg+lwzkkMOQoJhxtc26WckxjVEBZLVQJ03M6hBw+C
mxC40audtICOsUFdaDTnYcPtTfBQtfEitJOoihiax+2i6Syz7vixz8DKBdFih+bpjPFKPKmofEEK
EV3LlAh2xgHl/FYrD2n3Xpx/PF/OEKubSx8TLsh2saN8XaH5HwrYA7PbTqWueRkRnYUjE5JqA32t
JVby74/X/ULpElKBiVpq0zqUYjJIcFZsW94vn5trFlDdoTXlBq6AvMpJ02u3wCHyksKKcprYt/t4
ZKQUj7n9tCOoOrl5dv/g/Nu5ekE1hFVLFypiVBUF8YPLCJtDoaWDqYmxCzynDe9rOTRqEuvghj5P
i2+9OHv/v7achobrbG4VYgzmcaxUfr9LR+8f9JIB/zv8rH9I0S4aKu/EKmu5C0nRgEG2LzWhaoaF
Y1C4jTJEKK4+F5KK2sKY5NU5NxFBYsqoCiVWq/QK/nb7CPTWze8597FBC66ycCbMY6RbX388yUkV
6u85X9M/fH3w+rc681RiNy0EJayuGt48SUi5tBO8n4xYcjPFvrk5O3oTl9yAIkCyMDJGO0wzZTU4
b6T9aeJY2JY7qHailKkp+BAN3F1bJEY+xTU+EE3uZp0C33n9w+E/bTcQgjWMReq1TteVBsNoq4jK
hs4pSCBnDm+0QALjOWksykQGK7BcCeFfMfKVSQRI1wFlMA7unBfgfXP2/m2Og20+io0GNPy0ujdU
E98sFupgQRGsciju+dp2ipvKpziRKlsUOHje7L86Z58PpzZ+7bgyEMruSAHHdV63p3rKra49Effm
x9i7mu/nmgUZVfX1kbLGP4au90FYdrw8ETdvd5gQD9orclwdent6/yZ7KYOku3JECXrf2Uph3+vL
T/fuP7i8OaMNcCdlwL1vjm4eZtP6OWeDw8WmA9NYt9HW7hnMQrG+HEPRqqBAVjZTHEhAiA8vzj6+
Hb8vSHRcJUAvZMOzbCxSNGIr8CIJn3wIm+qjIbc73ZqE3zP3hVlU2SLc267b/XgjJd0/HPug1fOO
Eb093k+BkKZHTPyYj0HGbuH44ivT/fxmzmw/Fu3wwZCXAm4y6BgrQJKRXaihA01nlKxOnW1LC+0I
YLuAXscTWVvcNIEW641AvN1LhjIN2Jz+iJMYM1N5YLV3REzyTi+9PQMNoQ95Pult5erAoBSag8eb
R7ePf+V/R4qmpsrA0+LunNjDU1ckq6J1T1KlAVUQeoni0tsFLZhIe4Qm9BCOVk05V3vbGLsU5y3j
FxKKkQ60lSSTKFGaMVsiDR3/9ubsmFtZ0cxqkHPz9A57iWlGkIOe0SvM1v7J3R9v5bBqeYJx9qaH
COJSCHQdXAjROpy6khTyWRzehPDoqxb0OoRb3rIHpkge7RAIGFGoDZa/XVw9rgtLwRucC1YdfB4g
2SQpDwiBFIr2MccqiJFmsnirAE3YWCCObDsGHRtQMEjUnG4I0ODmoYiqZXjD8NmqQ2TTDKqxPRnU
3Ld+/SOatiMDa64wTzd39NZetQv6DwQF9P+0/HlpLjYQ0x+0WvWUdo46iF/SLkT37tXJ0au4vUgN
zEUsTHMZN0lUMu8/mWNJcIvUnCmAMQt39o3FQyYk26CNAxHVRrc5JBgzn8yF2KzA7s6o9zGxdfio
95tYt+Hh67uPIEtEPTJQrs55xQ3ZLciYoBQwLeYfpNVJ/0/A/8HaUQqM3izYblYWoCws0OKpKQJJ
L6Rn+Frqf1AzWiKE7+yIOVkkuZtvVAculBx1igDB20+9BkvZWZz/3PN6F8+FwFSEnMgCm8jnq4ny
pJbFDYSCwHo4381kTPJOaTdpnr1iO8HhCk5DTLHZ4KPCqlGVRu+IZOU1mT5mIIZVM5EqBlHoLk5+
uPhVSXL3iiwDWQshu4wUDzjFByUgeL1iXDNcsUCezHC9xkN7nd65cx2PDPerTph4vHQwPK918So7
IJAYj4sbyunNXV+evjjsvba5F0JRA7OTDtxeFfO5YD7M6P5B2Odmy/g0nHeFmNg2e2JMMU52axIF
IWQS5zwGzIluTkWSMcBMXhOSKZ1YRZmYwtsXuceLa93DRLqxs9Jmo1savw3qbkEbPFtDaRvUttnS
KNge74/k0O32PB21c7XtSaD+dZ4rsQA96+1jxZIH3umVCa2KlG4lRKj2DsJsHjjmjrgiAiWirK1o
DyFu+eLH12iIWal1ETV/aEBfPs+h8OjjrLzkjug2SDOlSTaURPAYfB9JSCRKQDM+r/Tu99WXV3kW
v7p958eOjFGEf6SGuuMvI//ZCd9+vMm4ZdxliMZDd5mYywOpyRhTnZmUYK3ri4JmJXde+u6UyNjt
xLLzotd8gqxObCw3CjOZk0ApwviGNHEEJkAvEnz+qgRl2zqG+M351WOz4lFDQWvIBqGkP7dEypgn
Woj0EGz4EoVFFBmfzNBPFpnaDPTtNLS77kk6tEDy0EE7pBNLe8J4px1JoJ1Uk8COHmUoAAYkFQSY
g5MYT8zr1YujH8mL4WHoWBokJN9+x+9FnZVCG6s9jcf0xwcXT2KC7BLN+7yOzTA01HQtiXxWm2MG
Ij7rIsbYSSM+f2EhZccMV/4AbFs2GjlWTJQitP3O+7Pj1zm1Qn5CzRfNTtVQA0TAVPX31yfgjTDw
4+03Pzxsy1VBVLIuVEMnD+CelhCFQnCiEHgH6eeX+XoXsYTsKdkIkTnEVMh+vXMzN+V6n3VMCc7t
cw5hSBMypNmTYdeGOZkIEyjQ+dmJ2mmY+uYdQDLB+0liSaWDDcnAzI2yJYIM6eup/jmfpA/megVJ
BPT8IztMwxQ0lNoDhwlQpXCnMdkRFZnzsglUDSIcZ9/INU+7R0tJwf+GyPbaAhoGMneo5xwLEXsX
8ov3rp5WaTjhKbnecriMRHSJvYiwtm0Hq5AVTYPSsasl4FZkonjPe9FQSVP21QPPs8QpbPkFpz4o
Di0CIn8k59/e6QX5NMNWqwFSVAiJtrMK2dxKsN3kjXanNDvJliIzcm6uaEembqmD7K9UoyMQMMr6
69HnTxHWJoEk1EBAZnvmC2ONZ5VZm+KMK30zRi0IcytZ+nPAvPtDhhOqdOBOwKR3zuULFwRisLrJ
tgGB6ZQYaeAgQAazCDDTLOua2VIkSRKgCMYALTh0zusgpABNBF9BLqRb1fQI+78gi1AXEIqvQPEs
cDi08W/1cifszoJp+Egii8pHmP4Wz1hX+5CIxlxUgYgcBf7dA6//qwitf9sem0EyCIG5ziZ1m3jo
CL3Uv53/oYCOMiSAt7UDZVceE2HiBRrGcCMJe4EqFtRxASR00hwGNG2o9ldbAhAhODyEKwUEywYy
6jBncODGeWVzAJPXRz1+fXbwaXw4gQGge4qawQnz91QrUKRpWPVa4/SfiZG/GiGtUbMYDJsSoc25
CJoaSvIUFo00i5KqRRUtvigqA7QTLpsM1Tawq/3NbrOMsqQS5C8d+LgnQTYsVlDwUdP++xNMWe0A
RJ+z18erB6/HSzPNXbNFey1MZTEnERgwb7E6VFXmqwxZTw0ixUTpUioEzgGE6IQumaprPEx91xC0
o+m4MuGUbAmo4N0Z7/+kLXMVAid5QZDketnJVLKRcxSAb7txXlJYZZWYdhLG9REsD0PD+DS32CLL
DB/wu3qb7wMu7m20Rtx5McrazbWg3hQCWhspli11gQY/6vWUG1rbHvk3i1bw+ZZAL8FsqlOIMGcR
//bb+xdpuflx8MiorBm8CtEUADQqQCFvXGSJ2HoUME95QQkdXKqlb/RaOEub0rYaUP5PjZsB4ZBE
AaR59aDfwG6mqqBqCMTLjFiz7cea8ruLs3d8ViSvzs56MrU5KB03QDyCm2cACupwLoui7mHpz6Fz
9HC7AtxxB1KDpRgJO4N1roOf/m37xtbl7ToFRNzVYBClB6LocfDV7iDFRNpG1vj6MM3ulAdA0eEz
px5oor6VZIYJc1K1OjkDpw4X+vdPHFO5fWqPCplLnWOFbsC6xZuD/zXVuhlAdr4MyHqVTJY1Nkaz
m9DrAm7bMi2TziYpsGulO/aQuG6mIHUpiQg47L0wfHJ28iUT/NGT69dPlGZV4O0EjBZ1cUeHYjQJ
XChHcJiSaJC19OhZOwda8dz+tQRQhOpB2JQGoXJCZgSYpE/Ttb0x2O9yoXZirlUg3QShlNXK8GaN
MjjYB/NrEyT8bcBRyH7Xwuh6e1oboHYtSV+1cwY5W9qUboBwFK2z67AAavlz4c+aw84RlIyYv03E
Jy8fvr99HiH64CC/SPAyl44cvqsr0Cv6oAGq2eYviFoI84bJ3C66dXT9K2pwLKAdi1ZBRx+fXveH
Wqo22QKhJoD0+QGWxIAkALUYd6l0EBYemvWNpWGLe9+MstOOXp/e+nY29/77X/Mev64FPwoLMw6G
O0hafEPmJaap7knj6TVxeXxsadD6+1/ZarE42SuEij2WU77Pl+JzuwVEL7GFtw7jwLNrQx6xTYIo
LuXhi7MP/4t+1CqIbQRZ+EqpRvtWkdlqtglkQTbzLHH97ex6fPkWyqX6jcJQG5zUvyocXxVlckj1
bh8yPUQJfWsoSWiwH6jPbFJVkpsJJR+4rLLfn9295qAnvWA7xaO1ahzIplTgdK+9xKWUC9rDTF/z
IZxmERznzCzfzo7uMR5oOspTAUA/34v0DPnqw2WmQ+fg3fUjBuLyBLt6sUwRyGfU7d0EgnIFxytw
jOM5rDPo6gQlvWNQmq5X31iGGbzvfubnKfdXMqqywixmlGC1g4FyuarNl4bdCamXKWeKQgc7l9JR
ZpJJAzsQsr5+PTs87iYU7Kkx2VljKSsfksFpfzYaSIrI/NvbkKEcZAbaCGJL0/DhADnpqQzqIAdI
MJ2pA+Tm+8duTX4ZvpOU03W72e4mAXbYAOxOLu/+1j7b1TEn33uPP3/mgwmQEvpfmplALCEbuTRg
OF6jKQg8byAqMLVZTkRfTBHKHU4QEswfV0uJILKQVq0l5+przznJm0MVM4WFtduBwrk1+O05/hRe
FUQ3Nz9c4Tfx7Ngnk/UMSScZKEn3ATGJsQc5Omzul7W/rAzlff6JHzm5+zM/mfqUBkQnhhoy+FSf
CoAkP0aUTsJASJNCuCFd6wyUaMBOjRsNA8g+fjl7dzTerVRBFrBuq9pCaIimlm6FwYTAgrroaYaJ
kLW34dfGWcDCcgEXiVeMYBjUX2cvjx+SqJhCra2TS1d8sp1lrVOIyvcH8lyjyaALAmkz/UE/0QvQ
spoTzbCiB0Yv7zms03cd7WWQMAEYKJHgviW9NG1dZHrj6qFKcKw4kNAWTZrOy+iQfvSHPaplp7Ty
p+vDvuvapQejxTiZglUHkKgBbTg1SzAPm0hmAVmZemMsDUnpmbzLC1FWEHLJCpu+OgnO0tCNmQG6
8DYNsFYX148swP2wSj2MtmyNMVgiFpUoCFDnsGtI3UMotgudS5hidNGiDvJHTXPPiIHnKUtXLFZx
g0cn6zoTprn/q+esa/mkCxtBbrFx84QkVnu4uQqGLY7DuCZgJjAIR9u95+NO065+T2jr27BNV8dk
p5d6Iz0TgmecHLKsIDCH3/4ft4pS1bOLi7OLc4SyTatSjLbNVpyLqx9LRCxslTjrPPwUAlh5UkeX
9ObBNy9kUI8rfQSyP1u4esjXPukpO84e5B20fmMOHu1OUu1Rs0n8rptzTIqVQiSUH3jtkxihzCx3
8uH06udFIzsg9FQgtAxRw0leqwQleWs/KxoTykdESYAqjyH9R7TVEsH8zHdwjX1nJiwGJWTUuoKi
AK2Q3PIhRlpbxP8VyBuf5t4mOa8B4ToeMamIONVTYjfc5b4aTSUrkGVjhYxT2tjtPkWlPkuviina
9naskUecRochHzKy4+GFrTDwMJc+ax7++O34lxjRvDkzRsX0CjVMDAdjwpKyd/3q9enx0cMYV3d9
u18Nis1uIVGDiZATZUomCkz05emXi0e5PdlhwUZyD0K/3Tt9d3ieizVv/zo/PMbTpQTkEN27OH19
mGsoCBWrdgTcZH5IVNvvYWqfMULI24JfzigNPhd+FFN7UulL3Z2lVPXuF4KjrvnhhjHS8oSr6oGU
Vs+yKQ9V7uwrrYTAbw8+fhvfkpBqdM/d32md/THg+hjAmvraOvvhO8iswczNXEd62rw3Q5pmpzrH
dthnwuhswtLdBylikNrGrgMUwWRSsNNky2o9beX1KQ+etDpJGXrYXEIfSrLmjJ9jsoRVFP4JO+oC
p98qryIDDSQSTo7xgf+KWuQABFc8e2RI1ttDfvG/F5H6cITd+00Piq0FDITRUe6Lm1HliUgKNgxp
TllzPulOB02mneHLjOJdXCIKtmVbfZmsAjGFvrvF3Hr/+vTVZ17KT7dxla+bQxHzzQ80WW6L52BR
sZVWPbQpo8IO5E1y8ywIHA+E5ttCcBDgCC6ENrtQAmmABEcgEPPa+9lqRydj++Ti/PqpVzhJW9dc
8bzmz7xbGwO6i1LqGEN39su2UeO+qWVohsY7HYT8njlpWAne4p3xI2pRR19Dyhh18mWQx6nrUyFO
GjhBJM40dD7sTB+NUuluipFlWDi8xR315M5RP9/EIwkZNBG6dVzywRckQ3n0mJ6zGBCczV2RIng+
sCpv4GKEiTCsrO3tr68/PgadC6tEM6GpiBi+P9/cegxPiwEJ1Q2g/6ksBngn9kYesL4sKyJe9noM
REj43bg3hzeL5lwz0ZoLGtkqZYtY31Tj9/930vBYefLo65+qJlK0OjmpCHlbglxEJ4X2LR7gUJII
tAhZIvHEr08/zp/iScF0LAESS/xHRI1gi/Nr7OkBRnusyjCU2AmBFKrrnNj/NgZZkez25dmn3rrt
Tt0SHgTFA1Ng7p8y+iPN/CUprPvVx7N3B2P9YQ5xhWb4OYOuYbkGZ9ZmT5E7LvwY+/p845w9Ic+k
0OEfONfOLBtdJ4fX3LGJ4TExGaZ1IfRSno0nBaTrq/pVxWmO4+gLm+Ft7a0zbkOTbrmquEoDjNDH
lYyd2iRqBwGSK9yQa/yuPWlx+ijbCpCYJQKDE19bjpFvNiVD7CZi57/ot0pyykEx0g+yLpsqj6xM
XlUeagNBWU6m5KDQcakedFQwM7vxOZKr+IsrPDGMh04Zb/PanixjqH1IsLb9YNd50PQlrrUIYVV+
Q8K5xBKle28fPnxz9uX84iUX0r8+uLh8fP0PO5eyWybgEQll7ZtbGrfcr9lndgwigYy9y0RqN0PQ
qUsSx+qNpvcGo4ZDX2EohlrHGh46HR2I338CxzqU10akM6buSU90rnhEE/oCC5r6mD4ft7izauVt
Pf4Ttndo3XJgjeO8qY4uCTixQAILHJCdBpDs4E2HlevE88WQcpah/Gc9vT/n8yncIaOPRMoF1Fjr
JZuKSLBqEKOkE5LuDwvAL3kffydVPBR834ZUfEWgtQAtN+si9v7F6V+fQ3jr4Q2f0V8frt5oLabe
l/5VZTSbJIBTSSLbMOw7JDvTNAbskj9KOjPlbIAEQmccBrEh43h8WYceJy0mHIPaemFw1PAwhPDp
p9wcUjFN81Ko9u6UCs6gmh63FrQZwki95Jumg1oR/G9vPaXDp/1Eh+0VEZ98YF4lIJdNBAn/7wx0
XAilgzK9cNM8POhAmLevCuBOoChk/LZi89kN9Tng6vD4MYVW92+6mOR5bZM+a/1tVgRKN6Lk0YUm
p4+S2g4pkhTVlNrpi+SOrmxOCjQdQAa0IEIEmV/IJcG0kOR7vitHtsA89I4pb1eFZKwRIcsntJ5l
9h+RcPTstVMoLk5shiL8zu7JnXf5Aa28CTMWk7naZOmYzzCICi0wiXm0ObnFeYtbCHtfXKh5Qkee
P+LrZEUKpkoiAUSC22cvvtzLiSwBvkB9/1JRB7SWk3xNe0nvD9ybKz/mRxLbMJdVJs/lHM1l2pwl
hiWBpKy51uUZStLB6bt5nWgRfrh8dPmuP4Lz7+uTfK3M8LdVNntAndGtF7gVgCbHrWQXm2qmJ0wd
oFYNnKVXwkIUs1UuiXHu4oy6j7q7K0IZKrrm3uvVMbfsXn15qH8v3Cw5JEBL/eiru0BKtaCZVgds
SQWa0vC/GUt9Iu/vPbj7D1DyTKCUOieKER/2c138I7FdiCS4Tr3eVX4AikSfCCOLxctiZINoKaM7
akExbIYB5sQoYHw4uoCEjkuKGHPiWweJdI/2BTfFBbGLe85rcqUF3dg9VUUYDoytK4OwdYC0xohT
Hws4pok18ZFHYJJJ3lhgbC881QK12eSFwN4+koZcKYmaMmUlJgrCj3gdn394bNnEex8BPuD0PhAm
my6ex5uLQejKj4H56Y8XRRc3i0MLE2B6jiQlI24DUDE4QV2DjOUrbOoVdYJDFRlHklplScc00i6g
xLenx/cfDy/f7qYg6cCl+TpAZaqK0TuIMMhcebLK3Du/yo38zPGyCNlfc9pTmquf2bilDqQam1s9
RaB6mkQKrbAt0UeOqDulkYolrhX345eHBx/z3UZaUi+563WqPf78kH8JG7PI8pf3lv9ESLKy0vHD
d5StufSWwHRHIe2P4vUxJkpgv7+vPOeNPa0L9+P+8eP2M8JVy3RWH8C2E26VPPYAkdReEO76ZhVI
m7uJs5lcNEk6nhB1zUCtpNQ8QEmmpPZQ7580Y8BokMqj3eq1C+rHq7N71R7tqw4Loj36vcoD2fat
DY/+UGR93izteAVAOPbQZGVxYPKva35EIF02nDmYDhZz5uCJMGXn5KIg1BoJtmN9Y2DfCZT6up8E
jLcSp6me6Mbt6Evx1jxd9f5X4gqPxfFfqOXPCaf/Kdz/ygXlNZ8R/ZrNY8XcVLZfQ97AD0kn0bGf
6fa5/IajYpNLOuvdqiC9Me0YJNWiyvpWaVZ6oXrfjE8SOQz60h8h8KtZL6NqyAieDImnab53Wq+O
3uybi7fqDwJx8PQ2gT0b5fcBXsSFhNvl28f3foZBKp+dIBIpYyHrDApOpPW5ITOoRoxlY8HznYSY
94c/NWXgsmk08hz6i/esR3zFlxWZzaV5bY8NuHlQ2gzih88uUZDf+2VWxpchOIh6exU6pmxuTfQe
QrajSNnwAWXLKgmf5vHy4jGXUSVHYhAGL+K1Ff0hI9sm/K41JNqyBZ0CGQFkpaHjlginxOPMn7Pi
XEo0AST4vAcwMsgbGX2NRFwNVTc0Be9mNdjXYdSJq99aA02suim0gvt48J03iKnRPpiH+c2jSnVK
DJYUH71AatRRzwgcnVnR0F98Jn1FkiFUuVGIX4La7IxRQtU5143lIj/im1Xu1vFDVpXpUcCAtK2C
nV3ziBdbxBdnwxLv/SanKDAkRRkRAHmWVkAQjEDtQhDlpGDk3H3zDDa7SsuVKCEzQPx95e4jxmY2
r/G0CaiOjs+NIS8JrHuG81oHWoVGmEsv7ZJlAWTRC0Jo5mXkA+7J5CsxNYdpEyMybnTbYdgJIYeM
UNuZqAR9LJcSBSTakQukaUJ7Rsg81NVKZUBiVyySlR6Lp7i6XEj3/riSyjdTQ0AxCYBIOXcGSaaE
FY0pQg6Q3fr3zT9XZPCQDcJYhL6YX78bfZJOHDumZGIhFByubsylSxJIwnQtmOHAnf5IZ+Xpu5ii
a0qMu5H5MGB4pmVNUeaTu2fXnwb36cSEbWnrm2zLZk6FHYvqxRUTahd1dxrdt4hhpRnZ8ONpNU+y
n/7keVIfS/sDQkKIojKzEoxtoX7L/o4pRhySnB1LCisKD+2z1TW+cStD9AzVOBx3MGE866GQ7LKR
DNgaKRF2yqjUaUUWyPmkjz5KqjTjMYWhPLlNye1WqD6/OL1/fG75CD+dW5Eq3d4Vwj8q79N8ePS4
hNLkbkt3sY2ccXHaIaMX5WIfgs8uD8/R+6B0ohQsuCDAvBCcTXd3ySk43AFYy1FIWTKmk4bp0dx4
J1H1zgYsVCujmKHFWlyBJw1JMWhNvJatnLHsSkl0iBuvA8KRD4IPIhuqaG3V5uYXjOU8H9aQ3ZOi
HFXax0DwmJPXiNL/JGBC5vf+CNZBTEtpU7Wwje9rXoxxrhbXF1/7YHvvfjTpSn3r4PTq7unNQY7q
CM4fTnDAfi4ZE+0ibzawQ6TTlDYspKgBe4Y5IWbrnCMkyVrSM/miNv8NJBsdbR/3Keg9dDnbRPEo
ZTr702Xq7BcGfdwUUl+r5kssfI6lwghhMHTb07C2RPHdYIHPWs9gAnn5bNqRRh3fP/388Qn5Mu1D
DiVRNHC1yN4SjofRrZlhB9pfLa0tY9HejMRlpprjY+ZFkrA07Y1ej+WZWWMbsTkzx8TkQQYIcDz1
YFgbUyfLmOXHjSVbYsdVuNGwGhs6pF2QpF2U7+w6j1PI2Va78GH47kcM0WlCH4FcMNawyqvzSNPv
n/TxZW373qr/DVwp8/EiA5Kff7h4enjq1LS+yJPrQHNap8cqdoRfzZoDyDbZY+uMFhXsGxUlVQsI
l/S5qr/VEomygfuW35AGUsIySUwGHHUqjlVTMmcw41/6plMtmUuXkssM3FYJKfY/l5/ymZ+OLs0d
mH6Naw+5Fi+EB2eonKQuZlNVXT0U1upkKD4HJYytQdHTyghZgWt+dCNZMa15SBUB6lrCb+9wwdYN
W9ShwDh2d+tq77cPTm9/OV0OhovF3qeBMISY2mbejl31gQwEoeYnVNc1eiTKsOafo31OYChUzytP
Z0sTpCI5UWCzSSA256G06uQsJPYHrZ8zDFRpPNfW/j9Z59pc1Y2s4V/kKgMGzFcDTshlzmQOmYz5
QiU5EwMGA96Y268/z/s+kvYyqVqWW61Wq9VqtS5LS/veyfE4kCoRaB5gnmmNcABHyKN2Z5u6OIqS
40UhkjHhAsgz21E+UBWxWr1VxdltswMrD2E5wC8zlKUaiyAVAAJDcgHnpWdtdjp1Zc6PtNCk1c6e
z/HHflmff5Y/pYEjCMpEToCxNupnViQt4fdJc/JNqmIR8mxGrIWOkCOR/8R4YolsKAIx1uUnrYBq
+NPAiUegzhAN8Z5g0P4FbzJ4MrP8HFSMX/kTqaPpOEvMkuwpmTJ1beZGJjmGkSnc/uzkqvC22tZT
UsLYLcx5iAgQIuhcWxFT4Ly2+fju0d3fkjiHGfrl7KXLt9BJgElpbyHgIcYsLLx0+NQ+/bQv9ZLW
GdnKGJ8+xyaGnvEiWskJywY0/9eQiVCqqW0BexLjsWBO0jbsTh0IHkW2WGAAclfYIV8W5bD1GdZH
ZG+HSEOccNJ1caV2kQDANgMGqGxBzCNlAMpAqJhU/emtq+7soEN9UA8kI66iTc2smWQ3Co2Nqwta
ETK4PdbeYxWQZ4rPf2LKfxPdqqyKbejFOdER3n1h+lcVnH/tu6PZDeFIHySpCC6r/+nO/SdEQe5u
PT2/vn54vOPHO6/ncGKHheD8Hh9O3nv+MH94pzc9nvPpireIt57yto8Mxx9zqOz83Z/BHj57cPvl
ydWj8+u7j/OHpcMqq23kzgmy3fve3JrfkA+zbJ+E7tPVu48n/BBCvpb5eHzEPfr9xigZPx5dfsfa
nNV6RrskXnEb5veX9x5e3iEFnvdZV1DQq9dHPyZ5rO33O1ys99lD2D1/yAz41RcuReunRoT8+AL5
smvAPlipwFwe57vgOw84C59Pc6RBtMHAX2uAE2lmBgbJt4tGcXGwAibcIXF3kgigz65FdzbWFx8p
+xmxHibrb/dCyddNBaFlp6RfTx6wS7K/EIeEwbA7Ie6j+aEGsKlzC42YiINPD/+CjWIQzu+glBrE
2AzxFaHTJdLSfHNTSNOC1L0SMtCqhB8effz0I/9NJ5MAYW9RgBqQkD1Vj2AQvt6dXDHCzGuAkBtk
LsJBWj5AUWZrZl3nJmFEjx+wLsTWg8J5YhEIjTgdM5ZM9i6i9P16hf4nSB1+h2W2pMK1/zebTiQN
CeYdNpRY20DICapFzYIQAYSViVR2lnvlFBMcZ7tUvecKiPHgRa561KS3hOdTdPH4EQDinGpw5587
p3hX43TZVGCYQTYvq5qse6Qm+H1RgBTEWZXD05HHq1CkUgYSto9NBiZ3tkDH021ys4BfBGsDvdIQ
I4VHwK31sjbDCsuV1c2DCNpIaWec/z5YAwSEnBwilC0HZ/1wcVyoQTfIwaL+MugynwXQkLQw7UY4
G7tNDQresFz1mTJQADx3Z37jPH4ig4hm4VdPk8X8MErrxTZS2KbPgdFQAOL67D7YpH0mrlwIFPZa
MzUVSrsk0e0AzDer8eMkQ8+DPRN2YANMRftMAVPteQl6UqIF0thmnzc0Zcedp+h0s3a70o2EPRIq
eC1yVLFImiEbvPm9cDRIA9Iq6BEgxg1KRbe5MWNiPLV6cmhl0AbdI1hiVthsJIYX5r+ygNIsyUvv
enlynoscST568EfJiWk9AF/x+imgFrz76fBtLhAqZ4VeaUUTA002HuzJXNbIz1GxiVjDvM8monEg
TCbMAPKMY3S7a5TI6bQeOQOwM6cAJhXbizKrj5U6WA3PQIysiJR8DU1HPIEVFaPkIBUeaYFvXtvm
t3vj3QttOWqHQzUbLMhmQ1JVOxn9YHUv8tgt9oYwzAPypMS6oiSveS+1pJefvr/89eDoEaOUiFjQ
6qyLbbsTSfQfexfdBXrfAoxhlLjYMOo3l0TNAIBDpiMRzc2WJg9mefkDyMBBxoIz/pxzuF/S//AJ
33yJSMez+21DkDzwogaEk136VGQab5lIabdMH5v9LFWRRGtK+6AsI02iTeBqYxLW96F/wNG7vG9p
NUkUP9+m+VVtCoBFZYmKK5HCjDFKi8O65gBF82trGhqFgSEkSqkMaUTpxOQD2HWpwFQ5u6eZI/f9
AckgfFsa+4cwM2J+F6MnEMKepUFf3pIH6k79GyTej1XShdKLoKRMtwAIhb2K/s9x73new8JToexG
86goaJ6Lp8d/8g8xKnLE6XVXhNPz9z80sxf2v3lWCECOWQD9HR3M2CKaDDzSuikSiuuvp75sbukb
vwhZvSctmYFX6fqfDthEGgCwN0nZ9l5AI7y/UxALAEVL58HSYEibSzVuF9BaYipSzYnOsg3wtZCY
TjpJTZHAsa1dFSyjSAimTQHHrpswvooGRZRuaI+dk7dSwoyss4tIaQH7m+PA0oHt3ky64cVz+OzL
u8e7H2dvhSYn5+iB0BHSb8mTYpldCjVTMPUHo0+PpVHyQWh2e3VXYEHOWxMXbxhAYtj8E7QyY6zt
jIPiQPaGSxS91TUC0wBJb1ckfP3LB65AoHJc0lSNITYArilIDh2Mc3zzTTPykLw0A/N6lgzANuVo
hP6KC5RbpnIcfLusYaY+W01aySFZgEUlRCtoYHkEAJ9aJmBe95ONKM989z8d0rNb148+/GohmiXw
8IV6rVzQxIPmDKPXVmZOrBQ8JVSFhlkDnL9/eHiVdSHi8XQulWk5vvkqt/zwBO7jFuLcIgLH3Imn
0yimU+4ZkJyfeQRP3D2YY17cZa9k8+Ju7R/gpICzZdC9DRyXAPRur3SjRvLQZmNjx3oRuRCaCCHy
Ipp12s8X514YW0LWB2tAAWhievpoaQ6eNps6lgoMLIU1qdgTvCh6hVQbGZaSAKi4mjFEiuy1STH6
jhFCAQhh05plUtr3Vmp2apTYflcIXVQnbLLNvSCBocS+WVCJhCi0x54CznlVdexwQEiKo85MJ5Zc
HgbC945BYtMQozk+pe7WdwHUYGkA2A2uOdF2g2ucpCYpfLpnjut/8f3r01evTlsrRCLOVyxWKcNa
a5VhraMeBEie6KgTJBnozqRLZR0ExxgpMcMo1tkrjpF3PYo8NxTVf5sNCanL2KzXeue2ocIrnu+z
WiRSUzDFWwPg1gPV8z+JZ5wWy5kxiTaVCmazbybB9avv/guUJ/WkFj1WUB2JT00z0BMj+1BUEAEr
RucGChp05xe1Q6qNCjBBAML9qoolOfFl4otivhYF8ebk+Zvs5PMsHgD1HrIjVkehcg1RJg9GjfYS
sjVrH1e3A05fmUUhxJSO/4KwEJYdBQHUwmBLzFbzZYEw7MFnx7oXHAGbae5vwE5EucxOB8rs6Xq0
HeIRH05pHUUgoc0Rpn1xne3wJR+ANYYpFNVIO7ojg145biWJHaZU6gphAGxNF0AUScjSdrShzGFN
gAXwXx+uvv/4H7k0A3n5L/WiA1nzJwVw9gBJLQn502KW2m3qecjAszGj7YZrwtDQC2HMsqc0umCg
vL9XEtl49Os3XafSUGx8xLN8J/BXBYXcG6KqTpgqaGOACEkYSrfTaXaECY8VRkxpLMNcwGZZHDQi
96NBLgbUlh5VXwCa2IuDR5e574CYqoWjggHAd+vU5a6xuJMuD9iU41Il/Fa/BVaXUapXfTCOnXzm
F5jq4lY4zr7itunqCXmnfPz2qYtoUcHO74mA50Qbj4GD0YtOh5KX6bC29MgzmxTBwOOVKsvrD+wL
n+7id3jCou2uc6438vzIcGKDZp/geifosaABXMXGZf33+G7ejIOTlDDR4e5HaXNksE1jJZ3VLB8C
ZhkLNDxgCFG/WQRsH9pt//KObGZYeQRsXEKM1DDAuhZj/5oXYdnwuP6xDTzHkL+1Ngru7HysvCu9
M4+ineBk8uNkpUjArgUaaWAOeCA18NaPqwpqvZ4lu0BcHfbnQxsjEVx42j/nNEa1qZHpN4jBwrdb
OWWDFkdEsTOz6m+99pihFUA60PMWqk7o5s5ei1LthBYIf+CW4v8Vfnzz8PPHfk40RKAZ9Bup1nNe
sEzfDTB7bvqW087N5BNT0nzbD4iNd1P0DLpKF/rYI12mi1VQdimWne0oe4unxUnSMgXo6yRjHCg1
2umEoDYgqDAdTECQnwd1fP753rvTa64z6c0ZNXnAzjmQ0VLH/CDCt0ynOz1kzY7D9gcZkJjcFhhd
6KiLoXI9/I5spAyZmk4h+fAOjdLKRMZwG8UCp0qpbau0KiZnuEQFuY4IxP6p6hHfRy2ZCszTaoHI
FCGS6LzXiZ02GHiqsvIKDIeFGiJ0SLx2cl/X1ogEMAibMjynAX6WwjT0dUb88aK32ilO1aXUuj0y
K+4s2+rkWAYuF1XbDqTaLPouXTFJbcPUetlfHSjc8w0F2OTqmX35h7TUN20k2WsQnMM/fHT5v9BQ
pW+acLVLLSp181V2TRFamj6faUjm2NT5Et3n3p2vGUB3R3d/zAeJfQmcSc77z4++/DsAieQgzJeQ
WEgOLnbQXl0QtnxaSJG1HwJ6LqFPb5sFxJTs51DHrMb7fIZO0MSkBoDtrTcP73x4DBAbtDaEaeQe
t0nCbfoGWYa5yt/MC6YgYepVOjIt3PoEAckj1/wiod4W/+WLq7EU1c/qalmKUr05xQYkd90nZfkc
Prt+fPuKpY5qIB2ARuX/Ja9+x/eQVByNITJPV9Dr8x1ktLYCtfMxsmim83iD/bpjcZonU7VlF8CY
lTboYO6YjWXXS90wI1bdfBXdQU4FeSyCGvQLQ1w8dbf6qXtv0vB9JklUGqTAfFczxlarTioAT1tM
HSHs/gAFBGCl2SeLIkRB21CVESqqSgQmv1UgCYAsKyoxYeppzafC2tk2PQ48BNVbVFjHWHepZk2b
TqYaHmxTai8yWl3PHJMVOcP7by4NPGw6sgDqYvAegTO3w81p9yDauYlVj1aOWta07XzDn6IMyzaU
w/uT48uHORWAtrFnQtsUtQGofEKqYcjlace5JZon/KLQz6kBEXVE6INkYuKqtscxF8UCpFjhrHj+
98Elhhu/2aZ7ZSSu/kgl03CbnX/ibImOa0fIBr1PB+856V2MFzAsyUPIPfsdR4iA1osQAVYdAcaB
030lh3WAiPdulQf3sxcvTw+4yoGoFXGAGAc+EQ8sU3NmE4Zg4NKhIhwyPLQT8z/PGjfac0VCB34M
G8zem8WkEaEqhWh7HpJAaAelHU0xx8LhV0jicqRGODfw5RcdPkaV/Ldz8OXpxQ41cewtdq5XLjka
shjXOmQ5fs/5mU41QLXMj/e+e/BHCm6pQ98k8lO0/CBtptFebhUL8yMGRyLbKiVgffPYOEwiQvw/
LpREzVVcuwMB6NP7D/JmGTwRQuBmApSFIYk9b9g0ewEU4zPW5LnqqZ3RJzbDWKimY4IJpBG9YwBD
CklwNKyggN+OVcxpmdnOhCFljtEtgRdAj7/KbU4g1loTACRM+eT26LMb0Jy6f/fy5OjgtzmM9W3b
5t37fjGBD2CYyx7xcgUA1BNvQMtmV5V4vXQxRHiQQSUpRmSo+6cW1l3AEGmVmehotl4NBLxsBgJS
HW9iqXWh07JiffUy2DyAPaLWDWsTV0jPaEp6yJy4CeAnQNL3CPe3kOEi6HmulONlzZw+KIcA42Pj
/h9Tz6JLG4HaUS/vXJx8eBEfQpwwrTYm28RaFzPYnVp5u0amV9Q+lbnOpKoWwn8UhF7QBXC4sTLK
eUwS6CvEPu+eHHA70nXMzHRCVU2Y1uMfreWg3OZbAzVZTFwmTRSkTSm8wgpEzEIaAxyCWFV9C/B6
huPSM24POu+bJsPqoKc7J4bqNgsOutKI2e9RCCh6we5LviYHJkRoJIno4zMTxT78iqNCgZCSjMz0
D0+0Q7ryQEsqIc+sJR31kKODHMYGifqknzToi/4GupOb/h9vTLqlT/LoNmZA4VH8vDEC5OxTZOUB
0W1WqUGMfpVZY+tk6SvEhLqd0XKkISuxZ5cfh6MjrlrIJJCJJXoe7rweuLxXfrKAMFSGb5JWKjRo
lSgPmsM4LW6xp0TgtkWKTYP2cK0cyEL2NIhvi6DWBzQPgX0J4Oj180boGzjS4fd7JNUhZlQGZv04
e/oKclIAYdhmwZTm7SchhqWjkCgmU6qhoO0lX3O1M2vaWfGc/N2+++jL5gcEZrFw4lH+iNBpd6Jr
cp4FH+Vi/Azb8UVzm8wZGfcB4YSSmu2uuWleVyFjQplFQ3SqzYPhzrnBWswOqunGIJjfKkqrH3Rm
Ml4CGYkIuMluE9IFrn5jKoPD/Ey3S5mdm/RodKveOShN274zOxDxWMG42nO/GULm6MZJR8OQtc3b
HIDUMqUF9yfkwIRjymlG4uZaaoHauW0o02EJeZAigrVXJusQZ2zXbXOnuFYtnFo6YVuLwqbBkCZd
EVsbS8u0TeZaelk3VCaapxxWYRaZnK2nZafgOW2sBDYKiR07IF2V577PVAIXlx9XnMMJKCgMyWUv
scfUCzy74QvGeOJwGzXbdAnpfmoQ1gtrV6aAWx9P7nw9zUYiaToBikLrkQfd01HH/EUEWUyEvDYz
AjmvpFQun300tZHBr86p9kUOyAvS1PIFsNkFIAF4+fa791nlENs++gMwx9s+v2nlNMcwaKoBSBkr
VJzoMEKsy50qDmnQSUrquzend1j9G2+tAGcV4KllLnIAvDjhpxefh/nCxCfYOnVCYUilJuwOLBWt
0qAwQX49lnLgSbGcJsgGbf/3LBgJjEwgGKV4V5VXVHiJ7ikzaPHAaqtStPSMAlQqwNwWtkTr2klv
3W562ttfuChQI4yx0gP8rGJ5r5o/XQGrj+K7aHLHcJ6R0hUd8gqjvxiI4wLmoXtc5XCki7yJyNEg
hgyEiw9FCbRhJK1ZIgiYCocZ2F6mFB3qTlHbWuQqJaPPtEhSwRpS588/ffzAwXig0hIIzu0PENvH
RAuRNrY425VUkwjzlpYE9Ax2ZZOCPBrkVL5FkNi2WdRuMpEo19mjLA8m2rbRlJf50QMOQf4f9J1k
NCASe+Sfq5nMyDrZIqP6q45IB81MdPb6YmMu5QZxjUML2bgCEsi3GmcxtaHSkOcXLX214iJHCUqi
GLMcJVFDLQ4ED9LPGBqaoGmUClAFLQSs6Z8TB4XKz0fvRIoXSbgecq+uMUlW4gJsIXTTL/E6ixRl
EdLBpynEAP+eN90Q+pLNbcfZN02qETLodZeO/s0qb9zPQYR8c+MN6tXR4cijY+K28a90cDRp6eSa
M15yr4c6t6T+lBQR8psFwPYhtK3maNF9aEh1C4R6BsLphaHHGeAVcBgAhHEPOomGw1u4qvj09N6d
k+v7+SkEiNfEBr8xLrUE5QIPJ8HDAZF6CwLQJM69IkAp5hugG7n41KA/fYqHWS7H411GzU3YM93t
EJgmtR/zSdXSXYDofK7U1N7ceqO50Mzdtyd3Ln5KU+xfYJtBY784fB6l1cZqAjZRdDpsGZBH6iyh
oF5aRp2dy+GKMwdZap2L3k95Q8xl+VyZjw6pECGvM6ilLzV2Z+f/5DT5x6uTD1e8DgZv1QH6kYXr
5E5kwhy2J+e/xLnPNoQf8H7uidLJ030xeDTmf1T94a/7X/JlzDz0icbB2hIUCx/Zwr+VopYUev3r
7WvX7atQBQh9xhieSBEwm4f8pHJf/VEQTC08cHfpevSVWKta6c7/eX6cQ7tEVriL+shMkwVKcVVo
dxRQgIUG3e0wQxqV1kgX2AxHYJyQBXBRQU/ouAmTqLTvpWRIqCIpmhq9++3rZfY4yAoh/anXhfS/
czdNkhCKbajBGCIVQMyWTo9FYWIaGOHn08vX+dEPH8gACDuCzAjxGq58xoR7FNY5sI2kjIgZSV+d
fHr7U6qUJlGThkSzPkHVWJ+1JSFvPUPorbVT99FulB7OrDs7L7dcFV3/wtDUOfI3CphoE9++/hwv
f4uzr53Weq9KKxYvStK8+m95QoC1EUDXhVb/N4BOJTHRx7wnBQVb/CxOuSc4/bE/pmAgmJEB8F5l
93h3Ob4kw0PXlVsY3G0SAJ7VFLC1MAoefof4/m0AOtnoYelJbRFNUwzLjW6np1XphKMd2ldRE/kM
qVWz7RlNXmQKp/Z9YWwTgPC/HHujRbFKmZA59jJ+m045CRdn0uVPKE8tR7bypLZd0dxs36CSu9Pz
LHJYORmHOUV8vDx58OB0SLFZ7Oz9NnQomfZSsWlX3/AzHaJMOYMFgO78ayeecCbi7JE0nXX3hsny
/s1v9973XHVnU52eQO1oDZCadOlC+4q0ocGnQOZrc9SHWPot0MKkRQwAhcHpdGprjAwD7RSphJBY
sOwslTuzuDkLNiBp7M1MVe5UTyALI7oKxi2xWOC3995+R2RMbINg6jsmlkFbmlYNDIEjYSZhXcHL
iSSAQZC5pfnEAR9ePn77j63vaXPGANKE8+ADjV9PECOYK/7aMDFNgpAHo1okcetEFCPYfPpPq2Yb
a/ruTnrjbzKdrs4jYbby0Un1ZnawJkditilVqFWhtsGOX+uh3y+dgF4tszWG2s7aYISE55sZHaWt
d85krXRTRNjW0LPTT1rCBw+P/4KJhRCSfbY61GE2Fpv8F7ENSedZJpGL/MwyZzp6SfJefO4Jb7kQ
UhQPOYGnBS/OxUm6BDMKv/kefv43gbwA4CxnRkffGd85s/rFl7so7mcDeR3ST6xdGnN23NP24xA5
b1F6DR45eCD20XcD7y8qpjxYKMEcQbeCke6DerYA0b2R14DHEAoWy9NR4fwAhsd2Nb3xsnGKGQj/
9fF93jYSzUhJfvIYklN2UMFURgAhrfGDASbzpmeYPvsOFCun1PaZFN7p1Sh5e9U5wzgzJmbgUOR7
p3c9jdhPpVjek0oeQp5+MMj/dY98Lqoct7EqIXVRF86N9tNZjzNaMcqJVGd7AaMXYmgcX4eu6bBg
UEabYb7cjnLncJlazkmFcKLzh2iGGqbHoF9RZOa9/Pdxvkv9wpE6IEEqokiLyiJGjd58f+vB6deT
OOw6HcKq/WLXnXyi4ucbJmS3o9J7gOuJbv4WL5sxixUApZWhpRLm2Y//IpQN+N6HRy+53ZU4daEi
8854X9jUDpf64ZIK54QJOS1qC6TmU1kBOPT2A/9tXE2G/ALqrJ5X4QoODnNrnSg2SuxutRLCzpfN
EQFmvVJcZsVBFPeNdERzPkpsyWZQgfNKmzSTaSg7UPpThnfUrhFpVuPtuNZFls4vtdQlQ8VZyoAF
lkvFwVAncsJyTF4yigwTIHW2HKDCyMMw2on5EVNRhDJVp0y6aqPGSGy7rkVEpEj+2YmTe64CyTKL
ptwUrWZLTnSfqSsUeCLEmDWSl55PmD7f34YAmEurw/nzFHCo8PROVO/Q0/EfFauQMSvbDuYUMsTZ
6ENx9ir5AUOLfDfWF6NPcsIGCRBXCVcI8Obq0fP/JdFVf6pcU8Bk+9tz0ZbIWgoGoDBSYSP5IbLQ
8p+jFbEVJs70RQi0lu6SttMeXl+cHL/O1iUVZx5g9aOJTjwxhvbsBlFHtlfrAlNMTn2hOcPKcn7O
7tm708jZ9qFE24cwHTSKwBZsXGo4PgCiPvXCOy4WQSO5/5kB5GuO4rzqr012ELKWlmNnahi+5V47
/swNJaca1n4nRu7kb2aotaEAChh9EtvFCqecFTbIzsgQCNrUqkZeWwuiTxiNlDTOWEn7emT8biHp
qIxQLgLJJ4P63DRTTXx1Wciudg9vXT4BWPWsgOTbn0D6233KVSiWxJ6FfSAa6MYC3QA8lsXDB4Hu
a/QT1nzkCv34erVfNGuAINdTysPd03zdSkUffEzvguGn56+eUkbOG+GnbeLo7oyYqkNqfyW9zWTN
GUn44XSqAsnyQh3DGlT3UGIP0NgeU/GTQRLmSVZxqGoAtpc5ZsOd5wdvVnqdEiyS520n7OEX375I
kpTBPc0ObHn71DZf8KOATU6zxbJiVmTE+kqeBCEzjmFMVg1n+iiXnrZeYUx3U76l066Iw21mlD2x
UfAossmTpqmbyOgee7TG6DCA4yC6GVCakaJTOr1+1WGopuUixavnjx78I7KlAf1vpZXMkDw8GIGZ
p64riZGpm1CGTdmGZ3tQ1dQSS70ZL9SDoaXvQzLQaHbdsJVdSuj+FlEtlxxgprcb0lt084dFasd/
MzgGjQ/hcfeHY3Lpf0K6E2H655dTbr2wo7qreXT8/VsuQDr//OJ/8j8fCYT/wYf8U0O7miIl+k6/
9l0cXUyhLy65ozdVovfFn8bzBvyY+dEw1FhEtyxbMbUyQWMoeu7WyjkSzOVASXV0DjA6r1gDnul1
OqyagpfTrOiouqUWWx9QnCmGDpDj8wi8FvT6LnTmo/4I1RxA61+Z4JGyN+0zrKMkpqYcqp9q1ggE
Usk26FDzFBZqHFry9Fnc3x2e3Ll/sogRGw4RW5mRrW54d3b37gn7mogOamjh7PzZ+bOKQZAKtuk0
nN3dy3/W9COcapyqG00+swwdIR3M4ULYIimn4CysTslG7RqXeAd2Qic42aFyDgBKwJmCdAN2/ykN
emM8BkEl9mG93RyvdjFWdTS+5YruoaeuvNvpp7ZHGL0VUPDKfnn88MXvxm1oxyzSFpEAePrQ7qd5
W0RHMbL4MMYB5EfuWTl7zQIj3AGfs/cLbJB9XU2wPnwnkWceYwTv7Q0JPz9lXb6+7GbY9bWxc1Xn
WV3Z2TvmPvr1xaM3z9KSfdoYaZk56aA15xQGvexHdaqH4qzkplnVhnoQNqRC/eFSYjxIS05C4KR4
q820kRY/3CtlRrC4BeRoz5zd05HyfofoIZftRLgaQgEJeWwjAEqFgBC4gn249eTgB2VZYX73frXK
aI8Ldm7OuEcDPXPpCqp2L6Tt06/roZtXaJhEW6VF+hVYpnyUiFlFzi7xVSFIMM5nFAwYQXwUGM5E
vcMDjuMKq7a3rY42l7hmmbe/EDP3uECNSIRrCOBDXgC2awgRmt0bQqJu4/i6lIvvuCzv+iA/GPE1
dy+sMs1dPazSxu1B0MAy2jx8htTKSAgeDj4RIdM774IyhA+APcT6ELYbSYiiGpMCUnTWd2IkL3oq
eXaRVynJunveu1TIQPToiI8IquJFbMaSiitHwE/Hf+QVpuQtNNNREkpwfM4ieAhjPsKNJAUnMTny
5HXhogURaUblx+1XpPoo1WTCTVUtlCDJX45y+ZI1Svz4D57kAPhwPC7eICGoO9yyfPXzxYPnJ8RG
BTqskz5Uc36bQV0CkKOMCsL7wC5Rrx+9eX0akv5xSvvF4zVpPzzgcmSSIkgtOgjKQjk8ciPkISp/
80odGVuoqYMGicwZNZMOFXFrDDzfr7ZD1Q/ZpaZLMvbT591P5C0SvvS9w3vPxw1Ax/cLWdzKti7N
m25OGaGScAHVYNfEUNipiwoB1d89Z/1aZRBaW7NSCf0dSHxb7gV68frk490fdQ8XD/itMN7Ms4bh
38U5E60zP64zVxc3X7tKB8Gtf6EaH2sCSgSwqjzGX9zq5YtL5gV/MiPAuWYx1C1HYDJ10MPRwipe
uLgtkK0L4hnaM19jYPW1YyjnFhV5iY7RnwgVH196RDHZ5zOrZVAoGMSc0x2Lc3ZRF5/kskdWxMeJ
rrpaUwogE4wyi5wXe1gMGPCytATCTAbG8Hb8+8tf2coLQaYCZCqncQFHSh7LsbBDvWTu+2Oowm7m
UNrqL3ng0hlG0st2fC/u3CV7GWMnh02LtY2T3QvE2pwCTQndwLAoCyFknvXhx6/vHgeMeEtL+0n+
bJZsXTgBsyEQEYwGuQCiHV0hiegq+PDTq1puJo4xzjQvA7AvnmUDfvHAiu2mhDHt+TNUUAprvBSl
IGQEACkTYDEr9ExKDCcrDeqA6dQAtFsytKX6E2bVwX6Jjl4i6lglp0qjHfgPNi3S2UXRQEkNviCx
hQBA9WSoziUCd/CY75mC23OuPcmqmyU2o6sOWNxoQErnHRkoJ6oLSMnuVxUwSpja1f4FKj9o2UaG
tVSUdlgsGrJLDhap9hC6oocbuwr55yKtxezOTu5//YOMvCf51/Hvd0+/nv84ttZSIDuw/WHR7heB
SNlV6kaMIeZgl9KHRNgCaYb7G0tpcXgmwBS0IUgwFENSap8E/Z/45md3iZJtUU8q/pPCs+wyP8DL
tV8OheVFWQ4mDOVzGUyZKaCeXEsm2qFezuZhVjGo6BRrq1RLns6/dVIMBzZzCJfjKnwjE0SKABB4
nsayD3+TSrSltShLBxXhb+qvRPawG8w9mJVq0uXpipMOnYXPh2xGV9VNGH6hzaRcb66+f3PnYVxN
MjOHp60pwPYnZ6IsnpTMkleIlJmCECeZSLhnzFNMazTTrJThyxePvvwHepQnQoUSzpXV5b3TdydM
LiEiZKLwlQmrc1XCzG470xUQlp+c8DvInV/8RbBhmJRUqP/5cqxmRSaAxsipYawJK6uD3gkL0b74
FJZZbm6J7U1vyIApgXYunnR/9Yqb8nor3JikKh8hj1bpXFFMjamMpcNPPcgE0PqMWeW8UXVOMjOf
nVY4ILmRy6dsor5cLnj79M2tcVdqckJK8p8XmAw6aIwAEFLZZO6jqMYNFak6I9EYKQuWGfiFIZVo
JV2MNohv6w7NrBVUqNVMwFS8NZFzKrF0OHNED1DOIquAq8+PXv+LPMnAv61crQZ6/v3li+TxaRkw
GVNfID2QfMkO2e7zq8eZcFPbURxTWyFSLcVwSgx6Y2imkQEGG82AzhyZf3J5++To+AmVrOD8J6HU
KRa6UaNJsGFEfTIazh4WU4JeaS27whDQyF0YUOB6oOMhOtYUJiiVMMlTlpoSWJO3YRhE40PMuf6Q
NeG7Ezq6OaGSZfOoSBGzFlDQDHU3q7BJPCnlAtaHqEBFlIgw4kz8Nsfu7JyVStMoCYqCMy8yzZ5S
HgSQrDCG1/TqVbRucZEAZKFiLrEyZwE47uqeheFTlVCg6Ap08o5fxqnv4uXI/T/kpUduOmklBlVV
dW1V5B5aztzcpMJJHrOgxZHEyZL/ZphCEsOuQL+7/+ggmpZ40RmlNJUMz6PDoV9gVLy8Mwss+rLL
LMYhWIV4Tk0VZoRFRtljLBM9WybIHnu9893rix8wnYyI5/f+gJeEjE1wD0YNf/gZkimHU4gOmmPq
2jmFA6jDtwWMsg9fX/+HkRLajJeZnHWO3f/BsH2e5VjnTkAlmpSZiXHYIplC7zTUkKlc0IjaXT5X
K0w0BylzXBYheWkyfkdkbbXud1EhdWa6DSnS6fFckFBqESQoQOfbB0ffZWYLRumnUDl2M7aHu/La
i95sqwoqYlbIelMX0sceYX6VOK/lQEZOVcR0lchGH6GvSiNHFQxicjUrikdD3gNM5ixsRkPPVRfY
tRqjbTa7ytF/K7kqDwB5+GTf3phLipCcoXMUDYu12gPz/Pqn9/0gl9NtPdmQI5RZMtxcAoZf15yD
8WwAkDTAdsHgiqQz8i0tFZ9SiW5OwFSwzJtMN1g1f/FDT6BAQGbQS7VDqXffnFz2Craapw0UXdIQ
RNAj4WGnr+1cgOnvc2JqIn5DADwEb5+85Sqr+FYi6zFKyBMfqXM3HCgGedxBevXKRTqwHhxgN349
AZAy3j6Rnb4CHNEereJ/XOwcJWYK/9czSoESy2u+GXz6yj7VvfhUfQLp9Qx6C0AcgfZFmDlmvci9
e9+/5FU1r1RQdVwFlj10WE3OrW5SeUjhGau1tsTsRnZrTAzbia2NdyE1JCyq7RsG+IFpMGnV9ogs
4Wozq4OMjtouQz3IuDvreSfaCyLkjFXYdfRsFy9PDg/Wlw8oAY215dcoKq7zGcBONkiLXkpMCM/x
pFYWNTo9QsAQ1CImSl7bGaQPUXgS8hz89eGtIqTNRjnr+pTVoGOsXu8fINzVWvaLnxQ1GhvuDhbH
f1gxBbBEQ6wRgHC/8HDtgTgHf0UWZO2susY8NjWZhIEmI+HUTf8fn1y8yTa1FTScvQARrC5oxQFA
WqnMtKLVPMWAJuxBCaSQdHEZcy2w7Uzg0Q9hMwOOyc8qzOyEYEpGcRXbYhfdvtssecgEDEUEisaN
iX55+4QH5PQear3tXBfRJGgrJv/NBotJCJh5yWYWIDzMVe/UVgWveTlSryhIYYwya3z+na9zm1EE
qRQ78saFVJgKMKVoxUYwRUWyTZXDaGIGU+oG38GOtFU3AAusPfMe6uqU7+6H/zKFsPpReGLppfzL
6GavphN1jzfewENDBajdwcMX/PhRcXa+OvTlyl8+annWd19ByrfxUthczww7MW4yZtGtBDvxCvE8
HULiY9Cz4ziaZgevkhiSNOdBEGZ6NYdbUhyePv385uHty3/tzjYcyUw6ZcE3G4nIYyHhVz9mOYn2
rI/1Jtu9J88PnsTdrikYjCti2QPmfwUmRALOGoCMf+2YqqPF81YeJ0514YNJWZHTqJVM5ZeBjTZD
YmSK3DE3/vNA/eb64fs7/1f0DCYZcUCy73WpajcNSyeg7E6AIkOaAEG2slTbxVIaNENCugTjj87S
UiyWQnlmp5z/a+YEqUvDmIVLcviBralqFq1fbF6GMkfC5OX8wDjoOSeciLpUXSkh0AyWkj1XZa2y
uTssaNYplR0t2v9WfoMFFFdVwHwh/EnKKG624lIQAJKjI2Q2FTjRnGGdIkSF/sKLtRxVt31xsjz1
8KP7iU+D6m/cbkwfiIvj98w6fLcSQ0qngVMTTPbo+Uv6tvZCrBxJX5OAMoi4Q2lV36hBa0jCGP5p
vXNWpWM6BA1SjZc9RJSdUB9QwyDwgRKAigF00DBDajodE+WoxoR901FTBA0J4adXRz/AHT1+/PL4
rs4fbrUr/hcksIwFdLJH0SLgNF2zcmmrDnzkBLls2J8J0oTZ4SPV9/EA0MR8gXbuWsCdBzQhsl89
XQhrDSXPLLrZia9i8x6VEYxMvFT/mUWyuWoZ9pvml76II24Vv03pliM5IVGLmlqZsTH0LHIUIe0u
Fdh7eOhNKmrDRWr03+lB81AN/jvX6DRqzkxmtqltqPrOlP/whxM5AYxWjSKGTqUh5KHdtQU7ERwR
YYq7KgHLljmE7qQ+OJ0X/VOr3OQmlRgFGGJU5QEd/1civZUjEEwkmeanr8/xURpfMshgF/8SEm7j
O//zwT84FAgqzrb9qSadaKrDfzJp60knsoz8+NUR9yeDSRFOuuEaRaSpAVGaJYILTRt8TEYiH7vq
qTYMdfxkmY6U/q8LWI5gpiALQjVGxoL5P9xmUjcPv1X9xAwhqOMI0NrWYWQpLH7UjNcCaho65CHN
hM3gwoJq1caaaR3tAoA87TXaHBROvQXob0xvwSDE1c8v7p5eZhpEb1E7izHAmGnVKyDl+O27Klcy
GJRsZVLbRJEcBeMDCUEuIxub4vRfCp2mGfruDALAkhQlIpTzJAzLkW2iIABLOPsR1jdLm5nRJDIQ
RvWzj0Tr+zNbZUBgkZM5ChQHmseOV9Ui5iywEjUO7cRHdRsCUwaXPw+v9QWyHK3EsZThK0G0DL0p
WACajMcUMBs/AGuf1ppg9krIeEgrcf9XIkT0WQSTbAoMbUHwcgNAdfQEdLZX4xyCMmxjpUzS2CZM
8i/n5zX6KrwdhWCupdMGa6OLfM5ARquE1RkUYVbzD9ymw5RSiL2/08/IQoFIiLEhMoDSUjtrFLGn
OaE6ooYqFth3YVfcn05aT6mtn2bLC6j+Lp8n2HryCxynC3lFBUBWwlDdONfGi6q8q/JcW4+2+ckf
yFufTm4dnFCA+RKOXxQT4QEzw3mIkRg5PWIG7A3D41dh1yeHKXD/i1LEepps8nc0zvk26oOwpBPu
ZZg1S8HPXvx690NuZScyf1x1W77i9DdW9SFvTi+Of7BK4w3i/L0hCtieletLPRtA7Ts9iOppB/LK
RK2qeAommlaeNhCnEgPRE/eMc/b/NrOz5ZXb0Y3Nrwy6TwMvTLsf9xqO2XLe3gOGN2YORDi3BslT
TrXUDActEGyZxYEzCB0/3mXbdSTX2GvJobnZaTRj8BhzR6+yuRHIE9QCLBMx7EY3JIAhT0hT+hC2
hRM3EWwLIDbAmad9quvent1oNvS8WQnLu2u58pDBBMnQEXrWxB4KBwjGyjLnnULuupJuTTym0GtC
oD9s3wVTt+tIABrEby9f/UQPnu64JMOvTle2HO2YD03HBe2ipCH7GQbqUEPRS9wMokcj1WYRU4Vi
HZlDmHhD5ALACqkhyOxP6qv2jKemZD4tMt8KJsOawoTfYA1+8C13zVwVQrWOysCw3CKvBqD4FWzw
7j9Tyx2xYB3srAEcld0CwEtgmOkfWwKMG86nMkISw/seHo8FdxLnoOu0gSYCQ0hXXhtpuldDnIU9
W/eq/9Fh+EtvdVb+9FqdKn0/DmQ60/idnOwWhwCwzRtWSu3gpgApfW0ZHb58/rAzPdJSgf1gqIGB
NgWD6du2c15SQjVtzQoxT4GKHEXvZ0AQQuAjP1ckZUDw5T+cxuA/2Bpkp1CSlwSwHGF+cypEK5AG
zYa4S39QsZh+OhIn2GYDSLcnIWk3+7ZENWEbtYLwzqeZaPx2cTI1//1XD18fPdGyglvPmJyWjoD5
eorqmbfa1Zo4IyAwYquq8bpi1pa+yHSXjn/w8smDMU4zWlN/wkkE+OCX+2//oUpm83ReAwmsaWEB
QmAoumML6IORATDiETLAYC5gsLMbBqeB9RDJMrBFgJlpZPPMOiQUbLMQpuDWEgU62zC0IhSrlOcf
Hmfxvze6gW4XUVZDCgYw/MovkMIHUk2K7HFqtT6VAYbUW4c/f721V4TEbV0SOwGMYsZq1yyKV3S5
kqdsycCT98f8I8V6qn+ieXUjA5MlJ3x9cufuj+KGfROpsU+k75DUmCqaEorjLQ9V8yhvXlE3FWT3
fOZmF95y/mpG3grxWoPfLerz6cPR49gwb7Xny+RbD/55dfnPlM9U8e7zfOCTHB7LpNGw21ivzn72
FYhW1wGOkXboymqLmhOBYXWpdtTGCm1wogCEtUb45YQg/2Q42DroEYEhIdSqpbMMyh1TDLI5lPj6
mbeieXf1jFdXjLC9dQPQh4QtwKSFKEhcAndqzMt2vbGGyc4aR+DvOHLzRiAzEy5GAjc+Tt/MiWAT
SedItNQIhurwWHHwzt2jUqoMlnA4iSpXVagNLXfuKaqJUcRUjIVSg1kyRY3Ce7p1dzZ/XWY0ZVwY
IkCzP6OrIGmysSK1SZAHCUAb2qpEeUj6BoDGBzIfCOjKhK7Vxo/E5pgbODocpc5tLRDbMsjfkQzh
R9/lP0X6QLw7e/3vV7TNwfpyN7jHx5wy7GAMibQpBqMOl4B07anuwJGDE/OQApmnPW9Vn5TpOuoh
oJkqGvsA5iXDANKYkHYrDhdgAmlbCkRIkgv19nYzS0YZK9cwjBY7y44XhGDiBM1xU/gNEQk4L0vE
d1DQ+/u/3v6fuBqj4zMHezisAQjh0LIiXrZZ1q4SnKCIYesZdmfLzjU+cmpndD9IwqCvdQAUlSbJ
ABiPNuZWfdcd4sH28AG36XCSn6MzHOTZXKoDTJfm8TN/nAJdk6iHI3LLQXpZr32gd5BG1L5DuAUo
iGiKG+JH9jELdcKwr2S+DFE7ajE1mjYjsEKqhgE79cP0XRsSuqiT8dhrkSO8plUttjCBIXzAEAo7
MgILjA+niDAuEzpWGxUGn5VsJ4/r8h04tmGntRjHaAE6xtBUVHK3e5VBBSQhSuX7T0omJ2HF9d1C
QSg61KobGfMCAsq0LvO0KBkf6HoVHmOiVt0TLKMBIFXqiNG5XSdYn+5+/UtJKyasI1x9I+SjHcup
7AcXFhiy1z6Xla5CRkOQ3+M0Y2007wy86Vj3UiOnMp+zyfPDLEzpOTrV7Rnko2y0ZG8hBJ8qzD0p
YJ4oaeNoueaSjVyzSBx9V33bkKIU9e2n79/+Gu/vQFNVqzZKC1UaYGm/vp+osgFYi/1CjKqAot+R
NnqmUm+sJQKNGS3kiLpCMqkLw/0bHrKASn1qP6vae2cGRflOhwOJptWTBWaTBWQolaKcew6llnvY
DSzvcVPo9ZtQZmuMf9aaEAVZxaGHDIoTVCPLsqKN9VowaaFVwVF5YubItXzyQEwIgJmkxOJJJ0JI
AuTNY+MQWrIsoJKzfGKbmINztipjmU5jHdaoZLxN2qP/Z4R4R1fifc9CUaDGoUIjlJKGaMI3GPDq
ERqykdr2oHzA/2frXJusupF0/YuIAJtL8bXKgPFtpmfc5wx8Ibr7dHM1hV02hfn153nfR6m9ip4I
hXZKSuVNqZSW1tprkTv3E8GpR63I33NMrXHwwrhWlI7ea5auELs8dixYuy4DbVtpiLcv7/3XllSJ
NAeD/r/tjmCmQS/vnvN0zzhlDU/3udbD1nHxyo6Sy93RJoWqRS4wSy56szPBt2IJXewq6uSOPD/b
L+VZygF7REsJ5uSYUDhNPVxjKrMhxSDmkpy9OVgllJUNdffKBmwCYZvh8uyHp8EeC1RnSgenQxrN
msdVXj/96sHTtTnAn9A2+W+8OaenUrPy1L8y3BE/d1NnAi2XZtmmBSm6JZ59MeUlm7vTnjEpXUSq
jBIg74nbOiTT3xDGxDacVZ4cV+o23724r4taC76GLGeX/LVTt97tvgauR3bQJmrqiRklb8Mz47bT
I8EEu+WwOvMEASRvwEet03Sgk1N1eVKv6kPcu/KYv2TVjvq5V3AwEPS0VPI1R+BFiYl5/fHR2VOM
dP0NF9Yvb3179z8hefc/Xj74Ngbsjl+7gjv9YeOwL2YWti/SzIDowKGcGE9XwCUfNRgg1G76VmSL
QvM0Khj1g3WErGfOOgpur7Y+8EXcN+sclLqVsg3TyB1HKYVAq1d+EEB7bE2hArxm5uEIFjrUZ/GO
ktHKjup+470NKIKe5FDh4TfffVCF4K4qcFGS2MVF9wu6ZaZ5ZeRaszbCsVWDCyxo0D+R6fLX88vF
QkbUkcJucoGSl3AEZSbirxCretTTg3pEi7YnN/WoKhVFcaTHIEdecrnpc0hET58H6QAuEesQzret
iE3HnK5hADLvC4nk+6J4JEQa2S7mdYmtI/2j4/hkdGhHkFVGN9/FiNop4y24jS/gaMRgRK26ST/t
ue4/xE2mvwLUY6Ad8n07hm4xLkp1dM1eQJ3pTd30WjSWRApKHl28MNJR0mPUKnsqhsqIQ1l11wwe
8dKxkUFSCTKZrD4k1oVyVkuqSbifOaGe7QF9qam86/JLOoxJ0Fghf3j4i5cMNFCF6epum5QBEsRQ
ZnVAUI1M3uAYJ20kYsohrfSjVswS7Py5lgMdLu081uHSrv888FovxzD9OgbRv0sA4wB4ej8zhtf9
ttcBQPw0IHXUNx//9fDuw//71fU5D2fRHKZdmoHXyoNoKEHS0jQgOEiJg7Pt0WCVuRlkwi6KhGE8
AZAkiwCrYtfRspOc1r2F2LYbEBgqBTmGBjsjEXG7B6OsFWvitDpDSxcsqUMKlntmzrpMHYJPUAUV
ox467v3RLDdnr78/y6jrEZrIXBegyb0DRRIwOZ5VzSNM1FfctQKqIznaoQHcX17dyuGTVQd/pY7W
6N2whVk6ZSNv5ikN0bBt5vIBj/o1qBKlIagRJ5kKT0daphrsdK2nrv2hzjuDTNegTy5binoKAmsn
9bLr1ckB6EqSSYCKcuQJJSqR1nziDK8gePTnh8fhk7EL+zo1NC6fsNE1bLVvKFSxtSOBVh21UqRj
RdB3h4b0vFSn/YAKWKSpWheLs8DG5aEnHRFr2gORqmDUBBtA7IRahQg/HZgWJHn365OvX/ayNfeh
D/GWMdr/TYBX1+Q+kKxKW7cD8z08K66n6UsBT020KkiEC2NvqZ/mNAi1/6nB0w3vRY07weF0OXH7
LBeGTAlEcX6HeGywjZabmQq/8jQD0o98DeZcQyLC8hpmxXgKaDMh5tduYdr4hV4diIkClKGkDQEg
oOYAl5cXl3mSnbR5A8eXKzKVyidCDZIWZPYBA76CPW95hehOIIRHlOvAU4gIMWlw5vWAxHv3+QCm
nvmvjDWBN/hxqyhf+iNtJACKLB3W9C9sVCT8+TWd/ngTwTw3Ariw8AmI/r0KWeJxc6Z4uuaigS0u
+X6zsKiRu1tfdYl7ugxUr6Wg4zyzRMPWAIKhmsvk7llm36ZPzny2BFJM3/Ch6XeedVdHI2/85Bfk
1OWOLe53aKZbme7uAGsyOuApu48cZisU2my+9iG+41hvqTsymqxV0obNdmL8cHXJk5FZKRpnkSuh
syvfRqe3oVNXNzgniipWct7ZwgTwtWsqC40850DBMixquJPsELj86t4PIepR89KEzZICOE21lnTW
cubL8+wE96vKYuZQrinbBthAuHOa30jtNUI6aijj8z5EhxVmUj3yzKSJ07uPNdA7mGSdX2IqKKw9
Qw/n9xicPuIQV/23A3GYUQlpXXV88MR0rbJUwIQcMWHFEkdeU1/FCBEpmI51bIsJlUekm1rTY61N
4GD4DNQybSeBTteYGrkaWmKWDr+AdgWOQXqKQsh5/9+vbq9N2LHfOoEuvXuvHr+5fQ7bEJsxczrM
4KAHRE+5V+10sQpdV3DXFssK+gwdAUChDcXEwFRx/HhYqzhO+vzxL+BpUo1eTSoUbORUBzq5DsTS
TuuOFvUsd8O945m3A6F5YlgvXoFNdNxLFvZEQHOoRdI1fMOe8sM/v7l1Oy8yVhQDMnk23o2Qja9E
w37MzahIHj7uxucpI2qSJgZCLlzG1sLa1kGJY2imGLJRAfsB1878WhJYQQuWtNaPT8TnlhDiIvRp
HoBhKOe2cKx0+vsjLSCTd0U7u8cnKrqMWd/Nx8max1nj2lnXXa/ENHAzTkpVgpBxadKYwALkjHTt
mvZ+N+ckLgQUCmALKIwVQx4uNGhS7CygB8+CAZop4+BRRgFmQHuG8DqDA9yjftprzyEXxEEUPV0b
Hg4VejQjmVHyoBR8hpEyOcHU4heVD1484imRXjgwsI7tvGWDUk+xyQB9rCWPcEKRHiSU8AUQ9iPf
gCTtOf5TdBvAa3/lo4R67t7jkfxT4jX76kjehRRU4GCFIanHwvRd6jaUZaKDEl++//cU6LIu7nKO
nSbMAp+FGHenEruF0PJyWca+zBPCltFoLoKQkKb0N8pToIpNUW+L7MHzOhfCtMfcjUnAIFhjDgtr
Ziwj2xpZQHqm1PkKXh06ruRm7TCxt+elk1c1szld6y9mm93zDuoNRWd/++rO41/WeaDKFjNcE+oM
FsvVKMW4Ey5zRUnVLndCkFHhC7hGeDFARTgIrLyHcJg7PVxmnBfHWxiz9GFfMDGCwzM3BTKec80M
+YxkzzvAAiYfF2J0KcEbIKMXibqFj1Ad4pC6/x/37wRPPgA4Wv2iGaixJv1oQSAq6Qp8OruJM6/D
mHW1DCP6JcWGCIW43rvZykABUjlmI5go27byFlIioRY6JFrIv6i4/jlvX2B7Fv1Qq/4beJzi0KVd
GeGGoRClIuNQgS/PHnFhK2z98oa4Wt5J9mz5XHuroOPGEwOIADn0I4Snc9clc31XZlkU20TRBfKc
l1PU5xpV7apIda2AvXyplDRPaF8eVFZg6IJdlaTRmSNoG7DA5/M7n99EmxIrgSUA7UOh0lBWqtKn
JIHbHzh7O6Km5eb6W+73Pv/ws5e1nR/wc5dQHhmFEne1WQURFpvpRdE40HdLLIGj2l5ZNCkXg1qp
NgOOzWeBAt+iPgIcli6KiODnjPtRJ5ZGF0qu7Uh+1QHEfmkTsbN87n5iWrRjLvG61FoEJrUbv4sk
XwUrjTzrf0i+1ZZ/GuSFts998pZLT746598Q+NsBlVc8uM+FZv+nYD09/vj1yV/8IjCFXIb2eBOA
BFNzJNoKeUlaKVI3EimuOfUVnUw11QhrAZivTUscYC5LA8c5MPj19aO3OZ6Ns3cwMwKdpcEgNOAD
NlCb1MGi1snVPN1Dy4i1Jzgo3NLhxo64TDxxKjC69YuovQJHC/XmnYH38klESiBgEWANJIA3dsBj
jq9/Vj9wayJK6cMHytyiITWJWgHuNLQiX0Ov8yUKNf4gXiitgyUa7UA18gIHQOsD+gRN9dnLPZon
+PooFGEnV3jaJMs99RRud+sAGgAJ4zbMZiPhFXBjcRlo6jXrOgpXCW9JHYfkiQ9rrlpsDVmMzG5V
6MtzcWrRy4ncDpT4hfICck38mPtPS3VGudojP2jk/WAC6CExZzQNIwrHMJ3Oc7bQa2HfQb908o9m
rIFzYB+sMAaZ8wnbMNJelw54VJ+u7tsTCjFll8icN0Owr67gaas+QOjDz9kr8gxUa5qBSprtpQ9T
iZq/4PQPQz6PTy7uzt195iFGKFIgXw9c5Xn8lPifVF+9Dgxw879LlFJFyEgQYZPAu7ifce7d92Xn
/0+yBei/oXymC0IIR+7/BSKiBXIwlqR9CIwaEt2TKgUA3KgsV0CTvIHLGjF4QDxGexUAijKssWDB
qKAq7ZgB4OGtR58fCZLTWEsOSBlw3hzSkaAMldaKBRHQaKOaHG5DhRb+/P/xYZQAJqeH7ah/5/PF
g3/1H2rdcmXL4/zDBeKt9/+eh6iBLH+R12WogxcokbPPU1PTEzJ+0+HDj70WsdQuIqdtZvxCheOd
ebUy5Ia+aAgDrTxiabmtedx0iUgHnFwpwAD3xKFF94lOhM4PYgXo7vmg7t7SqUSOMjx66qsxL//s
m6+oSnx58fBiXYnRNxiJTxC4vv3+Y+x3ds03ih6c3eFJAu4cco7IK3S9OPlHdolEhe5w3zE13Hm6
MUyhX/f4+HNF/cfZO4YjJsqHj9j+ndEjpHJ1kg/tCNtGJRgNfDtsGmxgt1u6Jz5/8HYdvNAEsh/g
2cjU3L6qlBIK1xjtLRfvXg+hA9gJPSgL+wT5LGCmj7/9Ny+wpbqrXDdAKwjTvgNkGw13SEGyM3Su
f3z98tuv1oJI7ZBWWJFLnYzmne+WU2WvBU4b1yEm5rZeqsufPCq/yPvurEEYauaaP/0iV9pY0QZn
V1SPsNvre63SJZ9upmoo9dDL94VEmKWpCOGyTyGyRtWOrQU9FcDbmFQJL7y0uzORqEveSADqvHx7
UVirDWSUsSxSKivvQKxtTNemYBU3jDYNq0b8yOrAFnNba6zBuKV9XfeA7UDiaVTj/xkJzwmdlzRP
SPj03W+fn7pO3eaS8Pi0HsGPBnPCHW2G299e922NO1oKNKgSDDdavpYAF6Oo/Wl+8OfPhltRiZsw
ILSDSWqwnogtN+mBBAny9adeehN+6YHQe5VlfaUmyvUB69xA6Tmju7jZnPHL7pM8X64HgeT1AhuP
2XDF4LPBGSPXwuw2evsl+Vec8rz69s6v33192t1JwXxTmNGDAiNB7sDcOIhGDwIAqpirGZUCXewo
kUCxLmZ/+YRvMDT+Jqr0kp7GqtPvsyMf+8ntYgDUIAACRp3DPhLBaMUW5J0f9tOAa2Nl7+WknR51
61DqnIf2r0/u3/9PqMvS6uRjxOWpcVZNgUOCG2L0VtzZvcEbCUOp6QsyMT8Dm+/quC3PuD53qFuf
LXg257n6QhnzbMsZdhgNQ9mSQ598SVp56criz/N9vJ2v+38ASR8/1WwT9b3nhxQwhc3Z33BQL7i6
vcknR5gj3Qr5h3CI37nz+B2fFAGT7Y7IexvUDZDV7QdID/Jc0VU0OENJ7eEPUAPA34/xjkXaMHck
KYAAunnmwU9nv63vE2oyBAHLK0M+msvFIWzowVWSXy7u5KMOYd5+eJvv/vRv7UxjEpXk1L17/vvb
6AWogp+zlSSJ3z+OinnslQ79yx8ASYMBwK4fVU+PQ7tdt+kE8rVeu8Dqkh026rx9cfd7dNCEXPsC
QxKF+nVh+lEhv4WsruBsW4hETs2iSjP9rEq/SQ4AE6mm7kCQeTiAkYF1yeWMfuZrTbbOA13RQx88
U+d3kgLv+M7UmBkUlEYaXJi1JFPstLbZ2Ik961WQE+NayaVopoBL46oxDvRiFLSEhrVO+RsJXTcX
v8jSr+494iHPkhZF9BUvqEqaA9qMyBx/IO2610B8tgHzUWfqNTqg+JgPO64Y7E1y6Bq0ZHvMUZ9i
bDJJUxE1AQzHuetF8O1WmCBqQCWmAvcfU4CknqsKGoZFJWdMqG/3kiGbG6AcXNIkwtqmbs7yJ3fj
aoDc4xt5u03K2m7tEWN2AkuttaESLxp2R8CgUhNfKLXlFJLVZxx2kJ7yFhzaw1Tztc/qujqW7mT8
hpvLifSXLBX3IJdCkVM3vbf4z25fX9xdp4xWslnslnQxqK/Wu/VqCS/BFvsO7UHImQ9oAi1cEynV
tPzBLAYFUj13NVf5BbcbPQ/YOhmd26cMO4uKBANaYNnGdPzzydMTWyoO/Iav9OkaJ43l7dzZdfnH
Nw5KRJ8J6Lxb63GptOehW0mGFV0qXVU8FSSlAK1NqKkloARg3nbAE/WoiwEqZT5CuGivHi8vXvZl
biXUzmQkLV1TVSTK43/GNHAcbzGBjQHrGRc4IoI5gIHyYI/Zs0Mm0n568jR8D7UWt9IpnqwnSEer
yWtIKgx+RR7b5vGef/zynC/OFS+9lg0ksDZfkSP6tkjGG+z2C20TSuGe5352MAOOWScntpncqtKD
29eqbQ55WUfmugU5H0vkk4mhvfxIiyFHOc0GpWWqNrclGtj2tdui47ao6soog9eZwwrJyuc6mUVy
DkipIXCzBLLeAaAIAMzKF9ogGtitThxvNL/xrwhUUB6Yqqn5jTmqJEafwjgOshFKyfe1DpGYekI0
Xns66gSkyu00gLBHdORcanidwjZb+Pr3R1dPuQgBceeNVfI83dWC8MG5EQQXP526IgwIcfCgQaxC
vTz79mX+EY84O8EW5vInz2UXux15U54jQqUj3xdfYPl/ToCkfPwC2ippTv8NzPVWfyEfXp7jURgS
/mbnNmd4AOyXzAGOqRtetkbUbXGhSqKovMD7vQ82kasxegCAmdPDfMzCC8GCzRie/oJ19/Hteznu
E4Vc6uSkk8WQUl3AUIe+NSJfKsmBpzqpCs2Yi0O3bR9MBwc9A6rA0CLPpShIkLTq7ceLu69TQ/Fw
OmkFdfZt46uHFx//dlIIS0hIt6hn6CdgUyIhEzD5JkfRpADrqhxU/y0L6vzHjjoxZSIFe+En80nL
irzexMMEopNvl2CngiyQUyIAmoIHRJJanRjQeQYwFRujeyjEEB8gJA7/sYeopEEAPv35cmG1jrbS
7i7sZufW2w4qAPnSxrJ6CGtnkYpHpqS27xbkpMacSv551n9fRT+KJjvWfEEZFW188C/OhQEx985P
A++UfXB1/ynOt+cvJDKauH/SnKLH3Wi599XjDxcOXmrAcKYIQObFnYvLVzmFxz7PQQy0Uy41wSfH
rMxkX5EGZ7tTj7oOtyZ5+/T6aqmsaWr1Krs1PZQUzPkBVV0Gxenbdw9gq2OCxHQGpDOoyyYeOHl3
BHoISwO52kajdU/Cq8GWqHU2k6MKSYDcxHI119KEJ3qqbaVjucMtyFmmjuuK2+/d6tro0rTXqCxN
s0uY5Yqzi6tnLF7+tjXHGT0FzdkHhy9drHKzLWJwrs4q6MXlIe/lKasrm/guq6ycJpZNF1dW1uwV
XtzLhxcU7Oxv7x+/O/sOZlSR7xTNKtRsz5FEMXKorhjkV88e/Hnxe/7TPvMYkLHR1QGgoyYLmG29
1tlbFHAwDTjdevR0Aru7b2AXgLbm6NdGfml0f3D7OeplE8HNZlT8eHl+j3eMeZM9T1ezIevVIWD2
Ft1hAOzkzgmBqMk2UuOQ3zn/+uUPiNWtGb9r8GqrqHPaPlm6igec/e3Tm4vf5nuFHbvtEqC5i9WS
GVwvhcBYJGpui6dRZ3ZQwLJOk5qaEkZudAG0hL2DOkF4D0LGIVEYLE7T8sjZHiJmU+Im5V3VbQD1
d39/dP3i3OXMiXqcerySncMT5xk5YYFZlNnGUvnp58y1OXwBWLPr+ufL38+/euNBlpNOxhBGPNa9
ry/uXT2mBEhaCyeLDGjLAnmbBxF6VwiQo5X1wnuwZgCxWodwN3SwyEjUYf/kQXIobMmE6HzvRQQt
maWd9SvvDfMMJGh96LMHty++PichD1jcwOlIJ+tmE0xUougIs/08Uaw/ZO719hGY3v4hz2uj5p/q
6Fon2AqPS9jAhU/++7AuKSCizi075ahryTbYr4lfVLDTwas9zXG6bue6rYc2EwQVHWSUISBGfjSD
7pzOGstScTAbRfBXZfpoqhsagsBQ9j5mL6+Q6ahBLqao6ohBqMGY34JkBphejBnqpkLtNIP0PuZI
iyTGBoYYqGMrMHLysR7YkMYOTEQZQkxiUQKSoJHH3IDjRQxwDqTDt//HUESKMaQH8TVYalwRGm8w
VFSbIOrlS71uLhbi/PuxOcMF2zwB5hX+wUQjzVWqLKe0LJqnMCJtv+6pVch7QHH/Z/Ql9KKeObqp
bVVKmG4INzSbz0UdJW0AMQDOMpO7HGlLpFGUwxV5z+XpupM0zKmUGLliyOTl64trngG0QN4rSkyP
tcmngR6UNj1OB4HX4AazN4X0ka6OGsvcoai0glQbGzKEzO2m9d4LRgzLmwMwSHd+efT5O8YBkJQB
aQgk38ktknud7gSPFXkcBEz6kh+2RlDy8oGIDfDx6+vsbti9k+8dEcGaSG28Tp4X0jXr9J1L0LoU
LSSomrJWMFWPygDvhCzA5F2X+KWXCoyUyEQF1+bBIUOB2Z63njIUotYltxqyITaButO2w1oiJGO4
6FV/IxcicM7w6se4J8M6Tuho6zRzqH4a54wt861BPwN6mHXAu+gMTM06L8GNSOtGIcTpi/dAxxwg
lK9/7DsP9oy+6pbx33icNgX0KM4SayTbckAJGFeLKCR3E+wAW4OUItx5cfFb3uIVn2zsmMdsTw9G
gMi4pt/+1wuGB5ucAdmAo8GwHgEHYA+0gKOUm7vZHszrnXA3YGrWNffn5zpjcA5eyYYhOO7OZyPB
LnDvzqHDHRp3+puCRNx4uAMJhW4/uJsE3EeXAPvAkCSovfvp/g8Es9lAE9pIt5+zpeQXJ1oXP8oN
j6Q8AwVfaJA+P89b2zCKhtiOCqAVMls1p7YkD9Cn7ozN9958++b/aGuN2xm0tmbUgC5ZYCc4xcO+
jbrOJ2qlstaGPMPsLoTHZSDixiO+wpMkPFpDmVpQjuIBd0PRbJGrG2zqAEdBKCLACjlzjeho7MGJ
qTqS1GdYvOy6/hmYt3oxKA7vzkEAnquwed4M7Lwsm4GhkUETPTTYWvXqDyk2Z+V1DLxc3GdJwakj
Zvw6pgKRS4e7zi4W0T7ynTLFc2T++Pz4RS6wtwHm3Iy6LxKyzA7dvrS3AqPmzIEi0O4ErKzTj06M
DvlOR1wqKZofKbV3fcO24yklp2B3s8FeNmF5QHk6LCus5/+o0w60IFQmMWXtRb6Qi5RJgL1mjtLE
SJD3ZnVv5NIWE1K9x7bLGVJAnvw0v/7kQ8TfZ2T6yKIyzgmHbCdc5Jq+saOvEIYOvTzLVL4lZaYp
LXPXmU6mOQVo7wg88reBzhFi8rBqUYD8zXcfr3M3m5602J98btADqmorrjgjBReX5W6yLqv7Elom
5gBGzEhKBrZJuFSUkBziJp7fJgRmeI5HIJlvOQudPQHtV1lmduxf9xqZ8hyOdY3HxUx0AyDHb+g3
4aX+3VWaenYDNPVzu/yCaw5gwmrw6yEgLZK7/Zj3LNNsyQ7gbYDYkY0K2mrzsYPqk6MwBlnAmIAa
DSHw8vXjF7mZz1Qlb5CYjYvXsOaIob16opnz6y038qxrWoPWg7dPfnuboaPh3+bqprNeCWqXSL53
Vtfnty4f64BIJBt539AWnaPcp58/3T0nZaBx2jg4Qe/G+fryDVnRnm7lBnmL7URGRSMmvySYUqdt
FzflnFcjMw3CTzLkPey2tAMszotp9dysZ+ATTA37GRkOIlExT71iLriksJ6X1X65uXzYp1jKQ5m4
BctQkQD1STwo1d0a6zbUZDmksMs0a1UAeVGs9yekIBqWIuxrr+QcTIzJAI6JOM93El79FdOjZc78
av4+SrNJq5Iqb/WUwKICzdSjrsJYi/wT9qBA21F6i9NuyXZy+JN3FkKE1NlXZApKd+MQ57efXr17
mq8tVoI0AZiwHdwhR0/XBQCKwOQmD9zr8aCvc1z2AryePZiQO2wMGC52qQkws9vsLpTw4t7zRt5j
hOUGCUp5vU9IsufceDT3Wn6h7e3ts2yGZ68MsNtlb6v+RawLuT6aUNlEuSrLOYi4/OvlP2WaXW9P
IBIjefwRlRAf1Ul+nREgH4DPT6MYMguQ17hWOFBXkRTKW0BDb4Ti6BTiJM+EqIIR+bpMrFlhcjAv
o2NygBxEcwc+E47pt33ceGMQiYPXn82Z0Dr2ntM8tEUlRTDXisXTZ65R5FmyvEX73Hm/160jwPUV
CRkUQwESPBrIjCLQB9B19gcv0VTdZsi9ftZ1lvV8OJ4CyOTB14iUj4kBoIhhri7P775bl8Z0mMdw
6FirHkzLMIRoT0tpZmHTrpyQ5vavolG73J3GzcThDrds4RyIlNYlmLLPYVYPb2UjWQY/jEcnYOjN
ttBSKzaIKFSQw+OYZoFWHHPa65EIZZh5f/bNh58e/nrx8SwVCdPWf7mpWwP45P3d3BNiwFgS8j8P
Fo89sHiZo5rmWecYWGDHmfxG6vZ+OxfbFeDsh+Jct3N5VSbEZb8EUY+BgzRcyenx4hGLO3XLRbNU
mRSMfKfUf/zxX7euLyLoLGkA2EMkAIpeOXpN4PhhPrYE5DMe2Pvy7Q/5ml2ghuxl0XWAAaJjYieK
GN/8i7GSg/nNv914zes6PLnabzOgtZbInqZju0hAz2k/8X2zQSCG7erZw1+e/KCfIRaJemVFPgBy
BSWHxulvvi7Hp5l2lcjZuJ4o5mEwvj6xGXTab9wY2lxhIzxXScqApTLP+v0NLEwR25IUcovK9Pv3
wAcFNCVn/0FHHdQBpZ7BdaA3QBGT4mQs8rGt+biTD3qS443keGb34BCGA3mNC3X5YXD4/fLH929j
++1XAIwXjBy1FFvjUJIzgnMJC5iHQsXpvktcctEF5mJi4XW2LcReloJLcc9OpyZKahQMgTS0Ug9M
3hkWyzzHzF4GoxUkRH37TR4bOd686WTU8zSZ048ck3AneuvWGuc25HY1gL1ZdIDJnfXkpLEGLXYi
l8EcCSGzBlW1bdkxTI8G7BuT9nAo+k1coknVjsCN1t43h+7v975595fueSnIx57yp7/daFrADG7D
V9oTk+hT0F7sm57HnrE42WqcldrRSK/iDRAsmFikkbRG+BC+oGbl0P78/PWbx28f05kHqd+xl3fQ
H/z6yzlDTMErYwadieVs7Dp4nGzGAmpweSckAAlO+Is50kCDHE5HlaihSL4BRzU13X9QnC+Y0fXO
vfP3f+Ywqs8MeEFJCQmYY073bIu6PM96Pccoe7kWm7xTlF+kVNzkHFhog22iTs14Uvb1nQN6vwoJ
H3WKQjOjAf7f72+eoMW6HnvDw+yhXw/VGBt5PzDEvZ1esHUd0jia5bbDtY1FVxo66CKEUSyGORxo
x08bHRXfcHZWr37lcQ8WCCpJ+YwEb0BO/DKOYR/SrT9e/4eWUXjHDZn11E8/v//q+/fcoNUUdJ/j
l6o62LfexAso8f+Gk7W1RnMeKKmpwdq+Yud12KNeIbIw07rtXU+isUGCFuPInuXXHBYQQpjyxOyG
A0dxHTYfwxpiUIQEDPs/g4kuM8c2T/Y6+WNgd2t5lzQ2ZKpgOwAsD6D9URiAHGvShHo0mTNM1Ksw
sBY+2bmseCNAb4F4gcByuq6AoenMRAJZyC5DeTjkAyahzIef2NhlcNDtlNZ5l4OjX5kTwTHftuD6
V0JmAtKrG3T3xEdGiuQ5EFka1Cc6quG3QhSn4A1ZcNTOn58/+Hzx6VM8j+7Le+ggEYTRPNRoIR1h
Vyp5GPgQQSNIZkXjCLlxnhqvXVhVXLfrCXf+8YazqblNADbkkrpgJp+LHYBqEOF34D54oM9GyZec
tP5/PbaInDeMjRt27ZBjNw0QxwrrrAeVVPXGuS+WB2U7kD3aeYWwWTtikVh9z1O1UTMl7GQ5ZRli
jhUxEI7kIONLmyFs5VwPkDECUsdcQss1LjOno9whyssdiWRda2wRsaOodfj3/3z/V8og1uKcWhbc
o+TG4f39i4wxCR8l380CHD7ZKkth8pJCZh0XhyMheRy3WqCXYgEgBC6KaibroQGgvBAbQTualE3U
HgmlA9Hi4WO24ze9NBTGy4A7GOonExqhtVIRhdNvtj8AmKBdqQYkT7uWmf2VWLHV0GsclIqN9sZy
s1GiepA6FCBoBAGalRL7RFDTuvqi0ZSQcVJjdHDzVBxpkHdPskkDyCDtO+jaY00ke67Gzq9KRHWf
T1zdu6YOJ9qQlrwKOcjHnD6OeVAWVvrULcIp1Pr1UzDt2KqN4zRYk2F2PbRK+As0ipUDdKTKxOfH
tRt3pJUGRmCdTTI/qaKBOcmq/fDby/90UnZG4sI7LPAp9p7COYu7wgMym0VyobBGFHIqc/G03tVB
hYsZ1d1KWWKbBbO8X4nlyMcdNsDVnfesfYAnuXeb5xQ3zyNmuVx/hYIiElGCLYDJeXk6gZzlZnYp
KIDOCYkKTq+twVZuS47wYJMLiAkMYG6rVqSypL/I9klIvs3nkGTYJi0n84rRPCsd3ssKCoDPBDhM
RgMU+cxasDrN9HjACWshMled9mINq7vRRReLS46bxjVJ2/dAWh5ajKe3rs/5lsbt/5J+cqNsnRPY
7pGiAggoA6IqcP4AycrZxTNXZ2ynetebAz3WDooe7vVOleQhNrGJChOc5EeOuBuOuBNf3Qu3BzK8
Z/98eRGRTsYq2SmH5MeEcmaQs9WN25ePKncbUvYQUw6p0hsAJ8hCyg9E4gn5c+3Y9BAzlgan2IIc
jjNEHHkMRqXXssQUSDqn3fYoIwhQWsQcB6NohRmvgGR13RTpJrys5Xhd//zw63NSJEiP7EBiDeNd
Fx6Z0QoF+q7lzTAlWqUBDZyqC6LoXRS0gOG+ogetyBuvQltHY8ksch0hKlB9ySSz2QiN5h//+fl+
h5oKJ9AsayhNf02qRfp4aLBMJ7NtngrBkHQhOghtF/B2X4E6nlqsGbVxFtH4kJanwsZ/z0E4ckAM
ik7eNWftnJ5F5Q7xm++Cs5avI0mqMVl4hrdTY+jbu9qlfdSM7Bn9u+fviZdeX3Uzfegtqxz1QNVE
VXmE+5ALfGhHlVm+Jxil15hipFz0egtN4d999+r1dxG3w6So0oblMKPbqosdZnGltnLvJtmtYUrn
so9oitKDKXtHuUJIofLDYtFX0uQRwtL+s0M6V/8gg2CzirekuZ6///H99dNs77RUJVq4SNRhgc77
d1nWh88ws1zD0KWMtr3rg1sFRTnptTcr6EZbdvvp4B7if400wao+HcZbHx/dupWnVQ5q0Y3SBNGA
vYhzXaHvYlU6s9FajeFNB01ShFHRBhRdNh+UvAlKVjfCQk8XtDaYGrP20fDdpV1cvl97dwmoNIxW
GmFG2wq2tE5UlPzWRp3ZULgH6UVV9wJsFag1B6DOXDw0p4a8t3YA99qBVBRPTwgsTh1LzTQ5NimI
CMhnLmCYByaAkTNQa0WiAzwlecNyDu92P11Um8Q5do9Yo0zfvz3/7VNOlynKFFgZgtC5Sn2nvBXm
opi33f4Kw2z49Xwdfjk65OCCk97DOyPLMfssmQG64cGGmhyrk9jQkbPv7N05Gq24fXl+9QOl2bTa
xSH4IqfI9pBpmC4OHx2pNSEcQOSldtbNCrzKCK0aB/9Di+X2KJURVDN10m41mucWUsD8I200iuww
vnrW0xlqKFBJUq5w57G1h38nR/4bT3dQtQ0q551jxD1u2tSclRMPOmODc/Y3ajY+dEzWbHjmqo4x
rhTqddRNmuIJNTS2+40n3f72z68erT1L67p8Iww0yF3YufKlMyZa/Tvh5aY64n+8df7+Y57csdds
jaiIZuxBUZMcasftaWq6QyU39Y9Bgj6W64bWHWyfyXdXO8+n3/qfV1fZ4vKAd25vb2rAIOY1LDHu
628/vf/h05v1+BqWoSbhH/FQjpz0+vb53Ve5QYlaMXbzFJdpGhx382F1BsHq1gHidw2Va+BqsXHR
5bBOt0Sd4LekNeuciCxXAgyNhuUVcZ2ajb9bhnKghyEr0/fJSa/IVjaDDkXA9mnVmx+/fvPIMjmt
u4crZHbO1Od1Lvy2S1eYiK1PpVWwPWbSMV0MxHPsNqes9HTbva0RWhOI0BBitaOCD1dKSRP8gN9d
8E6dHY49TBSFXE+s8ZiyLKDIsyTpOrLOXZXhKIkCwIdKHN8cCU0G6zEmfKp7fsdyrv/3Pjz+/dO5
naFVB3CwQWz3GLbd21cKEjGud5CCsCrHRo5Pu9JiCocZj9XeEQYmzcSmz2aziY7XgFdj3Xv2qWia
xLwyRPO4rItTwe3oR0GQJYyWrwBWAn77xHYLBo1WUXak6DCINDuqtty4VZDJ3stTei93AzIhbGpr
qABzt/j1i2/OfpK+nBfHirZ49G1LHLRteRIjMvlCrhptYPOQU1EWOGMkbnIeIHyqiStZR97WyDyD
dFC+g0WbFjgtL6nq//7pfdxWbaWpR/jdemOl50/C7J5nqyF/OjKkWS4//fzLf7+8HXshh40VGXJw
lejB4yN4q2kh0fJxPW2HzGMwydSTaT44GSVSSJuXWJWmLgS04WlLlg5xnrA9TP4NJzBVnPd57iWE
RziBytfuu62l1oPSwqZWiauHA0BON5zh+s3Frx8e5SR4bARwIOv9NFmWCN3mV6+TYdVvVxC8HFDl
DGRVHQvQfuMhGMo7jcGsgKtyelCte+yN0Dybvc8dxkvpFl45hQIkMUw1c+vTNPLApi382klApm1M
RVUD0HlYvI6LBvWg35h/H398cfeJ9qd1G6miWEIGraEk5OGjoGAodfq+zs3MQ5yjbpOUFHkDUA9N
aEOYQxdFW/rvqy2D/e9vv3/3KUdOenHFo2sr/EWuTB5i4+UFx2KKOe31kWayVDSQRwJAeiCfglK9
xdsATYY9cirzGJGXH5Rpow/sbs49yZrTRYYAJpmTsxTf+eOb3/+qu4CFH4ZW1OXSGGxA+4dW5xYc
kVhBq9mu7hCEKjdFG1KPMnXcIiZ2pccEzkpO2drdkOvz0amMKcFVU+GNBcv9gBZQ907nUOxsXdXj
zgslCNyFvn3+1cPX33x8cCez4DNvsBfbXBdwdNNcGZBctPfv/rh48Out8wd/+u+KnmZU7F6cyHxr
lIs9aWwBFslatXi7fQ8DuD1+q8qa0wmwRCsnhaWz3UpK+4XpSL38exgtFqdQSwVtpooazIyBv8nX
ruT17xeXt04+106btdjL+OkQ/lIqUDYY+0k0SLt8F9bNcR/ejsCsYHSMLpFtSG+mimHTkFyI+kI9
o04OmVKKHCWV/DRE6d0u3fB+9eHbu7dyepvq0WZkWN1LWmJzFbDIpd8BnEMpZ536L8HRnxenHgiG
WYcwgVqGodTqGG/bYhDLaJvh7WPu4kEOPIXf8gc/Cts4u/rD4wLbJtVYW+xQsBm4iFk038vaTUly
jA/PvTABUKTLsN4VkbUjZI35DssVWkLkBDCp0EmUesnCnjpF8rpf6ldn5/dvZ4c+5HJ1AKW1ufIu
w95pIQL3GLkd2IegQFv/GZHiEvPV/f+CGFW51ijhtQvrw0rvb1//hearZ1mQr54h0bokyZECvNne
pcXrJupWAXIUzEPu6llykOWzc2t4m8fcO/eyZ+ciIhYMFu+BwaHXxhTHGnO6kHrnj19P2UCvWrZ5
gENPqsnnoeoikbU3OCJYQQ4lKkuXzfz8r+F0hxEU0twt7WPQpRwCL3kD9Fd9j0kkoMQLFz48u/vi
7Q+UPcmBdiic/X0hUp6H0KgHp0z5Fd064eKBTylPt539HaBvtQnBuVep+LQo8dd+75jzyL69L3/8
LeQDt+SkPHDLI+0fHv3+fZ/N9cXC+et739vQu7iHVxVw+3a+k1JS3OCFAo/vpqEAeWgO5cC9u8vR
HILxQPD82/vqWZ767csd+jePI4V1W3iI9M8bUOrLJG0zn+6wy98f+qAVLXAsarr0Hb9RjcIWJu/H
4Klx/kF3eE31CQk8G/LMoP+xUHbyWMs/q8Du90e8S+KS547/h5Y9Eox3vYI63jKBEusNFkogTZ+M
BpYkuRQs7hG1sgQlb04FwJw/AzpFzNf+mpnC7KYq+SwoVBqczGlK6EhATzZh1Triq2cCFN2eGWuF
2U5Jm14mWo9PGNELBEmd+AxD6yXYTROgJXJ3cmwl+wc8DlJ8Mq/6mhEN0UkVtwAoMTuqzVaaFAPc
3NXSb7dCrNuTrCn55wC/2JgQRvr64s6H7ykRpJiAAOS2kFPMk5uR4bSOw46meUor28vjMIQHZuh+
UTnHAIqJUKTKILjz4s3fJ2TJdqqne+AcKTpGkaNDoEHv//Ty/dP1DBeLx9nd70JjfGTWRn0FYgCK
GtpdJqPIXrV7n6C81cadwDiDHTx1YphCy9W9CMAmbDoREEvq3JgXgCJG2wDFjrzrzpT4hXhQffJl
O4Sep3rhVL9gZYYelRBRbZpkYmSdf/Yw66xw+uUBlJmoEOjpPC3EYdvBJV09e3V28eDduiuRIN2w
TOdqSNygwjoBcv+9tIsAELK4lad4cnxq0XY9KxwdZmIDR0/Wa5yEfOsH0JF9wzuo6bruNa1tm71a
cDwWGWPCHOBsA+oIumMOu2jonON5vD/zKLNm3lhFkG4wD1M/cIckT/Jl5zyou69M6LY0XPFpRIUA
GF+Mo0xCDD/YHMcvwZctFbpt88jRQBfWDRCc6/PQ0cO/Yy1mMRbXHbrqU0Gj854WANIKAJRhsNKy
jT7fgywZJc/lkqwAw3amKTDJ62eAa2YoQqCMLgFniuYAJrjSClwnoQTodirPZSPNEivRiXQyy3F0
R4wZBqOG4hg7rtjjLWnnJNXDj+axubYgn8ByIx4ihayRIbOUp8JdmS44oziKBgzfMTbKQBEF0VrD
L/V9UfRsDFxZzd1urL+kU2D0TIe7apCF5lX+VP7Hx/MXt2JmNk+zf9SK8yT00kPxdUfg9399/0+r
yJPGLGNLtOjpQ22qEdejURQ4Nvb+ELC3kKzxLhPwegtM3yzHbSQYOBrmFKXoRr6WZDJQfRhtSg74
BrQtRe93rGjplUWniaOEjiT91TW1Tku/6oIIgDufOgSKG1gvtUNwiiQfc4nQUSAoOqDmWB+gm1ZG
m1KHH2Hc2VOHqOSIffnx/HK9CTe3udlfzX8h9zhLPJs0iDpzMry5iyojcoiRwiHVdHXrTAexEphB
EBPmANpshxwU0loASfESItme6rUQddhjr9idg6ess1Ei2CaABwLW7xEIXWY0tDD7GjPnsuiwfHrr
5XfeGCN4AOwQAndgD+nYR8EjIjGX+bGw4muHJyw61BnETmwAz8wbiOMVRrTKAgwNTJMZT5t2wuLU
xqTr/YA+vIlv9N619nVkgMHe+ZfLnINODtJ6pkE7IOdOEWibVOnITdFn4Ki0HHicFI+lyomUb0kw
7VI1zh5TTkAGOM4vFKQnNWgNvG348vMPv/T9p+8T1hYlRmmtXspAz0rMbxSbu4/omZblSgusAic1
EK3ppDHc0yW9th0BqHYcyF0Nbgy6ZkTsDxe803V4Lj71qiVqnYDjkM7kETx4RXLLfIgFYNixJsaA
JO8BtELPBCOxokRUh7ykVnWDqaTAPaZSWVHUawLyudWunmvzw2yFwsk6Y0jZXry931fEYCk80YkO
LkWCB35KpV6rzxoWRPvCuBp6XwJg7o0MQKu9kK27QK+C3QvmQpXXevVzFDfegM9f/ftvf9azdZnb
S9csb7mShIZ5hOunz/Kyg8TByu62FOY77Si6FQXIhOIvzf/q5Xiun3mZE9K7YBqku2Nl5/vhX59/
aYwkKMLTBO5VJjjJ2AlNYHKStnRAjJvCzmhMyNTRMxkPmshJ9NpAfW3NK/Zps1V7/+d379dOc/tF
9o+QXBECFiHSkPDq2x426qzm9JqABggXpz8AQXIXufGa5bmPh1BJ2sjA49yG1dO7o4wfyX/NJ15I
rI3O1+1+XR+8rFYBaQMzVZTlin9g6dyQ+iJB0+3CBtZzKX39IZW+hc4837ynCoydbOAtjNTE+Z7T
jhpwmVk0YL41oAqdYi9/uv3LIzDB1yysJkrsFKcbQB4lPVtPb6CkGmZ8gBgVcuyhrrbBI/alss+W
WLnNDUVqam5HR1woddOx8ew2w6IV6bD9D4/VTXETAPL4y9qx4oe65b5eh/7/p+tcu7O6kbT9h2At
YwzYX20wnUP3pDPJTCdfWOnMtMEGGzDYhl8/131fkp5t+n0Xolw6lUpVpdJha+8HUzz478/vw1ys
aaov7U/vBNNz6SMj6ScWS0QbHJbYurRHlFwhyNHrv7yPkVKcxkK1TdGV4HMOMmqPSBdRaON9O7WH
+ElFOSDiQHQMNBE8149WHqXBCfPbx8bup1GVelF5A+p4/SuftKHJqoW4PIFAD1iByF4fboK2JGDW
4C/1lQdwfuqoQx/PQRK+AahXUIYKCAjRvvRybzLrunF36EVdAhWhFpUS2S0s5s45klcbUe89PfQe
Gv2yUdgl2/3isoLa8NCRmpqwNkhl+U4j1a163i0OW7zLwt3acLnNtaywOmxCZLAwt8GwwiZfLilG
lfd3x+/P8nF2HpLSOtwNv9quzjVKKLXn0l7dJDqlQBqBBCC9N2pKqHclIBnLCJfFilDRurELPirW
VR6aoGKUk+uFXftlWI5lIqhjs8faDFlnYMqtHO2j2oRQ9Jtplb9mALUdoUzGVPo8J+qm3SWndGks
bMiC7a7S7K4LtmEWkU1FTDG4oRXkC3+G2YPFpJ2QKfrNe6u8vQqj4PYeCP6Nt6GF7Cj58/j2xc3Z
WDsSjTwbFOkWOrocjeD4aV3z1iUwW5AO3Aa+K3rL908yOZDMEM8o7yycmWn4tZubF8++I2KLGva9
2N7v3Mx6wo/0IjOZuPaQoGVhaF43mRRwEJRzaKicylmTmmtkFbBgJMBYnK9cp2zaiwbGDwwQoxCB
ZsSdHKJQUmdDg9AcjjjrVlrifXz44iOOwmJJxfrpDg0O1+JwgpyNLEQ6QNonEQvBRwFTjdpwGqan
J1jVpLKs0wKh9fvhm9M3p5cXo1cVIrWgXsOHMpwINSlMTfM6e3U83B0ZpFLIQDZR2GBg0AQs0XpF
ODssW9tvEGblEnbmrE0NUtwKuBqr3B+fH3+9zQEO+WVxaYEEqErCfFoEIVGB4NJAStR84G6tIL0t
dEm/5FnWN6BDZRCaaswQhyQTHxLpPLFkMj8gCDukRQ+ISOKbJobqqsBJux0bF1HAw3L/KDAgIjBg
8CJlc0mD0lY53j/7cdq9osgUMad/qlYi3yT86+HVj2SNZiflIdLqgVoEq++ecVNiJ/qd9Y+SdoFI
mGv94NPxBBnrXsgWDVfpxyocZK5uwSlnUREGPsX1WHu8Jonr0U2B5E1s55rKDql949nS0JazNKox
jeTZnYouaTfjnW8aVwnA3VRLCUQBVeGUIckdYtgKJuGVehBaimkwd7QAciQllWsVXMXiQpZtbuW1
dF9vSF+5kH7z8BgEnoDk029tYiiv0ktfh722kzAjA45doe8IhZ2wzIxDKbmeHYCwpg4C94ydmz/4
5R/bcxE1qk8XKU2aZwvoERoQotv9pDtJCIPYQtvbHYCH+0kQHIEQNVE7IEUEWMmMM8P6bEim0tT2
w/Pjhz+ZEMk2h2og2AdQXHJEZ9fhmakZ6JRM752Sx1cSWmxN0so2vpoK8QLwi7uEnKKKkKafWnsU
mG037n2DdpwgadXzI6yspzFwV9XOtnO9TRdIzosCzM+EVUaEGbnZVCJI1JxRRbKzHWIQBErMyX7+
Zqq0Su6aHtI3JnvEhgmCT/sEvXn9Z/WQAUpxRyFlKZhdLiU031ChISJb3qlhS7Cx+JHz0dkO+7JM
PXikhrA/KUsdNpWk0SL47JrvYDRJMtSVM7oQThcnVOVVY0lDVzaAWd2UJZC5rU3ZvKJByH6bfGgu
SKpNZJNFt43YeUYt5YDD8OpqwFcZDKyDfJxTuRHK88n4WK1KSDTmpZ/tYEnKOEEHTf9SR5TqHQS9
g9ua5DeRv5jxPCTGeiE5XIrkWzqE5iiS4liCrqL7P9x+yJNscqdLBHVQjuS4m2QvnicjJLYao23v
+hccDFRhKrRZLYx19jezxSLy7U6aDhGghyCxPSWrbYCjHNLpS8ml4Jid+ODH5efhFahcwU8b5y8l
a+tTphTpdpa/BBtsAegRM5RIiSkBiy0IO9bFZkF6D7acW6KOopyyCcJtZh7pbBIXj2wMUN76mDR/
m+MxisYpYZ6rqDsZbvXGKlNvzvNEEybn4ItHcNlMD4bUSEuslaKjckBmwqbqogFCUBE6D6GJWx2t
0QjiUBzwy/HB9w64BRlHa5xW8tFWmRCp+FTX7Jh6pFmQwUK3LKTYmy2yUzecU0EYJdEytcNIPQ4Z
4EgBY89BamdAJhFwd6HooWeizBvXu/0qqQSPTEGoMJ8xmuMExFz54vpxboGhfiB5QFoCMliBY94h
qYfElpGEZNss5MPS/P0EcDLJsaAIVa0tggWB2FRMzh5G2/eDogN2jbx6ffPs+fsnp9CHCM01k3bm
RGtLUreldARzIhKj2g38Ug7YNIuiiKJukGw7p/VuVJ+0LrB3B35SIBXJpY2s/IYBQzu+ieHSvdOw
Zg3aV2Pf5HPTNLfOLnl+7FSG9jsdOAMQWzPZ3r+u/ys/uY6haquLAzqeDrRX9Fieduy4SZpDapm1
9kkxu22UugQISk2yVAlSAQlT5ZuDYusvuBCHKtHdg61Y+27WywiYvx6u+QNJyQuSZjiAmVHt9/wJ
IiRDAkcIQPCcJXQYEzV0wq40pWu7QM0Vq8GGgJpPjQmUzjM8NjFKzwnKQ6u5mSQDY9TeHQQSA5eO
0auf+P4NKIZCjXFBSJ0tzS2Jb6WvMgJrOyBK1bmhmtqqg8y6KDrrCyaUyM1obDqh+sLsnMrGw4K1
41klmPZbGMoUriHL5bLw7g46ptj61XxGgdog+wL7QNbq1Zx3HSCQ1p7kHkiNNpb+ZQ72r8ym/4qg
5ZrZzbS7lN6PoyFntCX3sUtyONiLzi5PXz2/PjptAlTDRsf1vccjHc7mUqDnejQAaX2LWhWaPg5z
iVCeMJAuUO77hWaPhjsiEbZSVOjtq1w9+46DL9DIYqd5UPS7EsisQEzbXetAdIwaVC2cw22uNKeL
yVjYvGjcX5YijdFEsrAPZyA3XjaEHgWA61s6/WFCHBk85ShAuSipcWN+yhOxUCgiGku35S9BllHY
XyfbimMm8JfQZend+9PX420ibci8VoJXAqj+aoqOlntHwxErZOiu4JQI92xjNx98P7w8OfuQD7gz
3S3Yy7TjUSVzFMScqb6hymjvnlgPkV1fox9eHX/h8sg8FlNU4/EDkdgP4pjGWXGl3zVVOkVOulZ7
IX2MBw1gQTIywrlHyEeQ0BYZex+Pzz7klfMVULDKFupG+/th+NKqlRKEqS5bXpA25FLWBoPlmyz7
h8pBxnfckQcBEW9hLYZipLFYBzp4PF6Y63TaWcYDDvnV2sA7mGJ/yG4UHWcxKVmpgSC14HUx0yVC
YA4hUB1inlDFxn/v13NpMXbxx5P9sXCiAQ8gyjw6k2171jQT+CVkfg+Z0kQzhURcUN71JiwaW1xi
QwQqLLhSNLVlsTQHLoyQ66KCeAWVuONLaEvhYMqDr15c1po2QwQJUKTjqEIhjuksGLngGfArmEyn
V1D4kzMQGBIGOT389H0f1MPjCtNDuOAEwg+QVvPzBKHVdeUWkqg8bEZ8iUFNCFEFAhDaf/DVf1Ls
P00S6JVQk8BpkEsiYWsQ6ytiur79j6efM6IigPk5sbXiYNxc/W3v8oXek0Xd+L13fn1vQ5iWiDkP
D0uDGjQX2UUQBJr+vlsGZX/i78wfcvVX/Lih0dci5rsROCmOFu7y42zc5aBHhk4ydDRsTNeBZmUl
TNSvVvEUmfN1Dr7OXyqujhrlN0kuwdk5RL/UDPKNOaghlEcWyuPnV/kR1sPXL25/pJ5hPOCIATuM
aRkEHXrcj9o2i1kHM03TiXKv95t9mPbbv2M/fM0iG1FTUIiexIkSiI492bRwEylDlqHkh/XkSF+3
PMUciZw/vzt4/uQnhTNLKCHh5IxGSGD7pzzBmzNGX88j56qAPHrZHJhpSSoR7yrNXDPGd0WIaE2r
Z3YF2G+EYFj0547vap+KanKkTZslAdQEb2ssiD2uXDYkeee2npOx3S5FzLBLgA34JHfA+XJsewC4
yk/qzOM2eIPnwy8nV2+jJZoQgthiNz8MAxIy0hoYBbAJ5LWd3DOJ3fvzliTlSLNrHfVJjMYQeJoZ
Pgwm4HOuXxazMv7o4fGj22PxCt/SVRO1oAFc9MBbSCFAktJmqo3by/64G24DLuZS7POX4/3XJ/Ro
JoCSDaTz9MwwNn6r7+li9jt3+TVG9MKoHyJACpvg/a36iOvfKMR9LV9vAkk0aeQSo538XGniG5+z
a4f8g+s/CTK0bCEC1Wge/1KHZ4JpqdQLQUHevhqsDX77e6j9SVh0RtrqycoPh3cnVxdZf5Eb3hpk
PrnrYlo70lWaaS7XvKF28Pldf6V4vgGW3oL3B2pAeGEr9PlA9uEfeR+r71zZC2S8fO/w5h12KPZh
RzqKBSeI7Pa4Pd7FzNRj1Ic9oGjUDYWc9KJeAvVoqmaTcUSKFgOyaktjK1dxhAqCtP6fWeSW5fk3
P+BJPxX04R8fzk4+3NHjSLGbZ34UskZFAbo9rMmRhEF1fGlNFJiv3kUp8+c/JWwLwFI2jVJQLB/1
WHXW04UiRyckRg+SIShKB9E1noQkZm7KG4jGNZqUSD2w5IhGL1c//guVQFDdgECTPCHRMUK5aovo
SF2KcNBSdFeCPCPCzJUWBwb5kBt6b56cfsnamk5Csf4hTEJoACa9eWrFXDcXQXSCjAWZMa+YH3PA
df0bewR2CiR1CcW86dQ5l5claGUyxts0zJQIYi14aH5JR2QsjTqneqBIA8zMTMjQgjMQ2QEnxfJz
Me56NrtdKNsWCOXT0LichPxpnwRGYEZZTzAdjbkdSnMmcZ0TvsHDQL/ku/kl9KbBCn+F83a8MhDC
Hoj4fKQu10CYAo6rD/RdbtfyoVsab1p0ORzpdGOAxYD0XWYouzCd3afQ6KsmFytsV9t9ADUVc/CK
RKPdrRLITgtTL+LAWgzJPqNh5V6ZLih7QJGwOluj8khEE36OnI8/vc2x/H3qGiVDeeyM5yRGQUYE
XofiDpk+n6b39FsTyKDuK7C3/NalPtX30LxFXPXtwO1z7n9szp9R4lLVRmEmk2NQZ+DjESjYssXN
yCGZkpDpd6Otim5BxrNfIrH/HPnSs4imUB2iT6rC+9qw+FBZXmiPYMO2gwJEbAKc6iQCJTWOmUiK
cqLnNP705Cav5GjcSooWpki8fz03eJAikA2cOSbAC4jsVALGpjCsAuyhwvvjy6encm8N8IxrNJdf
fUPBvaztz3ONsdcJEAKZ+qAtu0CbJwMaQlOIEsAJimIhygTNEJRVTuChhaClKPXK4NVnPiyihYyX
Y65/+42fo4Ia9BdlmjZltUKWgRRVgxZIQbmIXc2rCiAKEN8cImAWjJ2Mi47UuTjvXweSY4a6BHYb
L/lDkqlOTOAtH4XPI0i3Ik8v/prCDCKu9HZv1aXx7S/MHNDpgJPGOJVxPfrt/Vnn/eev3r38B9MJ
k8qa/6nsVL+ZaUjokQ1/VznrbA7MnfKEZDLLAaHG5EVinc44O6RxArlNtN+dwpykIxgOMOLpyMsU
12FWPEIYfi8OylAl7HzD+0cvY2oxuvEYh5gJQFSJdcd9gBFHfwuiaT7h4N0XNO3AVs3BwxR/r397
evzhS36sE/pA7UlLmjPnbKitAbAeW6HYMnErkssgopVZ1vUhw0l/GE8CXjPXF8bea/IcvfHM7t3J
9esXTrTOssDbg7txxYvBol/SUIWxKx39dF8RZQUrolLAQQhaFEjUi3xM3eaN1WY3GCGE7bs2kSpF
QarkGkNlSaLrnd2lBIwCI9MGxYl6KaK259qHNDIJWiOQFO3YAkCWhSR2dcrC8GIf98Mu4nHPLLri
7EaPggbKuCIdhd0oLAhSUtn9jQV4fvWcPl3jg3qVRIPBhJDsshlwpQ/y5O3x4w8nuy+8UIH6aH33
RNSqQAJ5W6SyI20FKuZAl/hq0/Jzioj2YI7EbYEta6OJ8cKClFEKNYDO5V1W3H+WEl3WWlATdbQN
kE76Haozwt95Ho6hYu6MgWGo420aOkFYAwEc/vTvlPXqloKdHpa/ly+OvqfMfLu70kq3YnM0mfXS
QImD6ZBvna0pkA5sXC64PamI7Y5LFX0YeEynT9DJ1XXpQElfUcxRb9hTbVFsi70dpYL0pA6vEr9N
mxDsWcYYJzIVDY41Bf3vNEzPQBUUkI7XyZg8UTKwM2ATZqpjH4gBkEcV4BAbEeezJPUGCyk0n7VF
JSpEfvBqIgiJwCDh0kxgJfeNWJu22YaRPboqHztWpsHKQJ8nrnb69S2btLXklKeaGzlD3WUMmsqq
EgCF5IJ6a/20tkhxwtXBycX/iAJlDpllHoC8wxcbXDIA95tgHViH1ycfLo+1UTtgQSCJEMzyAx5o
N58devEkHBpkaEUpCy7H4LAAJEgm7ECTbJhCCLaV/s8UxVglbpPBjUKKbkPWJmiLicKG5AScRCAF
FqT1ZUA0G4/ivZxpJxCnVnoJFRoAEgchSPHewpKkKge6FBunscNPkZa39OyaJtARTL+j86pdK8ua
IFhTmVEI8DEHcIfY3tXzD//toxYGXOaLrkiYcRiPpnRiIcfBnCKez87rdE4sFO/qZ80VIMwSTbMC
g12EoiIUKXH+kkYAwRPkOiMYZTYUzeWbAqEJMD5boHimGN1Mp9dPz29uf7BJMpECnaH/dE9xVDY9
1N2cWFsMGVEYXP9GeaSMfyQluvUkuJN+vX/lOZeUq+44Q0KQMAU5WXMq5seDP/24RGBPthCGnZiZ
icGB5K4CIHrJx79EDi1i8UWSZnq2vAiBEJyce0zL+350B8VTRzUDMTV84P7+MUEcO5xDqlfT6J5m
5pzhHnqsQMmLnDZz4fR9kdp2NhmukAomRxc0b3wjyayE6a38bRHwWEePuKk19DTJLbpSpzpIyY6l
NRWpblAjEAQhICVg2qqJgdiWuasMxZ59/PujU/4iepIpDg4U4ZQuWXw6ixNVVMTuT5jSPTntWonM
ngg/+svX/RekkAW0MhBaIbEqh0SPaUnJIKGjdM4tTl+6yNWApdB5jG0HgHZbaa7+LylQwJ7DuIGx
gtUaKLborJILsTzVQY6evLh5lccQH364ffwdrcGlvgoESwjMggM7irnM0M8Qk2whqkd5jao/oiIq
GxiWuujowwUHmgPeZQXs1I/Yq8bkELa3AZ47MPhLsiPp6iY3evliWM+N66SoG5bmkkgOERGIglK8
jnMg9RWaiNRDdC51SDERSMkO2OqMQv1blte2hJYRo+LZPVg2dYhV4U649ztf/jnK77WmUoZlwTwq
2z3/Jmc7mYwB3vUgWel0RzhU7DRwTSbgGb38p1m1FzQ0XAGZ3BlorkWSA8X58DMNjD05IiSWvRMC
3F05RzroHrEAk5Fb2soZhICghBYBvzo8uf7X/QqtBYHkFq7CpBikaTpwIeTShClAoqjs/tyUodrn
K0LcKyk56KckSVjQNdrokMa2fDSWoZ5TwGyXQLL7MikVmsdohxI4I98USIAw/ilDC4Y8hobBLY/g
tCx8/+70cfhY5SFCN+S0T+oqj41kFVDNvoBxRi6QeyvcXslUy5Bxws2DQ3Ud/c/w73YRlXdUC6f3
oip0ScuESSPbUYSgSbFbwI5mGF8dA7FbcYaQoC7kYB4couDDoNxDzlzLCOs85ya89kt6OOwXU0Cg
RkrJ7yb6FJihWXMvwXzJNoGHMt/xVRrWeCuQ4cIPhJATif6AnZDJdh1KkMtS0pCrKvrJBRHjGGpj
9wYjdGLsdyBEYDRvIZmujmGtLgGfAj1KSdUpeznn+g/6PMZ+hzGNKJd5GKUDGHcmprlQZIor9bvN
nC5LgsB8gDovPuhT7nsWqNJS2whpSlfm/JUBEPuP0LE+2Kdj6YSXEdbiZK43to1IW4OAy9GBmM1w
NLX/XirB7ki+HvY9124xzj5if/L+r3FDBApCKmOpOAjRlcU0tPthAFIxYaADChff5TAU5js55L37
r8/5fCt0SJf4pkBRQNqbCzebNDH5vZqbsbLPMnpW4C/E52xGLnMQEH8gBNE1Bc6n9i5coN8HqIwz
UEK5o5elzZ2Fu9M61gLSKLEgD3HHo32SqJJRmmrtOBCemio1a0boYFYkAz0QQFC9KjMKjNpIZfJN
i4wU6REB4Rd6H/1JtTG0u8anDjbNIMgxYY/c5ydBOT308TNjlINFRqcDd+GmuG/LOeK7k7V1Y7yC
M8YcdRgkeKyTIWhknJWytIZdSi2Ygdxx1qEieyQY7lt+vQwlyAMStrIhOla2QxftfUTN025EiTyU
e2Tc+6HYD9Ikffeoe2qLkgRKRqT5U+9su980Oo4zSfWqSMgPe8awQIGk7XQqI2SImE207mANVhE6
BYu0a6M7ZDlAvcKcVoaLVjrDfdeJN8Mtbhim6WmstLyCDB/+QZutYKvxQoNiRc4mveLQjQz3Bw3i
HV6gzOdzowtNNqxfTw6eZWndBQPiGNqiQ9OZSk3KOTelBM1TYEQiwNTqFAySOC1RBkg1iO79/v7N
8c3jPPkmuUMWp+iyrHLC1rCoznAIpxlQIoEOg2QRJ0azxA0KQVip7K5VtKdpPm1bx26kSH8oarcD
ptimuJWE1AbRDoD3ZnY9gfbKqKEDQpAMHM2A4dOFKryT8pxfa5CXcitD4x4WEZpKs13M0KnHz777
8v1Y5cmOUKaAC1neT4SVE1ngLqTQN1E7Ya1VflGgOQpAX0gBywPBCZstCDHmBNZ3nVq2nC0S0p0z
xWpl8U8KcvjW10yRDTPg4wT7p/nFtelWaDD+EllqCsTJAxLdjXUaQSlkIFEauUZPFgeOxx4ZGLCA
pOtVQOeQm2hyx2TSv8wN+1hlx4i9JLkzGH+VEIjSEoEtOIGH88vJQA1xMb01SriFuxpFgd0SUg4q
XQj+/xNWzv75ydWnXEQjhf5ZGWhKOZi258Z8nLnlxWCL8d7fkldSR87XvZvxS1HllLK0MHuUPkY1
JDXVv0AuxXE1Dp29uosen316dUL185voB5ZAIFEXWR/bCKSlLhWy2/+2RcZ0GnqMrrhWcZCcYfZB
d/4wxzH/zQ8pdhVMnNR5KE+M4DzIzEt9Fp9ApttsYnqV38spRoN7+zjPwpmFKdIHeKDzsT0oLQib
Dfr08/Gri9OV40xdPkyTUXE5/AYyVigDJH38aPM3HkenEwl0eYnwFqKwu8hA+kgzCdyd1UAdlUAU
gu12KGDJvYpWB7oKkEoBQl0Aybj8+nLQDoZWAyTeNdzvlzcvHR4s4kDc1B0+6eJZxdOhbbCL4wQB
xdAJgjsBIHUM8+iYrtBnAkhNZFqh3dwtIOwFHGeGna+IkWiANxBYd+lKZaIIhMJAy9h3pSROOhUX
LgUgKVfHzKzbetMbklZWZXxa897Hl/9pP/gwJk9P2qU4yPYXCfSuDcnKA0h9YRLHyFOicEjatoIH
IIivzYXEOi7GT3olJsLtk8zutxgMvdtEKlzYKNRF/v2jaZhVm4QpAgwA42XprOJToES1DhBkpOzy
viLfTnqaMwKs5MvLz09xJq9OOeXtiGVE7x/vnfr4a75gN9lK5+d5jubhlfT5BQR4pmKKzCnaGquS
nYowIyT+k1A7Iomi7ZV/qSJCCQO9ppTBPtNNEnG8dlzriX10Uiexo4sEUGUApN+3ly9v3x7ffvwT
HKkQNhMuQnHcOLHPk52WyKaFVpTqggp2ruiUNGnYNk+5n73N0x+6AqfztziUkWIix64CCUsOpAfv
kgwcaW/Ld48wjvHMSq5vmIxhjHC1aAlLu37fNoSfD/5y8OhkjouwWb/cQwRPBmB210I+sbalGu7T
uRKQX1kGJ6Amuq2OYADO+hWC1RkGBnjU+9vDdpZC0xykQJ5aJnpv7QbpaLqb7HpDVVuNq5C9k4u/
Xf1hITJNJKpeiRLqvmjDxoBNgPbsE3/NvuJnl54dr6IaYHrmKbsm563T2OEfBx1zy0bm6sX2653g
o4dYsFHj0mdzuEcZDTPmRi6RsVum1TkD2K8SAu3Lt+0PEf6aCwL/WYPDEmK8t/6aHhLqmXwmJWu2
yUUEROZkC8YHr1UAuW67r1n8MQo6HKsH5KmcqlNcRU975sBG15HuDMNA53RK+lQHqBqBtLaEOmky
bNUK6F1SHNtDGKTJvzlmwj/BdHHSVU1dwkZL7YBMhEXekHj04gsGsGPLro1NENJd7JCR5n7Gx/CX
ZCFIhezRy4ee0pJWrUX+s3FMsFtVuooLQQhUd54MMrvqpFq9Q4RAztnFd2c/w2oYLp9O2xVfRxbE
zKAF8Qh2vv0xOsQPAaRR/yR/o6FSmYrj6zsqTZqWkyy4NYFMK90bkIYd1KFt3AXl6ag8ADfTIJ5B
VxZ30ScW7vXqMIfvK6HddQFXgi7sWAwaXZDjVbJYDZJynds03rDJ0tUqwMM/L3LrmhJAH/aDM2kD
cXwH/zj4B3+IZ2okDXeJDIZDn58xKZ9KacoqUn508+LR1ekQfYWuSCIXxaCgHjy7/fjo0YfDd3e/
ujLOMdy60s8Dw379N48D+sYEa2WRfv2X06skjJ+UQQgcbnG9dP/g8/HTPH+EUK9xOQ6AblgxIFMw
R4L48pSOeDa4ZPHEAho+iYBeGutTiXFciAPvF4thL8VY2fdzxYNDZoW7H3/2vC01aezJxQvbBLqF
zpMS6hJZEH4qKzdcOd/C3JGW82AdSSRd0x8zisuG7nvJWgEy4iBokt8RffefqTqnYRDJgKgqoCaw
js53d6HXdRAsAmOlxLjbrpFgHVTdraKIU5BANmVffzx+e/Vq8EPSYMIvd2JTDz6eHe6dHX188vVX
hZEnSXxkMi8SohLcQX2GygJ2CfL+4OTxm+MoqnsApQrMc6FohMmhtwSkBV2LdgoK0T7nRbQ6LcYv
pgFe/+Tp6lxvkUG5mU37FLMWuEyRSRCnnRXmTDTa6WjrPhJxIRjlDUQoCyIQJDfuvYwRx6hgmI5r
NJR0fDPQwZtDjatn/yQWJ9GU5PA7XGSA6RLAyWqhuIDGUh5OSLckCFHwuAuTZoUPb69PnkbRe29e
nTx4+Pnm4e3bd1effnVgauzL/vuS+gAMxI4SRwzdwA5fvH6T94EyuvPyVEZAhz4JaCcpOTav3vm7
pMyCno0ws0A+ozOmmVmO5Gi9qlADc91BrDYDZbK1hdjFdveYO3jm57ljjqJMCCW/E82thBKiGiTS
DndGi5Os4Xb98sPF+T9a0GTYM6xOYGz6QWYELANc+9jO9csgw7CiKMYoJcuKmTnZebKpevfi7G8k
286aO4lSh2Yz4MZ5Zcb9DFt/sNa7fZLdbQ3lsMvhRX56+DDOxbogMC0Owuw0zlGJwAYZ9fSsY0hw
oXTNoskI0HWUnV5sz4WEXC/e6QFyXLJjsXH2c6W7xj3IWNdRSXLVQ3tPdUONhYrE1nIc5JuuxCdm
dobJ/qUroP0lVv5S2KymmoAbdtk3nWukQd3kjr+goTsrESUcPf90xWMksJwmkIk4olCe1NTl2xd1
aafAYZ6SY+eDty//cIWeGKt5B4XhqTPZfRUk64oyN5YZVZA1SHdmJwphKQFdb6zp5PecS7GKYIwH
y2zHL8nhQ5h3hTRL6u0VT/LYdfflKnwfT5WYlfef/DgqMqypoY/Yu7nJ0ZXLl5DDL148Zwonm3QR
J1XSr3+LY+hbQKkel7Eo0Qxe3RmYkvxExavnR3/r0sBiQMqkBM2kG70xn8Z55pXPBIDi9wwXj558
R9w+1OXS2tN/ymfvLE+UUgRoXP14ePZiLq7aLm2Nniiuw4Pz8asCCIr6VgXGm5aMrhYcRFwEiG7G
u2sPHh69f//o/Ojt16yY4jDrOYErkGhWutulU2RYsVz8cPCizjeFzZrITrIMzj4XFI7zyKsvd8ck
wN0S3eqHPQDyY4w9E72Ocmy0Tpeh6+gFcn7XVVkBg5GQCRezxtzJd9T3NJ7hgEV2Jd3xNcfk2xNe
MGPU6AIpMp6C9ooPoqoN58wVBLgQqhhN3V4cIyod4e5VAzpDJ+bqmBj40gY4rTy4vLm8ODx68v5r
pj97u3d7cnCel4WXcLGF29idUr/NGwajdD6bEA1VMQsi3ZRmIPV1qVev3x731oSi9zcpoUFQ98iI
GbKrlXdf/vL0V+SIqwCOA8oKTkGuw7xMBXQY6YwbEfUO3WcsWUV08YJLhFZQTp1JFGWOtc++u/y7
Yn9wc/jl7Nmru1cfIxNMioDV6MhgqtMYMZVMwjw6HwdyCPrB+cOz87urz1+ufx0mmQV+XEW0MG2W
W9OdFHD8TNPA8ep4SE4vrHLDZj3vdNuVCP1IVzMj4hJ1j6siyIOv+1dPnj5+9ezjr7VNdP/g4eHn
t3uvvzQJq02naPePi0voHPzjgl/a7HIqY/W3B1/PH7+9O3/z6frX8JwuoO3hwdgW68a6dWHz1pMa
iLksoUPziEJVKi3grke17cUwS0RWbOPhe1bTlx/Ojh5ff3ndlVk0oeGEMq9CczXz3fOj0/PPfx/i
611NTQpI+W6257kAzSSsibLzowJEJXQ6C0j7bvzdT/v7SScgXCDM5drdg5vLp4efPn6++xChxOQj
kDE+WBxsLDAqePzl1ZuvZ+8PKd2iAchx2EAtYcqRedEJsjzTO8KysYU49ZMFQs+BBrxONDlNaVxf
Q+89hMF6oE1/V5hjioQaFX6Iovx8TB8PZpmz1x/M1WdgD1NMiMIYo6YL42HWvrlFKecFEAgsSC2j
IATS57JcYsJ7RwMPHl9+vTn6+PHw7tfbny+OhtZ9af4u72QixNgji6S1++zyG/VrJJlEskqv9Ss4
MkSENBuzQK/8wegynroMEQEX0VKm8yGZBCS2Qo5f6B/TM1AB4DIOr37ZTjcKY8zFfUGPkg8uL6+e
PHv7dZ/TA/bWmnY6NC5KdhSh/el1nF3GQpHIChqDhmEvEQ4bBh4nKZAUePrLKvD2p2evX9z71ge1
kOpGdAutiJO3fHc4bNjIVpHagA7HA1E2wOt5mgtB+jO7RPGg48oTJOjQ7Ct5Xc9n6OVxpffsRPPG
SdcqWNN8hklSU7Wx5k7f7M5/PvSkADQd17u3haLqcQFWa8ClhvrHXz49+q4/Klhq+YIrzdiIcEVB
MKn+SnZeUBynCzQE7YyX+Rok1Tiz5zeaWJJhMVgJNdfAefDw5u2HV1efLr6MEyVypkqv9l9e3GWy
gEUCl/3/g65A+8HD/eubt1fv33yJq0E5LE76NzNPV1NO1TtP7rydZQ5FEurKO99loValW5kiBNQh
F5oajh7716HQvToUnAwoUzWsOWM5zdbdWmg+QepFlt2rA9SZrig7DwSEIIGewTThwc2zg6Ozo8Pb
LlaQCcwJkR84HgguGYPhtSsP0uNd00UKAknAMluuvSVuKrAJMxVyrrWz5CXz9px9OsvrJxx4vBkr
yI3pT+1gv6Lj+IYIsgc6Mc1xVO0AIJyfCpsf/1DYQNJJDE/F7SRREUSVATRP1MGdNxxKROH9YX7+
Lr7CK2NvWX+9yUutY5OG4qDSH/xgp4ZioMB4Wc/30N34Gjp5qthdcM7PiVOc1qLnLMII1W0pjE0z
k0pmw/vfjIjNcuVn/taeqxaiDpDPD08O/ll7ifWs1UEXPnO1hlGQM0J/ZbGPch+cX355ePjuyWt3
FO5W6vuHNGvAmSuqYKeN2kWd5EZ9Ll9uHz35Hv1MPYlGW9VZ1LPwLodLymQgsc7stG3QPsdWkQiW
RIhJfhxvkzH8S2OZaRpwa2l5Mqy1IIMDnIoE6IgAp5MDRVqbhA6i1RWHd6bHdCrWlg/4aEmddHTV
dcfoeoX5jGt5+0rQGHKk3OPnd3un+IhvrHIuazDM/lxN49RLvPRjrptDpt2Oiuz5tIUyxIBUXDdh
SaFi6cH0mmLqkWJyDRhp7JOI5ooNieDlswGYp0QgVgiS4q2DJHGz754enFyNFQI5JLrq7izVnRsD
J7W5QTDeTyNmWtr3aVlz/sLnzQ8fn7xAi7t5yEEjKykQUlneh8hmDyi+IFv0B19ff7x9c3F28fVX
JIFslJCOmqgG7kHf8Ea9LuxKWanPlcZSibIminxnJmk2sIUWGW1MUyGxlrF3eJLlGDTOb4+Pvv5A
OssQTM1lQWmvLqoRRYX5kF4l8pcYyfVYeqL4rT6dchJqOYZKzkV6BRjDd6gwNgjX2QkjbBcC6BJ8
rQGeXT/9DhljBkDUEbkbfs9ZEIMYGUMtMzbUe3xCWzTR1ZyoI9TR2hdiRc2Mjh5eXz75dHj24S4T
dAKDrn4CSGWdklkMSR3XQkinC24Y8BvTv8Rf5A2SvqNGYRWKvEnxLJfEFUick1bUwA6ifrwjp0+q
O3NUlHN6yITx7PPxaz4H0Wmnma9+uP4c3z6N07+ZPaLJe0e0Y04gPcNgN8HUnFV3SXKzjlg0nzVB
ah3+/Oar6kfD3aM0y1Lqg5kcHSCDi18Oo59IYz4nRL9qXkSNM2KJUkfrYI/7+Pbw3dXr11+71HLV
kOM1/I1fpeDgD6XHjTN5sJiI5H9Dvsj08vTt4ZglECwZpImou1RqqNhVwih1+9d3vz+F4KeL55i0
XdLYK0JEZdpaYGVN5BAINndqZGdCjnAj9413qyABc3CAduzwNwSii+HZEiXV1vu5HWTjRgYRPLg5
Pz96f/T205dfj/7GgSRdSS+z87LVNIx3gsBvD569O7j58PrmUddnzr7d7HYdE/nhNNJcFb6ql+uv
vz84v/h6/vTo+vzNrz6omA4k2yLMGuelz+kEtHy/dqzvmTORczg51AGOAeJwUHXViFVTjPOm3vTO
pLX/17v944cPv6cguC4zq7f6y9S+y0M9hPBl//TLxQtEQWD/L0ThGIlhrERxIMThnWaEIuB2qC5Q
xwr6jYeVPdKRFwYgRF9nH65erpluTdVUXoGay/9TXxGN99WUQpcAGq0Jsd61sJm4xkx6RtdcknYZ
RbfoI3Dv4enFm2Pw/vws9qPrY0QyBIGkOBbXkHCk5VxWawNC3iGs/64LJY0cg7jUgM1nMC/yIZSj
ABThohoE3oRB2rNHH1/+QiF7DbR3CzE62BxHW8QyHjq4kdOWPjghleaxPg3BKPA63nrQnd5a8Vkc
3KiEKT5lS31cTYUNDC8hlXbC0P6j03f5FJXHtE3aLRRvj/gozgseoVIRwRAQJlGQoYDdNwzi4PoQ
AcEtfTFKXx2dpLZfxMxAx9xj8f6yceV7xsck/z74nrvLg2cvLrILg9l2BBpwmUYqkdHd2ZOeJ5t2
9bY3FCrDJQMRyGVWnKfPod4AVRD5ipTnFQYJRlKWDCsJ45g62phibpkh3j4sePrTl4N+vxKhQH8x
MElN2yIjdGa3U47B3y5bVOY4p/ry8up/I6S0TgH+rrpGJzOjie5mQ2myHZS8JBVGkrVj+CZRCWer
XtOXZlpp3xBceTQ2aPxbr0PYZ2CwvZdRNV5l3Sl9blBTtPWlRZQAP0C7nNEcJhqSvWMeVg+fnJz9
r4J12POq5aKEcNXh92c8kOtI2/TCYoHjMcRqAiSyYAWEt9PD4bH72Lufm4jX5kjal3RzekUxZxeS
seweiSVtPFnHT85nOqAG8/IDm3N+IWU51OZOIAeDj9YHpyjtEMCBzkmj5PZIm25vA/1PNydU3AvS
a/DNr3w/5UvQHfNdkaJJA6Me45i+EpQEnOY3IUdTcQxQoAiIBcXHoeyPR+/WgndbIkV9HkkqyzL6
R49d4gPpEn2Nnjy373WkOfH0rwNrTjsqn76hh5qyQtDuv+l+DUzbo2EK4qaptn+ZzqPdsz9/vvkQ
T0G/HDtBqhHljzrGCSjm3kEqr7KblidbwWWnQwCaRG2aLJHdp9dpXmWAEOZP4CJ777o4bQERnnDu
1FmmEtxtzi949+sdT96ffuLh8tyYsAKYz7+yeMuhGrRUmJ5eRQNJ7F0ddS71zBiRMWdl8041Nmzg
PbpTXjsnMj427ICZxu/iSpjLZfngrRXHRTAV/Y0pX12dXOVF+QiuogQhoJVOdSbDDoiqTH7n38yk
RNbzpnnO12cPZKhYNQABonEvy4mjWBpcSnfcRu9y3Z1oXEbNVOMbVum4pWvWiTxqOvletN5R2lQK
4qrjDE9U2/j4z0evTtoJ7Sap9ePtTfjuCM72Ul5R08XNL/Tj3zVC07LLhuHr6dfRG79zAe9ZVPaS
19ihfeYNw71fzt7nHVryxgtd2chxwZ0yGEyu5Gk3wLmvYK/A8tLF+TilrWF1Y9EP0/5++ZLXG7Le
d9WfHV3IGNvVlRJHIG7tdu8/dBsnC1SiGHjb3LABairZBKJAdvtJ98t8MGxVksaF3vSOHrMQttP3
BJKXANzDdqc7D4r6N1pmU/gHAMH3fQGSXJuD9I3Q+wkR91zJi/dJI7VJNqdaAnVcLIj9BPfGlg97
SMJ4MCEUHEhwIsTx3OHMrMtuB0SrBc6vTbTKdJ9QwsBsFGhbOUOThAa0e94zGhtf/Vu89njAuotI
SYS/yBHV0GmFLFRWwnU7lcoExRPWv55cjdvVkjVf1oQ2inDIEr46O303blM4JpLT4RgasOLjJRpB
PjYVsn2KV0ODPw2INEwFG6LUlnWIQLmkyPGONgm2ZlNAOMNGIcBo0KY7Ov7n2ZMT02mk7dFMUF/t
2QqKFqC/AvRh1ObC8aZblb8smAOk/e554cAeeajvMISDbSBRRk3s3hoU9vpd0Y5Hfwq8PVI8FIBw
6s09ZnrSy6/8+uNcHOAG5i5izS3v/3Z5mBlsN2f1gIVt4He31y+ciMhe5Z3mcHXOcGRldQFdkrpI
sQngbI0i5BFsxfmR6Lx+aj5whR5z8yyXBC+FgSMWTmppdPiu3ZWQb6XYkxfkoDQUOZCQkj7H2pQx
i/Kou3JVkNmdozltbemdFHHSzY12+8YdCERWgKw81K5MphJ9EIeXcebsaaXH0KTSRUrMH/CZe2jk
6fpufhwBAZJmUEuVN3dA5oabPOUuJLokXekDPEptzDx4QT+ImzRxbEe5D+nPi34IUnHGLOdhF4zX
PskhKHEFAT06BqOyQWvsU6fKaRKcfOD4XAORJRHel+KtqSEaP6u+O/wK+Z64gaxQmTMy8Be8g7v9
OoPj+Pzjd0/+A0Wis2ueccG2XKKgoZ1xvnb/Lkj0MtQ2irWfM1k+7HvLAaDb09SUn2w6406ZVWA0
TEllNyybytRACFSVO8mltRQxhC5vHD19GUdG0iAxKuwe7aVcTX9yM8wMe+OHkiIBjxRzAjmfV8Dh
fGuFfEmWvj2RXgjPTFLaCwAdkl1PhdEFpSLeUYRYniMqkvsWFIotJYQHalMVSMjCog8NHt684Au9
1XRBWhzfh8C7tjf0ESagJ+LdoayFxgsC958TLIFOl0s79UQMAQzz/sPQauCeGiq2JdV0ojKtVoKq
sSp3o4jb44e8oVJfQaHpKxTgTKDLdJy09L0fbCJ6jd2S5Fy5zaMEUUKkXZlTGrUptGauHPO3UJLU
gDADJI9oqo7qnUz1P5sggaKrLXBZzJSQNXuPFsYyeT6y9wAA+Ns2e3cAptuae2B2WzgNvAfBHJB6
um+8R1xHb3ntdAvnjpQKvQpRP7FxrTNFOs6wMn414MtLe2SnplnZLXMwLRAkc438+UN/gWNRijvp
CouUov7l50r/1fUl0fPXL4/yIrAmtfvOMkzo7lCTl5jkNLDPyDWfSj8MtzMDdqzAVN0KfwlaTFjs
MwcKkri0Dp4VzjcGrRMevx5AuzSDQKkqriMCl0/hdEThxPmgLVFVS84qi9bI7t80HOcie+/+uXfw
Mqt+ZKUYs4ybr/UhLBjuA4ckZ3VfQHrj/CVQFdgDn15AIr4WfXPd7PoP2GK9tk8xgnMBhvP19zfX
zz/8QucQgk7BdcfQSewogpjX15eH1Ho2yrCzEUclYjQK63pTrxZhkHT76MVnxbGRENWIqSmpbNqC
yD36cxRqrRSnHvj4LSkidHC3U7IqqbM5qxFjqAMZ6hHI3i9Xf/DPVzg2F1QmLcRMGYQ+KQftJ1hA
sGzXxK5/2ej8H2Nn1tzYcWzrv+LwcyMO5uHGPfeBbLbUg+R2u2Wr9cKw2jZAkARIggSHX3+/tVZV
YZPSaZ2IYjJ3Tbsqp8oadoFWRWYiRdK8KC7PpjzbCOg1k2ZgVfqm69WhJILMiQ5Sj0i4OpzVyQlf
0SepZeYV4IS8K4/BYyp0DkyccO1Ewf2yYtMcTpL9qmhHiqUKYggoMsXj1+hbxafji+Ffbf6q1Spf
O9pmkZVuNoNW/Wai3dMkV0JU168Tm5KpIp19Abt9VO9CfjpBArh7I2ATQj1Z48pHWVRO2JVddlDq
JthPUycw6ASUKEvI3WVNLe8QsueRfZSycpxVnbbMV1cTmTFrToSdILTpslfaqYdI7TWClXeVZRde
X9de8sLsQem7DojE0hE9KhtSESs92wtuTjH5Qk8h+oUFdfkGd4H/ZHV/n7GPfCm8E2GyL8OpUPIS
PZ95zZY89JNFoLw1+SPSHcEmnUBBiwL/852cGowU+94z0vkJkPGdf//xSltzeU+aTOqr2W51MxnN
lmeHEwgihYZTUacuySWOlxNJo4B7bVRPv1BHmgSirnk9Q6sR+ujgaXxy8TamGGVOiIWNPgOJ9ASX
aB8oKYbCljjJpIAgbwjZ7PFzpE5yaE/WIwaGTNH2sX2YjCflqLbJNk+mQhmdF2ij6eHD8yZ6mI6V
Ex2N3K9mk8nwajnkFCUDRs6R11MV0EGrfN6d2P57++z8d6hoAkJLZLx4MCErq9CfRFQdIcixRfs2
jgIQR76WIp6mXKJo3OHgrZd7iuhb4sHFB6qmjJZEICEBiwuE4KFoENPfOQxaJCRnhKtFia4ol26k
PLANjboOdXnxdvsp/NcJY5Jb8OUudlk85Ca+kF6mw1zRaJjJoP144vf3J+t3JJp9YvALR6WOk9Qk
dsJu6sigGqiytUxGKWoBUfBMJI7D4bZBWoYAAt24yFxqyOQiMDWU+yS6rggjIKEsSZZcHkI9gaBm
UmkBCLNIEF5PrsSrFBziAejBsfEL6nf5ErVgLBSPuMGVTajoWNO01g2KmYvkDEPdNQAJLXfqrilF
FiiWwsTbaQqvw1/qIpoWEEkAcS7+95/Y8y8/wZcqkjelOyLWWpR2pSLXkgqzOFkOevBWJLmsilbr
DqVoob0G/vNE6fpEBIFPabc7/QwnOImEvBWkFPbVfi1SLIBD1cWtMmDJgluIAzDrFwzc4FnXKC5D
+ay4DaDN9GMWZRnZZ7K1jqHEVnu0ri5KhgusM8UElz4GQez1Z3xJ/vN2arHvkArJFcQvCupkD7Cd
/R3Sn35xNbS6U4QKfGyNlqUuIIH2eUDhnR6l6+eD1UOiOtcIoDK3P40H1okUCcnWoFyheGjMFHjo
DJAtc2k9DcC+1YUntQhjePPD7fz4Bj7qlUz0ZAFzEEt20f6CByzPBltUNaRY1BQ4vz7VWEiGGNLs
LAWP+S973yGKexf0ZDf6QMnMH2kODQGmf+BhT2hy/4Gf3yWCbobilCNQv50e6uP9jMW0quyTkkSv
CWYI1Sk7H409nT2u57e9u4vDyCKL7lGCIUX9zCaSvBv1n1DcHztVcnw8Ailnhpq4Qe6/h55kSWXO
pVp8+jBVhzZ1cr3l4NVWV9gnQB+POPcf64GNQ4vIobq/lHPvKDQxz7cmiv3jU5DcOMozurljmhkb
CCQKRUNdUUxspU19LGuDJJJF98dqrAPNIkOi9QrqIzaKCwJnik33JHkzfL85ZqQguHbVpZ3TiCsq
DlOZvbUaPBpF/+t0VXpiUYFkkjM7buYmfISAr57uz7bT6WZRrxQgE1kjcGWPmCgTZ/7Pp6PBwlux
Gr6hB+a3TJCgB72i47JUzYoRBd5/d/+oE/6gDZI/1o+YWDmQmGJ4b3cg06s6uIuAZKkeGXUlKD4V
Uzp15Lgdj54Fx2gDExgJdC86BxxynEFbRfaZgG8upt8hYBEcyVh1/8E5IuNB5XzymddlsNnezj5I
2nL7RXdjNi2iH61XIERqi8veBo0hhp6DBEJJSYAX/uFxC1HlYu9geFNt8AiClBmqx7GgHBKQNHCP
AEVeuFUG6YqMgZRQlkD54TuJM5EwEQTYWWWx8NZbZJF3GAukyeI7SsKDYsHoJIIt9mpXIT9/TMs8
UsVc0Spkj0BPAomJnIIQ6dlgZz7c0naal1CkRWTWgLBSUPaTf7wD8UZkyQeOUXw+uSQLIe91Ck/l
hUVTklzTyJkIpQYDJtS2Qu1u3KEeWkIe0sob0nyyWyWVryZ70OGBwJ3Pc34q0bkyqJ4dLT+6Eh08
vThbTWG39dXuj8UKGWosleV+NRrvt5e35+NzTQ3wfjo38Ud4EVdkDxznhS1MhF7x5bQwUu0nMlF9
ygPRHFKS2y48pQhxf6rFlUaUOYUyZ5ohBZJGydgrgwOoNcxJ2/HRVqOfspTc/l9MT7UD0ZpoE52m
dcFNhY51oG85e6stZRJrEoOMTQHdI1bdH8p6R+gRaMu9l/AQaB4QZpBGW0/V7N23wwRa4YruKZd3
FUCw2cHRpRJsyNu7TgfH25VulnfObi5KuxWJiyX3olxd2Mjbcqcuma2cmUFqqqmyjsx00jpNRJ1i
ZqKAgiBR0Z8oC1ACicjWn8VCfSKw6AAIKXai7P4QRbBQEu//PFMCNHXzaClPHE+oosUZlNr0dvuT
SOrtcLwbX523TwERqSpdMcc8xRRbtJqQSO7ic+c8i888ITRxQyREFp5N//XF8HgnuaPm1BhZlKx9
kXy0o9c82Jx313K9kmcxKNwvBNeTY0LoslVTpKlYRNvJMRf59hfeeqqLw/AWPpGpWNaIRYZQ7Pfw
+/71O/6Lb54mBlKqIcJjkiAlNNXDIaLh5mj1WG2GlIn85ll8xmrY6tEvjpa+hUWEVzePw8d1b7w8
/0kHR73epb2M7iqYtDRBFI5DwDqr59MZAdFQkAw8+Dp0oXVNjXk16g3XV3fbUw72iXl5jTj+pQzS
qGmzNOEij+QVOy0SaUDjriJbcD0H05YyckrB/LJUUeSiY52onxmBRji7Ma0vdkQwHpifGAx6y2El
ctXPHkBhD9wNAmRW3XB4TTlSgZmqe2RNurxKf/9OerUM+HhoETzTYgv/ora7L0f8tqpia4haNZhh
CUiICwAC/eP8Y0TgAs1sHEEiLBRUAFM20/5yv35YDHRKDZWGSkARWiSSakExQrz2qKflI5SHPglQ
KSeCQLC1D5dvZsMjGMqbFcav+Y05IbKXUEb/bazk67a16cgO2RKThr9aj8fb+eCiz6alJh4SzCKI
/NfEhW3xdvSUplpyZ8uji4EOjbsX7k+64HFHjX84XpYlLVIpBpzzzRX87/VeT07f3NywHuLfNdj2
7/+KcNMube7wL6NF7lJJEUpZXsJdd6n/y9/GTx+gv9UoRC23+GBL4SZRIM1wWl2l0MSTCo9siotP
kRggtXELRm/dG83u7jhSZ8VI83dmmVg3/yeSKGPjK61E77JKxP9UTyW9+f3Vajg/f/qsM5P1sGGU
kGptVIkWke9PzvVVkciYxeyKlNe7EbzeVMyJ6LCEl5EFHKY8u8KIKDoTEQfHQNxRf1ZzdIKzDuRE
afsmtgVRs4MAlYmAC8DgQFhQpBEPmC4nIVtBYVhTY1FGUzkrcl1tedy9390era6PJgPdXmmjnWqS
nfqgXuorlwdIHHgtUrIbfMYPEahrYTRNrUvby6SGCO02nbIE8At6osAlnkWBcp0n/UU2jkkiMw9A
cUSXuJIPaDRPByqlCvKCULRme1YseQKrbes8UYweEhG6BTofPVQrKiRjx0ujgN3TvNWjAZkJHgLL
NYupLPEoRJubFCtgNwraQmdgHXWk1k1oIi6HEQ3tQHwkQfKyZcr4SXRDUmIFPSciGVvSNYV6f1uk
9RIJqdpiJ3Z/9sjORZbbvvS+YJB5Q17l90gnY6Gjn+yX1I990pSuUQYnlSIFeusDc0VOgruC+MsC
1BNQ1B0cROW2nxOTdx5scdQMvYo+BpIJBH3TYz2JYJOuCD7IUFc8hQLJC9IS3kQAt9uXxtJ2qBLc
WzmtTG1LymoAWe7Hd5v+8FGj+k4WiCyBmgTDUK0VNO561rLpb3qb5eDRZdJwmkahstcVEcAgoJv+
yLVUWT51RLwZYmwhskqLZe96dziMmaVjsmLXVDXbonUWgbBG8kHq5Mo6w/tYJnzQQUOGp8hpk1b5
ZMXdt7NGn7Ix8Jtd7OJAklt5not3Ihs9koE8IuXTpHfxeLlaM5kTMes3POk9MYW7RuiSxAfXEm+B
TtjQEolwNGh2SFo8KfPHAdT8JefAs2Rpph0ARXkIbIpoydJ5FuSEtkRaQCS7fiQ/NMdOQVXo+GZE
bF090dF00mHI/Bo3a+OfsAxjaFkQvdIuhm+brs4zRlv2N6sNO9bQxLNyNTQJli0sCxQ0isHmKTYE
xGa9ZqMY2ajwcfP99h8+K1IHCAaFMMOvTQ1kZKaOcZfJ8pEBYsrd6E0cQMI8YBdJC8RmywXNIoaQ
qoG36+/+RX2UUUPoFHGXR6eX36l9+6PrU307lRAbEj0kBoRQ/Xi8erTQWov1S3ImBDSNR+GwiDrI
5nKgqffV+nK1vRndbteajVX2gyJPPElIFB+QuIhFcgOdrIIORUKzwKuoJlwSExtyYHSckr2/I7Gq
Ni+gQLVbz8pGpqmhvSQ5qaHc+hdzSj562MyoKUI/oQ9SGcGMnBWxc+txbDEKOj5O6M9Oy28/ZJAC
IseBMMjDYLyHKpzwDM6GjYz/YXERA7P+hZ4nQ5ME3aRAFRSgCmKLPMhc8mQXmeqra9J5qV6hXLIq
ca0l/tUOWRFSR0vNo6t0MvXXbLSAJ73IE1Ao/Wo/urk87Q9XSwkGhD1ff9fn5j3WmlgPoqrd6fs7
/T7PePXmrC8EskB5lqxmT7PV6HHf44o6u4HP+KsHXPf1EZ+IquJcBFN2z2AARIYERNMkYEMw0HkE
idXO9KG4s36gIAJvrYh0xxfIGOZtJ00/aaTHXCSFXHS1OtoyvNeLh/VyPd38hJmKzGTFAajOSEyR
HXoAEkgF4HRrPqbd7YIyyBlbI7J4MgzNGFO8vMN8Rq5HPXFWdnSZnnbdBO2V0UDi7MAw/r26ubl8
uFoMB6Ny9VLHrfPIV1d/d1+Y5L2arbe7x5v57VC5ISfr+Rld5me3t4/L6fAn3elHd7DX9BXEnv7k
171/NjRdVT/wicSZYnHDEjt4tK01GeT2+OrqOHEQuv66ectEf8Gbgr66uR7N5xfD04HuIQwZPQbz
SgLkovevbm7725vr8/XQmWQp6EyMBEUiTcQQUgOGQDg/9QOfiz2ou4rEhG2lgN/qeS3dh70K7dAe
TYhegljtkC6kPPoZfelC+TZQxgqVPGQmuGg0D0PgZLj/qne1vR5MJrOBeEOIRQQWc6g+MIxxuwP0
SjcUVS0gKzf8cBPZ71daKpARbPmkojzoHwSUs6gcPnJkfYsaNWVC4eT8+Ed/gkfDzApsX4LFyyvL
PGf5zE8SHbb/2RGJBAEfr96claviCk1N2fQz3YODdTMkawVUSjXAuHHasUEgO7fAIJyRxyDSOO/E
i59aw7ZPjG7mzmivRcBYe3eIHXJvX172se6hF7NcR+ewKKIHhIVAfb/VDJK5CyCibkEpTRer+pm3
iTZ2fEASaBox3aTEqMm1t8v18W6jWXVsDkjEEaSYHQ/ECIn7lSYE5m1AyGjLks7GigPpg3A6Tf/A
gGWMSIyiFeyfKnNyghELbEgenfyxt9bSRwvJk8c6ADk5FiDQlik7mLp3rv56TTW9aCZCKuuM5CK1
QIlw3fCnDiLjtNAG+TpYEqIC6TQ4MFMVEm+VH7UBpipXnNVPqiGOFBBZBM/OOi9+fH19KQc3OYC8
JJlA/OIDKMcsebXFqtG9WPRK3jqjDZEaXbEfZTSOrYi90UYa3EUCY3QboRtCBR7kGg1ejYabi/Ww
94Q5YRvUumyNRcy0NkBkBI4qxC78UR86ckX0rQX1efpryPdqtjkdjlfT8748ANVUBgiPEgaJRJRq
hfTDroq7Re0818a6xc+YzAOMALIlcHlx21+e+U1SZSQ6zs0vrzaL4ep0Mjn3KLFjKU6GhFns+vJk
sBqzzO+W0DaMDZAmRe2jLPQ8OhJEDdbqDJSF2FDZDl1QnhKN5ePGzJoIH/yrk4zjYW8WI6No0DOR
4Q3iFF8cCCkjZk2OElOEXCMUEZjwV6Ozx8H47HL2xGxP/SgmLf0pHLNCiXVS4PCd0tzg+nQ36W/4
UQeoUm+9+fOf/uv//d+vD/9n+e/tx+3F43K7+dPm7vLj9mxzu/vvP4+Goz//6Srxb//133+ecgvv
fNyfjBezeX8xW8xGQ9K//vPT2WZJ9sGr3vhptd5crZ8+ls9Z4whU+klIfaIPghHguMZQmkogT4Me
CClKhrLMTm6IK5i9frCOYQ3/gI2d1aBLxCkx+Mqv0ZJIMXKFAaFQ3hnK5bV4MMrmXzSlUcm/Gy1c
2LHkTuNKJ9M9IP1Tw3T7v4WlvREkAX1z02gXIeOYPjfPiFh0RJ5XlVSYTIBj4rZdZHgehGs+ph9R
CRIZ/2XB7Ic2BZR42wXljf7fIAiFgKqIV+W5yJMMRstA9eB5CW9QkdxKEG1EiEESJKFVjokBx1QA
kcBmfILbJqIUPOmUy+4LzSDQieXVmyVXwnvux+tAMLa1+xbb1rJ0QH3Pcn31i/7HVatu49IgYggZ
dGK10ygPCqFxmgI8XENPnynFW1OhJwmUTpcTR/XpO4/pMgiB6l/ADHPE0wqKMChlXMJwgJQzQNnY
qMd2kD7yA7EmkWHhZVNS1tXqFLkO7vGbTCRaxFMqMGoXF+bbxmDQl7K/NAaTwXw+Gk+mk8V4NH5u
DEbT08XmbHO6/xxlYsaLdqAjGNUoIrAhTXtRFPAoCHi8PB6DVPfx8Mn46P3D9Unb65UoId31GitJ
kNUjIiznF/7xEMmFG/AtvAwOTCC+SUkQvo+5fHN9q5sO4U04pPUdKMuDbLu2+w3CHfMldBc0A4Bh
SpCQ3wyCPMT9AQ/mv8uD4WTWn04Go+lg/IIHT9PJ/vTucfz4+WCreH+5Wz8m1abKIPbZhrVa19i2
ruGGJ2FauBQc/nQZKD/fLm7YiCUitQu1wIdiw1OZF/sLeqyeewzC7yq8z+55MSYWAENZz9ZiyO5/
OBzUIj22IzaDxxchFqacZPMESWodRRb0srvmRlt+2IjjS0/5jQ37gSgrIStnuv6yCQ3IC7khJkod
welYP8SGONaNSWcWTsasIaPwzPnt1UTVgfEdgAgJieiycDvjgtb7QPjbNL56k5E5IPykgv+Nvg8X
09/RdxR91l+MF6PhZPhi8N9crreb7d3t/U+IC28A4ggxhvNOYBY3iJegZOqMXUB8lK94V3XUTFQZ
659tj2UtIQflyIWUeUilTt+TJDuhbS8q5H2C9ZA1yOHno8meBKCa0xFpYngk3LwdTE74HxFGou1q
8kSBxAUivSDlaqYm0Gzr8zPvFuwm3mTLpqlr0mjtu5QQUnCJv42akI4ePA1PBhLcYtiMxJgRCRLh
ztiMxPJYljmJkix6Byk4Ml3nLuTU0FY/riGdRFnGcpAn9TG22bHgTamaaOlQ3Smqy7TaTXB8MgJ1
4k7/nD/bMXqlX1DcXif1p/MfZhevV3PtupNMK5Ic/QpERzJIoyYaKr+gN9I8utfCC50jW2JQJfKU
z+mLma5nslCXKBaQfXlv3/xmZkymKB0ImkOgFhQwUFXke8iaSoYMxlbK8tt7dsZJyaIC9aGJFG0Q
9YhuAv0JEjKgEZ2pF0kEP+1wlsC/PUQMh7OXaou/vlgM5ov5ZDYcLUZS647Pvu6PbnpPo9XuI6Kf
MTpGn0frY3QEiPwGB4nWAJFuNJCYhGjDnPVNhDiSb1e2+rPIJ4E0pEPIQyZp1VRfPayP9pal+88I
D+LnAwBLbnnCT8VLTpVxl1EJaYqhqrN7DJJBH2R+0dMKNLnnj58v/3o3UWvz+oOK0YgrNsMelS2B
ikCAqtFH88mdQKUgeRkVgSQDiPTJzni5CokHpLmF3bl/X6nJNVK5HXrlMVG71YlOd9b1g4wYQMk8
TkYkDsmJuDWhe7h6szqRKG35te06DiA5s8X6BBGVNMonyX9guY0ZLIGsDUG2IpTwn3iElaJXvSPU
Q1WriFwUgsWxlfMTuefrcqX6aDE+KacdIkpkle61D6WeH2fnNWTgjSC1H23xwd5sxqsZ7My2yR+o
wPg3I9dk0h+zhKp//RG+6nMVuBnfb1bn45uHnw5eEpLeDUg6IUoQ3LIvj/bgP1V1aV//kge1yCAS
GP1wWSXxCE73PK4xoPEEyYBU3GAd0iiQFqTS1AVO0AhSznuUS8kpPZ7pPlheTCkgMUCCx5+gtZCq
cGNTadoVXN9Fog88RD26qhNlAirY9ZbOWLWlGxorKsjGs5QaByoLzgwJpJaTazxoDDrMq5rqxMjz
6NGL/wwRKA3RQK8VEYHmkBKjr3UTr/3lMeXrDglPRJd1OR52OgmS0jwh68meojw6c9QRGY7H57qC
kpvyeXXWHsmbGjsjlCtp1fvlUmzXTlqcv5y2y2yPpKiFdNCOXtYJi5ZYK6I0UVbgnT6m/7ZmDAa/
WdBBJWaT8XQ+nk3Hg+ngxeCwv7m8H56frXQDGkIUn6qKOWKruOrBeRcAISIQF4EC3168G7/jyUuL
TcaUzwfII2PL0+13XRlDiooJboNFJnYWqroz0NngKdN+mOkdSPgRSfP0PI4FcST76kJglQ+oH+cC
hABX4DJIuZUifAgrwCG5GCLLCHr+5mytT+fDlNjOupxJXAJWlfC/sVvzRf83Q/dk0F8Mxsy9+/3B
dLp4brdGg0F/N97eDT4+c6hjQMo0DlZA68oyUCJiC4LXvRue6soUyfAL53S1e937WXrfPonhAfWH
NXU893//lhEDYXhZ9n+ogmeqDXSsPFzds5i5QJ8L/tywZvH8lHYBCTFSVJVHkNZ88HKWLcmBdQGb
/EQ8fZgs3tLEX/pci32hu1Xhyf3dxzv9Z5JUfw05OoQ8w9SyOxfhzhTDpNx8eNiVT5XSmLyiHsqj
7tANhADJgOm6tk4ryYhMaTeUp0oXUK1tyM3wjY41vZKMdH1XOudu4vMjIpHzTCPqEKNuQpyMIZXf
lKJvRBN4r6On5++mqzIq1D7o7ZXrelNtOjqqKuoeGy+lS8C0kaQg5SK/+Frqgpb/STUIEXhKZaWX
5MWcl35Ane4s3jqvt3geBKJRYvX9FWcHZuVmXsYJKu94XZlqaCwhv4p44PEUSdnGc/2KJfqvlPTB
655VjlPIUd23ZkyjggxrckJTRwa3BlVvvD/cwDIdihtalpwyutEEBoEGQaoZAo0BegExRpgk5iZ4
fHUdUEZIv/lNwrPbLbxDptGLuzhpT74SZdhFxcu8zb2nN7vSXuU6XBhLxwnmCv/Fk8JJstF/noSE
utzffff6zjvSWr6lryS45mQTrBa7FQGBSDUjuTUnrG4ziGaNmiM+95whjQd5jLY65wCVGl4/TSBf
xl1S6KAXaMgHAqEC2wBOlrzFeVMyMKQ6fN5YP2nJGEI12U7zd7DxX+TY+PxA6WeVkfSz9Tk9p5eU
Ss4SI0kGhRzhWDnyrBEt9dJGWpUm1/aqOcg6/9IPGt8CnQYnJ60FxhsCb6IFPcAzzjGokYdAEaqi
wrr79mFxqUqKK0UyXlaybt9u9zo30PkyrU3QqZtArSrHWyjx3PNqrSBPa4VWupFoogLZIvW0GoiR
ZogtM+fDRCYjsGc2SuNRwbuo+x+mt0e7cy3MKnC52NuMzRh9MmEQia5fLBKXiCBAQk3U7lOpxd8X
pHHUQUOJB4KDFKgBJWg6EodOhXLrh+c/5FGVhmi/WswbKQYMrv6A1UW8zN4UA8c6e8cxB8TlBaGB
LxJRtbTAFag9nhe61t73vY884pAcXl2b4P8GIUilEy8GtV/j/514USu/f2aikdPtLnUb522eHx7e
l/qcSClNOv0CIGNuPYHJS0IP0vUW8ST/gfSpIw+KCL02P23+TTUKeqte6cS02D1wM+CSWKUAE6+P
+FyuRTiO6LwMxBSp/1ssESV0lnHKRNiZyZk+aErJoOyhlw4yzDIW26Ng8E29hUSNFJQlJ4/f9uYX
v1npmc1mw2l/MRn2R6PpYjJ44S6uN7Pl+HY6/qRvVmgFDaRlQFrCI1OAD+XL6uFn2pl1HaD8v4vZ
B4ZNRvFATwqH9xo+GMSBZbiol+wv78fvrlDB8duMDvIOMX0L/3Bx2ZrHqMV+NYiRWg5ufdfB7QnX
Eo0eTybj8zdEY20wFjFoMWVYmd189D7mJLbsCXWd9fZvopdAyBs8WtkgBCaJxyD71UIYP2R8od+W
I0ATyB8GfpsJg/HvcWEync64oKjP9thATn1nve2J7xtu+tPT/qdniw1hAVwgBAfCBCBEj3MGQghb
usxofIzzl0qAi9mvvclXrpMGjz+reh57OqIMo/v3/OyLFwRarXA6nqvgy5ud7Q0wsDNSleH9xQjv
tTLYLD+gLv4+O28GFxPmq92DLp1iICyXW3hub8AolGGGrCCBylvHf1hOfIMgnT0VyUCKEB9JSWYE
IchhSfhgzj3YIA9aosqFnDYPGDeMBJKgcKbP+P5QKQdjTdKebZPOZvPBdN4fLwbD6bQ/eyEPs95u
cXp3v+5zDZF4BaNgIxwCPl7+53Si4yUJEYfIAjFwTZ8FRUJ4DkJsicHwhPe0m6jUsb3WTUjnD7m3
0cd/KEGdXdaX7bmm1lHuye54v5U+J2Tl83zDGmvzg6tLV9Z0svsA2eOkgHR5Ct54lPjGI3IGf7md
jwfOFy7V6wEhp6WGClIHPG/IcsjmXV2O4V3ggdiLZe/XLPmDi/NyIXhn7IJgJvn6pgODEEh07EMg
jzER8IyYPzAU/d8xFHPM9XzYHw/7w8HL/TR8ootpv7+4/6RbQmAa74KH/V8eft7cCAtPgQ3ZPeaD
B0c1QSg/hEAujIby6qIzz+rkotbv++WospZ/7QkU+i0V70zB4s0TozJe4Auy+7L//mFwwkM8Z3Fe
J019mwiMEK8csmh3vvCXCuEQvIB9wC4SvqOkRMothPLxccSfqqeXq6Pt+FbDfGFM1LWeIkNvwxiP
yN/my6g//x2FnbHR2WfDZDwc9ifPDfh+ffuwujy9uPOe+pK7rG70QZ8utPCwHu1ta8CxsDHaYUEY
EwNeNI2HJltpeREsjgpTX4y3XYgIQXSZqkHyglwbhRLz6Gl39Fl2nJk2lqKt4sLYMlg3g86UBQZO
/rE9P9r8rXE3I3cgVp1w2FqEgV5ag6uggbK2X/t3Wk+DrXX1EzaS0DQ7kwNF1sFD72MGWQ8y1UU9
aJWe0fgWRsPXV+pNXfpwT3nGB2mUoMtQ2zmcU4V9Gz/LGPSSrFAAgkfGG0x7Ar20YJpQgNBIAkL7
8o3VF/LyTMNbpp3m1crjbP4vJwfa5ZA5msAzBANpdgpaEQMkBtKJih1LBc4B8O8Qczu5ZEM1dl+0
PInEQFanSDeClnxEyAHm3+rs3cU7pXsqJVPmM5jZ97Ha4OHaiSWN4Q3Ielk9Ucv7aEEX8kjwiJuU
sBbIY8bWcvkwD7w3rw7CexQ6rhdv4zGyD0S6g9vrjlklbrQ+errn+9fkJrp3dTTbHH9bsQfj3xyW
mc0WI+zscD4mcTp6odg38+VsuLvmpwK0nIo88WaUjxETfHK0Xn9AILtiyaOEqwYkSwKXvc/Y1c7y
UhM0kCJryFYG0+Xxkl2b9hgZQimRrbrgpOUsCZcl7DkoqqO8scHF52prThEvssFH8LBNyFd+b9Lc
JSFsbEiGynJouTs4aqqlWVSzxX6GM85k4YLZYXPJ2jbE6/BJKpJGap1cNTGIAPIIAvlBAr/N6rlm
Ogefaz5np29EmHE2bT5YTGcvFs5vBqvt7Pzx9uKDF84fT/rvWJLW0FhdrbhJjd8y3LuvPMa4wGbN
ejA0E/8qvR68YxyotUwmQs1uNEtX1iRJydKRvl+HD3AGSMgv3MGDGAd4Q1A8c52bz8AW5ObCgTIy
to3Vol/6RVnGQKiXEKqiN3zh/21KDvrPd4gg5WKwmI+Ho9F8NO8PFi+VZn3ztN3fXk/nJmWUBmrB
tdDSg1YoC2xB37BDRfI09QHBKkPUjIxlnVgbm/ZEYrEhHXbZBCUanQgMrXkcn301lBWOXpRlsrii
mWB0/JH57bv+G4YvUVj3KkF7YHQBJG6IiC0zdjC2MmfxD8ss0sYZga4/LGSbGjEPC0iDJkAOPRHz
B1wwlZ8J9GI4nvQHzCcX/SFHOV6cvdpPz2fXg3n/7If7+fgdVG0ssEuSiMDIdBgByWPDoPrl/PXl
p1AfiPmSk+CxcvHrfvoddI7XAKkJ4UlwOANHlOrZP5EeP8Ml+EDE6uxNzwauM5zuDoMlOep6Pfkz
ZAKxnniTyD848DBF5IEQJQFGYf55tjqcE4KfsI8FuHATupfFuAMPiSujkpFYrDIZ8LD121QYR2Rj
KAg8bb/4yyOKlkHr2/x9sXIzn8/7TATYpNCawWA+nr44oNC7Wq/6q9OHyx/LB3YMS/WOfbgKD4Hc
qnq+0TdIPOIAgcDexueOp0Sc7Nbulg+J6y+GwQGxsTLW4xZPCla24Pz42dYfVdTRqPg58Ae+dX7F
z/xpAw68gkVAmBFe3c9/BW+uznihR/QLtj37OYDCArv5TxzTaQyQgavWDcQLthD/22QfmK5dtXpJ
9xcewdN4Mlte3OwvfyxrNTAXSiew8+efJpOLUM/+Q3oew5IoV9MvHsUP7hzWLE0q5oggGU3KZCBM
CecoHkaqrCdwKTb/5930iCBvA82LcYyCopo1nOvjusbDlhwExio15zU6UO6qnXG4mrLRYcGOn54f
eSOzDnPgzz5dfnf1H3gMCsSkwt0W4Cs8jnGF04RY1t7d2V/gcfMlwOFsIGwNl4Fez0ZhCREaaqC2
++un/1RPFOkhslbYvpetmpxqU6cqsvzsV3fH48ujy532CkiDj8A/EKL+81363yrvizMUN6f7wWZz
M43yIhu8Rd+OI0tMEnlGYmBzC0gEeORiPz5eDMtua3EsIx2Nl3DIytq0NxwPhGUgB/bFsTxMTthw
ItF2NYc04Vys7OmFlud4JEBWYKN7Q7CVJIXuN7v9z7c/De6ybCIGenICDA5Zg4TQwIaQRLBzD2WI
/gP6cxziN97eYjpczIYLHJQB665yYTorrr3h1QIPZfHwUarEksLd/evLv9sxGT9MtKffcVLChihf
dK4Lz+/v39iSxpxmhdT07wL6EI8LSCj3nurNsRWRAeD8cvKePvNOXsgzgbcFYsKpZ8Wy9BckBVTl
IVT7ephslAXW1vOUahpsMkWt1Dc6O7riM7g6X0FkkDItDFDgcIAZiUG6kCvdsNbkjFi6WK/U0xTY
Uxf0vyte2/nyH1yDmmPO8R5imiieGmyPQKm/C2WMHj6XqrasTxVj8/Vu++a0zL+JwzBRUIgPJmOD
wA+/moPt0Sn97uwayWVPqV4Ik18uIG6HgGNAxn1yd9abMVsxUjIudsOR9uCnf7u80RePFCaCQiDB
A5MxbyqfCvigdBbE6jJ3K0cbyRtjGRjf9Oz17X9mj8fxeEgggG9/2v57J3/JgSMO320vJifcz/sd
HITCktHRD8u7r+AwMzHPrrEVmyH4+U4Xv9xf6u4ueNtlb9ghttZBP3mWMOuXuHbFwTPnyajjEOTp
BsqqnlqJuGNeK6YFeXuJTjowSK0uLWiSE4TyTQKL0aOUCVL8FLVn8o/9VWmCBMpyuh2+2V7rs7Lk
D4QTIHY7QZMYP4boIBrZqD850yaVrccdUkYvLVidcqSA1nySffflbvtpyG3RUXQYtL3gxHFZua8r
VeEbEGaiOkD6LQVt3weqLR0njcdCXBh2smQRwfKhdxZB0XIBCwtL+2yOJlGNLRNRPVmjSsdz5IAo
RJrQkDwCNexyCupthJ2zEaWPvqsn8iSRetDkATo1MyHcTA5823/IhwRpABBdAOZoBK+NINSvg1pH
u70ne7oJDYK7VyXO0+9GBhBmjfymrY560xajzlIiRMd2wsXtfrvt39nuuOVU0N7XRSh3dXs04qv8
UBdyFyEr7ahtawRQTUWRoQ7FEuhzhAhErfX5Ep0ssTMmytdfQQkvYjIwV3G0YqJIKidTwWARdSVB
bKsGTecySPNsd1eOyfCsqPILMOTOlUJExCfHfXv2k0AM5SQAE3CmGJ+CM0LlMcM6OCt3rN8xOCUm
81+WW8hfSpWZNOmJS3ScQmDqIzLvbK8KklKC3tP3VSBxLukyJYDNS2EOSFcyxytLJ9X57NZaXuhe
9X9p2Wkc9XUzti4QWYIL0Roegd0QCqT7xRfggY8hM27jGhDybWT8Qob2DOCYglgO5B/7EBNhDyQR
QM0pNAjoFKd2MGt7nvjAotdbbTTYQRWoCaTZEGt7d5weXfzCr+KArvuniumdn/2F8uvz6Vs9wUCU
xusbawYPSBhRCoS0ER7o2paoOIh2hp5N2cm/2Gv3nrD+tLj6MbnJSgC/n9/qiwcxCUyrxjwRdO0D
1Yd5gSWKikgPTB1xQg8/2BZFwp5l4CzaUi1a9IK6c4qrqgURVNtgezGRqV+TUogRUchCZxN+k5q4
BykLJSJ8QBo446AFtCShQaoxMUNbokFYqr+q329AcJbu9rfjdwjPeu8f9yAXD8jJ6PTh6Ab3SFx5
+ExcOc9CBgLVeHWiLuhnKcJrrJQlQ0RQt0ZE2pAwkMhZIAKEqEXggAkMQpmgHn5kHsOHAH6hUAQy
SCQwMVTM61I9Ul3bhD+sfuiTJkB6tT5b/LDZn+x7R7RYGfjghQp5aJBGgRPUZxuO0CQd14cpZemz
aF1SyUxo7wHX+gm10IRUB0JzgwcJTE8CfQwaFPKOJmJnqjVdaQsBtYqdKqqXttQWpWkp1Fk1DK+o
riFkAU9MCpWkuthBUgLNBiE/MDiQhSiOEMxmf99vjp/xeLufnISY6Wj/7OpjeVExvVSTiFTf6kYS
aQgEDNRLvMIF/KNZ2uT5tioLyXwpzmH2wZQNmAEPSu/M0tanV7ej1eJ08eOzE9iwI2IszvGAyQTS
ELoSBBg8MDyLEJPUGHkwlZjJ80t5KAgxcs3QHByEoZd88gaqbxU8w7s2x+2ZJLVuEHazkELQmO5B
HnW9Z8mCH+ZT5fEN7D6So/hcuI+00SBeH478xccZn4N5MqiOaL3IHW5M9JTP09jWezKCp8fj5exD
MKomUFWjGHj/3lcWpzbr6eTdHO0r2R44QfPLYnfzYXN3/Va/+RTxq/sJUScG8Ji7AlHZ9eX+51jI
6MPm4u542Xt9qdGkSRfZwVuQvHnIJEYacq/h6sGfslnWaXZEkkTwSHyLoVAyJP76qnc8Py8Lg5Ea
neDsdM10CMkoGATYpV0iz4cskHrY9Y0uvFGtq8N6WoIBuOakNXuFrTsF8X4MuXlsbQVpP76Vurzk
AUpLn857+rQT4YYHkFaw2uY6vaeCPefnOmXjSyR7mEnDKEcXGsIj/Wg9Dd4giCWP/2XK0f3pEyRZ
rsVg/J5/PGTpKbFAqQ/+rSWMF6RSFSiVemKDRaIJItj26JafzOHgzZ2tO1GtVeeIHM8ZLIDwgz1o
fx7CU3+6+Nf508NPuZ4aMhGoh7E8XjAQj4DHp/vXFxs5EEvO/eifvQWQFiKsZfMsogjsP/pONHLh
AhAoF1+gnmAmhWzEyft52pRf1oknRYIcp4i8+N9O+dZRgOYi48Dwerp4vdwdS2x4LuvKYjY3uXss
hhD0n5gE8IgnMLQGshnJoCzE5NZMX/wxE7IiQO7t3oROuS6kHJkay3hseKnPfmb/fPYWBhMFtN0D
Dd8bjM3k0Rbya0yczJ8Ds5dsdGb2EgijCClCtkx4/BMttu7pdUQDXIh+xHC8/xnyNCGZ71nO0HkA
3RbNhzmbD/PduU5EhNgkREhAdHqKiqIgEa5AIkUlL7dCg1AlCB3Nx09Rh5CgjBh1wYO2zx9vV0f3
j+N3/eHkE32PRoQIjRTz2/H72wd+qGV7/uZmcnO8G++572f8bnvxVXucECLVN+J2hphQiWq11HP/
yOWKB2boZXeLskf3MLs4fnqkMd7QoWfpFpDAQHU10Td4hMjB/H7yPjynQmLnQ7YKvOaQjT9iW2/b
4MgL06kt95DeaWOoMTpIRrTf+YoDIWCpbr7bfditP5J3ef51ecGvuoCqUo+Z41PPUvojj551sWK6
Pnkcbd9M169Pz1iNvJhyChlF4Y9S29VW+5KqhSlKHxdaJNIovb2enPhyStOyEjQU3q5MdJpf3s26
gNpUZ+47/OsIJbFBgOC7L8seSzpflkt+jca5xwzBSiCfF5cCywfgUAM5xzjFPgHZ9WrWJbYpZgbz
wu5ILExgZh2a9CDSGVMvh/vX4/XDm9lm+pZi+qojButFTbFVB8jAjFUq4/KLeYimIvdXq79kRjZb
TT/1e6dH8zUf5XuH7/6HtrpBH8PecrgEktAjOnh/SrtsgdueDxNB3p/VA8qVDaJGDxqs5Vf9YK3K
+35xqhOO7c357yzEkpNAAtWBlFmjbfQLau2erWR0sx/fnHkmlp/BohjU4D3u6OEcUyZtzKbOxu/r
TRDU4gGg7jD5PxnH9+vP4+u/3l0uNsePi+n7MYMObYQItFqIFpVhu7sUIhGbjvR7XnfmQX3lY9Tp
5uokT+RJ6P0wGvx1Or7DZOwf/9PfneJFjU/CAKRe64FIrtZ7PQZX6Y40F5mubmh0S0yoK1hVlonT
8ZO0z0eNIr3iL8vceiU/vPO5LqplaU6K/NA/2Z6Ofq5b84sL7dBHHEof3VlwQjgBDO9AkETw5+fX
cONWR/zqEcIelwm4YYEb652oIMAgm6XT8syY0BtwxvVqda7T+/b4VpP3esNobd+sjc2bi6837HpL
rxRnWQDhbYTH4Un/+/3jufxav/8Ak4FBXJnHW02eyETTgHe94/GvaSXRrQdqqBzZ6t+mrTzSXHAN
U+5sqlZJu8FAleSHBKKxeRPtxq1Yr+7fEHvoDY2ph9WfJouB3FAqVfnfd1dJMXV+PDtVM2jDLntK
OJIqYg+fFpBASA7ckl7//vXd1evxP7LwUc+96L9C+Z/uNBiktUXVu11rLqMFCxU8gn97Ium7Grpb
9ppGcoaPw7mL+XTUn704CTOaDU9394vzbecjF0Y63lecibgUhnEyGBEzFAIJ9ocTwdDJ2Mi4CFLO
zzIYZmzMngLaRgyDgcYDHwsVngmgx4UlOwjvonJSkcM3jly949/P9q4PCiSTZBi7EO2JIV3+az76
0DSnHK6MIMAsSUj9So5HAuQtrOwsDsAAaAD8NrkHL05DZ3ebQ0ccDBtOuYS4/2J3e325nK5vzi42
PyJEvEFEPNz+DM09fQntIWYQMsUP4ZHIFkx76Es6kOhy67RNHDGQuwXsV7F1GbjNgzIMsxDiZfQQ
nuPoZYuQ55jYLoTUoTkQKhNit4Kj4TJXm688ZmBgBICMMRJ1OSfWIPonJtR1Gsu8Lk0BqdM9niL9
0IloKdgfcuXFRyWVK9PFbMIV3xwaerGY8jQfXN9PLp66B4ZweicXx727oxxNHy/uXw9Xx2eDx+9Q
dk1Huv511qHDrf9P2bk2p5Fra/gPHaq4NNB89S3jJLMTzyRTk3xxZfbZgw022IAB8+vP865XEg3O
tue4VMur1ULdrXXV0q0Jocm4PX/HPxE6d/qMNKiXfMmK4W3OMsqdy7KO3C6lJafID5ID+cZX4/Fl
msWXfSpLDr0HRi4sW3mlEV4lOXZM5GZAV7sZy2+j+3dyL4pVtncSy3nr1fCsflKImQJA6geW5Ezo
7ZzcCVQ8mxzyIwcBBJUp4Z/dBxAn35uwNayUdZmLEj3D4eDml1X/7O5KTNLQ+ZLaRjKLvCGsRzOc
gy2GXeZqjrrD7rAeDI5WAK4nt4vN8/j+/l+J3gehNuicYw0mOWTN0ou4Oq9oSwuwGQFIssgaaoIZ
4qmLDicXhdxyQOwuNjjIUowIJ6HOO59BzCLgIJZxIPnSsKFS9atYjZC06Xpxslpc4LJYuk1MaGgy
GnobEM78vEYOs59VkKQBCBpA3yL8Vr6S88FJf6ejkRO9EXMIDFyM1tr+wwlyFkR0tfGHpKJztn6h
A7iyKqZLyv1kfKOgqU6mCwA5Pe4NJuge7nYEExBj7bPlV1V1hiw3O54Os7udV9Xuuru8QuCbwaOY
KsojITQJ+t7/Qf8GFNpyRWIOCdMOQzMfinywwVZ9Ru5KurdfTNn5f+ZfwUS/HFEtSKJrdkzD04Sm
Hk7XHnN4m5QBQimkH+JYuEFMaxDTF6It1QOAZiahF72DkyyTxmN8FFJyZYImUY0DXTxF9Kc6PTum
R/SMxeUxEGASc9vJpJV7hXJ9g4CxwKjp4kDAYTXos8dyfzjssz7sMFK+eFqPnyBx+4OCH9AnhHQP
IA2JfCOaal3IB6EgIv6MNfSm8xTzgWIRGFkWWeBhp2L5rqoVweYG1IMmlk0TEEiCINwC6tLT2rNr
k/+bAqJlqNax5a09P1nKu/FdkKxv0ankrZnPjFxBLFoYqPBa9kBzdJU7FAE6FRpZiCAA+WRyCXyD
GF1NAX1BDJZV150+e17266PJZb0dm/DUd3XnQzp0iKfQ7k1oSmTVKtKwatMy5Tm7kINc0wjoW2SC
ACVRxKh8boLFSyEOS5Up0oQxtwHVGSbSStPqEsLMa45kUc9eOUGqNDve4gRpQNyJpenrk/b2gyXO
EFuKjFGqQBBLl5UlnhIkYgENmclPFclCRRoRhcJnNRSpwmGdTc9n87T4mkxt9cYNsnzKedafKp/d
JxB7UK9TdPBTig4q1jUMOqP2qDs6oujkiXOU2+yRT9Rba2V5SCEopJTl5J/DiSwTqeaHW5jvJZ9S
sIGhVG2oVWgKUmk/2Vj+zxdRqHxU2pmXJoNt7cWDUCeQ15n2OToknatONZmnuEM9pfh+mEDVLevY
u7y8gd8DPgPZLPSF4EDebD1f1mej8VOKDToTRgMBUkBrwiXm9KvHo/65GDSOgbTqyEqjyZpF21tx
AMfv6RTBg87I8QU4THyJg47XEI3FQ8Nc8r18/ONfBNmHj3OOlEjCbl7gkgTeIz6oNou+dWkzWo7a
NAJkTG0ftfPNIPryxb9NEyCX+qSQvPTBsXgSi0a4BYhtgnJuwf52drrrjtOoGW+r9oxmNFJ233PF
rjVVH7W60ZpQTXIYjHfL72Gakpm3XJCpxZvyuovoAUniY6+FJOXewFVnIXhyl2UcSa6f2AvbmxWR
ZyMLoh9biWe1TkXcHXfWV2lyYzmOkCAevyBZH7jFSpftbvBOO+DyTU31ZJw6C9LgA7KDHxTzAt+H
GsvCKB4mfFH/6sEEXkmaKk+OAuftgZQ7Z19mY0CSOwAoKt4WRdVMyZdnnSW8hKIyj/Eb9FhScTfM
ncxz2sm1vjPkBxSlnH9g6EzpwedfJ/N3/9JSZu40i3DTlyB+m/ZodKpvGQ3P2hvGN+AZUn1DiCmE
kOA8/OFG9WpW48DUxsEYsBSMcXF396Xi0bqD6c48ojZ29+nFUqnUg5IQhiXg7aK988lCvg5zDuor
QWKalOMrzDmGIh43XRm3wetpn65dqpys8SY2qoIBzAMNTgC1RkjnDcRD85OpozzcCM8WS0Xvb9m/
Vvz+/u7iKT39YE5wk4riWwLe1KG3a4Z7mTPs3bXke0SEsB5r1QZdQOLd8+nkix4W4V59SMQ6zSkE
+fkpOJAqzVqaPccjipVUidZf3APB63z4Psp9Ch42xLo3Qzq4PH4FG1IgplF6L+CC4SRrQK5lBWJA
2chsVr1PPuJ4EK48qsmuiXWY9FXrfDogTqmNDlQjlTD9iB1RwJr6NI+kywpRySPn7Up71puz9WoT
Kjl+7JfoXc/eSRPHnhlXT4+6wI7SmVE1fgkgT2pq6t7D5s3w1OEmCtHZYXNjDiCoR90esRDdb8wq
afXr6WrytME9W49kefn65QAjGnaAr/CwNF9CjnSvN/22HsdTJssShxwiZbqMlXE2B1K/ea4ruHVv
guEnz6fnWjGVwxXwKCoXxk4wBgnQxU4wkoYOxJSZpWAgcxUQjQLDmVELx/qSYiAUMMM9frldnu33
Tkhss/eaRekwmwkxHzV6qofdVJoM8r3uZb1cN1p32NSiVw+qdsWpMWyBckSY9u14s109dHInprAl
uzo+M9KXjjiGLBCDJGYLGysq5cATeP2DuTJ3n8FQe6JP3rbm6dSmNXslqBRUYUza4T+kIKMkmb04
aNAkKjAFDkPzFLWT9RBtDqWA6srQ9L4wMZokKbRJ0wghVBHoZ1Tihx3DlwgO5KChRZQsySFDT/KL
TYR/RIpY7XzYhel22n029B+w6J3VvEekGK7G9UN3+3CdT9vBVbJ8AGl2/CTatRAC3BRRYzfScPTO
a2NspTwS3SBB0AEQa0gMaeY8iUqUiNC5SRJ3lt8kSzGRKpsI8ikAPPQbo5CpqnvZu3DRQu38s/hP
tPJgFjyZmF5g8XIgm62VEaAJDDR1nVNwm3wyjZCPgudSk1ORtxI3BrfgUc449LVAAh2EoDBlXoyt
nE4HclH8K0+pzDP0QmbRprAIEC1NIQgJJAeYoxRmIZ7oVC5xs8l5Q8r7h1sqSP126Rez2Vg10MDM
6GgB5fp6u97Net3VlXnKfReeCTcBzzqITwi1uStFpmMbbKvk2J/aliY72EeKgEtzpHnRShptbW2w
j0PCC2kNjHkSrigJNgMHwhQwWI40oqXFKrm7zCWOcISnQHXFRpuobvvOzS4ymSjswjAgJPPJETSr
AMln9Nna5MWARPkRCJyhsphRdAg/hE2E4KP8fCAOoprbQGADIA0f/ADqFFcwTc41T8BCTycc3fo6
S3QjxnysbdhImgAWS/IqNqI7VPzr66q36T/edT7CDOqbNfa7SjSP3ecgJ5ckaAkOFILplkODY8H7
8vb8Gsirqs876aFAw6UgT99zN/3ib0lxbi7MaGY/IDWrA18/hMojg+S30PNZ6PIb/9fTj9vFQzJI
MJjNT5rexoHMzwpx8nZ17+GzeCriaPDbpjf9suex6RmxhtPH/tmoM41FKKHTuD9l0JmJcYNLs6E5
sLrdXBVeFCPuV0xRMyWBaCeg+JMBr+BIdBdDIuvhyV3v4ZKs4mqoZwGfwobm02zC8v8jXl3ezT5X
0+q9foJ3xyN+W2w/aqkTqNO01jSmNPbJVyzHsdqYm9svw2X/67zPArWw07Tg5ml7RQNNJ63TZe/5
qxvp4eGyN9h+dAvJldJ4AVsQhmBaCBXMSp+rfi3Ez2NCPCfhbO3L21tTx+fkbyramtukFG9c9j6q
X1JEyhI471Y62Clij5rkR+CRvS7w3JgGcV932EB0erHePZ3fXfc+ct5VdVJvtx+Si9Vfbk/7N79P
Fus/ldNaba4klDnwBT5onyzrPKk1vK1i4S2SMKsYmAvz67y9uar788/DO2YcP21+eXyafqMM3A58
XSCPz+myjibUxRguWpqBoePNBZ4fJ4PR8u6uscjdSjmHl/J/ckmWSgumoWUTgw+lQ0jlNkNQHAFT
2iQt0Hw+nsakxcLNULTwtE+bF2MHhze3SZnVpzc/IC3JnjJkAwfaUwYhmcIgeaxueksIKHaEgB7Y
5QI1tyJUKCRRYtyGa5PlJTR5wta+QYajsxODDHjEeMLduscORHG8UrOncruejFuL693n1GPjUSYD
StKI1ZNxWh6Edi5I+5RoctFORoAUiYFZl86obxiacOBSJkGy7KoVE5nX/SapDAMJbgm0kklLAUso
Rn2a6Ke7cwNBSBAqVt4U6whJwJvRFHrEKVbCPRtG0+2IetyCPCJdQVK0mDz0v8lpXJeYvsYMdtPx
dRJyYsiLsYBul7MS+vWwkq9z7O0M76aD58GtxgJ4p0ciqfLAqtX8Hf9o/0LRGGlr316nMdVEUeZo
tgbb32+6GonXDyNQaegVYdB63Ip+fBZJmzBXAHSPFQSqG2by1ztmTMdMFo35eCp1mnzME3gzMxeQ
3/EcECrzZbMy19pkH41MkLufZusutevb3LJHxVxHC1Gk1FYQ1wZMnJiRYFMem98+396qC2dOtfnN
TcQ3qHEaycNc5KCR0odz6BxaaXo+vftQeiHSRfS+pIVyH0NiULoZ4Q7yUIxKkYboPSovbro4uBNM
H9qL/5hibTxfPo/XAFeAlN/wFa7RCDlc8jZG/ALVbRR1xX6OfhnxWaROhZj0gFxVg7Vky7YdxMn6
UVsugpGQoOXyF3yiWKvHFXpQK/XULbUzCURQSjU8qVmTZZhMzYNN8/+4QsDTI1cR8vMF1YPwEyMx
8Fru+H3YBVeBQ71/PMj1O0eZ9eVcU11J1GHIhmX/bq/6WoBMOVftLwN3mveYB3K9/spVucMXc4mm
AJElmD7UahAS4TomB+yY16uwYZm1GcNgtG/auG91PrzWyZE3j6ezw6C3a6Hy5TUzZ/M78CTel4fZ
W3dvLvXpGq6BdFToMBRU0loR1uOSZB1lxLuYR8+PDH5EkpLxmhCcguIdRK/QBUpJkDBZe+DeHvn8
jj7Wbe/9YL37yjuQeCtDEFURkHLgPBLE8H8W1zeL+nk26HwQ5x4KkC/NxWLf6GobYDSqrYedc/QA
ERjRT/5fddA0voaU8Aa20g8Pp6vTyXR6rm50yeUDafnlt9c1eH/0k/5qt8+hKn3mD7Lj0vEW2ZPJ
YNtpTaaeEIWaaipuPpsXI7OxpxYZTm5KitM+aZFh6OgoDigJlQZeIAgVAJ1oCSE5zo+6chzl2CKr
fUu4JHqvcs5TqytiUppeeI4/ImYiRqKHpJi7GrdGffLq5R25ZP3N+NfN386yXo2+ePlg3kgB4Ob7
y/fLPbW0+UTRcvbveZyVHi/Pa4DTdSEzR+VAfRVdcb7IpYFxxgy/yh/pktRBht2R+GZ/XvpOtYPR
VPqb9tGgssNK4onRt3ET0vpkuRfHa+d342XsBllTx0tDgqBC2rlJppCflnluPEo1hckCkhKVqDYb
FOWkG+Su6SC968h5dnlgfCDVpBTPo1m5dOPm9/MPyEafmYsiJAqz5oOWoB1bhCx7sbQNSik4wr80
oVxGMh4bFfoJ2OF0Wgq1+wX8mKZrn4u6SBPyC19CFv86CLb8VkgWr+tiaQcaf5Tr5MfROKkeM3y0
uel8APenUpKtuK3tEsYM3b2S9pax1E8YCcV42OYI8TqG8E65RK9InX+zwQFtIugkcqzeNTUFPZRm
DWW1LtXr9euU5af+he1A6jDyC0wDiXqojXu2FEW7kQ9eks0EFTvEEztwRheFEqh0xvjLL8vcmH20
n1+7vnRYMReYeSvX/SMck8x9Uz0rP8H6X5fYBR3p4bcO1J9lw5a2qXX1jXMq1CCEItnNmRfdPJ53
P/jZQA7m2Oh4QSo3LA8FQaMCWXRNqAskfbtLUNrV+tKvW2JgMV6WPhs86m9/5y3l5PDpLAXhd34L
7o7bZ/e/U4V+H63OHQgXffm8+iaensP3Oe6mx+Z21n+/lerIoThbUhogN6zsaSzU/27r7WugETJB
bJw972SpiEIsa8OwtKt393+hqMkg5IU4g7ge/+R1a9ipf9Kf4Qwx+jltBtC6TDs7DNXtrjdY6m7d
/sgzqxEbS8YmqVpOrq4Dz08ZYRjnQ3omOaSH3cCIaE9srUS3FeFNq97tJxmXiPDJ6Pw4mmhMSWmk
6C7U2zifgGueBBwPHyYnuH0xYy0MZrWKXUSlOarlKAXeUB2z1uJsNP10pD6SxtaZo1YoVh+UMoJC
qFiwzYWNhocDrCZ0csV8e/3Hzar3tdf+QZwNN6a+YWponLZUjT9Zkbj0Y6/7y2CdFYpmWviunMXR
+NP88fobSqek9ri3ORlrxXedPelw4dMP7WICb8Z/tmZLOfNIExCtIfedCxJMC5SMmxMLN5unJbzN
PSa4hqFgNiBpsnr+8Tj5Mq81COBc8+IS/hvvBh+Hw9nnISsZuQfTAfe+pGdhFVZYLTlR5WZ+oV/S
5XY1URou4oevM2nv6DwNxU3I61Q9Nj1lD9rO6JhJb3p3D/f9dfvzwZGjyAdcxBNrHHdtd8F7mA1h
pnDgxJ8ZDWGihFg6+XfcbnYnwd25zhGU3EWF3eBNQ0+GsscGW9mIZXNKBgnOU3a4bOY8Q6oLzyzs
XdPoZRMa+336I4D1Dz7NYuKvAjZf171fXsyxOSr8zrdRgtHVOPQBlLtOHD4anlsOKlBy3Tt9uN0P
wVKOTJcGMR4t4OaI0F9472WUxR/PxxlJJrx8TbQEn2xPwN9eIJKn8thw9DAGHLifm5L9ITVmDkT5
lw5H4bEoXE6WRNMVIH5h0KkLu+XZQqXXGj1QPSL6lECHoyxgyJjlywW4DMNHHj3awyNLeQiFIvrM
b13eSKkhfssdLAV5tjPAqHU8+oXZbd7rPVmSbFyKKc5m2SKIZEsc98cHcYUswxncT0W0KRJ5XPn1
pIjycgfn8DokcN4oGonP91W5AxIfHCUAvB5Z/ojyKeQfdNGsdwx5McqBo5V4FRBey4vXYlyS+/qS
eOtGhr8kdIc/o3wgn/S6HunGFsmH41LokSHWbMQu8Gy0ezQuNez2Hx8mi/bySooLcbKAhUxY7EoM
rilrSA7SwAwa5tFYiuB3EEO7yVYI5MCyqQeCsx3bKseh1rjdJOsEy4l0ggJOMLFhERPuL6N/F13E
kL4y446i+24Xr49tRYtZP6CkQfLXSID/ntenaTYOZSno77NatC7xh/oT58sLnTERnwt0ckTLegEc
hK8EppFW68PQZnq3n00G5Av5Nr6qfKFlGWgrbJimgZl1DeFRJ02aMQdz3eRZhI+cGFaFOZs3ueSm
k6Wd33FJPgk8wlWWfaCXfyUOZgJR6kDkaBE1cyBedXcBQiXLtBaZ2Tquj2wjQIsLCJ0AQ7i+ZJLz
fPZ4z3FkZUtkspJSQFFYdiiuHyncLUkKqbFIGXd11i4H07C5QTmSEdem39g9NZLxIpAWTmSgiWhE
lZ+RdXTDl28IZ/fwkCQZ+X6v0253R+w0rx3Oj4x873Gw6Q/Wd5vfFVuBRS2RQAlfRFeMGHIQwuzd
Zih7BzM2mJ6izR/YDyUnjCulfV/nyrpSVwAOYkuXjR/1Ykj5qZOLG8Yj/RiJQjwSxHVFRQDkZ28/
Q6oiOB2yUgQl+wHP1QnJysByIjVQ+tT7eA+SwR3DIkGSHVjaUd3N+ry+tGcrto0tSHFEtSugC3DP
heWeeqKlN2Hngl+krCx7Ye0orzsPv56MWh99Efkua0h2QSjsUkDYG4jUALVoB2mzHN7sTtaMHTQk
BimkEGwNA6dOdzKQEgiWTEsGsjDEXmjpSmdVqDeXO6VN7tdvmr20PPOqNf/4d5GAHFO1AIQ9AkVr
Al/n9Kr+CaezdHlYM2uG40hY4nPY51rMZ7PBaHDzQC+hEZdbni9nOggMzomwG6h8Ohi4sCCIpaIg
FKZcw6sjoxSHI8GBTu3vz388bsXNFCIrO7ulTGZYK3gFi7q/6thuCiTNf3edvdscmkLpY9jCvYzh
mmSpqII72SzAsFw5yQ5E4nLP38HoS3E5iexA9V+o/8O73ItdZDKnZ9aE7dDO88uwA7Ceec1MZhhe
GXG4Bq+JFSlLtbAcUEelUBE8Tm5JrsrP1tvZkOVvwNRv0lxrR2Bj7ZwblCZgn2Ta2W1nD8GBR0u/
YTSTNiwB4QGGbgTjfH3TcCYPOO/VkRxgC57ntS1DWaRWc9tZG/g23+JvBPJ1fCnfD/SX0kLgQBL5
9W2sBtFWxOnTc2yO90ivhXzVlygdKuZp6RxmLqjHrwXUU5hV7enUPKmkZJonm72FRHbH98xIeVhf
aNumerX9Ud+sL2KAJlM8TqHyewOrwd2/N5P1lT+hfUdLZkNvA8/HoFSAitvxvtYw7j/PaHurFSsK
m0zrAXAjhjZ8+8F7RM8JioN0/j2hc2B7MO7fnVf17ScdIICUtyfsKh7dOerQPkb22oAxA6keP3+V
UD70P1g2qY2KjCOF4Hery/VQU5UkWrvYYUE2PVz/8Kfp/oWb70a4/9ztJs1rYsZ0d7cDbUIb8/VW
sdaVQH85reDm0OVh90RhyZTi0fT9eYFQlnjrmt4Sb+LOCE3m9gJxzXrf6Bnkav1k17j7vj/SN3cc
+EH8mAmR2lEiDhnivxM/iyfvgRyHFxtvUizqiK/LXaXcYeImLxs18K5c4UPHU/zmhq+r/+7oxWEB
ndGwYg7OoN0bgMRhAo1ZILt6M7me3XcZ5wyfXOzRHZ6wcxzxFejuoCCPhqkMlRkMZghXkMwh5JDg
iuy6hCYOLUQmycon7sI4lDU0HwGl3xGqvDo7tBFybdUTcY3h6mQ1VTgN4Y6MANKFaKvGrBFpgxiF
ksLirhfR8QW8qSFPD0tFhj8A6A8oiF9a7yVvrLwuL01esi1+WbJ4SryL7n7zwIaUVJrjySekN4lX
XWbjEtoxXhG9tHs4X30IC8OFVJrHD/QtqLKnX4fTX2M8IavbEnTgngaOETlrOmmhxpqVrKdyz4Sn
x3G3CODeD7Ma5pfSjgELghCDU9rSbHUWRgzhleVCdPhJDlRwZa8KaEWXAtlIeITFLdRNGYfZg9Mt
iyGZOFQ6rTpwbodY8N/itjl5qi8k2XmsIVfd/g6WVGkMOvBeir+TZfn2s6VT7IUFlEzmUeeGuuFx
TkVmjeyFPDAkh1d5XTC9j8lheIDNNHDJql7Nmvlh72iW3Gx5N61H91vi18yWsIKGVZ0a3YfCvmZT
mDQ4FY61po6Mwshm3f0hkLAlWZYvwXAozKuGcDW810wEoQgGTqoPZMJttG+Kb71w17llhjHz+DI6
ujYCsAcIZAGmQaVCo4KYUoUSRsg0JQpEpsFJUCIr0dcp0n25mQVzFlmnW/U42IoJxcd9wtn8+fZp
ySLeK/VF1SdEV6p5czAjq5P4L2/ZVIMUq8Uv6z/571QIU8iSNSIZMTj6HaryLWkJUSOUEnXihMtU
h7oypDg/5V2A5LjeqBQ0/kuzQlETG4QkjRlwtDxdzNIMYedAWinN5PwW6qNmsv+LckXDuIRdLbiA
SzJFbTaSj/EGbgm5Pbv5wTzKopMoooJZJ+qhoeN+9lzpNlIoRHMaj1Go1pXAVdZ5oeQCWF1lpUcx
ykSg0ShXIPAcCMkIsKTW38ygW9ye3i01VkjZwsXWfIYuHgrQFQVng3LbfiQlzOJ+ygGjoxelkiLB
zWVfraTv7BLkcIddjc2X291Z/Zu0ntShwfh961KuDrkYbKCZBVz8E0JBDnjWVKCvy0WnI010pKlG
nO7OCYcaFOGk2sMeZGs73nZuZtfe5OX59LZ/Ya8BruQN4EoQx/rcfTSrmk/Ns+TAmeDWT3YT9qsn
FK+Ms1TNvjlKwRWsIG4INm6Y2j03MWc02NSs2YTwmg4QE0/kBcbiyYgriIQHG/xBUPKgZqa3ibnf
G0s0PAxzQVsTEycwCMl9aa9k3EDJgBq+CeXAS/onJsUzeg8IVffZMYKFVyivijGsI0Itbq9nzAYe
zj8VJkGP8CjoU1RV0SxLAhhc2FmihJOpCQ7JDKHjfBFTqExXoMkJNCHLKNXmlk2fclC2ICYgNAy6
luzs2LWvQ1uVfBM7kRyfq31/Qj8WFqEEuXvncftF9zTnRGTHK9uect6wDqSh96uX83azc7buTD/1
5moPLAkIT3Ku/aS1WTerhsOdNEQbgQC1WCFqqn0Eq9+huH7abxX2vHk/fs97SbWFjjNcsnqBLG5M
W5Pz5Txe0urviGGXu/WFbhBUE3OGW8eSdPbCj8WZ5MGZ1kD4nXrlUNtuINcYfqWz+T15dhxZZM+a
EZlzFePlaEZ6d7kxJXXEsSYXNx21oCtsQjK1sWqIINDPAvEHaATbuX7mwWl9BD+G12wNwnvzAQX6
M6zPLZWq6/PmNq37d8HyCxQsOcP5h077YN4mwkk+d0GW92zjEL1twnkWY2tuoHbYqneTc2vpesHZ
Ea2/yNewks6e4OfcYgncaXEqJefq2lIT0Ilf+HGGBDaDMmKP/Hl8ht/aMXrjLg7uCqxSyDRSoFx0
CkFlFwXhByQQCgGpnZ+RIirhap1RcBd0nRrDd5PMWKPMJ/N1Luh6KcVn70+2O1JsaoKGKkNncVk0
V0wcLd7YcXQiXCNpFfYxydMyUCDTLUKcXRdHApOTxKaj4c8UiKhaY6F9qMJaCUgBdtbQZy2IqCSP
3xNsNCVHay72KjcHbXnriNvK/E6Y9vLOMQS23L64rS79ZVbY1tLlK8P8ctVU3qhwvluK/J5pC0gt
6Hh9+4l/vDEPB/E8+NI81EBONu9URhEnG4DNzZ1sunZVUXNp/2n/lr1J2KAkBRCcSzk//g3z/nK1
rqwG23f1R72q6lXdoxXti/vh7Xw1b88/LT1OaePBs2wLgOBQgFc2QYAk3715evendv4TeSi4HZwh
7sR82SOKfyTIDmyPWzqsigsnqG82kN6OEkwkJFP5mjxA0sij5uNI4XfZ8i1mE1IcnRU7MscA52z6
6W6cV3iFDtNuy6h3+a/MvUkqOZTXfMwkYQjSPunfXKDe5cQSjimeJtJHym4lSkoqzIJNPgJk8TSO
VDZFyjiC9bg+vY5QGKKGkDnBtRRwmaan4Qp9dmkpoH0hLKdkWaCj440QUxtVweneOBIPxFxPKXkj
Me5HjtJ3WN4o2eyEy364XIqjw0XRuS9s0cC1c0HMZUaCE728BaqTB/O9wXaxqdihs8IUsPaIHVXr
mpXix/tcTRarzqbNudkxLmH2srAzjLz825wGy4CYcYBG4A1YxtAOiHkjphNzxywlrgrjrTm0WDVH
xEFIlMByCceHiEnOjkFFOCfZb58Z6BgTbMLSC3gHlQ9MO9/YjJlBCpsMr1je+N8YxRxg4gJNXJCD
aQ4QyISH2pqqqD5E0FfkzmcBuD8hYqVeA78ymayxlN0+qW4unPk2+dovhpVYk1RBQDaM6wDqo/BF
77azZIl2a/ZJQ/4QyTrCFCwQIgz6JyQP9nMpssQGSSgFE2q8Q85z50CqoqK+MuUBKTf9yDLlTMIE
WWljMkK10fhk8vxR9MnT02t2/YJ2SqPqfNrpy4soZAMvhtWIRZt8pV7E28AgkGFBoAc5Jt8+sAF9
0k4ryNSajeMtf0BoYrGDGqIPvAVFuLhedk/ak1PdfKzek2ez8IaovTgJh/1KWArcrtlVrj1kFdkR
rVqz3uymmg+eviiwQRMXDY+ZhlbKeTHqjayRGasofB/oPEthRB3IQ37yTDZEMnLjP7f472QptThK
rcuHDEVuopqWIYiFuJCRUuThieduIDh5Tr4PbgT6gQNFfg1GabcgRzzJhK5O1toFgoSzB2FBCwQh
QV55Zr5I7hQBIV8D45f+mfNS6cIcsEiKi0bUk/w8Xgy9xRVQfXPSupT/aalVTh5AEKvk1bvgJNgD
IQN5gz1iy5qmJh5VdVUTgGSZ8YBNVGIH7MYQweJ50H4a3AxmXzQJ14rXEPaAjDHTLxw7Hp9uaMJg
kXhkuru4eEpHhccvJOYN8+9LYEncha6+9ChCDAAnTR623h0tVDSUhS9EfTMAPZkcXk/UNu2BVtCI
uPggZvww8yKu0vZRln644b/0TbhTRN4yDsyhcN/BgkNw2+J8MwZ7My9ZMdjoJw3ORVHfmKP2bxDc
isF0NoUNoTPpLSIfBnFGbJvRZtp1m8BAXWn69bEOGG+fhqubZfvr0l6eaQk5SdlrRxc4jmPaWdyh
UXCAacWdkHHl5vlZCLliOcpi4rTKDb6Yvpr4wl2X1EY60NQyXyQ/r8MxhaEZRBbxsg5HeZdhEIiD
ND93zu4Z48wybYpBiCaCXJLIXCrMw4+CUP6NbwChItAummHuV+QVBEigzG/4WZTGBQOaluDW71Db
wpxE2mOOOfQDnbMbb3EGQl008JuC3B0c7k016LPvEUN9ddXFoRqNWHB2GKhbVLvb7W7U3n4WjaEr
1sTq3aIKTZrankurchBSQ9VDHDIg5NP48X239970E43JTgrc/hShn9nTB9RC0zrH8J6l1xCShiZH
QJ1E5sCNJJiEGmpxUzwQswoEkFr4QCtEB/c/nnr/wkkvCiGrBf0gc0/6fb7MdblmjaTp6Qy+qRY7
ghnxZXQiiOl8s8Zx1VpYZW+C6/Q6YI5jADE30XmAy0K58LTYHRzWC0b0fwIEMJ1THJwKRzkVtcFl
Wthj3jLcfb+e/zJvaYaevT84SQnfIhJcBQKE2MDowXohDQyrH2l0nar4jTnVuPWPc7jlS0M/wLfI
KYjzyYln6CpeIK5SRREQ5c7+N85Zn7dYK5Vi2/lp0dvwu1Mp7w7fxtumh65/7a/Obr5yRSFgE9FX
K1rOhIP4NO658xLTqbj7hh6N4wf2xlIyNmKYiCWdvUGvqhkpOpSxFqPst4vebftr3vE8jw5ZeSJR
DoIX5YnIWMykGBsJkdH52qz+3Z2msWakJU9igjPN4kCYTDDN3028nfWjedF92TQs05hWBE/CatZ7
sBUIkBxgtlagJHU25OvAK6PH03Udm0zt5qfrR4WSkhIU3cyMRoAkaCyKHOKmaVCYm9AG6K7k6wQ5
Op4DejDFp9vV1vNEvHXo4yE9ZotqtK7ns8FVWaABIXgezQ5ctgeX1nlAyACEBoY6BtGUwUQ9nnAg
lma6cDsZNjuq6DlaXMRiHeadjjl3QjPsSROqB0qQidSDiCqBpLCu3Y756OkK+TdRFESs/7IiMA2+
zafpWA5f0/AiC/0rmnjQPd/U6gyC4z/4jMB8WoukYM1uiGxkFP2K0thu+NebnN3dadMDGVCbV92q
3e9VPbZcUt+w4TAOH1fd9ny8jjbHzLg7YWPDpZvZ0H09t3Jp6+fzAXO/o4sne5IjQO4fSBSKl0AL
cxtYP8caK2tnwbLFgolAFm3vhhdM89HsDspuHG3nD3GQhe1pb6EVIaBNSOtzaQh9oIHpUZCS6Rzo
RIH9SikoREpaG+T5/eyde+7QZdeP7TWtMrmGYLPqZFbrQFVf/hPfoBOb7hzSbDgYjiDYkLMa2hDw
kGaL1nN3wvL6xW9pkw7LB5IAxYAk6GNdZfHgkpkGnE4V901dkXD2YXnO/1JIeaHWkCIQQS0IZjnB
H+2/LT1ciIZalpzH9kBJhZ6iXxhiiGccCoH40rhhiteFpSUHQlUPdTqDAbqYlCzZiVFpjsQBIQ9h
M7S8AaGYHfnB6PLpEkJa2hIVubCKg5BGrOiKlhOy3iRzyQWks3FC4nz5T7Rdp6156UdkrAcj9BzT
FLS54pGLN1w+bAe3k/r+tyUuHuQyXazvBvf/6T6rf+9LEIgEdMIsQR7jRgoEsVMP0YjSO+CCFoQA
Fj8jQNOsgcQImqiUpU/+erhHEAfcI/pWf+ub09X9+XyUz3ezHoQWjomWfhXEIGnsdfhMaF8uuEVq
H/7C5LB5l4mjpg8CzL7O/mOFxzXIan4xUgNR4P+vAYciAXvz1H2kKZYXNDTgZDOpq/n1dv5b2pqB
lTFu9CZstn4Tb9JgH0bJRLD18Xh4nlqnPhRdq/r5C3ehgd3qJENe+sdaTGgAZUwJEMjgVH3e1PSE
4hJKgEw5BlFaURTgnBMOmmtJRB6wKtfnY7Z3YfoYZ8mFq1oExWQpkmLf0pFoqbsGkZCE5KK6l8vU
90TAfqhGSwpZUMYJLUgKpyHAG/Q6CnHIS6Df20fxcaQUWwS+mAQ/Gq3YVW03ukraD3JAKWBJEAUc
IjQhl06IAQVEhghTQB2RoIQpYi9scui1iggxeuwebKIAsjA5n0oayKC9MUzzj/X4XELSmAJ+f7c6
udVmPpKz7GCoxiY1Q8Bs2dSH4felllKXnIvodlgf2pxB0t5pfymLB1Eboa327PoUuu6jzQf0dPwS
Fz8cfQUvRbPY+8pkuxn/0vmWYke0qldgYzZKLEG/jB8b8W9LDfyEet6g+NG8V1N81BmyCx3RaXyU
o1Gt1v1muGo/tasv+yVpUFZEzANbjaiH7VnTqkH2IqbFQzFiAQ3BNZrNmyrn9AIdaANaGMdcw6W5
hrtwChSt+5jJ8DZlM8NE+h7wpzIO60SQlP9isTCQ5gzjy5hsmlwfsiinmLfYqay4gUPCdOaeKrxQ
WCTy8lg0leUYCsxComTuMqCTzUPO5jKmiHK1j4bDQlCbYrarsJejJ+WHmf/QI8vLzepc3McvuARS
JdB1NHEyj5QHOVYh0asEdZHGch3nNTokcED5lc0DOZR6gwV7h7sdJBZk2U3FDsj9AYHVQ5erN38e
z26X99VVMhL2kwsXFkUDsxTcfGfeMYQbjMgkxBhYvTiZ/qsUzBaEcuLY2JtFswFF9jAW2eUigzJA
0v33J3VnNle6zPrFOFwT7jNX1kK6jy7C49atQ1NvLkv71nIBL+FzQWMQ85Whc8wuhQP2SMVmCOFl
JycsrxeYPY4ahiVsh3giwg2t1uxd2nkDDiFbSSuz+C+Yh8pcumgbVA2kflvhdF96ZnXd5q9fD9p4
BZ2jU14W2xsO7Wm1MTE+bj0fug5pSfaiIRp40TNcgpu6QFMaiD5QlE32PZwwkExE/w+KQWo7BKgT
WSPGMuklSbdArcbpDCJrth8FscbYD36bQOQaMdWgV0HIRyGQQ8JTo8lNMa0lpbktpJCP2+BABNk4
9Ejj1TlSWuiFGHIXegAtkpZeU0h43o/EMmt4vf2rXmu/3tcFthszHQ6d60MSHsXIFw/d6369a9dX
aakcRDPdgBAK8bK77XxynA9CKtNawCGbtX59d7KcvxMx+SQ+Jp1WGsrISoewhTZl5QLOoHqqNG5o
1lGV3S9mHXDqBppv7LjvHXg/V/xQvBPYKPEGs8dkWTzvDTahMLVQEngwTi4mpIropBmKqei68k/8
FN7+bPKpM1iEY9mIRpVQFKqCDgCOSuwLpmgr/bBYqAViTwWOAjdfATf3p/U8zitYKkhqPoLNjGA/
zGgwC4wGdELAtUbBfAmb8lB7uWmLB96Ah+iZmbv1qGz3KJ325CtvxbtRwi8GQsVA1k83OyhWVEBe
yS8DstxcXK8UrGkqH/L9nuZ6mIDLwvLSTu49Zju2/PD8wPbuNyNZQ3PNEVzf6ORyycY/6dzgFL/o
Y2qb9XavMxyMesQ5j8RgMnzc3LTu0GTaagemNycaAcKGBcI3+8PHVIJ9hpN0PD1pXDtNEMvDh+WH
VKJJYbBx4WrzszgRbnckDjbkF9aLWtTAEsdNF3nKISMj8O/N8qz1Z/1jtrmc6bgRK3marZh3cvgM
Xg3t3Pq930kDmXoNBr36F9jU8i5+EcszuMVDj9/ch9tPTwyZ4NmSJUtJPrRD4hHJPQHg4PK6pZ2z
nRQOhL1sKc2VmmVkDC4ryUwHx1nLAs1xWlIowq/iQCPqkZSxIPW59Y1/NRzxwZW74y2ezuPf1J2e
mEPA3LIcMNmUY7e9YlMeYouWw4zn7Uj4GS4B+1m6UpXwznZWBYI5VLM9WdcX7vrwxVYBaRq2vjv3
ddy1tE3hvfhafzDQ8g5UAMDCU+wFksPHW5wsQhYNpMgINAYhGTFMPYAYfY9pn9lHoPYZk3+pb9b9
4L0PJI7981RfDKeUJ/jhEtgis3k4ojz2dYvEpkM/E8VemzPliG8PqtFRL2Yy2zxON/erzpc02sCD
EIimFbL4YB3MvmZoynBpYRMHf8+A3MLXRfnnKIM4Wpv7Xb9/vH/Pf9jb3ZLC7cTVsgdJHkQ3NAKx
dRkGAtwsAWImEKKNdMQV3u4CJW1+MDTrw2ogMAapsKfZ1qzqW+aZwjnmHyB3DWEZerpxYFcE+JI3
wgQOyIgo5akYTOY9Y/aluSrBoDCTNqOLG5M3iz6hBLhhdDj+UbA29kE7dkTYhYpVSP2awEUc2NkI
L7XGw+HjbvgwutofMgRhIb7Ju5rWlwud7HPogUDk4oSAQ1+SzHrTGygKq6iq6mnaiFpApskoqBTD
riJkMd1FgkGkMGTqQ6LHs8bkdahlIiUkD3KYWkWfgWjeW8igLKTmTvHPySJWoGWaZgcxLWj33YyD
bmIoUZNluen7TSTJv+bV/hNTyYYhx/LZr0ZILedAtYmst6ML2CDUojVe3Gy6490X3Lj2ExM382IL
npzCHzen8+fY2o7oEkukdjJvJAgEFIEg4qE90xIxk8k2Bkmy2B3InB0xenHdD/O0JsAiB9RsxVjA
hbTZF0KWIKU6alDFdETDQxJfgpg8BbFImVo2PeD48dCLS+tluzmFaLQyOBC69Tjpd7c57bGUOkeK
TATI97qSHGnk4kBYRAMdPNyuu/0eZ4Bwv0GDXT0fta572+esI00DufBIi91p4Pg31r7raA7hQYFC
BEhBqpaa7GRSGB5sIBodLwigYyoQHWs6oAQkx77na7bjm6W5R9xQozNPHIJkE5gNblFtGELbwtLw
xcuEAjS52x5I07rhe8vNlduf8Lgb3y0PnkQgGyjyRY6QG8vCPxKD3nHfd8SCyW6HEAfBtoqF5keD
S5PBarq96941O05ue+srWtoL1vLCyp91dmyt9j+IfrIpVWQFBImBOkBRRwuOcM8gg+QlFvU0er6x
mQRkcLJwWA4MtbsH7C8KZvdFRRVAowB5+zU5zX26+YkTWk66kX8mp6Fq1FYfTR049tHE+kEYN6yT
b1vKIhQWQBMGIRf3DU1SQ3Ly5VY7ayNYCJpInCUM4qovSdbrItapjvWcCIyYVTUjiIpkHcnYerCo
71bT4SgvjYVMFjORNnxoUwrcNOIy90yLVEmveZEWNKN5KWyiA/mVL01rYP55/SM2kolL0Zwf4puM
sX7vi1aUNBJQZXgkeqzgBbE/UqB5QRQO7xQLBp7c2ojFQ0SrRyhlMlsyi3wik+BQCIS0j3gWiiGc
/JJCpjcIZLZYF63K73c/+t3DLUIgqgTbkauwZ0eUL8LMs5BnIDnt7z4W8U3N2mkfThrkQCWRnc2D
2EKCk8E5oOZQtc6uV8OHurusr6ANFg468VRwQxDILJ1qzLAQEIRkeQVxN0qyy5EJTCVLQtvoQolI
oUoLYiIBoYoMWriP8hvpzXmnqejcHIkfze4cy5gJUeQNBCoYgkCIAtXjyFsIT1iCIyIVjyQizxK7
bOWMmwamB7dY7mMHBfF4kyCYtSNbB0HwMjhbjyNBer1h52j20WyynN61RvPhVSwU5xlYMyCuBog7
ARZE4N3ocnF/SvuTTIiQIds2QwRJilPL0Z2oQkkr26ExkMQd8kxcCz23CiuQbyHOtaSrv5d/GAPq
jBH+8RKUBoLzfOcUzpCjWrL8vkDKXT99fDzhHM33PJwCZUpCPDCAcoM1gf5856T88LGoCxOevtTf
RlG/vRH/knIg5fkgZly9Hm3F+wCzM1C0jJDvfgeqzC/ldmKXQ3Y6zvMrKESdfjNP/vLjgjZ7kGaE
uRfmxwBRbEmBBv5Sq5FThESqjp6WHHX569HbwtcARyLsdKCUwK3ICjycyKJZg0oHe/PYMacm9Jzq
fvyigIBYKYwxNhicd7ExlobVRH4+ABQEaJx3XU66jBhqswmSxDy6HXyoonJUz3sjq5ZnLo3HvEo/
njySZRyor/cwhDdlzcEPl3Fh5L2U1wyRKJO7thCYd8sEjvE2fUtYlMjl/bmKARTe1V9jqA8Iq+Iv
keTlM6vUNA6m5j1s/Fv/UL/KI8elThDVExWuhps/OXLbms+9rtyibsjp+81G48b6dURjgHyXc5Ya
F/SVorEYXta2pbMd+Pn/cXau24nkStq+ItbikEDy1y7bY1fvqj7Unj1df1i9e2YwYAMGGzBX/z1v
vJJIsKdc6+tWhUNKoVQqDgqFTiQE32k9nLWFYft1dw09/RlCYppBX2Jvsn6aiepauMok8rJUfSPc
t0W73rc/Lf44tkSUyA9JQTqKgFgcDJGUEigAXHJBhS0X+qzwR/grDEk04jcBqZArCqSdXTN1J3T1
0aPIOoebdK2zWCgEZLmPC9zgGPcWPABxoF+gCXlEVgrRNdTwpZkLCG7+Ird/D4L/OM94siOXgRRp
dPZ2aiNgC3aTt/69Ykf7ev+gNZeUoilRVzLPsGUX2vjlojuS29CvOLJzriLpDu7fjiNt3mkbQzIc
Qebj7hs+a+2Opc9CzdKLpXMx3QVADXcBrOdL6qr3zVyCx+GoIOkAMfTfdoxnnSRvIKdmPqY6O83B
1QVHEVHpJiztRCPxaHa33clKtmayLtI7WRFEqgPl8wAFTLRd/znufQVXYpx0DyQKy5HHOd1pAzVD
46zUj5eRVdTh2Da3FhH/yFY3v7b1BbKZse+aHVZk8XiNeq+fR3IXxYLww9WopasCCXwskOKNB2fw
G5KPIwC91u//rr32likbrOD8UNqdP8g0kCTYIY88zIWGfgXQXFKivCze61oASZDuN1c5M0klTNhN
77zizpiqgXsp7lAtfxVbeaVWWK9DTvJzy6nVwnQC0kbN4GYujV0ekUJmeTy531sGSFwCALXA4T4g
3edxWQcRnvEjEM4miRVwTlO2g9ab8/wsUA4pKBSzMzlh56JrZCk4B7Ag5HBuZ4XtR/2r7fhC1ixj
D1QRygZo9TNbsJ4h2Mvszuf5U9NZZV4N4Gpr/Xpqrjz4iw7XbNToe+EJPJmFM2hy/wzBsIfTMK2l
OF3kAUXNECAQ1dDcIMoH/UFKOX7XbBPLj3lM3IFX7qsLAlG+ypBEcENR8uSg/p/yko5Ot6DG6GTY
Z6PLkLO1WdZ1vhayVW0fFver6TCma80CQNiDRjXRiIJAXNPNsFA5IbHo8e36G6iowLKH0oUc+w/3
In9SftySWF5OkeAEI7zZiF8V3SxpPC/VIloCvGOc7EdTED4jVfan6pNXZZ71faXXM/MRLaaAEUO0
hB/ZlMjdSsNKcu9nbZGuNjWnYCtqmrXJRc5VFIQRM5Kh+PCoGcw/+TIVKQbEw06M8GDsd0yWf9r8
x+TlJo7tyV0qrymMy+sdeBldhGHpK5CX8joQOFMustBIwObr0PTwaqd10dmhH4ps/thv0nuzXFfj
tVHF1rt6VLU7bMM9HUAPu6157/nhtdtg0d7zzcNUI2Z2V8IFhRe4bHO+uILy5tI0A2rGcQ+b1oQU
JSN2sDkpC44YZTWDSy8lulwXKF0VjjRmVJObM2aBnCj9FuvReC/FWrGJsZp+T3pbJWVGK1yW197D
YaSpjyq2ZlqjGgY0vyWkdf0uiLJKcSDzbfXZcZWTBwcgadUKPOF+EMQBzjCvmBMLexbd1t5oPlVd
rNgkjkywOg0VC7uQE7YQ3wy21/AOEXiq83q4GO6HOoOCmg7/tV+leV8axMpBG8Y40O/KX0WtaTMg
ofvy6eWfqrQ+PhqLPP4gQ2UOK5l+HHPUk66G/kKgv6r5eSSWj/TR7o76U4f3g98dLzIiw4RiSDVE
lmMVj7OlE+HdAkAC0nJA+Qmb/U07SHqaCj76cvdo9SZ22RA5st8Lmz1jYSdmFAfVdv52f+cM0SPD
j+g1Elw45TtIJRTjLpCUIfUwOrXiLLgauTKXTwv5QPmVodMPbY6USzNBPPqxpIcnrDkJEYLOoYEc
scqdMW884IuXIfdavzz1w0HKN5Xevbpj/O+v9tfqYaNbsFSWebv26nNb9z5IKGEtBzjGbAa/FRkU
9yCD99Pr1pVHNXCP1XqabYjuP1uE+a9ZCUgwQ8EBIOYDQzORxgxagB+WnZWoRCaTSUThbmP9iUBb
N9ZY5pYm9cct3YkdXW+but/h2Al6/+H5nNtics9pNf15N5ZVyjxs+CPd0G7iov5QeepAw6uDXBYN
CGLFajcYj2joouwsypJcWv9hoIMlwCzCTZjnC0QPTR3gmOSxKQVFQDzItGzzSGuEoyP3G0jxm0FI
oQQj1Ut1B0ZwUnf3W3f2KzgFCWZXiXCfDft/DwQK0U1xk7sQ3d2nTo0y4dOpBSg+KGuNaEhUuuFo
qqa1EvCER0POYH4IxZEk0CkW7OCT7c1sdi/eoWBn9BsyHuvlTkrY/iMWRgVfUQTBYo16OWyxiuu+
LhX7kN161TtzWzV3nPdZfIGDvIpzbBrTi73u6mE7fNz08ypeXls4blfH5cnEzWxAwsvggmB+g8fU
m4YjEyTtoaam/Ma8O0dTcmpuNb1YPc4/67RuvyE7EckYrkX+Fr0BYtwI/OOoEUN5SljXE6ZooYus
oKxSaV6aS6TJmt0tSmK0MiqM8VcarZSvdqV5HSl8IogrZpwPLYidSp5bDalLq5LN7UDzuZ1qmfct
YpKezPcgxWotOKwOrgk8uWAiJO8NvkhdUGwFB6R4zwuG7J4XH/qUQ+7UjmtBPqA0NFFqSUpBkgG/
l6A2XVBEmyWDW2aloPkWImjoh6eb3uTCGhoZTmvy3dNv/swHB5XeviDoZH1NrZPr/FnIinEQUhxN
XTgRCAs0nY1AYRUXe9SFpGUAYfZTAElq4mw9OcVvwEiIpZVkIUEqY8K+s7AjiJeAFYUWWfaY/Jaz
kQ92G0g5haKasNI8uTD09vk6rrCjMSiY8MqKs+kyFpH4TU6mfEePb+XdBD7LlUBJkSl9e7LlGp/f
O8y/0RzWJMD5muuWp61YjZuVVnH9SBrGz3pWVowN/jGd7G5a41qiQkbCj7szllW+ndLhTFUO6KjZ
UM45SmdTq7PuYdQZ71ed33QKHLxHQD3AcggY0NwIDI8ECQSrFhB4M9SEebRIHtEm15qJ0/EbGBJF
AKGRcRAChPMOZ1HNboxsqrs7M2Vh5YREVxWrutTLwU1Rhh8KqjuMvzJ+he/S7cN0u6T79UaATUTR
u0n/X04G8utcXNEGcA9PdLALTEIqHKFKnHvBSCYNCPe6zzM089pAZmAQG1/MVMCCFBZ3RqLexwLj
Wc6SfeTBbYYIHKoWnpHdFCPPxeBy8fJJu6d4RtAJbHSI5ikyLmri0rywNkVSvI0tPDuFgfXL0N5k
JIAbMYRfSIF3yFZSjPyYZ0fn+78xdtn9OKp6TA4PuEJJXWajS9w+zcYPGLyd39QrxD4HIW/MMHNq
E7LGBialHyyh7uPinjHzF8sNoy9odAgmv/g3GKnJDcYTgyXmCA7ZMNkAvYtqoUMgCsk95QVyNusF
Sa1FvEvBhPWAME16DZ/CB+a2hxo0KripYcOHlKJGaIsP1QQDiXfUBGf39nEjsKWN5TZnbf7Ymz5V
1fPheM7B4uF6z4gmVENDS9DexCz/2QqnPthJ5gW6daIenwDtLuMXDu7e+TUmtrZ5lwDFTDqbzNAk
mTOWYqmV/XStk9tIkCLgzBe2o3TX/xwv/u0kp6bbZ/hBMxXcCmJTxXG4UjLZcnaXmQY1ub+EpoTN
+EG90aF9+TCepEkZZc9GAdQGl0EARsYCi1iDIHFH6CO+nKT1ABZyiWCeCT01ofgl5Tp/QQo/wSZ0
SkiyizEC4xA1+7S2c/mlCKZOgdCo8+tz7wvcNNlcDkYfDFjProUK5yl8xKotVs2N2Bl7dlb0cMzw
blW3u9HtwDO8x5xTkGyAWoCZ/4H+MIa5wJCo2SENV6EidKUTSd1HnopL1A0dD1mR3W7rossdtdn3
Ae1Zs+iRzfHoNggM9Uzp+bfNRnINBdMJmbQ2gfYnifY37pbPi3LyQm83d2r0PIC19rXk+tzWH6vJ
XpyrdzZSpY25U2BQt3u9/vnKxG2/2rR2k233t2RPiJaDPGIohrQHA4YmRJvFE2m+LRsAPCDQ3ojp
csLVbnE0m27Q4AOGnHNI2WDahesyLM5BQ1BOLor7a51aYDzml07QO/J5D64d6SDQWue5NlkTrW+d
wmP/vpTCb/hBKCcKBBWTNM4egDX0oviYsKfhIMU4HUzsE4Njs090BGechB05uYVtyAqEbR5vuq1J
Mi7gnzQ4BqlqsYsNArOQTQS4haiZx+ogWIgroMLQLzDq5spqKDVnHoSa+r3nlWrUh1q5YvNW/5b6
EVwtHUbpIQD1ICnZLWnt2UO2fVNVg+2pmKs6uY+LZ8X7we5Njx8pux7z14dYLrFJc/16rT0EGiPR
HHYxNg1/v8nQjQIsLYK/KPS4PrixYoNy50xs+RPT50XRvECJdL5q2jwlCZ4dT/4SYq0HKWOCv8XQ
1pWl92QO1YpTZpTN+NCdsKKVZnd2uXwOZ18oUAsBnHmYt8Ka0gR65tB6GzO78JrERgObfJAfVeD9
h5lNujOlkdV9euepzWWZ2HAWBxicz6tR+UkKrdSJ62AK1Tc7JP0rFRjz0CCu+I/1D5vc39oMI1wW
qPl+1dG9Jmc2Q2u9Wm1222EeWljHWNgRzILA85bTJnL4pT+6hdGVprVPbPK29uG4Kjk3aMfyI57k
0T6/wDA4uYEmWXUeeTT7/TR7wVW3v1uuzGlN5mrjtTWb0a2DpM0InFpR3Gjb1af+v47MGrJYinNZ
zXKdYnkIgzFOhmTpR7EbgmOJwbFkcw8EuxLFhISj/a74KlAqld6G5J/6LVTf49AlXkaxJDUWnLhU
iuc9NkzhRhAYsikT2RTx6g1EIQRCTGXjwUuApye+cZQ0rCXmhNLQHkkguGMB0mfaHnmndwzrVsys
4wuL5RMSSJGpI519elxj8d3/yTGPeTaOQrfdm0tV95KDTYlKgEOkHr9OWorB9AohDyCkWBKAhOzg
yy4oSbIqMmY5zk/4995d43oiJGeGde9+NHlYPi7GWuPaHMxYOkqDwesOlhF4/PlwfRCvk2AjyBzp
kQxiAJ2BLFfhMj7NzhFvQjOHGUh4WLsg7sESt/um1aY6tRqFL92DOQq/GIEOTgcxDgWMeMkRg1ca
3BCkGRJRTBfbo8FVpCP8QKhjEmiRORhk+bHGquJO7HOLqTPsdHrD/pBJlDcbCZ7mNReWDvJpbpgj
28eXu9Xh6YvJcQZp+uVf1T70enlEInjRUOgpqm9IOkiB5SdQ2cS1UgM3XVV+g8CagLUWg2xWZCJb
rPsgRbRssS8TZdj75p/CGBSwfB7+cqL9Yumb9ECjYsZL3Uo9QerODUdphcWkWBSeXJH4N6vX5U35
Ga8lC4FvAPdXGTbrFfcRk8DvnMuldy8fB9ckWIkDlYXVLXxZ3DpGlIxOz7bbvAqT0xPGMH912Hk2
OjM92fnUwv3WkUQtANWU61ka0yQwPiMBIPrQa7y7w9vpLexNKGP5pgFhNWkIt2d3JXIgxvcx3haB
WO7k9Lziipi21PKcnYCslPV7rPON+1V4uWKd61kNeGgr4r7+vGahSKVzkygTSJEE3SXOYXf9Q7JE
o29JgHwUCuRrgZvh7Go3m7PyLhZlh60J15jPvOyXtoMUasEwyZqQ1pTyyLYYTYrWiPtCbGHyMbys
fBgVJAXomgJfDtfjdAoH9U6WGEvLs+8ERJVsKCjekdaixlpbMjj4o8obKI10N4eplNaRlAfq94JD
FpvLPpvCgzf4lILwVnmNm2dV8RLeYKjfZ0LwBge+AMQ71mCLNAaPngitpwV9r92rdnKikSL11zDQ
jOfeyNoOdYTOQ2Y8mEJiwYGj1vVQa9eJEYxIcrIbZn3bYS7mQa+gQGYCltesdXF/R4GUAJSD5vV+
5Qn31E9qFYI7Siro/Eek7nMFMYmU6kRX2Sm6M6zF5WFLbimp7pKREFYzeXP2v1P67tuod0FYr/u6
fmy95n6T1BP/TJ/LicTvGKbdzqhbccwAG8bO59TW8/5y+jpdDfJxXLzFbdeEaK2zprT6ARL8mXyA
ESDNCCTwCaYXEM1uCDKacMy+iAQOpHwgRYEUCGKNn1RgOYbF+t3wXTHEYwXLLv9n+U/34ERsImZf
dyyDkfgGqwObuFndxe8eY41zeQz3GwdxvoYrnLSItb+73gWm66/4DpeaEDzxVsilyOZ7lk8XS01X
8ZoifzZFzt3s6AJL++t/TcMRczKpFBrOWTJqaSeNAN6EWS/bVpE+5uVFVaFy045xUnkn9fGbrWEo
yAiFggBLoDxUgEs9nqhcjN4tuweRmaq/18T3en+5mF94ComoxcTQEmapybITNmyeSpUcNXTHGUua
MWFDM+mpOc3vwufvdwAbZXGCBvydj7OYrV4/tbp/mLv9OgrEc2Xcb/mxQTaIDUXnBlm/U7O/lqNA
um/OsFpvJu0513z05eqXNIa3/63TGUHiKcFCa5wVbayODJMhWyvt+lKyxnNDWBHET+PkKlvPhrwS
SS2BHxWc1zCCATpYjikJBKGTT5zcQD8ur3v7alcgV6OZkbwOfmhLLkbCeVmOOuc4ERhpIRQ5im55
cFtvl79K9Jh+9vmAOm4rBojxvVEUC328DeLxP7r9T6/cYBfbK/hZOqRHhZ66X4iut5uL0RNtSLeI
ng/z4e/jNn2kw8Ij0aBqrVqmAYHeerKmGy0b+ps5KQXx8Q85hrD3om3O/AhthtzpPdQlNFo27E6+
OSs1t4VeNtr9Mw3ww16htLr1mrad0KZqmrBxhOSJyPlmJO8wcUoAltJASDEECZVHtUAxc4Dp7JJQ
EFYTfLzVBNA4ENVA1ArCiLUDKSBSFvj/d+3/ftnc6FZ4JZOAzPMUveFxU8ncuALEZbswcCMaBfcW
L5dWKogpyZQFAkwzTOvnVjphu1Ea+agL7+GXINS0qDh9SqPB3FhqpuAsN1xppoSk0/LVgEHS5e42
tLwaMoJVfDoRlOYru6LMDqHi3VxAaqBK1FjMtLpiDW8fyVnhg1JrAlkM+SBwQz5RpTywPT5ylAcl
E0jenwCaF202LDmUo1ozHCBSlGHeyH5BK7KLA4xw3MdSVKY1Jc+Gt9vtlabdJ9PLXVp2k/RcViBW
I9YL1ipFh8DDTjeCzjrznqN8rILIZs4R5b8z1yzeMoHV2fERGKvA2X75a3wy32sD3IwQfdcjq/Hy
nLM5iIdGDPlsNUfph2JbD4kENwWfBrLBH0QmIkB3StqWT02JAAkNBVq+H8SB71fev0o7gEQMaQZl
HEjRrBEzQbRCMDDeDOL3gYNwK9ENSa4z09zvfwVEdRPxtWR1YFn3jbMT93cDSfG7BrPLeVzvJyvY
X22LHQLxEaTER8oh7A8uXwnJ/JXyerlITd/nNjUSgwJQN6GhfW0/7n3fnvbMRPuIQ577ffZhc3Nr
/8yB21o/VOOne3Y4UM30Bbn6pJRag5sqD78O79M1PCTYFCwI9KnZXoaXSp2Mu52yUTNUyvL1bhlO
1jLAtPfyVE2oo0DfuBOxrjW0bgAWpCn/8DTBYg5izgaCi8I6mAlimsqF1rSyKQ4Cbd3+prnYWmso
8sw7dAD/GTq8t97hhAznLsLt62o6eXjmQDT2JNHYZiBDogQ7Vc09tjkkCtkRhIKAFoZa8FDaH3Vc
Ovz6dXuzVOenEMo8ae9sjSdtHWtM2bD4+HD9kta70PzSpXn8bZx2JWXEbMd/Fu1LmgNZ3PSGyTim
t1F3lQzk040abn0gwks7u9l3s8unle4cQJyBP2b/blvtem58Dntsoehx/pUuLjudv5hxts5k+9Ct
0pGaSK9buwkRAutZNzg45gnTPqRbn4FAqaasgBO0M8wYv2wiq8frHh5bUq3YgeCSngPnV8S+CNun
dLaiKZ6E/8si2lV3UM2dsslXTf9W/8rxbfyRaVV2OUMsCE5eswDZWZfoZRA2x8ARPQ8u02iMnrdQ
nTuD6a0hNeMlyx2QTgbnCNQmvEt8WRflcGDKIp+EeYIBlg4xIZFfku6ni7p/ubqw08uQIgiaPctn
JyCm8JVlt+AghHzaFvzjBCD4eyoV8s1et9fpIB/6pD2SkylZWADKWeBUXMN3veUgHgouuqJoD4og
nZWtMCz4h2zL2uD32Lbq9DkmhaPb2uf70tgJsJ/OHh/HvzUPP8x9KvWl7sBYz1dYF8QMXCAaAzaz
3hAHDb5x/CBI8FpnffOtcIt55pRzsrVctjtn3yBjAFjL5jLsBFGD0EWFQOhMechuXgKBlwy/tF6O
l5RoptbaAtPEK9WI0tRudiA4rc0Y1nQGN2Iq/Ez7v7kRRp3mUBehM2Dtj7gM61RrHPb394vVdMxZ
NbZn2KOaVQDvK+0PTqMTZeHveH3dfdW2C1KK754oIelr1LQDzVxGNeBn4m0hN6RJ1dK+g15CpaZG
Si1HhjSrJZPlvUZIySYgDW71nCf/bAHldUhh67mJWVx4YgapyW0Eu8Hd2uhPoj9W0p3qrS+P6ZrR
kBP2B1yM1OuddY7D52rTmXXue5nb4W5eZ/lkvG4igJjV3VHS5PC5mx+ESYdu3BsXfWa7w9XpGJmc
FkQD0+ooWTF39n0bdxcZpzYoIfeZxkUA3HGerkFzk0qgKBWCByxkiHSXGU4v/TCPUxsaGGGgMBJU
pFAPlY7esP3LX72XRx3kD/3ekyKT1eTe/NJeytdE2mRXyz9tHY30gGuoqf43mfm4qvffeofqbltX
d9CZ3wEJg/HuZs6ZhSFmZgDoCiJi5w56Mr0eX5FA+wM1CuIPITQtBEIMf8wJ71hJnQ7SxjInrqHT
zRincrd+qufL2XTd3OsIF4TeMzcU0SMKgS16MIHlzuIGrTuPl73nKxmoD/tP7m9NQp7VrMS0HIp0
+ZBrcJEnQoNU9otyv3OhTKFPVnE8MWWQNXAHcAeiBcc2AjehjhtkOrur52E/XcukOflY6wsRCHLc
5Qn51upiuNChvR93N29u9uF0+Q7rO7i/u89qPu74OW334Wbc2r1sato9xG7y0tdMOW3c9JYl6cPm
AVttL2dcM3Gq62hjXbcNGdT0MUKQ2AROA6+nrU+rhXxA+ayRJDF2zAQF3PY0skmBdVIzU0w+4hYu
ECygQi8Lk2Hy8bpPst8B0jggJSC0P0iB7RYH0mYVaUWpfQAwNrQCIhBJkkJwLD5OX3ACtgVHMAwT
RKOJZEkhjcYUNaMXA8bMSh45/4xK7VZv1/pC0SEDv5E6METplKLr7vN0+NJtoVJj0Z6pGYKUrQio
K/GJAG7qIlMEcNKNIzFGIOO8w2Qe1HSXxo9gFzKCEDiWksMpQUqpWvFHnJ+7tCakWKIuPB1URATq
Q+qCOArBxSfBJMes6QJ3nijsvz1cz2ZxtLgFmSXA/MLLKbJp7XJdKNDBRU8Gl/VWDCY2i47ALGhT
uVwYFSVRDD8Cqgpg7hMMC4uG1Y2flBIby5BlrTPSmVWf4cUmg5o7gU3uhDNLMHNqPyXsVtS48NiC
DI9ls1jHEYsNbchiGi9jHVviP3YJTPIVb/Pni+7LtRwacb6qNRcVaNrktszTe/FAVW08LifelO/V
/Ou4PTuZdKSCpQoHdgBLMsz/ISL+qmOPxWc0l5PYHMwCFlJIAWRSMWHr96Y+DT96KpiQB+6kftwf
vW+Z9NmNy96a9pB/slwa2xR60/Frd7Wa9PMsYwhP4fosSnCy+b4ITpPVjSMFdni9vVHeDAXbGYGl
CsuLn2w4QEUdnu+Hzpi5kRwkA2MrfNg4pQB6qZAQFzRhNCmWDF0KNHuDoDLB5ZBxBJg2QSAH4tWG
ewA+gUmA1qcg8zVXxMRI0fC8izObAmGC7eNIfwiHff930TVuiDRd881A2SHDYxrboywRP3437d9U
NQfMeZjgNCC5yCLoueef6Cbf7uPkIkMmsLg+jYMMu8MzX9p6vto/tTcV+6y8IG75yIEa8vGlAaY5
UUM2HeRb+s7i2QFJK2/y4h5bLHWF7+Pz/umqcAJEAzdhoUWhcDXd/ea4YYUgQGJbMXNG/76snpXI
ydbMfzXMZxkcRE7THHGcGxRkeLYbb8MXVxRSQXgORQlIrKER5Buygxs57huEJhA/7rA/GWlAXpHf
MKgIbpoDRTSvPgw3kMmoHXM8QK4/pGT3nUM1mInkv5qrddrDweDsEMTtkqudnlfsyBXllmvuKMiO
IWiILFucgZZoEOQXPI5qAa32tHt2j0Ip6JgGGyah6WepROCMQAsQE050KUGDAvc3Jy7RzWTxa9OJ
5IUEWepdJlBvbJixknT3gTFwX05eLqfd20HvJbltSwX5KWHxB2eqqSyPXKLvU810GkXiIbjPFQRJ
tw9YJQAd4A0QKwYQGMPs0YRmFSBP4RFBH3RlU4sHcEie2E6cEjxCsmSfaQD9QYNkM5oH4MD02xjZ
+Jf+jbqeM/1g3gKuOVVZi6y5akw94L0sPjo7F0j9zovd/mM/v2G/uR0T4YzgVQRVKjvyC2JN8EFv
9OZ+IMx0eHaEqd7lTPdeDJ8avdH2MF30Xp7vq2TU8RJ0jLnVcFKNEusuD5fVUJwMl5p1jfS6n1bf
YAFihmnTBBGoCwx+UOxh+nXSwYLJ3RKImU1ckHscUrJ1JR6KJ8FJ1d1s/Gn0xVzlbgaoMNXR4unc
ZBRN0TUoIlhnziqnrhb3wx+2Q7RVp/AOdDKu7Tm09uJxeSPXRjIZ8tIscQaX8bLw8/KUo3jArwiD
wffNNFZKmX4FijUyRUF+xjrvvLNht9PtjdqDqs+xPuzcPXN49Fb1w3KzfGiHwwMaQkl241j12JiA
ckakgNZ/F0IiZ+irV936xhPUjqmIVU6KHE3QwK7lBl1MXFGHyYLB5W0iXywXJikRJsiDIcBTiAT0
oCoZv56htbinLXPFKChibiXQFH9TixRmesPJm/uKIJXJpkEvHpUiqWr/bC2i+9NxepYtnn0gVe8c
iNvpDtptCFINunXn3Pu0Xu3brZddv2yxcldA6zfpQbTZFeigS/0zXSCDpQuoHp29PkgDNAFuHga3
ivgEgf03DwekWnffOO+Fdh415GZyGRc60vjkKIRw32C3q1eRxtpW6GOhQYbY3NO6074YaIH0WIAM
aXwChABCgwMzG7R7r6ruSJMM5bEtuOVj+8p6vxwBIVgmzpCGIyhQZQ3C0XL8gGBEw9+PfEXd4TtD
XN1f2+Me6U6vh9/o1DZvrbfzBf4MbguKIe6OW7I8zC1KEQSiEUjfLWIDCgRz0KewVpE/riOMNtlO
v/Iw2/g228oPoC04hYGYG0xzCyBk1wA5SndO8oCYaZLE+gcS2o22NxJFVHX5kUs1fOjtLw7zf/LQ
bAWsmXO1hNuXhWh34+gsBp2UIy7rxEFXce2Dnf6N+VmzH+uMltUFl/rFkEK/CQ4TJ2J9rNr/K6aT
JRLAGkCwxaawhnmhX4V5YaX+3Jtcz3YV50JhEMVIt2RQsXHOjFb4huKXuo/hBJwrXR8nCVulmGfP
OBduhWdtLEjL4/uOlJIOwsCxtSwOzwZDxwG/Ukj5CiK+70yuVMPQdO3WLUcC5S1p0QjRLPxWn3M2
Ty3151qr+DxrSk2JLvtjXSPGh1gpgjsgZdTWH+hH4OURiL4Fe0ST2DAldghQAhoGxx/LXf1Fwhkx
IA8tagjZYlPd8QcONtQJFCpiOonN50jkrv+7fsxpS2FDZXE25y/qxY2xn+rs+u/JKfoVv2JdMWqK
a1abVktnsHt+aj03nbpFueYRdD2+qnRPGAEZOmrWIkRJXK5YZoNkOKYdw5rQysvcxefhjgGay6MP
zB0hxNeDdFRxES5+Lpw1J9lhWRw6yy5Th3Ensnz+Nogz+8MXZh9g3FilWZr14vM+ZmVhdFbtw+9W
0J6aUU8qEchnXsMu8ABR6+wCC88YiatN4QRiydRBIji+dnan7tO7GvffbLImwzU6V/iDDIv9/Fv9
75eB1sl4kFWGWupbt98gPcwCe8A8IMCsy/3ErMGiCB6CQx6yOPGDnviduwLYtcMBJv1K1+0yFXCq
0bfPg9Vgz2LvxmZDqW1e6ReDwBCoyYTgXyRCOJtwg0N0UJD4IXjDOjL4wBzAULungwELo5hdYjQd
dDV1TWDrrnBDe5ob7WUaQsCCWLKBJEIpizhwc3t5WFwVklqZqQ9O5KThTbQwVN0XS3hFX9MFmAQ+
yy0EOAu0D9T8gB6dt7PQ0GNQcysRaydYQHHWw24n4011P5phprKGNjpZ3vOPZUd7hUqg+SFKCDJp
Jo6pAoQSIkZjM5T7sTSvVhZBiFQ5mBbuZBJd6JvtBTvvn7z0ASWulg5tLnHKGh9SmEQ8BQEWxCQi
2kTA88Qp2pgAOcgitQwRTBvoVRCIQJQg2QqjFaSoYVL2j3/9N/cXcYvRzywq6tTvqVZmy7jdq66H
nMJw5sY4VK+rVr3eV79tcEh5HGHjx5YP9MCIofUP1dXDrQkBtAyh9KxGSZEDCq1XAs1uJUiXnhQf
BDANDN1v0uQ0NikazylHdnVM5ro6iV1dveqOknDNP6SZ2H7799lyPtHBn5gVbHfSCXVEKMoFGAHO
WYAp2bPpgCXBOaAWN6ARtGuRu804juwyPQ1Nc6Cj0sVLjlnWZF6hPI/KT0xuul5SpGoLrXlgWUzk
LrYxKpY51+hUfZCh5ZLM1pBEWQZYz662rxSXT73jV1EgTw/76nO5g6kxVrXEH/D4FvEnN7hfwGlv
GFzGMW5BtK7MdSRCNZX0qdf74+l1pnSihmZPooSf6+/P76zGS4FPrV1zy8+gGg0GZ17Sw2FZVeMX
VqqLKWfD2313egH7w4y0CbwHBAdpQqLwISl1O+YX4U6rD3j0uLa0+WsX5jJKYeZuFwY0QhEgBZKH
zvk3eI4keA5YzeJGUHOik8SMOThfUlbjMDFganOwNFQOMC0CA8OKe8Ojnif5s+ELLxJKL2HcLAjE
4bGZx+kHZsnCpGZMHa/Yqq5Xh/3lbnM114ZGcrgMEEpVSTO2j8beb+KoMDoXoM4lmgx+N9vB4Nq3
QsTjb3gNBGi2ac28aSQsSlJhlNns5jBLy2AfX6YXdff2x31NFX17Y6EeR0FVHI9YDelvhkNuLTzr
axb46h7uR/PpV3FNkEtn6UFe6GzNBu4oEN5wtPhGiJraZgGg6Jwp37tmSZ5GR6GJSBbxIuwQzCYl
45yx05OLzRBkAjnC/eVEAwZW2JEmyodlSAoI2tEpPPLLmmVIS+7Hl7GZy2o2Lj4xl6WpLcTUkop0
gyA/MdnAtAJirPXm+C092n28eGVNSFy6ozYIX9FuxxaEzP5NJNzJR0BnrEbuesPk4JtrCaTejb1m
pW1zL7/fXC1+IdVkoKHB3e4gTucRRVuGEWaouBkwZi1nTWXL32KsWgQBQVwQiANFuBSMPBnqMS6W
XfedBiNGMHJyYIRbXZ/BNQIev8aWBVDkEwpYUMEtqMyKuFcBMl5dvsZtCcgWpATGYg/LGwnufO7/
WtS66aAEBC4POiP/fvPvXh2rNDebOGCuUYrLKrAp78ZdKi8rIh6en2a/V3q/2PZhZcHPpARyp4aM
gxvK3U4VKQFIsHvVugIVMd9etttfnPWk88u9EtoB3iNIqcXHn7ZNfJ31kOsMpHSgg78rDCwSUp3i
khJNKJ9UU+MWzweEeeVeFz0EYgc9SIxtNA6m7sedeTxI5nT+5VGvNUbNrKpJs9j+ulgQF6Pl0rVj
8Gkm3ZNV2b6zTAKVnnvVPF6igoEG+Km+tXd2HIu0ZJ/jtjg5r+4PBsROR0iHx/UYRfl6/1WTjDb1
ECALXRE95KY3PnztHBZyLE0OGjSDFOEpIkQKcqKuLJboIC3g6KJsGZ44MnlKkO4KRahOLxtuveHF
qp29J2HHFR1oD4qlC7kSwzfOKHeK2cgMbwh3ggBhFGBh5zhgsSRAeD8BISO4Wdrp7vhEZQjl5QXw
FLi4KZHaMSCh371eXXrxlaEWXwWhgXFRL/Q1O5RkEMKPu8JO++xSChF5NGAQPOI+0mHPzxsOkxZu
4fF2sJx89Zir/b2/uZvdWttD5Kw5rTANISlUBzeCfxHEdDZM4+HkECnWiylqog62t9PlpbqxsHtE
wrC+1SngJdPpqzb204JzEq2NQGj+5rLU5fZiqfuMIIkofjrKggpOiSkBYtDrnYUtkKmQx7jpBG4P
BlFRJGCIHDHbwoYfkOX8+MQgC/P+uquXeWNczqeyN2tPRuuXXSeTxXJXpG/jJQGePLBkQg7EzlD3
10kYS2f2l+lFAgQCInSkgCORRrA3hcy5Kj5md/yA2xYks4iol6aGuEp+wwF9JsuQ16ROYttY+iGq
RkdYusA0J2ffbFbmonwIowUTwhHAoaxxwxBMZzmDft65vzysNTfh35Gn4IUdjCyHz5dkQnq1qVrH
PFiQkWALvjsssmDTwjnW9vIC210a8k1RhVmaCGOxBlcV7jEPATkIjOPAgpkgrPnpYwE/P7sATuoz
36T/qoqZi/qMk7ab0fB+v+22vkyeWHmAoRN7yjQbDeM4ePLBo/fCI+YUIMFK+sgHkBq+ADaDJDkr
bH4TR7a45PmaLYusZ+hf1+t0znhxoql0dng1OgfzUSm/6H4jQGmNgCBSHGH/Ao9TvWYrFIYIry28
/knhwcKG0i5kk1nG8S2x1l0sVV2xljsbW1AfZiCYu8xUhZFIhCvMREDzxtGh3uATSF5YxT06F1Uw
nl+k/p3nHJyenUd+TfOVJYVS/D6eJl0WfUwpHb5zp4Ob4KClS0oI3y0OhN2t+xUYToZJGBuwnaL/
P71Ln+s/8aJyFGyHodbZ8Ly3nW8GvfXCzAezuV+xxgLCFGis9o6bj0NXmSvWs9/3Ww3LzHxA6yR0
VFWz4S+GDkSkVfKgGhy+KRBE7BLseMYuhWN4CtPACqTAAMrG3EvhBgguPBYK2KVuYjRJAr7c9LW/
JLvy4i8Mwd14x53YNH9yu7xjCmBiaTmj9UNRDkboe6waeGrkg36mo6W5pyPhfhsDoMfRVawxYwbz
tJ8Zrnv97n47bn1psx8KWriLoe1BgNYPpJtYRUVAKNPH6kLCqgvISDPkOQhSXTKalpbzQlHPMPJr
Oo4i8ImO+2+3y/oXUxFYfB0QjKDTOyCPg7Z/xzwHEgxJNGVW1bjyX1K3ARF5Eslku66f7zyaIS9U
th1XrLnSA6DvER05M8L+T5MfRwpCoizGqQMgWj9yXPtnEIlU2HSw/MeC1Ts70lpanduZuiwiYB8L
R4/pecNsOwxW1X3noTv+IkUOfSxYhW6kgBsWhChUhZLHgXF5xgOoUqIgjppswO3jJUIJAgmB6TQI
iOZzIJBQ9QUBX+afH+P0BVPSUmiJRMgkZzLy/hYeZ9ActXEcoYXiNVktgUACo864DUAk8wypdbwz
A8ljSA7TFWiVGeIZG0uzoFqDamJEohnrr0A8Omv02UcKe0g2+xvTPFDk0cFyGp04bpMPCd17xxDs
dwZ9RmFVmz0Tg2CEBqFbk16/97R9GX9Jd9Hb5rOYQtDSdYMjcdHpQjxLIXQiGWhyhiuGGMEKNd+k
lQdk+CvIT3AJ/q0hv7FyhtF46loEH1lRlN/512QHoRYghiDmHHZ8P/zq98sXZMm34SgOCiMysUx2
dcIgYplscZTMJZt4KlsE2rEaOh3lvuM+xjJrA3uECggfi3nFPJQ9Jflvdz296Q510ycsREa4xjhI
M5iLtLlGDNfdy63g7P5d9V/8H28jHrVJ9iylOaB0QA7fU3fFaqpQuaZeoaGpt/xrqT2+Dl6p+TAO
UYp2yRPPtBKlWfJolkB0wY/FriCOUimQsu+oKFS+whqS2rmlGDxfrJiLO+7AjCtCeZj/8o10kyl3
GOz8uDQXvqrQ0H5O3qKBwUu7geSO1I0L5HnyEGUjR6IaAeEDKTBp4yKgsco3Hwcqva3M4UoBUX+r
WZTmGocYmjdKTNeIWcaX7YvuMM1uWPbhfBBDRs/1Nvb7wveWThbZWSosEoWoUDBR1EvrRPNwLtZ/
IWKuZqlpUTdUgsbwU7qlY73tM4q+yNUCqvMJSE263OHydPOB3dB+x27gpis2K3RHoz6D1LPJwNaY
QyBGoyX9Dwojz7dsrjaLz/5m9FI6v9hf7/O/jRuKkf+Tk8ODpd0g8PD3YjmgLVJghRsi7yAVEQuE
gITD6ur5M6JPSEIfog9Tw6nAuLtFF4o3VgLV9yzG9frPgJJcmAzOhP3MjYYlmgR9ocNjUqdhs8A9
xsk4z4Y3fgL2UIjZItiHAFWG089DmVYshfgpu6D71p3T77axtjt9aDLCd3dqF6yxwuezFnRJRz9k
rw5tzmtpZl47/Dqa6PSYYtzx8HhSBKl+RqqtPj0uu6uKNjfhrNNR57gKrJTwFKBlrKwNrY8Yh2Uv
HkSENoYgR9Udph20kkXAJC/NrY0haA6td1Gpoa/kEpaqyi4hE7OoKhBMNysfkMYxRRDUyRCUJ0ST
Zjk1AaRQjmae9YF1ANAB6Wp/925JQ5qMNOCCJfCOfCRyb92x7Jcc6aTZUZsDzs5dQuvX/VOXSa36
y3IbC6+ZlIE+phJQ50OYXpCIUA1HqevPwmXFY10DnletNMbyUEICRh9cX7F+zwRr9hmiVp50AkkO
V4hj7f4w/nV9lY9lyiuPrOkxutsaU5OxSSmTxMQoUJMHuskvHCtvYaFIQRJRfFkNdLDy03ErkIKH
P0OQfn0294wNjlNcu1gHFYd+jKqzy1IPNWvhBqPJ8Iv2dUxWuvqZUFfscvsqpBzXE3YSKa5Wql9s
tYV5qBvagETUKFXd4NrbPM21JXa3frlEfiGfXsAfcrB75rH+Q0dLHC+UhvgUQgXcDP5kCsyuJZJP
RnfkV2HZ0nMUhgARW2SjzaINu4AYykUvKQyDw5CoOcaI+UOS/aekOuanEWYHGe4c/3u0OXS4G3p6
yVVCaQNYmGDYGiqHV31ez67vO2lRXFITsdEkFZKdP3k0mE07FAesRtAyDiJkF+vl+S09SKeFJCez
Z+licHJUSFF73srv+DrSLw6rfK+5K5AmGRiLWsZokyaSnKoDjQugh7kQ0xncBrS1M+k0vWGwSomB
OJhekAaEPhLOgtzORk/LT50BKCTfP86j03vBeWjy2paH2ibsEXLkQLyksIP6ZHMFrwMxDgxtT4H8
1snKSdw9vd/ET/w+5Y9taM6dfuMrNIiYhQqkqXNvYRXEGcnHE8l5mrd0i1bZtAV31KQxzKsgo6tQ
n2GlxHLJzAMoIPUfLGYnBc0Et5h7jMTcLCprIMuWX9fDsTISrrj22Zghv/UL/POGWcwryMLzUnwe
aVBJnvADnhQEKzr/OHNpeVwyWW8C+THQiO0UQ1yQ6FM6Nrn/cCtquC0BdDMJanlbdKXIZ2Pg7d6U
F1E52VS+ISN1x66wIVmcS21CCf5h+rk3B1C5p9frgUTQ9eQHpaql5lSSRFcbu4oKgwNT5X2hhTrk
zZ/O5B8cTzXgkUxiLOR83YCiKP7PnlyTEdaYvzGO0BhB00pZ4gyQrIUtKySsHzOwo4ZwMgjsDQQH
MSwIZRGQ+GO5qH7eBiR07y9fmIDuXbbXskE8weDPEr18QI2+Ixv7fJy+7+UTh6aA8C0U75oT9dvy
jJS/qXyfH5IIIveB434MDpKe5RMDZlyVQhKVpx3olT4wYbpnazzpMYftioEBKwj77IQcnfWYi9bT
6+L5sV9/Obk7EBXhtuXVIEDaCQSIBgOSwVrprM1peTd+U6vEtoRYMFUUCzoCHPjS//QYZ5qeOobF
5qE91E8F16czptBxOT0h8dRmz8kBwpYEszeQAHsjth7hg8i44ay7X/hLMMHlIW6SWlwby6NMZ5MX
KmGNhvdefBxBzxumKHhwgAl6Bj+g4ejtyG/Y5sgUbonimtk26+5ORxizqlpM9k8D0xDiEOB0KBNd
lwWjgRbpKALiFGD0IPy1M0geRRkOPrAsy5e7D0NKMKH5DQhROljwdOI/EX5vWhsBLpeXSy3/JFld
SQRICQJMdP+TMkqw1QMk1H3MrGweF24ipQQKAS8QhKALh/hjTkr+JyyFafeCAFvwoDl/XXiFR0Un
NhEzSzhG0OqoSi8wMBTPhOKDJ8w2sEjinIaqsOhLD1zMHzXnWV5QVK8LBqJeKYBXmX9LtZo/8a/M
zOQHsbY2pFKqThwuo0pxIbu9MuGSoRbt7z7BnapjCQF/zKXvuU2H7XrEDDoqpz/kgvMzLu2Mp5MJ
g6nsNjWLwqsw6imvwkZWLkZgBPKCWxnxC/DyO3B+7fwFmnewb1ovd89a+Wwegq2F2MghYk6CEWXi
U4r1HEUboTgXbUgxIKrNmrMYdMmF6uF9XBkJAZIT10xPu6K5KY32BNdWRmOhHNwdpeWtIaA89POC
lN/qhjaKsK2KlRrN8PAt1ZxkElTzcHH9P8bOtTttZOnCv4i1xB2+2rFzz2TmZM6Z5IvXzJw5GLDB
BgyYX/8+u3Z3I2S/drKUcqkltUTvqurq6hsMn+rP5iP5IRx8sA8XBrzV/BjzpTxKJBcelTRFdaye
NB/sBmbFPS7FU/cH9VQeHLT8ffnPhGm9ZCDljraC1JETzU2XfXdowa6aO47sxdMQIdG2204M4i8N
UEvBcU+Y2rg4uoij3eunUAg/yyPw0KIuKIfVBYrS+scJsmgJFcanJ0vH+3v1yTFTlpcHK9ruv+d9
fHqrejv+UT7eX26VLd8D49/ib+MzOPxVUMwLNFkTaiSkwRaAC/CmUuc8otw1T7EyEYRFWIoUmUeW
zCAt7fblDSMduneaVsfH8UH8WjP6FeO3gzMcRRJSuUWHHrcURPwTfK95/wr/IltI/xbSU89r+hVh
i5KZjF8kixQeIV8Mnz49+4j1r4fHC/IvedlCtYdPI3Xsz15hm3oDNlzsN0fXtbbLRbvX248iUofa
1CrRXH3a2kALY5tjwwBNA/P4QCtgoX7AdxdlJLFoJYyNiQZfhBbjanGnD7fViubqKaasYcyick41
oXv8cmWY1NddDzVVLtqM0MKrXgwmSXToOiqQLjk2kJv1ue5caiFRUEc+LDZmQBr5OEr2hF2eomLj
sqWDZ7bs7nWUq9yBE5UpyVRy6+/O4Y6Fra+0HQ4POVsYi5epe4jJOB5G2Dg4O2mGhJpIvqJKlkbk
/oXVJOb1FHnDUnOtKAmntt3QlyWN+cnUdad9/Ehavztqs3PqqPtkEMa29XBdPWwn4y8ODFjQLDNQ
o49sTG7+tSRSnkdlNCSBU3DnNouNfbeBlpjxjchIkZrHf9/vJWq+1TMn8VCRTuVySJ2CnGrupR+3
rDGUEEbypZhDkdfb0Zvb3/x2e3zJV9SNUYlwp2uXHl1iJHGSluxCtKwU/Mz6T/O36FfXqirJedTe
vCV9B85d/I7Z5vyupd/uKqtUXEx0RvKT8ONUfvc3yajHx8HU6yefSidOwxbohA8MupiwfBb6YgUR
Vy8x5pxNybwwZOt36YvC3y0vss6lV5TweXogvp9rPFa/Ty+mFcsHoWRRW/mjSfcpj/OJi//se7Em
b2v6fqwvl/7kQJwZK1VRJxirZ6HWpNArAgAkY7pJS6qF7cbAy6fM80+lYdEQijF2tu0UT13Pfeo3
WH+dLVRKHwMP+AH+DaL0N/BhLnMYfSRxDepTnvbBF8H4W13jmFJ1kqs0G8eOP6QW6iommYP4ZD7c
3UEeHkIVw2HnTCP0EFIO9BJ7bMm1gpgijDBWFtMk9ws12m1BeJm/yD+e702fyUgRiqp46E8LzA+I
ppYqD/K4Gx1a1VOPt7aXhx/bxVI/mOvbW4Wd/ZPLj+VSnXeVSgqHeSih78ni/UAbRpfrMHnwM6xu
ivmM3MJPW1O6FB6cLgSl2GBetpcsBvuMvewSnOgMR+N2l5V5T9sOi8Wm06rms9EXh2fr9hJE+Bho
wKQ1CG1UAMX1p02IYYJiYGzFoDzlq/DorK+aQa/1CLZC80wmB8X9dcNxBUIZtXzovlqj07xlOVGF
9pBkaApScIIWu9UJg3CHL2nPl3AGslA0F57rdYpENISlSArpYF8oooLAoMOkMJw2bwtqdbbk2dGU
8LiRGKosgSkOpZuK4E9/TkiEZcFSAN4K1SFJr8D+XHAKWWBpYIbC04HaXId5OF7eTvsPDyN1aUeL
KS2HbfzBmXRwNq2ro4DCN6pVWE4hUelaCDutC+sQRcSyc0A7/qoz2y2g2uIXwKyD2bFpmwM3Z2yi
BWi0BcDYyCUDRpMmYe7GjdFuf5gdfgHVYsu00BEYGUfDZ5RBEyatlgWQIANuFHdRcTNGD2rcoBwC
Kjfxi56qa5kT6zl3mKFV8KrqPhebatOvOaKHlBVmu80u0u0BR3t2vRnm3u+m6sYm5AYQTMBQyOQu
L1QOD6Yopw2rQkCq7MsQKZSwbEIRYAmPaGcCVk39AEVKSK0ihHJ8HQiMFgwHJS3m4e1ICgM4dUiM
DdSQHP3MojhmCgCLfxaPWkPehta2NptTGl9RP3D5Z0q+3W4sV6jQbluzhSpWNRrRomms6rtYVmwd
v1gM5WRSwrwECtSUJ1QpYQELwykHhU8KlINT/D8nchoe5ujP++n59HAmQ3i/P7ufnI8evwGUbCGT
67CVWsSIsxjlbcNopbEPRNnXzSNlD1zcAAO1ifR8IYygMTEFMeAwDwS4AcbKoAATM9h6zE2tNaVd
TWoOELigMzZxxghaYLKtE041hbG2IK+kQ1+PvTd3RhNAGhHSZbROj5hYcx7AYtV5qG7nw37ohpaM
NEThlgdpQONTgGBC106btBiiBFRUT44/5W10VNC1uazFRQYJLgmPCLqaSimiHSia1sApCdIa2606
BQ/DQOkDDEXf0BbrSaKMkaCgjwN0no7o0AI1KIngyJ5J1hYSogY4EmS4zZykcfeVauc5k8Uq2GhM
p8P/QXPAzuLm9mb8MFoTqFwP3lPmAQVvGz0yjESD4EmrI0P5F2SKrqAI5mG4IY3r5AQQoBQ/B3wd
igKIoJidVbvzhE+YMWlKbP2BmqiTkAK34aLMC0NiHQv4YsLgDURh8AvSctfWDalHDscIqewyJgPm
+sSVSYyjpkxerTBYUPWpr8egmuGYHRhGg6rTa4xjG+4f+uv7w3T4JfX/2Va5TeySh1KkeUtj6gxM
TcRJGK4X7qfqN7vs9hGggFEMoBPJhadMuQpPpqYwdh8MHpQbNOEKzMI7MIIAYRxJK+5CuIFJo9Sk
0UhP2zYBGKYOeDk8zkGeAYAYQCj8jp3kc3e08fQgeps7bigW73p8vv3TZxIZz5yRXOSoqWVEeWYP
0ow11enwOfaSWcQBNs2QLb4GKoh4WDAKPaor3WT/LH7n3OLSoKDIJSh21CC94iyOnmkjdIYs51qN
mT/RHzxZD279WHUfOitiKh5/b7kBOBh3Whprt+KMOHDDkA7lsLMB+qQA8c1XRkZzxhXOkAgop8cx
2lZhy0CRAJCwIhfjSYrrNUQBHhtdYmw5JB97Y/MesucIK+6XOboCz1uSLWeFiOhXIyVGXaT3Z4PO
aTIbETwo4sdLw6zzKaRp4IGEK9exFkALmqtZpKPYDqShHPffpmvJUxYWZIIz/FJ2pUNWXNOWOjZV
sz8syDwDkzxdv8b5wpcXYJbgLYMLVxqcIHHK9Mdj/31PgwhknXIkD4YDP9fSF3UElslnwI8sInb2
srTzvPpScIq6/z3M/npZDJuVB6MAMVt9puiMepg2etVPW6pDVj95XPTW809qqcaoH95vg2PBs80B
asueDU5B3vgb+uebmq4zLGGF2q6AoUDGEtjSADGWwMiaUvgcFHaO+VPQtgKmPjU1rqYGw+6UbQC8
EKnZA0rbVgEcBE5EWg2BKShwBDjG5OWi7zS37YmyH7cZkEnd0e6xQu5p2a96N+3udNydfVKXWlkg
o5S/1d/U5U9pu/xLsc/3sfoI59wHrQOTaxmSsWA8CKyPH27nH2A5vCONo69uZ0K1KEWp8a3FR3Wl
+mCmGYbDONoq1K1G6Gva/idqhCDxHfrCQ+xyA1evrNSb56Sb8fvVbVqm2nfog9p9rbhkC8KX8TVQ
7UBGqj+N76iuWTWjFscs3xzX3vUmxHSjL5WfpEzcFovuh7KfrZ9xrvppYftINF9kFUlki0USiXxA
JbqxhFe9DitiKymdbX/lj8xIyG5v/JcWMI+SoTNOEUMuQLkJBlnnwKTYwsAgs6Qj0esZsUECF5xF
BehU06o7u8CkYXHqIh4Dl7nBWXMFplDSj/MLkXg/aAaaVKLev+WqMpocMl/RDnerA5mFCd/Xts3m
zRehHNYpP+d0MkAu262z9o4VRGOU5XLKtPPV5+n1W7kJNqxQAj7VbpQsrlKXuLXnWlPZGmzrnfib
vjYB8ue/W4w++cUkwdRHWr+szUx3PPUDpc2DikWS2zrQ6EbMrzXarpfbmxbaHGNZsN4oIwWDYkLh
YRoUuSdcl0cqwaCWDgLCuHLHVdOK/WlwvbMmIz/EXfBQmplpUdbZ4XJ89UvdDNg4m+7aCBy9/Yh1
0aWiK0i8FBu5z4Nj1r3+R2lAbaUd8uGO0ePb9/zhmh6KA/5w/X3DuhoxahdaLAMM9TZzq7EP7k+P
0JNcSWuNrH60lk2RAAR1cseI5TxFl9wd5sKZiKqI381n8tOhZjAW0u4Iox1HcMlYhNVIZis+Gr3V
z4q6h683Y2WG8q1Q91o0/I2irIVBTK1gpW/PKhsDDa13VD34MPClToO3wkPr3QPk5GzIw9lAi1pL
ueVRpD4MxtfEoos5bIZqId6Ojc5vWK+p+CTIID7UcEHE9mQsCUXisonFMgymVnoSoBaEXE6kFAMI
U07llQm8MIL+efwefhUHKCYgw1fyD1uN3my2v/Fp/DBX0jnaQRWIgtaNkFXYtGi0DQun9b4P9IsU
ypkcoJQSeUO5mQwJXEUQcvN7myGQ2QPgVi479xbG4TsJylZ24m8oV3yYL1QfELYEGqqZ/6KbsCV2
hZha+c1A6/pvIYZyIL7Q0Z/+IvJwAFSDb7SpDC/0p/E5t+vzXh6Sw41bFuTW/bWIKPzLhq3d3O4u
DNtQXkqX7Sfa3SebylSLm3FrdxcuInaHXwXli22DbIxQROsiNAKFhkSzDnyDywK+3T0/DOWtxKaj
/C2PkqV4ui5cKCl8R/E4kGoz5EZFGIMgyKIlt87Ac6DFpozgyyvFWHq54hZOGh/ACRIbdXLRzbV6
9TkrCTAIbq/Heg/huGLWeC7RvAIE2TRMGbkg+34YigCajzrcZyejTXKYiUvgfhicb/+RZOQaGYB9
KkGM4IbrVyhlDH0F/n6j79/wMy2oag/ZmKvXacwHm7U709ur1Wz+KYFpJJ/E+0DSAELtWlogbJ9d
/cDLMsuYPybT42boof9LO03CU/XxXXngiYIeDzrnZZt1G3KUF6bkaOE46c/nWrJmEbYimyQi2aqR
oveohQl+FhJLBgZft5eVc4VnDLYEVXhbN5u25fyT1s6WQxeSUYPV/dBM652Pr7Q7RHqg5tUV857s
nyz79bvN233nD5md0l7MAyAFe1ie5ohf7uZC7KYF69skIHEz4gBjXbSAvG4fmsvuhoDQzamt29os
AtVpNmMm171de0dppPnl4FW0HR4zgSRYNiQSZRsCQCRVmJYxHFynAh933mx7x4ZAQdoMlHs8jqFE
GMA3dlQzzozh26mGLzDDC2y5638n5S2dK0I1qf98EjMGSQFL7oPCg7FSurHQz+3qzdW/SAFRKIeB
3C2v/k3Nw/kzPfgCNMcmg0nTrIAGpEBEqGWGooM3ZK+ocvWMi8palcy3ZWuwAZuzNJHaLu6uu8vR
7FSV62CBF4BY46y/Bk4o5XabXKw8losSdtMsbDHQSHmi4FPxz9889s44DIVozS7DW+tCEyFuUxkO
+DoKp8bZyNiuGgpSDAg0liAHGLUQwmUKT+kYyZd+ZHv6lLfSFOp6/WUoupWiwrURVVKaYUWdKo1p
d3vdRmfXcNG+6VYPFVA43BJdXqpd7/+m3GkE2NUv2AADqBgYCweehuaLlygx1140yuBHJnEL2Zfg
TlJJ/iRlDKS5uWgb/HEYezHcXC4aBrOjg4eh7j9Y5X2r7dEJJ0H5Jn4HPwsqBycJfjJUIfKM436z
WWrZYP+s8KlSv3n1g+KIL/bPN+V7yNc/x98Mvbp986A1ysqHOyZJDJxE1SV8uJv9bhFg/mHk5kad
gCSWU+TQ6ZJKH99JgKWuMEVCYbQ1WVQw8CoL5+R6pTyao1tpXxpbFaiNDLQwlmCo1wqyNBexxh0g
JVr0pOUIePIfwqdQfEBdvEi8D4oZBisjoxPNhFivwJIftodUuzBaSp7v1w+MFlryaqgbPeHLv5/f
WRpw098HG3Z1/2Z95n5+E9cn+2uNErAK86H+vf6NOo1mHoyVlvSitDD8GptTeNnR4WJ+QYIPXHoi
tppujayQg516Uvl12kOYP41Dv1marqkDNI2gtrUWtBRUfbVC7Dd3awvdVg/2KFaUZuOk07jeYrNf
7fs3q4gEuBPOrQLeizBKT5e7S/6gFyyIw7I48OifNDE3aa3VxQYwcFooxuirw+xtt6dao/GrUDde
AD1OxGeGp99p2r85bz2go7zO3xGqoW/y9ls+5RsIPXDAzMeD97YDuuYF/h4Gv/lGm4zyEIwWw+Yp
OB6Cwvtp5uyy0a5y9mAIG4/79u3l/c1XK54VaMkapkmVsh4V0UOUEDZpXIlAskKCZC7fCs9N1PGp
v7EIouUPmYOxzMEjQ3Xhgy/C56Ypp9Qw/rxiHfSyUJFEs6I7apC6KSz+eqt3ZGHtA2pNl6mcF3gK
olqx11KEIsmd3yWa++V4TXlTxc+aqS/urn1xGJ6R+XwUdkdlUTNAUs+a7ZIyRwoPwOAR6Cf702q1
aYTWuVBNS8uf7nYCvdZsqA8XPxk9bC8G690FnDPmN/IqFWssmMp98HaXXdbHEWSc+yh+NC8GCluD
3s31LwYFii2YfN1N015qHo5oZYdi1vC2ZNZqIYM41WgjDtTDlBus9IWiC/BrzEs8IGviu83UOvDr
OfhivoUHyIYzqjkoN7pY/avLb7eQTVpM8vCIXBDxdPJkVl1WFKBKLI97FRa5WiAHTSxOGYXP2ftj
mXu39tPz4eKCheIsx8+vSupfebs4m0w+pV8UdUEpEEwGPFRbpss6aZaGS0lNvrSUQFwoz7gA/ORJ
/yU2jTtv3rOFw/oR7yQH62QsvMq3DYStA9QMa38UwwETA75jeFcMz+VtLnl/lT/vOLSXX6UtPP1D
kRuus90qn04Kp1AzpMNYiGIqyvq7w2VQrnmBvfIAt5KIkYWu5+eDTdqLqFQjpPM9LgO+EBsPfdlP
bDf3UIy6pFtplYhub9zpDBt1yWG3fthshw+zTydDCeujC2yGXXlQ9JSeSzLtTMAFOexh1GGwvDJA
7DOfu4Wj2+S69Wbxi20JZgdGBiOolD8cG1J8IKgwidbXxoqOYkl6HFgDMaeBEQTbAU8Y3BzkFtHm
sABv2u9bH2CBCGg6n9sdmWQSoKTB1IOhAhVXZ3mOl2A/x2CRDhCSGar9kG14qlKng1phfFuO4lHn
cvEVAIeNJT4MYJupE8MOqyRznDoDs4f7/WJ7uw9HH3iKJyA+18PmKZqB5jJYZ0AM6dqs3m3/4K/V
yvcl1927CZWbDTpUDz5O/mNuvSfcEj1fmqUTsXDVvafjD13XdEeXd1cRC9cezNwF8jAF/zpjQSDF
UmAGCuZcsj2Dx5JxQ7JnuaJStZZFSXIU8RdokRcxeZ2FUk9YTKAl3GKRgaKxpuP9m9bjnz61lruS
iIYfEmKBQSpgJCrFDOYwmmQG8dASquQCVXfb5Han/J9dQczCpOxy04ZMF72zxVv5m7Wqx4YLIeQV
r0hY1dhVJySsU9EhNaAhiQVpdjxNh63WtDt1NzKCwrssKDCIU13KEApOC7WMIEKgbR5GKzbTbFqz
a/UFoiNsc1PPQkGK5CKMQrIRpwbC8Fo0UrPniddhoYAWhjKWUcihtNzCMbQkg2hF197Z3ZlCZsz0
Hl8aZKCiqE0DCp0mRsvXOioWTX4DXCgFxK3G5mVUOv3nYi00+1kRvVexklksf1ZbdXG2v30Y7weP
s09rPA1QKb48ANh8GxuoBo4BAt9hyt0w3Jdddc6cYAYKWubNXLUY5DpYX6sStZGHGVV01qsu9+8l
e3UpcOIfrLqdBkI9fuCX6MWdb4erz+0/+Dgf803/Y3lhDP7RC7SaICLChQi/ssljLTpvYbEFSXbE
gqOV2ZEhiVF4u8Xn7SwvO1v5lcgWBkHGIVZiTJJETJY8aceXwQCWRDL3wQMwfp5LMD5UDUV2SCGM
aNRKiNuzhkZXteJbvun6S3f8hZuxPqa7zUhrOyKapq6kOHUlpe/1DhpkwRPJiPHMV+7nWLJnZhF0
HtNXZDtZGB7kHipJHoDhlDv9VJ2xuTtx/Uiy+EMLYyGQzYvuLVb1iR9AA0cfFI1svh7mtDOiNKol
SEnfsKT7b6s2u5GGKU0KllvXJPKuImY/Z/OeC591WT6CIBpjl55s2rTqTjbdztXCkUxrF5TDwiul
islPMMioKTMKH/8NixCRVtREscx93lAx94s//N55eLN8y7wJZDGkN1a/iUZZEs0QKmSJfm31Ikns
PEbt1NYVPIHOrg/l7aN997GrblqXPvRk7RYbsYKfGRIDwqTTBtXFnVWdsy0jVPgTjs3PlH/vuaFL
w25/xKClMXvtDZsTnGaH9UN/tp/NPp0MTGj/PeNHhmMDFSAsVXiIXT3CrTE+giCvyGJwUtwASPQj
8kZhtlzlJ2K1qFQxV/plWEzeQJLfFoYSlqwxRneb1q/Dh3s5TSSQK5QXufmNvWKOAFSvZsEQsEcg
gFit72xJMEngKdzd2mdgbH0oZVi7NBnVbzX1e+j94p28DaqfFO6XaJYy8tLLwvjBqCb18SQ6LqEK
J2t2eDP+rT68CrHCIjQOZMlmwpRTDqu3zQQypriaLaCzsIlyRtzqJ2H8ZMpisNEMaPJ4an+IJDhW
YIsLTaZXQ/J95l/XurieXpJWDpllNyXciEgrZGVDGL9WGYS/CJM22OP5tAKEEQNHDpc1jJo16/bV
OW5MAxrQAZTR4GN1Xu6GQf/r/ZWk7NYRqxJMwEd+87sIgx3Fo8gJEjLXiGku+edCzfPTSOc0/cb4
pWmGVSr5gJAS9SlFTeFzaghgQEHPh6FJg6Xn1yzaUHs7vEo3Skl0rpWLSSk2SgZq9raanSkIc/Uv
uq/8Nl6iUK3fzjDaCAg13q8Pud1e8mH1WoJTVxQH1nvHKuFjF1PlLpbscIXJ0lgKVwmmbpHZKqU2
LWrM6Ec7H1ZpjLc6E+2zu9bhaeVnSlW0np3d9PfHUS5y1fkO1332+MO7006GzDAlXY3FqBm3tw96
jt8O5QhXk7/8Em3noQqQnPy7eMK5Qt95/awYlJE9TL6pWChugY/IQvx0PckHi2YnrNzL73QiJXGs
cf2J+tn7b9PZ5fySxzmDaiaja253+ms/RTIgG7K0ofcIGt4c2zDm9g3PxmVujjU08u1+0pQ0M9xk
A/uyN8zeyc90d3XZKm/cGQ1HndG40d21ZYuHxYoK45PdTX40ygk16FDeX3gYHas0k4s7reOmtsTi
WRcHmWcShRxdj2qbrz3ZLgdTbXpMS9gW5ZAFdDAOIXeFXRhbQWiprpENNMAUaVx/D4lBNBAhKBeI
S4yWCKzlKzTCvCnlmiQixME8pV5PtKSQ6INHCiw/g0knpms1uyB7LAzPXtc9FhGJ5UVqLZTFYb15
ZGHSqTAZt2lVXQKIq2goKojBtAnFbJYqVBaTmvNBO8KDUphHCp36DVtEGoiYchqb2UX1J5f9ONKR
XJ0xueoglEFWZGvkC+NXmGKmSU8wl7e5CrAVHC2ylXaqDWO2kH8Dv+XAtlGjeGUct9/ktsnftxhg
Hm0UoYiE1nu3HJhqLkAs0VDewQvSO6IS92t4By8rgkbWrgnIUWNLTt6Q1hHlEsnpyF4/okX6YvTm
7gusZY0a29/GFSy3BdUWmn2NPHIlbQjIN7gG8dv5nrScJTN7ebrU/UXkYfQL9SfLvL1TBJzeN9aZ
j8ZCb3OxuzpDFbhLhhcbtZ2cd3cXCLSsFzYoBq4g0wcGFDKATKLOgUgj2LPFNa34JzaRFJsh5JAb
1XBGTEh1aNXmguhMBIaJvCOlHIeb87u1diJKvWoWXEuWBReRjQqBnChBKB8C9VHnSfEHwuBrwnM8
2YTJT3Cl+9D74Ef8VN2YHtaMwPyZcM9zw22GfVYlY1EydsQhNHwaUDx029PD6KqafkqLOIfvy6ut
VNYrU7TJxYDi5Da79Sy33KVpDLBHflEyJBo1RX99agZaZ+o8MsWptCl3GaM7pJBucdPVcHs0JQBZ
Swp2OtK3LvZIk+UfhiNm7vDXYm+appUnnwCYFn8zqnPzuxOAphxgIqRc/+Y2qdZUD+Q+KxZCqYGf
6cs1XifG0jStK+vXs75hu8P8mmZU7kDvx/rxejv9hPAinAYICm+kgAYGBAwWjPiKJe3Xt1fHS1yN
FXiPTR4gdG699Y2yJqMi8wj8+v58vrhA5suRJnWobgRtTcS1FOjFvTj3J5BKXtBoKUs2wij7yxAQ
fZ+H73GCkOQR2UUoZAeLLzzBiQ7BsCFEJMAfaVHfrA0PFHNSWjWCPtaRkGXKrQBbOksFN+8eWcWd
Z3JtjHRgnxANqAwRiCMJNkGLX1uT9+Bbcwblf/OFfBGtL+hkztwyLe1mQ2nJ9ZdKhEvnRjGUmrpB
p+Tkq8W2CC8Mn8JnFpqdyvibh22UG8ykazwT3FG2+eq6pTKvn+JIc8h02bdrdeNxASH7Nx+upx8k
9OEoI+p2FzmtO95YpsXm+6r1/mWpbzcXiopYNJshszFy1WFT7U7v1DjNHju7m9ndbhpRT6QKQcW1
NwPlQKbCExhdXfTeIrcceHq+IAELlagLngfyOGbjfRxsqxC2FDmMsTs6LSluMkZ9bHBlpaIp5ZrY
E/Ylj9HRYOoKXt3goAOgnJs2UCunGTfgIU0N69gD8Pod/YlJBF0X1totgJhxVF2zOKf/ir/ZRae8
uAwlDQpmUE2OeRmoTldANM0Tg7o7TBqvWIg1FmOoOX/d6eK2NbjvhvNHaZduKfEngWcjQ3IyHVgI
GwQzySzMaHRjwMJHY4tHfsX9m/Eksoo4XDFQNjBkVxh4HjWFURNdcWUS8PJgjkvGqz7J3VKxWoPt
jRQ6rI4ZcIaB+gB5g2/rA/JKpxdeuvv/mxtdDW1ef49oTzQobPYsaeRSGKzHkpF7aWVsvx3q6jCP
jORuP88VPwkjG1Q7yDR9LLWTvjwmRhZp5aMsqphAeAssPIJoihWEN8UOwlgUkVAEMnlm4ZwdCNpI
FsNSmMHjQd7g8yLZYZRoBpOlmqg8btuqunYvCedpUSJ2GKbYeZAXcTdHmpzFOZd8kPOCeXv8CTMW
/pdr5+x2yVwlXZAIZUXQLgw2Y2XAu4cXvqIUz3a241axpOK40x6xHMmp9VpdL3bdm/50nupsrCTV
KwfS63oWZbBWptqYO0jyUe/UQWyvWv+5erx7U50TcFovH3/nN/vnNSj5acOPMuLRmeWeH85QBA4Y
K4UVpU5rBpJxVkNV6HtJ2GQ7XaR2Ga4dYiapi2oPMdMpIqDbVA1KEJ1q+WuMkz6Op8pxIhoe6qd1
JDNM737zsbvJGYZMk2FM1HQEPSf5Tfk18h8t5aLRDxJ9L3GCjJfDIg+1pCNihUHI5u1ZGikoM7x7
WLydbS7v1mfcVtcGSS7GeEnsZPD44Yb5Z6dhVLJE6wu1KNdpdY/bwxqsTNkno7p0c6qsQ6BhQBke
OpleXl0gyq5+QZs0U9tcWjPD+3BcuL/k4GdNLTB+5qeaFM0dnKPWHhKcGbUZs9gdPpH7/abf7t7d
UxnkEUCIWxZBXlxE0IyFr4gmcpktdmZtuQslFkvLgouImzvvEBy6I2MqiKQyDttFhEZCGhZccpkZ
0sNT5G+qw2lUyCCeRlFJAUEoKJmHSWP3i8AM/3e9+Nfq7Hr0kYu2kx5YYvnoTD5V8iSLvQQHH2lL
JiNCkkFxLf0TC+48M/UGWCo2Ua/oaxk8mXn12L3Zr+/mBRdDAcUaAQIIGIQ6pZR9Oj6bXWvGDDdS
2mIIa5c2gbr4KVujwdDs9vndtfpCZBBy/dQeXx5Up5Gm0icCKd3Ngx9RXFepcpMpc1emwAFvWrDQ
1QDFDFSgnFJ0iRRof33ZPQcO9Nb6RRVGGxznXhVIVAt1KpUpbXlXakn9arVKqUpALlytV2qOxtpV
qA7xs4r5L8MevWHVeNgY5dN92OILM6pKux4sbwln5cWrjJHpmqGzuD2c1J0f8AlVwyvuTrXrD7WN
b+Gucsw7MbQWGH3I8nY+p8nzRhmagA5dwxkDOAMMY2yfnzLHlAOG3dYieNx/eicJRRPFlIG3yY5n
I54qCo8AkhZ6Yw84OytArHnAdsW9RhNCxGVMP+ppCuMDKbHO2oZzCvLwqGnxfRz4gvoedgl0PRI9
786P7J0fb+eg6uqxfUt619fJSH35HG5Ukg1DjGwX/EKorQOCiGj5sGjKKtidCQbpIsXWAVclJI0z
FJa71lRMRQ41+ALguQLUpkWheQKLYqMCzU0DnlX+IeslU2eNtJH+skzHThrHFgIizSwh/tHH2yU8
XA0aIfvh9WLcm29u7r/ow8tXwnDIGzowuy28kyTS1fKttmFeXg0+OX29ufqvh5wjmQpMZNlFcBFU
Qsgwo34E7JHO2d37u18w/fZVJnefJqdTyXffFLIFXZmtGFat+RfhxEM5smuiOXd1QXpcVhe3i+ps
V93OFNmcjG7+XnfOqksDDrwcwA6kMMdVhAw0sgamCfS3i8doXIfjLDRysxocCmAv49BcJiSA6Hfb
fXZfp4YeQU+90lb3scM6hcNVbERA0drpLNKT7Qd/ucJXQMEnLQaGPfKFcn8YG7LxYQPDRWX8v8lY
zTjOClbwHLGYsoOpwjLtIgqIXDPFzvixvDJQ9cNtvtjRybmY8kby6H1Y3nwAf1ioPYXo1g3ZOL4+
llFOZi47ujsGRP/mRyQ+2CbbLkuOaK7BzBQ62bPp1SWnPjBDR/47bDQq5Q+HM0xNR5osX/GQI6U8
VmeQS59aNFPoKNm27KJYTiWzedQ7IsjOVCGBpNnwWA4RSOyNL0XYHYt3+HHsQJaEe25OuEV+vytk
60X93X4xb/C7YdZpdrNNX7wAlgvB8lpYDr6F5AhfxWh8zGsYR26w3+RvLJ+MofRT3HDUJxwpTuxO
LW60SolUSutaRGepbRoqBmNFgzKCO9qO3MSbnEO5qCfxz0YXjLWEsSbytNOdnxKzyUQrODW1C20l
ijEzTnhZa9uxeM+p+ex2cadZlZ//o25zYaVuZ7Vb76rt/Zeqt/xKSORqulInF6Yaaq3EaFDLahwJ
nFLzeGB4tKRQtAEeaiNqfYGmwIRsKXIa1TeMT5HZJLkW3ponzT15bAUiqwr8uHoiQqO0MLJQLlqe
aevx2GjW+wi8qY8pTWVIIqkYP9d4CBkLU6w7Q9TLDJM4I7mIlxloIxKKVHGbe+BTrRu77z7dJ1WI
/8hdNAa+yAHXfFC8Zgr2nNpkg8ThxyvYN+bZymKDPXvb9jusCdNlm6NTiz2bTfeT1u3tqrEkYO6j
6V1fp8FD1TYmUxl4AK429C5nnEF7MFudMbLTJlZiEJ6dumywcqRCQdlUZvDZFj2AJpwDWQFO+Etr
+wZWUONmvIAMjS/UCGnAoqrVzWH0sfUrF0mulv33+kPd2+uqIcVj0Purs8et2t1oLRQlZn5KCh9J
Z3NE1EYAOwAUUDMR6QnUDBl09pmljV4BKMLQT5TzCFC/EeiZbR/H7Ztpi07V68Fv0j9c9uvu+arz
XxRNs2pJU3Ig1lu6e5rpLHLNWXFLKVy2jsKAjHkYBpd5DVrgMWLSXW/hEz71kaBRR33NCiqtNX8c
QAVEpAEi6qnhhtHyWna/LHfn2PoY1aMOX/jJ8F3vF+PKvfK+vTqjurFRQ1ZqFF6hh1A8YYMOdALd
M42okybeipw0qiEOgISmAT9AiooJy8z4tOidmTqlIDk1pj9jbhvL2CWNG9EjyhK1PRYQbmjcal9N
V3e9O5xVpnwLwwjMuV0Vu1uCEskGDawMmqnQO1ywRi0MVtW4GTpT9MvNKC5Jy/I4h0Pnop2cA9KA
xxQG6+tRVzBGy62e1Dyi7qb0DRMABIBhMilnzgUFEMUYAFI4dfkXqvCTasTQpUJRJEBBkUqNmIKm
oVClCnxZlzqVphc0danLYveVOqRH/VHDPWWp4OpqNu/eZ/cUi0q5AgBOKIgbDKhrPtLhSzp3ylfV
Oqgkh68YoJE4v91d7v9YMGCNG0ZsrSCbGYS/+WZn5DeRHHc4f1g9GPn61b43P6zrrLr6gbs5OBPW
wUPhc0gLzEkwdf8GPNroBShyK9lp4M+V3DWx/i7HMarf1BGa+8O5ySrt6nbSWWiJS+pYq7hyj24K
6t7Cjx52v3OZ53QTTWdLEOKCJWdEChuLxrwZsrR44S/KR1QHK4LD3RalfGbxQtfJge2uaBApq5A/
3wi15h/rZvcFaCbMQ+u89xcW3hbdnhoansf/WQI5238bsHl8W/0DXLaRt8Ev8shpNHGDgBfnL4to
u306F8PWoS6iDevQHc8f7Itpewyg9oE8YM9DongtwmI5iIQiCdzqdoxTEAyO2P4cyGHZSlfLDvQ+
SJjypOfSUEHSy4bHAj1PpMliY4HhyvjL7EpSJQsisQFjgR29lkYdXn4XkNpuGGRglWkvpoRzDpA0
BWS8I5t1Yes1TOB8GF/Qg1HcHJSMqWDF+/ZmKWFTCnoFQ3Ayhq+g9WzlXEMrxp7XuiYXk6vW5Hoz
KgYFcAzY5IF+kjwyDSMu9A5M0MJVZmqpoGnRvc+I7wl7B2lNmRabhWWthuFSOiUSmjY3rybsfZen
SILPsHO2v9WUubtv3U5yquVaD853/9RbmULO2p07TuqQAVYy9aijMNIYrzowOvUGt3KrhMux39nY
KG33qeq1VR0UxKrW1VksRzuj7+KP3v03EOaiMuFPqSlopAHpEVhVFtGacmUBvFLI8LpgrJDGk3XQ
smv8E4p4uuZxUsQ+0wWYqMZq2f3G2KXF4rqaHK5Gqy9YZClcNIZMgbgYaM0cBimjbsbACWoq9z+5
wl/Sln8uU2cxJz6kjR4tEFuiWOdsrQGtcaByttDWOZ1GivQwqvGjCoYuJoPtiR6oYNhewJRZVkip
jnHRQpCBL+a1t8XcB6Z2kdMEwzT6A5zQNaMli2qolKIFLJwCMhxGzjxFh5XF1nJKeUJf0crG8paG
jn4IwlPEt1mvujERefEwuB/NH/a3X7xQbTjJUdPzaq0zQUBTeHkdG1YhAd7uqndxMz4OfQIZbrGt
hbEqm/GgJeC1jlojDTGoak04PLMEcQwycPtnMuh9SENCjfOasTDaUOs0AASUsa7h7jNrlkx/T10Y
2b4CsWvVhH6unGOFE7eN5Yq7IZxqXqt1scEw7FWD4rCWMn42nHM81tNS+BATScLyl+pRosKBIHDA
WH1tkeEPF+PWheVDXR+WH24zY2q5mrRjSBQnCA20MIpkcmJR8zWypw7XKJUTc2+Zk0kIgTvS9Y/t
TkOofCBVMKYwaTYh54hAoTCpOn+8u1h/XFa7X7WE9SviOD7tGkviOOhp2mvFPLCo8k8qiWlvsGkf
luF1rlfTOzXIRvvBe74FwZq3dr2zqtX+AG+Bg4n6Y9u/qBaD3zjl2LXHycrwNEI3uovWg+UQ8Vv+
2QvHEMkr8kctwKlCkhiJFH9E+I6N8DAykx+T+IsoJNOSK3VS1go2cuhilrZIhpR4y/zq4dL1OgKV
R1jaI9S92UHgI2KeWrJY3rnUr+Sp7vDhDJv7KT2x6n20BYMi9vPd7ncFC8fjtHEZ26/Ie1yjbtOz
5eDxf4332UXVI7n54i/UabRpYBA5KFKHkFr2LJTQ6Nrjr4OGhx/L6a26+XzIraR6mu2XX239bPo0
ZMSSWcyf/JIUCUIM8/A+316oRJam0B3dhsQYWGo9xxi4YHktzKE1ksUkdTRsv3vsTM9fkdb26Wir
kNYeDSR2FhpolfXmFh2z29Zks77t7SIg1L/7rPapJRCqoEJYQ8TOYmhGhi8PtirSl4bBR7DP/kii
uWoDekShLnNJGHK/OdDnODdSwcXu8OyuSmM1LReAKunw8Lhad9r6e2lUGF/DDdCAahqNBVjbGxsw
4AZYeLkhbrPmYUGu1Qya8RWidknC1IALKabH6csk/Uwt1+mfzitNZoWudsK2PSaqNOepdCeTfuv6
ZnWXHBS7nmBkXGBsGoyLaYKmGy4LJ4rKLmOb7oOG2vJkg3KqsXTADsKcFFqY6sA+pOHXdD+zpcPN
V1DXcshArVjENJoaQjmaFFDzYogAZnRJjHYGf31MGJKrO8Nv5S77r0pES5aD8+VDGo8G+OTFp9mR
UvTquv9u9S9HQcjCxi4tnZ7dYB5J7dwwda5WRTU7th99coiU5stxPSZjRIceNzgiiQWxyCFkEizi
UzRNV7OLdX/xdXRD+UaNrWYuz0R7l9tsd/wIQmnTo/QIbsIgjFAf8BZc5LUw8EgrLvrybP2p3KHH
8GI0+w0Wqhiob/W5G8OzK3Z3oOKkruUPko5o2nxZkOuGKsSa4Rzndyz7JZF28HP25rY7JCB7mKt/
2IYIRkaKIReH/eY6pa/YAJYOkxzgkZrsrs5zitOlRNvPN+fM9VLrbPcNY0mC30YKPJRjex3zG7hh
3fvIZb8XimJx+RUL2D3d3Csr1qgaV71OezDoN3qTF5ve7eH+cbU42dwL3eBXQmeD2dl4ov5kdMrq
UlSM0+UqJmRaPyyTpiiEJn/ZuycJ0TS1wJsilxL1oHkQS1S84aiRjqgUGqHx2PCk1f+0/n7VPeOQ
4EXcZTfD32QsQzTqEANSJSdZyOB9ipyQCOUgxYx5G0ZTessA0TQEJUsLl5EAS5CZQle97aXQPLWO
rtGgeoYZN7ojkNZiJCMtiA+mnYfL+UaTHhajvfbTewXjShg2I4FMFR8POoQDWfaiGWZZ3Y3ny9H1
/Ze0CynWU+aNwILrOuB1XQe2arhz0YeB1b3ZIMKEAQRgsfTyghDmB2qM60uWhyHUFYwff2RestcF
4+N+fH/+T8HxZFUSkMKIxMARsbXOWoNpq2JsjaEhdcpuc7F+H7Ue16jjSM3LjubeDpCQiQjNNAWP
GXvK86ccFBb8y5A09hiy1jF2jGWjOuNq1I9pmTUvuTWcLO9m0+4+/A5AsNsBDvBAIRyCwhR9owrr
UXNFOFwVTqrRcn+TdkWmkFEzY6FCpzqwhoGNSx+mFL0ZdAYmQljULjSgbe4pcdvuYsEpbg58QlMY
ihRjCz12QFCeBzqI//ass1LAMokh+aS4ZMXE5l+cIvIUwOuC39gYLxUzi7zgMbCo7qDdCIEfWnfV
ZjBb3n9JrWCHMpmPS0nzRqjNnIcIR5SbNMt+YQAA3tRqwg2clrUZjRDqYI/DFjBtugMCNnwUv60e
hX1/PuhcGg/OEvM9/XWLIhw9XVQIevAXaEBdpcJzLDuEpsK+acRvNmukjGYxT4IkrYh+89tqfzRz
dvvk0AMItsxOnzALNTBK5o1SoYBjU/ayIrRjqGTTNvWPEHUbiyRtW6PedH6FY5cWrEh/diumggdC
aMT+cnFzuRvFInhAMerEdnqGCVrRCk1hKUAoOJi3oUqtQk4AwUvlWjc87pqiV+mH7zOdvOto8XEO
hQqLNqgfvfV5gNXWMvMU9GT0oB5XHZvYRW8936Y403wXCWCArkDXVzkMiNZwTtHD4JTQBWv325T5
8AajUJklN5hCgwoehVEb/qeQea5txPS4ojwxU6Vmo1a96+16Ma+WWXmsKpQ/DApDwZuHUtRQDmtG
CvdywgVTg4EqeEFB60jaCS8pSNgu64gqC/pdXLuUy9r1JDm4Hg9bWyrYeiSHlYpF2+WlhtLqP+2l
ltYERqXFrCIQsybZonE62vZ+w4wVvIqRIwVkJlPQ7i8u7FlKbzqsXZAnkzfXuC0BwbT2WLZ4BTIY
zSygGF83eY0drp+YvOb61a3pw/Dq9rrV+VKxCgRlj9dYYCoKFTOBuMgVVT5/skpvO7w82iU/MGd6
LmwcPO2RCMOTkLve4i+Iggwmr+YPVPOhVsEwYtHcMUsa3Vt/umLifuqb8A2Ubo8v3AGurxWBWf3F
OiGGUHAqbKf6iT/y84xdoQbR1AC6ZoLnAFyA5SpUFZWWkOPMFyMBlr+ACnX8I7kJxT6ig3YC7SvU
2sGqxMLli6017Prl5X5ytxmpr8McLtsTs9lndGF33CHo25wmNrvZ7zb3VZ+xh+6Eibmsu12eNIps
Gd5CNQQUIAVoLBrguorL4BgIglSwDP88Bs8AyBpXGODBVAq+8OYEX2ZAjFOZTnnfDHmIQQ1xIocc
KKK7hXI2KsPH883/1EOCi0F/Z28eG3Jx2ZCYCQ/O6Lj2Oh0HmsJN3CAHG4ByTNS80HlO/ygfLlF2
0NdqtOdaVIMuox3aXUbp0hHUGGS0ux9ejXq36y+7EcIa4UwbR3gYEIBS1Oa1xoJxURI6FYj8H2Nn
ttzGzW3hJ2IVh+Z0K1lWlDi24+Mkdm5YSSrhKFLiLD39+dZeANik9VupgrY20Gg0iD1ihjrQgwkv
pr1EKS9TsTABLUhe5lAGGXJXSlIUVEnasN4598ZZd5NMEkiRAtNeposJBBEsVKYDBCIF0coDScQI
NDzw5FHQ/iSdzFchSrZjZLDIAAkmBMjrMvLizEgP+eh38LM5EUuzzzUDth8+jFf9Jy2UZu0Jrc23
gLA8CI4cd/ByCDjRPLFsmpAQ6pGseVED6OBP6mh+OZ2sRVYXa8TQnwjp90/0gBgb41RMzel0xpS9
5u2XxYQQ/rjH/lzZ2xfE7gUsQgmxwYtESjpDQBMTBCvADZJLS2fAy+mPkMtYDWgOcN5azyBPbvPY
itc8k8r0PhNzVRZxHsE4ZqWCWPPyyIVEXn+x9vGSG8YyXhDrge7iqvOoI13yfsi06yuU9AX3Ja1w
zn2mizkR3Dz4ihqIW9EvNXSN+7oXfY/ZcD06Tre7p2/cJyieexpoBMu+IQQHydYVdrJOPi1VQO0W
RWzPlczqOJz0ccxghDtLM5sdTKXCBVILymXyysellckDIYDCmWiQ2aXcNBBIVt4ShBGgNv+IaL9G
OFR+h/etMIKWCQ2tYSpCGQhJMJLWSqHUL7RFHmtBcUMiQ6hU1+NFa0gW0RyIlfyYmnCZxIW4vEC2
JLlEyF0gmXjmrK9qoRfnw3pVj5N82Lna6l5ag+eH3Wq2nnfKJgF/Fh4o4g8C1aE2EBUEojUSYPVg
Tjg7ZcfMAMyOlaktVggtAA2hIHgQcze7/QfcTGF4WgkBGaHe76PGafKTeGty/bxOM5UicV5gbiri
/2IN8smIpS+ZL0gS3Vbv/k1U82XfofFpYtqA5v6+wA1fWkvU5w6d3qDTZu7x8jzn9ar70F1ONzWP
iIblS9bK6cxzt7ub3o1OIxvR+tBwgUhh3BJIS6Z+oxouLzFM0hZmVz3G0tY1JFoc4HZOvquUruUF
2UE8wMebH5qda4sKUAs888pO2pZzfWjqpNys1xCIgtjDAdKWxkHI0F9eNx5iGDtPqJFu04URerXh
Wy/OzfQHOnWy1WcW7dLOzu7bD6PqOC/rgmh0WjgfK8VdMWFoIyksqzoZJoH1YL5iRzm8xS5WfUKW
IhEgKEd5QiEWDDhC1nR8iic/8oyKaPg1wLlYQKdIgHwWDMFCsnwwXxAuOijQKCIAqAj09AYQyeAh
UMSc6uxQcAKkA0IxZCVUoNUekLTy5Hwbh3ND0tq1lPa00IuwwMmxSkoyVtvXSG7yN5hMlab0ensk
z6ozD0WLQViLby0HfFXLMVPwwhCztsS2m2g6bqO7OF/k+bk/6D42p6vapelQyJxgBGgFbRikt0fs
XFDfQZIn/iBAdsNN827+3twAX+XlfBRJZhEbkWU9nzRi7WBsLwCMzCSTJzEMEXLabTK0niyaM3gF
khf1KabR4eviCDtTHmjIU7dpAaDZovV0vYwN7BQTfdcAZzMU4pbca1Ku7KB5xtf8dtqpNBlc9/FY
g+FgsmAvYmaswmRGzFDZR7eljU6vxy7S6hIimvKtrWjKRjf2/fC4+YcNM9lgpnha5tDQMeJGHTwc
DzKm2f9IA+glhhg5tFhzZPVgJQXNSQRPa1LArJzoPkeHLTvQZOSZYWTnMRxkK0IR37cirRgfuXTb
6ox8MR+2Hy1mj/tjNf0gZ6G4CXBhnXnNl2bNzKuOwZIg8BpZzJ7gcaMm/wlmVkOi4eudgNnUG4Q1
tWwjE/uFQ7+RwKtOLhBEvCpdpiNUztg0+/xpc0KyQL43MTw++EjMmBeFgE/6P+138QyOsk4rPGbu
cnp5h0QH9BWI7oJ6EgK/wAJmNfECFL9rcKN0jDYDIZ4gJ8FD0hKKkoLYu/7VoNXRnm0irxC6+dJC
pTqhL/zzfbVYDdfH6TprrKCjVRGEA7m/Gt3fgpqSUNX0BKZjkUXR4qmZpNrKDxFlq+JaB+ExVom3
DmEuRpsl9zHc7/uDLPdpCswuWSEPVkZ7ox3X2L9pQhyExnbUCPBcAWhAi9aGAmr8871azEKXPnoW
VFqbRIIRYEgjbaLk0VazmN8nx/ClzQpsxut2OT6v02xfztSsH8fteetx81DrLZkKtDth2n37FMsY
I0bDK/k9VkE0qC3HMRWSGNUHTWj8QghU78P8ulHdJR3McHEcNIb6BiGwjormZ4mVmxu6uJ0dNfsX
SGuXZjeStS6xs9N2ymyLWrFMPbqVQ+fF6gDalmCF96qhbr3E9ix24tZYrqVos2/5ku0HrXXned9M
DX3PGDHrDpfvD6OdOkU2yECYXr7Y8oYFoOCMSRTud5MDQ2+5xdOIYVmHkr0xaaXog9D+RU/Z3MWM
f+6QkGSHi7aePfzO+sHrNBXZ7MN90TN162tVvTHrJiCBpjYEsRoCQgegZ/FRQ/B+koCaBpLemb15
XF4NNjE3DzU4QqGwvslA1Ijh91m/dXHlZAzZ10kSe6hq41SdxXjR33bZI5X7p2O2EdKhWrw9vs2e
MnEIANcnDzl3GEmEPIUkRkwTeUTwvANUAAFaBZnhNVESDE/bj9fhs8hQuIPf7I1YMUtTB9CONZHB
iwlXjJxpAU5pfONucHCP1P7P85qt/GlVXihN7cTwGLLCiUPYSuOHDoJbtUji+yTov7QMkB4MffRu
F4vSuRCK9aG5Pgyr9rqufZaxldACQaPTyg4epHFXBGhtfzaTRfNL1+dQbDIp4BYJy4A1vjLsY+rQ
moZGlrqPPUK0MDgQTi5DsOBibx/9RbvR3PbTkreWj3iVKqnNsb+uTQYvjHWzH6PJaLdOwjFr11j3
ecHoxvRp7JUlXoAOj+LJWXnTehw38O/mN5wnpTxqDNRMTNSsTJSGNR+Dq3NIxAF29jOi9N4iW3j1
AdT6f4QeAqPRgcnDt/qJrgDNTbvX+oLuBUbPjweiRj3UvHLSoQcnd4WvX9QTycbTxmr1C/MRqoiK
1qrxHFkB8oBgdRWSBC3zSGf+b8vNU+TGRsXC5CgQISGdZeycbu3M+T9PSq6w+O40ovFgBB4KZjff
4lUkz546TsnJY88WPyXBLYheRCyCy1+X/6CG1JMsBgq68vD70vjS4phq0GxqDkVj99+M5DyMH2ej
5/lTHHACC/ERoHgpRgeKMJaJLBBL4pzjDqve+E3rHVuCF43rz93ndxfSKBUYk1ciexkeC7G0TAIt
lml4TJGyk6uQknY3DmLciCFtX80Psj4nObWQmiRYHRDZHnm/4X/RpMQFs7EpCL+f9O83Mhedfdtj
rwZtLpvG2xpwE5L845ro9pe97nY5f2ymhX9QFukzBCnBgmmIrIEkn7e+s85rbHlmz6tajEL9ebWF
pn0lnfaDs1aECIkOMVhNng0L6Gj8QpQm6x/1am0RoAVPylLbqrXz0uIFTDRCQKBLgZaXEoU64Nk5
JpZR3AMenM55TcYozFOSnOQ2m0LQxsFRnUmdFS3HjZHYmR5+CRmjx0O3Jxy+8gZDMXHrLSJGg5Nb
LwwHIr0jTv1P/Z6Lk2DtbTBSN9DZop1O99LbWE7avdFzZ/EU3gaaOomWlK6JbqRAKWQIzzOSEgeE
0x2aFwBt9dwHELvDk9Vt6GFoWBTtmeh5JC60r+ieSV0EUIksfxL10gZLyJwOZY//No7QGwRi2j5a
AnnJ2rHxsLqlXYlAx2/JSns7EaTQx3SwHqSHGmJJLmeBNn4OjDG1181qbLe7GISoBmzD47AKFGDV
vpi5fH7o9jrb3ePT+9NFHLR/HmkopDFNTJY6fRYfWZwOWfzEiOgjSniDgihqcwpyEXDiRU/vo5lv
YhWhXvumB4uk2oMEkbHzDFHZDpt2o4T9w+6ZTFDKodALDSnbBrGL2SSrcbIGoTPVLe1iiNzvLQiJ
hIuyzQtA84JhvUNgniA9aWSY4Kspba5IlK4pZlLMAYbsq4MtgjLIkogQGyh5ONjHnW62kORx4MHr
/NJ5YfQVfhkOOeOOXYA4sue6vDN+rAaNw376wdv8qAM1IfC1dCQGEdtNznTW1mji0N/QvBDeVDww
P5h5jJuFyOFoHs+aN0c/N+5/aT3+mNgqbWwoEm+5t3CDG+EIUxjGXhXKXT2QgOYXE54UqAk0feuw
UJlEZzhjkZIVVgCH9iBA2AwESj/dc5ldbBjYDyX7HqbyqIg3C7ivCKHJbQYBT/yQBtZ1hyTBGsFI
eEWgdb74vs1G8l+w2fXtSrLpNZvNGbid+cPsWPop1t1QEQRypoWRYA5ani829FPgavOW7fD2m5Q/
zn5LHBI8TCKlQWWo7wBOIjB6+94AY7bxNwwTX2hrNqgZZdVk5+khzs2hqHid/2alxFB5mo3oZvLz
+PiryymMVt9U5VFRuIiALzHgbFaxV3bnxFvFeQ8E5nj4/Xkpbw4ew00/TLq6l4acmRED9/KyKI1y
D1xLRLnZcpGfYgVrdsqvf1PI2XXaZl9Yjs/zLkUq/+Hnu9VAm/6qj+OGUgjNAatMo47p9Gsig1Hs
/ANzOUCCeZuVdJ3r5loJBL4AhMENQUqwurNrEzJSnCUKIvBqCpwqUwoB4UVHo6NRiqHg0/wB8mDx
gOUvhIQoggHs7A7JobENlfLr38xu0YCoqJLtMjOPSdJFSsY2bFSgPq5rqaeXBSLhtcvN/bsM/UaB
q+lBJVgN8EvcVeInkJL2Cvn3+Mfo3mp+WfUXB2rw3z+SX+FKE7XoW9jBjZDBj0gpQb8a545/zucH
jpaU72uKl47d4Vbq5mDY6rL4uRUL42uKos9Z2cvZZnZ4r4ODEXysELJnRWFtUJfhmniCZlmXUOIc
xK5ucHFwTEmAw9DuYmdvXtJhMbE3nyXRw9tS8RFO2wt04hHkgCOBEMnsCF2IBteBmtRQZba6fR+e
eoA0JwoBIcb/Nde3pphJBA6ikElhghiW5v5PXaqLy7TsWg/bFcvNdLZcVV2sZW/cTxab/XDuVv8y
2d1C5LhxPY/i0fSl98qzk202NQxpdGvcujKk0dGKZ8vYIUi9T6X2j2a3qqHBHZWysXbJ62hFi7SI
hwkhWpnntH9BLD91upgSpEAVAiQxAg14lLpNaS5Q1IhBhZhq8FAUKkJHzkATur30lEwfCUK+4Xm8
vOu9R9y/Lwfc6PKSxeREi0Gfm2Do7F5M5y0by15ztx22YpYH5q67RpYIGl3ped7OeJ0AToEAIJAE
V0eEYXJBat3u9MleQBGa3STA5KHdJz/E2Qak0u4kSFSyPXA+54pFz54vDrPg/eanYw1oaAgTepz/
dqhJI0AXUqBIyI6AzigwhdjLnXcciHAeMrTLAylEq5gAgiBFcoxAHBLpA4XvC2UIIlvWfAUhY7g+
0ReyVvs+EV848FbX9LCEczik38qOhHOvp7+97/Z3u4dtjAc1d+HPIMAIE7RDnqzQIBlnAhBML2hU
R8L9OIHTkjpoYYVmaNIA44D8ms33AyQFxFpNSB4rIl24F0JanJTEuBH0cdwkApqQUAOkQFNLxGzo
hBhCohWyZkIZSq05fOU8mHLxoIiT58Vfl6KX9lFxs1WXeSMI0GVTyDkFltvptDOYJCmiuW1OslaT
JvOMUVrWg9m//43Wt2hdUMJRidDZDNJp/QZCcREsUUCaHCghChwEgYkZVLoNirFMx3t2aPPSWTRC
y4d8IDn8p703X2nlOHXLjc/wAY0NCQxPQ0KwOkmh1wCglgMlRFA0rA3Rya/dbfINpN5CiIxYhL4v
Gi9O53XbnD5ccT9AhwGDi4N79q3+brvcV+MP7n1CGBodgtD6QHCJRRAHJEbWrdp4nntxoKaGVRxQ
0TJ5WmyMkdmbxfAXNX8OtD9ksW7bfBUashCaLA2h2vnMFDEhDMXweQIvSELrFlEAtyiclvwjBEUa
aPbzuWwSaGqIoGYPtVXMC4+smv6b4X9hLLVOheriDJ7ZdrQ8PG2ak1g0YgLElcsmAQk6J89kMEl0
LhaEKE2fVhTUOklZOnRqgfCn2zvPrkKfS/EozlcNsWyEucmoZUS9lHpHwC4Y5CBADkPTxY8gkEfW
QKDHqPl+N5ylHffQyhTzoIp9MktIEY8kJMV3Lo5ZkMhkgWL/iTLfnv8/7DBW1mb4uznsDtqXI2mN
+8ZmteSa8nwIIvafRhcR3jfvdRaSxOLAuQ+3IA6eTXAnmbwk0v4gJhawyIlxnqZ1ueETByCLdFXY
+Tpig+8UyAIi4kSwBEGj7erNPm9/wgmACDYgPLLVN/WsxyAXNKjLkMWHxboQAxw1VuAzBxYhPh7f
sBxdEMfCw7xrOx09AGGgkCXLpHpNg70wptFrN7scXdVv97q93sVYJ92U8cOi0WqcTvaAKtZjddte
yCNhyFd408x4xcl0FMEwYkgL737lyngaHtSCo+avecqFAmgyucZ5GNMmhFYvFKCx3fYgNLnbvrm7
HejYHbe7KDH8gYOlQzAQl3DApMCkurItp5ktJNJh2YyAbObXva2WQ4EbWpXZvIODQAXgf5GWl5ZQ
99gozbUzvX7Vri7XqnPN0uPkfnEPKeg1wtx8CkkJMw9KArECIQg4wYhlBEi7G/c4cloZYmrkTqP/
+6Y/25FMEhOm2HTRI8yJl+RAjO7sh9lvUMGiYCoArbCAJkNBTAdgh6PPaFVrqNLmNDIkKE3t1mYV
bVorK+7//WmZmp3YK8z/knrSYTZNDqVucTLD5XnHnerQGx/WW5ZOb3p3ak62PdPIbm0gM+ZIA0Ea
izXQ/ejNK8ItD6ysjm24sWVzdtfd/GghQWygADjwIrjzIppgzaGJT4op9iQZ9UwMJOOwvxncWUJo
/HGD+0LpxXBMNdvRPfIyWFSfOG1PsqHF0NsvdfUUhygy4/Zj614dkkKWgth61Pv1FgzgiUi5c0JK
nF1mqdEhLJCk2HikgiiCAfJ9Or00nDLo9LgLW1v6EIyLudJGZzWodq35Jnog7fXbHWfZSRgMC8Fo
cnBLiCkAbgoYsWxkCTkmfcR+dIuHlFQez7SS0slAtD6ROkwicbuqrnwOmObHBg+zmzIWRvuSCZrk
VQagDlABBGihAakHk0MjLMXNMhmISlYi0MogguFwudGB/fFQ1+yAfb/5WxdX62pghd2ULe685j6f
IdjllsrRZrOcLGbbfG67zUNpd5B6u5sA7OeAHoUARRAQgbMbTkrT2781AdTauRsvocgSwdyFhQFI
YwOTYvI11TQ7C/mfblpdnaJR2pxkcEO3PJBogSC0PClu//qAigUh2Yk0riKVlfscpoEIYynJhIFs
ECJPSmQUhiXffzEerXByzyctq2bV71RtThFtDQZx+H5tzHE5X25mx8dp472X/3ikxRJiihQaETVp
Bse5zhaCNoam1rc0I4PnBCw6jEOSJ+HZ4mhszES2kks+GRHdcuab99K/QnKQwdPoGsqf5C7skelv
hwBcOg+OYDIaOlqwDE1WaH1hiAqVdaZo9fT7PM5/MMkviC1hgybQuf/0WZ3+wRgvbfFm3769Jisu
hJmiueT0IEbCSXtuj65Tn8hvQmwdx0dGGIGIecE33AVnQP+LAHk4aepVVdnuf7uSt+KC2U6v0+Wg
tmF1uZauv5vt2rtVvyd/brxjQ3rtAAKonBTnnkPTvNen5nYXMsupY3EXK3hspnoPb3csfmZgICah
RayjhA/EroIJtD6++yR/DfdIowD0x1asFSQfojruDRir/Puwav7LW2SZ7f59aGzfNQcsIpmuuICo
DNCxVHKDnR0et1dV4xMmMrst0s+hCYwcWzd7DVXwAdUl+/JwhnLlwcFaf4C8OgM1KxaVUvS7y/G7
qbSvWhGTP+8iV0dmMewxjVfaQ0KY01vodm/3z2laNS9wU/FRD8NSRaLG42zr6Kf7s1rQZv6GUc3f
IEVzgZvL4cDEyeNgR3HkHwACHMgjOoPg7hKSIu6smfPCnyAwpU6C5J8tCsiMn8PZIxqYdE49vNB2
pBz0tITE9qWPGfl5sYRG49/G7CepSQ8M5D2fdhriThs76BS5fIyJYRWedzOC+8XZcvWxsZ9rKNuO
B8jm6elq2l5cNda75XXnuf3OX501ZjcUT2gcOO2rmg2vdr3ns415uoxe501ZLfMaiI4G4R2w2XD5
kX+v3zI8/HbZZsX670GXS4bR1RwbfD6e19lWWz47nH+Yc2EBqpSvFNEEyQN7VtIkJL281q5ITxoD
0awS0oAoUiQVvSwWj4Ve1eHmML4WD5pd87CdWC9LGlJocU1bI/EpH1q3Wmech7nNfzCTuRDEXAiE
pRwFGk+L7UXBMHOawzPh6pBWhmam+5tRdUv8P9nD9kuKkGvBOk3m3zh84PJko1n7effIyMRcQ3Py
4OPCr2ja3L60rAMNTcuCx7pWWjs1eB5r4CEtTKJNm/x3pJgI7cuDan7DIH8crxL7TXTWihUnz08q
M2hR2h8qWPaji5V0JnKcp1NpYh8rmieHIsFNXqeGU3iYp+1CF3jwITkyJkeBokbp98b0AxNGpc8r
VDH5OqJV+DqxFouYZc70igmHVzzNl5wYbtfrsqSZI7Vbnd7FSvDZbLmft4bbfe3MCGhn+SjkghAM
8j7pPhMHnkAicEMjEBXakGLqWVbATTYfjciAnzarikwRIAqIIZTafAWd7N9yFH7IjPW0YdgVksUI
XlxgZW9BC9wZoxyAJ5TKKhsoxvMCQ+iI8d89A9MYvBCYUUC8EaJABzkhnFnlAaUYjL3/MG5I4ZvA
dWhaFoqaG5zTNLaQQvqSUwSvBTwJoq9QPMTwwm1tdZBQLqdh1TFXgp3rwtn+cT+dThajGCEUOWOE
EIqDQ9csq47p+TmVS0qM3dalFArzvrggRhmhPzgBBC4AiiNwcTrjdy1tGqMbKEL2PiO61qFEQUTj
CBZdkZPAWJVndfMUVDpuxwrVvRJkWSMlebMyFC2jJsVfNYGBJm2eLySWhBczrkhsMfDoCaSDVu4g
ghS6JQGnp5gnTAr9I0V7z5W5yHU2xdFL4SGN/iqBOXcHAn5DYI6BGbKifMDM/MUAIyMvXdzA5X3S
w3wEggx8CKAFW9o51lCZXtAIBBqBAAmF5qavxdq62DbPVCM90S7cVEuoXcHwxUTA7JEZN7ScGrpX
aZqBWz6hXAlkAzfkBI7V/mp15xjJRYAhKIEoHzRjpZp5wjpu81x8mM0/iOWyCqrtnSaZX2PdIjZc
cBNNTGanHxB6p/yGMCTE/BM0aO2jJKnRBfcpR17wQe1KKEoGJAzJenq9yNeEw1iwIFoGWPM0B3/P
P/s9IHkoDAiusT64LI31HT978MKwM3s/+/XEgnkEA77LXJjnvGFVUp3VzAluvwEDVIqAhcCtm+RO
wTrmKhAHuMcInASSJ614y9KQkNxRuyiZKB/li3tuWQX7vv57YWirYnKko8mRIXOIsV+w1mvvNJe7
UWMz68XQ1ot9NXbAhAKj6ghE0XdGQuvhDIr1Q6Ottv131ltSXXlynZTEOLZWsmviHlu16F0ThVeA
p1Vw5nPIClKY21GgWRxy19d9nzkhcAz5Lm9UoNHNCm59weJ81OcOa5YHgr6umF44qq9qdZmfimNg
e/04mrnW9OvudjdaPjx28qhWOqYKR5EGL4Fmp6dMy5fg6Q+YyS2eVt6fLp1080t2Q9ihg5s/nEKr
AacpOXdGt/Pr/laHzSdbE7PqIdciYnRp01gjuy9o5dgcK5ci+zdJR8bicZk1XmMGQC+HVgTyudwZ
Bi1BFc3OD/WCA4iS6CAuCdyI+EPrmAKYXy4PsyrKsBi7NFXme30KI8E54DBPYSRSxF3puHFQByeD
GwkNRMy6xlpJPGaDSKq4K2TbbAZ3NQ7X/4rt2m85DwFEeqXm55DbWqSomezhKmOeuvZDYH6IMoBX
ojqa2aN2BL6PlnTdlMrXkh7EUp9v/Q5TTPEK4XMb8TfB6wh41o8WBqtAVwX4qmJqxZEh53ab43yq
Frdds3hr2GteLm2oxs/V+vm5CsesbqKLOrI+BcJ7ttUgcLkVUUBtzBSDRb8ouC+kwBwWXaZi5sT4
wYrit8BB1JWC3eSnBwLOu0CeYeRAJBuosdgpmFY+yPp544rFBGaNizvOB+O1n6/OjLEUJUDms7Tj
D3rCoqHZwj0r9E1cZ98MkkPrGMmAdjVSJzJmHQel4obf6FJB08Nn815ndvV80Jm75C+Qki7ITcp/
8cM5uPLcTdMJ9EPOn2fAsMNFHFxEde6HdwbPnWG/P5r+kva8oPf4NLDXvSKAmMoghe5WPknzhF8e
9giSkia9iD6x4oFozmZucQ6/Dg5i6F6ZF1rwikOxiio0amWkXiVwcyCQp+s7LpLwp+ofwU0k6qMh
Ur1CRYuB8LYOqRNvbZi50PwW3EcO2qT+daKIg4dSnV4gSAl81dUDiSbiv/3XNExefnLIhMpgOJ1/
+vjp/BFVMkSkPsYYfRNXEhgy4/+gtD91JtiwACUxyI10ODLD5XrD92ndvCSsFFMQ8hFUaiB+DYhk
qRxmIpEhDAEdHSv+GDpCPTsGBJee/6q0GKi3OUCk7DggTs6C2JFo4TMkHWT/52SooXiC9So6X8mx
hN0wRissgXEDY4hfWQYbilZnUOaesfQwL0pOPYiZjqUNMadoV6N8j4KpZNLm/orVOjl4AExH1pJq
K4Q+B7dWF3KuzEv0+bchmjP3/dAjFGXIElFK8s8VjAlemrEoLBDOAMBWctGdm4l368HvnkaAqIaq
F1oqVS/sDomPvzdXskKgKB/rKxg7z8KDorRIZiAN6IE0ENKB3kz5tfHVKeR0+vf9ZCzON/qp1eRs
M5bTc1UGh1xdzEEu1xxbsh91Ru8oHpED6nJiR5B+knrPd09Pu6uiPKUfapMfZJVc5V6BFYWOf+UB
qeWxo6QgoyoiT5YRNW5VxWf4pouLLovbSPDwmYcg6uTqnqmnt85pyIeLQ6lPPMcQsEsHhnpIQMvS
6t5myQRScFcHBVKvqatPCk+Bzm+cc2x+kf9pk8w2HpKtVaQ2shGW0AduuS8KAASZJpHM5UW/bqUU
c0Mk+A3pES1K5AX6MSiDTnKG6+8y6lrWXVBxCOCWotZEq/0Dy93WvU8IBIcbIRmwOXxs+YBnkZhZ
k4F8tkoyWLL4ZdsVJ9cF8Zm7GOBvyWO4W1phQpYUD98L7i2hur+6j+NISJE1dG0KX0BAqmVIFUHc
vIbf7NZ187vtyWLE5NIqz2rLEoOwS1BE5xeRB/bh5pebJv4j3yaYOQ35NkUWyOdjrWPcFazmykwJ
4jrmayH9iji+vM+3VqPeO/I54LrBbzSSmRmB13FD4XmSIpZm1weTJvyjbZxEJh2Cj1rgA6Idzhb7
q8HcoOTtt/a6dcdJQPDT9iL9WE49iUF6cNbUkMMWlZ8waN0yY5jrR+UI1JoU6kpbytnc67gLEh1I
SbjX0J58kONnLNw9C33KRVGwp4MYNo/9rv5Z6UbhxP5f/T4ZCsf3R/0fjh0UR/TsmiPOqYT3anY6
Obq8oHKLUxs4URWeBQQEsXBi7lQRw7z6++AU4zeARg7szXIkv6IYtlg2No9PPa27V+3+nZOABFsP
IyvWyfEJjLi7cXn2MdZN1GfUsU86KyiLMRUizJlcExYqAsj3q2lUitSICG6+Nm4mU93WN4BD/IRk
fTZ0CB83Mp7MP6v+q+4Q/f3eBZz8i2HvcLO/HqD6mfAc/MPo6qi9uXp8889o3L/2L9D5OSrah57z
k/itbgr/aCDb9mJ+dT377OYoEIVifNM6/tntrq6ed59IKOb0wK2yukNiczj+WT0ubx+3m9nV/bw9
YW/a7sPkufvh0FlUV8fpw+imse5o8Qm18lRO7oJQgVKTgvCRsTf/+fuuSO7h5v92CbRQQXotxrsM
cy/Dtnu52F1LpbERIWZ/SU3e0YgpjBgTdsbaa04AOiCxRuIWnrw5CHGN3srylnnUklcKtPZe5PD7
yC9PCrTPEXrZGpczOO/5LX80H+kVjO5n8mGoshgtn3JO9H50O/3KD6Bl7GQBCad9GfP29X1TwwCo
egqOqQ+j8RldC+v6UFMHoktm8F0LqujHBWJaSHR1o42Etruf/DKPAuGusfCTDF0KRZRS+N3g/6WT
1u1eLNalk3buBF0shOv3euN9fzjLThDqEhVpjc9n0b/oRaARlCJRXQYyX3OJRujQ0WL+5v457RNx
hsN49qG5fPiYYtFrmc8PX3rLyVXv1gsd+9wyBxdolSRf86eKwuc22+NQHUQHq25wtLArAuLCq+ZK
U9iEVe/+6VonmbAfXovzt4fVl+X0igtzabvRp8FkqRFks9DjX1j3EiOt013e+piwv/fT1a1pDjlE
8LjQkjKorSFIsuHr0fKjKIMcUS/KGe9XtzGLqbs6eEJz8sA+Y7CzScyTOpWJ8q4KivkwcJd2uF+I
fajE6D1NyndB1WjhC5KZh+C8qERcQ9OtQJPOZAJixoBqqrBnhrgNq333x+RM5K2hUsT9/zs83N9g
g+abBhfLH95iNZIZ4rG7vCQlkxWOnsxTdA6lj2MsBQTNKT3t4cdsb6ykNR1y7+GcMGzFLg0b0+v9
6C21Iqna9N5pghwUh0YJeX51hX7iB1A8ScDB9o/x8wwzuv/7lM3zIzacYZB5hF43DLvAUE6MbJcH
40NelMNzau4H4Y3KImR7q4c5CuLfhHYGx6BIy8Sxg8VoSGGnteVFd1s/k4XsZ0o85lSsw9WdZiUF
ERdlpLywOsYqH5QdBVjrAQnoNmdyFBwNmU96I+ZkZ0Qt6m0OhRsjfaBntQ5LQ2JccN/Cf1s1Vuqm
10P5vu6rij67U4Bo42qxZK6SS+OxqofB/hd18PNiET6FfYMZgPpy9OmBOkVE145Ee7uxSzPzDrjG
DKZ/U5BCzJ6q3Bg4iPOEfBS+zWZUiQUQ41Fcwfu/zy9xs6CpQWwo04QDScyF339AiEkHSvWvt40r
9/x5jEAaFkRKJNs0I0WhSLmot+v/gnHikAb8YraLh37j+Y8ZIijbxoeWVe/NYrb8cfOA7LEFHjry
SVOTPSI0NQ3un0CiUoKxRKlp/HIwHis+2v8q4mRG2D0d7toPH0Q+MjgZSOADTsmTMS7f0E3kTpQb
AsjPzvaO3+BGSDAteaVMZcqGz4h+b7ax/HwH9GGaKbPi+/44wODy5h2bwNjtNeiyG/VyhchzNVu0
Zvfd6S+6TFH2xecEgxVNCs4oc7aHJKNIo1uGFbIhIseBAwZjQx54/I9l/ComTs+zFXAhvFMQMqCT
9X50OTgN+/F6vklXNmL68noFcvBVMqnEHzn1w/kxdyCEXB+XRDKl8kL01fwu9UaBq0Sy+/s8IJBG
il8E8qKLNKIMyb6XLCU7iGsVWaJZSHILkZsEP3aBfBSkfDoXO37k+AsNs/Aez+Ogecf8wZzPMXIU
xMXueizEy+0RrUi6TRpQ7cCeO34kVeFN+nuuFg8INMkf6gX6mEKex9d4UD7i3ECbzBIFcREFYWFy
DLTIqmJkGWdVU/OYsuZHurRB5eqeNbQc2QO3w+HY7uGb7YqDQcHotwJJlU9haZDYhEyQqpTsZNKK
xpU7HIfEuG45mtK/OKjOh6mq6wI0rrah5a/jVE5Kaf5xfHg7uUENEbEy4gs6Ci07KNFvD8BH9F1q
SfkmKIh+ZgR+spkKhMbFp3pM9HGLmSwmkYetaTIeYblVtxjTOTP254afF7HJJ3vNTce564hVkMGI
KUUNEemBDXYefFI0D1tjNyI3fopMC26U1tkpaJEwj5LH46+RTtXcfv4FqrJPZXVty9o8LwumgLNf
EXXmTT5HiTxdXa9WXNk810n3/lF6mvv3JFKJnJcYdfR7eWhAwwRRRftjvEwdyWJYXk1XQYczo5+c
j/eyzUxdXBlTTG/vL81S5c57OCYY1bi0FVPAGzIdETAeeQKMJ6TZctumEFX2vJDethwP7TOplAf0
9zZf+aLqkdc18VBFxXdYyKIT4vjZoo57+AHTFDFFkLdkB6Fcvg8CdEWwUkTrFiu8mPXPvfXd4/En
RXiJhTfa3K8/hsaJqVbhlNCaqc3hrEwLqgPueq0fbo6zNHpC5ZW44534DRQBsppeMYTlShlStc1X
VzEmCOv9VbqsVCiulQB1H9VG9mzs3QYUAbUZpbBSNK/zew1JpwhDSkn9XR7LqZF4+2xRHx0RBhlt
I51DwTLV2sMQHWJXgUL5TGlT4+VjdhSIUiqQi2PpSHNeH/+KvafsydVxrkNe/CUQVAk4dYtfjZcx
+IuS7dQhDTqGQQ5wUNu8og/jrHpuaHMzvyOhNEGpXvgrpTWoArihf43qxudJuqhhatY4TjU3B2O8
sXpcY718od2+ImxERchkmOd/3UpAAk+MpN8W7UJizZeK8kjHcSKrhmVcnfmU9c467yPEjAwuyJAi
eEIiAYREEH6JUygKhF9JSQXyqwjkST9P9K0nOJroEY9IEW0Cht4HteEB2ixgr77vkbFV8oWZmU6H
m0d67S7HxsapabV1NI3GeN1ed5k51gIa1C3mzVZGtiy61FgZKsAjENs7eV+Oh/0erK/m73n4XN0s
tA+TNwnOgNLmiY02KUZs23lEsEVKR0AnxV7XqTHRYV2LorXetpoAIv8FWkfAwfsf2FsiTk72xrml
TtgzG6Zr+WHSiBHOmmaxxqNAqcro4YjLy3HFY+1StjgAwUMa8n8YApRgpPpSfXEEviiIuQZoximI
xSNNUBKB7MGkdu2Tg5+HDiXJVkOaA3FJ5r/TNmkemA2VOU4NUtafl4c7uAjUXGZGM6yxGw9fYbHB
yyzW5YBwHSM0jFu+aiy23j3eH7hl+vmj3fINytD8oYulxdj8gzfMW7DabPKmpWkEGIfkgtjFgoNK
wGDL6SYTAdYAwlGnOTixU7oMh7J4RFlAsrlov+iUeNEFgIrPdFWOnmVnSXzkAY48zBFeC7nEVTFd
b1aDiWy8fCONGDOZVdkrXY/Mf7iIdzZpeg1bRnKayzeD2ZzBJUTJr3N7eSGddW5dXCyyDDc5zWr4
392u7GzhvDB7oQatyFBhVmdiOjLCpYbwE0hwnzPQ1VRCWQoFu8Bacb8NKNnFWe5dih/LpH1M0KHV
sj4HgdB1xvNyrmA8qILjS8/tdd7rXaxfjg4nZ/U2q06vGnQ4ze18YUx/02pMZ8+H549aXWqVZvVk
DgAWxMSvedyqF+MmXpZqXRjslDqcfvG0FppyXRwQvqQ4YJ5QhJEugrnrzB+FfSCxGCr7PkRF9DyH
BC4WsosWbBScBYdI2Xn2BP1FNiDZPM5jR5ABMhgiGMcMRgx2MJMUWFghF0wppzWC8EJhTt4NpiPN
b5MATnAZIGInhoU/JpTDzmKRxNkKY7MRkAAHXSCOmm9qSopk0iAJyCvaqhU3rtWWziWWqdguzQ4v
Hl8M0y+7k/18stzGaiFoChektQqFuuKgOK9W52nxnAcm/o4VDPeDmedcxTic6s9DZymvg8ALjP2k
/vqm27uDVUgDYhvZfG1esW1kw7X61ChPcWNM1JbR+1Jm//ljqzNRpxc1ubqqtpoW1vD8sXdn1qWG
JGm43i/5i5o74GPmfZK0oEGV+9OJ1fSoSVoqMmjHSodxg/HRYG5XsUCx89Ovh6l+gJYxw4Mkwbli
Z/iRsedk5KMPhVZVRobJd/qxaSEV31FGDL0DcpA7iRXXbFNLv6RB54phuqyOyT1Y9nR7tkVIArMd
qu+lpOPn+Bmc58ovpwwgPyHO2XL13RSHw+IzGOHx+ObpN/4f1t0fN+NmMjC86WYqSPPQoHnen7UB
RByxuTT/er4fv5cEV406gStgFvzDNwxrisJEERCEAIMOY0ufSqUmqcjLH4haHoAaPsjzfFAZ/pAt
5Z+0UvfDbC3ai4cf/4YtzBz8ruZj9ycdnzjY0Bk+9O7MEIlLxyNld2m86gIoqfvBPK6CGF7ZcOyM
zDjvAhEHhlOo0WnFxXrGEMfkrYdLKHt0w5ZqYrqB5PHh5jBTPTeb/RdKYG5h/3BQBQnjOa3eY2P5
aW7mDaNWm0FnIWEzAYGD3m6S3FBajheBJhBIdWQ+O3Qu/OfUNK9irmRbh0mSqUNs8XY2k43VvmKR
KSh1mBzfjB+6Oh0E3tOkVwyZ8Tl+dmqLUiVVAmF2sxDxT9AsHEmOkEpo9plBavfeOeYnzVVctGxC
UXe+SDDSHDeuj2+51KZ8qiCip0a++AIo52Z+KW8Z4ZkIHtWuc4HH5iSC8ZUQeb5mpXO52V9yVAuJ
i6NbTothJHy4g3wbuTRuPoZ+QObs0V23rlud2sCCzzkfPHZ+8oQB/k/Mh5RbzzEpWBoMB4jNiyEp
39oZ5WHAXRYpeof2XbQkYb7E10QqNstZ2Rl7sn41a2qbSmWE8CLeF/nsgxlSOggQ8za/v95MbvgY
OMF3jYJg8ASRQbqCyR5TufJF4Y29fpZD+U2O8i5IuF/8l/XMnQV+EapBfXNeYWKFn2WfUo4ltabJ
PZZjW++mM6SMgvh71H6Q3L7YAEUOAh/3DyofJcVdC2qUb+6kCVgB6h9ERprDZYIoynII/wgXSDec
Nj581uHRbmHeBDHER1ndr25tIAy/VZehK606eVHF7R+uB9sPKaLfTyIFGhK160MKdRApqSBtQ8RJ
0YCutJ6ktuAxgYQ0JcOvMKlNUqJGTsNCmidiDKIxUlMS/BzETk7K2OB8NCt1NLqbBrjqHK9MLyq7
Jccvrhuw1MzVAbppQaLrAAHS+bPOrDg/PujAu0ZK7f0biF6wqMY9MCTUjGq55hYaV14Ov4ZFIqhj
STkap2Mk5elq0f6RD8ErVOkwHFxtBrL0aA6Nzg7YNm4NWwhq4tWhtUeioLpE0C5pDGJ5vJjntBF3
agHB+ZX8VtoLyPfrP9q/W78yhsuoF3morENdJ9AMfCutf6LQFMRFZhsdBuTSVZZPZsozpRq+pBXc
7s5k8oCD6AXUwZVYKleFpuWJkjMDpZbPM3ay8OH10tbGp7O3cy34mbV/fphsVZTpc3aVsd+JrFpE
QabqOLkZrMXjpWYghI1GzVQ9at/nKJUhi/wiE8/q1SdXommucKl5aCTXQpzhTctmHCDZ9KOM+ZuU
BeLmB1I9oBmsFGrVIjGZv+WHUDwlUDSQ4Kh/JlEh2QGS98MApqdkGLTimR0m/5pDJ9/vyGdJ8gcT
fKp0kpaqV3V+KoxBzSwfJ+6nUI/GgpS6qBbndXGlTv6YJnb8ASDlAymcQBlCuNtWS9GoQB6SdMWi
hQO4Chowvt639bKLcDIQPuHXjieHpE1gW5o6j0ZBWQokQQsVLCuIAhpbg+38+5YqFD/vd36S5q7d
kTkafyArz4AUSKDKrmq1u/7KA34QkCQj/n2yfMdF76ojti3BORLjE6EZS5i/MQVpSLWuJ6TzYAHt
io8IpL8DzIvUoiNIHBYA4qCu15x68vq4VffiEAr1BNudfq9qcyE6m6guD4Jv3D+NZutqWHENlg6h
4Ev4ayAEENymFSfxFEcMDQgeB8MqGydLTGYfSCxh1VvdKpL3seg+CPdn8LlA1D/aNRdfdrtj9JXU
L6BEXqEwPbeWbf/sxNxHs8OmlciryeNMJcZkKK/h4REbL+5Wn8ik5ckVvabqT54/Xvfab9XpWGx/
mLXhlTwmRtXB87Q1aHlSR8Ap30/1IXWR7Fu6YWgbB9cCSEVcMyC2gB4cxreHM50/WAiadnJCXQo1
JE/O6Oz+vvFSEbcPj0AMeaTeGP+as/6nw4aLiaO7mXqi5NP638P8XlZh1ZALMbnbNDZpyRXdSm5p
uU7UCRqAk4vSXQNKLsFdWqeXDI6eDUmqUjQ8jcD3+YQh9u9pfjs9XcuBSSLNEBdWAzw1PyeGHnnO
unwWYbksYD2QnQykqIzAQRy0kCd7TDyyAxkOJdlLXjVPfR1aeoYLpg7rpv9u1nnD+ThXm6r3ibUe
n8bHlQ5tgJCWV2hHFNmREB8+c2IWj8B5KhizCcDVvvUvEuXccA1JBLMPiNuXqNgnRAFonoeP3X7U
TAx+uJn/KJTf4AG03InDp5BjUp7xE5uTOecQMigRZD0doM0jktQG0WOPdlaBkWBomoC7Yd2SyR1v
XHPiiB0W+f9kUpcI7yUoeDpfG71qK4wGBXdAY5rkphJwPh2mwWIimiceDD+Nq5ikU6HhTKdzol1c
KUs27twdtPouWhnEilmOxf9zdqbNbdzM2v5DR1VchuTwq2TZlrfYsZznOF9USZ6EIikuIiVS5K9/
r7tvABxSfuXUKUHNBgYDYNALGruWf1eT8S/bGevK163PYizx6aOO70JnuL4Rc+mQUEMnEOIQEmPm
AeD7UAqJ8/Hy2FJhVQ8rgOBgBUNCPOqgnRMQ3iMPIFIsjWEvQswrJIdW4Ebb2RtrZCJKI5tpgM6P
7wAR06ibbL4y1Bdmvsprd4jiN3nohAjpvkatl3TKp+uSnmZ8cBzx4qtLAiA4s68QzGRxogevOtV7
eLiwbIvNLvCA2CA6z+KeOFkXnhp8up1fWUqxUiEnYUTUyJcUisYJ83jBITO0bdy5oBG2omwsCDq9
z6xdIEyV+fovFUUXBQ2rb0+r+UV/88uiRTuodiYSBZIgiryzqV/TNLLncXH35FUc6MLR+YhmLA8B
LjrTazwk7ryOEH1zFjseN4ZkSuRcKqXgQtZjLpG4H89p01iiZVXVrd6LWzXSsx2wPDiaVdIIhCsl
uVbcRafGY2JR30ALSRtBLC3wcELOVi9am1hdqDIWg9Y/i832S6tqva7n09R+k0Y1iD2rqCSzgDOC
3KPp06t8N3EoRLgK/j26voRXIF1ht3RJpKlJicxARp5Nd/EuTwrUwM16EydpOD2gkwc6IaBxp2i4
bbNqAh7hiwkATpdP3/iBxPCY6uGJERYr1IC9Xydd6Vk4VHwYbROUOcxhWbMVLcchtvt3skR1CeGJ
srKm4oVsx1p79TkS7v5m+m4x6OnaJ5op7USxxbudVOqGps4gXTS6N/hLSqQgderhmjtuaumzzq/V
lR3bfGQDW9Y1B0fKRFWfF9P2bPNtXl/c/kF6/g4Q0jMOUo8QjvAXCMKbxOAWChIkZXWWCE2nTR53
+cKHyYvWA6obpB5gmtR1LyN8qcOR50ekNtmuSaiwGFJofg65ka/1+raO3qMXndBnIBum85SZF9RG
B4qohJRMjOPFEXl6u/3Wna6vHoa916PWbHM+GnJZggfvIEjcELbex82jqWmjmkzbmBtaq2dPRBhE
DWA0V56HSkSMQRnewblq+RhRkh/3zkD4IDtXsMZOiIsnd0vx+Yv5SHBNV4kRYx7Mi8PBeVBYEQTv
9mZzNKKg7tGS45jZLXGqGRe3WI5hQglmDeSraYLxHUa6IPrAjQQn7kIjAOEBjqacTiqNm0/htDBR
Uo94bBkHat0O/6sUtlcLWXv6ihvqbcNi6BC0ejjROJrqktlihkLQqEsGumOTOdkcRl9KtoTyhoug
vAJXGlFWEAZYBGOMBQlDoHhUIIQRSbDV76+pM/B6xkR0UKU+bz29N8dlapgCR0MVdOklU5jSwy+M
O7zddS4HqG43/vAbfIxxiBeEzvO+dyU6P32E/eiBE8EsCmJHTBAub4FFeQVcKTQcW2wuW+3559iC
dMTxMcSi3aab1fYLyZKCYSQorxBuFdZPDDeQLqHO6Xj+ERXOQ2wUF8DRHVeCfPv2ZvVmfZuOo9+w
Z9GpK2VnM3mVDqxX+rKMBy1smRQrTfo4NmE8buKEkD9QGzF5hrPfsy2Y3A4BHjU9RKI5KK7+ozsf
8sFvzz4r9TJZT902OuKy3nNHHBte05o0HyR1AklWwxZV7+m8N1xfDna7kbSfRVN77Nfz7Td8sJFG
MPrVZVqywrKrNop5ECdWiZ+e6rdwmF8MIfcSN77X5JwzamyeotggqvziIJ/nxIAUfbSt3561Zh+y
riZ9CsDoC8NEsDVesiLkMJCLR/5QStOr7fqSCPi0bHAhGcBZgSAzSoGh8WwoFETy/qzvZYnmXeTN
ey2SEDJIbYkEWhZ5rJFI5eaFePso7cPl4EYbRnALD9G4pC6VP41nsTQOEabgLrt1Kc9x4GruoqEQ
AQ5HECJhNFiuWENqtbOkarSBC+eq1qVXzyx3nsIR8ElIiXt4DoAZoVJ3H+PgTiGlYyGjB0Dngyi8
DMlF0eMhIpIm0JA4jglCSPcGYgdv4sE9dIYfHr4ptqW3X70nLyUZGoiSp7QP8lUaWe0yj88q2iiW
VPplJ0kqZZyQKk8rGt20Oh/i4Tbbj5PYepFrioxLN0dIHkQkbvkiMgc/cVQh8anCQZ+Do9j9XOrG
aahc8eVnGwb06UuUz8k15seOR+J4CwxSqU585NLv3J6BSiLqSSbPk2imYjzSSjvzVRX5/GFpA1dQ
sTrIIPRhXpnmWieUgg0HlzhRIJeTGgAvvIWxkZbr8wKOZ4L6eoSQU75lHlB+87oR8sfLc9QIEJc+
MAqJNyUSSbl2RDDdeTH/z3JWvZFYHN66ffs4p4sxOV8xDMK3klgifkkPTSoOU9LBiEThBQ09W/TE
ObH+n6KRuYszv0ul4530ZtbCxNnMx78cMlRpWGxKh+Swo9aFMBQztW9Ey4dv7UfUHdikjpd4lLbR
OpP44L9SU2vKxXdYDJQQ14kybZ/XtrqYqrIkRKX2hGwvOAoJxI5XgzFWEw5+DoqakNqKOrq7P+9M
NMvPE9otIHyuFTV6V41wQ0hzRVIcnrL+TKs91tdUKEXDOhSFkgYXqTUG3xhNN93NgCZMTvr0E0x9
FUC5xMSEa4mMO4PzRUs6QpFcLbcyQppf8PJiJFbhPl+dy5LJbmfY4XTBPjcDnCxfu3/abluP8/6H
NCayXS/ePG92Y2zUHUge4tzDa+KE/GgQkii8py5wHgfJET1qUPcY6WO8MzZ+0rp5BEHWpAfYGs0c
DReBwDjZnV83dMBO+/78Zrm9PGz1tDW7Hc7pN7Inlf5kJKSXWJbDApB0PEFrertU03ji3JA6i9aW
gSvFOeyiSNsOybm0jjSKxjVxAkazCIsQCrSDiWKbX0y4DOBP6A7PWzSXFz1Onwv5hPI8gQUMzQh4
baKk3Ys2U4hhN6lR3qFmYJeCOA1CQEJKGiiLaSwpUnaSCYwrAoBQTBfZrEaY0NaRwYqkgfM7eZ6E
liMWZDYzIndHtVweXiH0Zeb94UK6TjXow7fDTsXtYSfHQe/vzlr7h/2q98EjeYYU0YN1fItZtkBY
L1au8Ss0hns1xKbFL2ZqgkHSgEWsy3XXB/6EJ+NkkHrxRqvD0iiShzLgl4LwBGYRB+duHMNUo8Rk
hbFilI2OnBhP4xVpWhhMIdnBYa11dDarqn6rW3nTUkn1d2PWWH3KMhHKvN+DjElcc2oQzkvdf+lu
HWZlXgpNBWouFAxLVyy1e7N51OLaM/SU7hoTF+Z1YHipaa2yKqHzNWMl2h8i3gsNCiycoGjZ8DAD
efj+J+wQV5icrKvkWPBer9fnWmVOjT5hh7Pt/WA62t52si4zPxvCDOZtc4XVkmne6sflToX0hQFY
GRiDeXcPV/PP8EHn7/v+V9QWtIXaaCoQ0dmjV0H2dH84odCQLnSBQmIR7WH+311g0T4cRAPZVNX5
ktMWohdAkBE0CEjRIyDQFM1BC6WusI7Stx7JTRo+hBcngghRy29xNlmMQ5Yspm4gXyaJJfCUJBze
3R70ut3uoO6fXE26r7a77no6b33WskHPwVg4i4hCD3AYqt7EUlc8EACiAU0xEB6Dm5Ll/VhvNjh/
6P1KEDJeXvPLQH9zrhMd8ylWjnoxtDdqgQClf/+mM9JZFqm8ZFySdSFcLEpTCqeSaT2sl7uZjYCU
COiWz23docU74aDCR6gHc5PYJW5IErulfQJ+Pc3sKTwvffXrMajNe/iUTKQkdcO5fWr/7LJKIp6e
hZ6BL8FhVg+iJQZ1t1Bvl7jN65UI9IhOahXppIpVOdwAJlaPNbN1E4HjWd6CyoKxgaGK8mgt/c6H
y/CQzvOW9ZyrJ3h9up1c8pxElVs4ywa4EZI2gggQGPu0CCjO9rEtdgKJBaQ5Bdp+c0on8dO+NxiK
SOgz7jX/am2JxxJl/QgvgcBJ5qdgLYAGSRjaIPDfqb7j4zm5mBHZ4hauFjcjdLkKuD6523yzmT89
DJedx+u0mSAMNssB7LkcM/KcVmXDJrF3Gj7GWWzgU7OtG748uYTK05MY+3MDGGulYRbrvjxFTABM
B0cwV/yoeT3Yant9174YjLQ20k4Nl5usJmQnaowiBJkgXbAEvyZLIappaWh7HIpR/yJG7t1ABTtT
RPB3al7ESqcyINYEAHEvK7p2XB5/UHQQQLeXchUaNzR2WzRCJ+ejnm06q7vBqDX+SqVLhcUmN2uJ
JqQ+bY24ylEZMd3i2k9hmhc1IY6mS/KkFY9c4cAmYjElxNVvNWDZJpAtzH5Re5nREL+LhNztUxJR
/NARSqeBSC/EAC7hpNadXCwfshWCvyne4Ou0FgwSWhANkSYaLIsYUF1K9wchJgQU3XKHia6h0KbT
0ITIqctINHAop+4bxedl0RjNDqaUYheko4TVQdxCdmL+K+mrjg+fDOL3Kh3QPuz02gNs0eNO1OSp
Pe9OxtXT17TF0YIHhPSl+fDqFQsf4YXkFkTTHgh7QCgCzQUgiRdiqlETj5CMIOil2cbGtT4ONN2B
BSE+eGKP0gykda08FGE5rEBnvUJQfA3bFE2eA3RmsmKzHRqZJSbSadO1oeohLlwA5GEhvcXYijfZ
omejq/kX24uG0FtkhYgmXlATghHOoE/wg/UtMEaBPPJ1oLgSSJx0/EJKMHMD2tkagMRp0YE/UQUd
2TQnqgATVBvCOCmZm3NPuIEr+G6wHnqT6zQybrshNLLNiV771Zn0BLS1bjAL5BNG7DN/GEfRegV9
vlkXyps9IAia2eq40N8IdCtcgEAfWAAafidAdM1WgFR0WAE2AbSwRESLZjxonBvmTHCeQmdgXEJk
aTe9TWw4oDgID9VxGkOBRqhxEVRUBTXRDlC6Gh9Q1P89upomIWRrza/u89GbVCDx/hUJ42z/UxLq
9q1aNmu/F5eWNDaU7u9ag/FgtGZFAQvxvDIkm59QDGLkARGU8u8moyGPQKCNJR9K2EtIGh3BIMRp
2ENUY+XEd5tynrUrQuvA0PklDGLj7DUuRW2Fn6Q2C6tts7Sc36Yc9ILGbnxtgsEG0cEA8hB6mYIg
OuChKGwQ6ERoGo62fo7h5zgSgIG3GLyMzmOhaHQHQxJNPWgFQXF4IZ0QjYCZhJAWQgJ/IotxCv0L
hOyddAnnnbPV/HY25UhHhjkgpmURmlj8CtFQy5AoaElYWlgUXoJFvJC8CDdNoQ8RkT0earGfiQlt
eAxJ8FoKE7Uag1kSuix94IieYPQN02YCPNAji1ocm4G/iJxp5RCoQrhlDkjtG7eyBSqQ1hZZU0fR
upZgacswXIW45YwQyJKtpdwxJOjnhKlU8UeEGQ50uR2HNNFwtgZxT2VTwlYDrmQbryfXajIhjAQt
i5gqNnf+CKSGDQkE515lD9yEIBGQdhKFLLlJNDEgg2g1uuCyO8iAQwR9ijmP8GLZCsn36ji+H+U+
Eyl58lzRQ2EW8lnE8BpRtwlapj05hEEgC1smJKRAwChB0MxUNA5sOlPRJEwrRkwyk8+EEwz71tST
IDWkDaKRCsT1i0lkTexE+xiDJxWTH8QiidcIkNnyX8d70gX/OQ+0jrdOYzbBA/Ww3evVVas3qHon
Vz91l5tVv66W+6/pToFQqpA6q1RQHCrV0G0gUErXPND6Z/1b6NXCEkd78CyC0HB7f95aaBgYMlpn
clZP532RQwthoaX6KlDLcggpwSEXbi2NifL09ixwHOrRg22HSQGIae3pvkoas000LJM5WQQTDYIS
VHSpfePWlS/rxe7J5Tau+mGbo9L77WG/Yvj/xGKtbzr74e3t/msa9qeRs3a0HAKpZ5RiVoFFJEPe
Qq5CGPHiqGcjsRk9tYl5HRmvmnLxEF/jAb5M7/RW6/fWBedY8SC4gSJQFitrQ7yZPxxglU4yXprg
WgPGEVxxP7yblhguAiWBSENAHwigfLxvLoucXS5/q1KObwXiaAkcDkzf5eWPAbVGER6jXZA2oV3A
Q+0UheRmnWfRshddgxaKO780fAhTZu0jVo0Wnog4qZ4Y1kkIOZQ1NrFAzuPJcKtVEtHigGV8vIc1
B5sDU5LRBpVULQHyqmNAusB0FITFwAIAbmEAGpGpwDM8yIKDrMscAxwkRINfazakIg0yxUZIr/bi
qe3NkoVzJJwQNOn6+9P6wwe+RTlaswLJ9HBTS14SFjLK616VQBRK4dKRmr0uo6UUnIIB0zo6PGha
60+UZdKXRsIytY4kPNhMRmr0O62xZeXyKL3+e2v4etecabRKIH1iG3oqmxSiQZY2CFfGk5wbnBvW
cOjp3EaTv/UDT8Ff1hLtbnU8O2g1MRjWg3rA/e5triI7VhOrwXIyGnR3u68ynxAEsrGgWPQsGobI
ggUExDICsvuNne6LnheuhgnM9marCkPJA5tU7OHAveTh6Oa+DoyturG3Au2Oh+QlSqSmLdMOU3wt
GbePZEgw1ghXHCLCElO6y9V6+Fbmtn5DGmNJPpg8bG3Yzv7iJU3tpB8JK2fBM/VNjF3//vx+lJsO
iaGOuNX0D2JU4BqZ5QF+3tT5bElYhWhJHnEpOp7FPTsYdY+KThuIjRUcvs2ju+HqorurL0dttl39
Md3rPm2eLDpMVrL+TgNB2111PuLm+gVLifFSStVGbCD5qLW1fHzdjbMW9Pjx7k1/Mb5Yj6mH6eCq
bqGX+K1WnOY8e5vWEpOAVltbW4l6Yc4CtVCZKlWFoPGoPBInMrD0PIWzzpwfjUjzgzVlKgCjvp96
75QURA3VKG1INJIhTRCHqqxEwe+UedmlUBKmOMvOiTvvXy4fvqynfDnmXyyCdgrK/rBroCTs4hoS
US+ZO5jvo4YPZzsSHLfpwEVO0O+4FMHAJU1l47RIrhmZGDhedDbgFN2fRTThWrueN1iFxaI4hyyh
wm71eXb/XnUTw67O32/7TdcG0EUgAYZjOXPC5S2pE95q+9KQbhDOBeW5mIBZBfsLnIwve9171arT
dXJKZfaWT/BHqVghv5D7UWvcoZZLQnApgMtQypnfiO8t+eVQv1Ui83y3fn2/vyQRoqwpuzAGn60f
lCe8AZP2g+vSxzj4fv3bePOB1+z1h7jwvJFzzPVOzg4FefqwedBqw2YY3uOopOri5w5gTpG3qNDm
uzzBi+o7vONa54Edj+N1F4Fo+FxsYEnqafLHqv83jxwtyiMTCWVrw8X6Fi9xwIFNl+I7dRJ10k4u
FwCfhIxHSYL9QH5vV8CPprI6TKrNBklA94vQaTTP1ne2M/C2ph5Y9jASww9qdhuWi+0XoJznp0j/
yC4J60RGCdu66texmR3fYe2/jQOgcl9p/AJHNkAacsOTxp7wRYcV6zoWW8de8+5jdal/UIVofn01
/9SefI2OOB+hxPt1HIvA0szpXfWekLA64iV9cP9PzBZlTP8PT4udjtqeRZJ29BZcLCCOL64n1Xsw
nWmtusoRlXvrgZXF6mYs9l1tPsAt+72LLrdwecCNs7dbjM0t53pEWLJqau2cx1VVrMj3A/wxrRL2
WRhQpbDONxtu+rRYRkCaWn/vvLRKfv1993rc+qzwFXYWiVT1FRfa5pWfhxJEUSKGikEZeQcX8zv8
1o9cCBJFdOLQAgRnxJDzrW2H4bUtdVi24OkCWWMxGsxaSvC06pmXsJGKzXX35XY2/qqo4TC4QNz5
ss1F5BS4u1bfDDPMC7i8qoZnOlTB6fEMBDtxzyUAstd2milMQyrzzVBhBOwf4fizP2VAEpdsvHaM
kvGNYf36y0hb50B27962f4tgJRa2J+9grvoFQ0pDjWD0caTAEwTnIAjbqzyuprHKiLdJ3wmsJ2j3
4Z9O0KG8qRq8Pb+7/6D7j8hDVUZ8qiCOl8hGrT7W6z80oo5PLo+7sywpBmtjFafrIFau6g2bylpW
4pecip840UIaEKIr8O6VViykOdUUFvWsNETaWEqiIY0UdY4dROGdYGQFwagMr2Phk3Fxtibf/dR6
u9lrezjP5Vjr7QjrGWeh72ORpOsR6HoCQhhqy69Q8SISb5EnMJHZPOPi+iv0aZqv4nNV8nAY73Ov
s9RaYI4dmrHKU/wXC754Q2u1uvOexuLwsTg6+g760NiMQJbT3ttdTwdKgyeyaWGmCEyI6pYRPT2G
ti6Isk4E2HC8lXYgpNJYLiKrRHDuv7r7MsC6TbG0apOXyypdRgqncYnJZD1sdIIscU51Mo2PkYc5
OH8u3Y/Ozfe63r4JCrouIne/A0y7MvaLi819cyIg8SQx9LWqzKfrzc4SeLuLcvK1uGbd6zupjVg4
x6P4fNcO9XiIm2gjEkLlpE9UouBoz0TksioZcacpokgxRgZS0qMExh0XaGQ5uliyHip6h5G0gnPe
IVhKOUbIQdRfdIXrY+kMRHeb9k1zbGjLZrNgPWrdudbwEw6eBKKzQaRcAyL7foSXT8UZ8Sv2lsTi
6gqe87DIAshk8eaTJSsNZlkg8iIKvp50gLyJNBhSfgSG73Xd4C0V0Bhb9thkHltURbHe5uzV+EGM
KpmJugFxt9cR4Cn3cPGCpKexDg1vDEtOOKgoELqmumesdIc5GI8gDfb4IL10DADPsZla+9gAjG3l
ziuTFR4kFwdNz1dP2isHnqSCUv3drT+4pOQMQjFVnCigZjG0tMOlbP2u25HAFZzCeIEE/Y2GpOwv
5RFDq07ICPB/BoOqPXi8v999LUYYE/cyxWiM/l7stJtU3UkaHx1sTiQ/iyVrMgT714PO+dPsNXYr
UcPwewplFcw+uz1fVA+aZAta9b49bYL1sx7j0yl76B50DDQnAGrnYZw8hv3yeEOnrwHf40kBxiR7
rWGLO7frirHf4+GGSbVYdurR6ulrzfJYKAOxuPJHNm47ZuK01//9dnfJSt+xlrOkLa6Yv9MnxgHC
0jdNZSoTrLE9LrQDw3lUAnvdEVO/govx+EQS89hGGdjgiDoCPTjIy7xT0lf9hiNENR8mPAiB6s5S
39HF55dAqAPS2b17pPvOkY/lytXvPOQJASadD5knRHawRv3+AspStimcD1TQyVxb7ppHR6AwgGSQ
x+yE5vkIEB7qcCPdnqecNKgBs5yPvigTz4BozQ4xU668HmcjxTqeknWknsqSxjWSzd/c2acFqqgX
q66wLPFlCxPUFiashEPrpEPB817A1f7q6R1mJRF57mORQPAqbrwke9TvelgPfuQxEFdCwFFDeEHM
s1ZnCB2IrA4rNsw1gtBbpKgpFvScowDRbEA7pDM1Alp8IhkxRF4l3GXEjv11XIKnIO8OI6JEWmHe
TBvKAMlOIh4XIBqH7yz9u+Xl+j3n1JKKA+BFcPSXFmujn1hA9hOJ6z2fghky/zboD5jjHrZaMU/Q
mIZbTYZ1XQ93TzEPgLIkSyCMD2IJgMfxCiJiCIJUyUqiQRAShVOHMUsXgXiBRPNThfzBH8MPSNq1
wv+Q6MFjcQppGWJgRME4JyeCA627kI7QcfwWiYlRNsme2RgIf4bQ+U3gZvmq9x/UoGJ4J34oT+Ox
jk0iEdqRdyWCjNyV7q3voJBkmfElDLkDC45T31S9V/2y0xJX7gmApywGRoBma3MzDG1vCq//BMER
Dt8aiWVwvkbAqDoR+B3Bccz54OZ/EJg4WmquhVp/IGpW10SIVHjuuCB+zyEEqqeQVDzlIADnAKLk
mWPZMwTC28iYrVVCkojknWjIBG589r62PMT6K7F0brbhery02TnASG4teabYEp5oRZVeSFq8ZAHk
KcG855h6Hq9YYHhqBIjkvCwy7VhFftJIVd12VffUSLU5tum4kdrfrtpnZ/tqfK1ZSwlBHhOPwRkC
YnoKiYgWyJIhqGV9OAQBByJOBI8DLmCjUNG53RBrUss6RT7ztnjTOvt74tSsixNvhhecwQcxJpXA
aS5wmlnRCFQ37xUYjGGfWQKY+Sb/2uBDWa6/q7tMXaNLxQXRrRD9DzafaWEyNUkHUQgEQuewm4hY
yOWZu58R6tma2OGw6g+HmBFdjlpmAuOYUKvtoLftbUZTne0ipYayV3st3SWzMKY4DSEPBAnSQQHN
LRNiKplQgm7ZTSdrHughvZEb06Q9spqI40mIYmIUBK9Vh2bXqOzcYHpMBV+6XAWa4HQWmqlT2sFC
JiOWVUiEoJpQaRbLkmpoGlHlR4QJsTHBJJRBlhDDBCxIXAcZh6P9hDyt47PPNLc07PX77AwYtFhp
1TmVo+6o99i/6U3Z8ey5JbgBCgBTc6N1ANNPuvohT8CyHOEPPNDGBDOENoVI0EXeWLFsaEkKubL4
EAAJCiQQcsR5CFmjm0L2HY4+KqQCMW1MFyCkwVH/Vp1WqiE8JogMDCoeT1KXITGmRkweZt1JhYsc
ecmq6x9oE+FlAvQ7p/IxaLVqlt6wTrHN3r/B4ESRrRb3u93dvDvOk3vPCQA9CjGoV7w4I6rmPDhN
retR3i615FCC9oWbVouL1VrcryzbWISIMyrQid8P4hPajWfWdEeIpSid9QFllEK03k35UwjElSol
CaUbzflaTTjOcmiyApE0lzsUs4Uds0HfldlHc4Ia8ddsH3GlqvOkGx/rQKByii6YIZ+U92bwJC1O
ihpQwWK9pt5g1kqFj6j+CpT9/Jfe/sO1EyRqZltQwgrb4tUnFdUSeApRHRG3JFHipuiqDNUBZz85
Yj4shJIobgS6PMS0neVAOiRRHtMvate5uGh62YXC6HVK+Cnz6O+6FxcqaWFB9Cx46m+JkX1FSfQ1
6gYM+ihYswNRucEpZIU/snGuhjpcTLH4CZbK17AQpjRKBpQsLD8IwYuRmH8NlRkYDBO1oOJjgyjE
n0RCOHJQgpraLen7CZC9gbt3UulBLmfOqgT6azyk3r1CA8Qfmc604YUT9cI2GesZ1DsIbt05Z9cq
CCFokiZiLZNGA5sK39rekBeIh24iAriOy+ABHgc1TTvCi7OWigbB6RAgNbX5OOhdnP3XKsph6A+8
NLB657A0jagEKCyywxsDnuRsbQi0cyxHLFB55Xaq4LpVU8nhQA4b0J2gHsjIwKfMPAilXSCgTqJA
IxScPNwb80e4xcPAjKElYvHQYbpWUm/Rq9vrjr/0dZGPwvOYEO862Vx1ZH57+fT0xV9jKlF4f2gU
uZQ0fXDUm0vII3+boqcdEn7T+Tu5EisGdeRLQ5muLadA2OPyVfWf9LpI5fwiPitF1dGVdZe+LNoj
x3DfFNyF8veBG3HN0VQV1jTveqBQRgkFSCUp3y2auCQxJsogs7K1i3yY9/dlF842YgXVeTFK/Cqu
HXcySimlGCzilA3ju3KPPZLmHYhjYzRg4QCQlxvbdvd0aGvQ4o6YbqvuD7BKWVh+ck3M6mbU6s6q
h/HXNRY0jSrcZCMUHMRmTRltctPq9latRt4TAu6WFpiXmkWPmwc0YbJR0Tk0TsBo1wLwUM1auZiQ
h1Z4oe5ArVEFrbEDqo0szufCl3lNabg8NINi9qBNaCqUZwzY2BSycWqDCBw2BYoVoIl5Fkh/KbRa
MnzNNQ7KD5yOX09j+D7byPwkRijCXpgn+pdkBIeKbeIHkH//VaejczqgMuAkX45R0HbXYdXtPlvT
2hnOq8H6of1ruqcCqYC8QNE8TNr4NWkJAIG6BcHrQRLbtsaTcdL52O28Wl4fqGn7Yf71tnUYCikk
zW252yARObeEichqL1PnxAjUTmMYhc5QVjO3JjfEwLXuNq8VnEffmoSCGh6hACHcEPkHP9jAEMv6
6SD7RU6NQCEQU65AZNLyafjv+iQ67aLRt+93WhzHTE+RMegBm5ljPVxjOGx+u98uq9sbRkDKmLCF
U6RjsWjjal1TEFhkFSTWh8RvAC+Vqe5uNMrLccj3FxAPUhga0bCvrUfbrJlustAsjQ0jxoQiPmsq
BNlu60HTAtURYZEDFLIEmlRNaYQqCCQQEqo7H3NueV4W4sRm8jxZYckSybxc/P+/jxxCuQUAni3P
B/OLn6jQ9sm+KohTt7lAsN2uUKbddvdkL0f3fvfQv5ndDT+l85sLZSCOBIip9YDQBIRiGCmwIMgW
uOlmaJki0IhVJ2tjIJEt/SbRwDHmgFBAOtNyBa1S/0TGoGxdHGQykmza0KfpCAcLVREtCAVusZKY
hYgVhHDwGKwBLc5UtF40XbUQAV1o5aoWP09hQkO3dQWxIFkjgr9MruHJnkj2wapj2eEyviFHMzMQ
czz6Mrlhn+z+trv9JFGiZj1M1qRKHi/joSmiWDqym99CnEMrFhh9s2nFsaz0nkwSat/SBGKSGBKJ
/nhReRmBGnrjsM3RaBIkqIQgWZY8XzEd3uhUe+RHghU9fGBx0mqyamIUFIgQuHqNULd4VcPbOD/e
is01DizyAv5y7T8bpXT1d7rdFov8aY4G6vw3NFl3uJzOxp3N9pPEoscRIkj6/3J3j2WFnKnyMsBP
hRPuOgdX/e9isL+0PDwD17owNFlRX1R1qXMQVW7IA5Bzc7/3n96xV5gdw6aDHg+8hzSogJ/a9zPW
UOH1RjW3PjyC44FIgsWgQBCoAcTNPnc6+kUktGbDVIL7IVFa/QIFCn3AE32KlRmWn2aRRUerwaYp
Eeav6JYNe0sNFQjyr0yI9smia5GuX/VYdg3h2B91Srqz2Xi439XL1SfRDLogOd37V09cZDyLC8bQ
e7rdyZScPsZJvKagxQgIuYx7joW+vYiLWchx26g1aGjXfr/v/SIq5rkPtzrF7muqtFBoshGk26zP
dBApEtu4+wZ60XVtkgxpkiiVw3PLMyhmKlajN9PWp6LTTExrNsM0oIkhYVqKnFZrXpQCeXhQIIhd
aZL+nbHwAzrVzAMwtlxV2ix6ouFWre3dcjIe3X9K25fgiUSTaI+MN0mikA5nv8YsWBEtraKGGlDB
0LSQXHFLmAYgZAYwLRszs6aM6n3KCoYY6Y/llX9ZaCxAYZFbfkptU6vGQah2V/7j/vWNljkhLK5+
tySpvt2GWGSocq+0KTOeqcfki+2fdQk9YonQWMcVktj7srLrxLqAI7OtXbH5vkv/qsuAJjJzrOwm
++UDR3+OV6HssiUQzct0HwsJim1gojQth7yZyBJk7UcsI5YjyU4xDXTAyQVUxZmQm9nFwxnn2qvN
QjOWmIibtUSZcqBSsCDJXMdnEy9nXWutF1WERilO+7LqTaxSMV/5c6JgBJitmuUEpwDNopaSHHp+
2nWg9i+sUBBx2TGUkm42ljq6CqZzGDwFApQGYI8cHJV5DTE3izEh6vCiotcxAJsT7bRfc7dZzgXE
hWkWCZxsYHsVLzqlhs23Ft8Wf+PPKx9AUxuuQHtY7YpUuEEHHnZmOojCu42noCAIAH0XcAuDOqN4
CPKD+f78bvS6yIqNLZnPmzlHxUa70ZSXPAwBYXkINIWBan9i+jPaFApBaVwOcJyrrcD76/E6CWzJ
3FIK1NmXB2F14jnn/Eso5zM+fOPXDkYzAhtZQPESqGYmmjS8LwsoVt9pv6rNPt9+a8DBNJ2qHp4e
AzW/uZuNz+67qMq5Vt8gjkDztbg03+VtHiakydj2mrHBnyOMCOf173COo7jF83i+WUtjI1KwsRbA
ynb0ZTS68kyE+Q3G4Yk56AA1xS9GMoRawVTDj2djLYSGZJAPetmZh1iL+nk01IJeiGa6ZdudaHn5
FJyBzMSUvUkac0ZpfIMQCGHOMnSvOeaKUMcxrmhCmn5NCDmpXeC/slBaJzNHWCi9dt1l/nvYHXTb
rdOZo7Peaviwqzd30fJBvWN9CjXKQJa1JG0durI5FhVbXKAF1e0OlmU+kaqhlZB8D8o/63FBIB5C
FSGhlYpuOlpGGZsCLWemlYXM5ELMg0bQATKZIEBwrU4uBHDVh/Fo+bW9QUzq2Lhh8br68Vqjuz38
P4hVp+aAinrQ7Q/ag9MZ7slqfDO536yWmQ6WKITHzpIDbnIgOZDDFAFvOuodGqUdWhKBmAIzTfDi
qNuH6cXgQVM79rZu+1c2F22a6BZOSAFBaCB2k1f971p85lOfbJ1Iy7L5ol5U71M4MQtlQEyZYqHo
pkQ8pg3Q5DGdMO5BLDasTLDxLsMwiGQE7YYXCBm0LssSgkf+0HmmEuuqYpw/7YV2LUZ7C+pKNNTK
Zr3rFHOPgBCI7KRepnD9bMiDgcROawiFZddA62PDZtBdnU0m49Yqm5iwEeS0uEFUcFO0EJUQ0xXa
GbHUNXcii9joj5j4s7Hp5nX6phpcNs1MqKlLMKh50wnygJtOca1lCYAUhUrgdo0ZcOk0FgxBQFOm
EKqQyOLjmjWFqFMjL9fps6F4aS/uah9Wgy4nD2h44qRSz7p3g97DaPGpxZYOKoxKpSdMXuD0FBwi
PJzu1oX6hQ1AqFiHFNwhVCwhQNaxEYJE0QBxw8VrfuJ2qNB3SA/Vn1f8SGfZ3Am54lgCzikIW8lS
ZuWWzJy/rO0I42Q1zldLJs+JFKHZRLKQQ6IuBjVbQNkbEmstIZkbLXfTTEyi+0QDk9fkM0ELNa0V
LXAHmwOy8UBSFpaNxc1eLc+KXjaICelO2/yul+5mSI+ZXOU5HqtKBAnkZaJzrfpzC6RiGIojuvrd
quqdzr9MJvVyOVyNlp9Gm3HcMx2ErlrLd+u7tXrZeTQqUMjIgXkcm1dtJxzFHVY3FAUxpYEmthEF
dj/yklo09l7a+hg9sNc2lCdxjWgNNxsn99fbERuT81iwVKpZIzPIlD0ifoNnks60FsA8AVywL2LU
rt6JrY526znRWPyoZG1AB2JO2m/+eYjrVBJjhbXcsKJjRpq7AMxTeW4Hn1kD3rLQwxeENJ3Ductl
/YFgIpp1CDbr4MW09mygRikL6+TGlQhmL+Lr8oQRN0bGuMFweKH2YjHiMqwYUHU3F4iJb25uGmLk
SO5xC+Zicu1iNctNiItGMY24gIaHiXEKWJxYNY/twaybh9Y/3fHZbw6ej1ii2+JofF7wUp7PXHmx
2VwOrszVvKGLBNxE5N0KBFrbNK1hpi25iohHL/M/c40/4H/WK3Y4KXKAxRbzk43xwHlvfjtsbVaL
oy4yBYKlxfHRlpjPDWFmGhVgYfiCwGLgdWumXd/prrE87cQzs524l9ZS7Js52Lj5Du1EwxQWnFsc
cGmssOaC2OvL7TBdYYzdYPqaigWaeHhBYC3TzyyUtvXhgSiC3t4UiwKOp4Yha6IsFgHDtMTHDwX8
gCrS43zqPLTCa/gyibrVDxr7qoY0Q008MUksEjZItO/uZuttZzP7pLXeUMHUyf3+etZ7TyAuWXNn
MawOhQqRjBzNQWHIEfoDDVGodCCPZpumOp3gn3r0mC6jgwcgsp0sRFq4be8dWOpOWd2I2OFQVVY5
QChKPK1/ana7UndLVj1d+G3074NB1t/NH0CzCDBYxD40EAgOU5IojIDBK6fzX0j24O7VLeMz0R2L
fpZROKQ/vHrUzT/u38Ms0kZlZR5UJUgSrGlJM0GsjLBPARttWrDOKJqD9Mx2rOML64gnTcdze4nl
l7JVxPfG0Ia/StWpLe+SKCo3xmsT1fBU3G3CR1Opli/jhrpmkjRU7VFzeWAkOkVbbu8J5R7AVXcY
B6FARbFnTU+YP6T+a6pe7fS6/ouPADvcfmBhJBqOZ0AeOxKw6bDMMdSPavngwQhMVR4iR/26rpE9
ECCuPXu82mw+tjeXlshEPG/W8tvFlmy+TWJKRrQsefi5pDkI7AQdkUC8OE0E5AUxPCLcj4xoY5fj
AYvNr24DJnlRppZST66AS/60GNwvcpxW/StR8wIphypbMMINye4n2uVHffaKTgQjpEOue2Ai9Vi7
zG/Wj+PJ/XT2qWniNjvuFNhFBVJsONFeCz84vAduqE479yDm7WbMKzhcswuJTbmbNN2aaN48gfCs
GbYJJQyaXnAzLxskjGWNhFtagNHUbNlVy4u4IhFO0IElTSMWgchQzz1HFW8/LwWZEgd40z3HabDH
x/uREaVpurwRj0QIVlLbj9qelTK1aZU/xnMltlyQGMvQM6mTSDbMQuMqTwSCOCMguFz+FnKXS/PO
uRKJQb771Xn79sJ98CLwBSFLGlggQmxoCQaXTPfjsnOECI+hdsJLrvKkp8TJqwNs7iNI2eK3RW+Y
llQ8lxSzmVmOi1ci8ZBcpEBph0LWWb9ZHglETIpgltwIpC8X8Z1KKSKv8pLGAIq2SEG5yGnenFjE
wOmxNnAPky4qeQ675zhnzocRrpQjmcPwAA8IyqvLXEACCEbEC3xZxNstdVyPp0F61ZCdDsMeK49Y
z32yQGLzOB8/VK3d7JMWKVoLAcmxmHcoItezoWXcAm4In4HQ5CDRh0l22C0bePFb+LDe9X7FYwEw
UqDaHttzQJhPmwUnaMq85Q+mQw4MQWA3IExmvjNunnNIYUFalKP+Aw8Sp4hZRIrJq5v2xeKWE6Jj
t4qZhdDYpuveZ0Ox+7EIYxudiHiAP6HP6THRGnjosXKFCyraAyZ5h9WxCl5t6mq2HC7KcB2igDNx
gGyrQxSKM3HwGgHGUE4ACKRewzzPB6uB8anuffa5F/2tbbL5PScEffeL89vP6oV6qIId9xiJNtGg
s+2zuOhauiU7SAhucqofBpWto39wRhykK/S0ThFVudwuzAggjTgkxaGDNCDoF8prMWDbVE/GiR+H
qyix3L90MsyQ6DIB8oIVCCKGmUU3bEFHPMioThk4NgggfBJf4nD9jg4l0DgQLAS01Fpe8f6bOeRe
+wcTIzoqmtPD+wPWN8UxqQ2bf/5Q3d2uxqu7TxJIZpMgCjniyWa/AyAiYeB2DKYXAebRx21HN9Dj
kvhiTEJKtxlAETcGAg4HEkI/xzCix6UxCZqrMYkZZ8K10pTEbZWmZad4nCwlojjjh9ezfTrhCgM2
DX38+OZ450SWVhvK6djBZpAcKPsetmjam3ih823v9VwT16DmsNKtgEu1jJ8UyUbpxkcctYvKP1r4
lK3azLRXLtpj5RiWh9KKRh1o1hcSHZEmtCAALUSkzbfZdR5fPX5zgHLlHDnuqAqpci9HheUByUYJ
SRWfzfSkK1kYUzQmBSuOzwY3s9M5YJUShkq2UMjD+RtR8v6O1MdygD9J79HrRjOTXsotZiRJ2zkY
4nVVg3DUBLApbIi0dDIfoLuxKLHLh3YHsSMKiA14IC20oURQK4C1y5QxYq/ysFySg7S2G+9A8Fpq
JaCY65uYIYATcCR3f3O+22iLd5XOUaLsmaZkUb6kIKVoZiaXCPwwCaeSNNfQhU1SyuDWxoUBIrsF
oqBp6YG2eIDILBHcBoMbASJbQAQJBMjkYXy3ITtYlUzZI1et4zRnj6ZbucW2dtWiljlTeFehZ0Wi
M2MFqMheopZW/KfqPfmiqGe+wlUNwrJ/T4/oNb6HIA2i8gVYW/6srK38SdyWzuamUGOGbpsM61hA
gcogLpoimjO+25pLo0nUgD1q5GjKUD78xKiGW8jGfK+rTT1mtgbiwZFW3oBLcak6CinoVYiUR4mx
SSEayRgKwp4wK+sMEGoIzgR6xAgoEttKjAFt0sL9tzf/wI/ZFM5K/IJfrzLktHsj7PBublUoE4G8
qoqNpEBcxJfNDQ7MeG4O9jhEm1UxLE/iwJCT9UmD2WI0Hj/MZrFe1nQypJZAXFel0qhEsx+QQOqn
UMUIFiEIRNEaJjC/ABIkJD5UA6pnOL7Ybu+0FYvTGtUjtGJc3AwP01W8p8hbhnShxNnmf6kMmtjJ
qj4f3NxepD514q4YnTT7uLzkDQLEka1OQYxSTDYXQ+5iwoh92r6mJH6MLlSpaOOW5cBKXqcIZrSC
1D41lG+0+gRGD1fHiOqwxpSbR7UUsK0WOgyRF5QG/UQdp6nzRz0D5ORVA0pvNr0kAMwwEgdMbzn5
6/u2Zrgl9/PCyI4Pkgy0WVATJUp22u1b77CkVjUNoKQby/ek27fXqPT6bPO6bk+W0R0Ncsmgr+dM
T+T6yEVQEuHImFNHwZV2thrwutE62gZHYVd/tuNuOpXba4LavSty1vgtGpaWpdUP6w4BIcKpAua8
O4dyF3FqhXo35+kckdDaWXXHL6+XFFBy4Br9j+P4gOSnI/xoedYkoqzDbsDPYSLVtE4rFlPRnK9f
279rzw53SumFSNxNhPGU3eft+Hx9hgngxUTUtIutd6KZ1kfT/G1rjhUcVnGRunYmbj/6LqSH/rvJ
gkuuPNQdNSbzmdd50eWlPVIi99frq22+yo/cCQba0UahroBpjNvKnWeHkTWdjYU9zPGLTrXkQMLU
W2Lz4DJ4EfKJxBkWBDYy6W0ouNjAv/vzD0cjrz6u5f9xdq7NaeRa2/5DD1UYGmi+2rEzdjzJHLJn
nuQLlT17D5izjQ2GX/9e97ol0ZC8ydRTqBar1d1qaZ0kLZ2c9QKdZSA5dcaxqyB517dT7wE2Eatp
cymDGOSEurBYRQj+gjhYDEiLy4vD1eBv/rlSyYJIafM2LvxJ2fWzdpQp4s4neXSueeGqNfqdP2fb
ZDZ0bUp6GHDqVyDxMubJR8H/rM/rEWNIOc4Q1+hNKDvn4nxaze75LB/3jBSTjfkpbry5kRg41BAv
Aja9SsRQLNIwLG2vZpJONW1oRwmoo1xhubISD/Liv6bXwpUV9hkrTWU12d8MXlTDY58dZMRjcKIg
NvBEghg3kmziF/E6e12j18633dCKStm5hzSmjhFKAtKEFIEYQ1jELTMHXOmpURRlytw6bUqSBzMJ
SDj0OEVVm5wUkjhPWSxf0yS68o7ZCx2IaQzr6dyfRD03Vz1na7G9W1YtObKVJTuos5+bSAcI7PQ2
9AY1AdQNSOhosXFe/La2F+ItXuFrsOXpeXXZbW9ijkUaxcDN/Mhe0tAlnzgbfWEIRh4S/7MUdNn9
je0IkXHda+pnZDecKbkhpMzmg5T4MlnQwXNFHKhdwWOKmktzbL8iIEQB0xz2zWPrIgpKrJYiieRf
BT4n5vAHybkNNDkcIwrELX/sfwbjRT3pPa6ZoJYrXNVRYepihkWxd6vqcqXxJAfUyghEd/O2P71b
POl8Ei5pgAAJSJxmQECixejtfky356X+0YBt+2w0sGZjjGF10ekOu8ybvOifT/05PA4ehuv2fsqx
kh7o2//8urnG8mYPARmhuM6RGkOPf7lNQ4w1rUA3W7hMg7WUvjRxSg9RJLGbHXOv+t7+AHqo0YOu
L7Y3xKp2z7POwTE/fz5M7215MDtnlsdm1DDbM0QRuQOq+oKVqb+X5FU1F8ItCQilkYhzAXfz4uO0
PdZydbWUtTXfgaF/HFfLoMQ/2As/yN3wrQY7eizfZc+MATNZY9FGw1GzXfbqUbV7nt6nwVmLOrQG
sbRDXy5hD5fAQn3jNnsJltlY4kRuD0LwVf9q9XKsjLPpZwwvWnSF/lBeRzuZ4EDqP+wlCFXHanu5
ukVCS51oi2kTCdnz+KP44P5OMgPR5SmEf2GX341YAWltywxRNXcBv99buWif9VZM4ItexZEwrKUA
njpHu73t6LHVXU/vZSpM3ULjk6b//I5pL7HrGHItoaYTSbsd8lnBDbmURB/30Gj39l/cToZ6lmmR
MUIspqDROpvQfo22hiE0JJiYWgkGFvPeHAMkQEdgUNVXgWJEuVKLDBm1RQWB0kBorI1hMR+Qd3m1
7LzjnzB6P55+kKRHt9A2zbYVCC0Mw6jCC14oD4L8iB1njkmzg8ki+CbbNdtdnfmqB4unp+ft4GV6
L7teo7CEvNGVRb4YIuS9WCH4YStEV71oAEhT/JMHkagi+8yLAm+MLcA4c/DY51CU/GVZK95oqC01
wO0qRAF0vf55WV9NvlgjMD4OqIYNEQzDFjm4yQAnSnvBzYdmC68wLTclzEIbHnBCwccPN6M8Up19
ONz8PnOYMX/asw/m9JmDfaGjz/Edn43lHibr+ba7WUy/OugazpgVQLMF2s/YuA9m2Q41Ee7ZtpZS
uCDAsKauTWE7ESi9Xo16Mbw93CTCXzPipG39wJ2oYG7pgfMWkPSMAOOEqXRqLZdUY6fOJNIrQYIU
mwaCICza0tXBHwVyA4h5AGkGyx+13mSxuJnu/jf1yW0r6m71LvV21/17mY0yjeW1eueqcrwenqzP
4hGHdvf32xluSJmUT5ZZbkwPb4a/8S9b40Y7DednLExUnlSb46fqmj5JXUd3EplV7zX3c210MCDF
+oDwTLJNGPwnnO7qYyPSQGx1fWsBt4xrH3jk1rYJZFcx8hlNZSRbq0bYwG37FHtQEx0GSbAEWMbX
CSRHIkVxwDFmbE+/pJbp/YdP+xNfQ3/d39QwDEmnbQSb7Ut9MA8dgyMXhiAlUPEjF1x+X4u6cYjj
eZXeZ051j43ItMvl2f5w3fa+99qaDB9ylc5XZq+4aiRWeWlWXCDMdSfOiG8KOjgSBlx1Fve7ZaWR
thIsbzhs5BBKwkayln3Kwrds4NvV6he0Vt/Gn0p73zeBqR70HUN/ngdBOq39XZ9zATYx1Mt95SS3
B/0gMGoL05RvQ0oSdkVutS7KnUfNeSptANC+7Iy15XHTBUqeVYRo+ZOSKyA1UCnC/m4xu7MBcn1N
PotekhWC6SWlw0N4vWkzcylohoqByMtmv5OVsYzpgEiJYkOEUmejC0SqW5/rkfIuelfe1Vuzv3jS
ylhe14DHfPn4Bp9luAaj7nF9lJQ4GhB6sYE4kaLXpJYUWlstMkWBO84mCDbheRXTsGM4a1XHHlDH
2VcoT9Z3ymJlx2kTvjQNsRJJ+gwrFcXnW7wkfR9oq29rH4g2Bv1EdZduht8OYpAH2zKQ8fpmjLuN
AW4uSJZyGarCpL2Pq+jrz6gG5SQHfwpIQNGLe8IWwipOfLR7AqRhV6rY6eplkqZc8LRtglzliBVm
YCBfZNgw266SMm9ymzQJ4ECVMgzS6JJFq0bzN7ny04yv3yGefEZi+zm8YNmouRICWhnygvyYqGIx
Bn7fwlycj+66nsYFzxl77CfSOz/ksjufD2fPvcXsfkNfB3XAgYIWWEtZRSqt59r6bMQaAk4w3oSI
OvFAItNafAs9fC4BCTLniyTCYB0st0kzDsVv5LThSwLXQg944RoGJLteHWHyE02A7IX+BXGkZSGx
ORjo3h2tq6/9CXAKXgAVvDrHFxgWEGA0QmyzirWCgzI8ef9kKMjlD/h2fjCl+VZ3WeLGtsjMmj5r
X033u+3zvNWd3qedRuIowTQkQU4wcvYFGB53GC8NkNIzKbsbHxscMCrZt2BaYZeRop5wD7bYvNDo
jSuY0WRbXuYWPu4Gz0BhjHkm2LpjhDjrrvUJfhHg1LB1fbhOZ5twaTaJL3RNfIxFTH221iTdyZUz
XEJp/hELYunaeeWs5YVsmMUAVm9wdjbo9KHu93abY3fQZHf1YujqBShluPi5sz9cdpb00RqKwx0r
iyIZEaKeEWeY7rLt33NHOhMjK3H626kOcS9xhG334EpiTHTE0SDbzfaWp+RmZ5yjWGe4BPmtLGnT
cquNIfesLev3y/rYRCMOZQGO+9X1AbeweiUb/mzN+E7rzeIDLr5fvtk5gRectfPvl9bRBW09CtWK
viIstaWDlj80dt3h2QqbUJqa/Xl6cKY96MT9hoekO+88rg67nTvwsMVmznDz96qOgb7cLYEhVhZx
hr1G4JRD8TI4q0dnACkWveNVv23um+W8bySxPLYjZZ4TXNRj7HdYMgXSDJwo0GYZkOJSXkjdaXE4
2KvOFXOaCdp9g+SQNFEFIjK5CyvRyR4IVNaXrDeeeSSQiNvxb9VrnIjngsdwnz/w9ZoKCWOe09F/
fvPwL0tn+/NodD3ZXvbmq1jC1FgR6AF2kkbgKcqRjhCR4Mm+FJh7KrZHYzNTTFyNqhZDBmLtUYWz
TTui5gKn3ITGFNzFNqwe0mEGXKI8aAgwTdIoeuMWDPewVTRG0BaQweJ6+JQ2HEs2zFNV/NpXLShr
HpDA84Sib/42UEjk4OR8dJ6z5gL5NrBswums6J3G+Mr2+rkL86Md5pwZosIOaC7GFsila0BrrjtA
2Ztw+Bz7V7rqO1aI9ito+9HkGW39hw03iwF2BYmOoOSqDwORa5LzMtxJR/FSh8s5MEkKMcgTuI5E
coUA1ONdNojwmJLpW4gCCcANQQguOek8vb6Z/8ad2DIhxqmgFLv+sPePhjfx6O4vRDkeAcJlven9
YHibWKADqYI4Q+SaS+ddDUrMIYRL9VNezaMxCZs5U8ZkcYzrJXC3HX7QRjjf0sDm7mJAK4FZfUMm
dJ76K1ut5cugPZoWh7ArKHTJFg8knU5iJbNFKXbFGmb1TDCWxFM3oUBWMBCCDQydFJsZq5cjiUnb
C3PtRzvj2/1MezTp5ZgVYOg2n5KIKWZSAjnSYDJxaVCcJanhwTefVh10lHV34pYDfHELvUeLoa+j
qIjRQAh/0e6Hd8i5mWiGmpVEcqn6LEblEg9zyzzJfDiJVIvleDhnXOyMu5Pqsvd6h6xzSSQItAZ+
n7XDs90N4Cz+/faQbSo6Q+Zmnq+q726qp+XwCc5645aGzwtWZqdT4SdxMJBQEEyq7TiRILK+LIIy
f4BRRRDP6oFsxovhjGEXnoE18EVcyggW1PMMNVNRfLKRCq2CYYSijyBWT+tSqCeMcMiTBGKQE06I
snSK0mALk+yj5S2SZ3eBaWxt+j6lL74xyAWpO4P2gC3Ie53O+cY9rd5+XQ1G1cM9xKNzlOkLyaxF
QbtjB4n2dqnXmj4+kxsdkSrlyknC7iZeojl0Jc71qBHRmIZ1tK2htGqmCGkbzNwHypUMRP5qdMXE
htKQvNirgrhfmgYLsWUW/aIAtLAhs0me1ICp68zavinRHtbKeytGRwSxhD8/YEXv6/FGWEFzm73i
BswWG571eba97XCybVVl/AUGuJ2NpIMA4Y7NFrC0C+AQRHc8kXBFot3JW8VhiViVcPX4K0hpwSQW
RB80T9tLCdLksNYAo0V0sn5Qdq1sWxCHMFs/SFCsPOpKwq0xMm9whGoNvSHK6lIgt4zH0ZZcwVJb
L3AjNmNunouZcKc0ws03eEukcaD1p3XbWm1irTunw6TdhLQs+fB49Ty7HXXePG4b5xTalvJB13nJ
TcIF6ZXkwaWrU296bbNoa+iv8mGClRXLGDMRfigr3+gfIyt1p806hoojHMKz2mjqD57m+8fW9vHh
Pu2gUGRFahwBgSCAF+EIhrY/81eirLZcGlEXGQ5baQ1R2eLJs9TA5Ka+WmvxAsJ/KjMbRiLNZrdh
bCrNZnBz2JdQG96bz8CCQO9YVECEuZFnzOS5ITaYwCOzG6MchQUgocDfV9bu+bFNrqLqXlWjq21m
xGmAqMGAw2HUW2zHh4dwLKk5b/dxHqDDToYD23wBqlWYbaoZxCWI7Wv10LvjwuoO0uScx/F4zip+
xrKysxitRs8YLMcJROND3GJNcfylGg0OiGkZyhDnjpLUODQZ6Fcwx0ZOFjXnmZGHZfvqYt6LjmX2
rLmYzdJRfBcTQRPClFPKAmZRjFmpnBEnm9Wwa1we/dEcO8LMFLsKDHU6vEVUBbCjNRAuY8++KBZ5
d/korm5ADeSFPxdf4tmYaqr18hL43NfjOXAqfr2XA6Ie0y41AU8SG2crI8ONOopoCzVIaQuAI+yG
tjF5dTRtOts3NxA0P+/Qv9r+1zYHWKorpFn2xwvqY4qQn7GazYZzZT8x0Ryk/yIWhtNE6glO7w0t
1UX0BYDkkWZm/Vf75W09ZtJTo09Afq1/zjIwmcXSLrXnmKyTCpAKV7P/tIkD2U7hiski3CDjJMYp
veAkbAsOHLRyWVxS7CmIbGsOFNx+iRfG+VZqchJEDTZhNEWAeprKPN7hni/1ZrSlkEKclu6KlHal
3sotXr0buJ/ndRCG6ZwnQa9CiJZaSdxvlU9wCR4m55/0er7h4+m3O2zvNmAJ28VF1Tvr9Gyfn58P
6x3ttTQLpnR6iu3QYDMmBN2yebHSFWidQ/mSISl70lvw8ygMykKEFYCaM+yCVMBe0DAKSBArClMP
Hn1C5DXTt+F7g8fWA0QDBIj8uAdjiLxA4OHdYXmNSEBiQ8kJ/C+MyWMGZokhVBZ7YjIM8Pv2neGB
rwb4obOWcTIu2eW0gPPZF1Wr9dJvzx7uVYFDSKRn048tX6P/YZNmAkPLcTVM1S5RxxDtaT8K9NNn
bxKZWLPZ3dSPo/+QWomziTSkXecWGgaLN8b16nK8QVG90myzHx6rbXg34/zh0uAz98xOGGiDKAZn
/xm3djgJ+FP7ztaPsbTd42U79kLyG7C/INF35Sr+bVuB6y6bmf8JwqPfrP+5ZYGQrJB5+yB2iyuV
JjuKLCa2OpvXaTpxxYaT2IKwaoQ03Ca0cQFuPvEIYuWbIJrkxitO3Z91CrwLks705kEHFlb5CG9u
E0isepx88GflE0Y0u9M4wFtCmj3D4Cm8juT+5QLhNLSg2i4Ypz8L8n2JjaXFp+56tmfvDqoBPbma
PXHPew+bw2HTXUxnMVvRxsAydz6QjjhZxoxY+sCxB6vdl9WJw1FxLPGIDh3SYumQXPXejF8lL6p4
qTQlF8VE5IoynbmDmZAZYf8rUf/5I7DsfHXGFXO+sMf0L1Dtfs+OxTg4uBFYvdv3blU97NQYhNIE
ym4ESuce3D8xyJ3663la/T7nTUD6frfu1P2zluBye7FfLfodetBxoEjTINOcIdAWbBIcvH24qjhK
NRgxrmJFDOotAsd8ujRSxYUbOKxmUOuwWI48JcIGxdCf2l899LRvjAxETMVxGv5S8/Fmhvi0H67b
sazI76fqgYRYswIpOQVGAg1WaAxpJeJBeIxyqZRB5OznG5ZAZ5wFYkyucAxEIjcOvflV6yXGZqm4
yAixwPXLHUNJpRCSwqAN2YrSvKo5Z/IYcikzxqHlxoASO0S00RCUCdN+uvoPTxyIzZWmMeB5YAKn
phAdF6kgrTZaIAQkFGh7snlc/mKJNcSA2GhghsAxTHw96Uhoir4arTJDLv15t7H1Tb7f/Jo+zvC/
zFR8GqQEZ4MPOgaEKhXcWSjxJbfMVjpaUh4lz2TyuFADW8ZLtqa2a6KQjxRWPsJyOzUggaebcDK8
2n5JrUfngVRMBiAkIdIx8nIjN2hwga3pu1bIFQ2/n5e7WyRLtXyeG8AlMoXQ/Lii/8YcpP6w0+1U
nBrT7QzYmO60I9faTjavL/VsKV8jZtO+xqIqFlFrC8IIUlTLSFETLtVdMctzZ8kyO7p7XGh0K9Xc
PneOFzGktqjZpTLSqv6myIJLStLgs6QlWl4wA8R9bj/Ce9w1zl1wx1ALC/c6pNJVMTMRFhiIHBiB
PyDs5b9IUm0uAuEf0D5kV7SIiXhnzwjnNXvOeP3vl/5b+Lbc/bTUQg1e4hFBhkWazxPLY8QQbES4
JJjtMLk12v7KRRhu/mEKyf2gwvyGu23Y6XU5+pKzlwdsTHjK+OXqdbmrhpPFh5Pdg2yfiuky54Ew
n4A4wEdz3ggwFiiO57er38TTjkbpYISrS3MZfTejXUkmIxB1JtxxcDWZOOvF02aTtQ3Y5Jf2wXq4
3I3TsE0xQKa3tQ2GqZbMTDKiPozcV+ysmw76QstMeghNgAAFfp/irJ74qlE9aPe67LAWu6lSV56S
fLudPdXPw/48O03O6krUj7oSikJvB+th0NjRGc0OCFct4xcmazWmhMApKrXd4brWPHVEx0Xrjy9n
HIupfaBcyrQhjnkeu3JoSYzTjErW7Sjq1L22g+OK75N4+8BEs2wNHAUspsCI6k24Lr/Fqh3DzMcN
sJGPIhAgSSCoG+hesd4iNeqrqrpDjUUKZsh1WNK5+Gn9Ybq+9etKIS87NYJRICmgAyLFwk41uaIe
MjxamHD0yDpkRMIXh9xLIj/FBpdRd/IibzmE6wO0emApsR0qqkL/4l3eMkxbGVh8oZMDPctYvu7F
BSayIWIAS2CTG8YbT9UyV8pzFoWjEEd3H/uRahNbpBjSJZK0bF1AjPsDQJucbFm4yReITvOft4+t
N8Pt+pqvEbjFMD2ImQ1iZsMRkBJ2nLY067zoWAmCmyq2AwniUt0MJR9Q0h3sTsxqzlvQ+s6qw0HJ
vY/T1efX0a59meSHexYV3q0OCETYEvFs9/N+unrfmb/e2oKYj2yyvDts5PRp84Z5Mps/T2h9T6+f
R/Wb1nIWh4Fmbs32NJvYmQVu8gLBbC3Ipiq7lUbjJfEYueks1QKQZWIhsQ0UNzFTBKXGpFEP7ATs
TW6mbeWL4GrJnQFDWj5lTiXWjNSoN0DsJwAnTdcnILZyMSa9YO//0pAIz4wY//pRlchUYzvwlvBS
3+w0Tk0wv4GlEiMBdir+DSuopCKRv1ure1lFt0BwAH5SmRr5Ii8OeXPzU/cfT+MgI4CYMi4Rl4RS
HONcxugtGSIi9TKTpOe5B3npyuChf2sR1nI8PwQ0DSzzhk+z2eWy916d1W8O+lI6HgSqmEEYIxCG
TLiB6AESqv8SSIq7EGK8WSYOVU+/7vAUuEx5FDr+XQ2p28aX3HDIcy7IsvUSaOTv1u6KfPiaUYrG
xv3L/s36Usnstle7i/ckpk496+6HOkDVNNjS8E8phhdQD2Vl777sJAaUD6kAAcKN4sCkNGQe6HaO
IdkFKVUo9F12qrs4x4GkHaazvraX5QJImC5Xvzj/QL4TRga0/XnLTlyWO9s6+x+5RSS5+X4963Nv
jr6AWpXsgPmu6pJyqjTzXk/r2af2bLfpPsxG7zXpCKv1/Ga7e8enQB2wZyCYMZtmI8WeYbWMuyJr
rFls1CO9P9niOCpJiuTEJDrhveKShKnLgaSUpmemyVY2nkCnboRPevA4mUJ7HPLCPNsi7FsyUK4o
o+baqLsm+xc2RtbFFVGuA1UXrfbs/BsHJVGrxbG+1IzuagkyeVMnGsdHNEnKgaRAbK70OA1vbacv
dycaYO8WUmSDB0IgvsAzFedWiUFgwb+hHJZkyxayQdJOF8gLThoxJa1Yc2+55Y4D4uqUc2s7t/3i
sNkitL3nN5N/JZFF906VH1ksYYOOkQtPCkiwMURlHsNgcb2cZhz6fVKORjtfWpINMupRwj9Rgovq
9HR7KwEreFnKyAb0dfXVcsaXA9Ma5tvJhzTxEDH1juLk3O06Mu9SJDUJaT51rsQVz5WAoIKvt1fT
By2dSBU8CpN3cHNlHYPqRcB5MKlSHG+OpKVZRuFt5Q1CEbwkfiwU0HPZhQFiQTe0lIf31XVpEkh7
2YrYGCmWrnT7QWK73KZMWYqIAbEgFcQVky9Xq8mHXFvhZM2d+ehlwN0ivRIxLnEOmu3mfOG/ETgP
AkQWfmAEw+92bgSxgvTw2j3mkffPHKLTi06nvVrPJ18t0YPno8XbGCTJY7RENfje/gyLnwacurpU
46/IPidcaQYrds2Qjl+2qSA2fQVGesgZgdQMQWggKskQwd7gp+3oS7nFXQSFByxXTpu7INzyWyzb
GR/UOpVN5VsOvABSYHSOuKK7IOgRgjzpCaEKVA20aOtZynRpR64lrQgbkmY8hI3GGvc1A+r16mn5
DsOIwGBBDW2ceJyXtDaUR3kCKO+vRidtd/0wb/G8IQYk2k82eYY8RYg7YZ9tjUmMIGsc8HHy1/5T
msbKa6RGQN6dbFPwMY98rsTo02FfldtITQmGXyUNkJZckJbzUl10tUKDLBFAUAiQJkRvHGMFYmyL
u0CUAXt/Mpk86Ue0JdCBi9Vvz7N0KgPKgM5giG0hjSCFXFoWLRp0p8K46vEwq01IZKOjKxeHk3Ri
QNLgme8r3fkm9za62kGdpTa0Qli4fNry2Nbrh4fectXSboraAxWx5ENAz3+wdw1L7Pj21eZRHevy
FAjBMcYRYOsFiAMm18b02J0uHaQi0XBVdtS91ty/texYPM1t8CTR0TxQj0byE1JtCJtzyx7Zgbk0
IOCpuW/Wu6mKfDnAehDYTZvRrHfjHKiVAOJ71INNbhXcXAnOmeHfZ9DZmbCJPzVLAwbsb6+5laf8
6T49LZYP8/74Qxo+DitlDhUI+RMe+1FrPNk2KvGCbe9hCWzgGmikZgMAs8F1GV2Sl3fNOs3EdzNN
G9F65WC01yA51RcQ2lrZ0E5TGASao4pAApHATeeyrRVo4s3TR8eZFURC/mt83VxbGQ3TdAS4IlWs
fo8WfBnIb3ge0YwyS+D7tOcMa4h7ViPVbA3cG3KMcnXhY3Eac4am295mu+w+LDRSBJHdbtaCV8jL
tYkMAnVLKGQ2sWk3aDcyNx+w79maZ5OOQFsHQFbz/n3hADauHvZudb/WFgv0aPdV+3r/MB3E9mS5
edGddH6aH9g/7tigVlOaURWvWoxm9qR/uDxMOa0oWtlp4MK2XXY1DDtICWlYALWALYZwAoT+1axz
tWiLa0VLrCHL191xpAn96L4w8xPNwWi9bB4+V535Zau/rC53687gcjRIrYzc5crmbznYcsRc9cdi
uEzd/6YBBP8Bjy9OXZyhYHW3XQ+Zv8kaHLBTBVtOL1bD19fXWWyiYU0CNgOstY1L6oQSec4lN4hK
lXZU3W5UYu3QKUO4AH91YrncQCwYjIGl1Xj0ZlVNxSP0ylD69omX/IbkZF+9I9JvIAfapJWbJfhN
14Uauk1L6s3jtEsarP3/Va6FuTQKMXtw0ybQbE1u5+3Ps9Hy8uGxemT9e19rm2ULHUrbUZexjJQb
nNH7H9+XYkbYL39a/fl9tjHN+XQUF761melR1RhF5L9uB18buvnUflrPew9LT9iEXUk5qZvY4rmp
mdyzcqKZGjBtf+YuTwOxmrQNQfxMNURrsirztPkLEm96xdXZ7BuYU4J5FYqd0fH79iK5JpEUvlJE
iFZjowHLl+KKJ0pIm/00OmgolRiQoZZnqTW+X19v3h3kqvXdJgKOZp1Bik3MFpEB4/ZqO1TfzhR0
jb+b9LQw3aRJVQ8PO3Om2fKezZVcpEF79Wa+Wt1zwzQrbWLKK+J1Ztf8oSlqBfsdVIqbBSL4xq1O
msMsVmyjRcIb3OT7QIIvx63MLZLm2frLqDf978Pod6fjh/hE+Uo94cCQyE/sQ8muqn6mQD+pb5zu
xOJEyCFI3UYOEILNvhVD4MEwXrlYfVhuX+9K7njUpHBu0sRsjQsQQRn5aHBc59rW26iwn1+unlaX
0JB7KnsE0lmNX+VohxcwaXPma+fZZuBxLg1lpfiYM9DIhpL0+Ia2lYl9BSTDMCe+aCaC16uR7Fsz
QGlKMB6yvNODJUzzjMzqJfihmaKgvKL3S8coWL99vr3oPt7om3RH7uJNXiZjpaTOOh/RPgc79mV3
hPNOoiDmAgjBAsEzWZOIc4p+lssT5Omv+gsHFx4niPEwaTx3r7ozHN3YA6Z5DCKJ2LSlpM9zhLpm
QCck3BkGWvKABAionDfcCm5e5ZoeGmfbgDEnbxRFTzBMxCBC+/NZ0qZejFJq91iXm+KoEc16V+iX
E+QWCRrqFLTmzOUmlUydQpFCHWLk6fM1yYD4a0kVYx0VU4r4iHaDzZ/lH5K1HndyiKq/YmoCyQB3
IM/oc38qykks9Je113lIOZm8hl7l6TSihbvBMX1J+6E7ZyY3JK4PzE348nj5sHobnk553FOVlNuF
KIrrHpu1l9XdRpye3vY2HLASPgJacaRIPp1VcAJEF/zyOJ5c7cdSVQI5b2Y4kYs/sTsgeRbfkYFw
FGW+q7Zx3sv7tsS2083ZEuRTB9qQR+cYSD41/4bsEUseDLkkSTKJuBDpbAP5QjOQF3goYvXY3W3/
UcyK0SznjUtx002S8br1B6nlaWcutKHz3cQtH8THjAlyQOC+EeXjj1k76bRfLtBvAonRvr9pAI83
XTInwc2CeO/qkgCfMa6SHJj1LNtj7nELfh9Hh4l1KobcJmvgeh9ZhC4mmVj2ud27qZ+0hoa48g0u
/TFgyrP3kLDd629u9nIn2gdeFlDxCVKgPEoHS50mUDk7BfIdBxJwPoBkhUtEv93q31oDnOzmketk
O1TyPOQHsu/c9Huta82hivVyn51IWpGdLnIle+ZkCh3jkfHD6Kd09gBP/MFJZmG2q+7q7ekbaeGC
cqjckOWqQz0QZfGndv251KeUSvQJym/fPA9bml6ml+5Wc82tEYWyCrFDVTUYypOmDAUtVs+vv5oK
1XykL5aitxmKVSVCN6R/4885IbMJRZxV1M/UINwkCect4qDvcQMseMUDBYpoziGpNYMKzAGVpHsz
GOrAADRH4ud06/HgdtxbvT1ZmK789BP9ZKJsnimEEaC0R+c/uWAXT2856nk36/wdVo34ajf5zB/f
SFAL6MXeRB3q4ThEwlTkGZAdltQv8H03NFyO4CPPODqcpRR7Nh8pNb0YQXezhqWmkqN4yHaRxEsg
fbOLZ5StEcb49ecYY+JLISFNplXLnnbyFulsehqII9WbUR8n/YezkDdI9ISCvO4Umkja8S7oahUE
kjEzl1IZIcYFBiH0hrcHbVRAoDSmHKmidfpo9vR7qpc6XZFlxa/pREQ3zl0xOt4g7oedzvxSHMNZ
FOlkfqLcIJ+SZ0T/dLt9hTekuEWaCHe5LMGPsXeF9iYK360op+4jANeL6MCEpHo01I5I6hp6IZ87
/I/7m/7lbBqbaLvnbx+rvWJAOoYO7vK7V2hIxUXH39UXsCBUa+BUWiCtcJaBYwajVwLKTZyfDAi7
l+lXSZJnwad32508qYf16hcutRMbJCEnFNS0oRgrNhKPHZ6IhB4mGNBOPlPIz0OnzX17lQa4uYrR
D7uV7OBlz6jTmRHQ7eRUHju1SNofsF8EooDkYRgt3ecuoeTSDHJWCrP4LjjQNOVhLpW7/Y0K6ueI
jQM9+PdHnXJxzDhNvs7j5lMMKEJBIiiT9qczY8ocCdE4zUUANQ+O3GGVkbkFbCLwjEtVzVo8QZ1K
xyNKzLdLOUFMTT4OXi5dVDKFc5BIOwENKUAWee5w5fcMScZF4zJ41WTYa3gdXBSVJ5/c4Wlx2RlB
W4rMUj68w2jdakONyFm3KAfDv/njZxmq54xxeA5vciCzh/xxQX+T+6Y5mfy+eiDdvfXNMzN6EOZw
VuIvg++elWAVgkg8ZsGXkyW3XcWFPIZAUbikPy6GHWcmEEG0euOYNDglFpEcT2Rm+3mlGS8Kukmc
0+F9NztJi694RGL6dPnK+QgW0Ng+HUqhEqIgevJphWfP5lZ6EvYbBOJai8LsEOE39IgHNXkdyhNI
zRwHwmvj8NrvJMPJ+y9YCclJPb7Gl3CUGL8AtLwVxJdFFI2gANUDvrAriD7lIHGIbZIbmvCC2ibe
5TTUnFtNPHC2iSOHfMphM5rLnvhC391X15ZZIITTqhSiwYB8Gejv2bNGJsSi14/9P3frY2dFzIkJ
SyBwgwBXzZY8yMqVeJYDHAVvuG5CXzd2CnAS4JwFLzoZSFkMOOYwwqxOREIdZ43sgJMc2VTWbNgZ
UAxNI54Y3f3X8r980NcgMSPQEUByqyIE4kjLeIeJJq2YQNyUdLqI/qqUKIZvyoiN6VpMH1mHrIY6
VJUsrx7wLuu8MoK1kchYj8m/A4mANAsPTvEcY1up/e50UDa8L3Ui79lNKqQ//CNsgMU8VfMh6amO
RWh05h2tutJKUBPBG4egG3iv1Vy3bCcFQZWohC3oFrY0ZFl/4VL5flZdZxyiaFNl56pAig2uwn+i
4o8BTgrrKGJNgfnLv5++bJ7erFgWmk3zOUmmO9VEUGP8ukzigLzCGKLa8+1xo0AyZMqdweZllqz2
IwenhMjPRmE33AZ0IwpqGIEaogwnRouuEDVaLQVSfONQAPIdB4n5IveAFPcMjjnw3FFn5aTSQiW5
VQJU0pM3DEYVoSDCuKG1w+JFDEkSrM3aBAQtNqmStoT1ZkMK1p9lQpCgn4eapqmfRYEeutXVbP/3
eFdrKW3JQn1g2kK92KqV2JQQSsyljVExSRDgoXNJADHvVaRsVZ3fJnQhYn1y0fHQa7LXXb3rDdey
+ryxGU812P8wv6xawz8sUCRtpFr37rWshSt/C+R18Xu33nsSQK7ZuRl7ffshXrcmRRuNVwhoOB8D
cT0KzudT9sgrtMrmx1eQTSFalAWv2kuadCRiGgbp/UnSc4lNYC7DGHKzlAWE6GbwG1okTZJkJ5ly
PwIzibKlbL7qlwy5u+pU1yXqaXHHmsMYUSHO/FfJIlAWIRhal8oCpfrh8w7VLEKQdIDWTKwwssZT
ECPkFBxIcLZMAHAQ36IAjgSJfTpcImcT/nOZJp4hajZXCaHL4q86rSbEFmtTHUfZfDsvxIDM1stf
wJqfBrdCQUe+LchwA8yEbCZJJpImXQRfnVHD9AoDNRxhmiaZEsen6y8XqzdPf5bel5Vn8H6yvD3u
zHn4zJMqTARyeJjezh/zYee5h2ESkmxh8XgRZpLczh6YiUHPhezAKz9AOs6d7sfcldJY1AOxZFIW
qznLGrJwj1jTrgmJJ0VD0lUSWURHnUvOQOEzxAA11VgNmmjTpD7l5lOyoKUPmifxWIa46wfgMQg5
MJSo0ThunP2UbWxDn1e3DOI6686W4HSkbkshAnRz7kA208Vlns4497bI2Y7yDCwHiprHro+i+5cT
TsIs0yFZwkt/xhYUPUJWkAwSBxo/g+z35raFn8lQ8pSeZKL4PDbULmQn9+Aug/A9/WXMxeL3984H
kAwYb604DClsSfRrkH+oYE4aARYaGRlPdiIKNwggxg3JH5F8lIBqgIed3I22ivf7hpZdcMR3+vjX
ut5Icrn2ywWSLjk1tGaLIDoaJglLiIx7JDJAr1p5C2kIbraBqC3HFNbF5WLjFTfMeSDCk1rKg3HW
D0nIYEUHRwlF43XwXL0jMadHYiAxtk8HkredAAzxfaAfaY1q9UPcG/n+GPFF/3RLAA/tsxcZW6Gy
VVbt7TcbQ8TLejJbT6rNXCsFVwvGEfKojuYFHnr7y/lweJW2eSQ7+Gftoj1zrdvlZoivCH/gbtej
FSnvmd1HhrR5QAzldqeR42YQ0w7Dm0SE2j/RhzLi9qFx6aOnswXCZTrLFSmwOHDbAgLj6y+YmTCA
Njd+yELJ0w5FWFh9Bo4UpZgwA3zB3xSCzS/GgeuCI+zgMjV82hnwRxpGgjtFcEEs5SCPt8v5T0/b
eaqifCuq6wCa4oNcoA4FIiC5AUCc9dcSw+Vi9nE37t8VCSqIRalix0P8fEs2DVenaVG9+4E8tb8p
T5weMewPBt1ufXE2S3/7shqvpqPXyQdPB7I4hUc5D0CSEztTyYgQD2GC6bxh/pAPYN26huKBFpnR
zebcAm5Ad0kGlbccyKBABAYIg5prdaj5CDIWQDgF8+ER3GZ6FjiQAFfAJTlhumHGqhunXHENC4CY
EBtot0kMj44XOLB+vVyPY7sEeWJE/2iZNdWap8wXMyWbAOK+z42h5uWcz81i1wS2VmEjPCZnnU2M
e3pZd16H1WLyQbMW0dve5bL6jY+a8sCCQFpNiUNbHayt1mfT3wMNGtKGyvL3h6LmgdvCisQQuz5y
rWp2NLccgvYnegUj4M3z34P9lVoE3NYJ3jDAyghi9TRjbMjNDviiGigtxg0fAlFSkkbNBsXNhuZJ
3HYbvDy+/dVOo+8T/6L71ewbVoWylRaLcJkc12Fd4+msqensMO8xIYjDFMKmGg4+DPHc5FkiIjuD
5k+XjK8ZN+E1UsKN9riVhpyJNhs83sSmnl185uGXN2N8Ny3W5oKhE6huthjCsMwt7iiEnhi3OdMb
uYMZHit4wh0ZPvTC5lOKk+cOW1mAsAJo47XRlnSwxMzjjsPRF5zsa27NWd3KcyCung3NS1o44qg0
yk3ixOLkvIW9Jwxv1KVdHBHTf3Wn79EuAjw32+UhBPsBz9vfWJ/Bxq0XzLyq2oP28HyLdzb5fHmZ
LZ6G74/zgeCr+T15efu/2QjCXLhXWA5CMD+NBAvTHIPdRS+WzMYkAzMzczJZvGz6dBmz30AwdOPL
8fpeDFRtqdWsMNgsTSaQC9hU+AlSmFPYYq4awpyolmwD06ZZbF8CO+ABCGxQswfViz6clK4x38C4
tQ3ioxFmxv+FC+x8UA2HsIDd3rUVa6NRM908HbarQbJ7UrBYzOWGC5eYNaBmspnuprhxcwW8MKCJ
a+IFc0toqnAbGjdDUicrVQydNLtdUBqGJJeWLpge7K5PbiTAHojsAPHZrp0AQnDn0Cpi2wfBj1YP
TYH6DZWwPgAbyF+tT/xyzVMQV0FcGvkBJ7pf60PFLhSsSumw9We31zmzgYfdcrvtDLuj9xu7X60J
8MMNSXOizOrR+DJR5oe1AQipgZg5hh+BvgtOJHDFgHgsP+GSdwsEIcAwD1qCn7Q3z/gH8+yeLFyE
W66wtOZDjYZgoBaJDH59jpETLB5chG0gtn6wSkg0JEFgGDFmmyE8gsHuCDvGj5Vn4DSvwNoSYC44
DQ30CrzZWUGd6GAoNLSOB4gnYO24hYKBW82ADj/g8tn+bepEVJ1+v8N6JCaZsjjprNHXXY060/me
rY3Tpj5NfTOLCxQfGsdomTmCDN6XHkBBxBa16cKRjPGyvsmcZfUrkUaAo4f+237NAtVoozgpzGVF
HWbVJSrFstti+sLu5+fZ1eA5Ttqh7RLqq6nlMp4aMQ4LqiYLPQmJSITZtnpnMRFEuwdxTrUvZGER
D8RmPPip+gAKq+F8kRF4Dm7VNrdhr8XhKBTj2LiQ55AcXuA5IzwqF5/Fgqju6uHD9PBpu9tcNytI
7tgEDChqcgBELcoNGWmsxuPuV8kRtWvIEVJj8Yn5YNtJT+fOKTJbCIw2l80mTdRpmp/JMx6qsdAh
BSAbFN8vF6heCFpMGkAsMafJ5r5uQX4gomfnQGYR7Q2GbEIMjN25m1XCZD7qbh8Xkzh4kG+qAsgT
oLA/zogyFYG7CCo4sLqrYvfgaHkRhejNfxlMrmtmudo0pUaxZRI4ab1ZfrCoJqnMlQKXyJChpaoI
FnYEnAGX3Z4jOMOoNCEiQcB4ABGHUk0gFODFfoBYQGgxgcPWpjjAAZsQ4h+mN7MbWG17IQ5nqwEO
34AE8/D7zOh+o2XMylXO5BxcdFnF2umr5dxgxmB70W0Ndt3WO7WSNhcfqRVgRvIyuHLAYBBVagYu
bTY8ocZ0B2I50rmPVndRnUm6YTZkOUx4t3VdJ0uh1TEMD4N50OyYEIPKAuVYmDwydqzOiKlvBJHg
q5YNcD4XovIaxin3ixL3o1ZxPrAKthoyFBgw4Ce/mwqg0py2K0oxeL6URHiRok/K+qeX1c1IHlXi
cUXY6HTfzjk2jRWLedkg0cPH/tXhksI7R2qezNi11p2BnOZqzBk2XiYenpaa4dJEkdH0Y8wH8OpH
6rcvKkjIrT/tSx1JxhuH0fWaiezR1Nn0lr+Qgaoz/jCuq3vyunnuvnvqtq8mu/Xd+GL7qx3mQLrh
heAWd+TYom9zaXEvQg9iiTdMbdJTIyfrVnqD0QTiUiIf+LQ1lZGzzBvWm76260IUgdipqmJkq/5j
Ou8+qdegmbxM4MXFUWwIFsMuMSZkgiOvSIVEBQnnejJeXy231c1yvPMeUK1R7z591HlR1Ul++Jjs
JG/JEoWF7PcuCXnqKbrCHdLnMYWstSDkzBDE1Dg9DNkGnyrBbfPoNJGHdDR77jTp81FtcCtcE77S
gnNKK6X8DEcgO1UX9RFMca2UN8ilOHycVICF6iDUL86sIamXygL8nxiab7VLumw8zzaG7W7FluLn
/YB9dz1/6LNlhG2KISVg/5s49LrQEg5BVGCocnJBmYGOsakJnAmEeeGStdzaZGgVt4JaU5/fHVh7
kvUE0Za+eZMZaHgm6nnv0DzYAaFt7EEczFdDVehuFYrm9l9HzysdzgShxd7c/Jtu1Rr8R4T+ehFg
1b3os9FcpZWA/e7g1KA/tZ762+duZ/1es6KsE5YVSIpaECBdIS/CW8wnhDUOwjM1Ky6hJBeFtk3E
VlCELcY82maFvsd+rU020A4+rA8EnPRulhqiJZicRkqzivYU+GD/UYpTRDiMCVcSYnkcQEXXiNhd
sgsPaInzHWDoToDvV58XZ/vkR1umyxb5UJw+Vb/bP+tUPe0mnYf25GWSz5FDjKFtCSa1qW1IzFnA
M6+YOBYGvND4eGIZFCbW8myCx9q5qH0QYZt9t41jSqXnkGHuLdVAG20eLDg0B/cluJyrXJgTRpri
rTEwqO0GjMlukwJxxYrMCBBiCt1BNPdHBxx1L5crMccW7Ads+H+cnelyGznSrm9oGMGdxb+Sl5HV
dtvq7m/G/sPo6W+am0RKpLhe/XnefAGwSPlYPieESCVQKBSYGxJ77+XoarfTaXJKfodhhm6nf9Hr
OW7m281suK+fpgy5zQxkurm6GueN4KTX7QsKIAO++fB8U/hSekKx+efcwugcYziB3Tkcxnf9p82N
+QKENbvnudwZGx2zxniQXpsqeQovR+3pzWGp8SBWprvRD/dI72YEPPq7o8V7vcexbaQ4qMxV7La0
O6AVbDyBy55dKabMfAeiXMbhMHhhtRleWI3GmcfJVfXcbYwiqU+iZQChatYytR5Z/2aLvEQzmtNu
Hm+3ODS/9dvPV/PF6u1qyRlGYQxpcrCBx6p3c6wOf87U8bAcqfBcsiSILj7/6rdE/lh82rFp9nxw
HvGh3zzgQqCWZkzObWZnsWg22q119Ul7rdQoZS3GQiMdiAzBCBC/1xCBsQ+M8xh+aLRH7PPA8lr8
kDS5LHnXDsj4jovh7EvrYbgPlMbrQGwtPx5fBsK4DlSAkgwvqkFUFWDTDm9SkMWXgkBswWO7kUfG
7AwH5BnyYzNjxBJICjJkXBccSNR2v8/hq91kHU4kF5dEWxyS5eNS1bh3RU5lXrYAgpTh8NYHUSxr
FkbLI3A9ecsiHLLFMjHbowJBLKyW1wKRV+NFcInG2hkn0LPiY8hwmpK0PpCHj4O7zKIPVJPcvb8X
m194ggoQAxJOrTpNuuxc3EqGOfvGvBKzS6PnK05VX0wwjmqMLMFG4GNBrCTR/liQkQmQH0vxoPrO
AB/TfMwbtzo6AbN1cSDNYtCf7w7jVeMT88dIGkIjUY7zBWNcAIGxmHAcMociW/wQFicWCQKhcryN
EEof8FVS39AlUgzlFmG0Q4EIEigM+Wv8e7JWb5CYp0j0n1KRaIpMp6G6gpJc9j/r2+n+SFDXE0TJ
x/4d/8iHVvhZserOZ8i3CkI2BplkT/wjTl/ko0Udwbt7BrN6rHxgAWzoWZCpNi+QHX1VJOgEotIZ
Bwyy8kmCKhe6aGg6kN9B6marwhfpPEwf1vq9CIf7/8VZxDlCQotsWluApBi3bINrBVrd2cRaUpyd
epAL+2npgxoOlr1UpTNqhLBQNTGl5oETvfhJ8NYG5jTHJf8kT1jyst83bVwixLgoReSJG/HOxmxi
NsXGSWXm2ZTSKso+0Rpig3LfXd1aLBFjBFgsDBIQHW8PbqY3tIapCacsqnwqMQ1mRlk2eruPyamS
3YvgtlXzBPyE0iSUn+bfpaNa+SVEHNLGqtVNKzab0TKkzVcQrTkf3Fx2WGItLvXik64dP9A40L/R
tXE0HZiNfZUpCyuL0PB7ZXo9UpVnBJEb8vCa6JV/U1wtSkYSmlxtog9czCjyjoPft/TpmoQ0C8xD
RBBYhFXS6cFRsGI+kVbwdHwXoo4YklSgBDY58JJXhV46nghxxk6QNN5x53r2XShby/Viisa/19U0
dGXJ4/oaEo0beGla8hw359Xy07Wcu60BA0QSSCNuUSXKaOL9ZxKsvJZ0Qd8Ie8G9ZfV22U2bq8S9
5Kb5UNIgvIZsTHxXgdM8Ma8SDj4gkcjncKT5FpL8wDDtU6PsEqjChVZYYgTlI+aPw9rqmb3aoR3a
q2A5uYBEIWCcMQpKYKEOe7GKfNWpC1EdoCsN9lqTy4XimlMuGWA8ONDS4OY4iQJCIN6HmTJyaL9t
ZqMVfh8CgK1CAIrRAkEBSTHUAAib37lLwiMwjP/MS8fjL+dxCfW3lDm6OKc1PdSMJC8dSS5v7HfB
ulIJQxCHzpQTD7IZBZHL6/Jpm4hHOxMeEFSj2EI745CK4BoYN4Qgu5v5+LOplFcAwwG/BkR0gA4U
KnH+C/baOiQV3jwN3/TnOI/R6wO6DuVVRykDxrgkHslo5O+4tlQJhDw4Rc4Mp0k0O0Gk09Ezh3de
7Eg2Vz2N96UGTSNTpMfhkEZ5o9AYVtoaFMQSQRRig5t9giES0Jn+ApcjcklmOE//GHQfJ8NuG3dn
+v7Q/YySoVlkY8v87MbqrIkQVJoI2gQkgznpYoGiRCyPnM+rsJZff+yUtQYabrnsWnCLG5fIcpee
1iOcdy2O88N+3Rp1mezAV8j39WBzXMN0LAcVo55AV5Lagqu2QQ3qqQqH8NeRdO4kv9mWLE6Kccyl
16ELdMkF5nkUhh14LmMj0/Lwz0P3isApQBgbDE9ksynk1bSXRC1bzSyBY/6Aalnck6g1OyS6Na0Z
l2itkCsLXhFLWIK4iDEZIRoaa3tiiGSBABEVIDIXWSiF3OuvVAW9MJSmxPD52YBUnurn6xnlg6pF
TBmDuCwSrQGIK0UT0lXFxY5RA4lyHsiVhAXbgHDL3VazEN7QsNkpfUXOWt+TM+5pbLVbPWZzupfz
vqvW6tjaHbflSF6+Bfsdeq03jd+Mwj+QAtPWe/b1RFvII8lhHCfjbIgFme3tgZc5/Pb9Pw9/Xq5A
s4clSTh32ywPyIBbKiPJeuWGmUSPXcQ4Vr4CN1tTrBHsgFewAwgX6tJhvpBiHmFkSEnjh3+z85SY
n1hqzheouWNHc2QG5nHaFW2puQbLxMeAr3Dtu8OH3A4xZPRQFmJwMW41OBxHq8N8wxols6tmIGwj
iqXAXzFHYBAcKRw0a8yjoqJnjClcgQ0O6AWcMFxy1NGynNcu5whl4SkQPPWfbSNJgvZAM8HwfAdN
nTdQXff9/YWewjtrK2laRovKWGuAqAnae7+/ep7fSndggC+MiOEhsyA6c25kf8yBi5ugPX5bNfu9
Tp8z1Tiu8GJaYtXtr5edxnT0SRPhEDj1ACF70QgP1pjsOIbTzoenflrvZ28NAoOcXWPriT0vY0mX
Plr2C91NaOCJ1tF1gdSDx+vJIHYGZy8fsoqEA62KNokvCA1dHZKcM2dWCEySydxntGIey2FrfUTZ
qpluG7a5SiI/lROFyP+Y2u3vrILlwjuuIB62eixFGlzeBr1tH5uH5WQ/y1P/xUrJtoS5MmKzQwoE
h/L2xyGyQ6w8Vv++DLSxPV3nn/MCHXPrBjjHg+z+IEZpBHMQxCrTPHCZW5kzpgFc/eVMzo0fzPNW
mlVEGKyAQL3U/p2aXFSMBhHz2H1mBDHmT6SEMNftZHRrA0gC8toodRbJzBddy1Sz3CdAW7VsP9aO
gufXQVVuDVqMSDSiMTswhXTEApkJJBhqaiFK44MuvhRoZHmNUSjlgRTc1iEX7UZdw89YAzmd598h
m19U/gg2K2eHFyDKhGWbpRbRn0XGS8BqINe+jd542tiIRPs9HlsXQHitrgXgaa+e/QRrBHIOQnBW
6g1SbzjsoxrGgRDpIAj5GDH+p5aCCdS4f8iF2EOggpRjSDoNkFzhfPCkP2q4mLAGvNZb9w/nd/iH
44LwvmtWEFcRuHt+u76Rr03p5YeBqFruWBUPJBozqzQQfValYyL9x4rNqtrvuLlDxh173PXOcpIX
C6wfj8fN8343zcdS8hUro82oNQu5t+gj7Qqr0cfR4Wq0vEUMk3LHYSaojB3PuhlVcxUDPxZhdYGi
iUKuPOgDlCTEbjZm8N+mbf2mM0/Wow/rN9oXSpYijyCpGIZB1B3KbRwvpMAdkm7qYA6Iofleh/Y6
0kSZ+LK83j7FabxZ4MwdGAECDIM713KHwPIOo+zmz7g2pctpEjpnyzzTKCy5ifDCawzUROVFP6U7
rJj8GOJEDjim8ryfsuDA0fttc4xlDh+ETlaMyBYDDTcdYJxMa4aYwtJSFvvJUxhtsyZGZw/S9i2N
pRCBlYYgGArBcE3MYpkONl/XeRWWTTbNhkcbJwvTzC4x2BiMAoFFIEBwWxBw6xJMAqcTiyLBPc4r
CgWGuFn5YRRZSQC5gERROIL4F9Cefh7lZwyeJ69wqfmdyf0eF4rht1TomW8Nr6/Wuu+0V61Ja/Ir
NEcOgA5wxO2Tdo6YN6VRMQOI7rdcb6kjJc0GD76a/p59LryA/g5QujAFHO64W2WeoCylc3W6Ag5C
W4tQFo9pk2INgtwgGizkn7CIP/3OTezRfZN1y168vHSITJL0RkOFx2+/bRrXz7r5zfyoI+JH+DHm
B8ywB2MIrV71Zrovz3TtdeFGv8PVfk228w0vJlwaD43D02jw9JivQdFUxp4Lnjqt/17oTTVt4TNy
/omZBty1+nFxgPsVJEz+4OYMDcvDS6JWNrgLgi4ZsvuA0zfj6EKylIcgNq1jzrTsPi/fkzvPYlAR
WE8CsCDIgKPDq9lEG710ZCP/LCrT49XTVH4JbzmkCvhKAJLK+0aAmO81U2Euw2VTQEHIUSrsapc6
NxePn0uRpTwQ45QiJNZIyBl6ZG+rjpIEZ3zCEmvTIUHNbhFZRhElA4nOZpHGseN8wRi8cCOD7C9X
01/d6Kxm7yYtjehqmDVaHOCS5nrH8Y3WBh5KFeZ/gXSnfU3iOwmEVmn+x7w11hIBVYYJc50IKep0
e7eU6U8+faN2vOQOgo9Jdocsj5nwPsWpxBjnA6orJlsXbRTxNG4vHSz7F1A0B7TISoftG99XV+MK
V9Bv62iYZn90tV/8z3HRV343mVytnZaQUHEybz7ORm+Gn7IH6XpU46GuhVSE7XpxKArIWVX6286H
6XqmgXtVoXPfVbvqGJWlZofd5Jf25K45zj6cm1Td+MRTgs2CkbALyW6EKXcyKRxjkV70iGav86E8
8wvFzM9n4e7x2KE8JjquOtqw7raBxsADnyJLzbN0wXwRxKXydNUZyuNKFipcr+XiYzJaxXQZOZkq
O2d52QTpGCzCkYudY/G1DJ39g8aCSxTV+qihIV/sgZYXGjkEEa88iULUOQcsLycT7wymvvBhtrne
4vDfP/0yiZOeyImr6LUc/kB62XZ1zN2NXA/nRk3fDQelw318Nq2D3bEf68uj3tHeYWR4xmE7o+fr
V5q8GCC9cEx6rWbFdQ8tLpzqty8ck053Ml1V2/1j3rbiyW3MB9Zos0r3pWCgaP9sBDEXL+dvzkZE
UMKwIWhgsRjGiy5bM6UJ7sLI53AsFMLuh0apSPfyB/V+YkrOi9zAkU5DEAISQwCx3wFuJA2by2U8
dzcQLMhPosTD7M3cME8MM/GJ4btxL/vTf9T6fGIr4+LpaiHRIQ78mQGU9ovV/Kw2qHpaesXF4O1h
t7oYQZntO/uHQ7s6fNFHWRoQaw9Yl6r+M3G7JbWJdNqEfKQj/IJZhiBYSR7GYLOtPpfM45Xxu2gk
KR1ISKemnqbqeeJ2Rl/TeZnE1GToOy7eCeAOFC6DjAfr+3RDFrJA2EDb9EsmbIe/gmK8qFsY5bCQ
AJIsF0bS4DYRSwKQgMkwNALfQQhGgEZsVmL6xx+Nj6j4L+O5Fr77e4YYYORNZpi1flhuRfJgkcdK
/Q1/mA8U+Svfcw3CvBrlCXUAd03kf7mHqQdEEEHLaHLGiFsqfR5i3SnTxTEELZRB7uqWhDfgFyx1
AKcG0SMlIXi9Zrkn+I/NyKD3nf5N3Yx0LsR01WtNuFJ0ufiEFjCsY+H08gd7JmfiyijPY+/W9gTp
AcFPGsqzBkV+MDCIkFyGgLv5QCdzEkGMdF4/ufaHd511nDfbZFoler7aQxwyGZJKufy3vBZIKdUm
FAeMQCZ9nyIcAbIFpqsTaUuCjnslE9Waz9gQ6W0YDGeBOVuB1EwHS/iz/sHgVM7fp5CsQFaqUi1X
g3KcUj6dZ4bKFzQ097h+M6Ohx0EL4nBi8XSkLxD8qWU16uiKF/hAGp/yQ6C/YMT4qWT3W7ZcgqzD
+UlnUdHavhXEYCUJhwHv7me/xk9I3EzmgALzD3PZ/j1AirmANj22Qkz6jzcaFuSDBM9+8IrzkB7r
mvRLcpvjjETduzrrV4XPif6qLbKZQYCIy7bkNXmOKpO3g/DMFuZkeDRrybBhXv7CsEeyF9llVKdZ
y16eOa/iWYORFEeNTrtlG6v33NfKA0p3RXCJ46f4h5VfWJUl4BThggx5sVZTlbPesQEvts0o8jyU
p2srCqQ11a/Yfbxpdn4DSwOUtmKKa4PePe4fe07m7Zv9+v6qHKiYZ+dsyjhCTwtm/X2Qd/fD9m22
3eVBehwESZWIIUz7+NTMlUuNPNniSFygLGo2rWnXoPxbXGab193Tx+a/QTGnjPkZYh45vW2tcyxm
OvmCdZJAF8ZvozztwgFr4uLxjwp1pxxhHpzdTXZfyOp8+9n16vEtwzTiuV2MvN4nvHxI4MCHQYBY
ayA1AOLB2pDbhBdDjtFefx0/VGrASNTRfvrc9M22P7jeLyq5MGo/5veLa1yZdWPzjijl+yfPx9T6
bHAse/PVYDXhRNLfybobH/+m7FKjXX/EuX+u47rzi84qqtfzfrz7MNtNNTHHWwXmJnD9SNOS1g/o
PKtxQ+OhBDtMDKz6x9lt563OfPu2N/03Z27ZjY+XSefFevkuxFnqBS4XOw35kGQyGsnrSSlBZ6zx
Y0hXJCOOpqOh/Ob2z8nwernefqm23bvoaWl6eTncvhmM3j5rWY2Fh9wQzt/pbqo0Fk3clTMh+LWq
WdorShqNp46qrAZqeBVimyjDHo1m94OTaGuFyLmnCb5p7NIIpJthwexCNr+5RHcoZtV5R2b7MDzN
iHKq5u6fswYDD27K7QBkv3TF/c1Kj+5JqlhUT3WJcfKXH6eBnx7vmtNfzdE0pe6XSSqlMN7T/Q8x
SgCqW5PdDCeq5Nw/AqFYw/AkjJJWn4Mn6gUkaVWoGwoaRhoGDDkIZt2BFCPYQ9l6Vlobs31Mtypt
f281/qDU+GTz27BzRXh+XFw9Lp/f4a9qSOfYWHyeTTktulP977JqfX7ad6+hDk9p/ICLMe7Vunvb
Ya2/eDfjWgzTYDU8/ElOBbpx/YfWVXe0kX+Ufr/HH+OXkzjbjlQu3vfD1bRxCwEon3SCEX766320
6nujki1dd8kCBE1mX65x2Vab++lmt4hxMChoagJNUGBpIkHceANpWu1B+QhzNYaTm+UX7KMapXzz
vO23zWme2EqzWov9L4+tP7BksrG1E1pJQUlLQK2MW99suK1owOXn8VCOLSgQEUMtBCNATBBJsXkQ
Yi6CxjG4K5hABBGC0j92WIffWczNlaLNVqvb7bS77Jy7GI/vNDrDbef+QfvlED55xfyDi5JE1jUh
nBcEdqe3TJWatPI1OH9GI2e0mtkDocFk3WltDAwiq81Mq2K1TwWSAmkaoHxqisqYk1qLaASwYfXe
LsYRw0aA0BfBeq7JOwmuT1bHjhMRfevWLCRamUI/Cq2LIP/UwHr3hQgP2pyWwOVcAy7narY76j7U
B9YP2/HDYjXFYWUjnxQ/b4gPv7FYAiPof0HEmzAPOD/GE9I5aOqZCISF/EDj4axceio1jwaSy30o
/cxoqoki1ILe22UJB7o9qjcqJj8wd+38ImXKU8SNK7vDUAped1Eup0AQB8oBgZn5pMso1cpzWgiF
+LsxKZws+gKCsmDj4CSQgEADEV4QQ+hWc88zCvUol6DtY6m/aHEohfxY5xhVgstnY02Sgj6L+IY9
zibg/IxzKVgsHh92k4fqcFuqRgUdYDgIUGEV9/RSbYd0/7jlgKQiCuOjRqstBvqRp/XfeegasTgp
no4IgkMMLQcUv0EMzUW00kHbVmPEFiZaDNIRNr8MH9I2S/hm7rWaN4PlreXCJhBohQSRi8E/TYO1
d1rJCbETM2PSJbsZZi0MMDMSS2wHaV6er9oz7ccmAz1skFd483KL3zlv2heTLauH4bpqdLrN23SZ
tu0i3MjyAmp2gEDy5zerw9l8BGnBi8Ig2EQajQ8p8VA3Zom9uZ9KohsuEPrt7CBcxBqhfEYFD/1q
QcjoUkFQeqB7gDYAuZ+S/8NcmG/+FsSsh6fJ/KqtizFHsTzuTfRpJmJ8difBYW8JcH6+oy8SSdF/
Kg49ac4MtIAUiQApAQFQe+hFBhwzN3xHStFyENhfYF7365m6kB4/UyY5LsotzQ3ZQTRkE8IaALHr
rwrLy1toz2UljkKqW/Pe9GnZ4Lix2zXNJmrLR2CqkKe/ys6dMmBsn8ScLv13N59wz71FojrX8KgL
Mc8tuJlorpmV4EYK5/JRXxogfFi9Gf0GQ8sUCZwwMwqEDeBAm96CwANww7NeAUmQ2DxJF06Y2CY8
HDDJSSSAm+omP/DHuvpyUd0AX7DZwXlps9+/fTkkvBpvDsPudLG/1VityQ/cLq96LC+IIWFoj+ZY
baRCjbfzWFNndaprEerpqHzCWBdihgBRkF7retuV3yJlyffapMPrdT7GZXNpbwWyQl9UwRpg5ILW
EDqaOvqFPDmbjDa1i/ib7IbQUiT3JQnhlWsiunnFFbLRP8BovU7u77RaDMs3WcY4bPeGbGQ9b7Ua
2xUP1t3GaemGiKyhL6j+0P4w4sSKvHqURMgZg5DQOsZ8iIPaK08msex3qXr0eXQ2CmLvEJOVdedc
Qh6BRcS5dbpcvmuCm+ZAe+BQuHYhAlmOWoBRBPxshRNcKCYFAntY2VYodY5SxxbqNmbMTr3HqIDb
a3SH78dCzizHS2eh3RwwKQXdm11WPV2Qfb/pLRf3o9YtHxEBOfN73LsNuoOL+lwAZCYAkXXT3ki6
i0y9IN8fFgOMaYgu0Xsv24Ng21eHTZ13jw/vzCLlhCFECiws4q3cwmRTRb5ip2ybyF3s1LwzYQSI
BiO7/TDSPr88/dy3StO92ed83HFcc6XDWx1gIIq0/urpB8Mx1x2U7hZPu3NOaysTDDHZ0NhMf102
3ky59gO+jnK/Fx2D4avn5Wfd4wvqBAtBMFnPp73VddUJmxaeoh/kzr+V7aeY337RPZOJqzH/ont2
fNxwBFv7oXWLswNf+RSwCALiQJRgBEiAgU6xwgHhitONFIchLRlADMgkFYSjZFnfz98mvovXWSnh
WlU/PU2mMEYZrZY6QwAMNgLh56hzRRBjYyXBbh5X0tuVAMI46ynsKgGlRDWZ/s5WEW6A5osavDgn
6yX/YU1hGTzZrjjYLLTVzwx5ADJ7+E9nMP7E43PmEUsjKmA/YzY5peOHClw1L6aEZrtZ53k0ve98
rK/9Nt+AcTos/91IFQhHSij8O23Tg1M2jsVE0iyZEaibnXiidMXEE3QpRMNyYdxfslzU7HPw3w6s
pxbMf7uXHC6614Id63hWepmO0HIQ67orAhxzO8YH1wAotwSmIxNW5fMhd9LQWdhdEKJOQQyMG7FU
nO3zIwkmO5jh4Oa0XMOaI0gi+oPZVtc7bAnfQwL9JZCQPceA/pZ7MXmBbnxLAzcYj/pi2PBB/S0u
dF+851NuHoAhZK80DS+3dYR16LEmrN/vsihW1qPmf8720/tqtWgdbtNJTak9KP3HkCoYTYD1yJPZ
XUfAzfK4e3SNK+PJlThR7Ti/7j3pZtskawwZiqkxx2Fmq/+QRxGMW/bScUewGhpC4MxqiWJw1Uwu
dHcipAcBEriPpqneAKipnxpqkk5DObCcOsFq80EMb3DNWFbygvAgGACBSHuFDa0XB6APOApz2Gmx
JarZHPaqy3FJ9vY/7QfDfXQZix8Kxe0OmfpmA+QGGT282ai7TqBlNlNshaXh0Ns6BrRiOWocmHhg
bzRMsK0uUAGWNOI8QVtockv3Zle7pU55cw7gaUM25hhGAK0J4OJL7E/DHNOwiiPjxhX/8ozHrnpm
/kHLWa0HsMBdeqsgUGtC2hpdFlNC/zxyr2jmD+zInFFvm3laS3Dwiifj9XV/KI8HBXqFaWF1L8Zg
YFq/12MsmVtUL49tbjQn/dFouWzeJqvsL8M0G0kgjII1BcKsoj7g8ASYlnaYZbplumqGCvGINDoV
flI9PcQZ6tm7tQFN9pL9psFTsXX3cfiJ9XCgqA4QZsKqtD0K9th2ohucj0q0MAy1SfM7sE7silDU
Z92evYVd3ioAo6xBwNk8dvCEowuvCmdAtFEeHhB4YE45Cq6JBCKv8eQ7LWWfVf39Zr89aLH6+MLb
WS022/2coeSaPUOd6ooEN4janYXGHoU2K0KT4mQcyAmn8iAMa5FZkUwe0pwzLgXOns1hf93uSc/s
BMMBcGlOtKcgUpXwa8yLyz0lUrcY7IAXcEGaE7DOhzpDYMPZQAZMIIkcQIKGrgt3QFAdQ+tQnUEw
gCjccCLOC8j/D0s4Tpu+By1MB3jexBznT6vF03OzeXu2ZLg2FpZRqAtnGn9NWC4ZLQ5QWsBalIfp
9XTU1EoMrWcZDZmXP/xRphHg23r3+Jl/hOSF2umwkwM76k7Obvu2ujFz4Az6kEyZPMuYvbZneXj3
3L+dfIILCt3RV7jiIGasF591c55u8CKxeQ/HY2IbW1dnRmKUFeafg8P7OjekHxcqA0ey6Yr/P+NP
VhocvjBctDcdrhlgtqbiDOZzjgyWs+lkOZ4yQMnxkaiH+wQgVhWoDGIWFA0xsaFqWmbCNX2QNRw4
VCJZo9rkgFQgWnnZpBpii0QKiA5ziOMBukz5B/HRALPAlsnG6UIbrBZ28aGrqZ0cK7cglv4051x6
3W5BclNic0SrYOQ1oX/Z5e70Kk627g0GbR0kedHlXnSeW4fnxdEDS26VTFwkvFAZHPpSASTfws9a
KCcakkgGBpxwf7I3nwxQ7INPh8DiWkNQHpjowZfFrxwobMIT786umjttk8trUqA+yc0Jd3mnuTNu
aQuThTKAWCukHr72hG6AWQJ7QNIeODB0wVyCLTDKVgjcDQfMyZfQsQXs8Lvn49u9O+yMJR8YC4o9
AJtbecai7Pf+DHe+M+gKc/q6u6jf7THwd8GcVTUfDia7YZOuajqO1SwpjIlFoBAfHTBrDKUMcrqI
QWwguJ0uub5Q10bnQh+C5JDUzDC0UhQYo+Z5uS5E14YwKUQ2SNATIsfZJ/y3ETKx63ieRjPp4UTa
wExcVI5guov0ta6Grb+bZnBoDqRzA3xFL9pxvuGF7eFUO238Rz84aeKigd6OHh+Oy25/d9ucvRiJ
ONOEohKBmNj/FzaYB8CSq2hLZlk6YM5Lx3xCjvUFLVAjEW6VOBiNuvnKUjMpGKlFtTzGW5wy3mQo
xBn8csFBXvKc+6pC2dFuqmpoxPrOd41sn9/uf/GvIY3PF6jmrWwLKT+Bavv7/iH+RXy/OrDYK9Yn
eMxZRjf3GL5LrPKddGeSJZpSS5H6lMdtzm718YR9uD6QpPwcyiNw0GCe8qr/bp6UStQUq9ThtFGd
JLfueiVmq04a5xJ54I+6RKLKigqz0cgPUGanGlKe6Zp8OdYe+DcC+YE8U0lx7JftK9+dXh3mHGBt
Isf/GHLmjXrgbdHcjZ7X67EWUK5JHNYESU9uCp/xq7zkD4MIV6cuXFE/ZnkkiyRTyZEDHJ7KdSkn
jOG8hKTwS+u+EWURzk9As6SH1IuhRVjDTLlEPkDpagLCQ5JNilpl2xekSd6WK0lJcSMbMZMIMqj0
qG+cJ0UBrmLaWelBIZKw9rH8SGvpaDTcrnvD46lN9yIyr9WKlgIDRYuSk9XsB97qXk2GOqJL/m0e
uwHZVpOVFoZxs6ytIc9BlCuGAYHFCPo9IE2Rz7p2Yc7sxgn8yEpKV/C01pxiMLm6sDH22La57j12
bvKp4plELYanPZt6FmbX9QEeaZtVrfwrtkM22bh9jC7VZrNmbHSqhVvUQ54chdvUq1629snI75KD
75/pn2ArDx5+pndcYPPRFQ8U8xycOUjUIH6bf+aJG9GGTJrb949aFkPVXFsghToUnMJIOR0DVErW
58I0uKm1jiK8jlpWki6H2muVUIiZwEHTDpY0EClHtk06FVTyyymgeUA5NavEvYsMR4aCw+wEcCOi
8mVJw5zl4UmqYetqnS6422+iMqtfR89vNo32jWfAywiqJsVT51tf9Fzq+qteYjXi8/OX7fYDFEYx
pLVek2+ilKEfqskzB+cD2ooY8uNRJKDIESoHXHIvJ/RQUlDFMOki9eXUGCKqeQRVLg8WxOCPx3nq
2t/tvunvrgj+xel3h3t/ervWVGEw+WWqQx7EADctqZXZJUMZ5gH2gAiG3STnutXVPkQ/FtQ6c9un
+CbVJa+/HOvM4xdgrEiFxdt267bVZXV3LLeL0cPsQ8n4UDJV4TMOVNTRYpHKIxA+C+SDhvpyVNpR
1bhGSZ46Z3nRGUo2EOcBFsKBJzFRvvy7ChJS5cw2x8q8fujdkabyWPYsVzBOCCMJPH6svUWgO02O
YmLtNmItQIjmMTnQh/t3G73rd+zU+2V1d8ngwKvueJ06uDY5hktu5P5fTAXF62J4TkOLu9hsnkjH
MMSAEQmyGrkzUEewFzZ3fNDVBZ7XmCcMHwJlZ5vfvEovVeMb1tDFyTjN3tx/efiNY2VUanyNieVH
TIh+e7v95uGzRk3uvzz3bOtcL2BcW5BGVGRfo4lJvzz6nqcRfZPSkHJ5OQoO2jYXo+vTAZOuYnzt
VMWwn7RfacFmTMxj2x0wzHpJraOmIcFLDVMJmtkCdUzI1tMQZ+sKWFSQT0GyKBT+6lR1IgR+nEPU
Xl2IqKiZxlf9nWgRLr4Hj6kfGXk/aqvSXK4p1mu/P/5JFmKnQarqP5u+rpwRadHGtNY7fSV+k/H4
TTEpa2mgnDpCNMhzAl58789R7/RRhkXejnrLN8vD/JZnri3fVoX4BHF/jjdwE0ghWuOUfzLE7Uxj
7AZ5ivWGvEdpLhAoUaTdJ5UXvCTADKM00wIo0SEvVPLbJElGTAhD1SX8FX9XPWUrRVm4MWBClSQy
WmFU41gE7GisSFQpTEEz3t4IdQuXSKLmRTa5wSYPKW6qgUjeacSuDF5MGh8WjB3X5oXcPDHf33nn
lhpDGi2rWymyRoxKpPDNOsLPdTBz0i4+8YF8hVog5U1qBx6kiJl2/cQQeSOGrn84Nf84jp63nUmr
tbu1UY1+COz4x7Y32256Ex4kR5Q60wSU+kO2m+E7hPGPxX+1nN2f9fepPRbWJhIIB42D/Li3/N3V
SV1uwWuyzrdVtWIcozY51zkM1+t2d9+MxWFyk+ye5el7UvbMb72zr2Q6+0c4hV9jVhTk9GM3g6er
h9ny2o5O8dPdHE+m77hINzfLtMk0Tm510miQf3+0qZgUCFK3JuCe8DGbIQvBOMwE12pcsbgcCpQd
eFEZD1e7NGpstVgCg6c/PSo6/M7UQZvTCLmUYdhivcTldM6g9zAb3PdbjIpyDj4DQ3mtBCRFpoDi
QIZGIKwTQUgxLKIUbqU5kCd58koIXAPTPHkQQWs7BdDdFAdCZ0HWQTMUBF0NjWA2HCAtiAlsGDYQ
1OQGgieDi6VJliWIblMBbSF90qZoh8AJ/GwTH4oQ/bF0s+vi5TA0BGdqgOs2ua/k8hT4VdU73u9G
jSYrkTAvFm4+CUUd7ACbwIXeIEh36d5CcgJSLIQdnSe3Lvzg7mL3pbhh0FfHXPAPa9C4nmzfGTXd
gT5yGaKDn0m6xRvoMB/92j20U/NDUpFv6Myuqu2fJb+fwJ6SxTwhGkw6rUCA0DyynQExS84Ykxv3
5vLN0794UrhTcEgIno6a86D+lg2Yfg4D3cl7hY0vb+tkCUGXq9lajKl2q377YjR1214/bBbj/SRx
kO/CTSrnJmO6vD3EPl73X8w+64p5B6ShAKIpbjGU4ukFD/Uo9ZvzlFfM8ZSNN1ur9xpqIJQR7q8k
2+wD/aweLbwn0RIwfrqqFhrGtQR45cvl2Vw2fTDYOlcQOFpnM1GHYHNq6eUKO9VSIN+ZOM4CUBbR
e9d5eGr9Uc3Yox7/o4G2jMBUOIq5dP8fHASzRfqPGdz+3jx3u8cf1yAyfcfFqxfTRevefjPobJjA
40JwWGcdbX77uGzFiTxawklysYQg8ImUEhyFH04xQk9LnI6+IewU3YNhhW0F4REndmSJ95TYyTXh
c9TIFWh+a/01ox90Pnhcaub0em3AT0MA1Kieg2f5MVUBtdAhlEiT6425sWQZcZs5HscYheWqDiVm
XxtvaV4tYbFOPh+aTRLmwxDEJgTEOLJFwF9y01p8J62iSGKEDOHa8OSir4W8WGQMLetuznUUVplk
oCV3+8KHLNaUaJn2p4lSOrA4+oiphdXQfiiQdASS70lEa015NN6L/nVyMiP6Y2l9ebUI1qjX6yPF
tCjd/uW5nbPlUzXpDBYsyliwgD6WtVo6iozAYuMgxXUCEa9rp+kTlc1xmyKGe3glbAx8JsXclh3J
vf9Tw51mNGMOB+pBWKCXmkJD09NTxbTIpNQc/+zwQkdoJ6Z5CDDoSEqdpieX6Cdo2ao0GVOfrIkT
U1pVn0vDelV7GIek1h3QSb/aLcaD4SdsuV2iQsWCQEWe2rp74A6ymZBoTV6/DTWJkddIgafVwUX/
oWweeJPiQ+eAonNYasNk+lHJWn5Qhfqoc17TWEbJLfnoGcxibKgMETpF5v5u+5TOhSMvmmCdZEjJ
+klKXotWlNT6Ym0Vu+PAJzTFymtIHlL8Cgjc18V9fgfo3CiSU0BIidbDvcN0KyMRRIKn1mZgQaxp
Fpu61oHDLUtOiIkt6HzUvbXthH+D5fDd/foDBqSU7m+cSs/iiPxZuSkrb6pyI4SI8OTHCs3daGdC
2O+xcqTiwB48xC4q3bl0E4+94fN+NFpsfudHUF+PTrviikZjY8RKXNQaIXNIFj5aKVJKNoluFsrq
z3cDuBOOpIRK40debhbt73H/3mv5i/aJpLE9BR7Bk2/EeRb05b9dLdfYmkMm1zIvdyFGBQwLokoQ
oZbnlSMhppD4j3qpH6csMcDq9oi2C8WQxlkH8qAlv53JJ05JowWL8UtZrTxgWRTKc9TZTbKqOSP4
Zvb+v/xzKsoAkpYw4SKpCF20lTLUCiel3XrHMY7xqqF9KtSKKAoFNI4i8jn1dSJoV4bUJc20+SeR
IVfTP6BU0J8vxvfF+qq8LLF2eYiVEVVFyQxBHOI0BRQBPTxu4oQyImhP6GKMe9H+yUFLmw6LnoSg
nM4f4hWUVS+WkY8YvCCKgBjy1NadlCxAlLf+6u+rVXAxZJ/33+uYI/ITKRDHqNZjC/FDGf1Vl05u
f4xD2+LkA77FE8lv6lMP3zwv8wEAvPxjBW5d+I9S4EGLeyernvYhdHAkz/3HxT3XFe0fRpu78B9X
nAiTlxzRw3Pb8TR40/+iNsQnECHbDu3rh34aVSJBMoweMAOORCQ3LDtglhEECgTBADEE6X8+dCW0
iC4nnoBY5oDF9wHX6SFIhe2zpHy+fUcE4TC0ib6QFXhF4w2zEB0zG9loMCKXOnNZRk78cIte84nE
pNyomycFwqhXeBF3qp5adPOCMYxem+WRzarbvFh+0Wg+tEeT6fP2bu1t+lilOD2X/3DCZgiTFDaq
bqDgDdEYP4MFtlDRtptPsjvfzB679UpgxiSuCgVHYc2g1DZrIRKNaLTtxQgVBBaJXZ7aDntTmKZ0
pzDjoX1zyls/8+V0Ao6ZqZVKMI3gdhVoHI6FRvOfNBgJ4p4YOByxFx0M/K250vmGUrtzaE0ikWC8
6BYI19EBCTAUtWISJKZqQ0fNY6hOJrGCXK+wuqk142es7nDIRYejdxk6rDjs4mJN+WBVPR6O84HV
DubySaCYG1vszF1z3CwFN2ONwDZHU/NJu3Pqb8O6mnWGCeJljGIZkgJiaw6O3snXgggsX4qlZON+
urEb4sNRoB6dQziyvFlu5SOZS0rIK13B0Ti5znF6efKLYhIBi2hDyaEyjdjQ85JF5gwws+N1DrTO
B7hQNjjAzQHNdq/LIFcr+io19/lYPc7Hy+n98x2kh9zjx9bf9gKIQ1qnGjHJC09QN1Lak97nqbeb
kmBNM7SfUrXnb08dFDggTdt9HLBWZK49d2YLcDn/tHzqpxacOMHKZl3ScVBYQJLUIawa3RvSx53N
F/7BFcN1A1plZxhkue++LfwCIVixPs0YJbicqkOnSOt2u2/T6C/KNFtH6yq1ym0aCAFWpEM8/27s
tEo8s4n/EG0xYM3tz4xIvmypOgz8dlk63um0ufjh8o7kxX76NGs9LJ/vamNox/6NLCMHJmMUN+xr
C+2BHyCCuz+qVjo1j14PQXrS/ngc3/bY1F9bwkMHEubYAJozyz+WcqzMKTOEqGhfG4PSZHwejCyD
wHQc3FeHEQRIuxyNf+WfIyBWGJCCO8WMKHDI4o7/OY1CwguCDaD5IosXRyNBe6WEoQMvyE/rz8XB
MlKfQZtR4YpV460u9uvSgD31V4fWw25zV3FJCOpg3Sn6Ikt2GnciGdXQ+RZFiWzVzs2YY937UXQU
z4wYRK/rjHC7tQGneLM6aliq44vYi3JA4ZdjJ+gCBKeT54XK4A7QFiRPgeS+vulu+ha6i8p5wU/S
iliuTDPySlsRR1KctxUMm8SebK4Hx027WKPPhazVdrHobe6i4V83ureMVb6lE4Po2zUAQdqBy+3m
GmITKRBCQ3RbJghcR9I+YVKhp6H1QMYmj6JAU6sBI7DLxZ2jecUDGd1rKPcoFO2wH+dOiDru4iC9
BvYIUoTXfRQmWTGADvBMKR3OJP1r/rt1hARYA27tAC9qAq51zAi92xmQk5JE82/eNbYxe2ldAdbD
gDsOoSWv/tQ4fBwvfMFD9rsMB1x5wU5vTrk9d7OP7d1u8TR9erpL5866eXFTA3usFnUoft7vv8z3
rJUK1vIQxBAEPnocBwSL5jYn2puwcGkVjUc+BWMpjyGsRXlQlx1XYpufRMwv+n3yu+eVLB00Py3N
OWNNmDDxKNsyTulDhmJzEy9SXIHkkgO/4jZIHoSRJMkIeghubTSElwT7ESB2IvD2WJ4OT+d0OZox
/l6bIFO/KVomVO/YGD9eNZbDj7SHF+oJt2EwcDt5fRy+Fa3PJYOrLuaw1eZkRc7/OWdwY9/qVo/r
x6WVNM2XcUhqsYiF16SY0XH1ZInBR3CFzfhf/LOihntn9eYlhT2qFAvOyPOtc/iNfBYHpAAdBkoK
YAZrZqWMedBB+hcuvSFR5ECwzLAEApNIAUrpt9t3cJhIa3J9XF3tRlvdzuOX6hk1QhDqDaJVdDwr
nC48BiGsJ6NryoTtIVrk9BdIcHJBiBJ4BYgoGM7vY1amiAlCgUfzSSZbHYE0GFBvJV92CnKXvLSS
CAU4DJIEqSOA6AAJlhhtXtRaUvKR6WdtRKt60SeISRw2YTGNg096cTTRbN5sVs/r7eJOQ+Nwl4/D
cM69HeTzhJIInO9dpFYEKusfsC5n1SA2fsGIpYYUSwx3QKxuJC3RnT8JT/QK6RtqT6Pk6XyJIsKD
YIzZnoj0oOaG0n2SYWaBsvAjfFWOAnBXPm9ChaEMtbP91MwlWpjJ/R1xmiVMJY0O4Jg7a2pDQDYL
2AQSNWuHWa/3LNw2A43IKNyok5F81v+HTSucSPMd3nGPCtfvdRmKZ9/pufofnw6zQ3O92v9ePwQg
2uui9/m4cq0jhQswGI4A1Ydo6ORlOGFYEOgvPBbXurtuCLnNF+lydOyW77lB2CgsWH8Fjf8Z1Fkj
F6nwRRfuZmWEIwQroHFrH7j5EVpoLkT3PF/CVzu54UT+WstrBUNx4moCM8RiC7RKAcFfc53O50jC
Sx12W61hh33bw2YvNtvVOnkzLNjwcTK9v5MKc2s6Aa1CH2xSDWGDtaLoRtEJEPPgNKMhQ4e0x5Je
88FaAsWJiiHFsoZ91QivXog+t5/VXVd0KMZaeO5cOEjz4J17gv+teteJeeXEvV3nuqlrq4qpBDGn
CoRf5hrcMsOM0JTyCK2hD17XHaKrVu8ucS9sZoyywytpU42XRGGUYeEhGYzDRq1qgMg+wfQ1hsoG
XjSzWgPUZdCkOxywh+9czxrT1XzZHzws79zCAuFh6FMAOJiVS5pVm+uOxtaKle5WrzNZVwSIsTFh
BQJLFTUzawhaxyEZHK9XH02JLohsYW43wzvWCHq7d4P1E5vy2l/w0LeiZ+Yh0bqqnStcMYcwzkep
kWJOXcDCmKJiZDCbQRIvc3eezCUbrQdRmAcCTWHnjxnXGcoAvmAcY5osQ2kOmbO8cIAH8+VheHzo
PtylkzH5ljlUELhFQBmbuziI3o+BBHgVnlANjTgM8/GvfpNsIHlDEyj5pd34TH7EbA/ycmECqglr
L//lEmySgXXpAKd91HiB7g1CKmwTnCXhZ8ub8iwPWSVDYRlsAGSPNcaNj7TtXS9bj9EvSo2qBI6Q
mtxaHwzJ0ltcylGkknz/h7EzbW4rN7rwL1IV9+WrZNkj2zP2O/Eksb+wHCehRIqiJIrrr3+f0wcA
wStHchXUauDiLsTpbjT27W55tdqlKVTp8V+XT0Nt/shX+WFhfOq7lDFN1mfjMzZfWmni/pLda+OK
vD3dH1W5hDe3DP2445O8cM1WDVcgFnNwlYc4+AkI+5ydUL1OlccZwOJtqJnSu9OfPrd8tN8FlZ5l
c6rPy2P5oWFVI1TNSpTGNhFKkx/FItT7EGH4UDIoodhEVAk+dbJoZnBYOyuYKqyImjqKnrAVd+7o
RLngrWLQYlXZKuLhQRMp0yQ++ZxqdpSA2MPzsNY3GUwpo5d1hnp67LaoJ1etodCDBj95sOYryZnm
R/KrbEaem3//WlsQnGO+9cDSzvpkSIrNl2E8VnLiWuknpLE0f3ujLMoP0qbRLjZ9X8xyhqbc2eUm
6l/Kz4chmMn9VLPb3gfZuBgM5Nsnf2OfQ/7bIJqWn0TU1Zlfa/DiY53Ap/n15ZMbFpAoBepShvG6
ZowD/MvmL1z3U+s3avXafTbz6rbHvdbzcy3Xy+v+uH+X+y751dgbGyj1Xtr4oBxOshXCvtgQWWls
aExxCeW6hxNCii0G9Gq0l8ba4kh5rDDbL1sWqFmtraPoCAzVkprqnsLqmgpBwje0REEJlPdq9dv8
C//TgoH94m1nc24dUMsLwC2Tpirl3RdmZ98spAEC3C54VDJEKV8Pv7xcygybPKtkRvTpc6whHZNy
+BrewWa0mQymh4lbUBQlWC7+vt6mznwKvZSwC5zrMPYCYdxp7DKHqoTD8pvRNGGKuBS3O4tb97Gv
Wlrsr/ooew9khBca0cg2H7UWTy0wmucN3Ao9Pocbq0EcYgY5Pa9UKWzyGzZSRyVlLaKIY2kBxW4d
AIWkCelInaLKVlFBlJUF3iPRpACU4TKlAElZ0cCksNz/KKbU2+rwLSVsoXVK3oCMH0vgl5qmX53L
1AUWJcQVsJk9XvV1RKWgUZOp9O7zVPBx4FHkhpJYl2pZ1za/xuPPOkLx6dRi/rkgRX9WxwhFOjGS
Ly6W4TG6Q9ANNZ10jvxW8KI0fHCu82Dy9pUrrSLkJjLwcr8PyiQJ9m/Iqg/Dj3AZFebkp7hV6AZg
cTGKuvvrY1lv/QsTH9ucppeHY2vegtigfLkeRv3tbnU15rU8k8AvEMM4rmxDXlxx0mrkAiHmZvAf
u7zi2I66MmrN+qy9dLaw7X4OOQnOaJ7NOq54m/uHbZFO3sR9ZFSjlX/1Q9ZvWBznhyWbFftalYoa
5jj7A2Wgs+hv/OMOf5UfB8XM+TfAO2oaDV5Y6hZTdWrjauIi3XEMDh8tUxqC4okMTsnd43oNTQKo
v/rjeKH3EGggqvNZjURkA2ogFhdM0IHlMYIlUz311EOT/IaZh+oTJnEwi/NB/QHQ5e2ODlTWidOj
E6KRDFjVM8ztfkja+9bdxDyEX8k1ycBovPhsXNAD/wDXFzWKhXdd7fKCjzK0k6EZc6o3Yjp1qT1U
dURDRaYrVxowmJ2zAUustxf/9ZWUlvvpuI69wEp5nTrPszMG0+68vT77++HbZh+9/zw+vQFnLN5A
lNudnqhXculNORM5ZBhp+LofEA4DeNggQfu0Qkx+i+6Xf9Z7uNzPFYPP7Wh/OLHo3bIzZscR3i8u
fgu+DK/2VRLhTeP5EH0XYflRxUHc3ybvjklRxMs9zkvUa83kyelHBH36q722B+pfyoXyM+HTpoPY
KOw+1ilMcOqaLP6LTdn9zfmmq01qsV2mtmZE6yC71Pl9wXlmi4dlGm7hRbxdAKQZGLB5MsZxrMSV
AIZStUI46cznyosy/BvD8aPEWt8g8dNcNOkqivQVCbQuQxn5QxpDIcPAKKma6UCUgHxDuY2hQmQa
Ck8pO/AeGENVTUgpSPGB5eX6mQCm3QsROs/MzOcZ0Cg9YPbsEkUdHuRl5wgP6CfOEe4RfZcDjntq
9xvdy4/j7mg96T7MowVOgRYMcw1L8QJegvmHEI9BdA0zndHyzG1iEFXFrUMRo64O4j5K7IosVsx2
zJtNYG5soTz4pPpFvZMyJ1HV2LSklbDJslSDAtNtzDYECRsVGDAwDx7AA+8U6OWoe3H/x90oWWlS
QAN6XLgIIoTx9W/3qVUjiMLYCJisGmAFT6CQDB1qDvMKJo1TSdU/yfSfXo8TWljcpoMFT7uzutPZ
/n65XOyYmhB9/Ii30QAI42NQiFqjrF0kFjjg0SurmT0rbZNQYDAk+/nlvqPahKrk1Kt0DWPKRYXS
yK6r/xher32A0xoYWEKNKOuiN1admhoPUkAF6tYbOpRMZ23vhFMgVA7NCW0yKgUeR8NeGKnXAPqZ
0ozbg2G/PxoN6N1vKM1mMNg+HZbD0qLgLdqPG5AIYGAKUwK6AS8NsUNPq4FCTW5YrtyNhKm0Q36X
T3ULCKhxdY/n0n3FEyOnITJV/pSF1Zr3l08fiKbsmUmtOlLBhvC0/3Q33l66QyQcWDXuCLZqQFMH
rBpRV0ylegITgFOTQcZXiuNqyNS1ZUZJ2sQuFlYe4wWl+EznT+2rzvT8cdi/cpZf6XVst59NT++O
2Lu1zyJGJnhxvGxj6sRsxnqUfbd/H/3/RaeyiYv/6I91zIwpCMLYssV18MMORgIs15oDAnFJiQbb
lDGZ2O81L3sj1ZgLPcMeMGYwpX7wWEGoNpFASQxgrqNGwzhCDjwNnilQwXQvrh9vNGDmgDbBhJ/F
iSyuNUvdlKAMB0V8nppXTGGBrKAGTr9cOXV+omc9FrC1wIvDBzrP9Ozsfmc9wwKCk6mULVp/wEGi
W5xO3K0u77QHl69j/bhu0KA2hlw1gy7aQmq+CyVMXWUg7HOHxpGBtBRyg9CwaAAHEEbfZ4c34z+j
01HYYSWj/pLLHUF44QobL6ixKwjaSy6+MloHZAAElFCyEWwWDV/4yiQQS06d9RA8pIRRjSWnjiRC
KKX+V3pp3YLicsQqPbG5VoNB6/C3XjaasfCo0dnFitPWkPE27SIXS4urQbfDYjXr3w/601A6AAJM
PAlwE4bz3/55vU4rE0HIsIGZYfOUFgADOeynDmZNsxkACNWRMxE6BC9NqnSoKJYRCkUK9qhNFDUN
S6FV93gZEq55292iV+ABSNROpKiOCm8vbYRgfREtHZ2xYwPHYLI1OAWLHhVfmt8v0FhZxwWnUhjm
Xy76Tv90r+pwKHrd3phzH7os9u0+Wyff3d/uh3f3k/9LSzB5ERtcUsql+OEp3H77zdnfzJoWteEi
Zd27HX4sdRhdKRR8CqGTfpopCBtIHgSTXhy2NRtYMnLFucwoY+754I25g4hkq2qYUxzJbZtVgjRa
QdcSYFrDbzmwrkorw2sxpeak4UtzPLmXaCVoC+qvvNS/NN4OOdmCza/D6NZ9KCFyfpsMRe6C05ur
1/IOUjT6FzWx1DtaGTCE7epyfmUWsVJCKD7U1sBRGwRbg0J9fCk+k38C+Yvkkl9C+sRhXmH9/Swb
D1IQXZ1/6pfY8CDQtAEX7/nvW1xbqOsfWY3ahof4+2DK95Hi/PXD/Qp9wXM1IZ+EP6iMVtNzKNZK
SqMlLxCzCA28KSpEokRLBp+DWxfKxLXden857u4vziYjRbnBWV/Wq/bzuTk9ep60I2ZrzOIM9hQ/
ddS1jn7ROtyN0/H0K0+yQeJ5KZ+ELMMT0hxXaxNxixlUlVCXWRqlLqKp1KM7xUcju0pCthEsS7jN
nOQs+wziWbwscQvpk3zFoDNMGLojkbgDWamKQM1Ck+ZxRcsWvKYcrGKJMwXIwmimFbARJ1VMb3fO
PyLUQ9eL9tVfbvMa2poa0gLsgW0dwKXgWhgQdPCpb5Qk0V+pkfpxdtFJldTv6jRGtmphrby2EDmF
b3a93q16bGjxV5qeg5AATk0NnxBMPR2wkrVjgmxEADpZvIvxZBswTFfs/MLnczksHv8RUD9dkqII
7Tv+lU5z7uHpfkE1UZqH8NQSuGPVupr/oeozmhUkEJAQKN5LtM99xSJmceM6TNo60+KUDGZu/XGQ
9lfsOalInilCVUue7FwleUST4IVEug0ZrX12Mr77xGUH1cgOkY9H5JWRmFI+Sm1TCgYZ0Iwcfr+L
jRIjmKeGTDP8ncRPhYlCcgYn4JTllc0uLz09Gl6NaPRUuEhUKtVkKlv3MorGLyCbPznKxj0WJP/M
fyeZrASXi1SRWkDLOTUIIJ0M95BELhHFDWEqz/Q/6ZSUui8Y9XRAJePkI5SsGFoUkGRSHHJDIJrf
ZCotuXyyphXWmW3UrbVQLoVXyUXH1C0CFKWBp3H66NLme+Um8ZtYc8JvTPWnu2fK55rhafljSOAd
/mLzRSpScdlxjsEGFZEslx4fPdp6aVSeWmHKQ/w2kuB5Wvzy+g1+Fa+HiY8wS4xf5zKDoU5StYT+
4a4d/TaqotKzEB0/6pTLPXI2QsnIW+gQtqZLg5xJMOMMOmSyBPdbqPNCrSksX9VFSyLPozHGl4CO
v9zUVbGp3Ez/Gn5B+YXmTX2z72zkdIYYjeEKJQZ1cHZujYIv5Z1AVmJAINwDFKJp6j5uFA+S9xwD
YHooM8UREc9Ci6vmuVQCIPBKU76glmOifGfvbat/+bMVLh4HiEZNdM5RM6gwdSi1SjT8Alce0SYl
wTEo5Xuk3mQikCM9QOSiLRAUXjUCJocQj/bdr7kPjX4IztSLA3wGIxpG43Fv2Fgt071erZ6627Pp
7ycbayM9fBEUScqzQ23FaAeRFqYzLhBZrt72sJ3fETPyyJKlDgpY29amwY8eWIAk2IahyvfaptjB
cMtoZdBhciPWDkTRwIIocMIbURiililomBbHLG3gizSn7XVOQOYKiB31xKoCDfcQUIyxlcU8NJDm
ogE8fHsNJG2VUzkJARLHLjDxetxiiVnzJL5N6wGIdv0p24bHttS5LkckKOuI8R8ooARwMwqOQh2F
Fma8PJ9tYnbTNyoesoxYHy1IvJNtVDfn0//L1Q5g1AYTPAzPSkZSsWwqbSehqKCVsphmEgEBbCon
Hjx4RNVPboCsg2AEHtwju/AV0wTr3iISZDBlyWw4jVA2Z1ZIgAEQ1Cfm9tbK9wo+vUYfkfAZtZld
3WH2IDvINI+POQxnZ4fO9Xiiwz9lmylO6zRxAtHQFRtkwxRKBDEmeEolpLVP6lAIh4sqPmfjQXYX
TPEPuB0VAxoPbRiu0Cnd74agFkwv9++W/yEuhN0BEZgl5MJaAhhQkWIHIGlYGNWqggM+4JKavVl9
nH8xdCRmo278qi6i1IMOkIEREHJP5IYlN5RgnInGnUGo+yUAHBUUw2pADqACPJ5k3hCTCCPQj820
wLzdfnurCWyAwSVLwK/sNtJurppGAkasnuLcgmF7yBz7mIVf9SxxsPrqbL15OOiIUiwnBhxaAgDa
Izai9ouPgIf/WSCV8Gy0agVIM5I/HxAnC6ulbn4YNlPVisDhWjFwC8JFStkjI3k5KDgUNGl7GzkY
Cpg+8DO1wJujUwnF7D9Q8JSuKQxljJmsakXSSnCdBgar5Zv15OJlFezF9OpTEwkAHJnCQsT2iIPN
G/3pZ5vJzc3tbffw8Tg0ay1E/3INBh5WJcMg3flWEoiBSFFHGBARUh6zInI9/9q9WUdydPaRBD4A
pXk7brMofrojvzVM3e969GqbTuxeTnfHypIreWYwLJ9dQud28W7dUpIvxHap7ookwSJjaluggzXV
KTU6o/00pFGvbv+1NqW0/LWe8Oxy36aZ37edd1zncQ5kpHp2xRIOJBcJZKaoTJe4RiQp/qjRWFIJ
3B6/YrWPWVhE/djWbHPNImji7AoPxVfAY/ANSmzH7nB6Mqtw+eeXmXoh2uMPvocE8KPLkA+EJ/jN
5n1fLsWS5iy8RePEtdopKVpl5DDPExxKSm/1Iz6bZMoYSkb7M2mIxQIA5oTu9GNbPSCWgGRpc+cb
ppVLBNWOuW+eqFU29fnaf3VvSGk7obTS5spSho2cnK8PmlNks4mlhMdAcg2lRm9bZ5Nzxw/fXO1C
58PfWocBq8K/8EhTchO4DbVXOM5d4ju4wmOZsMx1G4pqHhVXfJ2L8IXycnhoNvHrs/Yfi+79Za5D
/LDWDe25pT6EEJcO3yiN6wd6ds75VheDL/sOv42U8qrCqBSYLxpVlW/013MLP/N/fen8hhlH8bUu
qePkYj+YUh0Mrs8XvXlq8Gh+8mrNSXt0NF3f6rmrXRxCT4LtJ0nR2HVsurj7fXt/nNtBtqfb34Zr
pneQkY8mIVeUdKF6zFmzVstV5+HzhGfOylVqRO4lHdMLxe6SE37GPHy47ujyMV0NF0l2OapIU6IO
jrptidn2zMxwmqLBwZOKc8Vl5a4cLBt2UmzYiZp52bCzZdwz3xfDPu7TPOkNu51ev7F+7bF7Ox/3
JvPDx5PjEqWTuXe/6qWyBqOnZqyzptE+wTD4CsxPc3HVui6r+nDRkodsI8KVPPsHa4RXmb6H9On9
j1K+lBhlovL9H/UgN1NW0WJI3jw2jaLji+wv8DqbOBhMPc/nS200eUtBwc+Hpho29mgCt/xyJzNz
HIavheKaQHm/Si56Bv1a3kYKlBfyFVBeCDUD73qRkoDRuoj+Pzb3aaxSxZMacbJ8/6NfDgWvLtpK
8tyTVf5UoDzM5hNqBjvq3MWCErXhJKW1mlzYa1UEM+lxaWwBOmKzJwvyFIf/kkQk9wehPiRgcbhT
5kZLzmVBEuV27B++cnjQ+goO5Ml+sz8Byo1QdzckAxSdDsUG8UJbNCwRPJTAq6EsS8dT0zeMb9Nh
1frWHPy1RMmt/f70L3eXcI2oQ2WReajv4krJYsZmTotWiTsJuupdLG//cm5bmjAxx/YwUkw6FKEr
TBJt25BTYbPIWTvgX7YE7dbPLQGzXdjvZdgaNackHcbd9frwtDh81FQ/6wrUemPpRVcItW4jZblj
gisImLJEe1eCLDnL8+IlcKkT+ijGucEkUZi/8cniMJIABGJ6MdWWEUUSkAF4KFCZIiGGlCnZeXoE
JW+oTI2jQTFvLFypN7dvrCEREoGNjQ8lDgMl0UhgC9B8giF5GY9xYwWrmjwczdkfj9scz9ntNXe9
6W7X7fV2eHv4mNbN2ZhQ+AQ8PTM2Kawi9n5Ehsbmxa4UvA1L2vTGrdnamy6WwMbA/pMOfUdpKW7U
L23oJfUngS0Wbq7chi02oOBQK8lzhQIFVIUaVdT9st7egYJ1KAVOCXPQgygHbo/SqVG2syTCTHf7
czqtbe7PJk+vtHja3caSEk1jGHBWbZezONnohq0uT0eO7m5X8+nd4aaUf2yHbutOMZcqBATQElPc
6d5Q9RnB3jDFTyiqYQVp9CsYDC5hxpmnojZGjLKQAjZ5qor1x9QKBBbWGzNQYLD22PFN9trgFIgA
IemMGqxmSwIXCd3HtzsNI9p2NZjKTwLJtFK/SrR6HafcJx8nesXVgLU2CWh16JI7Ib/5fTW/4CwY
ElGsxafpmdTMMVezRA33r3hCnejlO2niCnCm+/XYp7jTHnYaXbWH8bC1X45H+2jiginv8gwKq5p1
DiiNr5nUImOFRN5/iqvktwAI+rt3WzzuuzQAuNl+eJJ/4OzOCCUjdxQKQ5A30BjPK6JSy0EtDaQX
aSAd0B01w36jGKtO/yN4B48VResd6OiAcX1dZElmlmWckqS4R/IR44a2I7buvPRUSvPIH2XE7/CP
ME1zerjPP4XDwmKI7dgLwMMI5DbjbyOzv63QGPJ+/LDralM0Pjc19YJPK1ZI4ptxFsiBXbLXAEMi
gg1DgHHlbSqBzjOHC6N2CTKKHFuU7YKSgkN/Mtaz7/y1aqeTYMJx4BHlKVYLNYJ4v4oxV1NWL39U
qBG3kOb8tpVJmXglcaiUx65qrqKcArXK1NQqE741ZlNTzrOx9ZNQNhjf8d/H2Txtm0GzZfTHzSTN
quBOXNpSBHoEC/3si4cjzlN4hIbScncgzK/oKRsMN1ss0tMBqtplA78BsztPDfNja7Cfd3pT/BRP
LGupvyLx0f4gSkD4TBFBM2c3f0av0Pj8MPgT7SJIEL32ToKaXBaJs8UTGZxx0tLRbbY2SSjDSzGV
fEXUopjGeYlI/IJ6VTKoGuaaWkagWWJCBsBZE3dITs3mZCfTEmAKn+OZRv+i1FXwsQ+Sy76uIt0g
edktabcb6/ldL6oztt/DNekPGmaye+jdzlbTic0kBQvIFDXl7wJ/1lrE1NkOkJdCNm+zAO/OtpII
g+rffh5eXwINudKwCYlMN7h9++DlUkQpcdApFMaoGAlFM0JGhWiC53SCFmbBvqTNhSDLy5vgi5Ww
rTA9fOvryCxMxtGPMT5SkNyqd4rrL6uc+VpT0BEAI0R79WWkur1nw1ooCjvuj3tsIadZ7LpedZpv
+q1tezBv7z6uumM5KSClqsebCuVRLeB5uv7zMNZyS+qg1oFF+7kVnyIGrqYCpvtFRlr9jgSUCErV
kLRJ6mMbnw8+BB3PqpBbGX106JLqmTwskoaYo2/KWhPbY4MbOOf6RSgG9n4t4uJqWV9OA/vP6fwK
loB7z4ZhbBtG0ddmixInJSERngZ8w71AlklU70FrTR9WNOj59RQQlGfD8Hp4iy3UZUPi6Hv35vy+
p23ACdPbq+WffC+sbMvqCT8hmkSiGPPOZX/2NSY5fqO0mDZ7e26p9+2UJTfP+19wGON8911Uirnu
9KDFWfvi/jptADR9P71+T0Gn8o2t3ihf5NuljGQj5ZZvKMHyDWU/1x5nVjENJY9UhEnKhB4xnZxK
lOAaq9SYUoKY0OAU5B6U9BUxiCk+a6KZ42w1Poak5FyU6pqPQPNKF620MFtXfoaV+DgMw8dYWkxt
Y2tL66+F8svM+1fwnTCmvkqUPP4V/lHQ1EJEnpAJckMlUpkhqpAb6mYQMgLpZqDDWxaLp54pGwOe
YEHUill/UdQArvEf0VguE6GBxINK7pMXs6FunISmTygvhG/I88t2hXr2eQU8YloDPQjsa8D2/42x
oMfZeLfY7ju76CiQGtA/HjowXcfJHrYkKAqpUR3wf3rff18UBQYJj0tWKl/ZLj9stR2WtQmmNxxL
xxxGrWyZuJckKVUeNpBNiCaXHhtVuhzK9vjtQQpV6nK7ka4n0L8il67VTXGDLWJpP1FEo0gWDFEE
Eloz8KeVftQgVPqIMtcs0MYY/v78EOdXZtgB2YJoDVixg6FVtNYC7rtcdT8ikHBQAjdpGy55YQhI
9k7llw0u7ta5gzTvLW/HAErm3NFKTC7acHb5iog0T4eQkzDSmD2VzlhH5TWchMNi0LnezrpUPZov
G3vvgLTBBt4SwAse7KhOTEnB7qXg86ZAF7SiCrDhBDhVJwVBbA0rjsCPpARethgkksINCaBo8SZS
Q1hAJbEEStg8WgdjBM17iCCN34KglFqNgTzNuWrnUuAErllF4V3BwJASNX8QoCDpZSQ6/WfdSIFE
j41ku4NBqz9obE/Z7Wzvb+6vt7uP2uafsubdKE8BwHyhlD48ATDg7Z0BRusQewLGeO5kfz5Zcjoc
z8hOROmP8oN8M9d5RB0AkqjpdBJzomNdOs+fD9lL+IfblsbbUEN5pmvC2b/7j3I6eAYZRy1NBIkq
kVYkCJfb4NF0Kk1LiIQiJEgC4kNook4imzNY8aNaIk1PCokplJfxSgwJ2VUV51eZgfoxMLuHy246
1NIPJS09HWdHh07rHjdS1RbPVuP+dw/Wld2LJG3s9fYoYzN+f7i7tCii+zBIoEUxLMixP1niV1dN
HlPCkwnRjcwWXlucY80WcisBZXUsOX7DgAz3XtMeg1JreqX+xXZFDGrQKDldsxnrx7jXIq7htVhu
zZfyWn+vPxaL5RQSn+4uDysN9JFSfV18osYN3Tmbdpjha/3wSqf4SqsPb9bnEnG8MLZ3KBjMyzrF
tIefVYDjPlOROmzhPxhqvlLlWB/2y81sPqYCxLIh5R7ssX1D9Nm3MzqDrAuFIkKjx/P5HyQUS0ea
Q9WJznXSttc7rztE9O1qw5xtb94/DQcaaSdXvmfaX77jDmScRPUgzm+GV2o3qbrz7ArLLgpmSbU6
HAV3+/tm87l/EzMEEdhQHN9CTtee2FvmNmvquG/jQeJLB34w/gS+JRbx8AT9OO9JS4QbuYW5N6ir
v8CUR/X/tWGBXph0fSEfTc7y7vIuGLchyOqvbDzH36NHZKVE5YhC8Ym5is4lfQznODrBSMh6mIeX
XP8WFxSJtVtsiiQjk9DDmjNFTk8STlVBaKLUKisG2UJ8f6I8qsDz8K/dTFQCvUc9eHFRIdf41n0o
USmw6v3wJK0RvM9R6UE4pf6C4h0StR+q7x7HIhCv5vCHl6ecfLh/BKs5eAwXHPSLwjrAOD02YNDF
0tdrzedHwaiw+GjCsSWRbZLMSu7/8D1k47bD5fjski+LCtulQnnYYriEjAj3cIMpPwFe5ayfWLnt
5beRnj4+mJrnh0RdTFpmI05Xyqt2pHGQ8CCcpOGQ7Sy7gz6T2sKJqszI42A033cXG6pmljdhR3AA
cp1aamlUmiAjYw87nGrUylUsidgCaVkEaYyHkFEfNM4aKh6NCA21+jTahygFZ6xKB9wopGSpo1zc
DUq0yGRDMgPLel9YyrAUuUXGYoJcwpjSUnFRWyijrDGnXH/ZZvtUj0bv/oiNLsZsuqAj82LBeFXY
d+v73c304X6bGy28kN59FWD0ItaFLH4Xk6zgKFlKX5OuSjEXhvKGp6DJgfkHEwNFIneW4CjTnfw4
ormDHDbOUvKDwmoml8Y36yNzTwMpSwaq9+pboEbws8oT46GQZWt9IdcKxI07jHkJQAqXDK3aDAI9
ifC0PaBivGMjAmAxgOKVYApLb4HVD+qA1jklFBjEiaF2omxUCLqhv7aoiAzPM+U+S5DvtiKTF+W1
CuNikzmWxfBfM43O3jMCGcunnTsmA32/uU6m0rfxXBhoGmGMbXkwkxLB3Zfd/N31Of8lfnkzFqRN
pvBVBWf2zE8cBbajY5cPDi/hvPCG8z3rdSa93tNiq2mriIYV3AIXXkL2ny02xhxaooFqQTpLDTp+
st9AOALkQv6cl9vgLVSkuCImur1hXP+yrt8lHdTMpeYNBvOAnVBV6Tozd29TqSapyUMushxp8Xvu
NF1uBh95JA9Wlxe34D2rNo4kUl0zF4ZolspYdZSraPqsGFsLoaRjUPifvRsv3n3kHxHLIgwSVEKu
QLI0IgK5fiFJ1U/UTcgXL001vh/H5TwSCkvgyWYK5S0/fX4tra6LJWpuCdrooQEwprJ7pSmo88ic
AKVJfqNpmFzW9ktIAKNLfLKe6So+b6lZnkpWpBhaHgJfnsKzSNckKh0ILEPS/hLfhXL4EYWWB5XH
cWcK2j0A1k9TZ8GrljkON3tmmelPoonaabHhSmOnleHtrrfoDG631dTi+PnWAt5sxrSIuSW9pmE+
z87vx7PYvj6PnnoN+3xF76V2WkMN9vN37JYR265lN9HymIQx2oCyhu5UsF2EuuGW68kwkAhKZaAs
irZNUIQHGaxpJY9YN8sO8Nr3MsU2SVyyQwhDkXfZyrIATYmYr5B5pbZ8Pt9ey537nA2oLe2Z793A
ZPYw3q0mZ9OCCbUb4LuCgy8oAIqNjYHovmUGtdlAo6rX0lp+WwPSiwWAt02wbXG6+UIpeWFT2s4x
C4irnobi8RvXWJQ2mFh/qbcof3iogQgtNosakNfU1ZXcaQrWLqPBABudI7B8myCJrR6kJTHzJ4AR
PBTNq5VHe/CTVua4MxiN4pCybrvpsTx276azRWe0yfMReAtFT4mb2toTNQamgOEQM0yl2Nk8hLAQ
s/SYUiuR4rrJjdiokLi42jPoHxXR6XieX8oVgwwFPvN+L9FUPQEkoXZCZOh/Zu6pRQiYYuFdzr4G
t2KdwbYGFh4k8QiAEj2DF8LfebglRozX4EaK9ZZLCIrp/p832PmYSMZrLDmWGSiBJ/odUIIlpjDP
RUf9gJQkF4o2OwolSHpOGUcRHRhockV+ccQ89v44tbCMotPGGHV1UM2zhsbdrDUfHfYP6+iNRVCQ
JKhQ9A7ERLInUgC2PBWYQddIjw4x3ks+rbHgXyi6OwrJZF8Dm/tpP+MUp++yu3Y4iuaDDoJxan+d
VtAzkkQdbBNsKJTztBPPmaEE7YFZt3eKyPGgzeht3iCTmIXieNa7gS8UsM0bdXgLAQwplg9SLHq2
+OEf+HoSlX1P/XbkwdLDkA0JsdUnyuHEdCH0lp8RD9KhCpoUtWHBy2w+1/bKKRWHtd5F3MNNWZkt
RmgtTG5BWcBy7YFHUkwWmWbM7uMfYmB6N9qdv1KDDJ7NJuWcBg4qZ0ONIfsOdsZaGFu1t85mT9Ph
I+trcq3OyxAmPhJq4csiR8Lv8+u0H0DJQJeyhO++/wEZKwEJc4NXRiZqeDGb2CYt2rs3553RSvKV
hGTLvJX5l+VjLH2xibLAfieS2lr2TSU9VbVkebLkIS6OmtFMqaiKTEm07bKjKiPDSUi0qGXLJA95
vrRlo0mXI9klt49MyVG6niyHSZ6OS21JqK0QtdX26XJ1pckis/ebrfpMkACyFAoT4nV327/sXa/e
dO60goUkhIywWazzMcb16vhYF98dT/5ORiRINLxOGESHYAmz7BE184osPZ/xI1kaj1usPMMnYTrD
qSw99tdso7jq7PNU2DLgiCDxRpsqC5V5SY7b7SEv9Zi8DVQMO+QZ8aqz6JhkuvH11H6hYbfxgDfs
DWoDAkUKTvoPge9/tybQe7BzMG8cwx5AwERs8vzrPXLDQlDEFL3BMBKGoTHi+6o38ryvCgi6bSZH
tlkBSEu2MenqbDfYbFeHw220ZKMxW7uElLp6TCh2B2MRGiYgSHTlAZ/9QqWVKeKUsa07TK4Yltex
5Y2L/wQE2ogeQslWfLVG36Pi5gJla74wLmeZ6ilHqGVrjPF1UOVtJUj2NitAkvbKiaLIKe9TVwr3
iYPlXhZ59qZp9hxQ3oMWG4R2ODqQU0/lHFbm83B4Ys/QVQfnDyVtv7nvatdcitwKprkpjlCMJKkw
6X8qI3yUf1hXBiKU7skxYUbLiJ5uDBsKRSd6T17ZaLSEJ4+IJStktPmFsRGR4FVBkwT/cAKfUjN8
MkWjEkOeeWD6CWHZ8yeWF/J4gqOFJltddZJZf+s+DEsOFCFBF6FHhp3k4qv9YXwJn+cirCrKMopD
Xi76x8PDmPL74aFE/WnwMLN/j3EOv1OCRDRPx8MdvelQOxSWzDCn4s/Xk3ZsEfG9IfX+rzWzfr66
+ba3X8q7uYkLwMIWOGOWPFRjtPPD/HL+1P9AlhikdVbu5JucTx8XqpgPRIqF75YBLsAwxyitvGSE
hm9JRdroHIpZPdhCAhUhlMqPYle1Vy3OQPlIdz8NVL46G1jyr67ZQDe7ePE0ee2uSrXjfthRLUTw
tRFTaOqXkLE17/3Ji6z0RfWdgp7bDGh5j00BtASuJWuAdZBpwD2737yNBvqR3G3Gyd7KQdt9KRtf
2Qi7nyfqxGQrqCLV96MxWb/TtscOIimO8rDCUMkg0oKrHqoLcRh9fxqdD1vaNgKJmV9vtY8vmQ1N
cXOJ8hCi0NTs8TzuaFZReAIi2lcCIs//SoWTF0S5CFQqtJhvGXTP30o8d3xlFrMJyz7a21lMC9ej
UiHrBOToGOH0lsnftJ0PF48LcP1SPsOFY4x4FtH6hU7hQeT043yj8zszPIw/m6FyOdoOLlz3tLCQ
CTRIkX3PLjYmwPDJVGVP2owr02zi+Z9sBeaLCKY0b+JOEai7gC+gu4CnJVcqz/10olecwvNhyl3y
pQEwuoDkeflwnlTju7sv91bzVdzk7+QD4KEO7uiD/6Xhktiq86TJOBoOBh0mV3PeNlV+bDdZ1z/9
h+7T6P5uFu776u4DuxfmjodSo5CC3Hrxke2NDYwtDRQDUuionyc/WnBN8dIxQ1l6Jcn5WBMJczYO
SO/Z5fXNWx+vgERwJc0A1KzRsEK1aXC3kCQvZBGUJJ/ExZ024EgpkmPe8iOnoOAF42DRSVRbup/6
BkRLRRP1S65khsO/b+5i3/voOwI1kIXip5lazl52ImJPhhpDDqQdtbudAauXmCjfbx5NOZtMurPV
08M876pG9QtkdaBmIOr6odQSwjQPJ8K4wk3WKeyS64ViizBPqaaoe1Oj1pDlirZTUFUWQAkl2M4n
CyFbPnr3cbzQP5Qeas0uDCCRYstz8XgjTkYW/Xm85V/W7YIUDCVrWjPrh3fayTGN97zqJ7d7z84D
ZZfBMQvHWESpo9JjUnalOI/d/u09Q5DLz/J5UBUKfTF/v3/vOSGmbOtgfSla4wI3jeEcSt1VM90m
Mcm64PT8nsqlVj3R/+IGsUGpoRFk2UcCAvNgJF171xulxZYnmhe6dtS41dvV7lEVkuqR2IEora8V
buF7mxL1XCZr3Hx1tfoIa1BhGBW7cMSQutmTRuwAFeCgBNtlomIcGFH02kGP7D2D3nCjiwV386Yk
WtmsqS+rXPv5vuN99ppkn9Axi8ha7d6oMTXobrMaLh+W17ef035frW9l3RgIgp0pygZPMOSFyVBK
7zSTZ4XRzBNYVcMzhWaD7PwgEfSKItqYJkg9yGvNCyNqnTOIMQktzbgmBZyirWoFNCVNaGYthLfy
FQoDakcvSfO0BFjubbij5Ua8BGMIpewBIXtNKZuvktlwdWYX7ArqnFACNd2v1XGNLqr+EKx0ZjcV
HWO0g+b6iOHyZn6/v+tdf+bxjI5p2TPoIBfAAYUn5F4q2GItub77592jwDNypgEeafEfvSU19TMY
w1LlWQ8LXDBSwhNbWWYJclFBcwfBy1BSv8G410jj9cbK1OjhZaNlVj4oiDlq3lHoEcPDt5hmGB3Z
GpgsYAKYeRASeHZHcvPPsGmM5Ep92B5RVws5H+oiQwuGVrZfg7ExThIwdrsdNm4bsD8YqzdPm8rd
BZ0W/dHj/PMRQMMIFTAMZRg8Oy4CKCYbwxxbP55prP17QHl6czFlnDwyOhfUFlmJzz0ZTKaM6XGG
RUw0W1IBhP00tGgXIMpw3sQh2kR8gUx1Di1fXHb+PRpuPwjxPLBeGOzmc520Ge3NOfIuTqaBYj0x
qzKj7KdxyGcgGUNwI6w+7O+lud3J2dd6Fpiu5jlcFergyBUoz0hHPEz+nK7/IIVaDvp6dRrdxJUP
E+CyNwmbmrN9Yns4bHT9nT10Zp3F4G7110ruNiYz1hpYO62pYGugTZWHNnC1HLfgCMOl0M4g2vib
gseKHrRWIDfBSSK4coRiHwNatrYIcx23cs9pjGenfcTJXexyeU7NwAt6+7fHOcEkIxtQq/mxS9Fa
TKoZqCUAxkErSKz2qDSML7t6taSQXnRekhGjECh/LIWbrt9duuuazLnnUjIZLazyYKIE7obG0IWf
SAJStr79+B0JKiJnq0GL2VW4BIqx0zAP2PvYRgVhsVWASrJ0ChQBSRKlhhdW0eeFRkbTiwSe6xCb
6XAbgQT87Hi2b6ZHjuRXavbYqfNUEvvtDqf2tHWa+PB5zT7p3HLEbuvwKe1RbBnkm2AQt9NxUsui
Bc6CAjWT5EfdYv550N2PR2rcPLhr4UUcv3FHLdt+Xv1U+Hge/7FPimGcJEPRG5a9dRKKOEuiw/DE
GlekcMuxhN98mXwOq6+yZTkG41tgWls2KIg3ZKMlSYnuH95Grw0iSQpSg70iICyui3hk2K38H+kh
gfDw5WZ1bIORXARUbWamSVVdFPC+CUpOB/Kb8ZSKRoM8SWJlxhDGIkbFnpFiUbJMwh8bcK9I0k/2
JO+3u60uCzOZZDHoPVuScTdsz9ZPd4dPmp0D6pYkgDbwMEg8WNbUsmOMC9hUX3YzUrqnWht7qODK
Hn/NC+xcYRVLRAo8Ac/CIXyOlBaLogwzNPkcqsqiRwlYABnYXUcBjkGD2Xy/HidPv8asWKDYVN7w
YUaA0vWQQSQXAJnKhFQgYkWIbtuX69SUBjEHYRuuJlEsCZTyhWIVioWJ3Sud3RfhX0E55vY17UWX
luCAwzgGnV5svFU1BDezxfW6c2j1Pq1cc9HLDIhWeeu1Fd5wG2sru7pi82q23eLtsJNWhSZnUi3C
PF5ilIEkVJ3/hIYuk+JewUSzHwnIJ3M98+Z0KDDoNagrGihQcTX8RsesffDAxEU35I57vf2Xkxtr
ABOMpdstwLI6Go9QOxKMC8X1OjQ/VcAB2/x2GUPpjkYx3lhBcza+3qzW97e7T2kchWLnRap28hgL
zQGjY90sSHlU2pABIuGJI7yXaeQretSNJFfMFDCBCh760Pm2v/tHHnuukKR9oDYevWG3cTB6gRPk
tus3rf07GOlp3l/eygm1a6kGQTQLQh+pQLMppnaHJ5PVMup4EvJ/WC6k7nAihJORMmG++gI1xJrW
y/aIE60GBn01GeRkpmmP5AE9q2rNFB484aEsKHrK09qIGvDXtFALDRta2G132b6HGd/Ro9loHNzg
R237T2df0mZwvKWACYxWOCNpHmrTSyIMwUz0yoAeMdORD/AgYoWDOpyoYFSjBScYqWPYWTtf7ra0
+1UMKGjYki6veiMdGoPptPU0tc5BKWyoukMocFQv1mjB1hqXCr5oXDAP/2IrQwqdgC8X9vEXIWDH
pGcQjDiHjc17OZ6oM2iNG5OgH3ujydO8f/f4WdWdVtS33m/3l1asAkHNuMxRnwIBc+edSGnDJFfn
e2/E3qbdPAV2spBPdQyUw+CP6d0Vei3wNdep1735RK/RdFxlyz3oMtMSgdi5z59TKN8Cb4VOdDz+
7WZ0MVgvtGKZHwMl6AHBKHEy+MjHkn95dvPJ3UDlQdt2/3Kk0RMdr6ksMYYIdUhb97nHQEYhm/Vk
3LNYEbU0kQHxMV8Y1+mjMRv0XVP/TS4oOMtomR2Tqn2aquYsnn7adM4O5YvJ4rfJQ1cDlNVWDrzI
XwLjW5qrG3Vhdab9pe4Hkz8Oa6CnVompMDAEtzRKv7xFHNNjEce2XG7P5hphseGBSebHPfPJzsg9
JIOz1dSZo6JSbXQ2a/833mjFgvqFhS43nCF66lL6EVBN5OHZlCtvg8KvJreaSkD8bnRx/b08hkfA
M95HnjrRKstVM6nv2qrqNlJqKXlpAnK8/cJVKPpLmN68nVzabkKRN+hmczm8ivryNavZ2GKHVjcL
t4fDEWfFav5Wq9HqnrUZEto9nN2HyrL9JmLt+QRa9Mtemb33lnhtEII5tQhDPbsAihTHjhWylejA
cbmCpYZUxM3SDVOC5Jch4Dt6oC7byzdzhERJXzUK7Maxui5JSj2YRjRgAQmKnCHS3qXLnQQzHnx1
uUPBEyqZyLXWZvHD/iYFXgfcSErZzqSwyMZlyKndjkThD28X5y8DMH5ea43ZXWE4bo+7rf6YLehO
a63harJY7Sat7ac0pYMypvwH57mRCAq2NJQ5jEzit9F3d2tR9DBoejIm9RFu2cFAlUuZo77S4NQR
oeIOlVYbIPobNcIGn4eOWTIZDTuKF5+/UcggYGUspU3Ufj3FTnl7yBNG5Zx7B1TCSPvJFMXYewrL
jZxBXy5eZiE+q5LGnTabnCPf4xaeYKNK2gyGZ/uzw+P6E4WnxXe4e3C8y76BKWULYwterDtR+AaV
OEeLzdKuzLFkPNa4R5kj6grvlgwE4SdE8duNM1UJR4HTmg8dEAjuvM9W3T5eNL0yNBpYv518frzE
roKE7RMMASRqBhiIQg2PmWLf+qu33Ys04kmidcAgWUdMY25q7r03gM6KlsCgEqbSjdiSajd7c6ve
HiuLjRaUqHuCVeW+jm7nucOhkyL69BayiemAFQyn2nN3tnxsd9r79SfeBaw49QYXGlaM/0BUU/Ak
CnWIAbdw+NAhMIWiT9xznKMBmlxIlWl4ftECAzanmRGWoU2pjsxRkDqmfPW+p/YEoRIEgBWIAetN
55wAoMbXUBpiDBzpsQzOqsfFarYGVo2Eo3sIPEAFwgbMUVs5I0c64JjCgA0ht8iUcaMEUxiy0KqF
vqyfzYFrqh8BOBq0u0NmIHSbHSSHx91m89htPUXTWTiFT2b1RCUBwsiedruhgg6AeDu+elykXZiM
HpiWlehAJG3cXi3VkrZfs/oKIsRO8Dr2zgpJxUaz3gfv1ZDrHjAQnLnPw2pmYCh8GKg1DYaQRstS
jROrfSh8jCHFSlEmIJLaAAXBOhM4WHFeLu9nS01U4BxyOKBTUzuetkaNydrd7aw/XTzdjz6ltWe8
0IUMrRnrjBOtMOYpcRgrz2l/pBzZ/2fsTJvbuJU1/Icuqyiuw6/UZslLHB8nJ/YXluMkpEiJi0hx
+/X3efsFwKHim9wqqNUDYrD0hsY6UBV7CHmLxnh/GTwQ+YMZGLtM/Dg1qO4pj5T0pq2geOQzBeUt
Z1J6M53Z8ovA7Zv9xXXRNeXx6kQXDCXWlpf1/HfeOILaFW2rI2atNQ9G8lNROiOwGcTM1ihZfNU6
CjFAGPkKwm4xWLymk0QElNZr3qFr/DJtdO/mf85/IalT9/HmLRUWmaOP5TsK6FQFgsBM4rGCMevV
qm4WI6Wy/gL/WZh+sGIz4Gqobpvl7z4j7tfH+aaN/YrbVefNmiy5P6UeMfJDSZEdiw84ggO07Bja
6IJrMrsY2iI8FhXDLDOxhSEsLSzdTbhrLSYyzd9pc9id3KQNQ+J3bVeZ9dZT1IW/Zq7V1TDGEWZs
mtuqe4z8IPrnzVpwMdGfT7vTE+ph9Kb9ERQa/CvFOcvzwx6vVeHU9HUfV1xYUpvQOq6r0WA1n+2V
P8T2NBYUzt2d6Y25fL1ECvF5JVKCuqdMay9YGpYIylXgpCFnONW5rUbXcbxMnhNtI2G9TPIjK5LX
Ie+ZyUA2r8a1KVE5p8715FdejJ7XGZAHAVEASgC+BuC3SBavqexva8+xugH+WSkO3A89JFPejrSp
gfn4kwvPP9ZSBJrj+U8gOyPAPM9Hl6/NunjetZ1VJS1vUHFDIt0IoAMNsVYCZXWVbc6FJuW1H9Pc
hf8wwyCWKoLWeOBFzuB5fjFWhZIV1rzJF1HQk458FS680bIlSOaVcFKqbIHX6RcsJb+3dsMWd5Oi
nKo0/1bDh8Vtte7dUUM3gmqDZzKCEkwY6EWo/UJ09GzoRZqO5WVRIJZwgX6DthFITP1NSiNqGrEk
chEQ4uLW+ecI/6++XYyv53QutWEqGUGqM3tj2pSuiUeC6JJXTEAgA5bFiPsPeWpeJQ4H0L8CZYDC
tcd7j4/Jk1MsvOF0ILX6zLTfA4ZUFfkAoYGPm7v5RzeUrV3R7r2aX2NoeSAZuRBAzEVwKgB0/YGq
WLTFCJBAE4g0dA486l2+aaqXffWPMb2ds4mxiu+cLIKSO1SP1rWVwb2res3aIIVuMvwn/qss7/am
Bu5cY/MwqIPShBfFY7HJXEWkLUhrCaZrXqplxKJaWhf09yC3LHQln4KU9PsPv/Q2V1Ew2cWD5x6S
30ckedEE50hVyqQ63QlVJAGQazQXd3EinJqFc+5k6UpqkyBaTg4KQV4orGC68qFGf3nV1UvlU3/X
k5fIpRToYolcf4nKi1iRAxLsbJG0aIkYmntIN6JAMgfXKZoSdXYO14WYHnCU0ngDSDywBMoGt18c
NMlzBYkg/EhHC1l82Sh0IwYIU2PxyT/qd+4Iios4QRyOLxSrC8giYQAXS2oQIJkYglARYPTZAXQr
DWbW3XTsGqSLti9m18y4++3d6rr1ltT0bI42rk485oNAhEd/j81KKdMYNyxZbBIXI0IAVJkxhxgk
D54X1H4NYglUPRqvOlfptkhFe1aUTzbVtnGRVlklWvnl2r6PlGmRB0rj7Uwpks9GrBPxMZTmSzvt
K0LgEBHJhbQI1vMkOQgdNgKf9dOXNFfhH2P6gWht3uUf4ghMQ1bKtz4kibeIZIl3rUtL3PzCNtpG
gOFeREy3nsMhTUVootcp8wDX1OBnUS8+2hQ3zzkXosnIP3oYfD6/kbc3hXvu1Ss568mHy943zI29
KrHbhD7r5mEqQbKgmPN1iD9h6TByutaJRPaS+AGcz9xdIiTxZYvI3wJFs5mKPNuIFfd9x3cSYhsX
784fv9MqjRUUTU3yfz1Fq9IZFAsvdFOkQyTxWxTPQMNOK/P6SjO9bfdjaBFinvfokAYpd73dLHp4
6kt7+IlFdaC8L6L8A14uCO+8LO7XbLUbaVMliXiZyLjnhCdVKJ+zC2eSONMuNgJFFGmKyoH7Z8N6
fbzdx4Xwq8uhKL8rYolIAFCo58ILLCWoAjHbHufZQpGdG5DGAv95oMSY6AezkO2a116dz1P1N73R
arFpbGo7ivBkqL+h3RZg8W2i/z85xH6ktye9fIJw9TTV7jFT7bOJPjBfn2hnKMI9gg9/uN/Riea/
napMuwPGvd9f2fll/6ohq4vSoZEg295wckxLNVY/q2TBrYdWa+3q0Xxi8EXD3pBOKx64+OGdwgGD
GVMtCEy/eygFhLkEi9u/MOUH+/eZCulwf1iT+WGuCnvFlHbV2LUnvc7xp7SB22MVuEBxZZq4sMk8
MsvMBfPLOA4rfKkHeMSRwekfME0nLr2Vw9Bem5gmpwCDmr04cAW4Nz5oboMgW30Od+yzxUHgh9SZ
P7P+H97K+suY/L76RyAhn8uqrWfBRTbs2z7XYWJkdGDGSWm+kqyOmMdYLyLhL5wVl3OAp3xaYrt8
JxbnWYqCoFwlQExwoFQ0mwiLRJvbHfyOU1sOgP8iBK+vv+n2e812p8U2/j5fOuWb0K/mw56f5+3x
xXjDHAbCat63nm9eGPbycD52gdMWAqAV0ryvw1cqmq94i3088JGfYbm5bn00HlyWYoLANWto43Lw
/JaItD/Ujhg8KQGVtGK6tzQ0o0qPmOYgrX0wTqQO+2gEaAQywwKgY4wAwzoSZy65K/gXHsS27bOd
G9xWzPpXi889d9g98PogzXRStcbHfoM1mjhuTiGQFG306BBqE3whXjCEJw86bS2BhMW3TphPjxwL
ezzm4xEEjay4SRhMk/twoz5VyZDstLXKg6HQv8SrUEHwYFQo6blSEh9Os3iMrsXWycQ3e8l5T288
wTVrHswyUqCcu3yKMpQ2v26ux1O4en6DWJAiCODOEgQRAC8Q14hIeddw0yY5d5WWgAL5HNPTT6gh
EQlmLc7CEH02yoh8WDHda2pegKh/EY+4gaomHvr8S3XBASu2bw04Jv961/98MntsrJ+WrQ+IB4xH
EkMeBAlZJEAtDzAbHBgTJcSZ+4hU6jbZfxEDbCsjOHwN9tsOG8LIwvqCF+6D1K1ssB6+hxTwQ7op
D+bgIa/TdliPeWZ3u/W116nhGnwwywqnUFRY5sXTorSbXy645d2uVJ5dTh2o9BeO3hZmwYBXARbZ
cfpnxsTi2jlfOFRTaceVrkfm+oJzp6Z9nE0fHzfd1Yfk+SEEZgmkfsUk4ok0f9LHif0MTBduorho
5uau8XKvc22xGifO1S+GhyOLR93IYtYAobghkaJ+7i0TM+hdGLmwigMfCDBk+mt3+mY9izPnkJ4Y
Kw8MAAfOHvmebt4dImQcH+dxn5cW2Kw+kDzpUfZe4Qm0NwQhQZ0VVpJ/ZgKX7Jy7lmhHh7veL/o6
NHHBlPCr6zqm/Vb3aTzuX3xYcILdFrPWbZnwhtCaAA5Zq97bphbNoDPQwepxWsmGsEQJ5rmmh+sD
Mw6aJPK6NkRXiAkNM6CwAamPUw5wRB2a7/pyFxbmCxSG5G8qmxPAmEeAEeYLrCmIeWJzxoF0HiG+
VIWzoYvJcHRxaXWRXmRNAU8s0QjKxkwMiif3aeF6prE8PyG3QBxA0v+/+PX6DsTgV2y06Xe7vTZL
nuda8zx+WW37D5vmB4qqW7Pu+n6qWdXCMSPojHQk27TXt9NirIqqnLYpQvpqpUM0cXtR+BwRFVu/
4CYcM0wqkycD7FAaahEFDplPVh/YYSOmWQurDZc2H7WZqlgxcO8gBcmfU/O4LHhhjsAJmBVjbJiI
51iiQcwpsSkPBEluvgyuNosbmzPgP2tS6/XnrsSZ1gVfgeylE52vtuJsV81J4zA+HMUZKUo4I6FL
NYWyBgGZ4eppwcEdjKH1CIbEyqjmyxUTHQyaxFjN/j8HO8HFIXdBZ+6Ik8Ae90N+rzO7Zn4sNiLA
SOujoR85Sx89GE8KVsgCM8LUTkzkiutn691o6NlAwQpopQQHMbcN4SyBQiw90vC8sgour8dyw2vy
hWoOq/F6XuDOzhBpADFMszjWaoSCWEtHkpFQcuKRFIlMBPBXwYKjER5DOh7QKiCKVxYd4CXBnDQb
wz4wvNl3hoTwkihTIeZn8u53D32I9jxOQdx581gEGzxVMRYONfngsW8e4P4/u+i/LfeHTFc9PveN
XHf5jN6rProxmT7P5pOXXe6jLdqmQxFlWxo/FkvDo8UZBFEEN0x7Kyy5ht5WgeDlRYTSO9jKSB4t
gyG76y+OQBwdjdQs3i9WGtVm+SQzy5UQfT/DT0APdSXl4WqXhKy55NnKlIQ+R2+xwcbyiPSBABE6
EGBMNUqWz6WQmDj2hsTRwSCAGtuGnQKP6TQxN89qwFke89xcSIuNl1lu3hchtXjyEzwA8ggCTEfN
PNOR1m5jYk65hNSokAg88gI40DjiA04gr381jAyF/+5iMDvSYZ8V3jeHKV51WdtxezN4nFb7ECJU
h0oiMofNp4Mm/NAZ4nyQFhzrZy0CISA9WDRgWsdCYsS43CcVUyaGuleKX0saSVDN3xunC80dDXv5
EViCLRGP3nOfpqprY6i6UUMU6qbNJogYI4ZwHBnQBLXVHXbAeaB4EZOwYXh4EqNqQcwhlVYLtHGD
SS3G1zCnMf3YmL4Vu2K7ADEO/9ybXfzIz2B7DzfK8oVvfMC2NhLUNwocDsveorfefzjNTdv2iRea
3OA/kGCV5xEkVrlhm1UfaC7CLxC5hoUxZqQdRHOI/knsjB2PXjAMpS+8KUhiUixF+D63vzGIGaqi
pYyWrKAeNlklgRrLPu8v50w2xQdL0QVbXJASRP40LU5cYZMR86hAI9ZHK+K/MeXVblR9zLTNScAm
ty0z5cFN2OdM6b889ZeNwa6qmWPzwJCim3+tf+UBbjigSwWHHeAQHghuJ0N3ksEFnpPnbpbADAIq
ZdiczK5tbOFVsbowouiP8dlF9w7b6IB+4O8B5e+hDtYXkKIjBUEniPfyiycG0zVINpPAemcopqAw
2Y6BoANEatZv/LgaHvo/8+RgdvwLI7odUfps8Dpo9TltzjfLsHfsh3t17XX/eX5oPK+2yw/akYH9
guaw3E6BLNqCGaJw7gx14Zo0IOybKT758ryJfUuz7fKjNeWkJiZ/UgdMVPHfY7AVnCOO9JqREuYL
EpXB/v1jk3ma4yeLAdBvm+l+bI4b+h46UUCn86Px6oEN5LN7P9TfMw4sQmREJrrPR8N8rVzxjmju
bLAcjqvlpSfHGRLVy6QAlwFMdIraUmEegWpZ+A7CzyddELxFl0OxYVmq5yeuExMNvuaLxV/VUNm0
w5/uPI6kBi4DVrTa9zh3sSjCk47mz3ZxA63KzBpjnEwO+91Nb8MnUGB2Ht8STW0M3bHUIWaLX2FZ
3A5gD4ao4Xiv7xhZfwxRIds4j6CsUc7KmdShjj7wbKdFCH7KukdXpgM60akBCSzY2KQiGMlj8raU
+KyRWfk8Gl60hroLSB9pNekNoQgxNA0kTUZbNIlS+3PvSqRHGorEgkfRRLqF6f7CumXpjp6v5wvm
5PYhv8zepAK5f5e8TW8glQJqKETO9gRI6OBFE0/8JNZRZHd1fZxpJyne5Gh7U1Wdt64sb49fGr+6
/q7n9GF1ta92t77fgTNMpOwsHn7SMNm5ky9h/DDiAwlnJ8tcyZMciNTzq962dd9qHYcakrkglR2L
aq3GNcENI0u1DXFrMaG8fdG+JMuk9YEf/cjbBdEbZTaL4mgCPxsxRAyIBCeAh1MMB0BjvMZ//+AU
xvNIjlmVUArDbGHiv7sHj0PLaFQETJdRktHuaZB6bnFcYv09bQTw17NisUmy6u3qCDidAQIOjZwR
EJw3QaKeHRqxSV9qVANqoch82qiJr7Y7sqjlvOl7FvMq3fIajkEUNZxtY6N8HouWbuhVH+SeSL4B
XQwdEtCdvR/HLUYFX8YXo1+XSz7W2t3dVBcIJqQrR+o72joW7MnrAPk/hxwGP1fzmb5Y7Qa7/aXl
zW6aSubXv/MWZjRG2pVmoSxQ2kEWJS/LG3DxcrV4+h3SkZ25XaCNCz/Z6NjdJUdKRc5O+sYLRPG+
g9tVsgMhi0az91OX0+shXov17PN6MZDQuTCVQb/MPwcXuJt27u0P8GxElqsIzWb0dqt3NH9ksanG
g3Tzf9owwk/wjtcN5WTAe76EqO8hhusBj/H87PY1G/kYMq4fgVG2PQ74ipMOtKuB010QM94xJNYm
MqokkoSlBoLvRtM0PYyzQwXkdza2cmeohB3P2XP3jmdLmiFlgFjYNFPhISIFlooYx4lxdYAaD1DZ
VYimH3g2QjoQ3bWjf37ILlBMT9K/x1He8wt28zkmhMp9sGATNz1PGyIMRFkqwAl1R4whCTVQcfhi
nUxIa8281blvL8gKDjQG951t42rXfPzeaXrPWiwvQ03t6Nu8dK6mm5bG2eJgdhs9Waj345BknYKF
fIWI0likOF38yPYR5h+T7QvJ0w9xLGPzGabZAMlw1CRIVaN8+6yHq97zz82HOBt/GkGsg5HUBJEB
kpQMLL6GrmSc9ARNT3mVxuzWnZ6xz42WlZAuyrAymAhkWL1Mr8fVViWEJQtQqsxGMFI6C1cRiGhT
KhA3GshHoSlV0hXBQmUI28w8YKs/XDTjLrXt+1HnVm4hPxPw2NyOOiRHZV0Ok9dzRfyoYFq73G3Y
90UHlDsBqbIvkyDWD0CJgC7Cd+Npq4MpKyqEKgFpqvLOqyu6wyquF4AZxGu6mFZOr6ePby2k2937
aQzeutzXW1tbsYq4gYZurxai+E0hli/5TYKdtcmJgIw2NMUSkzyQmcKowRmB03e601eX/StZqXpV
qOz+4bI/v4aKIiRXiTV+T6cFoC1VBVIL2ktjaRpshjhCTmu6EIaIOnRaE6wQyQilkCV4KoUiC9NU
8XIPX2qv5xmZBrkede8LoTyoXbPTYb2iE+PqNn4qVAGnQi5m8dC5T7vyYvjsVlEkrSqcSHQ2hQOS
hUdyJyLL+sSibbqdjWcH+lxbLWzSWa7/d37pok0yd64lr5IRCNkZ2txxOJnHekzpJdWL6y4qbzUg
VyrqsQ91k3ZA2dlgpF2wRc/Xo5GWPuCHISyBF2ZPsz299lQE5OLdwiEjsAZkXr3LBpfPc2zz+WJK
hwhASMjKw6vNrMogJpuaPmpknyZPc/Crqc67hQPmtcQcpmowPp0g416KUVagFGi4mg+rtTSHeGAK
oUIkoHFpJxd7FlMOUQHVKkvEkQmG9PDVlGEZiMTQJ03k/0iO3P9QHtXm7eZmf7VqPw6hlOXYDSpt
0vlrXS1hvsf2QdIxI7t7M+/8x8W78s/j2IrAm878+bn76bjvpN2+Ka78yBdjOEgEDSFakQdwhKHa
4uB7PSgEd7T4cBj19IulCri7iIvbufaBJYb2nBsyw2YFv4KY9Yq5eq5AauNm8D4+x7zSm+vW/mbX
0UU6UM7El8rv2nFMFMoSTTCC5IHvOnwJp3xfpri8UYs+zgaFpRqUCbBsFPnJggehml8vtp85znWr
ixwRwe7jp81uOdSTq2tmWETpVpjxNptiHlOULtM4sYvUhIRVJmRdY0W0p6vjMupmHpUijHRXnfsB
s/5fRo2b/6J/eRxgi0mjbTeNiAbRrUAvloahhYNcCtQQKk25EYNUBJNMv9R7VuijEN5QtCpuqyHK
lTP8YzPV1/VcQRpF7P/wraXxfNJ6Wnywl20Y5zswMyZ7ybl2wxnV/+cprcHfJukHfD+Cc53dDvdA
V+yVOZ9anHar8cv2YUR373241LTZH2mWyJSH5iCGWMbdjpNzeYKE2OIherCo2fr+ZriZMfFzGj2U
YYT8vtrmCx7rgU7OQwcQ4vHVgL74hqUZWOVeUCwchW+ENPMAvOaGQos20Kv8Zpv1ATwZE55F1uL0
h60yucU/DFsys/k7iTCLIAOCXP4z6TWb/rfZxDZfzrvg8ps+V6mzS+mc+O0pc71PXLuijTaYBogO
LBIPecvEIpGifp4uAIHAQCJjrJ6eYq4sjeKImu0HGh4Sdny9x2yAxCCG0Bckdo3+aEqK3zShSdkq
OG/Tcf3kPcRBVC1PzBdsJoJ+jTeNj/wX0WqrFPqYFA0ktswGgkNP2gtc08nIYsbqUJG7f70U2Y03
dOvpsiEHgogKMV9Bq4kPGG1Xa87nTdR2ItfftbdIM1I0rUi6xtzL44fnw3g6XL8wSLmlDeyAf3rW
fUHUkzacHcsjitqYWLFSsl5dNtMMT71xpCAp5aSrwj6sm3e8SERRLI7s9XrvnBWQ+M6BL/bOLzZX
+x1bGqcPXKP4LE9UVK85PtTMpAXCMEPlk5kXFSPCeS+a0SmSAzpAYsPGtHvNA9rgrHUJFzV+M+/p
UhMwfoGTylxiWO5+8eZnd3EqwgR1ShI78PqJfN47SxTJgZKCb2qXTT+PhMXiw+zitrPWJC9Z8FNj
xVW1aUmdGrvbzA6Fap07LpKDv4J5VKxG2CdY90aX0+3n0WQ34Z6Px2F/0L2LJd4yEMWAMMQC0kFg
hxhQvrA1XoNGh5erp0d9jQTr457Gxgi82CMP0ezznToYeXvRewDNysZ297rG1BTiuBlmaoxC1A2a
+94OwGQLaUo4rrnNKVFs2mOUFYyyIEJuLe9V30id7H7r4W7Vrs58Fgq1QCN/lhcgOJFFUv2IXoGE
IaKyhCjY9YZDtXu8s6RRc8tqMJKUbh6Q9KW1PBqn2aSxFBuWyhVEGvVt8a1UWcK5r02x8hw15H94
8NTYOgdsHuPuYDfL1iTNQOt8I2gxHutm705Cl+XNiBhRawP1Lu1xA6A77U0uknsh8f7MeYjVR8in
z0YEY5EfknpfVPpuOs8U5Aq4aLIx1TC92N+stK4Cvi4niVIda04byaiXq0zVSJx0ociHycqbYp4t
vSsFVN5h3xujSs0yJ9P9eWW/DMJCiJVhSw+Ej7sJkHDVqDiTzjBI5rqYZGtbB6xuZANwnQxLlgUh
e0tjQfxodhpqLWO9YVEhJmJjfjZP0sJni7HS0Gv4uXSVQqKPbDIcyI0qZ4+LIJGFj1Ohz9kSQS7w
v7jn0lifmeOaghCZbRKoaWmi0lJeLDQx/UsCEvMTj1Jlp4v+QDwrV0REHVQsRE5faiapM3YGfb6a
lHaRyP7mXnjODZMuENNEyufx7NosM+v9MnANm/gHG4Txz2H8gonMBgSO6Hf8RnWJoH9nkXlVfdOI
iux4lZYBnzmm4mdqh+oDXQC/QXVwIJG8D0K42A7bxxs/2inFHUhrWGa7vpkgPuWlh/NN3EQXpqP1
Tcyse/MwghTgrIGEM7vh0rQcGd+PpgiLkXKJspRvbQslj8X9ZTrMOD4ueNmtpEhNXwawXxxPzhMU
JKA+nWI8fgc4dXlH027MIlmMtRfXnyPzrAYw3R1bau0qn+qbjnqz/NoZ4ouEC0mBCuwWaD5+Hh/z
CFtss2DAZ3gGJMpCYARc3yeztMFDc5VYhJdXFfLw0OIPzFeK0w3Tq9Z7WGIIHqKBpLMrZEUgVmJs
l6DW+6RSXFZAdZiu+WkoZFHLTpNbQIPIlxxD0flPVs7feYYyO87Zna4DJwOiyNQ5FYRHhEljKzCL
mOXLEO7g28IZHvOK/zROgcEG82lWsTU9eJI4k/15HuuSUYRCshI7aRCbfF+BhdDXuS3WfECQuccY
aFBudJ1pHTJMpjRo/xnI+X6+Ymq5ymMLshxsb55XulbSy1LEqB5UKxAXpTNpElc8yfxxOBwqcHwp
QyF54GfX6kcT4nk+tAgFSZ0uLsKloRcImy7hwM9LFhORs/iByFidzTPCA5gDND8K8oo92k9htogz
wZ/TfjU1Xct6FXMpGAI3XXSCSPvPyz3XHv/HCuRI44lOoVgizUn54wNtJArCxKw5D2n/7frLfDjp
3ohhhRbpLGAWBFE/bIVFQNUJ1dXoT795vTiYwSOJxKIoPceVAXk2mNRbUtDsvq0mDfUW0otQNmBd
wSA5j9aG6CW6zKvY7Qiv1C5dqBkUjv+HA1eG6GOFVhITHgihgZ1WV0vqfqYOdaT6Fgcoyzo+ZhkF
wofT+ZDQPrIsgTcLd0uOICWwfQA8bWVQc93oYC64AxQDgaCd5uI7WZI9Lz3eHVkHyeM650hVErLp
v6vnRda8r1zyfkazyHwze8w6swdYmA+rxo153Lq/H/IVa9IVXqtSwUzYpxxr6uc0jklXIpErwZzW
6YuiiOQBTshTahha/RgTaAXhETOdPur3cNXtssdOnzhxAiA5A0tmRpwV8epsIR2i4Q4BuHjs3kNC
MG7C5T5ck9MQFt+0mbgLkgLhdKfP3iBtCIIz4eOp+YWyNfNEAhpK29v94bLJwpyeglQigbVu3GAP
cHSbs3bwRT9FsPliHdE/82LKL/S24Fl/nHHJXvmST9648HqFp6gwtrAQi0itU5YhKabOa38MSaGf
Zy7zinJeQ0hDDGtl6fw4jq9bdwlkQr5j9jaA2XgaOlPugtj2bhhy8Hi6a8H9qscw9HtJ7e3sxgpB
nhniR88qg5TkftvdI7iRAvWVYrmp4x6fhl9XrOpX758Xf+5nR93ZSo0XL9O0q5OK024Py0EoAOgb
PZil1a/tzW9EKRyn19U0pnLdPEf7lTiKorXZ2QObfwa3T6PbBw5TagHH9CcrgiSVnQax4cRs2T1+
RwCWu8fDZX/Rjlvker/vqkpWCaNRJNDiZ8thQSlQyJIPwemqH6VHyFJning4FUg9p8VT+F61QUtG
SR6ofc7S6VrlU2Q2V4rMIkvulmkiBx+mI3S1e+fK+Ceg06tOtd4Eivj6vNAQfpQusKqLG7WboIXM
R3CGYMmUSuet3sOsxR7f/dvtSyuOqZ93OTY6p1PLEF07PsZjrsaePPyk0/AQEeOJKX/ZD3vLG9PU
0DV2q1xLGROe1/JySANMvwbix3QZIA9qXEARQ+pP84BnHyw5cz2oHvJo4TCC8CBeqdrIjuxn5k69
eso2iO6zN0HSOmFVg1wbagFNx635bTIayShHVSSToceUCe7CiTFiaFGvQ4t9rOK3Yq0SK0GY9W5Z
PjpdfmGXVgoewTn4XTW08Xta5JaNiSksWnyyaNQiV7EQylQC6v2avalbMPC0gSFWqvHeyd8+vKpJ
/cKM2dGQ2cjuBs54TKGl1aGYFHTNlTa3wojNDbgRnAJNccYJDRpIPNBv+dE40IsRaL1ZZBEBT0Jb
+EEbTQB28FuqpERZ7gpzU0yoAQLgTIHO9/i4uJp02uEgx0YKBEEOs4tHWzo9tht9E+Nzv2UV8oVS
9p+DCX5D6hnSlI7ouba2cdQWjjClycQmiCyd7i8n2twrCI9wj6M1fKFs/UVSS72jdovHQTJZbrEb
57bqdm59skJxfiWbt5J2veB887ji+BzTK9lOcbhn0boh/9CU3YGbvRmJ4GviJOARxEWDxZOzzwXE
Oah7CZhjZpWzm2fnqw7t4GFU5KTrqEL2/Z2JDE44GLs1jrJ3b7JZ2HWs21W3zE1Us89HVVA/HXHj
/nG2jkcfkv2DwnNzHtat+WbpZnP4OJ28sx8z2y8+cilq1V5+nE0bmhIhnC5jpdl2O00O4wj2w9PV
wze3qNCHRvA7Yp6nnUCZHQYm9/g048Y7efDrTAodTRweCyltnIHT9tXFZHNzuoFOwv8Y/ZbVwBbb
rHfMSQyy4SMmhP1bvdo4fJSYZ3HJhidDxseai7HbaBpQQ37OU3XOpnoeNrs3rrt4ya5jsxTlttL/
aDXhZXnV+S/kIdRNh/CYp131Hi53h+nwuI/PbJCX2VOQ9KjZ+Fdx/gW6g6QJVPNBP/Sn16fzXTSA
1pkLQCNUHpo8Ha9bS3Q3jdL5T8MRa0G258sfHh9jBzSylC/9Ydlu/O5Ce+UWzPBabA2RRqstsNqM
NHRTNSideprChc6lGq6SNlBT6uPH/uQ62FRtlpxbkkEtEArUrDPRRAApBUgYtIcEHmtrIpoa9yDS
cDv5TgKTLQaUMWgw34l9OQxbE+2YdQwEmY1iBy1RUTdiUlVJ0fQ3Hak30aQwoiQREDAQSXP6wLou
PeX7jKwZQnsqpvoX5zoPfPFk3ShXMlTtbF6J+DRHSkvYRHFx83iZrrc0qws0aYGuniE2SSOer1SW
hEDX2kjBSQteFEWPsmKdOJWiMW09JUb2GKv7pCdvzZnO1k+a2iECaFUtiCwmlcirrDJTseFdZvRH
vpYjLVngkrLToIsIeilDdTYxBWQPIiwlcQS6pvWXyVWj/7OyqRlY3sXAqk+MHXOC8Zr3dKrT4hyG
Ssxj29RjRwlkHP9J5t5OPWD0fHR1jjSyXrJhkW9t3VDQ9Kb/PLlbjRdpRE1tyJxKFMgFlLVd7vwe
vqBoS3RQqjoglBxNWG/HP4/n6w+72dPn2QWnUga9Ty+H9ufDqvmhecEZ7qTYMGjAV1J0kasU+WX/
c6e9uOVXgt57mk4uR9WluAL7GoM3rfXNapJFw1Kg3nP8tOoMX/bz3eXD+HA3288xpHxtRgu2SCXi
ZHjodC8Pl6xxFLuDtPATjwQG6dIVhuRO3RmvtsyUn9lAKXQohFWByTcjSDxTPkBd/UJ55LXbxZfu
YnMWPxC0WMY/qTdjQgpRhFRo3Mszx7lvCjVgOX3KMF0F7j73P7arsUooVoMywFP1T4vWRJOKaEF2
vZXWu1U8Emi37QK4aO21jKC7FQjaEm+IXpAYDhADAqdAzLJmh63uca5fuqec+Ff0Swzici/pT0wB
6QemM3bbydfW6o9Ds/1ObJ3f7nDM1iOuJOX8WKf3qZpMl7qdCGPUPLCzazF6f4Fw/kz2VRfWahFU
OD93e58uDo2rdufXp173t9Fio1rPOpvl9ZivFY2X3Xvyoc6z2e63ao8HMt8Oj/P5h03/6Wraqv7U
Krx2Qaw6b01LYFlXdp9gqHbH7byUShGL8V4EJHM9ZFiVw1S75947acXuzY4759z+mL2xsQHKe/SD
zEjoGo/WaB6J5NGXxoP40ZA0eoVZzjx1HsYslJEXIDov0FmSKPGPA1PBIyrS/X0bt9PPZsgpm2l2
84efSO6XQMgcmJA4/+SfSrx/6rVuVped0VwbmlxbEAe77FWne0cFZu3tzXh8x3mkbEcWY/ruXee+
No50s9Qmj1o1z1sGD7jinrkNQ1exbymdmggLR5EaomHTKNYmjuQ2er4IVI7/F72WztjEfaCz2GKP
ReWtHSMle6nUESQuwo1N973f+ZlEiwo1nW4mzPvFolTUzXX1i6oFR4DmnXtity+T/+67MTOZh99O
a/L4DVlrzby41qpInC8tk2FlJiwagflmi7xNdoF4ILSTRyON5eKWfpuRJdDeCcjx6/ape81+8uPz
0/C4OH5bt6bX66r9lgJIyuDU0GNSYKMZa9lgejvWfDVR1jxMrxez419Vb/vLy6p9eRg//LpYzEVy
B6rY4bAI/xzIX0xhzmmxZ3iQDyu5xqUvWg3uVvPtg2apSkN0z1CnP/pCxPput9GlKjRHdXZDmYFT
8jHzW+ROhs4NxDg/Gndypc3TaGwqZd6MNzu76WdeKyk0O8dLPJPWsXNuEYIEz6yti6AxoyCS8FWx
Z0jIPM56VL1f49E2cZLRCp1R6qUBYZwAQiFisaaIftwuieghuRJAlqnHjdGvs20+10cmSIqhlSpd
f4jkWCEo4E4PeXhsF8BHxzuNzrvOrHpjqbZIachryUqMYWI0iVxoyeF4cfXQ7mlYfO4wmIJjktNF
x+3haWRhc4dNWDRZDsd6t98nc2xbw+/6Ma2+fho/3tFd8CiIPXx6M57cLX4WmofERtxw2sajFaWu
NMSgN5qIW1RMHMlAMIlGbur8yd1FpntAnTlwsbhccCcSZS0hemRNps63QBD5Ll9nLeZYw/W0wadL
pOH1gMWSc0qgJzXiftM4kMa/glSMmNiuvx+kTWt+m1eFXHNfBCiJDCkQ3LnIoeeZ9hnOqsObZlp+
iQkAl5fKiF5Z5z/VYFM71uiRHJFYtjx6HAhBFEKpJYDsQ0IFGyakQ+aORGWfqoUj2OI0tpMkSdel
ijXZDhQECULmUCdirIN1WDQt33NFcjzac3+z+2nazktCltp67q5fiC0V4H1XA4RUBVKorHa4yhwM
xdlEyfBcD0zKoLfcotZh4blqsNgc/fMO+zfjSDQTiXJlIDxENp3NlDr0TzEshAk8na2VRg9Xl27L
nCrgjqH+3RaaHpWkX5il04Fp7nHRW9ziytVDHNZIA2l9XdISVeQqnEjqKfeXBqgNv86aSZyLdCNv
VSucVRLwQPUN3Sq2T91LAClX213JHCz5uA9vYhZGlwkRme7V4DftsyaPv1ckBJx8VakoCYRgySW+
IPgpPJoV9lmMkwC6GRLPu1kBgvrOGhhPUlS3SUNaYkWBDNEmcOWqEy9ykPln4lJvvPm0BZYHqqqC
lvSeX+1VpzegoZ+9CRhIjF8wzG48rzsTQx4J1AZIJYB5Hq9a/tEcrTXA90/+FUjwKJa2g1NvReab
tNZ7LJyn5PldpqzWhRi3rAGNvO5BiEW10GhNwzsJolgQiWXYXuBJ29EupbBS8Yu8pbh2CM1Kx/nL
WzYZDH/zx9fFHdpQSGDczcuqJMp02aaE3cpec9YmCi4NM0JRBOdHNiljZgV4Vw8+zxzvG7B9Id00
lsvDZNKRkR3vF+iid7vr2b1Mau6vZD10R+oPK8KP1CXB5btxzHVH/QpBPCsg5dZ1jGE6DcOU2cJ9
6Uy+FRNmBEMGQjBiA8pjsaTgsVjI7/h0hvT9euMbFVIHYKd697n35cAEafbIheDO4DFQD/sNtC3x
jW9PUiVZ32i/2p0HJ8qUSPpWRxVohrQubvgcWRYeZydBkfxGEH01gaj9elY9TAgKiGqhLrVdkqFN
4+7DT3Czrk7gRZCMF/YTL4niogxKkcr3PsvO6yFODxiaJm6HWhbaV8+1ZE9mm+PNMU88cfOGSBQq
ZwgliDE0IpmJSZFEp0jAT5aPhCQt4gkCFVi2QUD6kIoYBQT2qh8kAZwG0tfCafe4q9HwsE0+NZH6
9WITqyB5zsneIG8ShPMzCamCc6r6cbbPqeL8MChjBUPuqvThcB/ZnfCd4ZBKfjVCpvahq5c4ZcwJ
dV4G4jwjmjpvFEtgpCsvgFiSQ4a1lreeXfY2QyLnWiGW4BRZenn/cPsyf7mGGNBMlqsIr9tAM9wS
oEYJorY3TvGpVX2WZh1rqL6mRGbMC0p2KUxiMqJOSrz4TC5awcDQiR+b4XIwVv4kcbngBJIbqjR1
5/KT8hJVyZo3mr1YiTcVeaXc64YVzoqnDDBqUarfdctK+yiNDIpz7wEjFAWB2ATwtHtCx/0ppqQ1
X4EkARbNLtKbNFnC6R/9S0no313F1NioLpWLhttWh8FR0ghQAuTQX11xIVfiZWntablRzcIe8RUx
cnLeTpXK+bKbaAwOYUgGdxYHmB9ya7al1eRCJpDlpj/czv9US2ti4bYDKVGnr0wUUhiBjPxG8OEr
S2WYVcaf6TQ9ifVyzSqTjNGliW8uIL8grABzFOPh5T8S5xhaG2Fqz2NKbkXD8pVAJIYxrCNxoECb
yOSHLONcHu4IOcgpic3F/Ga8t2f5ZCOj6sUffUikBHbVzYfNRxze+ea3EAxoRCPcmtKmgphEBbpx
pk18hRN6+clInGOndeslo4/1e4/W0XqaBJ7mFWIc7Za7qcw0uJUmgfF6u2kLj0GRzp6PjHPChd6A
WMx1XjPgk4LDQeNGbm+1beh8G3TfMgE5vqjeaMsM1aKqmZc6wUwrrRtPl5XkyHSITxqZrySgXYXH
ntZwe4G0C7lE8qSKAfl0BK+UbOPEX/pys2XSkAQuiszXuhebQJwRyAZC9iClKwcXqZg7hoZQkgea
A4RiRhIlIwaxKIJTEoDEl378kpM4lV/NBOa/ZqZNcsNGl4mFmGNGyNQNn1ZUSeB+GYQeFH4QjNB9
ggBj/KH/MVlK8jhwP32afZyu50txijJdklaMeFjT0F71cvXwV778kTqW4I9H5nkumk8z3KotS+rW
qty+wZs2PT90bA5iCil4Y1toFgA7F+37l839E7t4ghWwmWRwwCmMFBgCxBPl8rvuXeaB4t3DgSTG
FOXOWzpoF7ViMp/q0lrTPmQ6gEZ0fHk83J0AhbRQTOcW/QK5OCSCoVWM2PWF7lNWMYjJhsnCRB1d
Z4lXQ4eDc/cQ01umrYiW1/9AMLPa/2VTq0mrMceiZ4eX32yckWWQWY+r8mKOll503uwMHxdP7+o6
sZ5oc2wlASedSQpOMA6kikDqZ2gk9sz5iJpPdqPOLAboTLip/XwR11yEkUMPw8/lv3qrcHVBqJ+q
OI8JIGKpF8/qRDz+eui/YS9Scko9NuyMR3kt1SKbRwniAqsPWsHwiZriRWoyP5fuClAICLA3vj9M
4/4n9WsxwbGruu/40dTrdCq7FYUihUZQQTSq0jdKCnVMI0sfkUaii9H2xGWrfT1/epMuNeFHWcB8
WwbzHEU+QeKnrDo8I2CEjHBehgd1HpQIVAUO8a15MPsZ6TKiHeZzIR1TdTSk7nBrButqtY5Zfk8Y
uASZl08DSlhCnPLH7XRJPJQi9QOiy25Hzf9Vu8O3zpE5mq6+9y7+aDbge5oHhIGtl86b1fOf407s
pzZHlezY1e1pYGeLJmJDDPkkMyE5uiCyjAtgGTIDNO+47CZMm3QRYXAgCsR2DsTCwtrMPRnzTIlE
cdneqbrPVC1G8KRwBYBxnjkGu67Q36qV6mfBKpKNW8vLrNARQwmDzfNwPm3/5JzxwzTULjV0dXgk
8nTQJ2ocgAyah512k7iyUE/UQsxF4hiWGXb2sbZJTvUDY9XFLbd2QmGvz4E5UBmQtDiWdCZGk4XO
VtcyXS6i2LTkE/NIA7YIUSjKAR5zh5Yr7Pn6i/Y6mQyCOqng/2QHAqQYwdDLfnUzWI7fuoZx16Lb
HDMDeWVP1f6GEgzGV42VOj3meTyBBoRMolTrM6mMW9qAaWcVcwr85pkFQ1dI3MkLopRq8THUNLvZ
FGUDmsfLDheC1WVXfDIBY8aitKzeymKAvGjFY8zXePYBCP2seOH/eIjh6DTW8q+GJjLraDFj4Sdl
EItW7jLRUfczQPoWHm0OdtUmXeJB9wgpiZXZlhXCEf5KjlxodRrCqZ45jHfTy/WFvvxDLQpESqyQ
1FZI9rxAXLFSK0zUmNGpq6VeL5wqV8uQKlELLJX9UkNbwGwEkzVU15098YLX+vC8y0qv0YHqMDeo
MwE2F1er//LfrxZppl2uNlUDAfITjWKuLD7vYTVObM1fySwibEE2FNE0pvWT3zAhHYPeGPGQUjyG
gerfw7TbUhsv0NVx/6N6+VpCXiPwgoaVqv3Dlb8hGvXnp/QaGrs//KWPxxNXG2d4PE0iZwRCKNIj
Ux/BMgSDZg9cXhIcsgCt91wllmWMVM0Vd2OG40Dnx9HiwWY2bO9/8ftAYvlZXtqUvT+NBRdYZ34j
BO3FOC6p2X/uMy0I68w4wX33k08gM8Ricyi/wb0Df02O8vCPYA9ME1g8yGXVvRps5dpuuDKO1fH2
vPdOZ+PhPIWSKTDw788NVjdCIRzl33RGld9L0MUFFtASVRBKPLIbV/8mb+JGPKNAV0sHT8N5nrYP
MmJuAIh/Luk8qY8tx8HH/QQhATYoC7GzjUPcJZO8eS1l8twZtjsfn9sDDfCkRfrYZ5+tMFAe+lMm
kGpu21zbFPSmkV+9OVunwencw8+Ar2xKYLH9FzCyIJi19LzrzidEDYFDaWSHwp9Ybx826VSDrpgj
fZNPvzEurVl65L79MuZ76N00G+vOvPk4uNBiKE9Ww2qpDL4nMacsXVinjeoqE9HRhJ6Mdd63YSUD
ElA1P1JYmmRGwWL6T/EYey7EVKXwS+O2f1muCK5BGiLygFaoFbmnE46rBDnGnckla64UMOOyLAq0
Pv8vY+fa3USurOE/NF7L7e725WsuMECAGQZmNnzJms0+Y8eO7cRO7CS//jxvvZLcMWzYoJRLl5bU
qotKl5YOs/Cq8TAsy9i57MJIFqaw35mnQFCcQriFNroBhqy9x4dX11ev1o+z9/QExHSdiMIcGmpV
tQhZRbNCF4RLUsZ6vSP2w8vPNzfvdu3jm5B3CzhwNT67eccvyUzRJMPkYedJFsSR/JAHwQcN3hnZ
x7wgsChsrcjrwDyeJOxw3pxGM7AYYWLAECIhTE/jEfs/s23lndyPX7Y9pg/mvXwaIplSviuVvrq1
fDrD5f7pZfMw65wkdbCWlSPi4GJAYjCGD2ECemo77cd6NsIb/83kh3ZpUFt1HbHpf8MRoptbPgpx
3Xmp8kYjrkupOZm1+tTMOAl2da1jtpaLc5qrdzP5bTZeXnTPfuJRfQskLaQpkHr2dra9+W19x66r
LFx+Xd7Tja3G5SmIQJb1dvKrtpbc7Hrvdjqim+nFq2h8EndziEGxvjhy+6Hb1JYxVQFcD7h9KqhN
tJhmgzisZu8JI5OH679G+6uKzc6RKnYkOnUaAjqZNTmVcpxLX7QPf+MvjJMOT3RzAev11UqtiOtN
Bi96V3O+pmd0Ejyyu7p6T0R5FWW0uNDWk3gdZ4rv2ZGG0wohW9JGTFKrO9ne715YvfFui9Xo7JGr
s1TkgWpcYOvtJASNduvfprvN+XIm5rY8IVuUcuTckCKeG5McSzFwFNFAAkOhOsA5+MHdOI7Iw8O7
Xt88vrhZ3/6L5Ph0dCMY3LbjuGNjZIC/vppQSPM65RwGi3NApTMIpwCzRsDl11Kh3WaSpj1UBGXq
IMb/cvLbfv1Xr9mePSwfX94tL19s+LD66dJPZcklk9Tt0CNzfEjqS6wfrRyLdqEJwWlLINqwF8sE
zf2p5rxN2YIs9uz/yYbqeoCpdWpVdhh6Eq3kd+NfyZfIZvn0j0p4aj4QRX68HNANAWxaPlBF9Uzr
3dmp+GTFVmra2MRfj1h4YRfN/nLyJ/o5aijAvhy4fMF2hLCiKWDaXH5uLtv69FrT1VM+KEMHEzt6
GpzNevvzZjR9v+gtf3Oo4X45XZ3ctv3rk+Vquw6DbrKvYczrNzfX4xdw1WL2oZlGt5hbqNsi45v2
lbZn6TvM8eVEx9ZSYqrnbH+n3lZVs5v3T6cxQOetCTpqjRAYWQCQzixgZMSWYJpM7SV5CUvAzNrD
3koGkbjpklOpOEoelLRw/OXu+t9tMzm/37zO+8DCrHBm1gW2oNzULCsZ2e3P568pXMo087kUc9hv
IF337HsTj+ywfxjNeTQmW+iWPaRzdgI7fLy++W1z//J28Tg9qatxL47DGjXX5229fbGb1b+j7knJ
lBf3Wu0gvHc87K+Z7oiJgnZwcffwx231+HE/iBVNP6AxX3XFttfL1VeHLNv+6X17/6p/zY7YGHun
wef08u12wWzGrqrPepfN+dO4fdWb9/60BOtNoyNSzxdHXWZehCllccGiNItbjrYULcJmc3Mtrj+m
U1LcZKvx7P18tdYnDyVnJjBXo9vbMiHvCGoNApxcrs9upjXHwU9+VT8m45lrG+8+EW23mjIpezW8
EEniCiigYuLYJ96V+WC0l47sottUswUka807TG/XL2ktNwnIinMdXHY6ERrPYsnlB7ELG1KC4IwA
GVKvr1iAaxex8kxZWKIxCNSsFSyEh07YEEScxOqMLN7Fx2fmRMSoAUvjGHne81Mds6GS55lgEra/
PTTJJner+CWAVEmHF/FuepUwx4FuBL22Xq7/ccQx4mRje0EZc92wdotni4NMC04+vcXDab382+1N
CXJXYjW3Mt5S2HrJjqjMcZSsVne8PuAhmT2wo1MVUogA/7m+/EA8++bjuvXOZDIVLHSmUJ5yPkBn
xeCD8Di3ac33ArfD9+PBK41iXEvDLaOs6X177kIJ41laikEXDaSI1eDyT2UfIw/g+Kl9hc1A6yc9
gf1kvjdZVqerdTpQShSiRdVtkYL7UBYi3Zyt0uUB4tXWQXPghoVKChOWIUgwANURSpNsVzBVcMHo
isNh09wAzxwaCXUmhos6kr8qkK1BZRyqi0CaCm9xtAH3AE7iMnqagcbgFXllrRIpC4jLVIuLjrd6
GjRviCA/j72Ehw2hQvxOsgHM7SrKBZpUv4y4ZaKup4MJk16x5RXe4DSQHR/dMPJmh7BaOxt528+/
zK/W1WV/3Uz0oYiMnV/mq9nyqvcwGmsejtEHUDMR/HhagtsWfGUwgxZdC8jYSaOuGGJRmB3Uvmpf
xJVboEg0F3je6oMAooEEeB7OU2b63CS+tN5+HW/aN8Q6gb4e4Ps6bXHjITLCCbmf/sUPTpOfzOCy
jwiVP+ZLUj+qbwqmVw+/r1ssp+acw0g/7m9u5joP0i0b7RhT525UIG1/P5FKe13vFieTa77kYsPx
dFy/prkg2WLPZvnN7nfsdkbDGhzRDXc7anB6XIfI/JZdQp/d3q45fPuJifH9CRfTvu7P49Ii0tGH
AzGXDOnHaW2owAHlsjgi3GWQsozsSAzZNvunajVtOahAs9Tx0QNtQ02Vb3N3+ku96M23bbMdxRFL
UKf6yFEdphIwZkzjkLX6xZzRSbJQ+WXY/su819z1q7v56G25lRP2ogCoBwPrDhF+7AfaEQdCFWLF
mTuxXPcudP10PPAvuzFj5ac5RXAmFJp/8/aX1Xxb1cPrKDUmo2FaF6gEnT4CwhMCJNB8ABMUfgIZ
T983+0V6W+LKa4NogJ9mmb8aYZxt5/E3jQ2idQ+bWjSI9zMc5uN4p/Vkp50XMWs2+/XD7lYfE/Cc
Vp2QtOvBxb/cRDScNSo8B5sVRywhVkDgvBB4gTwFXpyamhVzpwPqG768+qhnFM0IP04sAWq+ux3q
fE+u/aSKmu6Pkz1RQCQHom/M1gyfrHLFV3F3mUZ+MVYjHDzM5TBP0HZWeIYoKFzpq/ySvAM8RIIk
Zzs+bj6JzUfkj6PBgkNAzQzZVyoETaDAEdTUC49YYiCI50ho7rtpdbKavDGltGeHArqO7PFKLr0y
EcazPor4pV491Pd307UYUHwQjhaj+WLD9+731epPHv+lV40e6+l8Nn1HLCSjEj8+krca6bjj5/d7
cSLvqD+YTAb1hLupj66/21VPD9ftZA/jYn5DIE4zpCGHm+uTN4XkFJ7YJMRQtA3CFwQqgzuZIQmC
SUoSKwoVkCWIKEtQgQqJDb6H63+QGoSIFtKhUt+VJcuPlzwOd9NI2tJ6XZp5cwipQYDEFghCyxqK
GDrGYnbSn3I66PSrSZonrMwJhJnsqEatXlv5EhqzlOTlhwx5hHhwcx1eHLgdOPz3/ZmE1DPHIEVq
Mga9jGMKmzsQlj/MRZn/HWHr1I8BJTJZC4BDUnuN/ISxqm+u8Js0Aw7Yrod1VU36/Vr3cXfuVdxN
Nzd3d1eb1X+/JTgzSOIRDoMzWxVuMgKM1UeSqcMNHlGPnXYAx3SqeQTKGjHpBZkBF5nzZOdqtX1x
N/iEv9C8IIf9y13qgc9usZEk3efrnUTahIOmRqw+wE3HtGsCOpgUmrMv0yCJLh52MrJacyujekAI
IbsgCGRljWVlxNTBfCDNj2mEgH8j/M2g4crSth6PJzWX3x7RaHRd384md+t3aWhk1U+JtLLhkaAT
7gVNEGkrSMJirvs/6JQQjqIeaMO0ZCwWsoNG+AqZwEWdENLpntmR8IhSWSwRIuNGLJ/dj5gtZRIl
3ew43j5h5T2de0nV691eUiUXiqUolyaEL9vbN5j9hNt8BOFVeAGQce8cdRDLqVJDfnz7shnzfT8P
E0NQyQtcLjr2V+ux9m3g/CLlFQ5z8FruosquO6yknbXoENlf3OW0kaLAxaU5is1zKzCX56GwAHm8
8CDh/evYRweGDnnXu7/w3h3N55ZbKJqniz/MebAkTFZ0QWK4YLsydhDnxqQgnXBi4RjxKgcmn9Nh
vWFRmHOLUjGrGuqrD317QmdC0xIGJ+FC5uNgS6qbjvjVbHUeVMHzql2Gqm8ZUcW4yoXdj1/s03an
bqE/lo9q/D35aKsJEYP+hP9HN51vZo+bajC6n75D/Kh8VzzwUjKvtlmf3MUxloSYiYDpZEsrMIc+
+yAlFoq0LcNCk74L2l790V/+edgB4fWhvE+WhSH4CvjEAW7VuQzFWJ06GO3wBZxlBgH3B64xUoCT
JCmwUYiYOdOQTODYBUsc1ooqw3Ko9WIYPfmeyeZXSreTeeS+sDB1qQB1AC9lF4R6wGHi5fG/zePm
7mkV8/tPX+KIspgxhAdJrQGrukimpmNFHhYRlwYzw8PFiTliqkj7E83QQFk22J1MHwDng5NqItu+
OOsxoKYS4LYuQ7HkKSaG8GLDb3j+KLWWb/QxVIzvYRmif8KRla6Qfm6uNYPhsN8fsuVwWE+CYzu9
6mb8uLrt31S9NBtDIXCXpcsI0IxY2FEfOfF2OMa0UpWMbOOjB/C8JaaMowftB22fQsvBhlcnnOsL
V0jbRQ8q7cbHlXwdMhRzdJlJbKOd8nCBgjGh+pPJaZhNcFhwo9khgmALc4kRIFQ+wmGRhbbdEgMX
EKl1JpPd9Ld505vfa1KYIJwRntSiAT8OhQ4gcAkQFgHq2L3OhAxM4gNW/pdutqrb7xBtUnPH9BhT
uxpNBs+72dFqOZn09svLw9EBECc0YQBxosZKhXRGoBM0Q0HgCiLCQEJW2vZP5+PXEJIzNWKcPb++
OZkNPphyUAz6NfPY8CSqmYhZnqHQ0+C8SmPPTDp+Pc3y3Q8KoJ6oeNGPhQSh7I8uJCsUNB2BIb4B
kFk6JSct0X4AEoF8syyYJsNEqUJEcDvRkblriCq578ysFVzhnaj5W+6bItKC7Q6EbgnkZ9L57WBq
WE1G9XBU93FtXBDfkc5evZ9tqvvFJcYPWxCjw9D0l4e+GE6Qkdkt7sf5BGaaAnUNbzrf1dSG/tUl
PQsXOf5NCCQlRNf5QlYoLnHMRg2IpdOBEtMsl0ZCKJU85NIi2tlSSh+xHvPp3kcIqkWuOP4gr/EQ
BnWARjSlhLrGA4SQQJQyiHCdXzlFU4alIkOZKDutzdH62MBAHBQFQkvBvBGKi+s8nBd5Yp4fBLHE
affyTwjVl2HbUaNjxLBqq3HdYv0OuY9GarZDqNHN5fbq8X5xe6HVAhMKIuHW8yuOtgod6u4d+uB1
CBBydCHeIJHoFiPXtI0viATdTJ6CmFQEmk5AZC4uDe2cBDDtNfpyydLoTtYdfbqAk/aHmExyPbZf
B+1CxMHR8EDNb7lHpe1NJZMIxQiiJbZLNhvvX+B398lwslADpItvdAK+5StbiLTJYH66vtO2Indw
6vN+Kkn18MjyEoHqFhkaDodtvxlURypz9bQbcR9Nu7pIkuQuDkrJroQC+C1VUp7hConwZrUKWfI3
+YQmwuUj9U3f/hfM+i/OMaYDSVgkk2Djmcjjv2fbs96/yNdCGWar2+wZWwdz0yzmchD0Eazs1jRb
Y1OAlI8mKLb7QlILeg/CSBgneeO3i+qCUjs7cNLj7DWSx8yZRRUXJ6TpDAAYkRcwhB1jGsqZ83A0
g7NSA/6z/ZMf/ED6HqDf3UOto1E4WXbd+tP6/56xu21YmD42u0fPIxaPeU93O3RBPEEg0mGlZaiN
R77t1AUQDaLMVX/MYu3MJcTv5TQxYlOqUIsgFGjIQyr8YOhGVQDe/OSdT6pWbGD0EE3ylQdfljh2
vGazBfLHsI0HkDtPZ+Y9azwVtjj58dxscrrjA8McyK9z1WMKLa6btwMJ6VjFaUcTR6F/O4GEfMNs
RHT07PYz61wc0pV1diyXuxASghBjhNJK4VvOBqbWLRv10pHEqsuZl/qtYkrluggZ2DlXomLY57p2
F9wOlcw9PHW27EhwtAyG9MRxcQiMg5BdIoB4jf+4h2Cm6tseomb2CoNtXNXVZHLUQ/T6q5vby9F2
dSEFp44hBnsWUSBi8nzvfAzvLCQFwoqWmRjfoWh4yqIUqfOI0OLkaQz195p2gJcGsb7lDsVM7cmK
LuOb/WFbc3Xi52SKB0sTkbbRJzEPWSc/HiUufEqDwZivuUBY6OhfSxh05EYnU0uN5dGmRLqKPEad
cC9HFsErW32xlnmZ1ND++s85+kdyQBQO1BAEF+s2XrzhOzY2DudgcR8Jg+sjXQbwFoyDzxDrYvsZ
QxNmSzsYuhJQ1LTMDRwMFkEssAojRPzWuVssUhEWCfjFwXtxVhu/WpfNn5gJz5mkzOWPB+1XefqO
XT5dwglwBCgF+14hrt8L3nav8GNmrqrjYWN0p8PxhFm+0bA/Hg2O7t172rf3y9VwubrQ6jnsGx1k
/rXih/HiWAwr/uhjqIzjzPbgRD5LpI3oaWbHKbNQwOk452WWB+LM60acn8OVMdcEv8MHGn0XSelu
tKgl5ozP8o2wrTyzLwFZx8cvClmTdJEiH/KRu7P4zfm7ZkACqGiIousGpNsNk9vzM8ovf46Ty1u8
5tyHZy1BJs3obP2kMzpcCNBsY5pqFkKvFm161Gq0b64ljeIcTAGd4+taGpJpbhxQBgPAdLReVieE
UH0g1Xd/rT5aw8Ho8XN78SqEIdz94en+/9RDhjX6rGMM4bctWixSsvT0gfpbPPETW5/J0UWQL5mF
arGCIsZIog5+UYqwTiKliH7aSYFKg8Io9Yo5B00yRBy/6BYlZrKheA6fiociwkx2j4wSCa3Cb+na
3D+FRgHNSgd/BEn1HPAIsve/QQrERW9JrbOai0zw8RSFhCKLX/yoKFCt3WCLyzbnx8MkNAhImuyQ
PpES6YyYkh5TKJoofgBZ6VjZRDihKEhKSWXF5thkOLgooknk0kDK2F9tnDoSK3zPDah9g9PSaVqm
OAQVjbNJZq8hmWQiE4BPFAsnmmUzL46HQWyZrfvbrObtH3GQWnzgQ9MSAZRJdmNium8hjMYUufLc
UpBSAU5ggjmZISHMY2wv+IU0mc7xmB8pD3afohn1YF7Jo+WoESEkpuLg6b3Mp9njV87jcHxbxfMM
MNAEcroIjiY7xIYcFIFw6ymXlDaESRJHHm7sLEiRhROm5KlXjycV9GVKs8l3EKscdyg/MFcZqNrE
e6RqlYgI5Gnb8IY5jF/SAR0//O2x8Upronf6rGw9aEUVqA+RbYbTsMPqbPjehO8X+8IiRtVCuJLq
z7xGKaDRDKrl+iXmDWEO9qQJvjK3aWaPtkmN4ZcvIxW9MBWBO9mdAa4zWFxPKmTH65kZgPHpU7Bj
8CoJIjBAZstueuqlVvSEQPASZSRdRrH5Wyp/1KK9H8GzzjYyhTfxARf/WTfMu4LhbOtbAyDipJSa
QZMQhMdmOBEKiY0TIHLFpLF2cOosJm5vIAWQSa99MRun4QPlRSq0DTFkfLDHMM5cLhC8/8XFRlHk
3w5e3KR5XHxRB+suGVhgrlKowPCFrstxUWkFq+rWgnkKkFAMLiKSBdaZzyCKl47kevlDKWTh987V
iDiCvikvPsaQQReOIoqjhwent6cUfbiPR1MZ6s4fEVSNKowD6fNJHhYAaB7ew75pkEESTdozgACL
+mbdrrdLfUDUgPA8VUOBcYQZ8Tk1hYSPKKzN2EiZF7Vs4VEgFXj412rj2tgSiWoQXkwXamEDxps6
iLfjELntnzY54szmYqHYTvGq7FabD1VNNaZ7ODxBiPQ2hchQMxqY+SZmnTw/aDM53shNrNegQmmn
drQfwPUj3I6qt9envfu0bxUSyOSK4+nI8G5/etOciSRXo7MBJ0B/cQ48G8Qgs0DLHhbYmwoDYRBD
cUqpd3BS5rhi+5vznvOfiKRPP6kEhQAPE8cUVojiqWO/Co0alcGU0rRVccEXroZqUngevggRoCgc
pRSvWSWakhiCo6oG+V2CoWI9y88b0nJsetm9+Mk4pTlaKIlhCvuQ2rqdgI9axXemZecPD+t6tqpW
F6Imb19cjDPwmaxQx46XBwHSKEZCRMy2hOFsCgNJpWF4sYMxRgiN/iCGC7enHFocXmKykSxLNhmp
EYoHl+yY6DxQ03J5XgtdjdemErgU9OFkd7qh3cn6lU0sYlGRKH06CJJZlQOZa3LHltWttawhOggE
56GuVWhHkYZghTKDBxJnJvPR6iuzKdHBMPCApc6EBc+707OIEUSrE93/cslppD+j+XeHppO63/RZ
F+NC+OPFsXo6Hc3r1SNDU2zTv5lU5lhzCoRc0DtUj6lsEoeSDM2In4g86KGPj9lJa5rDGQ4mt2lm
U3X7eTd8Ofl3t+sv9MSKMz1N520xBRKVDwucskshH8Tl5qxe+tK9kDEMSSKClHSBEBTY3J3vWdKJ
iQvgoSe21EIuyWBQKHo7+eLco/BBgaCuVSLK8OrpbPzB0wcojiAbcgn6E6kcaq79+WJJO2jZH8zf
gFXnkNqOVD6tt5e3m6d2eaFdQhCFUvgaSD2F6WTJMzSttGaO384ya/IppIlDRfebr04LhMpAExSo
o9ndiwAtv4QGhQNYmDUxAJlM1GZ/vp9KtiGlZDZGswVCVlPWSFiacS4GZEUARdw0ykwneGfznKMH
iIS+ehyKSzx95ES58Y+gMPPi1/kh0BZ6wnDjWWyqhlvwGEJ9481i9ztB+HEglyecjwWKsOIzxJtH
jfpczLHANM+1ueXzg7DdgEYk1OFgptJrEgJv4MwkzF9xKzNMZfkuUk7srlm9/AkP1Ue7AdHm8NCw
6g9R68N20j/aZlrPxr2H9aJZhmaHC8wU4oB7jmC+1Vfl5hDrbjMFIXZJqmNWw+tsaccM1Nd3AJAc
l5W2WcIyDz9IlmMckMQ8m/qEm15KkB0hDs/jNVnleUCTdghC3MWr/Vab8Ik1RY9IC3lsJRNrQ9kq
gHC77WGC4LvxKAMSpjkB+ABKFiJDSbyFyKJh0BYE8tKywDD9oCVhqNTx49llnxt7pOtRswT+mL51
0O9IR9QVi97jalgNh81AK+NdHTG5Wy62T6PrC+sHyEnhQOtwENtOkNPCbjLPZy8n6WwlakZFSW7b
jCdw2ms+qlgaDsMFiDsYeuYhJZOd7Nj09lZUJQFpXJEpi7vn8q20F4gqAu3Ig3AxZOZEqyRzJSwF
4pCEs72RK5iSCRYLdX5FII6kOL+rcG3WcBiPg5CbkQI5sUjzdNzQYG6GW5m4T9dAFFUGgo5CHR2u
JTATLx65SQGO7nZZ5l3DxOF5XmB5yvmrz5kdH+NtoDaUObkTgDsPe407KaYMgVKN2hkfZZeOEdYn
aYFFQhCfeZ/jFnQlmFRrQMeS/pAspuHsRRTIB2fEIoQXwQAP7Xi4rpNwi1T0wmSgT355B8qlrmV+
iwgXB8IsIU8J4WtXbp843z/8IfEmH2CcLRVja29Tu9qe3WqhgaLVqzfNORZY1AOxtDFmiZXQZntb
Equ5uFYjQcsuSNU7qfbpsBC8Fl+QdGY2DDzect6UmLtj3+vxsOkN55xe1tUAJP5fhHwy0HbHb4R8
PGCHS7+p+qzLPxfymo9kbqZPq+XFnk+VkBN9CAgvW8zy3XQEEIV7aJq3o5GE0w6W11Ut/BSnSwKa
VSvJ4AGLxREk3I+DKIe4XsUZ2DoAagIcoYm7m764ryCFL46xIYGUldTuQJRF7FNWFN2HT8jKM9gS
PkYB/fiwxaUpx5BoCzXzFxwSx1iWetEAKBE3g/b7EORqG+FJngHiLXm5Ongpv+IUmm2caC025VCo
kq0zMDWtHoEEUhyQXLsQb3xbBf1hDBgOxBvdzGYEpvMh4Uo+8PP4oPn3fU8zQk4vNs1DAgfylLaw
i9XMc2FZuAzzscsgxI52gI9R43g1pqaK7gtoPuKAhHRhelLX4LoSUVCcYNrbn/b4CjYGzSQDIQeQ
dFWSPbFCy/UJLiUG7wGOysOLMxm8t85eQkAgg2lj/smbCTga0gzSv/66/rJfLzgLMBaDINOISwJc
KbVad3hP60+2L+vZSFtjXEkQN4lEG/KVvkcCTvmk6jaLmUyXuFEre0D6N4+fzNCu637Ial6w9tqX
az+MT0YDFvjYfYZMmJukvvN6mYZLLfbWROxdzp8Z3/LJZnA8ChJENz/wI80err/jKBxQ9KUS7E+b
uQ5DpS8Kk4sCcMQYKZAscrxzKzERnOP0UWcu75AuZkJLmQV59pFG0d8oaenpbFWjtt0JrGvuM9H5
znkxxuN06uFXGS3HJxOd+k1zmgHUBW8fOBOlo6Uco4X4hsiI8DjEO/KIdv2BxpV/BII4CkQtF8ao
GuqEkwz0axM0H/xIiKaV6RFxvBDQPZDrr35IJ0MoPjpWT5I77fSxfh03mNJ5E+KO1XkA3SLpK0Ki
78+W1/rSk3B8ZRs2XhoR545ODbrVqQl0c8+/xePAEk8Xx/ycrkCrVxOd3J1XYGh/nM7TMOYKOHNC
QLRjkHydO7A/aT5IL+Xv/ZCpg8U7/+otiq4yUBnwxmDkZtj4fiHFZHKbEKh3UyGOnE8ESSsDJolh
Xi/gKTtTyEQCrjmWgCDa3qPJxIs0NRXAJUKEzeC3VmA2abR7Mmb+nZg6ppPHVXger5L94v+a0QW/
Kikzhgedsak65+h8nReQ8sgRBEgLuHg1RZmtOkxjOYxiKQJGttwibzLfcN7YEUamuIjFCFY8yJnX
ww3fsxbDr9uYZ5jaiI/kXCEgZXshLXgYn55FW0T1wP0ksFQSBC+1LUYVIXgLF/b+uVuL5LAJ8GDq
JSb0lImntqJ3cr/E0Ld0TajbooqNLy6bN2hcXO4spu/6Sw0O3NFaIeMFsXK3IqeT0m0fBLlbTl0c
kWjxNCbPixrUo8iJ+gjm5n2eRfSVqmXuNZjcL0PDJceY5nfFnIxvwWfthdmrtKQbVo15FzfEu8m6
UE0VBjKQ8EOzUZW8nOKeqwu7tdK9aBQoVgw21hqbGOJoQsScAWk94WVRpUTT2C+G9/YjlrOulFRl
Dpa7jt6jHWw413RdeLoVMk6gw93jGhbShIVsn/ZZbP/s/0NvW7pVGVQ60cCH+5EPxZMt0HmC7664
Hy1O81h9Wu3TtAltgSmDm9+2H8jenh+PnQfN0a5xzY3UbEOu2YjM5Ahfdzw3qzeD6/vV7ba9vvDQ
t1tx23kwYQxceR9QeiAQMdv9CYsaMRmKUUBAngx1H+VuDUgkKpD+i9csowitURTnJgbSrIZEgZdW
Nn4wYKgGMoDysKWKJBASclRqHFP2rqjtF+PUTQtZfglD+kriSnUJzMaLp+zRVCSxFgex+grjw3qT
FuiaH7YcOhuqO4vVcLJ9wdE8xqAQmDSrl5u9apsndvIgEl4OZQfv2ilg89EqKnY2Ehwj0dSjeZ01
Vg5ldadae+U5qmgFLPV7Pp0ma6AIm95IuyHS51WWsFhUplwp1BsmnvktdTGCrIEA84xh/Hp46gVY
aodKMv9D6jzRnORAN51d/37XivgwPzCWg/iF+wPlt8sMP5aFybcLQG07mYz6NXOFdT2JxYLONNLo
6mG7v573OKKuM0HDJ+lwF455QlgJBCjWiSlkkK4r4yrxUOEcs43GeTE5rIkVX8eXO950ZqI0nTtd
b+nwSQxufUOaX/rtis1cszOuUeEyFRAo4aa3XjMNwEFYYydKosbJSm5mt77xAjMSHyZ5ETc+UkLn
0OYrrsUMJffjBq9i5193TM9ovhlXk6Zib+C4qRtN3HZafMX5+nfb4ezqQovUtDRijTBSYoG0t0UX
pNHB1fYBFbBlDswUcQC0KMOVLl2ggLycxl0xJDRtEHkodOSQaUIs2cM7rtuUzCIksRv8afXrzV8K
SHcaZuOK9rdjdY1LeTM1IBYUMH0KYkLhNQLMwoJsPN84YVEW4fiWFg80gnYFhvxkuiVtShghEp/Q
rzSkEULSNA7Yj4k4aI9n14OIoxHblZu2Znr96GuJp/mumrXj8dWFOj+ose5/7s9fo4opPqYEoCp8
9Dg6WVdxw/quPuX+9G5Ps32MtR3NXuqjA5E2lt+QuUJ9I0n48mg663IILA7wVod4VXcXVEGZRQ+h
qnXGuXjhCSAPGjHH2Js4BjmPzxaI8uRP6Sjcr2kWJ6/7mHHwps1AfdRtHoIpDk0fdj+4WCrb+YXf
nMb7pXV0QEnh1AUyjIzBQnmQbBW5f7v5q1qn4QG6PBnP28blxdwt6XBW9PQ+JLFtBQ7fph3U6Bo8
NqRgYpw7Gic1qyt151NyovD23t6MpI1wMLaTGAHiSCJ7kpzxkG2BNr3hbpC0P9AMz2e6BDkCyAN5
nzYorghSQRyehYpuhwC6IOTANl6xjr9n5yEdiNBu0vtMesx3IEE4GAd4N2HsXJ2vG2X3YzGqRpq/
PNaFk0k1wCCb9AdYZc914e5q36vmzeBKvU9v8YJJDwotwgCfIh3ugOBQfTlGHJIFNFeTws6JxNIP
fKiZJcWImRsIf6djF7pF+NH+4DUDpejlDOF1sgM+Xr1dbv8DglQoJN9MZ11av3m41RWWiTGD33WP
pZnTMHVw+aubZPt4FAvfIToc9ZiNoMJkUNd4l6e6JN9+1nnIzoY0xV1MlvJYFZvj4IeChBVjdvcj
pSAQnJ8rBcGBxo0A69PqRlf/kunhXLNnJk6e0pRqznObsBIMZOYCQj/jobgYABL/E+6qvsNdw8Fo
wEeH47pq+OjwiLv623rfH/WXF+v+/ndzDtwCgstUF3v12xfjTeyszieVQW3WmkRtvgyBtA0HJljn
mdSitlUb2k2X32Y9lxcxRXjmpCA5h46nvSrZQPZgTmP8NSclSjXFajnB097daZ4yCuWSFFVWOhAC
kpkcVih4u7S13iAE8kitxI5mQ2iRRsYeepkY3c4THCLUV/mbfNOHg8fOGUe9GI/vn615pAlhpPGn
lBt88zFizfeH42GfTRA1C5z9+Jq0YyPNL0f3N7er7fiN5m616AGDIMAwTYFQEtywi2z56hvCEWQ5
Hs3Or3+Dnu7cgIfLMMpj1iF4eRAcqIWIkoX8Gj/heH5RMT03eKt5Sw5MsxaImVWYIn79EQNJxEXX
r9YfeJhD7XK3nXMjK0pIX1vgEb/kOUx7E5d1JpRIY84C2nn/BHwCE+3njebn3C+JM/RlhrLlyhCw
lCk3PpNjGIKRIKdy+UA7HnBReHPX26tOb2adyyWja9fXtHo2rmLfakqLR10wcL3/df2JsFxbPrSy
dRlBVBWvodY3uYA3J4yJsbyxK524QcLu+4EXiQCZcqyv3jrrOgQA3A55CEPT6QkDIQxY8ObqZLHj
WBQCNEFClJ2mtAnDHHCGWn7Ej1QB9SmBjmG23crI4/Hh/ncmHs/m6/uZLgbDeRhIaRa2gthrqUPW
kvjNX27qq1e99eL6pKfPgWNg4k1Hu7u4iYu0CAJSZ3NP2zFn/ac5p2zc6qS+n4ojuwqOumnEccyp
LDqyrBmx60DfDnfEsd5Xo0X9OGlj+i72DCAl7kMRMhBN/1ijwt1duSlSY9mJ2AfxvXhSrHLEh4V1
umYjgXELc2EjkC7noDnFNWUd3HxhZoGG9qIv3bOZRaBdQcAhSoHq1HgMkiqI9TQoQ3zRnnhxEMbQ
FLKy7MLYEOL5KwgF8pPubXS8S6weDNCMk7aGMH26uePu7eZxeL/cL5o3sRyXRxDWZaWHgyqmB9DE
IKS/g5Sb/QsCSO6YLmyn8+uT+X9QGCKbbt8KSwgDaFG3b/gRRYismKaOC1xZUs5GUIh/s9r/Tjko
wN3lyYSzYeuPpMcrdUdHauflMCgNIosdstpBTZMYKMqmXYAK4yQFaNNMWLTxtGisvLAXYsw24u3K
ZpSnlWAAJe2MWPHizA+aULBNZEPf0HJsCHlBIDtQNH/4+LB4OdM5rpbWApE4cPgAWOwaAo3TQ6IB
0kk7cJTN9KvpTbqeq/cUF56ol94EdmC0wV3cbEDOFPp4c759o8OgXAEXWoorRf8vHTI97jcaoMZE
5zyzPmZUPR4dncs0ul2Mni6xsd6kHYnwF+5xexFnbYil4tal73ITnGVOih4QVAHukiz+BMFQULdI
f/GaE4gyJxiBpOvT9Vo2drCG5T/d0Wt6Q+OyxcRybgj5IXqQABRqAJFtw7gVI02OW0t70j7t5y30
Lgg02NBlQR+tfMS8teGPRX1yfDZDPeAkm3bIwRn8Gw+OzaGn1eO2ub+57L9JXxBAdVrakMYEv9+f
Lf8EhRLccxbHD9mHzHkQD2Inw0W2bAiu5uXy7s00/qZVo/lPpr+rgZ+LIq2reJY8aTIG0IIhY0Ba
eKvVKX4d7OYteGyvzgIQJECwWO48qFg4O7V7qFialxAcyNX8xUK70mh7nBHgYYYnsB+3ezU4nh1V
w09g+FHVtsN+E3Zqp+N7enzsLYfVff/N1tPuCBeNbec9lKLD+HSrW9ZAgW52EDtzPjiIrshjQzxM
jOcI0uQxqx7WGNEclte+UaAPXX5q31fyqlsMJ7owu4HthR7E4zEEUKPLwx28RfsVhH7QBDKEHgWB
dmhBK0WNJMZn1UiH55EGsgAlGwcaSSxGHBL6fEbbBBL0bHZQr9DLtEtUw6PDuxwJN2d60spPXG35
E2IeWzHtaDhoaujIkIKDBtrB8Zzd+OqhfZiPt+89mPCE9/xVu33dlSSoGHsM+TUpPQXh/StFiEAk
QLHOY0lylwZVoZKdOrY8DUV4oljMAoDLYbGIdNFPpVNvPSkFSYrrStTo8fTuHwiBM10KbgLZKAWq
afNlVuDEAq3NskRNe2fL9+60EnniGlTwQhA+Prj0Xrj/yYJpjgboQZFmOKgaJn/a0eT4UKDNZDpc
3Pd2d+8lXvQnXb1G+wcpACg1Q8QIvEAQKICwAD0cY3DWOWrF+4aINz2k9NIQjd9CqRjcJKHKN0GJ
KoiS7ZEY5RBiGopu2UEshUvithgkQUc6IwtUImvSi5CryJk1IjA+ToGEuT+K3wBewwiCQUcffC95
MyHThwym890n7nLIpIXKJikBTKfyBA56Ai2PheB0VIQDKS/m2fVolloQaAEkCfvufLbfT+SRyxqe
GxWJ/G07biYc99Ec727sDfrtftK/5rhFnwlFkYicCQ8Sd0fbkIXquLzaGusfJCMNj8QHKn4OSDIg
nAGEsplb4lH7iMNlWwRZj2k98Q/B3SQwTk6rLOO0Kc99m6XMT7CSrgb0GkqW8gOrxGe7wS8wRlLP
TL6ZS0Bc5VxTGDnqJobWp4cuP9ci/xJBAlye25AZ9SWZVPHcs3eSZuJggmx1U9XoaVx9XsWSwPxj
6oIcxLZoNcBnsgIljYNT5N/laZ4irP61utX9qgQDCYv+ixXpMDTwU+fx3xzbyeGd8YYAKCg09pdG
dI4gB0UXUY6vxfTSTMbx42ilYFGLH4t5EXbXzC9F6lDmnRUW840h0a4EiB3078zTkDnBLo82dvJv
eIrgaPQuqzpRsbzIyLmISHhStEi8W54+7DTXRAJD4imsPKIqRRsFk/jJkgUPmWfSPJI4IT7IAWpV
JbqjpNy094gAuzg2pJQHgiNXmoMScKWBCCQqGqU/PhW/lorqkZAKCQ/ZemCokjvOkkEuUX0/C18E
/0auROEjAiSfjhlzVAS5/tkmss8FAYkXrfOZreQvzs6VVeWSmGeKugxCE2u5sUpbqyG9tBWmsUvV
OOWL0lNUer9oYlcuz51RWEqTxTbKDODpQNLTKq6y8SAGhed35Nc8TJhpKn4v9KbaPAd0fakLUaSL
9zWDlCSmisSDBMouSyGIC1ehnXDwZzSLC4zJzm+sQ97d3iSKVw7BJjNl3KU13JV7S8K3mgx0xylf
9KBBJYJJpwBvHXF/ekhN10kkkITsdUNt0tOiLAnxwgWIe1OgnftUbCUceN6qEefa4s+drO2lZCzp
6/AYv3TW17B7CXMCTe7RcfqbfY/KHUEizwWmqSKbaOTtwkGoFNAFF11PoFMCi/O8onME6shVfnjS
WZCOjDYPZ9cf+KV4p8QowIvD6/DOm5Tg7WdGWHFaWXkncjCuwzqc0Dk6QhY+oTieBGolnp9IauNS
FaRRSA4sjtZJIbJS7DAfQHoxeRFfNTuA7Mqr8XaU7nfM1eHVqGGQxBE8QIDn74Kuekqf9TqaOKcA
uTlZDdNmN3zUKLUACTy/A8JTfjA2GnnAQ+IosERTw634UewcrpiDeTeTGPS/rugx9+PTKmzOw66T
t72rVxQjjo4vHyw9ViDRI3d2YWgx3aLBLMeaXSLZ4DQCQ4GkOXHmusjWAhG1BhAQL4ctHGdmdNYW
zYw0Jmn6w3HsbMqz6n4SWBDnnI/P0CN5bF+Q0vZGgJmQUFbywQ+8BIQcnkxLolSOv4idcb4FLexY
EsZ5EHDPc6Y6XQzFe2YpuGkrEtkIB1I9T/xRt66D2nhNcxMYaEf2IIZpLTNtKIXZzcWugVg3TQMR
kDjb/B1mc45U7SI4ApxDqrHeUub05uUfxgwJKqY2CF7t6KD7xZwAFhdj5pISOfiSJJHsVfXtZ/kl
h3mfuMulsdxeaWILWqhaOgjCuy/9ebOTMY21ak5WyoZEsfE2NxXtxKO08fNPJDtqgKor5xhvKLu8
jwCcYQZenlfGOuPJzW+mwIuLHX0EO8zxECFiyqxE/kI/NraSxkTNp9sH41EIEehsnuySN42ZXAdX
RnnfM38R87wS8zCOEC0QZLsrdRLnp9fVUoM88xaIGQsvGYHjXFFeobjUhzRvHttXbh2gCWJIq+Hc
RmVMFsTedgfFjNGYiIAbPB1hSA9den7sALr2698YE9Br4+MdXSDIun8yGB0mjlVgsC1IFPWdKbjE
RsHPzgpIeuV5rOP1SlGaOMY5O8g4L1cCXXSBIMZJs7s9eVo/u+vQsYaWjSQh8UkWcxIWk5IJiLfb
xrZiqrAavFjdxgSTq5BOAyz5Rmq3PdCTuK4qSUrlEx7zWVQAdgs5JdgrcIdvB2l24orMGiGwM6Mk
X2xqsZ2d7UWS0vGVxlULw/0QIdFBzarY3NIUbjx6VnyqZFwxY1mjGjzxkyH78cbpGLGPBsMR98tU
1YDDgp8vBI7a/myxm93sP+oqSarM+/M+IH7r2Kyo4DyuAodHcQUBtxlbbP+4kiHNi8omDYt1cH92
/6mYw7Yxo680imjmHjL/zh8v2KkkmY3VohBfLSmHHWkLEkktvSXhdIUeiQOjh7RgG0b/aWOzg1rK
C7QGKhoLdYMmyLrJKswq6NnEqSiZJKgQVdSbs7ETmpqWwDgPhF9zW+oVlDAYMeS2pEU9QPefkHty
tOoDuZkAZ5tqw6nQIzbMH5F7t6nr5d1+vXt3OCSHOx2oj/smQ4hduqrR42+rzb+W/yR2iB4Mbmew
uePSv23cJAcr2CkMjOfNL0aA4pERX/6g3R4wfjqDcAWlnRigOHhpvXlM34jh98DpMHXADg3ukdm+
hG20PV6XwIEKMju25kpkfwvnYHgCxB2B+IbJdW/d2TMBRoxUfkBOqVCQ/bphBkbBs+fbgNtXsBXL
keoVOJuVCFhCcWE76XsxuIdIm7PbRXw7pktpggMX81hY0cPRKYKQXGzG3oa4CQD8cN23WQz+A0Er
lbMqeDhp9GA0WywJqgOGy+ggYT7CwCMA3+4xPgWx0gHCaLo10EwKtBMHnumq4OgODIMZQWFDorMP
LiAMHQH8MWtOjnYkBGeO+uNmPBywg3owPN5EvaoWu956vHwfH5/EJur25u3ZfhVLX7AcjEXXqJs4
wGAM2Gr892r38ov56zA8R+UQnU638DgYpjJDFERsEZwTLKLZPhAYCWjnoQB4XoV8YidXbMUxLYFG
TH3oBY2ABAKtJIrNACK7JCn/pCpEp9mvf2A+ukeAOPitDoxIGcTZtlYYP9UHk6NNz270wQC9X3Fw
0Oj4WJrVov//lJ1Zc1w3kkZ/ESOKS5HFV5KiLFmLrdF023ph2JpubuIiFsXt18/58gCoS7rDExOB
QiUSiUQikVgugIu7c3U/e7r6nLPFdSCLuk2zyggwWZR90ajV/vCpFlppW5joyxMuNLQVhVrRQcc5
FtBvjbHh4Uffq/MAubAvTaXdCtRf91PLKNfWA9Af8UGoZyaCAI65jLSYaGsMk0EWJKrFR9n4aBcA
vQ7391a9uVN2OzkQ21S8uz7bmO1wIf/LHnfzYrl7d3Z2R/+BAdCt0qDQpv0rEwYApw34pXB0Pzpf
LBtaXK2ID7qHi8OdjdZDqniiqI1Yfdk+QF8Qq6VDusneyVarkZakNAd6chaDsuxTSduiFy1h8/jd
el7cBtSlvdSqUl8j6/82pPSytKLacMFP+ylHTZJ5PXrzjaS+9wNQd//2eRRlLpDiI6IGWDR4IFQJ
viqRCoslFt/YzgrcSJ/4cqRDSfi1TApOHYDAdeWIw3e+zWylEnCUlAOl8ulM+C/5Ia5/RACERtEq
HR4htJS3O0q6vmrda1qeSpuZdho/FuqViGWqL55aMV67hpqVX75nLqwlVwducv0+15iE7MvxycO9
Uo1xaGvS4pGdIlYpASkdDj2cfwAVsPURAcug6aCBKY+p9NFIyOl8J8dwtbO2t0FczNCzI2WNkM6+
/Hbyoz4pMj4rUfqsTIG6NpUbBA44QHovBXKQol2jAJo5yADMMgug+CrBht9mQ6Wz9A81H7PrJcn2
+fvwh3TVhimsRY68ffZvR+gDHCb0rGTw2d3cw9VYCjvyH296+IjLMEDvlUFi8gyeYR8UFAhmBL4j
hqIOnyxgihPANxsASp3ysvyJ8sBqePqIj+ooB84aw8chPr7VpU+QOhJJLEj6jVRh34mio6AzaJsH
RCSQI6txfQxo/UQ6/ba2bw1WHwfvxR/Kq/j47bYHpcZH9Uiqr9SUA6XHCjZaIZQOblkyp7Jhg0FA
oXHAJdQTnyBc8ENT7X0oxPqEIwUi1qX4El0ScN8fDh5zWIcMdeGSclRll5dSUAVLlgAibj920puc
VQFDUlaHIm98GA7O6Uv686VIUwwakfpWVfVtNRp8oSDV+6kr00D0/XT/9KntV1HK4l9qS5fM0wHc
7C247+zj7jHHB6Kpuv4zpRn1xH2lJ3tH6zlcmT6pP58TDzyoulJsgQM9muVQTmUz+1LnoOxakDg5
P3/cRgHnnEDcyGeSkZ5YRFObpgJjsHXEagyUCiA6EdKGWQ0XEuEnDhJp8UuB/ItQxc23EyNB7Qph
+uCb7U8OJzDbATl8AChXH90lr3ZvCq2LQImncEgGMCQjxgEQwLYx+0JThqoNNSGowpTYhH682rhp
wxgRMCICoKJTTtQHEh8MfpyP8k4qmCYQofn7IE8B7QAoAvxHhnIXo7zANqPYrzmDgl2ZJ0UlCQiJ
k0vTtDjQw2aH5BN5m7D0SBzGmqp/fffwKXeTpBpSjeYCIEwuwl0mc4FdicV/SlgdHXSpzuiozxaM
Lh4PLFyTTWqSLhJDSJz20HLnwub/2eWJUVkUs+fNP8mSsjpXgJTj6eD2Ked5YeVEpOZpkzoxfypA
PqFr+gTEXS8PzvjyPDud4IcbebSKtFbFti1nYihJE7X6+DJqlMiglqounyTkTZCOuz7lUN08WFAO
CNF6dfzp8h/2j+d9j9A5fz1p8SBNE/C5242Y3I9QyD5nbE0kAwasCTW6BPLcUP8t5mWIR3dichKr
U/X/wdWU+sW8KALpWqb5tAvrDrVH1G9w6GqphQjOVGBGUcdoE6oQlaCG3i8QWRQVlpIlDQCIAXC5
g6tVAWYAIuMpf8v1+4d00wmmOrlDKTd1UdNUCD3Y5LQBVTL/nIiyWohnT89eVwkXGjwRQDQKAXwa
wGiJAtVpSEUztIES1JkncJJmox4n1eAIJus5vdGAnwqK/GCq6DE4iIuNoleaQpltb6Wk0PUsCUEx
0ADnG6Uj+BQTWHM3xff2xg6H3rkoMKtO5SEPoJKU4qje5VexVFXvBNC3cMrIdztIkzleVZw+lZ9U
+bSKpl91DNYQrQAAI75/rzGVsWBRzogIBe7LVQEa/BU8KQmWgRmD6NlTLOYdI1FwdVCkhGl5F7ei
BwsFEkeOGKM8egaDPoDfzT0/OFk7uPyoFCZ/4UvL91zOc2SoNBCVlMySls1XRMuuOkJgopM6H+H8
PBIAgJdFKRFECQpKfvjV5SZtEQdoT6e0FUJpFKh79fFs85AvJAAjpT1aJj1J4uGI1HEUdZclxjp5
wTvR9oxnO5/CIB0811nNznfexDIIYlewwkA0FtICJy3GIioms/H+++O3vQ2+HeoDJmWf0Tz58Ypi
WZwRyToI+Q2uKIRcET9W3BISqvTIDJ0dRkQ3Xwjra+8Qg0CRP74qZpSRJpK0wCRVvsY8TURa+RBv
DP7u6d7O1rvihWLDHproIHJuzX9OdValQotSgaPMMopeo6Bj+mXCGtdoAGOVSAx+6/SJ6MMACZ+u
X93+zH9HDbpOn/+Kp7nY0NoI0pAsUQSqnn7w+T2ZOJIkfSU1fHyOSdSrSYn+OujkgU95Wso088GE
V+lqzKgsGrbWwSDqr9mhSpdPissQzEWUtPaRSR/1iHomHeIoa0hhVrmZ6urx9dW/iN86+3D+363j
6EWqoTHbLyCqkcG/VnGKBdafBhDZnLlGH61wkKW9tEE4JLw70YiLxB6qOENYfQDmoBlheKt3h8CS
rmj8D5dyMZICmtqS2dR5WCAndi9+7D/WvVqzutuFVI7+7BABl7KONvdwXZXRR1QYdn0iUczbpKQf
7A5zaORGXJUnyqHy6uM7nQEUgOTXpzDJt7YYti/3L7a4AJAcKzxEaPmGT+//i+IrZqHmw3zq0gBA
xGyUnEaFJNFTVTl8GlDimbZEDmhrgGaxxXLpw/v1fMU4HKonxh/6FiYNgE64FaBEosDRIKfe1Xmg
tnPS90ggZzlXHyJgl3Jdx8UHw7Jt7XfA7uno1TWzhfp0zfHGZd2dlk/GKJZmQsdfRoGxXr/jLgPl
6wZKVmWhGS2ruEM5kb+oYt7dpnplRjnlUiAs/Zy+sjUKclNvpYuEChiKgBdwUlshBcFG7VCWIGqS
22m4rOg4Bw9Mic/IWNZWIFTjv+QlFERrnoCWvxCN2CQ9E0jg3iS1yCUC+HM+aZ2sSad8Xj2X8lpz
87Ofzv4BaGXVJhZVVP/1BULw1FqEvwlN+2KUWGuXuqwdVjmAq0V8yK1t0RBVDF4HOWthCARrXKLx
+xkRQKRW9uX88hcYpZS1ESOgSDDJWTgiDG/9tvUbgcHPTEpEcDpxdd6kssMkXZR7ct9mLL4BZIGD
XbCTg9UmMGEkzhIuK3ME2IDjxEKO48FF3sAWqmViXHYsOB3kol9LWzm4hXf3/uIjr3Ws1WJKiOD+
O3cx848UWVqpVWIBfTDtZAzZKa2+uVuq1dmZFld7g8DkxNJy7URVMeRPhOlYjt69OHj6B/+Uasqx
juxksZJyeeDP2CkNUbje2mFQezilD3UEcX1clQtTJAQBOZFk3843ElE1hFFRr8UEj5qOJfLBiLt9
3vsmaGZEdZKJGYV0Gg9sCmiBMZZGYZi4zoR/cVz42XFE64zMkSE2dw0MH54k8RTr4s+Y4zErgXVq
DxpzAEgR2h8Gyqeok64LBUA/wcYyAClq+xhQ11LCkiTEpgTGDOGIKAF62yBa9r2V2+xXfQHb3h7D
S8+cj3SAWP6ezW1gUhOk4QHQiSR4m7ztvAHo1Oq9CGIkTwdTHQuROqIARumBwYgEtirE4EsGUhgA
12sVM1k1rCp5FSqXcoC/pTGmU+Rbq/zl6qvIUp0HoqVX8SuslFbBwFavtXvxun3hrvEk7yoXwsAC
X/nJXvHQf1k1IQVU/BKzxO1i828raj2MrduGTXsjDp40v/omK8RubNIObIy21RGEEAJ8sis92O5g
AbrOzJosudT2AW0c2OaNbw/TALc/at2WTQ8WF+lZahGbVVpSQwVfXGWEaID6iAOMD2v85e8X679s
1IulZcKqAlIA+OCbTFlJQNBiUnrkrT4w/wEjW3V2lSvZrE5LkhKSHus/rErnXRlmmWScSx1a6JzN
xJT4aqMOYlVvOHrWAaAU6FqHb+aEKQgw3Cd8V0yrAARhosShLT40yHwuLXyqpw+QQSQsc7xD06JI
wzWVPe0/PCRXyuWhdhg/K1xJA9NwvHr3b/5ShLvUVx0jh/PVBpPjdNt0XF23hGDZjpyMTEEBk0Xi
yoqoJzAXR69Pfxe0YJoiJCmAJez1U+UiPYRUSTtMOShbwavKo4r7/X+rEXwEV/34bV+FdKQYOSR1
FRWgboMlH0RBwnYU+FkrVKkIAeAxT3vnmq16mucdzZ+egCZOW7dntbmbVrh3s5oz/gB6dgioDm94
70+B8V84FIPwsBzJEWpjYw9HYkpSdaPy02VA2UR7PgcCX/nyjyOpvgLIG1iR9KMcCjQoyt7IHATZ
6tJqTDxStvE4Ka9YdXh2E3UUP14tHkZA0hS6H5XrswzQygirNj6RFY4wEfg4gvSEV68/gNGByRhH
oDz+HYsAiMLvwxzlgIHFs0z4ZIqQKfqL9lL18zVWV00R4bU6ALhUG6nJAwzIBgczfTHy7vML6qsj
YuvABvETfqEagl07ZIokIHBNgDoMarA3gd43x3JyqXLvISgasLZvY6R5khQRh18FTdA2m6AdF8CP
g8vtbOQl51JD9YWRiZ5KcUoEUttL2XlV/xxcSX48O7hYnYwHTZKRFkDh9dnKKoZ4JGbUydEcUvRP
e4MXE/JC2jsPEe/akXQZIHTJRaj6kK7DhCdvwrrrmF1MMkWBdlJtqLHgqlRNji4WQjSJ/58Kn3Rv
1u7rEolSX2TvjpKx8xktDjUpE35hez8HYdGU16tZ0l44OChjFNUrCrgO/MveWreCgZFYaxgFoMqN
pTw2hGFDYICJxbotORyggbPtkViiyur4h1wfNB3Qu8XJqzxlbPLdzvowMzfba1/xOeFSlm2ulCIN
cfYF4UqpeCnHZOSwOPhNBTXdISeFRDDypsnj7LmR0DZvPzYoKQ7wGReXk8eQV+zTl/V/bLI+2oe4
Nmis9JMXKdRcVFWNxfxHktXkQjp8XISvsbxsJvlXOa0cOKAOuaVm+8AQvKk7Uh3UcFOTccuLTznG
XNRJLX7dLMA/01jvn8/8txYlWE3haT/z4FoNYvL7gzVgPBeW+rIXabO4wOIX/I8fTj5GuQ6GNeIQ
r9L708P6yf7TTXvuoZAKttzYm+VzbOq6PaRYO9MhRg1C1Aaal7qn7CpEJYy2WsoFZ0MY7SMA0x3+
dGhyVCMwrEijOSf48P5x/nEWkwgf3Xi7pZMTG4Lq3QDYUK7HUrpaW4fjMyafumSApkhAxlm9+IN5
K82kbonyhFDZiu1UQUfJV/MHxDBuNYogCGUkD0sqbEtbPWJYiIbtJftxfbD1TwuGuiCJn1UAnKEX
kQQhGb7dE0EPXbUrOWugAAMlnZk0APn4GKgeS6pcFsCacNLzAidq01wmwxlFjTZ7h0RJUQ++hdXv
M2gEhlPK2eYZaq+HjKvjchZR2+ndLpLpvv+Tr8q2fpfKFEmY9DiC6CZ+jSbTWMYUCURS4udZN/U6
cHVOQ2g1fvntazClffyWVWWYguEQib96sEMzuW22DhJXn9EKPGEgMwWS2eLD6VErnoX8+4OvL28h
r2Ovi4355myXWyK4Z+rFVWY7T+vrazc3R9f9RQMyYT8Zn4q+X/BtneenMgmyfZSto9rKdYcAGMea
L367tnP95vVnEK5/4gtkhdeTxax11tYFnZmODuvm9PM3LhTmAT+3stJr0THh+qQREA3aWU3HNWAN
jliNj/beJrW9RtErxhft9jnPFNA8NAb8snhwO9/W9rAK3N/rfJ1r4l7ev8H548VsiyvkONK9ub3x
4vWOs8272dXW0feLz56BGieh1H5U38/AZHO/zkkZRXAcMvI4oz6a50iAPhs2ODbyakqyKij2ael7
fxEL6wertbbcN5LDjuRB8/i+c7D9az+qlI995Wf2Yj1CoE+Wqf7ukz2wJqDoMET6UYx+oI6Sempg
AAxxdYM2pHmrYJRXwAME5kmGBgHIUD8iuDOc3L/Ut9pICjdoU4KpeoeeAUhuFAC7DRWChUUCSGRt
Gotsh3ASqN1STDyAxydd+q9TgkPsXuIZL7+v58bj8wdG96IZuY/2BcYoNK0oRNXRS/6LE1hAHKSF
0E4KHHmGMTO2x/3T+eHx3elHzBpF2MHgY9tUC37ZfLsMxtNqVhSM6swdocHTGDhLGP6yhQ9A3guB
Fr6mKNZGSYaPqGCIHzVtOfDhDutwr5Lht5qoU8tsTbJ0TSzs8c0hxP29RJhXhj6ntPcDI1Ia9tnz
C6zJakjUPrUpQ2UYAsD/6htfq0y+OnWvYGCsKYKjijdyyhpH7dWBNgocW7Z8Np7A3/2igLlu3r7+
dppruIkRA2vhGEvVNT4wNPjFmGJFkx4YtomZSnrhqbjAyo3vkYU6HwNh22kcm4yt2/Y0DGqt/TS3
4fo+F3NTnKdYjBeT7Tu2mPm60/m/Mjet5nD1L3a3BYnPWFC7g8YvrzgI1DfH6PLbQaz0YrVhii8w
MgAgwSpNwTUzHhdXMFgwjDwj/D2ihb1p49dm4NivYmeUeXd9921QJU0RJHM3kwtoZajCCC/DH5et
+3anLkUgWcZFNEtvYUlGn2Gp8lLcOMWTXHDebp1X5aTxOEb1L0gTNv3YT3JLpqU/Uzu8ltT10lSe
IDbP9q9vV1quK+yGekLAIEyKBeMef12VvHJ3vj5/w4MLi+74GYEnd4KIAYnWZcGA3p5b3LJs2865
I5mRmSV+fJiSkMqp5xmnAOR5f9KvHGkPOVWA1DNZCpPy+O0x7/ed7VFLSEwaYgCIcWMjdb79Z0X1
ewl4jpqtHZ5z0XD/FD0Sn+9+y1MQ5PpB/eW5iVjwtZVgUQf5NGngeuGwE/J0C6Kte8GAp7tS3WrH
gyQVGPwkAI0QwGasCvOyVaRwA79qJhsmlDsxKiZK4O3I0hN6UCeJoo9nm752y/Vz+wQRkDZbGcbf
msJIfvvT3dVbSAcdVnZ/wiL0H/WBuO3PvEf67WdsOeZcltn6gv4SQZ1TwVThESMuwxaWa7WTdhCP
WA0dAH5khbjDrKE3CXoRCQAB7n6xyG4zUOwuhCkHWiywcaB5cCKjJp1BU6Y6hSGcYHUnsAHWlIGp
DOARKxCpXvQ9TW/nr7d22p49RFDD4tPNwzt4EE6NkTBvrVKXROFjpwJURmyoGdv5xf4ihysGHRHN
lrAM7ldl0pvUtVrqZBjf4M3p+1yv61MmE2KeL+FcD2nl8URGmGdq4vqWNscLa/IsB+DaJSYlXKQE
yHNcLcZmu4G76YqD3J2At0k3KGfaPt9khLrkDIw0+GYCt77sjjhkqa8cUE0uzxkJZGGWrQB+cYPH
Kub3TvGJhgnRfs8RmGRTGIw0sispBDsC2UgwRJGFyZDSxKXLXggSnp8y3u3+ySX47Yt2UBYN/0RD
aQENVuTQtjlNs4F8LOWhzFFYlElSJZAA2KITBYwPPY48mdNbESzpAYMxqg4/RFl58CbXLmazxN4j
Vu+EjBoagPIOqS0V6Z9dTHS/2NveyOVNwykGMy1k83kDuOZplTEMjtfYcOefEiVUOaUpa/5YvN0y
QRzlF6CRLLlyo+83D7lggUO64bdFKrQ4hBrAkO5haw/X13sjbj3Ho1NpV+pz3aVKaKmktFT6uV2V
eRmOTydnduZ0kElZTRGd5PXZInOvMeN0bgYdyDFPG2ke1va253FOIfGZB+oknqYSrieZ8fQCFWdW
6WaZKiJpJtN+N5J3hhj2QeVvNXmmyrQoYlADfiqxfDRVa/kH2+ftIYLJfKa8X7Zvvu39TAYmhrpW
AUkuK4HB0DVWtEvs0LGUw+eGBmCMJ5snQCr8hdotUntFcMlTCVpUrxF4sjpDrYC5vTrczdx59bzr
lFndjwpBi02ptTETMVrx+R+O+X2K9WIhaLJlQ6wESh9x5FRGJh+YAJAzUv39ksPLe6znfGyRBYfF
5ub6Bt8z393NhaCT65TP7o/4vMCP7Y2P7ROe6Ko9W2uYeZyo1wspKwqoN0hbsUf561CxSO0JS8Ke
nKLrg2eEc5Kboa6OA44zjzUEM+xmbKyTu5noADOrWX/cv7zPFCqN/bi+wVrdz2jvNHMdjfqvAHYD
Up9WDrxal0bPw6wcIWI3rzcX+cJDQKqxNqoAtIz/U/1/+fRc9L+5vbtYX99erG9tba2/+NzSzuPZ
6ePaw/2Pj+1JTdMcvlqnEgTQKlG26PX5q5s3abZ9wc0aqGYNrv71OChKw6YinDxlSlaPTjme6vMW
DxnTuYwPADkdTS04TUp19AOHPgBw/RKV0Ke1reftZ5cIUh/0vGgcwLrBtyYAHLjGSEUTsC5Go7dd
TH3qKy2lL/cGEKYe31/evxm1NuqO+oKE6qsnf9qPrQj/71vR+vrLexgWuYpltrM5n+0uZtvcFfC8
GW2und48nD2eX35qvQx5UVGje+7LMeB8gAeYdtD9TR6qsLWgaQWuXi606lKZVYGTSTSNCjcq0UrL
RJOJMO+QMerYppzxZwx19LRl4WeUPD7AAVh7f61D6s0ZBnWVymSQoEZeDIRo3FqbVhAqBzn7srvz
CkdMDadgddbS/6OCthcvFlYXmzubGztbG5vzjdyTtHjxfdnLnfOjtbuHk+sPGYhYe+fPOuJF9d+o
DSsEn96OBVMr5+bk9cn13v2S9RneC6m6oWWt3lGkFqiu8xndUluWoA76c7kPLVRLPU5YOVQIDGyo
+KO6rXRaaBozr4C0N8is6PnTuyyZywfUj9ffn97y34whCwQ2Zx/0XWaoJ5nRaGMXbANa5dRrXzrH
NGigIHAAttcBUMU4N/lGw7Xq29fxCFB1wwBGvYM/W9YGBx0rzVHfBoqfToHvuMfk/jK9N1O6B2a6
+KTE3+HKfaDmFu8yoBKwe9bOMCStqCxLU7p5ustOlcPn/9Xk/4NF8dlQ2vzO7vb6LrfePG/yT7vz
5fHd7enar63JM3KOtl0NHxsaVgWcqu3vuLl0bH2v7rnBRqxxfCrcWo0/TKlauJhl1mXa6xBUdr2X
QHcfbPXP/T8mpzHQDdytnv5jD9R6eoVaf3COD8b2D0BNCF9/4LsD1gs+9YJPnVOLrQeghtC9ta9J
UD8EB5LtygT7sApA17w6LeHoSk3N3+yuveE/LZS/v6+yxWL+1zpb8F0evkC3WOxsz3deflp3c/di
vvF4vX32aekscNRZVdik1miZqT53PKhF+4qrP7Ymi6024OHbsAkC4IoZKUHg48CNILxd4I4clJ7A
xfnbx7dYqjR8hLYYmHr4ADi6qGlmYMyyRnsMJ7lXV6IRsTehBLIBTtGyaeAKdH/73ObjZBnlN8fF
cjXvJBh1cJ0AVh53+bU+1ACjYfZmI/ca0kAoMrg+xoFTenCKfv5hOWszGSSmbbD217tnWZpmolLT
ioYbPXZ7Lz2vqppligcZsfrmNXyQ/dIA2JAfCICeRtZQA+CmAPowaAr8ltULOlMOJHQkw7f0G/sX
24fiQA/+RJrCXEpEqORlR0YNYTJtN0XDHFmV+BPLGbyoXFLjW79t/6P6ylQrdKFguSQp+v0LMk9j
xB4VyBYTsx1VhBV5x1fs4Ki+vRt5Zp81bLAwpIAaFEg4xZrqwFg4QQ3bpKmGxhoi04s/DKsYNcS3
rhfbP8/abovVbjwwTt1WK0APs6vcKGFKYnjchi25ky+sbX5mOHLqBqbCB2uCwN4Kbx4wtp2VmGYT
3LLe18zcDZ6kgVqHUY+UwCbGv1gcXHxqL11CgOyPeVWc6ZEMFK1qVXEgAiAvqauAzfyMMid8aE5v
Dy/q+oTIxpudzBhwNWsk7wwrdW+DmZAcYMrfjEgLN13GquLAGOT0Qz9zk+FqtKp9B6gyWBlTM6H7
u1eLN45HNUDhxTlnyWIp4BiuiCk2wdW4Vouxi/n+cfaO0JWLs/UyWSVLyeq7D7U5hGikrNIWbUHw
dPxc+cy3ImilQS2Blbtka1/7KU5qlafbegzm7VwI6V0lzwfXyvaiabKBuIL88wru1iZfyoU5r/HP
jtfywQHc8VNdNIGeVfVQuJj55dn+2S/UiNRWRJmWdQXifHtvudZupB+EyXnGbhWdYq0DDf70kR23
tctmM+1pUXuyJMWx62g/mGsgsyGuDc7uq3+Al4zaVnlaezXZtd2PN5sn+0dz3n7mDWoM/yZNTeLe
lEldNk2qdAhVYuLk4HebQBJUFAkI2hDoX8DQSUhjQmU1SW+59lONKyvKH2bcD1y7rfig29pGkTOU
nbNuBtflNlrgKkyGKCC4Qxxl+L3u6i9GljAhlg1S1mSu388ft1+N7jJRY7/1+Gk3/Rmd4w1K6Red
Vd+2tYXuJ2c3zDA94ewHV2BW77i6MymylDbbKav7k2+fp0N1ume6NYoBtvXlBEYyE6vHvp6oXSAe
xsNnltEqasfHooQJQhPTrftkYjZ1biOjrETQFUioo8gSLE4A9nLVxypCu/mZdlh3itWEAFTnMPl3
+qJvMwOu7qBGrBQ5p4LbFKXPVSgpimhVYLFVPOpAGByC4d+cvJpzVuDx/fHdIY9uMLs9uHk8JEUE
dww0SU2QMtIuLvZO134mv/XLT9/2VTd+WzQjJWxnX4oNkHnXogNJllRspCXDq72rJ6ys8iXoKEgC
YX1yhrOCQwAcMmeiME7re84fChPgUwAlx08Nla94BLt8gF044v6TNHeHt0f5BtfR/O2CW2JZaiol
T9ZRgsTgoCGq8GQGon9jM2olpjD8S6cPbhQ+UV5c3Ox4IpilgmKJBvkrG4bF2V0mIyPzzETZ4a3c
8YuQpPzjg3j6YgIQOBAES0oREPEoepfqB1QwgKII7jR3j+EuFw97PNzkKafOJbbD5ogRVH/AgZBg
WSngWj/xD84dDjj71AqA4NCkpVMhZDwqD56I+euP768VBzE0EhJNLRq8Fg1Am4IGJ5A5gQ3NHkkW
cJWo95erfxhBQ6MHWGHXF6+TNU0TP1L2CbFsCJquP68ojiL06oLUunr6ktJXFeBbeiSCCfFEkX8K
iKkTLjsQmZ0HK9kwiSGVJzAawYcLSABjBz7ysU6lmGBJJhFAz0Z0rzRqHE79LkfiXvAtyaiYIQBl
AEY2AdlP0y3TA+TLemvTywPDtr5RCcPJd97MDXKQHPFcfIATvEEgYK1K9yZCdsSVoV7vrh08bNkU
IXZFBp9UPpBjgJ5JjbG6itoXT6FJbqUaMwAuxv4rkGXTHoFT/5OBERow5KxeSGgqAJPcL7beZu8r
vyrvyKC9C/I0uztUDBPbdIBByitKqIWDSmohLA0+OH1Lo2/qtTOU/1oYHzdqOs0cnhUmye4Bez/m
N3Ii17R8E4IVGKUjCMzDBXR5xMDUUARlZnZBHJoiAk3ht4Ye6O70o/ZKZj1zOYEwWfwXB+bIKL1/
Rs8aacnI9gYvYPDV5Pq/WCJwNmAB8LqaSqajAM905/jT/Tfqph6+waw6gQRqyWGwf769GBZwJA99
AWa7ADiH8clVT1AROWiJ74sFiI4jDX57qgmzmitZVH0kqlLCoyT1H/0IgOsPipCBG6ksCkgd61/b
FPk5G2iUQADYoDLLkKyI1Tc1vlGmImhCAXwbDWUBNiGUgb9nXmSqF2nlUNVEzNW3txyUqmyqIlae
HPFxMgUgsRh9g8bqIy56MQmYkVBgMlewXPUQWvNXwoPDyEJMdU2UFOtd2unRcRNl4Uvii39wI2RB
Zo2PbCTQ9AHQDr79RtoA6YfCANoYVY8j8gU5eAEQ7A/gJLWY+BZDOS0CPlkbBaCKtFt8Zr8ixUw3
NX3oqydhZqXE4+Met/Zw/TmTR0aeDPHHJppUWZW//8zCax50x3ptBXyihYyEsIHBODvFIzIru5xf
JooM+zMni70iSApg0sEGCUvIUNOw0c1wFnbqEzWCySEX0oGoZKupPlqBcBIFwhY+FATGeP12wpH2
XJIjEIC+Col0/SSYouOjohVMsB9Fy7k29zHi12G62Rr9Vl+vZsn6mMsbXK4mkFVqzGNykqi2LGsH
BA75Lm+WwpEkhxkX32onlMXwVm9VrxGn1hrcUAG29lodeviu9lLo/RnkASMv9ZzTnsf1tSgyyLaq
BYW5POuUI1FnTwe7n1Y3AiVV1wD2w01BnoKdXa/tJS2hprqHz/enXnPmrm6Zzi030u+k+X+lZqiN
fMOv7IDqbDW3ef0L1VjVCs2C68Pu1+fZVSJ++OSxmFdWYFOAigOAAieApMIRrC6w8tKo0PBOR63O
ZE+CsKT4pMQBcOyUw6crTD+GB6/QwLGlkxzCqUPPlOD5bV+uCZXxUAE6tFw1UhsjfXcEecok4Wzp
LIVitsxlpl9V+Tx7RnZasXmZAd3W+AAteXtGsGwNMEbYFq3gv8qoNJEcJwAC3z194tqqOkEYL58x
CEVgi0Pmyty01ZNDcPrf27dkBt3g2xOCCHoomHnGhK64t09Yr3JS6S3X2kQaLCLZ41sWt+qkAL60
lZvFh5RrRpRDFvgQIj5+u7cDFE0Y1xpjuKDY3KoUMN0kJPg5FMKfZ1RBXS4+P9SBV6PxoTdVqFMG
yQGsG7bAy2q6GkniUeHKrTHoR0jzSbcIcP74B8IROfzUZj+ICTzwOTxM4H7+9O8kxGyoJB1KT4V1
1Uc+KBDQoy/Vray9Ojk9hDGRdi/9YhOvQE2IbqsJUgBB9+noDRFEWQTQO6LgYjxklL/Vl8jrpHDd
pKUYMG3qjtzgQERGNF79lPKAF2gH8dpfGfnKy2dT9q7XzftPhUDKrRldbT9gkN55kROrY28xR1kt
Dj6JiJNaIjCDlAKOfn1yUpPdycmJUqghwudR6IpzRG3b+inrR/VklCjfAYEuDxM5RObeJhkQiz8E
7KcSB9dLVi4gaG9wgs7hIk9owoZd0YxEEFh8fXY9c+i7DjF5+w5hS8u7t7yBOyEbpQ59eBGnWADB
kWVeyBVtTFUBCQnh6ywHvkCRkKVGRGKBSONWcPntNexfjhc/KYcFGbwIjgoA6baw2o4aiJ7a4/xm
724jVz0o1/BlR3CwMAp25IqPg+nyd0L5VM9yWcN/jrHUmTCEzoe+YXx+9OOQBh6ozupnOCcQo67y
AOvIAAB/uK3r+4PqXheXd3vpk/g45PHmwc3PScxjfd5M4KAybQEE9t9mCaOF2FxtGJUc4hy5kcAB
AhgONHQ6V/4SLFdHc6C1M2CHPk2QV2SuWLZYXXRYifsIAcP0IcWEZDiG8jGLZYU143TuBnau6xx4
kIzL8WspFrTPEVmfp5XXPujx+Zv7y3oRrZ5QQLsSPpmHw3Qyxx7Tc9AD9qELufKUwWk1pXGKOaTN
fi0BJilErKaSudR6nUX5/g5dZi/19esUlgmPM5H/2LGmh63RVR9j79PLKG0y7qJ/gn2EMGT94lcM
+zZMjnIYh0XomkCB5hGoplr25M7S7dRr/pNazcCV6kkfOjEb2SqOggRmS40/ed7/a7adkLGwAIaH
fp87KGnxFYS6JagBxWCjqjJaqhLHcRMfM/PFm68ErljhiFFvbS1+mvX+gIvcdvISAs144GhKtBqQ
YNIi01sHUS3MfqW/NPMXNK80yCeDACwg6O+5gO8hOrWdIwyfMNjAr7/f/xdNmjzOb+ptl3zFq3LO
68CVqR1pkmwfNdZkUF+kVbRk2WYOsEoroyH3idvsbO/8rDoK5jAei6FFX9wcHP2XqRFER5CEjeU4
O8VhOrK2RPitMPOjdNc4I9owad8EVqC9pZP7zJKsvz4lu6j/+oRvWdydZMg9vtnKOySspL2a7SzW
ubaY5cQlc5+aJFETbN4/Yi+/X9zvf9/d/HW54xtA1Z9hFJMhPUnb21wB55scr9rYeJuup0b96sQO
dpcfbh7P95BKbDJDAF4XfxfrGgeIUsY6io/YFqsqhRDdYBkPoHGpuqoWKVKRzC5ifjFG1ZL+PJ15
zTvu+RoblnryFcZkevTt8uDo/u2/TmezzGcoem5R3TqtHdf6Jlx1jLRa+zv8rCPxNxy9DTC9DYB9
jlF0PqMXAmgPPjzpozq6Lpwp8XXby8PHfFChuto6qMHKBGSFGtkRMjsxNOJvP90d7e1msxgUrKr/
HZ2l+eBXZ8w//SlE+iNSCfKeMCg4tq+qjZyqbwe/+hKfZUuHyvP61tpe+74UCMpnd5p7ruHw/mo9
3+6hMOYCL7Bg0OTGW9pkHY+EedthIFJHitwMEGm/fwUFYEJ8yPVJ3T9zYaSZDFrWTR1BsheKVqaK
WSVgz+Tqor82WytKJCLXyL06OgHTUYroyvoBCxlOmVhCqlUtEOSlHGaEL+0QHgzwCKI2YP0c26QT
V5P4dugZBeq1ijyI9yf0sgFHFNCj89doMTh4hhsRpvIJoq8EtRfp0tAzoJWz4VryWmCkMCjEYlTp
AFN9rUotwSjNKETkxjwckiwKUjzPP0XqD/N1S31EqGu1E1PjDWnoJ9LlOMT2Jy2C4jPZsrGnR6Xv
eHO/rI/GVafPwEKkfQbA6ZIPeBIaM08AHXND5urAmddzHpQJvNN44DVOIPZvzoIn6BLj2CUgeHf3
aifHDXFoi4V5XK1gMntvn4pEOMS5//5+9hv/OHJrA0lKY4dZz7LpSBlSQKEH/LiaPlJPDNBdN6R6
4aTCrxG4Jph0diRnEIoebtlY2L/lHIOTcx9Brxe5plrU1e5dTUyZHkPPMOvgWFd/goAz/uKkvmtJ
CmqP7c6L9ZO97ZvvSZEnVmSC3/KG4w+ZC2SOoxvvbaaau4PaAgEgaHwGJu6IWP7eLBerH/0KALzK
igAxDmz86vv8bSaF2KBWit63Xj3spj/T2fTwdRwfABgWHNu9nv8MCkgfKyZaboPF7Gbv+HuO24AZ
Vj/prElKTE1ll7PtN9PUptBP1vnEkD0IVPZROa0FAQ3PnpjoaoSLB1jltf7Z5yfMAuPDorCyvvP1
xJKFxgoek8XHxUyfAyQRI0CmBOVDfdUyezvJpzz6K/EmjwBTFQDroKSVA6etr54YhlaJgYTvV3/7
pTotwrOn/S3srAbYkbaNl1qMrDGhGlAXrDTONrLDXsuUy9vsgZIByqwBUP2G8fyQRxOyAyYpvuyz
1p6l6HRMnmr1fFX72INdJEZF5loXcL01X1NnzJQwZtnb3+INZ9Aw2KlzboEJg8w8LV2Pk56ybaLh
nNebTURA2sxS8xJwujPSpA0892lc4TV54ARTz+v8N8diz9tlHm8J92lvf6SnsyGxvU5/GdPncnya
cpgzh+KPGTBiypIIVt6GMlIr35ggufhUXRFxBPFbgUaHVT1Zykcv1ksJ4EKe/ZHZUFYyIyeEK+kV
i5cFQFgYMBHsD4jStaDaugsAHxYgAfJELxRUdZjQAdcTNjNDifVhBqATxu9PLJNH/BGnGOqQZOBx
BMED1Iv3rRhVmMF5mdqQSIBxhmS62VW++ltPP/qgl1d7W3xouHMGoE2ztHV+Xze11/LU/dHdQTYq
8h8xWLfY+dMslyc1r15ebbEFcJBHlVqjY2T8sfXq7OnN/GZxcL7c/Hm59uNw6+nu1ywZ9JmBTQ4T
H9UbuCqWFlsjT3W5YvVH1UtHMGaQh1WPZwbKqwJ5rqAuiHdLqyxmsIDIlPoZBljrtB6Je7zfu7jK
0umoVtpKu65gaD1VUs88R+eH2z9S2wbxb+8Pdn5VP8OnNoCneq6bTkG4SgS7WOT2n7VJtF2jIgm2
vl2GL9Dq6S6kk+ZKXfiwm7yO0WCsOnCZjQD2PKpMSWBCeYm1QFNi+VPzLNuWLo/XvLk6Sq1F3Opa
bk8Oz25/ib7XXmfgjcY5y7TOojNGuPW2VpFafZAJFVbTjBpvCUCbOkw1U0D84xtelnQmsfbw6fZu
/TAVssuqb91WkNVspBwNWSnLFlkf9ok1j1/Rn4XLkzX9DJ2M6sqqWmq+z+0UCn+FdDG7Hq5LOMrE
PyQCPBP6+F1GZsqUg29FzHZ394dIxCDq1GFfub0cOzJVgemvwzifmkDQui2B8jXNMLf75/pV9BZX
05cIisUrnx1flx62SoqP3qCEU1L1rhCMT9Fs7bg+NzDFA3JkaSJZI0VfTYkYHEL/+IwDhDrCpODU
ifualAFHGD00a4VPcrE3RESUQDxUZaH8ZyV4fvpm8zprx+MjKpgocfg6O6HqAu2qySB59J7OVoWP
M0ohlm1oghBEXVtJNOZECGEUFth4/CxIiyVAEYmTVACf9PjEClhn0oiRUjGldFxRNDAoNSNHt5DU
W5U2TKKP1SA+5AOYz/cyCfly/CX6rDYUIM2r9ZXijVrZgF+Tl3f8ylZJl007hCiGGaSR1Z2dYK5n
e5s7tcax8+3gZFHLJ63i4JS2WfXdpCRhwr1YVb9wFkEJSTKCwiNorMgRBUBaaEYsGgSJPxQa4yFT
9YefMCl0clLt3YDk1XryWGXUxaiUzLrxys2MgalJ3yLEp6fGEVWlS0wbbVNn0b92joExc6jxJ+1m
TM1GraRx1LCUNOkA+bed4qP5EHKvSqQqFVQpUTgIfXVu0ZGxJLLUNftavrm/fSW+Sr5c/nT+eWKA
8MGVrqwf0ooDMF1KBMro6KZXLBQUnKiRpvhQYDugGhosPKVCXMyzLLb5NTBz+xLlgwOJXKvs45mM
k0nZF4mGIu1yiiNeYirHjFKkSuxoV8Qo3guf4LAi4dIPRcbo/5IGipEAYHbIdbKZHBUT/D4ZBoyr
yQCStSLUoF2G0ttCN85Rxpaw8yNoJZmJPrLhwOtv7s+Xh87pmrXLbRlLbPtp1I/0Gq7Uz/bayGkI
UcZl4asS0Te6/XT3vb6loRXXCqktxMrHJz94kJEm5n4eKe1e0QOZwBaalS1pSESkBciPeAD5JYJZ
ginAhn/fBQ42fbi9svKq7G7HFspkqYyJ6BHFb2wk074tAD8LoWrxVRVlwiVBTeXTx5Jm+PLOcxNZ
aJR9bubUw1Lrk0cpuBlC3c7VN/poCrnrq1+njOKiibJ7S2v5YNQ6BP4iRe9T2ugLrYUGoKA40jVl
lP57BuKQeGQDADLdFkwtV5tmkelgKt9gMI3WafaSP1NB4uukQh0JakqxEKuGEHFRrWIqgKqqpZzG
vtSdlj3IpFEDZNJUUaoxz2jGOqYgZFJq579A2LSaYsZCQJIeS82n8qeXYqXSa3RFfPKK0upIDPbY
yhVNECKeQqQc9kPqPoVmO+f4suZHJO3PenUldtWK6u19A6Ig1t78+3branNhiFN2Sk7zqB2tVFFl
pjZaeZNZddUWDHGhizoqH0Q3Fr9yc6veSLPtMYZa25QrnOAK8fCLGO6toPTjimQ+pqp8IEQ/RKLb
aqPEWegkoKpkkprMGEgewwfhTDzVIDaAs02FmbR6RCOvJnbycz7dKYjDSXR/unecT3cRUv6hBrke
/3idxV0NQh9SHDB9AlGaUYoyJsuIlhoejSOWQZI8UpYJWRsZ8a53DtZa/fZSDNEAavpZlbZqLjCq
GASQtIrVbZDWhtmRtZaBH6LewSAYDxxp0acnB4+/qfwJNxkiCTEymJJg9fRng19KRSAtoc0CrWtC
SV5iilHCVCsCgIrvdCZVyTZt0xZTVx8cVlVn/skKmowb4W5zKb8LL85M0cz5Lm2tz8mpJyKsMOHp
eMq1LcRyVQtRjI8MovWtkbxv8O/bKzrjkj5ZQ0Zh8/hIrg57QxTigNv6VVTU2wgAToywfnLL3BSx
hiOofKcnr/8AqoHUpFX/WUmZqJv+iRSquE589HYe9V0dcx1XjXhoO9+nG6SqFJ98SwQED02bd1Yl
mbLOAySqni8D2M/WY38ZeLvmTwND0hKTnGAJd0XHB7ZsRWJ5RVcRjQPNcEvVtJkJBNJIXwpTPSCs
JHyrspRVG7SW6Pr95u6H/6Xs3JbbOJIw/S57PYhoAN1A42JvSJESJVkyNbbH9g1DY8+AAEiABEgA
xNPv9+dfVWhCDnk2oiM765R1yKysc9Xtp7SZdjWI5iVmrCiw3FUhWsXM0kJmEPFRvl50QLurRQ9x
wwM5AufGwGiUMREu4qL880CS4Jhcvk69CQIJUGyMG9p/4mHws9gvlh/byZ922og5qrcmHsZUGfGv
RKoKZvbwx1b8ShVO1Qz9mjobUsKW1afRB24xo1VxLN/CIEvCLRTE4Tqf1Tkhk251qsNnDHUUOetH
TkVMPaT6W5Q3PogPqKrFD7/FTQIsdysJJ0tJlg7F/ri8ToQEirVytwXFLy6EcHE5qG3MSqBlNucE
CweF/yLq7qgSAAnXOaiIRJ6clRCmATPS52v6sMt1NlBNf0KZYBZcplFFPJqO9o/qWVN9NnnpL4Qf
ryHOSunEVwainfCJRUicHCItIIQOO/42GTEO5HPUplqgO7bp4UXI68o5HNP+QXb7sc8gtCLrODiz
UkPavMoDJLXAODqolcp4PWb/0/Ze7wTYgTdEYn0ne2NoFI9R8nATVuPN6Iof0RAnCphCGV8zSeps
qbjYKkNOXFgg/vAMAnTqQay29UoHXklwZqfreAmISyy8Wmu4KIkc6+MbFqTHN3iRcDJ1e3b3+DFy
iMf14my8eAsy/4UHSYnKCQM6SU5Via5M5A7R10mNh1xQbkROBNim62YcpwsjrfrGo3gqpXzk7Wgf
792kjZ/cd4kn3ExV+xQpP+SzlGLu8RaLknJLOfYUgS03kuWkUqwDbV/kHWPxT6jB+Gp2VXIMkkWT
rOEVHy5sEGzI9cqFQWLvNmfr2TmlwI2YdjbEBsSlY+5ACMrUAnvIq0bFI9Z4VGFGkTo5GEsIC4pd
j2+TuGyBcUcoK+vb/xxG58gShYlf4CY9IPfNrWB+XyHfgKiVTK/F57N0edGd6uN+Akl0caS2CDPJ
dH66kFS7nIAHrnC/r3iqPdZVS5R6xVWrr8TFOcM4apiX+amfRllHBUkn91iO9Jki7wXB6MVQVnZ1
4jlOhZIF7SAuRUL+VTC+4MjLuLHgm/KZz1bmddvYYUC6XBJKXaRExs7LVhj9kRzbozMiJ5iIi0gx
OlI85uOq8XCVA+KvGwDL5c/L/2BLOVizxMnHnFQ5BG/yVZoRjUjH6UrZ2t13bkI6n1xURDmTIW9i
BqH4EF1EA6ZJkjCXogK3IrLUukqD4zuVrVVliJZoxV4OpSau+YwYHW9JN46RovgDfIBMx8rHZ5Pe
pRbKxec4ucfCPEnRi1aOIL00Q0Qm6iPekQXZdcroGGl+IaOIlQUpH4AnBbZINwoQJTLlj70QJEsi
9uCL/svyffvV4ofg8bGjKTZLpYCrOCkOIbvap4Pax/E+AszanqWSi0+ykkquZJIUOjcUm29TSGWZ
T9xCGj8UGhC897h7o+cQdNibzVnJc5SNXEMExldsqimBysF7aMCOMVtMSbTjDV45BkOL01abcJws
Fzu+1RLKEB/OfJEZE+omuqQJpyTH9uRMG7dQImkQNDTlqGCpdCIqpyiLNoEVPvLblWPFE3HFjiPc
t6vz5a1e6gSX/oHA/ny5YN9DKXrsojrlKEusxADuqISnOuc4iJWAXehwjsS4kxh08euMCfEXGiPo
dhKjILmzUpDxY4/Vks6Wqhy3o3EBiGqUR0pHVB/jySmzTPU6y6I8RChD5Q3NtAvLUNQ5184LvggR
6Q2uO/+iRivUSeEr+irfZPE7RQ8DbCJZIIoymbc0XO7doKUgDewMsGhZsKBtdKuI5GCjzgR0wiHe
d6aRVx8iurl0o3BwKzz6POqr6SKMIUj5iAvcEPUHwWNP0mkrGU2F5+1s+59uPk3nnykVFI8T5N4m
MIXzjef5SgpLR+GHCzfEwYzHxQiQL5onamT4409lS7WUs+1sz7HWybssccKuNJMg3sFjiNG7gWwE
ZzonNh95b492MQy0uyDvybVjgehJVQB/KRWhk6Q+IY4Viq5oTIyxkwu1WbYwOWYbvXOVGDF6i5F3
FBmyI9P5IHqQfFzWeSgu0CNKjI7behdL1Ntw8mV7o2sRUHu63eLh5StXAvAo4lbH/6PJhWViRKfE
Cw4940Y66rFTBtBxs5ZOZOQ2xfvSSAyBSUyByke+8wNXnLDhU4JPzorTZY8WC1eIF1IKFVtKoemw
Jl7omBolapvZ6u2jdnFhMhvBKXfw16zXUeaun8LzVxvaKBGiI2GkQbhFMJpYEqmLGSiRDd14SJFR
p1oJifEXNgQqNIbzs8NO1ztBL91pU9zw2tHFeKAqOax0BZhbeSFuBjJCTMx30SqqSF9f6pTbcpdG
KTaLl7x3t0Wvz7gGMaoGklmicWIjv0eRJ3/YAyFAjvkofSDBo7dQxDz2zZVY2EgHnt5hc/2DBkFd
G4AQsD1JSAjnXvJVB/RVSBflzRciiYliM3OA4NBTMvFgByB4upSqMIdU4NHpz5cvYBcbLB2OOBWO
i112P5kGNi6UYIZRIFowN9LFjqQ0T29uf+5aQA1r25g4xsgEYmRru8tjXMpSMoC9qxwIrvZsekA+
0yMZbPRM0ooV014haCYL9Iflon8+muoOJ0hJi3PYS57o+OSrhuRgFZHbaweOC3RCL+fyd0DHFAVx
bATKoCRaPMQZv12ooBFJVi+m4nwnYcMA18wsPNsHpUGuzZaNTvqF4Eu0Qve4EhhGK5EZ7b+hwkQA
0wbGplDUGNbEBOvlwosk2RfEHTT8ApgzC8EPPT26PR8t3iPCajEQY4K5MiHGxi3PaHoSLoEPcorj
KIkFBcly6TiwaL+aB4YEd+GBYKPbbfCDgchMptNAugh3F9PZOShDkXFqu+zTAduvLmCKNj23JhWF
f4iaAP5AiCCnDdTRAZ1nEPsFMSPFIALqh8ts92ZUvXXhQheHoNVJayIYLIaH02fO7QUvIId3PrKb
qH2bMpyLZeyFRqol2FH7Rp+myyunSg+uQQfKwKTwcSGF/qBDo5n8hvaN+gNtFXa0VCHtmMpnR8K4
HIF4tBZ/XJ61m3P7dBUwTpCoTZhKIOyMYwlO0k2YtII7kU6BPRSoNoDUq4nKvCQbytzy+bw/TZel
QUMk8SS/wQJo4pHPZY89uBt028BbbCzP9oZ9knXMDk+a7LukW3UYg1IATdzvz27u39q3IyEwZIL7
eCwBXQQoRmzEKeg6pRukiMKBhP0W2C1ULMmhnfAc2iWAg1GO2NoT/tLTe04V6Tnmj2RjIOKS1q6z
/ZH6buG4iMy+LiS2rDCz2EBXozZcnJqwL2Gw9uecgLtMoiFGoOOpWnyTb8+HlTF2qNlmcPlwjjdT
L1RdEzDymXwqHJsxRMtDnDCrhDIR+3dyXJBpWoHSOSkgsTQf9ImuNWWFFwonKrt9w9Nc60GXH/cb
3SLqcPh0j41uAF/4I5TFywUPHhSkbqOTHlNrJIwUkk2+3E5TRLlsS86dX93L9aPLtQvTg4vWOjiY
64YkMaIF2KW458zYH+54LR+5IR9kyxCE1gD8CJmjiluyTY/gpkOuHSVGUyMsHx42v1T/BYt4ybdL
NacCMhSlQ6uASuoLkXr8hqsgIVASFgcmbEEr5SSUyDEG8yAMmiILJodLoQ+CRfZta1sUl5IE4gIH
Rsc8gAdCusCWbd6UDjD22BllP0HZ/Q3CqtJqdH6lXQaxDsWqElax2qR/XlDT4jrLZywVsVddhNKt
3D42GQ2+x2upuOIMJWlmlgkbitF5jjyRCWuKXBi343fjf8YBN5zwSAh7N45nwlF3MCKZHtds3BYW
34R0BxtVN+QQbaqUrnGuhuAODjSzw5Oso8+GnSPJY4gYNEQ9OAp9THmYEpAvaBAUolLSXSesVL9d
UUhpQfCUKr7UuzOnyAhApQPy/dksPx79oUuq9jyNWAlgQQDCeRtVgYngmO/AiBUiJuqkYfNuOTp3
WuQWagzb6OsyFRHqUMDqMPQj/jAWCNL9HEmKKpODLjZAlQoJIECJ04FzArFO6oIAZMkVw/7Dj8Ol
nC23F1sOG0e+NgiBSsJXy72+3sClUsrJlTBXFRz5iKKbBojRkcjLCy4zM7Zl2Y5EFAEhoBNg2LXX
VWeQTs70EF719EsoqIG7WBwlNOG6PZAhjBZ0q9Cs9FWZdDQ2AP9u/kiGjLkLkdWYo4IeCI5E0o3q
eNcwqTaFCEhCsHAMlBr1nJocJazxOk3nD8vHxAU9Kw3VvBqRJmM7ckPERGkBcjqA3UTo8lhyRvTM
luGvC7tiCCGMQH+iFdXzub3cxfArxmKkxcwL5uIpL0KI8ttlrTUfz8opdCYpYpFOw2CbuRF5w1kM
CyEAdjxBDUcFDyF3GHvJ0ovJgQ2pqK4P1HUuEsnqRqnJ9cT0MRIiTZw7HqxycHgyuRzdKC0lRyA2
kh6yHetmthN1KtpvWjPGxnOu2LissSlBQRQ6IB74OvnAJUwBVC8QEdKIrFjwotycDbxSdDgWpIyN
zaIlb8BEZogL9Zc5i3dHa8QwlBvWyTEyI2Os32AJxdCfmVm+pjaelIus1f96fkjT3CV1BOOLHmTU
+kyGv4s5R4dFxJ/ZF+aIEYx0x33SBEl1HSwMTq6opQtCgwjmbOUs21SsQYgH6iA0aXGPLQQcN4Wc
JpitqRP3pPkhZqk21S50QmwzGZ7xJYKRUHCS6/gNzTOrtX/Mm4fNy6E3W3xxB4JOAx84XQV3IGyz
0VYdn7Oh2wAeY3r8RRO1fzMeXOzbfLqeM+cxfCc+1fpYxXEegMvFxXKlrreSFXOtlIZSSSnEy5lM
uUuMMTNLj8HrldrHQQnEVgiv2P9jvZmNeofbh8UX0hhJcgvg/hppQ261EODJfsJ//7GafjXS03ur
u5fpann15//9P6OmHbaDatDwrlgzGtbNRG+OdZ7m683rXv9lMF1+SoqWonWNsWrVJf1qIEstwr1m
hdBtILaklw/EHT06cvZ9bAWspqOBsP80LtXMQyHbRRxANRYF//ylnczPicJmqrUbwNdil6ZGYVU1
pn3zSyGOjb6dep/cCM9rBWDlUxmP5KabCHh6S1gc/S13KcATepOWHuMSnHxfThxfh0X2QvKUSE2+
aIwD8d0gHmNwfKZcLcZX7p86bexXGby3B4+FRG7ww2LObT1qRckPkC+3lSo6jFZlZpUKqdPOYoQg
NpsXrnuKnjdWiRuWRu//YK0IYUUegdTV/OAtMoYvrEGwBt89cQtA2AL9mQ4479QmCnQrqCUYqMX+
qBwFUeUoTUeuy6Q/7kY4tPML1+V0DyvC5bwp5zxXpAJ1+YIsp18fOAmb5y+wmfbiQRlnVjnP4x0Q
V+90OahWA8wts02Dihh+GBZGGynaougMuP+f5/nb+eSnCdvPYgs9Aw6QtL2b+EimOQDkoRYlzSkv
tvakGHmlQ75guS7sT/ei6AQ7aUQGF3cfcnJJAXarPdeexOlCQ+/+VPSMF6arH/lpqxxXATBiWj2O
L3SRp14WmT7OPpOn1k80prn5ktt0tadOwIfmLLkX4nff2EKUXbtFRTLwQzkp7Te37x5/VxAQsoUY
l0+33ET6pSdC5s2r0/IKdUcEBHd9Scf5iZxIcAASAyOJiFUMCgsjcUGkSiZGiIZwzENF7fDO0qCL
SjEco3DdyytHeYyqWugUtl/vfuR6AgxkqUCpjd16Ijqkh/zd9t4sP/suXTPIySwlVhKLvVuggtgI
1CJvCJZxYGyx7uwdY9G3fNpNTV3E7AoKTrUGUg+judPdqKGyRIgv7/yUxMS50PrzdKwbK72sfNxC
DRlv1YMw+sI3KGLpT3uvwYjXZnsC8i1W8D9SEC+6kRL8YIETCNCOsnnmKty8OJ128yQFktfNWQla
TlJva9dMftGdIsd7EIifnXTj6WeIgfMZMeQA/eosvQBolQdMD2SnhXaUllQUF0fw+2vdNdfeRwsT
xZT4oZhi6z5uJdaCOHrntH5u37EZt10/nO+Gs/favoo/qimTFatNbKyEZvX48vV4KgVeUPbaaYlX
U51ySjBYXcqSSHS3li76M2OBVkZpN7IkyduP10+/mpBpCb6BWpcUONknyU41it+IbYB2pVNOaAe8
2AzZBq30FU8qXKIlaZ09vLY4Rp233SkD2mp/zCd+TK0LTdyewUmHWy3wtEm2yzc3OED6bUC1Oe6A
51EzHTU+2k9aJPy4FwtkIeDYRkUDZae71eV+l8aRyleW46+cBGhX3I+2qZvfqnWqgpSM8nRzo/s5
nfK/SDClS1w4FKhkpy6yUkFfGc2dGky3lrn/Tzupxw3IAKlPczSdXgKJZqr47o+/Ii6yeQhzbIyp
YbPj2iREaXmBMXxKXTkiQ28vpg8/TkfR0hIhKlqNszopLDjt1JFDp9sW6C+vZkGShKW+C4bSeXSo
FHadbvNy28CyNrWTQT2R4T9949FHfPM5puapOetxp0DMMWJFUHKm0vTgcJuYUM3iHVDYw9dUV8uZ
7tGAR0kPdDfcWJwMXWTPvfP638GXD71UhJSQ3YyQJ4zgueRItFxu4ngDtJAb6g5QXar26Ty9D41L
2nXDHmfvXSxbhrKEkCFFxT6bGCy7+wtxp9B5dVoMiccdMVMu9Lez2efkLygqfRkB5zPnDf/R60+a
5XZ9uP+E8msfn892k8Hljn0XbtRKWwbir55NaGsLa2IClviWHHcxecfwWP++2HFhhF55jHaBQjFS
9gbDGizJH0iMnECtElylgN8fBjV9Pcx7MgoaV5PheNCfjHnAtzp5uHc7aer1avDcXMO47e7DkyYL
ulJKthhHxBjGkldEDgSPCB5eJH4hBt2SlBjjA8L4AIEOiHHTsuACC2lcoYvRPROQZPy6+lQt/QBc
7qbQJaEHQveDXhIQ3JQIoUFPekgr/vRElFweE25+Yh+SyYoybw+7s9ZyRTvuuNiv7o+LYZJocmcc
YwqIkk/F6ptcnRNlaR8DDjnm9ZQ8bCE0ds5DCAaenD5Dd8VibSL1f91dRNZyZ89iVzpMkrl0ZQZH
+LH2Z1FUR9dFgS0ZAeIAxJJQIDrxZ1uS5rLZRE6jeLKdk6WFCpKJgRDAlLTc67MxEUxukZxjH9C3
QqULcIgtZh/UajO5oOsHkoVO0BilzSwIKTdHIpnEf/vb+imu7qu5vlZcV7Iin4v3u90F0wuRUaDz
CoQYRpM3hCpdJ3rUUYj2K7tOZ9FGHzCK9DhVp2f93HOkfroWF8R11fXWdRkbI6go4fsf2EdSdBVO
0lXega2pbhIc9zxZRwPRnUCpTqhujh1QR0n0q/p88Sd/SOmoGnFk9WHNS2icrHDwhjs40FkAql8L
NWz5CiIfv9a/2q/dnA/wQg9PkDRVtnaWI8amTX/O5LrQBLGJYykO6o4qxCDsjOsgDIonEupocXUJ
luKjrOxEkN7b/eFChaTcxhkUF7H9uL0wRFeptWSBurQ94kAZv+f+Ajbyii5n9oGf+eAEjm9HX4jI
Xzr/4m32+DKpQlPNTbQ4QBoDQzoGkATybUi1W4k0ZU8cicZJZynSqERFa+/2BZ8i5v5SNGhuhVmg
2J0xA//9NqMfbcKrNqOu6mY0qdp6Uo3G1WD4euZs3t489avBU//ayw5p7sJ6HnWYdZ80Y/RX0Cqo
PaA/a0Mglla24EZ293tpK2uc1Z0eAKUyysbjXusTL4QWXaKzn6rb0iIe22kygC61D8jaQBXOdwzg
1DmUhckCWIQYliJofCAIGhBGeuOXOQp08QP9dZkaHUiUPkyCAbh8v/jbyWmLXfcHk+FgUDeDQVOP
65N5y/HL+uZ2vJhX12lthqhKg02JUuQFuowLpOmimIGpmGXozPKpjEMpCmbNTbnBgaQg49qmzg0c
ecB1vHIH71RYD6BRAJSp6zWIa4qLVfWFUqSmUEoWdKBxw1h18NJCFDICHq+1dfb9Wci/X7r9Vu/K
vxbu/nA8HA1Gw341HLT1+LVw9+6Xq6fbwf7lWmLNnkzKlhJGcmGmOjGczPCwIA0OXsm7vOUueil2
jxUyZ2AOH450J9TDiKkVsyVtDIAnmOGAmTNdfJjS8SmsUUvV4YiNcZBfjWpiYmZf8hxGhD6abvca
8oW5qlzp8c8c33HCyRHh5STSIg/Yu3E0gn06L884GEFQLex8suGOPtc0i4TVu+sbeJwNsEanxmFh
ZYpiddWz0fhJHTSNm7Pnw6VRk1ErYv+Yka2kqrGyjhWVPAIV6qqMRxysXhE9kNjDAPo38lapun4j
b/WoGaMy6/GkOZG37Wx/P5q0/ZfrtFXLWrNbo6PfWDSpRQyxAelCjIgTogXky32my+UmKn30j5Nk
xX2x4jtrPXQKA3pK1XyFl4WvaE/w1PXpntGE7aX34EYehorB+QRq3ORoTrTTaJQxSJnG8Cafcs3N
Lvwoy9RawKb0/UXRg1L0/v6GAYP2rxjQjNpxO6lHw2p0ok+Xi2bRWyy3L9dpq4MrPOXt8QrlSqGC
u+LmYwtY5x2yrsuu1C78eIY6VlQ040pJqz5r2c2oij717/njkOp2RihwM2LbXsadheIGk93RF006
161aauhiUm55dtuk+83Wh6v9e7hT+OJGzvWuc/zGvGL4yQdz3LeCh1Q9jK501DhXnzw+t6JWBcnd
JBDVmrABCRUtu91PmrFBe+Z3NkF1X2/W4dFS/g07h81fsXPSHwzbUVuP0OSv9fe2Wu4P/Unv5Vo1
RguIefMEkbtuhT52fTLEC0yHjRgL9J3FMcZ1MCA8Niy+QPzBeBD4DNRITjzuDJRkjBvGVZminS1M
NqsNxeh86YB6NbpkJKYyDc1Gz8ZaGl5frxNXM+HJ/oy4StoGpoIAkQTgYsY1B3G1CNUSs2um4asp
RmvK0k6Lx3mmyTgwr6AHU+E+zaMkgomgsNm4h/t9brNe+y2366oZMH8xmowGzGS85vZy/DLf1tsD
89PQhzelUU7cZmTee+S1GdXhttpSm/ax6xuvsNxVusDVdB8NfafTCjeRDr7iyRMTelpeYtOZMWDh
ChuYm25Ojp196TF3HJS4oFRIYgQPhRJ/APTwh7LZ/LKoJG58UuZxwEe6pYoReXpcAHXuJlvSlT8L
GPBpcT5+iinyUOfYWLqA3N5pva5ZeQQE4SM8DtOHy2k81mffhpY0S52nt+vj3a+dS0QQrbhV9qQd
QLCIQkI3YlJwyI1lK1b/dHMgdv5w/wvZ4/jwZjq/Q13YF17u2vbDejR/mxczuEXFfU0LtKFFunrc
XhKikE7HntFxiCXii5sR6bM8mLIN0gxiiByBhHwD/qcu5/ibObi6Xw/648FkUjOyGjZqoTo7EdaT
fXuzGxwO0QIhFZZd4io4iORCk86gNhU56iJFXhAWhMmCgyKybAE95YOLnmbFjD9TNLRAm2L4xjqH
gkx42mvUgMcke6HWLEEh8kgSJn9JqrLRuk1yxtSOF5di6ofFuVjLxQ4E0Uy6D+bJkNcAdXkiYgPH
N6/mQCweFihEwMrMww3G+J3+J458UC2CAl6kEMQN35wpWktI6SVaWjy+B08tYpkwyPJDKEsLEtUR
GxhqgSoihJ6iN4M98Ps6sd9o+H3So6xHAyZzEaUhA5zT4fnTw2G3e+iNdMALJYccAaXtHjTxiQiV
DyMCA2z3+bRgqKPeZnD1UH2qcS7L+EUmQPzB7VBQReaSUqwOsd0EsvgjLvvGiMxw4OU9Iier2IEC
RIx4SdPyZJGa3r6fvgdVt6g7FI1h/omkSB5CRIDgvdnVRDwGNbMNh3fv+r+Arg7zNB0Fs+G92W+k
eplfIDQpJK/BOSgeUSjSXfxwdEAgfaaYRiidLOwIYi8QAscGYQE31NxUkSgJWO78eu7PMiOY1+wQ
F+QDNv69lIxOW87JuKW32/ZH49FoOOpPTvpJ69vHMRdyPd+yd0znchFIywo4iPu+5m9M/hvVe/Xw
DoOZamhdA64BbPNu3t6dw061SJ45zk0TzLxqX3Q9kiQhb2Cwjihaw9rBLY/VBLjJOchr/39ANHnO
25NsIxUSTR6CIQq+d1Eahuv74+Etsx2bxP88/WnGYWkEtsM+jHAzmiJ6xJiOU4JWFVRwPnwCsbHR
0FrBeGdKA7+4rD7PHq5YuMRZgWOa0OFLsNguiimJyfwPuyMdxQu4WyrIGDH8G93yzdRfSE0zGVcs
FvX74/6J1CwHh+nT3dPjTcyOICpFuVhgjsOkvFaCbPAWEy8yIR6IA8bjwxJwsgiCJyVK0+F5qIWf
VchP81gZiL1x+1vSBNFy5J4yQyTfsAuHqIl8GzUVNgGNg8BMvoK4phaomsrdUTQHqq9RTYEwhwJf
ni9vHhOLT1iAcXf/eD6a99NsbmHL9/kQexO7Kl5sGPfHVd02TUWvWHsbOz2G7TPLef3dcHKdDjH6
MAf8KPXWnKC49XSVflFlQShxYNqPV5pwCvXV+CQviFDlVHli5KnqlO86o+CwjOIFYDIsCOWMTSlh
48g3Nnx5cUKXCtKm7v55sztI+lW6HWgxBwqJilHKGwRJB6IrLel/ryLr05kBSnncb6tJ1VR9KUoN
NTul3Ksms+fbae/meoM4qA31vs0yxlB5xz6Azvo/5az2NDrsbgERfNmkQ0qYCGY7oD97hDMYzZ80
FWgFihVVZdGyAyima8Ws4xgSfRovXqaHGHFJH4/gqMZ4VoFK85tqTmcUUBhr9nrqXDM9cMutabRv
VpC9H7gYNC7UwtXVxohrlPnahWb2sddt3sI081MszQsqzAd4Q8K0p8ur1V7qeEbeCm+RUHi3l/nK
KUTCLeXNl+nzJ8lCfP8/6u90ckES0QzYTDyqB23VH56ulq/vF5Nq8XRzfbpnGA4SL5wFMTRiRnc5
nsd7ZjW+zPa0UVMqMjo+4rSf/8rtZGLkyeJH8NOcRB96kOZpOljoWlogDIODl1W8poNtd+jkQVPi
Q94AmyYBPPMTO9N+H3NvjTloVrpeJshy1vhi/tY1E2hWwBYj31eC/eHpDu7gxmiCHmTWjgbpZOp0
PrwfLF8mq5vrfGRLldFsWDwv9PYVBqBZYYRiL/wBj+EQLhmFGTKxXZZKhIFCd+3LdeonsYGpPDZ2
Esb10yvRxR/O9g1bClLqHq6uhN3qt1qdr87VRXm6OIM9vg6TjgocA1qZAstnbgFDkx7vTacCEsTV
EAa7DmIsXVBP8fUeuEU235loPpqnQIyFp3BuOItdLN+y1ENhj2Me6jdPu/Pvs5cB8Mk4ZtJWo4oJ
2WZcM5fnrSsd9bsdDqYPT8+jOho5uEKMZt3rcbD52rv90vDGXR7QwBvxMcOsfUv/xN1Zq2l8WW5Q
8Vwoc9ytha32fknzx1zRSejFIE4IOh4LjiHygGXq51g48tSvZeMVDKUcAmBtjdJtvllwQViS4Pzm
P5AP3WzjsZOruRmPS7wImhY79QhSGaloU+stx0Y9/3JW7T+AIkrP8aJpicBy6tZh/XDz7u5fVdtc
2WwY6wJEmBYG8kDdAitJTLQtlFg7yqJmkqpHsXuaGcmTku9oeGzm25t02ht5RBCRastswUH0RRch
4dE50N1AhM0d8v9yDZudRSj7luQ7wkwF1zQEm3G9EKb/RX0Nmm9GYCHfNbuv6lE1atvTTty22d3N
loub3IlD3JAzCV3MNLtrXYy2NCzjLxZ3LhFfPvp0LVuYbp4fLmcbdfiwa3ubrQ5NQJVsa2cBeaGf
RKUFcTem25khm1AmgEbw/CTEAaEFbkE3LurHfeVpY32nD09FQIzQfkA+68an9mxc6SXupEztGl0U
RA1LCxweQCzaDm4b4/KjXigme9Gd04fbz686LuX+YAQPPWh5BBq3EIKDIIFARGqjcUI7PGdLK3oV
HGg5NaTOpLtIoenuEQifiUPEuImDxzu7UQejOmJDjCQZyIeRpxX0IoUNIHSD4skyCPrDzoqeFOCL
RAKTBk+31r46FAyTfRebhTwp85Bq+I1lF8LsZv/+tubEKNbW5ulamtCvbjoNveoKVAzRQU9dAswl
loIoltxbz6sB0MGv4ffbiZioeDUWohr1G+a62A1RT8bjk/W7w0OzW97dTW+uoS5xjVO2xpNNnvSy
AFukee/S2h/o2iJYjsnQ/XIPTCLs7rYFeX6xiEkpt+KvBNHiCNT0uu+JxgCj/YUUwFjzu4p3CUPQ
sOvKGsUMv60PDSlZa0XpqVziWJqd2IAYN9LRWUzuYPf9Eu/3vxkYqcjHzDwOmLnuj/qnRT5ezQ/D
+6a+fr1POne+rESsPayqwEHQD7qcAEPNOTpdJ2R7lAmffdKjsjHtUeFxvO1n2lCqO6wIDWM0HdBJ
KxYxTUgHGF554gfoNtG3o7vC0q8yL9y1ghOUPTZAV9uCYETQ4QMI3vjW+zd3X/hjEZ2uPIbF6vWV
vOm4LPwp+wpyFTT/zLACXSngUqcifp9hg9NF0dGg3zTtZNgf1WwYGrJU9nokO168bG4WTPd9SvMF
blsocdcQENcK7tz4JWG/m3+Y7Gr2mE+h+s0mNkzs6IVa8JJwslg/+yOdjX78V7VK8mkdo1V296hK
p6qzMZbo8sIr9HM87lYdd8l6FiM2/qop6cwyqtJiU9YkvLdBQ2OkZhN9pwDxaDSTzyFTKVASL7dV
opI/9cv8oQOiuyZiuUcGXmr+9t2+f1HkTpIVW6aAiCEhsEkraDEPiexgUz5EC9wSV5BOXy63I0Wr
EF7KI81wWXjvviCpllMo8SHEiDKIxuJwyCtgaBapldyVIkCQIVrIOPJSGdwIZYGHniihkRwaSuK7
7lKXlpLYA8LKf1B/ipArkpEVmeMEPYiNrgUWke9Lf3O6wwPpHw3bpmrHk7athpPJyah9vt88DG42
9eKTdswt+od8UpfYLOwxmt9zZDAsFofRFclB/mPPj5OIBQmVvmvnswdtakB81/fT84dfJbNx6gEP
9K6A68P2kp/ydL/fpCsRMSm2cofhpve+7ldXkJE1N5wZc63ASrZ0unJzNp3s8qRr9ftkXb3/VVvR
IIonk87DovgT2rmxG+lS4w5xbAXXZzwIrOfkHRNQ1byOJ5rBIAqsnriNOE9SgVg5U0FoK+MQYJ69
wDu29YylwTUlFHNdozNkqVq9paWNFBErn3NFIpxs4K7lkMNtHO6NhlrnmO0RqETRgb1b/bFbx4q7
swPcNNXZYtm/AI39JC55MeKm/SFdGOcSgACelKPNw/xVv7Ya86bj8r/OrzywnjXADyi5BZKpxWFx
wc/FYGQ3W2+1wQOTKj+LqUyKlM5v9GdxxUmtEYdDptMXrcNLh4TeuOldjdIwCut2/fxrnI7rDb+w
M726/YyKwCOVMDq6eNHrEu0u+sfU/fb+5esGCWtXzZfJp/mNVJEn76xbns4eJtO3j+3bZz2ngzai
IoPs2/71djQ+T15pyZ5+umPcuV6nlx7dKNY3t7/UD8NzPfPKQ1LurDMgleLbab8YLevqLUdO+buR
rTa8A7h8ulXPnuSRGkESqC75ePnm7rD9qudZV7PV9mwxm5TNungbcmnMpEqvlCkBPFFKxnFBIwHB
jQCn6/bdasVrVYv6S/FDnHzE6chLEqQr43VgedgzPECxxiMjICYK3CTNudrHlBjlxCdVmE8Ubu7r
D+3z7mf15UuCQg1jMpn9oHpzePl98zT8gAVZ0INaHmkfqtHwrNlPrzSwnu7qeKgoh4sMKTI0c10/
nYvxpa+i46jOfUSWXjAucdZb6BGs07skbj6Sb2ivYnwv3kPG7M8ZBEd5r7/u97MLtQzHHRa40EBM
d9trNxpA1LYXvkubgU3bDD/gl8B8RkoAzsarhag/vDRXDkPHh7ZhOH85SzRyW0ErgAOwt+U6plg0
hzi6c3w30Qo52GR8+PF2+WV4s3yLh6RgOQXG8SpUsyr89N38ZXupK0x2MdrHwuP38WSuI1jU/sd/
V7xVFjoc6IjkTXSedXWhbD/2eu2vRADN8W57yclIHDBgpc2Zvl6H5GlSwYGFOUVAVPWWR8y77YVT
py5P1/b77dtgoN5bZwSk9q0eVO1g0O83k3owPundrRfP40VvPF98SvvxoxUjQyg+f2gyjM3deY/T
bHlQjxO4Py0SgVnJgbTj0VUxYCY00CEKnK5uY8L1kcV7LSGXGAsyrSeKo8QESRqexSfs+HSmChth
nl8YvNXqlBw5cFW20S02LL4s32jlOHRsZwxA3U6KNrSAjV1d0MWtVWMdeBwqarFBRr1OHT09B4cg
ofSiuwKHypbqUxcSC0XnHuDuB16e5f1ZLPnc56NCohLzTMQ6ZtOwg3CCelgsT5JZ3bJVkGdt0RfU
IT5qrxGgq6r2zpYqhi21rMBqiVC7O7bdjT4imq6DUZ+paYRLU72uxglqfy1+WeC0hcMhoSD+VC+8
EKeZucXFq0mHLq0SQlU4CBAUSyBGC32eA8AOycDufzkWMeifrAZELZg0w5aNL1zswhrNyRhncjfd
V8tq/kkdnXZ+d6funDsd8/VV83ldX+wnZ2UOt1q8/Kz2PtZFkbnjgim9n1u60CGWyAeSaKgeD/y3
yAB1wURZABCPQ5Z0W94fjCgQEwsLyOrn1S7LTRHZcC8ytuhxFUh6hpYX5xavVuqk6IfNVVXx2tYz
R9ijwcOS0Ex9LWP5Ly3saZTBR9vOLMTL9M+b3XNqkS2Fm+3D9twELLM6sFUf2EfHVl2TxP5m89vg
kdlAtgemZ8ujHcJ9Md9eQrmMYtqbiR4IlVT7uIf3aLkhOgpxNBOL5zaNsxFMpKgLeXgn3X9VWojh
4oLHq+73PyNPli3g+HH14ysRizYD3Y8CHtLXsuzhg0/aOQsfkjeeRpMCJk3+tLuepIGpfUMAp3m/
/dMXyuua4M1i9MVCjB/EVi9sLGfDs/HVcJY1PS6dkXtcR6/xhCfXCmm3Et/X/M3k5CyQZL5hJ8B4
MuIw0IhlsNcyv5zsZg8Pz8PbTxqY6Iz6hpVqNgOonj2fofCpAta+2FjI0/IGm8Gwwo2PSkIm08kz
lSNdERK+apZ/vFyP9pUv0TGp6Mpzv1k1umpHH6qYXuZWJO1zdXd919tp67X71Ip7xyaOqGeeb+Nu
GGn46Gxb79f72NSKoVS1VOFiLmjHgZEvuMTIYt18AC3rNg/V+M3h5knn4B0EOB1M/8WPIYpgOR2M
4n6YaHHVtbLUTaonn6oVqlsViqPzv0nQH+sPw8n04mF1e4U1NnZfvLAUT2UlkKwjTLVsvmCg+zZ4
vrgfjd/UDX3A2HdERdQbiQSXaqdj/3yjg5Y2S8PnG0jcHLjeANMFJzEwiNYJ+kRJskG6n1Ogqems
FkYf28fJDxqTSEh9v0MW0iypvbv6/fgpukSw/tv1U/hj2dA1WOaXeOl2Oy+hpuEhtpQ0UJzRooCH
iW3T04iAgy9X290nEk7Zu/iBLnXB6eyzspb78MJv/zN9OHx0ARs6wxQaSCgqX/7hvCvIaHvNT2cj
ji9sh8qirP2hbHQZwmxwxkcB82HFZwStwzRH7ESI1lPbUjiOFHsQHLuTqAQEY2EceNGDDJekRSUm
sb9MPObJUQZuYAiB2VtSMx9cN3fzjxrv7c/Gh/35fsRQlOTvFkt3cyiw4bv+4/siqGZ9TTe4lAn5
14rc6q650LZtNm+HMJftUSQQL7tV/V7DMVAnHVi19z/uhs3H9HoiqfNHYZBGcq4eyZNmbGMgawi5
ghSGkWPjRhxDeqeSDP0Mudx2QDabQG3i0fc/YILNwBV3qJsvBdLDgRukzE0GnkCAZlFMZ3HTMX+4
lfom3rHFLVv3sY8kzUvRjMQOLvVVotlY/mf58paqYeWMPgQB6owKnfmYxypBPUxRUxQ9HfeuSJqT
Sbzg6VgjBipVPggHQ8k1xTu7evjvw80kDSTJgEuacgOHjEQBb0Wk7AzkixFk3Ey0mMORb8SX4EoR
G2gSFuYx9/Wxh41Eu1EF8XdXjy+b0Y82UADkaT48jDQ96OxlfYEFBbIc3/wyHl+sDxod4eQi27bN
Rw14bOHSm981X3qP9ftiB7I47H9W44IPk8MO3F6A0Ow1Wy3f9Pq3nz1kWt82X57n54vnRs0UnuDH
cFFzJZrmgzpN0WE3fTjb0Oq1X7fzhQZs+N8PPt2yqL2uOD2gwVd1ezlbHnQxv/iSh0er+5czHVAi
fiXhptZYUfFwSbEa+u831v3qZPMQjXU7qlomIgcNe4hY8H3dWA+fN/PlYlf34sGOX+8GH0kpWrML
i44tiFWujdK3ZdHKepZWLh0Giaqq5i93MF1VkzHGMdTfUm3BV/UZ9/Tl4QkWm2damrxf4LfY8YVk
Wj4tjBbaKZujLbIIoqx6cacSkuf6gLCBpA2yUT9VYyl6yVuaHLYJqC9qFIVvoxFDMz9arb9hx1+M
F9pRvx7W47Y/HDZsMnnNjl59O5i0s4denhglKouW+zHA3X2jRSpGBou7G41IcQfyedQAogJvmOPM
TaAawv7zedrNhYm2Dggv9KVlieOxdnOkyxTbUObih5YXpaH5YQMLQnMf5338TLqZYgbBEJox4/AD
JzOK8gfRga+n5eD9kN5X55zE4l4zXDriThBP9eAfZhmaVdYVhVtdVoEXnuX+tqvx3/DsL2Y6Wk5m
s/N1yP7WUXu677X3+PK0f+rNp5/S3TLmGWyBW64j1F/Xqc1yd4kzNdtJARovTC7BxODoscJW1y8j
VC5/WotsF4wGzmCnbg3U1rxoakHEscDVvjLiEM+CX0K02OQqhloHV8N45GPe2oUNPQG/bxY7Bugw
YEdAtcrBeSHI1UBS4FpntpvDZrJhnO+EkYff/aoptXFX78/SoRY3ark2irVRIV8fYKFCwlC+6+dH
tY98rojf5ycH9KhjnZmrMYP1hssM2MPHKb4Jp+1f18H5y3o+nT/cVT+m/ZSw0Z+rHZyEMXxwKAYe
1DjbGTH7NVAjFAw25FxuzEeZ4zBdxEfXjzwJkEc8kAQnElP7K9o4Ekn3c7dW27qQCh9coWrfNu/W
/6Ryu2sLi5V0LXPH8RjC67agkuguVVGJjTv5XsrYHq+dv9Dy0mecjiFeEwemS4KwYpv54DJuYrVa
KSLpWfqyR6azo4jiIUKS4C+iIGXdNOEeqXVe0yNiUTxmRMkIRnAb84qtLQrEC6QxQpQPY6YeMT/O
zmcHTQBKSw5+OJ6UVjZ1WJq/UdUbr+tGMbu2qaRztUtVLsZimkNnZSKeyO7WNHB/1JLokLrmuC4V
aMSas0AQPRWMinQNi8r1sj17jIsJi7dc8TgYhOJ8ub8cbM90kMAV25Rde8FBCAjCzTux0QjSbj3T
GCSupcULpLB/9VJwbkNRyVGBpYs7028Egrqz58SBO+8Yc2fcXpw23KVrKLZodwTTUM4yCodgYxLT
Y3MGN3xFC5s04n6K4AfMMG+kBX0IR+2YSR+vB6K0OhdJkho8lHQ6cYZYUkwuPmDsQQ/pTh1saUZ6
zWlswT81kuymlb1WUtL9JPbTLZ4of6zjjUoMg8v7/o8Ud7ASM18UGcAffg9fm4EKOO26LUmVOUgB
+LC3k1vxVAQS7KefDOWPyTeXDX6L0nfQAvFHOhKxOK7tBXnsSVRnrlcqHhvJHKLhjr+b7SQpeQCE
PkdgQoy67hYiQ2t9Fk0e/220tAFpCwnKhBoNZOngeX1JTUdJA7OyK/Xe+kAuupQtzj+l+QZUsMQK
RayLFK2cbQG06rCaMe6m+UhOWhU5JVxp5MtCBFtvtkkm8h1TsDVG+JSlK1qBx7Pud78/LdRXLeWV
t/DI4v9xdq7LbdzK2r4iVg3Pw7+SZS9b3rFXlvMl9h9W4qyQIiVSIiWerv573n4BcEhpy65dRDUb
GAxmBn1Ao3GKXmMUHJvTuFqQvWzy8B8HDPFCXMMQiTkRZEhd07x64bSsZr+S23gKMC+mB+XbgD8z
w5p9bV5ofnvdNusYugwc4TM/bX5bN9Pbh2q5Hn8Mp2Af24XOEu5DE4G6z5qfBFPCCLUOSYBE7c8D
J4ReRz8oFqvhU5ZIcXPT/Z+6w+bOG9nAjanRyUDOzgZkghQgkgJsIuBWJRL/dM2uuOyhC0XyPS1t
LxYz0mINA2JZMrR0WZYs7uCwwBlErswv1vvqbIetDOQu8oO4EOPiqfbTm8ffzE2sZbekFX9C//Ou
J7VNciE7iCluFtKB0K9bXJ3+2XYzQ5aYa9LeaMiiz3rA5L1Tkh/Gd9PWZlXdfkrzsHiSJRn6QlON
2PFXdRg+KbQGMSFF1zxgZzI3iU0JDdMr8Qsb0lM+RRpu2/2r9T5mF/uBwOV48HH9wACEdjsnIOfV
oNXW8138EYmJ9bKB4AuuwSPAgoOQYmiWaTIR6WKXr/qaNPFLpllrW13vOlJE/joVyOYOfrJhk1sp
0U/Vk/DH0qXLfQG73YBu9ZYMLPPAcOoF7zG7NxsemsrQZEIzj/lHcHq1/ehYqPfCjvN6+HdRW4er
UetKOr8wsothL6ga/UNDOIr18jR/5HBwQyI+v9u8LeyuGkzbKWfpUv11Fu/27Te40LiXQlyOhypJ
8cMowy9K1ClAi4A2tobdiSSmzwcs214x48/esWTIJUx6Ew4SzC2te6P2W7lPatytVtqxKatnlRhB
otRi9CL2Pq6vxv3wROVTTukRaEOS12Wqfb6FE70YdsLrsEKwU7Hmvn2+hdOsd2Ch7H67/wwzpynU
RaZIKoxu9gaa00Awr04YbdzXuiNCeHOMitFs62b2NoeTLvZqQNHMQ4NhdtmeEzPiQhAJoztpPigQ
+hEgKmwFYstCeOu4I5AtCejIiDFUAwFS38CCWJMlOjT8OdJn+dxVcCu2nxkAxpl22prVbeZ+V202
xmuzNq/T7p751xar1mNrPdrMP0q1iRSanRAA4ebBOlKOFCIllKsP36GJLxoBNlWCcfeKkh2s7skt
Ux/Y+p7970WlGJ4xQdQ18awvESW3T9EEUojyDL50+m/2u0vwZhCpM50TeTnA1oWYuNrqralzXHrx
+YvKDUd/uifaUErB5gZ6MqqbxqYVrnXxedeo7eTd9kYTE84YgyghzQBFJCG5GQJonjiDRH3YRZ4V
EJODkfO8BdgzdlpM4yAkblQQM+WxVuKS8IAUA1HFg43lQjq1ictcKFnNcog+WbnZNprY8oc7b8S8
94Y7IzgQS4oZCIPucNjpne28cagXs2m3vbrTVt02RUF4vhkL6AAzIftmKVKsDcxwqcHx2CWdYp+J
IVY7XNT31+adht0UegIacx/QQcwRLCSu+V/sJ9JhFDIk3fDcTEJDoJYNQYQzfAbZzjQ+KWYJ6A+u
9oiqN0s0OqrWFUldMJ3QxCCnQti8ICYVtAmTmhoEfV1Zj85MXpGoW2mZSHc46PfwPZ3aP7PFYdPu
3tWnSoLnQg1TqYk08aIQSAw5JiHLc1zbSQcEPUwMIAmmRIFBEtm+qvoc8iROEqADUKYtNW+iCIlN
dKl4cFMAHMTtJkhYCfzbLD1uTeGGt8CkpKO6CwEkExEgAIgnP7xe69iXz3Uz+2my+ECL3epnu41s
1t3t7WbZm39Ms5BpH0ugQk149UKQSoIGY5Jbzy0pfcun/UVnytm/HgKyVBV5KkgRLEp1S5uJJSKV
eWWdpzdPv5lCwK1snNDDhVBH0k2YBpLbWS6baiBStDffrVDpuosWf66XjHmHtj/Tx2Su9tvfNPtM
llS4dC1bQIKFyuT1kSNWu8BCVrqReIlPncDmA7IUxGIIXH6eMB2GuVCQH74QE2QDTMLI+TYmuARw
9uYf1kZCfUdAQgKPgOrWqOgP2OJ89/mQxs4I66hba4OF2Ou2ucR38DBbtlat+cdX9hBuCqHxIopB
WtJORfHoToWIlsUjNXPbCgFToKUOHKKAmLzhs7EsppVcRRbDhDfppBPrdyJJIlwebWnIZT4KhiTo
B0zCWWwqahxiAZNuDMvKZHAKhPnnGWXIYJmRSTv7QS+RzRJfEFcW1LW73hJzpKWrDbocHlasstjt
5x/lqbGgJsOW51lP8vhCmaI5kThw08d0MQwZE5mMpCFLIpa6JhQxTJKQI6KhUwf3b59wwYYbeLvn
FFnp2mPeTFYJICQ0ISkHopqiiZh5To4ImGfegDsgQyakINMuoZYDBDKSVW3oW/nZLrursQTMLh5N
tuxyHDmES52VsE5Ex3AetVqxBJe4CQrMonacffUjGXtB9fbqYVV3RzW/bveMlovR/c1ownzIj73d
4CPkMOGa5MtWMBcJEDASTNSnxeGy8zjUvEkSoK+D/cLqqXOWV/1he0hrJJqD0ZBIFPagZ9jGhbBJ
R0YDuOu+X11DJEiF4Xre9EEKFObhG5eS77goTxMNCG2AVqFA+jDWhrH5GyTjehCM/xMCHltLKAiN
oYu0ZBgnwo9maHRoRMNoIpvEsxQa/oByHVHmzJzsjUZDdlsasVPXqJYt05DCxXb6+LhYLm9yh4Zz
nKFBCVACcgGRK4scr0fjyauLm3hLN6ZJhu2n5W7kmZvsrQUhxQUUBKo5xchxzAnxIwkI/QyhcRCV
OX6hRI+yZ1UaI9hH939MjfYteaxAd4Sk18v9m2r+lzkBKMeJqQ/dRHTOtNorRXNhsIigsckMLI3l
ZNvX2UzEV93RceemRFPaPLCmFQRuIaRbAFKo+WOdGqvMzqjZ7zNoXTGtgCkg5xvTDgeP/dH9eoTl
id6grnmWbRtwRXMXtBAUJI+soaE6mopgsgAtf3Qiwd0pMJTA5Q6llSV0yefDcWWdOpO5obOiLHWu
4WmS3L2kd2viiLSQ6CvJmDWid6wCsqcLxSqxjTPV3Eh6HEOkCzMHUh0F9OZC/coY0IBM9jYgpiwU
Uscz5hGb5kDoaij656FyUd1785FKEYSCOIoqBkmTiZNUP+timiEsyOYBiXaDBwozpJFpqGU6CVbS
hW4JQbL6BLX6tB4FFnWR/fncUwoWG5gbyQbilwEqxJsknF7BT5wj0O4NTick0SYMO90B559yjkC/
GnZjeKChX1aLm6fl6DDeXSeO9NwJPoOPPTpp/U3VN58i76vAZv9WH+ylhM5cIAgM6qjZt8nEhZtL
NtgX3GqHo3rgaaLcgrIiM80NUYJHgpSSxoDIqMJYvg+vcvsZlJYK9VQQR614jqZ6+E10Cc8nq8Xg
R9gtG3zwIuHwrT3Ecj5wRN14n/wwKhX5iE3pLBq9/vSTphTPdyHqmUP8Mf4Gvmq8/Puh1gzqootJ
9Lch31qEwEe5MvhAjZvU2/71YTd687ieX6eMYw6fCv2/bO3fzO871/PZHbPenIQHgQ3IrQisIHi/
pBfkvGaHsNs4IXPfuyD4Q8iizwm9LLfwbf3v4b0mAd++P8SRY/4AvV+hZnFk4itP56+Sq7z+EZlz
4iz75pCfwCsJ4ailsOv41GX75hMVUrhMj2Lhp7y2q6enP+5WU44f/Wd2N11eaHZ/U7wRoaFWZDAZ
DfnnCtAtPBpBDXyHaX2NVc/ksOAZxsAeaAlaTKbuEwnJmNNMmVOPsxJssGcL4USKGw0K6Ro4leDk
dbCj9kVrroHTeZ8VxW6VnwYXBFdrmcrUuwk3tpVHKgURpW6SVmKzq8JF8FL1+Fd9/zcpJsEZ1JlX
0IOKp/nQUZ9Uu6o5SsNi4DGGvBF4eV0VHCO8vB3B7JeYlJvNp+5sM21FB+bsP0/fB+s3X9bPAfr9
QCgMSOCtqjGL2N4xBOmrwII4A1GyGQcxzrPrAxO48yQTLvt1CpK/Me9d/KKCKNqhIBIC2k9NlGy4
ESiMbcQ/TDpLVjZbBbW00kSLIKpvrjYtzlan1o0LFQoDANMhD1QI2fgWahToGgU5KrbYQFCnlUW7
k8+Q5ntclyAE7gC6Dpzi73RKvDEihnFef9DipV6PieCzSUdrlb+Rx4Fb5vtYVuGySHUpvBV4eqXd
m+2ic80FXwbGKbG7qHXf6Luchcfqc6KzWH2r7q4mvzSUoN/bb9zE9bik0blYylPxYemkLbUiT+FF
Crj58yYv4DIzkUZZ/gCQElyko37RdbelRYAkMTT5AWLzMNc5iN+tCV0kUOKTdSyINZmWPGwG79gY
OOoQNrKrlgdQMlGQxFvRxS18JiYLFah1h6RyBiSbOVFKNgD9LBUbp7Wlp3sLZT706bvoTMPIC+hJ
McRQ//kwuXzYlZXplFu+iZLAXVkqNVSAEV0KP1la70bVxxvpdjre8ylHjceMNL/xnDki/rgCQdTM
DC7fg1mEDDEISwo5sBtJh8F4D6A/CkhIs+D8IBVG7dCR5HBQ26ZqoGKg1cWoJB90TDl8DCVwK1/i
AgpTxfjxcXc/PqmE7LlVQmNDEaJiESrLgmcISzREkoulMo2L4A1rnRfhjVyrQD7GfOGHx0HVZo/6
aq0tQ0h3PRWk1GKpwoKoBm58FCCo3jdabgrY994MPq9pxlxJpFNPrvRYV8QC+clcGyiTBizXGR7y
48tTQRy20+9b+pZxu/dWscNFOT+wbzf/vJigJ5MNmaPB6COx8967+wrYV5jvMvDz4KR93fUUMkTP
nlZcOfbsipi3RwHZj+fvxis18VwkIwhztC+JOAmIzyD6Hy6coS3SXCSPcC5nX9/8qr5l7ki4NKLr
dZzSDIapQI+S3CBAI6nPyXoVMGWPqVnz9uzK2YGTdrx1+CG27fFXbuSDyTt/v2Wzwvlvvf1/Yj4b
b8o1v50RMoEQmkh4MfJ8Jj1SJXJXGpnxm/sJXHVYdnra1twZXWSBzbJJ9Ncd4bj7oR5+n+zXf1Im
het4X27xA4C9DWYy78mZDtx93M6MCMkxG465kMvHReqiBUVclPvv6Yxql8lL6lMi1NNft+020/Lo
95FiyD3uBlK+9okwy2gBqrIErUH2w7/uXCnFJdTtfvArAQmay7nWzg9+CRB9S5yAU92ie3PNURHG
vdAI3Clpmp1sQ4w/0oC8GAEmo0xewmWaI8BdjOoiBk+1bJv3cEeV3OC8fuFQpwC5DbjZX/XfeUyA
hFKay1SlrcXNphrZfR9FTtxNdj5u8zUjhi5ONcI5Gq5aLjhQMAiQDyIfN5MPpAmjImPyKk8nK7A8
3WXncSliXBTELuSPYNOcu47Lfl021+5Y0tnpaC9g5wVhPoI+iHjzDaJ8ruo8kEFnur7Y98XshO09
S4niKdUD81QhuYsCqtjd4rNfYPt097XqrXS1zDLZMMPfuf0Gzil374zGjzS6BLzFiaOBiDsDXAYZ
7uNkdaw/IkACanjz1ubgZtq/0saqlFMmR9CwEAViKM7mcQAFz9WtX1tfNxw/zFXK4ipQ1dhrdT/E
9x/ne/LS3MOrpVFYXoq7eKMhi0FVz+oGRejO5KnWoWrcIJe1P56sM7ZbSF0lXcWETVUWp2NABi0i
Yfz7A9xNPfuRINUjW4OO/jpU7/vjbmJTk4IsICrJjwPyWUB/Dg13MATs5pxA3kNFrr/oQ/S9fIJn
0JUhrOLL4wtbDFx91X+pom+qQj0Irw50A6OI7cNV51qlxaN5hzw+rUplh5KYqAQkSzNQBi9DOi9G
ja5nlBeZXGd+PTI50e9AohFDHgBCADFuaHKTTl+PlNcdyCOtnjh6HMO/0684UabN5iD9HkucTv3H
3f5sfKjaN1X4d+pNLGrEcuGhwBLs18FcIQUnTlXrzN9k9WdHo42poyMYKyPspRiCkbGTbRYQ2X22
W4g40IHVVE1bGrIMIqRFohgCmqQN+a2C0gmBcHFTmVD3FnzTwVCz4qcXtw8fRV977s0fPkReVe6p
BcXLG+PbMaxJ34Trr9d4r3s6cOYqZy1L1WdvxAEzQM62jF8dlvOqmu1Z2QvXaYEhjylVHj0gYjx/
t/0t7Z1IBnd3C0FAbJgLsnqeeJMiNiap9PWOybqdzfRitvo6WtylKYvqAlD9UOxxO70cTqsP21X/
qqY7kex5W7fYoL1HNn3pymI0NB1lz7dH3YtFe30RORpuHD2UzsLsPmYwDL5A3UL82J2PGMUBVXx2
RTcs60DJ0dnfXz5cyqjPgwEy65kw5RK5UHd715N7tvyaj9lrKHo1LjAX4ZxwlYqA/fBl9dhfSDxK
lE6LMxRItuBWZydZpm+wrTiz0U9xlAYZxKP7adSe+Hjx53hEO8jmROzn9IEeNv70vF1z9pmRz4G7
eRrMLuP6q1a628q2HJCHS+PuBQEZILrl+Kyb3waPacgyBqH9HsCaFakY5sjEfLL7U0Vno8eSQlR2
O7t2PX7xIvc82ZSbJVP8OaflSLf7bGcUedG94ByTy+alNmjINGmHbSAsJHT7WMsyRx4TvKnbai25
WtQ9bQq4DKRJ/18P/yFqAZXKDQFtzb6TiJI0RJqRRdtHvhc9a52byiErI+ZkclaiG3bMo1RPE002
BHfxJgRSj41HXufA3dyX/Xybm4nPvG74d0v98DHGKcvVZaRhz/CepPmJlKxZAHmvnWhs9KjsHQTx
w631wQmzTf9X+/mpFlxD9hGtJux6Eq2FDYKCg6Aqhu3N29Pv4WaVh5EQui7u9k3Ap+nh13U3Hp43
ZYwaiBfwnVRoeb2zlyx17Rd2NuMQ0G/tL5jdsCvLY//XoVphnhsadrViBw07vg7T1cWC6SjpMynJ
JpAmeBH4VK68rou94c9Z88chvhwM0GFxYTUcqHlsDG90u7ubwWHC8IackbjbeMqW6eg4joigW4sH
yb6H1d3l7Ui7XqEgcbxJ6WjrqSVu4+0Q/x9x9JIDYo3C0hYboUik9JBf401dYvy4AmiyivU+x92B
ETPEqAQ4ClzSuH/8g79qh6jnbmBmvviHvRENCwsQSTBUM5htJBGYli/mQosQjeEtomm2VSYY//AX
xADeHeYX/zZpnPY6aUaaiXtOGab8ML1k1B712eD/lDKH3vRp//iwbjOGwZqT9hceEs1iBjhRQO1K
KYijNkygHoQ6toTgPrLBjRvkSCvTil0S/rZMmu8eq7EHCcKhflHFSe0RuR++YVl47ncKYWsG/iAP
RBF5Gh0xyECUgLgAtQcE/G2xAmkG6pgoFQviYLzAkBsLvmTi/WJ9+wMTpROnCZ5WPlNUObW9x6kK
Vbd9bqIcxpvl5MCRGtdpk0w7oqnmqH1quSyiMhl8xbgh9Q5C0EgPWzkv129xb5kgQDX/eLt8lLtt
AQhStxguc1MdULRINItVnVzz5TWWExXCBkXC4qUy4N8PbiKS3mzR+v24unm82mkWrl4SidZMcF87
ddtp3zt4aYml85F8oPXTHYdmZpcxb18+CJMCteACnahs4YL11wMd9OmyRYquAKHN1xc2lovDdwRc
d0aAaXE4DThq4TiKHioC7wAMWBooGM1REDlYaLcJi1Hr3WPvixr8mD1K9tLqZ2ugFAHCzUB8C8aJ
Eub9xz+MeT1j54K9ynMz6IwwtxH1rbhmfpchHw/0m5Unk0gor+soQtR7Wn/aTp9UAGkq5ls12/4G
QrAwtZ5uyKJGnyS3uOr6+nmyKRqdtXnv8UOn/0kyllaHNAWN5BK1gBFF3Ib4+GLA63UV1+4973x1
B1WvX3OUPIfId2K1QqP1Wd0cbteT0cw6DvbjofBOE5onzZbAZoCzHDUCGxItkET0HCnzMerzNGu5
gYECcIJ5OE2KzNYzvCgOLYa/pQ/4mM9o8NJyC2WZvJVHhmFWm7Igtl2BbAuHBQrrgrtds8fOxDdT
Gj+D0JaUM1h4zBaeKQ1u2gNjnTTJagZpRiZ3MbzrRhHWWD22jpuN6qbc6adJJAqkDVTzGONyhtr1
BewHrPBCp7DLxuvVaNhluwNOeD9bZtmtbofr8bRbRXPXZAVzgHmicANKSMS2vfLSYBQbCm2HGl/o
fVjealYQWsew6CFpIJQO9Cw6SBSOhQEQTiFO+rXqIWoiql8es/DU0WhoZXDfBVJuMVIgN4IbHhcc
WQ8BLf5mCLehBboBlfoKMScqQ1rSnQPCK0dQiYv6XvSxvWgt34JDNZs3QOhqq4VEtbK58w9OVSvn
z1mcMR/vrGUdcJA889y71RDL5mxtweFht5iNn0bVNbR0I+q21eYmiVDJZAaBxggnSFNKwRFJoOdE
WDxpKZFhqr63GKXxKlEjBtkKQdQRJVUUzOHYjSvSKHJwei5+fDAEDhpY8sAdevMsRqnGi+i4xo+i
Qw8g61RXa6nfrna/+4kpS2eLN+Rd6bLfYT1ke89+xUrWM4t+0R13JrsNDi1NynLd+nRvajWFX7TB
bDYTUvPuSraVr7qNwcFoy3fJXUE1xm6e2T4hTv0awtV2FchiyUa+2F7TGtnZ87/0xZWZ6YquZ6AR
127BqXnXehMWrWfmN0wro1T1uYGjcsX10ZGEf0HEyBDd7M0BeONfSVmst+pKEV5XYjET/4y3WTgz
qLscxdWpu/2zdcOLaYVye1q1r6veMp2IBQFMA3ekgFRxqWtXtDWSGRpIjaYx/MzRqmQPU7vCbSql
yrdHJRhdFZ4MpqRn4HNNFi617XqmbtvbN6tZcU9Ed2o++7Vav4ceKBdDtxNAeSlU0UXXZB9FqWWq
nkoG4qt3xzb0B9dfr+N29bxfhOtw0OnVo8GIw8DrM+9hazx9uhkuZgfmWcR+96ix2exjPzkRNSXP
qsRwcvefCQOJoUdgearXwSlu9g1Tncuf5g6Sa1+uPqpfzYKtU3zqTSZv4tp18YwAREUAatxte0G0
R2xp4kG0lyW17oCeNwWKyrFdp9XCokNZLRzcrjnYZn1R4RjY8I/613x6EsEUCcSqqPqmbb2N/1+I
hCSw0rfucdLK+WkSq+lwv9/Ws324Faj30xlOVH5RP0aQCAeoY+kAQS5MGugBnjzrJLnVhiRSPm6p
M3T1myjUOIhbW7fdoY7oNJCcN6DOB8CRgSqHPIQmXcAJ1kBNBBoQNUxGd5hZxfpCWEwqIKIBNGIx
MZlMEUhQosPblqwrAqMdT8Mv89//L6Tp9YdsEcaOUu362YTW+jBYj7s3+2gfoARPLzAodU6dVdqL
9ttioz3cIEyBJk/MoaIZVjGxZ4XlJ5vRquxGU2GcRCgnasWMUPQUuFplumWsoSKSCGSxKXqrEMiC
AgmQlUIXi0v4fqAMMVMGByR1Dw4kncpuIqp7VBcriESg3FyLCHmCsRNNJsjyw4aDvfTOnT10fwbt
eqjDdLta7HXq7BnON8Oneetu+cvJoRwmDURpLmqg/ovMgPc6DBs1SKKk3BPSupO02GRyz/iGfAsB
1u3eNbhIYcHJ1CA6X2j+UMxX0sXcnkMR44vfdz3NK1IHxjNWTBzRMg8GxL4i+9NlfNJ80UuHWpY0
oAlWEKKmmwatXhSgBdu4ilrZZQeZ3JQDOYmGmbiUYRmE3ij/KnnDKdfkNTQPHKaxEDcV2NCQFJvd
TKA/EMH6dH8RSFz1WXnfYUdF9kFgoe1ZX2d23108dlqrzS/JRLOF0LQTijK0Kw/tZyMB0rIfGLuC
MUwTdjLkJlhlWg4bfWAJZNot4S7ZaqfDO0dZhAEiQNhCdetPiGoVag8tVI71KjTvnCnITKcYZIEZ
0lzwwk8+lxwWoTxgtb2c935RYSHq4haVw1P9GLRyelIoBHMXKclkNOvYOgTCMW4joTb2CbhZB9wM
lMb7ichoyQYitDf5GShP6iC0tOZEyyNsp3Do66QVrA7oB+vgjC9/P87eIZTSDXnBAVRzVlKsJ+BE
ZyAnC4WdH1O/xfSCRkeL3WQxF5yzaBruJT/wdZZ71inAjBqNBj02Vu3CcMPeGcctHqrBdlkP7mJP
SLFFOAONAK1QDImmLoEtVfOeIYpdw51y84t1MCKhHxhsCXQQzcAxk0xeIkaARhrsBPeQllS9WUl6
InxzWsIE2SH1fBOOfhQHFyG0IQiBRFPcMCmO5xQX3cNAlerIpDJO1EQylEG5fPrjdQowtH2m4tta
oMYJjO0h26B0+tUZCVp380FrNu91YhtHuCYPdFPrDdcrMYRZNIhOb0Gs1i3tNLWQw/1eoEQor+ag
sk0RYBMxrquh0p1NeSSbzGcIp0fRDfcfJzE8nilXLlhLWMRPp1G6LMEIJnSeUurX5iV5baC+hQ0c
eYnmexPNzymWHWkEFxYj35gMzGhFy/MY6w0uSsfQTH2V+S3kqFpiG5DMntke8UPJSNF8//EBuWr8
vPNVYIPZxfhmnu17RkI2UliEJQcl8KfX4QAn/ngfQTbU854yMi3joCiSuDCf0KOIxhB/tXZidwQ4
3/0+f+9McRYU5jlqUeVzm3Yil2m07PCPjRorc31cEzKgDCEe67InsQ5EYuNETX9EYwqGrUtObi/B
d1mlFq1abCoErGFNIVUoWOosdUDd9cxmHAW7QqhaHgXOy0vba25r3rK7an+crFRXsRF8OAHWX0WF
cPqbFnjhgzJuKWjVwn9qyqouWe1c9n7g9fMESDcOJPAZBL4w3h7UmsLQagLlT0a5RNELbglAZHGE
WzwWsWSFwYUYTeZOFLw1C4iSw14UDPteaiWUCyngbgeyGcEddrhpdQPjNkg28VgBsYmp0wzxDfef
bztT9V/RRFoooUkvHLnHnxV2VhQ2FVARIBSEQKE3gMkO0FLjInNGMMx5g/TayfVPzJrQV/z64PP2
5WASLRPzlnOO76sUCcuLb9PdDqE+idIhJz0WdMTHLoa1dsqgBJb2PdO6dkiS7mHy9HRnC0Ud98Wp
mXpUfohxorqBdLw7y+nFuJ02ZqAldQ4gwTRwbmt3UjSpiD9PJ1PDPIsjQbSluXZFIveaIRtt5UAu
rRJmet9Ko/S6I/oEceZhabRvMOT+QyEmux/stwMH8TfEl/lNgJTmi04xa8i17gqjWkoOvzeQc9dJ
fL1dojd+3i5xINaA9dNt/FU4DAfn48yr3nbdup9Xsb0E/HTb/u+h+yv8xBPhLSC9DzOczrmI5op0
NVQ+EIuIA5zWRGJZxrEx68dpWWRwNrTwfBWnnBIvPjGbGaS4y++OpHD89HnBgYvgfjJHWdmN7xxW
6WgQ3lAuom1eUEac0PrP7S5vomefXFqKp0cvd/+mxOH06vZzeZO8ODAez5KmtDyND6M0SuAGcEne
U/+au8B8L2+4HbJwcMih8vFo3wKs2+84RNbiuute9f5BwKlhB65vd0vWMn/hruMtFWogCzgIgae4
ErABFPUKQdcV7aanXlAPVqZoTWpGtb4bpbqcXE0mmhDXO3DOcDYiQHRDbsXXS44ijD4BWthnMs45
odCKHjVOxhP/FlqVVDm33I6hhYlXD8O/iTN1a/hvq+YC0coFt+7WLfON8hF/OrwdX0QTRIS8qF+m
QDGxAxy9DZSlT6vAZUJaJE0RaigYPs09TlKUmCeeg6gli15E2pnfTaB7FcCHLzdr+RbIxnM0G90t
B76Eh873dXd8Ya+CJxqpwaD1ULuWh/aExONcMM/iZXkHvyiF+YOAxptQQ7rd9eBjmgPDt/iLgJTT
5kR7ZvCpXuM7CxSSv9DPa0K+5PBt+sB3pFvJTlCtRbEgk3JoARECb1ygPz9IMVwP3vPB+ubcqy5d
7pIIMp9NLgetS7evalw9ry2cx2g4Sie43DxIroqkLHQj6QWSGPWspsLOm+Xl4tIoEB1qGI0tqE7t
QVU6oASky1GxCBTqTJN8c6tMjrTZEheI/MyIDHNan6vYml3cq0Gf06k4gepszGvzsLtdjqZ3t5/U
NjYFHdw6yHqzKMeCINfRqw+AfiNumZfwx8293vpD726i8RwrC7KAA6VI6EeM8tpnksrtqIz6wMzY
WLZW+hAWfGD9537+7kZSXnQBRfFMlbHHys5Dcy6zlKxls5RmzeRdRD19hZemJPtti/GIPnLgOdJN
MSYHDrsLL9tAWYgN4e/eQxwWYw6Fwde7mTbHBIPDzbGOGpJiKfBVrT0i6ag74K2mJIdJN73Yzd9p
PihFxBh/VAcvrndPm+3wxnySQhkRIKJPabjMiBKQVH8WUBpKpcbhBTHfpDHphIxc83vPt/FZ5YOa
SPrQu8s61mTx/lz1UgVLpKHEJsxbrvobDctVSxB5wgxD3sJIzNaXTRMvvrCxhCjBW0BKoEwgUk1V
Ao0fJTxJLFeW88tx772ekIOMtDCHkDg/xNL3umnDDs0vyV2/zfRG9vDt9Xtn43Gb1vyw6C0ONx+P
Q6F6/XIMRvaDZLMaHuc6sInA3E4BqSacbqhzCywApIOQDsODABkwBcpg6fxP8pLYKkEA4AsYBNjE
xRHmmhAGogoNF5iFQT2p3LCgrQuuq9GJuqk+x74vyMf6gbOds/q2gjfvAEN95/+jDMBPVtKm5Xr7
dvyYBvyqb74iJjnr9HikKXOLNTBQbi3+IOn4anKj80Wg8Q9IW72gUke4Ubvs1cxx5XX7bBSQHX/G
o+Hd411svgXRgoSZjs+JaIKalAVCB9Kn6zetP4ym4xWgWP/3zb2oZYIlJPwDiD0UEhVvYlVo7vSq
6Y9+v3vuuEbf2J8V4g0ZspgXihghX6GOcSQJxBJmEqXh14aaon7JACSYMk3c7SEp1L3TSYkmL3VB
v61W48vXSdJpn+6hhVe7zXkzXSbwjDjEaYiHG2lsTObiEMrxZtwZzj6lneuPazegx83wTWcvOxg5
MXnoVTSpYonyJaCJ5GghWEFMLmD37f3d25M1G6YYl05Il0WvJEru5sP3bpFIdaOky41GyXI46/6r
/yvUhsKQHUnkXkgLribAbXJxZ7koYAl6UhQLYktafo1Yl23ZPpkIxEPgC7NGE4EjaMWAsU4WKYdp
SHDLhpkadjJiTA5uI/lxcL3idNdYckvULQamsznK3CWjCwWN5yz8Q2TjXhcMJPgukHSXpxUmPoyW
BT0O/1GIEPXyHe7qtyymAbeGBybOYyKB9S8Q7oTAEH6xvGi3tBsxODQGEnDXNabjRxMlvvYCPd5H
PnueW56uB2uo2/3s6KaXx77O6s/mMAWn40RnqzhOZmz3z6bYHOped96armafxOJ8CN/mj8KYA/H7
F+gvokEAceMgJHprsKmNCvPhy0yYjSP4B4YBpjVhVvwyiMJJLsq/rR8/mCUMTUVDrGoQIJUG+Q2p
PasPI8ZVk+iX3sWi1upLat0KBWhyZuuZhNdr9tmk96jZmlmA1YhhilFHOqahQxbb1eNje7SY6dg3
CX+cZGecqFKizbbiAFLJc81mAiVQr00YRrPrnYqOizupBSuHIqCSzuwMtlADqeaGppeyt+DbbjMM
je45x0BLD7BJAHcg3bwCy2pS1X70h6hrbCbgvnNVpXp2nRtGVVPrhPX4mnnAPzEPt/OCD6hTMQLd
a9cdnEHd7vnw86a/77We5nefqPAimK52M/Z8Mf7b8gms/sGBQXVS+UAHVzO4PPv1Q+/N/PAVdqaD
sZzgn3HPITov5RZIFS6iJsl88SzFUe0wkS6Hv+OFOVIm45GeQVVRMtNz+d/lb2jYkmQ1ngciIbgv
Dt7j6TDKNfyeLoCCuZPAJac4D4sIlHo8tgctGrxx2uRbNQPn9ea3TufN3eeibdHLyCaXrJctp4f/
N2J3NPRd8gJUg7EcHbL9QubVD4LvyOxymkgpBwS+O58PDm8dBT6knaiEPPBN7/dhnoViyYcVQAzD
lytFQd7sreUiQZtNtZhs+r40EOU5RgxdZIHy4FqtAGHv2Z4V4FnrkMtPdfPxA23z3GLptCsmTOL4
ZK5kJ/Z+a2qbu8N09DCf3n7iGeLz2LJOPveYcQF7yxFHBLYDwoYkVZccw0ECMe3RRQrMTZAqt82v
BVF0guGWomiajCkDIzOmGfF4rIR4K4zIIzvBYpCXIKbDhzSMaanEEzu1Pkxm1WVT7bjRNpTfym03
qodaLf0/kwIyLuRJETM0NoiHrv329fRBzn/rHrzSIFQT8HUiPJs02W6fEuGsk7YaLGe77S1EoPqL
+jERwp53zQON2F9SHMYgrn/gC7ZYnEP4knWXlHt4HahsW2JqWKlWavoMurpJTJXORiskWdEjdtoH
t9Q6CDWOhxIFD2JNL2Wf67jUNLUrKcg94cLoVPYP6vjZ2DN13GYusOabdLFXzre3PXRuOg/7VdQx
jF6qGZwAD1O3rlhwmNtcbWjGpmOr/iwqXfG8xE+8HKOBNmypSBAzsaEVZPLKuj9EEiqM6nPLSSW6
UgsL02aqTsP6PKov1WM4G1WV7ENgizMzLR4FONNVST3S7RxrhejPMCzjIs/cCmz6zAh+u+4PsQDr
89rE3bB+OlQ3H7X7OnqAp6j+0vopYtIN2Y9AJebtzkCp7ao9eL9d3X7xXaSR1cEVv435duBhvlBU
AzWHq+VbsuKSGEoGCD1Attur+YcydG7SnFFE66NJshlpI+blTuq6zy424XMwrWxi0u4cDk8X2931
aPAH5IuRV9PTGQxNSSgMDS0zRoCQkBQgePgiZuOedptAUIAoJS4l1XQcpCRBp1uQQeLScPca/2lr
tDN4qYHoYRXhPmJX6NHozMvQrXej0eNsdvdJA0mYmNkcNYGblIaC0MnpHPAULqZC2zSfRiVEGwIk
s/Nrt0pjJi4tB1GETBbGcVex0pRAaEgrGP1PIK+R12urpqIJT6olb51SdLe65m/6WBDZDWbOE5PG
toV+P79cgSSiXcljHSvIRnlFCYgHY3a03str92L0iGi2rOA5XtTKwMynTq+/wL1hcyW4NXHhTbiF
2+AloPVEE5qviuYgehY0HQi+SZrjyFtmtmAsKs9TOfxiLxyJJlU/jNOcVduxTFHSNb9mAC0ac39e
/lje1B8LPJZJIRY1f4uVH9/iz/GHKM+pO8jywlWLjGHaJcYfxZfoA+cXq12SEH1b9MotLRaSpuTA
MERtUaXRj9Wgd015Rcm61GZJ4CqDgreX3dkFXmEp3Lxa6GfMsxctA2xnRqY5KQYr7bybvRh3Mfqf
MM/wO/TXH2bv4VarTRD27NhrLJYApwItVY7WDJeaZ7lmthU7MxghXRl604S0OImMOUBMseTkX/1f
OCSr0DAZ4Ue7nqk3MJ6o6TlqZf6+2y9DjAFCnpSWvRWu3SKsrlpD6riQynQCMvC//tfT8sPrVgG+
uRcaMlUvk/TbIxZVnKm3xeRxsdtO+z5ZgupDvwGpwdyWOaYrEbiCFqAiDalXVWpUMPpJON296PSp
Wu9HqWFyHTdrOs3gopIdqsXjNI0pIyTrXf23NYGFBtIcFcOWkhFGKl1tFH9WD8iTJUm31KkzjtxA
IssW0CaaZcjeEOo8jZq4P549WVKicLp2yJm96X/d2dPdaHlym2MBAGpkz7Qz1ahKoogFdUbjQWmI
izPEiWvkIoErTgNGkb7Nk0257rCpa5nhr1Pf2+w0VyvJ8NaJIr1Bl70fOPPn1Ncyux3d7IbVcvGR
h9JgrXEG8uemC1jahCbVmySH3jVOPmgOd7h9crfnOM/cU+4YHwsEWiNO4oM8u0DRcKCmsZLSyhUk
tnrhFoJuL0JqMzPWhcMb1VrjvW9vWZWO9DJwqIy5k+Vb/XC4/crSzWXl5XysNRu+hszX7EcWL1ru
diagU+KG5D2A7VxkuVSeQ7pzPs3e/Tflg2XhTCyDGCY4Gdcn3cHqxK2ZW4bSGhjJ8yBgYRKKQw/2
AweSDpR2OXpOlYDTlUR3RkBgxrT1miLwdiwQFeL+PN1Eqon4S7wZ3X+4UfKBuFyy4S1ouhMuZ570
bPmZDOZwNwxAOIoU7fakN4qX6N6wHUx2IXDHcDTTAbdyVpDnuUmoN4yA/U8JvJ2jQjZY2WzIRHAy
5YDA2WR5XXBe8FF2OpV2hRhwRkHVrc605vC2Hrdni+k8vL8Ih4UchIAk8GREB8RRpIRorEKWgsy6
EwZHloCkpMmwaE6zvTnXnNhgYhZYJo6zO6sBw/SAtbgz7Y+A4VH4SoyH28CM1YRzZuqwaVJoxmMz
JbIGIwmyZQ5x0StqvvfXU0vEOan7zCikQ/7QY/TlF0xbfb3m6bI+b7Co+u6w3xn1WWR5fkzLYTNg
sVmnkx02Sb1mpUU9z3exG4arvsd5qWtNjHDFQxLqtCNt5evAMCLW92GCOyNXyW4ccjhKiu3yF45u
CXWG7BctUVSVqBV6yNoAaAQFZK1wPu+9UAzpTsqAbTk1mcpXoFRBjNtxCG4FAQLRgNi0j5u32VA8
bdzk8WHZi4XWS5yi9xyEy9SDwD8gXv18NB7H84gNH1gWiASdO5m71XrwNBzc3uZTda0UJBxubNR/
ZmKsE9wdWa+Z4iWa6RLUvWPfkd6IVQfgTB40oUwiYHEXLa/pCucOOBd6C3atzisM8RhxH8LnkHpd
3ohFxmFj6A7qibB5xBcKi6QBjZiM2IRb9lULP61XwUClo6EIaSJCIkQ9phNvWi2ly5Nv5p/A3U1o
sgMpCmiyn4zqM+Wbpeu8GdcMy/0xF5wbL+7bqW/OpVKKkfU8uK08luzgfg42rRHD/Fg0NfeqlUED
4GFUL8Is5/U0DSeN1H0wG+oeFgO+zmWj0/NNNQitnayG3X7FUR39blxvuHRXi9nqth4t7+IMPc2d
Rh3DCoawAgiQFPPHGQdJznPfPNwvJGDfAK2Z3SHf3mnjhxLYRQkWIYO5R9CLhQPaIQaU1DOFmDfa
xHbPaXdeqtK6ukmrYBKuEEr9T5ibBwGIu1NhqK5F2sWDOpfqDseYoWqbrdKaok6Na0YzsvcTR9U9
X+NC7dNP67Khy6hPG3nmy920l4fWXX96m4+qc7W7tgt0nReIYJ7hRLedd7lxjIYyrf11zUMi+3+L
EIMgx0ATyB08k0wCHI1oQYqiju0gLM1hTlo7AyEILoFkpEEXpMRhyZy4OMgOKlh0gO7pWSQMLUlI
At0TMuA2Iz+J4M+zWWGTTn7yaMBHf+zuoYZXhlz+R7pAgUdkwzL+2OhAdld0HYHUev309PbuL6hM
9HUJo0F93ghz5F23o/Xdnf7omTO5Nx9t73v1/ad0ykao3ax7i2QVQTvdTAraWcKApryoyVC/GwFu
X1fv57/oP0wl8jAB73C5zGN/qPnoMXAZAgNTwFX2Tb0IipM9VYwp8UVDq4dVZVaI1UYByOCG2pwC
XLLzG50Wpyq724CAWlTkC+uvZC1NgnCtXHmafR6/V6oHF7TK0V2OZJo1GQqOMFMsP9Z4k0LXmlGA
DrGVOSq29F4Lj5lzDDWVI6zAAHY7pYnZoUzMiX6cn+iHURhI0Ss80sWXsokeN46E8bhglixMmHgy
/I4kwnH/+JxMMMfhBRC4Ee2jKRO77yvanTxpwiyj/sHhsjcUezDx49vq5vJ2neZYe9TKj+X56DM/
UzAeqydlBJzg9oUHg78uAO2XOgBsWztAx/VoZkbDM/9/qx7vHh+ru/oXPoGXLx/CJ/CZYUHxVJKB
cl2V5TvODISrgfrS7HUFJ8DLZ1CZqbFy51HYyOgyCpJnQriUUhBiYjxPIj6O5SThiI0U4FwCmeFj
Q6JIwVI2kI7cgJ/BOL+AQwyiRwxjl1Bs2uh9IwnWqO6ma32emswiLQWRmIQIIRQgOH+A4l63l9FZ
TuvH9ov7i4fb456raFUY2brVLFwEoyAwCzhw2lpfbjgZK7yrlivjXCNqKBmCpeC22TpsGZLNdJC1
cJxFxHf8L+7lUNLcAP19G0hZ5QTuYOYE1svdxcNCavuH9lC7IyfpmZdnwLFlHPjO2ZY4Uc+8PIuH
9ryuZ/2uvDxabYbLCbaBVYHNAIsQYEwj5pgmDO4xL/WGseeARgHm7TjcJu1SOKfe3PhCbQ1F4fpp
r959gagmP4hDITxR43CAuOkrLS9pJ7oru/6tuAwhn5GisrS7bIlAH1OelNCg/MMlBYLYbCUjmjWR
3j6H+U3sioYNhVsFAtqwktPhG6hj0kF5NYMXgpEC+ax3kP0fknL0QueXHTvqoQ4p7XdwQJz56x4e
dpPJU+9eA+XQz2oH3TL+NpilM5JKT0nNZvRzQFAHkO2oWrqapZw2P6Plc+OXtgINEYcMUEtUKe2d
SQRsXU43b/nPHgfQk0NL/j9jZ7bd1o2s4SfiWpy5eUsNjuQhsdtOt33D5aRzOEmkKEokxac/318/
AG5RbtkJXCoMGwBRAwpzdDYQppCKhi50AsFbd3lGy7SQOGlbH3OyNLtaPgQwSV8oeAItVZYhooy4
3cGtdl9X+XEP4YkQVZ1mk6sKu/0Bm0VO7Nr7u/1to7tudvIZOQqxENG8kAJYHO1cRphudhmnZb2M
hrU5Im0aehdVd7i7eHibXuVV29acXtlzc9psgIftBYHBuXa3oXc7zNqlZQtr8xTBcfaPtqO9aNOj
OpN5SaMRUMLw5pcYCQufm1Xjhtfb9eVlTi027Xd66ItBxZTA4HQurTO+793vb6pp3sZNw6JzaNvo
56yK8CWEIT+eIyfXOkwzudLF+mnaEgwBaHBDlEqXBx3w4/AAaWh5Y/BOCJ0U3Vgy28JooyeS6eZj
3CaAF+5Mg4qLUt6CclIsOqPU/pN4+wCq2E+Dg4gkq/xOBK2eyHI8PhYnj+Miitx9iCo1q2o2v1zo
cCr9hAlTow3oz0jzsuOANAMu6Bugddqsgj9XN8sHhnfVer54l+yPoAhl14hjygBX3/lfRrrFADJA
D7uCWxjSEtwpYfJ2bUiQjPHR5O7diRFhK9q2rdaAaHk8tDOUKZBAcEOQgkMCeyEHiL1ofntNo3l5
SEMECjIkgqDrRQo7Fj2bo/ZAsx20O47BFzhtA/4r+if2GTzXPx02m/Tb6H5u9mPs9ZwWgwVXNg3v
HqdpW6x2SuWpDEoFD6L4L9DuqJI4sYUSwq8Rcm09NI2qbQVKLdkQjBdsLSQIA4KBnBgacU9teDz8
SaNaQuoUML7Z/Lb4rEZHMtBUjDZoeEPEAlz3QatrzfaWmz8RIax9Wnb59Gb5D3/V7DGHBI5D82Pa
/LS7bfXVqCeNPmTGUpfNccike3pRVmN7157txnfDDzFk+c/yPk6J09KYUCj9H5pQxNLAhlCBJscL
AjT/G6r3pYFPpEC6qCilb9DK5II85ENasjVlnaezBbKqlO+x5QsSArVHqHr6jDa0qnNRLkFdTwxp
XRpe0dV9fXQ9FrHFpPcJ+lm46giULDQuYuX+yHJk+bJkeVbD4d2Hi128jkWCMMrMBuQBYk7A4io4
IWYKW102vEhsR8aktKlASpilzj6IqtkHDgEx2xBoBIG1tAKbq/P1v3+iPFs/UJ7DLusXFfcT9qp+
/0R5zveL3mDSuJnF1gU4hXLML6IktjfLFGAQ1BxiCFmLMxU1oXHcTmrDIdEwRmAmY5LQTMB4e47b
l+rUhcA4D9KqyTAOKpeOzUo0nSoQoeNEGQTFlbkrz3IBaWXdfwoRTNTUkUEOBDOR4Fvr8fzhi/1A
CAA0kigRXl3XZZoQikOITRbtSiE5HpoIbefoOTeTORUQPaudwj8j3EsjG+uaN2k4WsYVPc2m4uvz
x7vJ4+xp2GIGM6YnDKEYzmN16140DoLn+hkB4iyihmnXFyQt5LVAm7bH64efyaZHSr3zyV4vRlr/
AlmoTjTMB864fosQyKV7iENMgXYWUHAQ7aeA8jGJ6Q1I4F536Nxf7nUTjZMDoXf35pLj/RDXXosa
cmZaA8EhNRQtMmfp9GhI/aRXk2Oiv05c09D0lUbF/zPivVxh4iGnXoejDFyxpAHvc+I1Nve95fb+
cPtBGzMhAoUV4pgmDjFuwoDXKVQEcNfnlbQ8rZzmSWIqESlct7dvbjtvoQ+ks34VrbJNKaKFSxSL
3UQiwqMurFcyzgDT7iaKp+fyENe0gBCFLqZFgaYIyQpF4ugX1NCbY9adpMkvLOTx6vxifpMW6iGK
nRWkaWQdaRoBy3DqdRJV1Ys+tcusMXspWSTQySnF18Sr0eiu7qrl4CaWZyxWEMAIUlJ3ND5eSQzv
inBlQXRrP3gNIdmLYaiEoDDhVpt8QrnR7oYnUkAT27VuLw7XRs32deYHL41f2pxAtTA6iiDaDhm4
X4wGi7jlP1ZgSitjq2TLxc3rtkWPsK3r9eZtDTQH8Nxm4SEz1mC4XLs/qPqnZzA7nYfeajmubuJp
LemjmCqYT89b6QoXWnt7+TA+LoeSyOrJEP6npS0FRo7nbLT6oieRy+ILOPSxlJCPSXSEsROM8Gra
0IkJp9YKOhgSBTzO1Ltvg36pe7MIxetTCAzCYwGTRB2vDcT3TKCs3wpZ9WKaKUkQCNCURLxOSIrX
tEWOTHCHgNdpXpKBOGUaMlgZuofjAxBSuJiC5OXS+OvNO07qoxn5YSTzU23iA/YiP/HTSR/KjaVw
FKFoNSC4kV8ZgnAz7A9Yi06RrdB9LhlnifW56G6H6+XN8mk61qw3AksPCC8ZtwjTP8YYEboSAN2N
AI0bMVMZYp3CPGIw4uxIan7CW3+OIdZtAljNmh1k/8AdX5PGNaOEHVQfK0rdwiroADjAvSVIUgbT
87iVxuwBfGnwQEDUalBNNAKHsBBcRzyiP4SW6gODZGYEadbYguWVigxFrSCjVUD/w2R5RZjNHuBP
tEHz5Qimy8CdJbohS+GDflylXdO22/GiPd8/9jpx66OpBcTl2RVQxB5Id/M/H8kw9SywrK9CGHWH
yH2+69eyG8SBrhZgUeb5ZCIhkt6agwJWzQSmLtE0ypOI8VfvrtLgZaLf8gQVcCYNSNrF6fsonkQO
kSDcoM9rYIhQNPyyepeEiXYvDrEBN/wJDeLE6olGZqmohUXCLksWjE5GAoNJvzub3VXDDxtWF2hp
JAZIWUDEiOanfUHwggBpX46AgFghu/UtHMPexXYsWbH4JM0sKeItwO8OZ25X1xhISrzyudeWXGhh
SNcoYQlrJWtS0SRWMtNyJnQhyNTRcg7CkizHWM4mwtICSQpOCA56KHFcygzNypihkArxAE/37tmO
rKlDBAk9ZmjVWAQpqz7rwAIhm3Ej1n8FKnDNUOUXlsF/tLDCBrTuoMN8TL/f42rV5/qws90wTFg9
tN/F7vR/LW836SwQFKMGBYqAvjfNtIay1X3vrenqIFPXRAVXF3mz+7DtddcyeyCWxUo0TRc4x50z
2eQxQU8e85IAHg3SuKgVoprwUA0kyJ4BggeKcmTwJ2MphoBlICjhY/uJaQuRTWpDySAvB0/ubrsa
N5w4iLk7LGNzEELZaDLPk7s2IxLNtCE03gT7IWm3D93rIqFGSEcXtOws37wusT4MdyKxepyUrdHc
YsEl6ScrZo3udD6/28x9awzUqk18cmeFSUswBCwENTHrEDJmiXRC0xi1qXPMBEFSIDIKdAqgiF+b
4I7j0XHXICw8nJzzjgfFk4Ifj2UHIiuyc3Y3G1EzebMjL/CXOboWhJvZPFkOhFsMzW94cUrjGfJQ
5mKz51NFaG87OMacFb85//b6Zkk6DnIEks5luNcg0IqJ8NWOp0LqRbgTVxHRU2jO15tga5rLvIwZ
SFXRUvCk4EP3Qt+EvoJri0MphbSkZ5/ScIIK+RfXoX9QCZE3GaUIDz9XJsVzg4S0pAIS46+NAI1Q
pdWkd/G0G92uLiVlMSC0xI0Xl32O1qFDv9//1Yo3J8jjJAM9fupGcXWUc4x1KrZO5yU5RXnVKPpP
slRGyWqeLHoXShBUgFDuxN0AJ82gZLkLn0xW0g8mDkiZjgg8qlkrkt9JqdYWdSji8AO1aqK/oSwK
gheNUGCZ2ItNi6RyRiDGSQiSB89EUmi9LHCSOMQIkL4HDjACTnnsr21dpEtF8MqOi+GbLYbjtD8q
Sgad41OS2pqADLralSN401VvulAUSQwdEis8tgtr3Zl7Lqs94+6/FDKu0noCGaLtXAEsGdXOz3rY
rOE7f2qE6U1Sg8vmQNh1lcebvD+efIk5bvZl21R+otVtbr1sSEEqK0/hkTINeBorDtZFi+TlRP86
FMc36EIrmwBubrc4kFyPedSW01VOXk7nJx3vmlXD5ukIcF2eS3NaC+Z25a8Vp7UeuBUf6jnrI8Lg
bqAk3m3t30XmN19a0/96NQKewOnxcv6kbU+26CG528IsoY+376dfeg9ai9DEpJuV7ECoHggkALfx
QdVf76Z4sePleIy5lMGAxQmuSmHb5Yn9sdhX1cNsPvv9B5eb0SKdx+nF3eEDLeFeqm5puHnUGrlZ
tBLkZWuC1EkF5O0bjlWAk5/alt0QtH+RgSIGB7Z56JfHxJKQyXUjDWzwuQU05YeZS9PI2I3Oiwjw
vVZWbADHCNLNzKz8+fQLuLKb6+59EGDhBwkWX5GH2KD9GZyfGJsNqfJT3MxAWH7+jTh+B5AfVz2G
TBa2KXGkOHGapOWXlxV9ot06afb2peKsa013Bdvf9i10bqwt6+5A8sPlIRg5qmlzZ+1IAoNz8Zlt
J4/qsZyKEMLvPnfa+mufU3mMBlRPBEX5kwYBMhsrDmuVdKoah/WqHqe5R4/7Uf/uUqlrDs2Ol3q7
u5D2r/VH4ChcQ6I8DQOU1HNl+eCv0gdYBdcV8WaBtRH6v8Cn7Wid7nnd3LJKfkuFQ8Hr0hOZobPz
YWM96kQnlIt2lVI1eE4NzFWhWdyswIL4p6cGYD8Gq2P8PoyPYoh4+TP1cdGtgru7dWfdHXYvPO2e
+9oVV1w/2x5QNzn4Bfxsa0AQqxi8KEGHS9fEZQfWO3rRDJlC4aA3sGJsGAhyY3xpT9qMr3Egwmex
qQCMnIFuNiClbL7mrU+OKHGT/kO6FoSSdd7KlSyV0T1hvSdGYu3z9ibeWI7fQSocn5ARcLEKKtUG
cNEjYPIjtxTPrwAu2wv5cfiB29v+OzC5PKUVl8aEoKd5LPdOWphDvkmpncYQFeUR2iLLjuWBJout
EZSFcs6DylKFUnB0UMcyc/mlXHKnKLxRun2vK+3Wj2ZkulwPEbMynf7gdCPRYLA/DJ52jamPJ+TZ
AH4HLrQVLwW3/ma+ll9rR4RZuDB1TTMQZoYmSZotg5sJsiDbfJP85qGiRGb3PgxMUDs4yya2vPWt
LvAYcWZVsxx09zwM/FTnNXBa3+wFAfDKTKA1RZMgfEHsJSohXpLl+N74bP2X2986HgJAC+BP+07O
j7/sO3stttDxJEeX86/dk7H7stFvNbcPw+Fb9UrNj83WapTGU0EG04NuQeu04j1I43ghQSxFxhQN
SOk/3DUMZ48jztNfTrp8GLrasMydQZwy2OJoEu8ybYYcupGOBkCu/Bd0d7v8Gwu4876zm57dtc82
T6s/SJTUls+ZoMp9Q/eOl26zmj4lr+dx0GNQcnO710FUyFTXKniJ23U84ROaBH/RGVCQFHhNaZO5
MVx1R5t970rG0mC//2L9BcTdthccdvkAobPRW4gvQnefvvPHJK8jlrwCYYKfSGGsvp+M8HtsqOEu
fAb5nRdvkM5nj83OpHM3i+181bT39sD54VQgyhCpSmbF8UoXcUKhvIk/W73hjEDssnQ/A/mhtKAO
IMTaIRFaw8+0JRqa4jNSzRYXorjHlXls7R6HEZak0mPfPyYNpugcAWFzipg+XcdrIomwX6HYD2ga
0gr1xBSPwWLCootzXu7V0mQfecWcuDPararfFsMbTheUvFfDrcbW9AWG6oOIdN8AhEnclRyn+8QR
MbxCRYOLEfKseDEbbeT1roZhPPps/IYRDByg0RRbXePwMbSpPs0O0gs6w6TrZmsau5r2P8FNUJPP
rEB+gYN+sM7GKkiLbUHNHv+dnp3v3Mw7y0XrZh0veMEXFAeMfqmqxme91nnjX9YPhlYRcENBbKsd
+UWqvD1M0/Gkwu0W+49F6/NtwcU9B/iUAyPxJDsRFCNe0ySwk2FnHi6qa5LiTxfbmuuAYrrgwwKN
wBVEiTfCtVuXt9IodrADyJFHoD1B0N0Ouidks3xTLXp6SZSA3d1SjAHzAQsCh+DWh3+NF4O39gDR
KUDshzoL71vX9zoZo7xqmZCQwLA9rJYIsGaC6cCfLafBEMRJEUVndDQCGkxNcuH8mwnPqoVJcjQA
ChMFc72ugno/uNsE1dNiR3G7yRUnL66eG0wP9/vZeokK8mqaFrkDkxXgoQynXpcXXDZnZkDRlFEI
uiXm/nVoCsIbNu9Hk/VZ/VZdoswLhengjuLMgGlPTez4tcykGQukje8JMnM5L0NC9KiFi72vroY3
Z0TAe8iqR8tAhNwSbiQ1eVh8FkxCLJ7IMYhGscqFBYLnU5lUXuEdVYfKl9+Cl2EfkBCxeK1DZv3E
bQWkrda31+Nr/spCouO8vZ7NrmX0592O8D4VSBM2WZJdSUM3jGFn0b2mxvrxMYgtJGC4T2U8S8Nn
sI8/NsLHepSAIGeT7kjGQ92BfKqvQ5CLtyD+cf6VhkXOQTqX010vLQtNHh9FDFqGb+ycaf0DQlAC
hCRId+UgIKaGcILQBB498hOpiX+om7w0PCW4pXlkd/KJtScydUnOWp0fCfQQpWMMiYQeisSfRqoK
q9muIlCZG84d5OTjZPEnSogeM/WBsbfGmolxJ4FWSR6JWh/VYdFBaAh3UcQWzQGC8oEdpA19pVUM
eaUTOfSnBuFRiypsNTBqYegaWUuqalaUMblLoFecXaPoRCkyz8yiuvABrdr40ppOtfpOP8znz46h
upsnVl81O882rfAlyV24Plo9xTU5BNT3rDt/fikIUAXFYM64awJuBAiujL8WbS/kdv6529+mRwwo
4HE/v9Q/4sjQxfGt6+mcl/3LO60PNe+Xf/Cn7jQG9bxgLKTTC9hCsL72cDOpdpkBskP0NgN/qJnH
I2THb4dsmpiOE5dBg+PRFNfMFQK6cpvVqHujM0Mxx+xIt49/OCGuJ4HDxsXhwrXIxHO0Hm42VpKX
H+e661gLGdJOpJDtlKbnEzGZ4WjyQAI+VxLILQIk5acBKdt1Uj3v1TUqKuz49CvUIKD2kco4COH1
qrg2tsn4JTSy9bRx9HHR2eA47DEgys4QpGZnoRFQZkc1htIhCNUBbLb2X9ybqXuJj0hLiL5gYrrd
u3q9P325QZ5T/4yq2fjX40hyP/Zy13c69MeL/lOr0fqjfia5VKloVqqHwrHXuCGBbIDQDGHSiGE1
oQoJAUrw/fxTNp1INhvxKAisQJxVxYn9HsY7TJmOL5q80BZiGhbaEmLaAk2jwzf+im2SIMRekjxk
TjZM9tKmdDH17gYK4K3R6vXGbsVroc/GT21uvxwM+lW31+sOGSs/n3puNIez3WHXZbKc0RJ3YZ65
7wvzl8a1665XussDjzsJXckGRouqUSEE66DGaMwmR38ZYuzG74khFb1DStiI52tI0m1O/q3+iJj+
5+48Hpqh8fVx6GXD3fy/i/FwVFQzCE5kwMWhUuOIEchuPJeIWaWEEBFuOVote+8mrYez1t1itH38
YtEc3r55Z+wolROWWGrTbha4FLIa/2mVgU7TqcL/tcBikgIhpiEip10S4+1/1v1Yn0qXPBBrnjAk
mRYkWAtKn4XVYWYoLGF+AJL7T1jh5aFEtkpzTGjYYhaFdzi6J1tuB63bx/1+/bT/iHRLruIqMeM2
GCAmCLA4KAhu8hpCVqgvHoCYel7FTFBSmRvsBcZ5B8JInR4cshQTFAMgMiVHQ2JIRgxOh8JUYL6w
jKDjLHmdlTz/ktc+iZE9EOOihMQDldk0IAxWMoy+p85h5jMJPyt4sTxNrDY7wSHpDJPslth0QRDJ
p73LpTqU3MsQ6j4OlkP/13U6vGb2AsFwAeocK6qDUPgBphO7eIEuNEqcq3TkQct06H8+cjp4E9wh
ms2xViLIKolE4GZgf0DeJXseNp6/zSuAqYA84Usi2BRuLNAqi/4E9zQYrVoXuW9R7/AzJuUe+9Pp
PpiUfRz9dqvf4oxhX/G13qHT3y/7Ox6Rid6BK4YQBXg1q6v8F6p/G04uBr8TB5sAce+5icTcyDUU
0ZKWI+0wt11MrPk9EuDL+cGpZGAYqz72EYATH+b1KLFm8Ks5kyxwrgEQbmeZq5PseZdGG6nnxUNt
FJ1XRUuVKMuxQBzefNc+PnJ1mOti6C+Mx08gLxzBuGLwxw+JvrIzVBzlO6v4BLR6YiZNi84OdlHg
BUmbWlyc07kYUjgQ6NRALgbJ25FJG/qBvxqrkco/W8lZ7yMTKo8HSJJSY3CHOE8SEFJcPapekvt+
jVA0EKHbYb/H/gwclzoXjxFisKBeJhAJd5lAkR1qh/yDpBM2eBBidyPAeNAFWbRgb766Z0HWcATX
IYKFV2/6ujrSTKGljFCEKwLyMH67VS+I2jkWrmKZByZXd3MaJVj1EKNIXukNO9JVdCDWPFUiyhWL
E8fUwqOn0CJUi88MURB8jBfo7J5a57dxZw6B5Bg/N19Ehd9qxpBs/XNJGjM7BFubpdFedNqnRw5J
zM+hMNcX6JIKdJ76TaHJRalMrxe6m4CismnGNNulIinAv8lmOV4X6T1zlIqXZ55dCZcNHj83tdwL
YjKozBo3fq4q2qUrl2rGuUWdBK9VM3oeVWrDHSgNHDMthlKx2aEkZMGH3gVHxRraLrAay5s13ETA
4sxr6YILF2RFTkGDpzdS6WRHXoQaMXS+4L8ybdbWbtnnlmdPF8j12M/MA1TN002X2141HrYP7SrU
Usy/UB5zZE1N3yPUSHcR8IJUe6bZZVagIkhT9IzxOiQqLAhrAsSej+Sa+TgReVKQoaZaXOTgd/oN
F2d9QvBuxzmU0LPdPenwiRLZPHMr4aXDS23IMxgmHYQCMbnQcCBOtPFmnnR2yvd4EEO5eiqaHNlH
sf9P0XtM4BHGT1ZszO917haffU8UESYbdKoTz0R1oKsInmbm8O+WcRMNJZZSdhe7le4v53cD6ckK
TBqUS1eiyQmnVUtjq4Vyp0BU9X3+3yHyofnrAOlxLs8CkTIbdvFXjyc1e9erZiyzaCsGki1qcXdM
lyue88Z0QsOU09ZYbD8nUgmodTzUp3so1+izT3odC3ZK5hW2m79JIo0QY4yo/uNZ+/H88QtDvn5n
e3a7/GvR7L5ttrtvXVN/i+IAQcmAbLiALf4kv05npmmqHtWb8RjAU+zO1Rd5Th7EKqrxYcorU2UA
k/sTqyjd5q8+pVp130pRSSVlRShlxGv0KCfyonzlGAgp6ohzimXfQRyRsFJTVqHxUWHSzXeLtytN
6AsPJbG4711p2ceaCmgNYi94npiPvwloX9XuoffuF+92oYehOPQ/8NAf9Q4X4DiU0VN7ejG+XY7S
uzZ5I5oU1Pyct8B5Edx4Vk5xC7w5HR6Ph2qei2JoK8sZkgXDMburtwn4QS4SeHhkBBvbN8rvnY3n
o1tGqBAmZp3qu+VJVO8Muo2t/GSwm7yZHOYfwHBuTrXbqveu5EuEunnSe94QMjkvQ2WSLQbjZMO7
zJexUyR6QoJxLhBEP2LYvHroT64XXVEt0yhok/puJhxoPzwF0n5uXO0gVJPm5XpSaJNefqKNcIWU
0euLBTiaVqokOi9rlmhxBxDpFpdm+QbqvAbruLe4tngsCsayoUkJjFxS8hvVZ7u9GFyhNudvOoML
6Ur0J6UAfzL0bb3YgNfmMBS9EBeoDzlwd/oE5WF2d/O0aNx2GIf+LSWcbXBpqztvS9NvIQpYR9BA
CuFxzNRD4EO5rO6fNCHioQB+cK3yoFg8BUUQkqsgXbMESgBKw4NVdgro+Q9CrUdApEE8J7U4H3Su
fG+PPsvT06f30Q1aX+M8cOExc511AYEehoJIMjkOAFuZe+sQ6eTSGULSIQ+4qYiiOMurvmnyanic
8DBpoaS5o9FfviHI/d9PKNd+sf2jPRj2uU+j1dddGu3TU6iH5cNuMbtpTj9CG3gDSGfpQQil05Wx
BOUeDsqo/4/OzRCquJcDMZHqx9RofLtEiCBBnRBWxaEvTD6Tq3xEjEPIQGkhYCzTg6vXiPUNorxe
z4QC1PC0gsxb26A1Yx0KSbOEtEOSgkAIvAkyhweF8l3BeZnU80uJdJp/LM6yrpgiimFyImKEQDTa
EDr6ySh7gbJe+PM6Kbk1+IVByOJpv9I6aqfDaY2Tm1G2032/2dgvm38of0lV7WB+HpK+lEAlhLIH
iaBxCZ52upraheYlMuwOfBCtQNkUC/oIcVG2C0H42CUaYePlm2b7mhE8H8bwmWJwcBEBlnagmCpO
R6SdpeYIhL/6frXq6y6Awheif3cUVxlt0pEtcwuVjAWgMloC0VwTEmz2SEySt/6IeejfBn/lMejh
GyIPZzgCea86Z837tHLf3G7TAg+lkRNlPdsuxqfkFkM7Kw58zohaMnfFZkSHmBPBQYzTO9kxs6Se
KpaP06DjGe9Zm5gVHZ9S1fhTsXo8yGkdj1fB+8/3jJcWMRMVPLtlmvUrjAtnFk61AnqdUVvdF7em
tqtep6ujYv1eu9uJLWm1OajtbLZrPjx2FnEBJvzh7sJKBy9OF1vDETizDwhsYrhpYGrV4pzC0fV0
4IVDiZ0s9sqjOR98WlzTQRSVYwTtkhTPDjO4NjiW5kH/pDMjUBOfIXQ3r+E1swkWs8cELuTHi3bS
QmThv2JWujd5uD0fbGdaHjM/1BHzBmQk0LqK2QU4Cgc/yZVOCKbBzweQG4hXm2kheZ1hzDZASG14
381vDcIghBpaf5kNNNPUvF9cLJdxAu11ruDJgBfqazhkH9Gwz11bLGCdXph8z3Na3cW6xV7fuFOI
MmFGTe1N+rs0zDRzAEOdSac8dZnQ/mgdBYTAq2r+/A3UxbB/RTiuOxn/Vg22o+ZD76NDFFhb/ce4
aLVH97wtmacMjUSJ8BMlmPMM+RoEqJrkiVKncV1cSHe9j941q0N/4DjD1IvmA8WwH7UiEMhu91WP
KyYZ1y/a6eqqxYFxVMwQqmk8QRmGutagqMjzad3/ofrJoPyK9ERQqYzqk94HitGfJCPtEBmnu08t
FjaqwMX56pC94gyjEyB12384n31xPHA/2lY67AVq4bHkWKIIxMAHEgiX060DLT5m9MLuvpjFrL+a
xf07eOB1nIXD3G+xwkLb9Tp6C5j80mI5yfHgFm3uLgkB6j5WnMetftuMmbJ9ejijgsjnbtu5/mEd
VGC7hVJvafAiOZtPf+d3D1kW86ekoAJA4pndYhcYOE61qEHXiwwIBxrxr9AEGBgRx7kna+/04LOt
DuBvg8lMC6SgNlZASCkYZkhTSx5kHSMcL1+oM2hr5xKD5tASTgE8vS/F+ZKRu5IohVuNG13tMZem
yCYPuC5GtOT+RD28XNZGLWDWsLLNFVLD1uBkn/J987FTNXrT6l2ag8G6qQ7b/9yOnjbvYGTYnnKx
VNPhGvcmtlyJc4oTaP6vbp6+wPlFYi2MQCwRLJXqMe5hLNHr9vTTrPfAHLh1Sl19LG4/IyoYKhLf
PDm+2rtDYQI6QiVMz92mz2rM/RWnMHTKiA+btwh45+mLBKM267LrLJT/+qzf1hZpRKVkhCDuOEyA
n28cB4IjkZEMuRj2O3hJaTwlo+8zBsQNFh/3j0s9CYSzrBrKzu703nmgn/cdrWYL7TqC+7WHg3zD
MvPHTpn7yW5z+nuacEcUEDPBmK4pouNASzACsLHZRDocfkuNvwG3oBHl8En120Q7a/BZnoAxg0Cu
JWNy6bKBDZ2zaAzS4IEcuHWXXbT6vTHGkBLjp/ygCVaQNaodHwH0t8FqVMh3FOfyCScM57qAWKjx
dh9josN+L1tqZoUe2euKRFjgYxcEIot4plOHRFnUQUgvIfRIMks+0ijHXCp/il0HHjMBsfxJhs4D
QXYeIHeLxehumm4XXP6z/LK80ZWOxwK8wn70c/G+iyZvJQzzISYjtto7/dD75AggIrrc7M63sycp
NorEEVxH8Kbfnt9wcM0oT4+QLXe/Lb+AkwwHMrhimgPUWofL0iM7PZLpipQagZAG2BluP95P+lfH
Hx2V6MzyzNhy0vhz3tnqglG76eS31ldVvJTj0tBBy0kUhJ84DFlDeuCoidMDSQl8XSe2Xo74ZCq1
uTIWy4kBfNxTUzOk9fLHbnZTteL1VbQcrm5Fo7OKQ5OhsIA2K8DRLILe3ejXJAiyRqmYbjJmu3gy
YRE8plE2q9UfFobkL4qBC+vyNWyvT9Rtv0+HOmVliUAKiuMaGfU/MfAxf3iJhxD4NLE7bBGnjZe7
q+X7dPSXtoWwhaDiDw6A1EmfJ8fMAoavk4Ox9qkFCzl6LZZkhh3OoA67iq+To1nNNuvZppm7KEox
UUDoayANDAK0gzQgJhCxcbcBpu+AmWx95R21bCgiEX5+i3+koW9tdCC5E1ht+noTMqw9l4evdHgF
0dW04w+USgjQnZgh1OfyTCAsovsKoiOivtF9JW6g4xg/ffcur9UN5+d3mAt37/fJPhRP1PocGMUh
q2kM0WUu+ngOWqkkRIvHaD19nEZa+IhwInoFkNj9mbeiOqIOi4om0L0bISCuhGMTVBG2UW1lgqOk
4Vr1D2F9kodOnUQFiMUb657Ru3Ejwf1fuUNLMXxO4gJBcPA4EDYv/QCcrgtCCsPL7xvXmSiE4yFo
mnxC6clCC8UO4xNhrgd5Ol/fXmq6XzIRWpSUSqDBvr5wPxCauOBmG7xwDhAv88P5GL0k69uAu4Ki
T0l5phnn0NHkOly0zx4e7q+QrSgj1B6jgTxqdAFAmC8MRQmhxDIeY8kXAhDya/OYL/a1SPZ4g4KV
UOSv3z45Aj6fjner1rjaZtnz6Wf6UsSHGkmiwpWRY/gQAstBkQYjCAEIYhFzXWkauuwDr80fiE/C
QjPH4S0IuBws/2xiCrNCH2VTCFw2TzAW3Gf7R2yY1/AXn7kyGDaK+Sh4CdQsatZyiFWpQ+ApvA6J
aab1Zy7lPlnbgIRmNxMbjrC3zi9QMVv2piVGBI7WfLq72Lx9XXu2eqc3VnKnc6fqtHXHcH/IO6wn
FFw274YH7vS/yRQsVAuSWZlZb4FDGmvOugIragzkeOv50/r7eqHT3lCmOMhi4tS2AkFxl8Ln4DUG
ADVHAFUIY2PR8NmaAz4ydQHK3csNAdE2vJ1+FSqj0B5tAy5DGsMwDosXsubtbour3SZNB5HIPWaN
tM0n3oiM2UKrEY3bpBJyT3nsDudZ5GOUbNYwDLbgczRI72bUWZ/J/Jxvbkd0vPDIqeNyA/NEY84t
D2/KrmhzBpIN/7zOF3F8rL7NQVd9cy6oz9PjXPHAa4fPO9X7wXT52B5WPMwbfSf9ojtE950Q7P1i
mnpRSOMubfVpcqM5H22J9HDuOJ0hqnkug7FSEAzY2I9H2iKk/iEfBUQm8aZhiiSSFyJjPA8OLYqj
9bwBCFrQjGpMJsqkUhnFmRhxBbD1d9LiNmBrz7/9mlb8gUwNuJoeeUK42PN3clEhSz+bzt2ms8hv
CpxP+3/RZBYtBscs7rjFikil5oqxrafij9C7v3xLQFyl1j+cPVaxSBSbSpmronVlPbAwhyTIUzvG
4tYm3A1dsyljfKm2D2NSA69QjxYLRKQoQzScnYUBSHMTArSDBigy8F2ne5EuEYCJF9X17aVCYxCW
mT7+HhMVhViUYO5O6bXIhGBc9GmCML9gOKgH8jrnsx3zmT1JN1a1eFWMNz4rHjlBYZ5MeQwW+/Zm
8bBvftywoFPIBvHQR1pWReoo1aag8diEnjs8ywnf4awsNT1STill4y+6uADQi5y1o4T1mBdb/a3a
ou8DhVSFksfH46RTPViWibVRx0emQH/saH9tHFYAibQA0B3ve2dGEMIhfIhGhMXRXzmFP3Q4IeYZ
Q8w6uMJmHQiBZCLih6KlkyVQE338qTs4BC8QxhqPuEwYtO7gkG6PCS5fiINsP3xBtC3jA+ylXvvy
TqOOxCx5SA6RSIPi3LL7z1ykFMmQiiHpbCg/RDQUWZGC5d+du91PFGrr5NG6YCvOKfAuIXe6NVtV
/4St5otFa7ru7J8+aiKg2tLAtYVCMUAwGEwDbghiXJ1fKFm8IME10rPRPyqSnhHymuZAsUiN+HhX
/6w0H+xQI4st6wq203OvbAIXaKJKFXMaKNQDM+KRSUkC4lTHc06LMTzKTJS70+hozQjQGF6o42Kx
GJBOWEaB4uaW3uayk55RslIBLj5Xf3t7uAjJ3nAoSXCBIItzr7eAQkdDyGrdQUhjzd6zMKUstLrh
HVnV0sp42u+Outv56HVV0j7pRRPNqybLbRhYPDFzsu27MdvctBeHafOjx5VQHMpSqHWEp0mtI4Cm
NWxALJptvPqjfQ1adgJYh/ARFF/PzmYHKSdRH7PLm7djdoFk7k2kToJfrGCAJSVqBlawsondG2aa
Ot+wFMxhytXDQLOb5E96EpmBmDI1gh5ZfVn9o++yRiGicIdxM0iYYWIXbtznD8rAydANQpKxDkpO
fKE1DUaLzGtrXhDm4wOUFDvcc3dIoXr3NJv+qmUYGHym+uRqpDoM3i3+iXIE8jBUag7P/1w8FNuH
DgPCvVJd8CsYLjFudIXgdX0Fjq6KQYCZOi9u4+NLKcS84mAETibQzK6OkUmJmChkpGi1lnvEu/sv
D7qSCr429MVUEV343pHi+JOeM0LgL6KAxGpOP73Djk+Yi2vGK2PTPFuofGpKVd4YXjqc3PIeLKqA
633dR8GxWkImDu1svt2vhbtiIHxuHJjmS8EQTlfxVzr3k8d5LZCd3rCl51Sa7cHpC9DL5f191bsf
7z9K+qVlQyKtboF2FkTLDiEWMcQqIdx7AGahQoQUav2LlIgLYynCiBgxjN3ZF5bkQOE2w1CnkhR1
pLChLd0Tiwu+6gw/TD/AHPANvGJGMwNt7raXxor1dZyjdpsLeorZneMpEdPMrKlglnDbQ4TXVeHp
pGlq+QFWVXegS4hPn6zcTm9m62qxaR1V4ePu/PZP2pciS9PTmOA0vZtbNODpIDe8oXUb2mm9fxjd
No9bbRH0yQ3zXaiqaHIUBUhxKBSlCLUg+NUkibEgfm0toTUt7jR2Hgy66YFHx/U0ReBBLLYWZAYi
Ikbaz8Qu0VFzeAmfE26GJ3FnOZQHR7srNAYl9taNW/dSvyIFzI2+NHH7FWv+rV6HRX+2Lp2M7vq9
23H3jgVyt72lANycX3oniFAcra9lOW2PhgQ4BEC04Ao3hiZbNa77B6DYPuvll4hkICjhZHgLAq6B
YB4LupOQaWHBMCzLuyA0eyFMwa1O8cZIIw0OmafFGqSZBeMGmNT8IRoWgTqMi14IwEEJLbDuOlfr
t+CQ5KfycfKiq8WDfWRdXn6peIbu9MrfQWvd2t89PBw+etolpqEDhSSFMCYPEGfCGIcmIIY0vxFU
U/d68yf9DbvTN+/ZlV70E+1dXBIQCJInTdz8Uk15tky4N9i4IzSk+U0QhABX11C0PYNzS4bMdj8l
jR9ZEAkyoh6k2O3RHUgOaiO8IgS/2O68YfYDUaA/YAsmRzr6vFP6XBQOzaen9m463370/heIC/ur
NemHrZxu/6/d32iDhx3UoIGNk27Bk4DQwkEIROzhI5YbQEwT4UGcl2Z77DypeuWEV17BFnHClina
CwqAq6+IHkN3+EpoQr+BOBoohL22j/3RQ/ugi3OUqui8iCQwL7UGfRGyWJq2NWhxtQyXz12CoUug
JqR8nL/5x3ZdrB5w/y7CaBX673HjMutQ2zyW04JbWmGOokvdjQExe7o306XOKiOsyK+HcYaD9TCf
/hH3pNnumBkISSWErK0CyAjcytcza4XzskUFvzmbk8zwWhtAbt3v9Iv81xk+P08Ugs9cUbPFJotm
e8gjlM/5b347G3RvW+PORzHc8uZyf0mJ8EyefjWjmb0KZFktT+1TsVI3DxwM4Ukdlilqwgg5nDhI
La5lI6ks6xhEAnHmhIJPygY9c0CBIDpI7/kLW+d8tLh5yzEY58hJ+RQe01fKMtaTUDQTXgnb3QYz
E4ycUE33LVSz4rpQ/sRdZlk0aA6CSGiZAoZY8deKzx0U1+yQHSH8CEO84P5Nx8B8pUIJcYLaVg3/
TN1BauMtDyv0q7OG1C521dMDLFqyVK/UlrhSYafTZF2k+1uYK0AlVf/+levsygCPSFkQTqH54VCr
agKNhFCmQy4xcEpSSaw1dek0Nw/dT8gIYslFnVWcDykybFm1PO8qnSvkY2KLxPIh7rC8GF5bePHp
/DeS6kUuix5eiVkesxzuhppvKQLnTtbwsIkbivCgjkkEa4Obx51C12tYR1CYS0FPkBmi7a6Fg3ZR
TeKprOADRtpouk4Xt+Q1QyL5ScT7dxrxR55ZBqck3ADjwXmXckCS6sgI1SMEyGdheATIu7qix3MV
B2WJj0weG2ddXTrpTwU50xLbTlx0Xl2IH0d0HlVSiHUcUAUynCG2tIFzpPlBCLS3IOFdXPABmElB
vcGBnfnowC6zwPGijMbsUb/8yXCg+qHaGw6G7SFTrFyEeDIzcuiuHu6qwaT1MV16Rb8rdbWjC+Gl
rVigRzqkxPJYABwhs0M+0BIefKFaQIAh+pZ/7NJIqkRYP0Tqi9BGUgSIsgdtnbf7tbYklyhi7RAl
bhyyKev1pVBZROahnIVSHzPGdQZkDJI0RXTXyiZbswiSuk2eEEBzHOfLsKFsRlm+DOFgSxmwMKP5
ESrCGkAzd3AZMfaB4IisI8jHzaf7vZ41IdhTC+5VkUwLp2AeKYpNapOk5hLflJ43P6W0CHE4Jyks
BPPANvYqJy1fhaFHUEkKnnsxEpdPmCgD/5VRD1z10tSrGHt2OHXDO7YvLmE43K2mVXcy3cnU00P0
tvVgNtQ00NP0Yrl4/MYcdMJ1BPIL0Ec3Z63WcaeSfy7DKE0cp6kFMqUAoB1fgtQZejWJrfHeIgSn
LvZUydcKROdPpjA/Hxl2r7mZN/nGsRffWX5bbt+AkQiIk9BzNb5Ie3Me1xJTYztRywIfiCjkFbHY
HoCXH0apQFqIopJQghW32nJVc23fNQXi5eDs/L+g3ujEbyEXmyFANzCt21hcDlvJIiEl35Xfrk8Q
2m7vLRKGTDHDiCTZIU+2F0D6++sZj7zolAnOkqZ+OAxjEDo78Pp6g2XL0Bp/w1zj37I9QkJJTnm0
HlANWGxyKmKTmAjrBEPLPTjFGYJoLUZ/wsImhfVBqbYq6h04urfFGZKqIATeNUedgewA5wnizIC7
ITeL+xd+dU4EErCbsu8872Lg6T/Nkd613uikA7+XQzUg/GTnkwwD6vh11Oi+kXGgtASjcRrDP3QN
cV6WQekUNQQCH4VBoSLT9ku2THAjuNpZt6MzRxoa2O2VfnvRpLXVBWpfBjbpd1pNhnHl30ilVWO9
tMKqafwUUy+tHJmI+l2x2BWNzgd2/li7R6m3FG4sIIPXb4QrORAObqcfEQaBA+sspILbV8xeqbWJ
dhyIG28w/vews/0Xfn+qFHlFiyzBac+ikvFitUyWjXTzAnKKXrYWlpSWLaFhMSGfSCOSOW/MuUEA
BGdtY4iIFoXO5xQDRMiTwGfjxIH6nPMm/LHcb96ypcT5W+zTmggeBB65dS5Ldpwl1RFq3LhyyXs7
XSl7jS8r6AdPWf6pJdJuRXDYj3Xaz5WwOgIPI4O/A47Q8gfHQPr+M47OjjazNYRuAwfylOj8wn0Y
eaXWOzZd/6rD/jnHUFv9jNi8SLaqfG5U/3Q14U/nO2M+87iBIsZ1Vavd05krHl4bxibS2q7Ew3i/
6992+o+6P5dObfZ9lidyaF3CKPWoVOPIJ16ljQGOIV6ppHDgMpBoMCrrKqt99VHMYTe/xRub+BVU
6zf0oW0oZlJRuNa5QKaD0LmGllxP5iGYdYfMSmyfTzJIQkNm80tByC5yP+FI8USriv7IOk8Jiw3k
jerD+cPoOOstSUJfrZbMupJxfRVZD2ieSGYRMh3+785Gi61ufoYtLGt1xELnWQDgdjP73TwDhCHE
Nsno0VgjsUXsDtF8H40s9kyWC+aydvmFyPCXYKD4KU8UmGshrkOgymbx/nYlQv+UvU5esTV3Vdx3
xtlv5qy4/+z5rEGD69pn1WB2+KiTWpYrSjYC/d1DA+l1oTTIs865WMXuYEXtGJnT+Ka8yUsfVC3P
JuvUsxGIgxrARSvO1fw/Y2e23FaOpOEXakZw5+GtNlsuuVyuck/bvnG4XD2USIkUSXGRnn6+P38A
hCiP7QgolQfEAXByQ2K3AbR5vmm9ueHAn9gVAHRAbe2+FvtnbvAI9cEhom0WSCFrQQpxiTGt+cpC
9LCH0Jl9vj/pnrSf76wP+o7bozb7XaDwgLVxR/Rtnm7b7YfmIUZlYp88BUPYPCRb65iVDTI7EkoT
Y0gDb9wIWsZj3l4bgw/FUZDS1D393P47UrSPMTaio9kLRWHcAdGnUXLLFRtfaehKO4YuFNWAH1aQ
wgkjQJ2KgUaQGjLTGEH1xJO0rpUn4swVKcpz2bfgF65AqDgB4ccs4VyDl9479wxxW8II9gxfjJDP
O939/fWXxSYvy0GvVv3z/Tgm8fMxzMWHx7Ih9XYrgbHekDfMIqpophVYI2ZdEbTo+fDtCliLMBiM
vkEHw38G8ysUvFhlSkEPDYtCWnrI+SA4raE2UNXSUvD2I3mEO2qoMwJnrA50eseROCUpC2Q3g7O7
9xaoJFZyGKxD/hwaImL8+XbxqWGpJMQbDk4IUM5h0eHStdwCFcTlHs6zseiuB1ziw0+b2dmdjkyz
JSmwYXZZ7Qjd6BBzNwmlYVg/MBUfN/Tl9Qgkm81ixafz4DkVFFZqtu3/5ibIcN19iKbCVoohHxDg
cjk6u2ne2Y803H3h7oDs7VlXrBws4fhHz6vmMJ+BUmDAiEUHgEakKXFnGcZ3xbr0SluqcWU28LCr
aftBrizv2XfMY+KuwM312eNHZwt0ywZC/o6Mgrrds7s/eHYNDBkGisXzNr2Gtrg6DLi/6WsBK/nl
Y4X5jbyIMMKP8QHx3xWzKSeFgzPzC+A24rUrRnaYCjLAiCNialHL2vlqzImfbC6MSB6rIfuw4PyC
BUcoQSymqQdd9YKJT5pDmezaYLirztZGiRjLu1JzFT1VLMH2jRr3Hm7e2WOGkrxRw2dZZoM3PntY
aA7XwdWkmKg6CzViuAy94hP+1brdNMPu8h4bFR1BIGRFcIGSy0+1mdFnfHbptqwaJ/mx0Ty+Zsbt
mDZ1s1mp23Ab+3E7Nru+4Y7Rza5a72CNN3R9oKxOoThH52P2ilgC6m6Sg/BoawpebGpa9ZD11cqJ
4vO9ByO0/yAiPLcGMgPFnaz64Qy43Xz7zqh11hmELeSZ/whmgVk/4HUcZ5dlnmfSEIzEyKm1h4iC
gBMQDxJqv69FQsY+jn047OzA8kvMuCco4kKKSYYohITkDXEhGmTC/yIrIOXxJxw+OgNIHO526Gi0
6Wcwi8lNwM89lel+tN9O94/N+/rcaV2OENqT/RUz2ow1NFfBjcy62N+w9DBrtj7pL09B9Ftn8AZu
xQNTyF/y8AVxcLlmpW7olC3G15/OGMS9GV7Be3OaAwPYbZs3FlkdNJYw+nL+cF4boOG7YSfNURTj
A2IW1rAwEIT46VPc/KM19ETgWwLFRJprttiEiYYpVrTRzf7felicbpeMhQxOWrvlX2YZsCCwjPDE
ByRd5+nH3BtrlPt5J5FV9oxFslCcfTTMAD5nHrGj8e5x2k+LYuygyHpFF640zDyuW+ezYWqY4Qra
aG4BUUi4Iyenz5XwwRY4Y+bAj2YZ9zUVVoAQi5KCQHlgsk6sQto0X+VO1q0KuNsC9MOI2wKgmwNU
hw2Eh7OWoJ9pD5LVCMrNbznkBwsnFoQaARXNsV6NNpLiP617r5fdr+BWHDx78B9TvBNnYr0geY81
Fh3OaW/3j5fh9vrL0aZh8+Z7LdpG/CnLECJ/T1uINrFrtZFehOZIWYJXJcbxQKsPEDzdQ8wD/AmD
yf/i0Bg3RwpuZXFkdv3NrtT3QitIAyQsm8vhWENerMkwk1AJEKD41I3DBmCgdcVdMK2ihUXug4Wx
41fz7AjChTSGD8ZvBJD2587upBPtsO0b0vtTfnV7L3tiqAj3nLcHnUEzGsapNtU4yrxZrp8GX9a9
6OlmHplp+UkEDiaAwCsHD3P4vno3WbAIBsS1RbE2w+8ApUNtNlXmXrJ4uZn8h398D7/TugNrQSkl
Og+Vu2TyKo+0gCiPLAMFYaxFZcViKfqCg7+3zP7lRbVZMqyoMN68n+z6bzRmmtcW2uJKg92KyqdQ
iDkLEBdcQ0rgEcivyURQFs9ABxWW22RiZCFYRDI6ud5O0n5RooqhsLmoR2kkijGLZWPhydZiLEAQ
wiJ9BbFLpvlibAIPHsVLdjv6W5Df5gIYTTsF2Qy5JQA3Agx/lpedPabpMPNKxsvR3dl0fbFqMfTR
mrzrb7ZrjRoVdXFlbdCoLPmAE8rYqlsUV5HaOGDCQKilbZkhjwTM2fb62+TsbjGYaPNWifVvP7Zq
zcv1fN1Rl8sQOh1u4+1wodxRO7KefUdJJLmyaXTr9D9vQkHM1VbExnSLRsyZWjYtZlVHzJ7cQVKy
mCAvsf9k9/bp9u3D3x66BxJiy27eUwmRb7tvnmJyoaY2tIXO8M10hv0gmsUWoXMo/W0IqMCGuhi6
NT0hMcSMttkG6MdE7XS/0zo3nJOF+zxWI90cz1F3HpnanbAmr78fXknT82LhaCcUUQ3XWvWITAtW
ITBklrrnMVb0XsoVnVxrH1rWLGPPViJwLLMHjybCKindzD1f49ZFK6mh2wrg/cNJb6pZCuKZpUAX
UNPm2+QP3UUPK8KTthIJcjEaSRwcC26NMnOKdulMHB4IVg1xanv3DbbRGBBVoBRDR5/xH/gsBA/h
mHloPcgM5D/hV9gYKyePGvxm1HAAbpvrNnvtFysNWpPlU4+NN+/Tgfl4VZxdEzu7rBP5vgd4BftC
GcxM64gZibmWEWWsBY2Ae7CiVo3Eq7DK/FSYA0J4Gp3cd7R1Rr4VA+WTbxhK+AOE4ESiGdDf+gEC
md14G/IY1g0NgdTrTwAzApj2wqRWPAZTTf3EAGmNmAF1QUzmgpvev0J1lOSlaztGc3rtTruDG9s+
MknT0Xiwuu7fLmOBB3SNgxZKSwoTKJZoB2wSiCFkBjHtwR1QIohu2DztLqxFtlb6IZZ2FCZIzfIE
hTmwZpSGWDMuKVsk6qxeaSKYQEK/l9540eJ52s/Q6gSrSkhalFeUKSvKRBasy3kdGhH8xAS0YC73
MAqGM14MKNKR9dWlUISFAwiu05UjgZviQJEzVnNCs+YrywI+q4v+gU/MfXRVh9VHlO3As5e28Ugl
TAVqAGJR5Tt5FB4TqYL52CDXCQl1tYwUyQVxsLDSQ1Dn2pY9bAQxJJDR94XuRJKUBH+1V68wEZLf
582rxLaauUN+NObKggm0NbLUK7ZGfh37E+JvGA2FdUCpq+CMiQHpTN50pr+BOJC+VpK0PMOim3sL
PLkhKBD6H+HBEQCS7R8LzL9YEeI0fOgCTU24UPwAuCL8cHCXqC9JqCBIDecsR+IZSvLdhiIALojX
VbNSIUjBB+a201/Z2by+be9+NgQVewmO7O+YBnTE0mo8+RcbP0brzq4/nC9271PzmZ1pf7BJ6dGo
2gqYUDIE6bb6TKck3TyizEAsARBLAMWJMSy/anG1VI6pzjDbzySfvrHO5NLvNhiBy3JkBBzxt0Gw
KmjWEslHIyz/wFC8ogToAXE6Otts5Acjtvr9d5ORzpVAjUhpCEIo7hDJpRY6Oy4fiRsOkQekQm7h
XWJ5cBbmxvH6jvOP4IOHs2sNdASn+U+A3ED31NZ43vz0K922o8tFY1SKU6m5VnTQ6bPm+fh22hGt
8Xa52j14O4M5bz3xrZ4w3I0vHHbw9UtHZh++ibksqYVDcBeYe8/ZrE4ml7qT0VaVxXYxyyCO5Sln
8zCfNG3rhXcaLS6MgNo1NK+AJVgPtYVB1qusw8z2A9rbckjJmJxne6N0LXoAhjR6GKqfOKexC/1Y
rZp2n7a1P+Qe9/7RDPDT9qE3/XK33+Rxv2n3pDPWIYBqSJ8GugzCAfKiFAUeUbhoEHpEmuKyEg+e
pirRHQfaBU3g2M3JK3fQEIcFaz6gNswQzW/OWM/EqiZUhcfDkhyonZs1tyVEWGmsBxAexOS3x1Mg
JrAYRhKYM/PtWF3H0oH0DJ1Ga6ffbBphg6XfiOA2bTIEh2TAH7PnewN742bcbjM82x6z3/BoVHY0
no7vF6vt/XttsbR1gxuWehBvDoEtJUBv4yDZBbU5k+2iC1HrgDXhqXveUTsudmQTlgxZeDNQvQQz
4dmSi7S0AuqXAE3BCwQZ07T+D/9LMM0Po31QuASILIKjB+msujA9sCG3NyT4RYJ32y87ayyDYNa4
3x0O6Aj3jodSb3cPTW/eWcWMPYT2WCqI6Y5sg7R3s/NCcqsEj6YzhKdyDugrYiHoo13JxprlvjQ5
8bID+gRirYJPBB15TJbkJ6bdLa9uTuAhnLGXCmIdMuvEojBVIKgRnBzv1ifT/Vwn6Zu1hYvoFHhs
iObkgvIjCf2LEsY5ijwqkj1bzT33BsVkpycM0R8/alGbGy1gQeDzunvSThtLiSYCCNcNYyTSk6u1
I+wsgRYl0rov4zQumZ+s91ycasW3vpMYBB3XYydGKn3XBkUnDfd+Sh5qC4ycJVfHWi65s8AFou3+
tbzBPx49puz2KMEYAj68HFkgBVlmScV7cvycmzYDWUh+peHsHJ3HrJazx0gOU83cEscVl8fXGW5n
/cfW/Gm3zMscXEskjhD36OSlDh+vN6+KCCJsk/7th1qYkTk/zja7jzLkyBtiiVzUiB/bXASTxDH3
AgbXF9M2M8nyfhactsjPiK1FFcmTqAZU38Cr2mEqDzIrmmGH3XCWAAJnjTgGxuZtDETAVk6GvkQA
iGeC9rH9191t76u4v9f4m3geG0gw6dPZ8BI2mOGG8MKMqaGZzU8gq9FUk3rJ+83t8q8wj8N9XnR6
nxmhwZHZ3z6uW8PHm+H6+bIsmwtsCPzQxXU8gx0FOOgYWyNw2RA2VqWR5dwokO7gAts/0tYrWuh8
aTmvukSVhYTwhsakSsNvK0WszBMvUo4lAuhb3RAKiZrrSQ4FIeuUYXTMeSQb3idLIEuCD9aWdOGT
WlcSK3KXw1bVJhXoqttW855LBHYG55zPGyOVlONCgNowhW3Wzb7IB7xFhBAGL73AKoSmE02cpQNc
Z8AUsfEPfkTzneioon7kTUJJYDxMgwUoLb9zYwOZZJFsp/BH7k85mSbJrtvF7dvN/Vn/P7I2zwcy
JafR+PgnryziGx3IniMkPodvWdWGN6qqrHHnqQE5lYPI/QiElkUqzEOzTqJRBUlc9KUUGeOUDHux
oHNyOLYf0eBHJ+THdj+mjf18fAyCLEpYGyHhpByarPBQaDDcthmJxeV5CLS8UxAnBaoO2bfhzYYl
w2nVgBrj/uB88/VL6Je/LVVu+KFps0g/9qvLp/JuIJ9JVvm0yjl3HWaTPn2l39RcV20xFaqLd4Xc
JtrLHVzGFVsxdJJcLp8kgiksLi84Jg7Yvt1ebB65vXw7YFHOkT5SVvn+Ngun/aAin7t4mGBqACyt
8mzMbcZcGW8a1OyGHqPr89s/ON4ljWqGARA3cyfLxRomzmVGln5XdjlFmtxfNmcMvU4xzzGLMrL+
+TygweBEi9rYRCASRKCVAAFCF0Mj6BOIOwEgu+bhlGYC7TV8+nz3btI6GIDQ2NBtuf/5ekFnWEa1
S5ciebJoK4nRVeqoRix2TUBOBwmmGKe9DjEORm5mJIhzxt+pqw1OcM3X3amubadIRmn3+9POIE26
umUDovSiTdVWkimPzqVAZ+fZWw/4mgLEY5iovy1gbh8dR946FqTHJlzSKVF8p97Znrdi1yAJCZTn
AgqSjr9Pr8VyGJVB3eCTqwdC9YyX94jJI1Zilmnr/pnyihWU/mrqQv2AsrDbt/88cLhhmMFySSAV
s238cQftOwuoaamHHAfQcBhXv/fikLft+vqpvVytvcC3WgZgO5nH9mw70SGirUM1gibxaPvipnjy
ZfFKliX7+4vd5SKWYqAt2cgkdz+uAke+7EB5dEh4PoHUSmGNgLSmdJGLL9dnXz5aMsw14GIEsXFU
LVeJzyFd0LYEmhRobAKDQF1o/GPqdr6zWFcD/732mJPOOPElptaqWfvVbnu7uW03qxidKL0nqElw
H6o08hAXHEjLDgI1QXiUd6JL1mWU2hzYk21TPqzABhyIgTIEUarwTDGRIAVCWPDyiJXkV5E0JmFY
M735uMxGqMh3IXYR8SOC89ja3LwTpUO10pSzBd7DdWkuLGumVU0yv9egEMhN67cmehRiUOWzWA+I
MfIrSjB+uaS6R3950LB4rM1KmfZRn3n6eDcd9FvrtZYfHXYtUhRcQrDNruI7wBMCkWYU0CHxCtK7
CQGpgxqH3PjDAB518py5UaCbTw3SIeq06UcQThFjLTBiaMaAFw4dxsvhAiY36YOVwVDUz+5Y6RWM
Oji/oQrWCeBPdOI7ewp6WnHU9AbNeNwbH3cOpg+D5c1uMn9Ih+54Lkzk9JhduNk8WjFMbCuG8WJp
bG/kyGQOHFZ12PDYYTETjsivAVJR/ZMbaSDUFk+sIIxur4e4lXmEO3rsAUz8F2srX/LhwAGUgp91
hyVibA1JSiH6HzVTtEGt1icpQV4sAWIn204w9Po5U152t8ft/ggt6LN4sstemiMVeFrejTfsKpiL
KVA4jfeE+TdfrATWBqC1wXoAJMbcSUwJv5kYHos+GM9TcOZKHsWGFURAfyC4mWLEB1aZOzWM89g1
lrJ76NfT+uYEnAt2Fc14ySBiYEb7goEe/pMQTSEuzSzZseCHh8HZ7XsYRTidDV+ZXzzABEOQYp4Y
8IxOdh5O/RVmdTmf6rh/Dbd62pLTZUy1343DVKpmpXW3mnT3d/v748N6YFLpPXpeAR6YVcf9ZrgB
09ATVR9LcNgi4e+B6yAEZA/BY5cEOYMDCbwKJGdDsx9YkFIuSIl0mRaLAut75WNxgXZ5UK7bZyNU
xnUAQlIV5OGoqJsGpagHiRj5Z/wfKpACGKewr90f5IUcWX53hHLLAg0yXF88anCUChbDAqIZNJpX
PoEHjA4sL4FKWgJqSKRpSMngEJBMkRiI7WCbyxcRSEBQVbna6H+pIF/pTxKeuQpCrYDwFs3pihDw
gEC0oSqX+6V2xaixf0pVzwMV/Mr3eDEOiPTRZy25ncpzG6UTKH+CDqcMZlbSE2ac3P+KvViVq8Ex
C1ck5FdeQ/Syk8eTAgOy7kAULw9lDf33SyoorEBBolyyIy//kMpVgk8p++hoYiKy3RBie556XTxg
F0hhiLKrFlpeEMfbF4eHTkw+qjJ6b8UpJUMW50cfE9LHKpgwlzzAaxgDUoIf4YZjQJwGJRILP2fA
z7bvaR9rkWMndzaxOAfUT4hGvA1jHQfiUszq9ud8sDwSGWMj5IWAIWmH87ycScmT9525MwKWqpeh
pylLq9ZJM5AfpWFlBTTC3oNInkKSgM1XiqbUfIx/EXvq4Ou7QAg2L9umH1cEU4Py1ewv0OTVs8UL
1hOgLo6OD4tN2dbFcBz1QjiLujuIhK6FIY/xTp4kVp0ibcSCDlnnufqrrtiR3TO1gHbe+W4Ibprf
NWd3f4KigdY0Q9ISCYRYTuiXeCQBuNOLgkO5wtTR0rDGGNgE1IwCJym3pt1ekoPMiQfC8pfkT+S/
Wa6WnLlmmz/TNkRPX7KPkbJSN9cQqMpksw3ieh5gOyaP+CHaFCpwWA4Sfg39rmTnwrfxo7u7ojg8
+UT1NLZn38d+aMVofvVnKVkEf0u6e61IiL4hqwS0df2JMcHcALafGDrOk1TQmkSJZFlQkkhQkOY0
LI9pyz4P5MUrea8L9S+usplFZZyfq2h4IAjvUiHXmGqQG5AYV4n66JE9J6SDwN+BHaYcPPuPZ8Qa
j1f9RqOQ2D2gbWaBGHAslK2zodMoAR1y/lEAfKNYghG1a23dxJdHv+ucXZBeD6MvY5vNMnheksL3
Q5dEGi+uCchXH5xeEuFMFWjJNSTy6Xomv4nnWecULQQnWA7IxviBURpu5lNM1meWFNLyAyEJNx8J
hQsEIfBZfD9Qj3kgNJwFc9ssIhMQYP12iLyzAKqjxwpQiRxXJVEd3kfsNCVl6SMDgu1nTfXEDuyk
6V6aXo9EulX2TylB7kwmTrgnuT+dDNTIql1C4Tdn3E8MoiY2GkOPhdLauX8P0h1MT/7D/6ovg+dL
BI3h5Ob6HQ80g83N8NJcpzjyL4w3+7e9s4d590oftE93JYcsyHPjNeQV6Hq7urUEKbsIymv3dnV/
vp+mShOTFk3L0Z/Po7WOcSA3zUAH15JuLQjBXVw57n720CBfpC/Pc/nr/VRXTRL4AcgAHhtSmy9j
rRNerC7bu99AvB4Gn0DOgQdOPNnM6e+6PdfOQ1AP1EWYekDXspSw7jykoSmX68FWFe2lfmV8Ctuo
yvtslpJbXfl+/+GUwiZfTuK+UX8B+gTivgsjoMZRIWK0/ys8lSIH5hyPIIZproAHSnLoczfdrPf4
dbJrs0n5093NlkZtcqpb7sXXtOpot7qbR1wRTbjc7Di47G9tX7ZjqfT7D7PGcpvH/GB4cSh5CcWx
clnLEChiCOgM8f4VxIFfQShTPzH11V8sONM1taKx2FpLJvMIUzEtGJEax5TYoNimuK3FlDecbUeB
NimuRYE2A4bNV3ScX6zpxHGlWX+U3HAUnVoSKRp4VCLmJNFqNIVgqoBACMgDlJDFXHOc8R6TyIjh
pt+6urm5suMJb+ynIl9eT2AtQJ5AgA4WhBqmcjDfMSIItM5JBKpBQY8CMjUjhVBhWbBns/kf+9Pe
6oJIpEsHvPEBVukCyYxIZZxbB2XvGS1t++YpKTW5rG8bmSYy44GAmx3NGrAIk4pgKPM2Lw0OC0Qu
4nWQHvqCIAUgNq1iQ27Q+rdfJDB+NvL9s+8O1ko1H29141zNGZHLnLmO+x4gGZsK2Frgj9tN+2/8
HTzzKXBm15m8o6L6Yq89lqRyLi6VbFYn7YEQqmphByJGBTcCEYy4nWEtGhcwhwhZq0r9GP3NdrSw
1Txdpx6af6cu/t314sfcIplmu+u99MlaZajGB4cAi879RXI5GIMOJlF48MmLIKzYwasiCyA6H9XP
KjpEIvpQ+qnVpMoov6AT0Ad+QcN+/+4bn4D0j8b70/H+T4nj5qZ9sun9SaRsMtchQ2nRn9MheXfR
vVjEsSy81+1c3HG5YJx4GsNKCdSEXV3uNx+tm6m/sprdn1zPWrIi1BCoqn26W24/3j2m6QvSE0nw
90PO3SPXooWDDAeNmHR1Weg8j+Fehd3UCDi2yMYHd9yG6GH3Zt+a/1a6+8W4kDMuBBA+uRQQyjIE
SQIe/IFL7dvfdjdvipRQXX8PyagGbxFcvZIDmSSOe12dvi9PCCdBCyMektR/o3/BT/JmUM5asN7O
tMSSnAs0QbTowliBFEY6oG5CD2cOMsj0+gioWBCd8PzZ/n5XvdSbayLJc3nyZXPFf/LjG+MY2RVH
osY3aDeDsHpWuz4ydt8534o+ISL8N7WAltlA6NdmAfZn82hJDjrU1NAvxeZlRCfpI7OS1woysx2X
Ay1uTvAY+bEEJnd0ahCBKKCGJL4p23DmVASD0roaPJmbvPK62NJF90EZ8uwo+yHgIBwOxRFR+fDy
qj5sPO/cTWIFXL2yUsQLmeczE1myz+aPNaRutYtJ6Shq+aL17fyPtN7VH80vrnypMwifWuCw9eb+
ZN+/e4crlI65M/F4s6YNX8QjzR4IAYRmDxiLxYN2HG/5zPtzQhODtJmRfAY1BorK6Wj3mNlWVWNp
uh1CXtxNXu1uRCjyJzcjbm1dBXud6e4J/DEUnJ+BuB/ZK/FTi95S63Wr9SePDu7pFBjKYUvBAARJ
klvy8+Pwy4paa12MwlALe0CCVWd7NaEjn7/nJTGfTXtLWTgqkeTmYHjAECn3I9bzwSWEUSMYSdat
jbwGJ14+XgyT52xGkgYEshnyaP54XQKPpqthj12H1M7eMb9RDK8ZMSP8coHlZR3opLlICGgaPH3W
afaJJ8SaLGQF7yRERwss28ut7uCiewHUjyvcW94hMw9qLDZP/8vD/um89Yos2r3p+RP9wUlv+oHs
kAHekyue5hRyJQ7cyFWQFLgLXc0qIA4OGEUWeLngWOSRMopJCaJJ5SyVR7QyliQePUgBpIUBIke0
MDXEqiavip3bbmgMi7lFkq5vr1gqYzNchkI+PZ+mokgXBuLCyEfuNRttKFArwlIl/a1VD58sddOO
fs5zklN8LR22SGY6CZp/OorOZRzOeqPmBH8CEPfKDQZVJtg3BHGLTy9rvtzFVE46uWR0w6hDkN0l
pfLiQ9L6Vn0AzYBPcDTdKCJRrBrJcdGU5TZWpaclR+u9LjKidqrmY5wjZQKTkii/4nZ4251e7PfR
mSD6ZdgxGESTiTxCKuTtCTetLH0hat6c3f+OyMXUo/7Tz1S0l42GtHD/zAdFhUnwLCSjQs3fKBXB
RqBACprd0OhkbW29QtJ5kjbkvZfr+e7fSUHYgOBX+RFEa15KMuqgCueSiScfWwfrsw0DOPHA6v67
kifFaudD3Iecuiq5I26DUDcuJHak61tDfiLkpTmTu+uVGl7HAl1nf5PGr6i0Vg0djMjBnMf3xFk5
CAkPVr6iglMOK+UHxAZYkCS+1RY3CnX9TBZDWw/jJgvJ+EI7I14okFpXHnifz+VnkDKOkKjJpXLj
u1dXer25XFzyX3b2q+QxOtOtj9frs7e7bhyfHFNw8ifD5bcTMB5fbOdpBIDiCXpRMzYOchbDiXKv
JFLwi2vqF2hijfgLyne49Y2bA6Ipph1eb/CXuXEspmaS74RvxOcpsGqeDwADxiE5utHaAsxX8fWm
RPr0VdpOxk9ZKaBokigMOmLpEMu5eGn9CUDWQAcJcm6eiPfbWbFerMSXDIQNtrAjRAhDVjN+tIwA
JS/pgmNQDGcSGo9h0f6DEGX2qwUMcfnRBTLOWvl6GRkv/3v+X57JhoAQGhIT7sWzwfQYQ8UgUR6v
Z2+lQpVJWEoV4zW70dDMd5dzGWm+IDstoNj/eFdaKj56xi38KbPRTCp0BjFPQA7rJpgUekM21ClZ
sFh6F8vmlDvSl1qNcPuSvrgJh/Ca/zEXMv1TLrmVIQNTK31b1XBSPXOf2oLbqwG3bIC45kDXnCqC
JJMR3w7uqqumeclgGAhKc3J5CtxqftfWoXH1F6qnqCnJInp19mkhD1+bX/F/mEJRvEl9Sc+7ro4r
AuSYAuJLpfSWzu4jYbqDNuUTLgm42Z1JrOxVL4KLyT+XCLXznrCLwfyojqRv+/b2VWfwh+VPES+6
wco7mAJSNMG4Tacb4X9tR7vdfWt/d//evQ/bl3DlAyBm/KBFqvRaPMzIc8yE0uLaM8Do1e0ubWwZ
KHJHcrD7OG+tZex45vj1aMZ5xQPz6mbyEw+2fDHsrXlgvgqhB1JXFRaLFKg9bxoSCV5D10NZxxSD
YSEEiKXTk5V5db7Jwi8QysSR5iFJkj/WQfBa4XL79WNXW83bny0Eh5OOqKdTLd7d3F+SZ4hCWHQb
akgZ4ymYY6isp90Js1QTrjaa7846j3Heeu5GWr3RDeu21aOG1I1fkTSCRY7SQeRS/3h12ctrrI5W
xhwf9Nffb3vj1mKVd57YUyt+4tGsjHkPVDi6LMcM1tfT1sUYpxsw4nl0jBHv7wS3ABqmDdI80JZB
jOvmdITzHTYQYhiBHjYptE+mDQ4OCHYLvhVGWjMtGkUu4BpiIIXKiB+RCkTix2TlzufnK45GYxav
soVz2G6Pu814dHx6yGrUPN6PHzqD3/E/oSaFGCLQHqYCQbeABLTKevbShfV4IvrTas21xlmVr65w
IgYFepqFx++igM5Vh/n5gSSFry7XfHW5FF34Oupf7Uf/zHY3L7xpj5t50QIcNrdxZHQQjRjtEfO8
1qUwnZ/M9JrdGgbxhQDhjx6Am7nV/T/j94gArCYirm6VrclDLAl5MUVCCdgEUmqDgvetleE5iyW1
MgI0XiPgZKGapxOTy3iSv4BrZO19eXIQSS1NtQc9XGUrsvQXR8vSioRaWoF5oTWnHd/Qw4umTgAT
Y4gUi8/RdDjSj+EuiB55Tg4XLD6jfEkZYvOXUGuQ5nK31XI/nqh9G0kB8zyJqw+k+vjA5G361wil
+REkjB5P1BCoeqRjEKC5q2IpEAkpOw/7mYzEyFdFXuPiXtUFtyAu+AbZXp8+3OlQagK1gWz6Nfut
lGZCEmNLWJDDnZlQz2ZbZMwtpPGkN1qw0Dphtpw5c1TeLgEwjlMdcrL8TM2BQpzxblUDFl4EC3gi
PwfUWizyCZ/BMfPKaQydhvg4ycZN82FRERJLApQyptP5T0Sg0YylnG2wdh/ifGxqTuCQMLIc3bI7
JobGf2y/usOjk8Fkv0Zj3bPEcsnuoH98fN52sWlz5l63/zvjadTKFoT9drYjtly2WcBiR0CKKRG+
1bvRmfdWvdKc8JUEXnUg7fbquvWuvKw5HJoYVL7siGDmPFYfAJM7ET/FkLTMQ/9k8Wpzftd9T5Hk
SkU9tqf0URpDDq6r8slD+bwJnmYdXFiS5ryIJO2gp8xigRBwhyLjIIi2ZJzrYv/bDHSAT5F45F7G
ooyYWvaJcscT0aZDKtk/2uuE2JMIyG9oKamtF3mtnV7JWmL9AEbHzOoZm2Wnndf3fxbrg/aAW/KT
s48DVHbKfqZqq8fZyXj9O7XXiDwFhHmuK+JyVe080OFqyCLknvlBQe1b29VCt6hBUrJQNalPRpKq
hcJZj4BxcQKpkkrltjs6gyWj8qZi8nm7Ecn6Y51RT7wLLibCKYFKlp1vmta8+ZTyrLkFonWoAfDH
uvZi6/ZIJz6wZZt7dXujHkfVH/tg+/7TzVNvcf+71D9ab5sE65o1B8nNg2JIs8SXufc8Ynb7Ol3m
RDxyCkxbdJHYNKunGZ4ks2407mOJAlxGUlPI81W5/ePHqp+AaBCBxcY/A4f3ZRglJAQZsDxYSIGW
EOBLqSClDbmG/+262Wkr0DxhyPSTmQ+nLBP8kJAwxIVPREI2IGHNaMDPGdU92vfC7noOJhtyWna3
y6FwHBiB01ctI98+TCfd7XI5eZvOTDab4JoDjAGB+jXkUVzJ68j4ySbvpvdmGQfzxsASSbB3WB4S
2iQd1ocGBw8mB3bp6Jph92IpK6NwYBxPZmmciY3SimXMQ8Ac86zocfBMTAwdNiI+xZqZiA5LgrWw
8TAP3TbjfcPVEm8EzSJNOleusNRszEM3PCmENufGVIPZ8MrsMzfBf6Jjdrirc28azhLibzxsOEyq
NxrFOSAV76ar3vVje7mfXn2Hd6gYTIH0BYqJv7MGQXF/TmaXEijUEf1HDh+3f7TDQfOnBLTcAfkC
f0qBacUb78L8PHCE6JA3EQWCqNSIgWmtdOAIcXlkPK9xkLDkMyGpMa8QY6kCcdAaSRo8WjSl7sZy
fGQo+t8WW8pz2YjGMO0BcCb+BZ4Q6JhzQr2dgGSb4rwAv+qiXWfKAcnfx+8mZlyCwhM/O18jFvXm
a1r5aeI4I+jMq8VVAJdqjM5YOCSfINQkfRH2bcciCC/sZHGf7pHgK9ECw0anQhOoOQ6TlvYmm5pX
HrrEGr6sKhWu66zE6eYk0Py9+b+/0Rm+nV2Hz1ItQiAjs8TfLyUPrgDyf1XeGwtiBtnKTXJe1Qqc
Uj/oAoMJVidDvtUCaJh1zIYxjWCa1uTzUgZnrHCOKVDJLCkQdmQAlSVfECAvg6SV9zyYniJE7K4A
IVDVGvLo4K8AR3z7D1eLw8eUJBTqVBpe0N0lsJgIEeWzXgwBAGnYk++hJs6Zt2NGMpMRkhUE+wcO
ZE87PdVsNYkjyyIntpmKzDSPvIv2aMSKXynBRYEr0AUNZqVaeWdd9lm1B5WfU+Vf9DwPRWaTTeK7
xcXj7iQNxX1yZbJvmiREi8oYFHDOVCIvyajLIdrZkyqC1kU4BvomvbQXUZ2nBsv4Fdo6QWEJCJnr
UXsXYC097FhDwmdDIVZchVXhF+qiiTuwGurNEHv65TY9hpYVIImPxMWv8xYFu064NSDZEprg/Aii
IUYLCabgevB69ZdZQxxtnG/E4VX7RVBOfNndj65EV9Ls5tw+EGyqiAlKHG+VmoK7mkDw/fV5azTV
Qnkq2Qx/a5/yn8r4Q4Eet7GZpp5kqNrGEAbw9mI6vbCYwhaVpoMzd/82vwqzaKyJ4RGEt/S6Rz3C
vvHoLOwg7D88zE5HDyeWGqAYDvykTLOHED32wq4NB6Jms4xNQ5f9vVZqfz7QgmEKAB38oqG5hF1I
FtZ2AeKQEalXi5OHODNfGcV54/yUSFcd0kJeaUxRUiWFH41fpQpSAj+rtHBv/SiKlpaNd6AjNCE2
rWOq1DnRIo9B8Ig7RI/MTi1Q3qtvxokel90k+0bNJtZx2L8t7pL9IR6N4M0aj0ESnnCKNLQQXTSc
JRAS2hc2JIHZbRYbrsUtasf/3KN0FakQ0alH5vo6bzqGwVSLbA1LviEFokCWJRD1Rt0h1ShQBJcZ
KzhVWj5vWomLZQ3BI8YCVZCSOQjv6pXa9XRUkt0smDLuVLeEZoiO7M53HBsjadXF6dTQEEQ5I2Ds
9Ka2OiwKKoIBHfBJPQc+YVpFEzWww0wxpLdLTOFXToLXqit/uOxjcnLb0bp60zvNFJvS1N/EBlKa
4fNODxnzC5AfXTiwIFRBOIdhp8qwyKYZsTg90tcv+vXyIojfTdCzdTzQMhuC0NYDCbTPQMtxqTll
UH+XdAQbaOUCSc1irckfcC7JWP3NpHEyoKeOyYiqUXGgA7WJTd48+cdM4fgBYS/hSaMM5AT3YqFT
ybog8LLkzmvg7lyQFY8xrJEz4R0HCjVrXLrzun462Q5FZdcRSBZAhMEQcll2i0Dz6BgLrR41HPxy
1DJ3oF4S1+UBS1X8ERQJQqQfgQStt6K35HEJ934ZwaBeeF2Ep3tWQ8WAPw9ywXYf7ILB66O9dhhb
jGppT8mCjy0QRJl6lHn7dt2cDNvpxFFyJjcHEqjggMQYoVXg3A/h8bri3QnPjiEJiIyhEz6EL2Ra
hq+lQGxgqQJv9//DQVZUC3TKJglXMAbBt/OJ5vehgMrJ47cuKubyzTlNApOhpvvdx6Sw3FFFbFx6
SEjNFw20RWtgG2Tc1sX8Bie9YNlqS8ayb2HxLBE1JKnfRJbHv0+/nOWzfkIeEW1LpVVbBvrbUWY8
FgkrODHkmjrsIWD1VxinXujg/6fe/ErJSlMFWEHk9uv1+DRrJT9DUEN+jqlQLWIPDSnROiPV7IMp
ZlsZNdRyx8XTVJpaMrORTWMAFunjafTnw39kLnZbsj6TD7nlKsZ/1S0kSjXkd+s1SE6b/+cXnVpV
cMlWKcHPq5Pr5jc4YrNVlJDvkh6GSUiHjfubJYsWxGxgqSgSKfmzasSlutYFeT98m6ZyLKmixUU7
DiZxdV1ToAmfKxyfSa3v2n8t/0niTQryKesg0vwQBVEBrAOpeTv5K1nUzHaglvwclViKNuIKGOq7
J1zKgBmCCh4ZJn+TjTUV21faBUZaIAms2PzKe4VKqqsZmfXWNCHShAI62FDkqwjI0p/yTGKcm+H8
Nt2wq2/HOixP5t10D7WMYe6PJr+T3DGCDvY+7WgC6SfLv8zdR7nq9Ga0otc8rWH0mgOQIT8od8wq
dhdIyH19ULzbxdfFV2NyjHeRlPc8bGsHOJnl1k5OLGntyh5BU8oEMqRAk94yA/5siXFNJ2hjYhsq
r2zUieEbzK58DAsZSlwemte71huG/EIn4K4bXngCzkH7mlyD1TDfamdIPQilTuCSoTiDU1VKWmyJ
IdpIEuyDZKEmeZmlueqau9ql8lrEataYFf/q3Xanj7s543i2xpjOZJbLpK1sNuZR5lk7AHInDsRs
qqElCLimQWlvYuUtv3vNbqX1qXIecQ41dAmy+lACywxtwmCvP/146HI8fr6SIAYuex3uIRmPOBJ6
dHziWO/L/WLX39xMr9KYDB01f0r784K1fY+6xqB8G0h/DEOjf2WZB1rs8eIPM+P0o+R5R6dJ/ajo
meIEpWYyGksRFic876q4O2WJy3+H8ysMD81fcTPHrJU0AaABAWkSYisEhgwQCgKeZcS/2AQcxMQS
BxwxYMOPdodqp6g4RDDOZsB8BP8x8TtxlNXxsHGvM+p0O0OuIOgfH5c+Woym+8l9/+bq2TxozNgi
J3Uoqg3xYUOt3SJwWJ40gKfdzAgpPIizuNX8lxn03MOCEUXC7ZxqajF3rPgJ+gNTP8X0N7RyQ++k
5VWjCcGHJzjd6vLwK495iXK6qMe8OCxwEy/cCsa56Nvd+fSN9dEaAd2LeuIiYrGI+TEPjk8bswJw
Q2UX6W90H+nzWZf5Q3e0uJ9+ublKs+YQHWNg0pdRRynBuW4jzVquiOCCRwnjCSoTZ26IXZ1d2sNo
8U/DBjGqB6VNdTOhQJB6ToxdztDRqgBSM4BHNAEIJ+xx2LpCdKyroYWex9QLgKimOAg2EJkHctgi
Ry5CVxHbnYAs9j+h9NGdeUHp/rDfDLkUtNvtDvV7NUcy700ep4ttc3PFqD8tlxs8N6eQ20alhmpF
o1FtP2E9Y6oB4hJlQiPf4MDJPQPv8UOaTCetTwxOA6tl8MbmxyNbonkMxxqxxy0XfZOvCsPNdoC+
npmaPJyz5xtCt28xYas0RwWBCXIyWs3NKvU6oL3IXfmjSDIxBAhdoC/q1RG64kA+pwFLgwz+gr05
nmLUNNVg2GmPBiy/kMl5zoJes5v3d8vRdVh7ziGpedBfxI4TWGEp12i9ZdxREFv0rmxPzYfDUswk
7dXYCxQ25UXqkHxTm0eCaB4dEx0hJoJXwyHr6ziJ1WIO3PViU13TO00bH4hD1g29qy4cXkv+wZ8p
tDdS4Ov58FQ6kOd6CwI37BKA/JLZ+a7p54jDPmerdwbj9vGNn6u7yWLb7kzZVe55I4pDF2x30AJw
W3prBJR3ezvb7S7MA6RayPBD4ZjZUy310S/JbPEbT/eD8+lqLz6SLdABRbP+MKBMjNUFxYJpimcv
9uRh+o4n/xIDghTtd7QWrtU5vb/W7FjN+1nDe7nJ3+3OZ2/wYGLolYSlUaoRCUn0iZOc4HxxVDC1
C5cYilAo/IgnbAjfE2h2mKEgCRI1+hyZEXcL8qHkYDeFjwPny3gknenNO6TRY0wCkqaQ3OQxTF8b
RkcNbSEHiD+7fCyIviCPivNNec0Dss0TBl2f7Q2OpGT0Z8eJSyybWw++pC3/mPWjQLfcth7DY1tf
/GmpgNnlm+BKlVSxo9m+PPDbx+bwTaa5Psa7c80CErHNK/3W++syZu4aWqOGfty2oyPRnlE7fBUI
uRiMk/WAaCYs0ATMsysmZHs2uoQXBH5FLBZ/Tm4vEebJ9eXivZ7zZAZkPIzbUi9OiqzlJy0Q1QdE
1SFnQXbXmOOGa5bTRKgShUtKnuQPyYClIBDi/XJveT4Yv89t+zHr+XqrjwRlPH7W4XJaPmQ9a51q
Ekj8Pkwt6YdowCgHHMgLLnP+13X7wA5eUxIbzNILCYMp2QmDieV0siPIo6Tqq7/OH9tmpA/MQdlm
OVj2zzY7bmzzTF/WV7IoKUhdggcq03YvjxKlfgmyWcy0cR4RVQLiaVg8E2LCSydJecm4rTl4jWDO
ibFRN0wdvsikfUMjsXnVfCONqwQChYBUpPX2fiRUcZ18YAHxhKi56yoY2+5AXF3Sgzi43tGysA+8
H7eBfG9paN4MoyZFrYpGFzBYQPcjDJlbvms4KWFz2mldzBda+TGenI/e2RwhXARExlJm9QG3EhVt
spwhzjrqiDen06vbeyYabk+m/aFcwEOXGGdjw6HFf0M5amIfxAh1W6FPrJ/JvkkMCqnKHjZjVfj2
cSe/xSn4xbgRDRfHUcWlzT4amjzi/2T4cJo8qTwmQAoqawJ7tb26ZnmEiEG2UnZB6kq4wXaFgQTW
k8C62Yrj7oPpliNgLUTuiKj3xxKE2MtrnMfUIQkPufc4PW0NFxeU4koCky/dm8fgBS84mKBAgir4
bFCtNWVLSrgZacjTpVGj8rJrIRYVVmSiEzN/y84u/jsT8teyJsumR0fKpzCwxK7o55L9+PEm6xnv
WMJr8SYycqsNUm2CbSI9uI1VkF2KuwgwEsntS2Y1epq2ZjW0PXKMccOqVZS9ipXbQOmiV6zGFkov
Y3XFXXfj/fHfIMWwQLoDdyArFIFaIIdhJlhretPzSUP8ZZyRH6DvaMms/fXJ/3F2rstpJcnavqFN
BIjT4q9OtmV3j93bM7vtPwq3Zw8SSCAJCRBX/z1vvlXJAvd2d3wRRZJVq45ZmVnnquueThDZKRGx
F4eqVL/RTxfzx3YVpJpZE1dmfzC4yjEWyPo1Ds0pqshMrbeXeFqGDDvb+DQDiK2Ux/2e/Sqcqv1W
NzVxZ8ZjOb1m7/wJTt9O3j3PPpI96x0NcNEUGHpGpQwhMirG7ff/4j3a4eTlZXTzAUYgfigIl/x8
EHjSHD1GE6NAHhMaMhTh5cXR8R3s4+l0Pu8tmxuNAqXoYr6JzgQzmu7Y1Q0+qDoMTSydNeOoQOu/
h8FZ/9YbdO5YQhho/pQogG0d6m4cMGNy6NqsuyHWR48k6ciK06PvofdIUbHwKWy752V36egaIQY2
HsmoJe68HXyk+eGOJZIkH0qYqfLFG7IFTmqGIKPd2UtTukWkp0/tHmW54Gvevd73TkjNHZTpnMmd
kr4TRxjV2jGXiR0MaK1c2mea7yquKon6UJ9dJPUDat+CgC2pJCgf/2SZOhW8hTAV/MOvHHfHLWch
wM3b5QoOy4d4++Zt73F79rxtNPeKDSZzNDUOgqaBCcGBkpXWy0swuOTs9Wrxxrwv8eQOS705CQo/
wxAgOt5t7oDBcMq6KTUUIwp7xbcmQRUaCsZcE++WPeros/MHtAJyId2+aCYSV39I/YRXsk33pJ7l
b9PFhSvT2uxQhgYU0KQRnJ9j1rdLrXBiLOog5Cxxi7TzCvw7Y9Re788mhxs2tPZQWwM2tx7tSN49
rWazbdO5/YCU8nwPiQzeNNcXkIuJYaaHIWzbIEpmcRzhaZv5jqcG6z4r91o0M2axwm7EggZsI+ZH
OxqvLcZKG1nMw21OXnfOhn+YqWHn5G4z8/yVG4DC1a0LMkIN4pKQ2gMHYnIrMpVFZcJ9NlhLD0Ds
VxsUI1QO/Iehrmad4TtYXpZ6YkA3Z2C35qX+1qxQry/Ma8CfK9peV5VzOLeMru0NTzhn0/Sa/uTo
1a/+sP80eaYH86GIQGhXqk4KbxFTPVSWqw/EFQe0jszqc41ZQx7tN6MK+JoVYTytpj5WTOJSUliY
a86aCKuI7pb/qD6iI+NKgfIgCBSQGgFajlpaA4KX+hm/fsbiKuIZnvt/QHhswGJaTWmKVWiOvytM
3R/n3qgGpGnScLX/iIfGD+feZk13u34ZIUwHO7bdYBmqZnQ+i0oxmghWPbiWtYI9cTcgZYibArV4
ec+6WrRdUFhC4hYr6iOrhE9VpFwhVAIfU0BULfXuBwsFEOLbIBESDZrff6PeoDd1klICUk5fIA2W
D1eANFr0TiQurU6NqwEGxdEQrQP+/yMXyEQXhdYfDXhm5LAeOrerZt4ZTJexVR/Ck5alIKsC6uIC
gY2Y2D9Ci0ZMUCEf+h4DeveFYzjdFo/m2/h1evq8uzl1J4MqcYOedQNCy6z2OSZFE5Z5Ubfmboza
ddEdXgwu3bwM7uLKWNcEkuDGE+tguNWjdFQATq4M1JIQpgUsEYFxX8HpS6PxjhxrPWTN/F3Z6P24
NNA0o0mf7uCIRbBxo2dUW0sD44en25unh+3iYGkgBKHOZsa/a8hqi+pxJVlz0UncnT/vLj2hRE3w
3frK9QGtLRsg3tF6SH+oLQkJXaUOVSwErNTMIBiG6ldx2MU9IFxB4qycHagS2D9mG6ydgFZQRqgF
W40cDM9xkmx45FcG46J+jERMfaTm9vq8+VVVk0OTqCO+8xFY1RcoPG34l+3KSTxZe9SuNONed8IT
Pb3+cHS8Zrm7n8yvn+6eFx9WPrVi+aFvYGnBCkKlxGZtz8H25x+Gy7Kd2XqLuqCmLEFl1cbVI6f9
NLFkozWodA3Rf/f8FQOwb1QKPkjGuhLoNiwyYDeyE3lJGw7OohGSNOLrI+oqHm7+sr+KgOyULc7O
mOfM6hiBXMk5uMhSbBg3//KxchNo7ANrPfUE85iLYCFwOMYQq95sn92f3/2r4PzZRNPYirNsXoUx
M7Z2VDBfmyPRA8z5ce3hTelc7y+zsX6AJ2GruHAEXQCja/+cdLe1drBebMkrHCm2tT0+2RVmMAI3
JkOWMbAWzEjKPV+nSZe4yIFisxup3i9Op9MP1ki5R4fo8ON4g/Ox0WDg8PMGo4lX4Y8YfoJeohPM
62EnzfGi2WI4e326fpncfUD9sE7PZvxHXS4OfxjCV5jQVlZK2OAMNePcPP47/qoPB8GWbrCp+dVe
cD/oHeBKGjQx0UZVnsZmTehAmQscM744z8J3HCxxbejunOQupcvSB/8Gj9uz5udzRUjnYzDNt+e7
D0ySVOGVvNYVWWfH8DAj2ChaxmrEShqYutmZ2IsYdrWRuhnUGUWU6HHq3ZFwRARqhpm/Dif8Rwn8
IdAanv/hHwwR+A+nkB2UiZ6jLO+dlEjsg8B4iUdOPDvu7JSY2bumY30UBQg5KJ+Ny2pIiCx3TDvg
QIiyLgBmD1XxxOM7BLCvsoFA6bFsxjJIXSkoeW5NKPApa0RTCXTqfJF+kEcB6+oOsdkzHqgpZxmE
vDindlEmvxnFe9gAKmbMlZy8nL/8syTh0xSpGWv7GrpxD5SHcpxI6ddjV+V4DQVsVVySv9Z0rbHr
/ikGW9RL/EcLQCMg/Vo6s/EfNVkwR03ypTKxL5sLjvTjVGveSShKty3lCZ2IRt+i96zGJs4NKEH5
+JNpktgEZyWM+kVVg8d7NqA4xOcVk/53sbVD+t0fgKjohO4l3H65v9ZcCBsn+eLdzihJVJ0nLtWL
SB1Kjw5PDgjSNo559YVOOWgkqXYlLrVyAG3KQbtb64NY0wvRVGTszEknkpepej5bBoZYHLdeau5U
2jk6+Q5EtDgaNxJ74OyrbrD20KHdfkUTR4ZFtyCZW7DDkwAEw5lmhALXxX/QUiCCRnFxUXlXX05O
zu8/mjbEbMIETSqAykTpZskNUiGKCJE0UGQOb/pprwE1gaXe0eU5XDWdIlbSqw59uK/Dr4hHO3v7
fLb0a7HRwtZyRp7ILBLvqbo4wCMAH5pTgxWRgtpLNVcumssem2a48gG/+a16ww8G53BwiOT0EAGL
T9WM+CiSEapTwYvClFCFWyK2JlxFZiWx0loZS6CtfDHipCDl2h7cqbYqSBS/2iBL1CP/ppAhblHH
tQZdfdi0qxvKm9DUZVzFolosfez4jypTvUb3BpYM11KfuJfab9W9maDUarA1TTDW6CSVF56wEhXu
yFh0xvUdbVyZIWzBIrh6iuj+v6ddBfLjb3s+IWQE41Oal7ebnqaOmETns49q0PtBkZNa9BdQ3qBA
t8fW9cUlZt4JBOFMqw1PCD9feAmidMhaa1NBkOynmR7qxJk41GxLjlRV9eLHGB3xETcgzpI/MNI0
JEGyQIRIjpWb+3wipMhSDcWOx/4qTbCbvoaUCgSI+9/pArIb8GAurWm67NHpnzDHxsUMDH2GR5sE
n1bbm8nj62rw4eBdClJM4k7uzl7W3x4e+2e0/LgCMdz48BtV0G5ca1vKZtnoEagvoLczutej3/im
BnHUfzi9feBBrYzHsQFpgd0OA9Vonvyi5l7Nqd+kVdNW9zHghbRbzfd+jgg5lMDuhlfTJ+7gGUcH
tt5vTzIEZUANxDjJfWKS4Uhcn1szHiTEJ8OiDbyosbxfvsEZN4wRp48eKR7ryFtxuyE3jF3X3HIH
B4UO8H/6ku6LuZIywxsHv3A52J9AGCsUWA3cOgREzIgTdl3VDmbL4aMuuMGeQBgWBGieTau+crMu
PsodoagZJh/FusHCAjBngbKZed16Bq5dArgTU8KQOGJSejQsRGDxA8HbdDS40CS0vMcM9KzLIj7n
a+zJkOaJgxcmGNGUkjdaM3VxgN2nzrtBf6hLirFNm/4VoonpLniuOUpLXHYC7gds/V0rcXKhwqRh
10OdXEVAWLl+jL2Nmp9YTF90NdbPB2gTTdjtx2cWTqYi2FrKpCqyeTR51O8/bm/uTh64wsgnKRgG
kbAHQ0iQ9jUiB9aE8HbKo5EQQlAYM6EEBSajr2tGjW7s4XsrrVE+PJxMC6eZI8spK3Oea8HQ/Jcw
Oj/YPIGXtK7dCao3NpVsB6d3448Q1rwC30B2oBgotKK1H1YjPycxyu7PaDwe9nsnei2Yp04PJ+hm
g/nNcLRpTur9Jkz3iLT1TKDnX1AI0LetOKAo6gPSCvqWA+kqD2RiRVMKILoy3l4gQm4+36wv2bAS
G9JX6jPgKXpA9mzxLx0g9SymV9NYVuCD6Q9Ch8JWdSuic8HUtqrGfQuObigp/ph38XS3YXQ5s74k
I9GJd31ZjoA2kv2WZjjYEWRRpsJAJCHZ/6tIqbzaTbDP6KAYPYKq6CpWbTymPlznXe4X59P+sTxN
QjiQPQCnt5fXF3/BHL3D929DAEfdAaY7HnRHo+ON3Sweznud6+WoMgdsYeYAYuAJix0QFjF/xOiS
jzhYDg31vdw75ZGmWhg0mweIbt08lr29ep1/hAlkotUAJqK6jRFcAmp/2WctPpqINqR+qVzPvlGt
4BiQ+erdKi7pnvyBVOKAKhSkS4nStY6FAaCvoepZpxhkdZ0bUiOqfw+WArr6Sm3WLk2pQq1d/7x6
jg44uHZGk+Ggz317Q5agjkR3vV3sVk/jLrtnvRSeM7XRv4DsEtLoKYIc1VVWCvWC1CZcPo8/uDKA
SCVm+/y+/8P1EGqgY3eCawa6g5SnorGY6pY2cAgP7koAedldXp+a9rhhwCHucvx8FgdK66p50hxE
pNbMYbwyYaK7AoCmOzClAfznxB6MDlf5RO2T7qg3obM46XFN1ECy0lrJWDzeN6Nld7T9VJ5BTlmw
ruyecZ2HiQx01wqBcOMDko6Q2gY/dBWNIxKUTrvJsizY+7dhr7LuTyezs+VzaXhpcnEs238oPNra
2SK1mBk3S+CWueWLOcMiCkxWSMTd1/3TWqzqU7vk0QwBZyCbVtlARDJ0+A8yetoZ8HDcVkreDQNI
NLj8a9cqf0XMs83V4PMwPmxEbO0fX0jdsdWo+BwRm4dBmb9zsVILucR4oPRAt1ymPGpou+bMrxQR
MWnuL/q6ESXZsxiUfEZKztGKHWORA/qadUM9YTCzzWUs0DpfppTC8DBSCcpaoLvD0QvOnrHnIh1J
FBVfNrglbsQxgVsbxroWcoezrvVHxiyE0M3XIuMCrpY6LrzUYITALUJicyqZ1k3nfKFn1toJKv7Q
vOVfF1Uj325720JPeup4Vrn3yNH617CMGN072t6ejRe8bxwzL4Rz4wtEKySk1wxeusdW09iL8g4V
vu+ooy32yls9dre/mrMheYLZJO500ES41xkHd9lwi1wVxVTHxtZI0Zt3a2AHpNGKytMBtVXAOY3X
vqN195CWkP5YW3wcIrjmAMmPVSQ5BNk3VbL4ckzcdOLxqMjOT7ZO3kElfRHPARNGAwzd60/EQLxj
kmay1lkTkNUXdVtLa5mpuuCK5+ZtPJeTaeJgSpDg4+K0WUmtYfBgFQ2OagL+hZYeaLx+OGRASw9G
aOtxt+n1jzc2zVbTxYZ1ne4nz5yQWmo+tAEGDWBoRWiFYFUQak+P8Vk/AMt1mFwQ5W4KsiHlVxRO
XXvMmBxZ85/ppByuZRYOuqF9yIeTT3jzebH7lS+EwY0MGC9KqUzSY0NEgZG1srsqdSm5wdQJu5jY
S+FNRNKbWxChPzXiVgMI/wnSe3DdAI2w1Zp9dsGPpXEhj25FyK+XfjO/IIe5dpah2GZ30VyhUckM
bqm4sdpIq5I9jxLqWAsXdy5WGiCEiuXf5antTJ3SxNUK6ghiLcowdh8TX+maeCiQigoEAasHCayz
ECwQYKgCKytQawigtBRn3ENLYMUjE1xA1BNsT6YpDm2DNGUYMr/vsbodA7qUzqRUdexKkIaOiQ+T
JIsQWhYfPleEMxnEL/lgGlhB/QEnfagXO9RJEDKPMzBLBoLBZcAD5/5MXpOYynGo/YTEXGeYQf0d
hO8ljwy3fEC41Qt3ooYx+DIt7eDsVFU7/cgtQqZwnXwng6bufvka7sXJWqeomugXwrM44hIMa91j
HueL9Y01rTid3Y4wMq6wrRTsPtKDCZ2MvyDRm3cqJbnQ7fv8hLZUZM3FYiBlTA6ieUB9KkTdK2gr
kO/OJLlmvwUh4CDrY/ASsUZ5oJkb54B4Sd0pBkICdsGjQnDdhRINemCntEAc0LkgGkfyxwwzTj9X
wMwa/KCAB0OGJM141OPg9WRwtAlr3Z1dr66n6+HHVMCoDjJgNWz1Z4UJbsQKBOhuMsoE1YuR9osn
KK1QsEoDwn10uIDbx4v++6ofsFtFgOxx65dg5+RumNasizcj5QVJLBKJECIhIUeHswZIXN0QjA8b
XOjEmLcnV7uFrj3hBAMfqThDN5xqQvc1W6cRg3FxpipcuUI0WPRuUhBziZtLczOVVxj6b+yj45r2
w0vcPdQ54STxyWDY19YtNbKtoc5u+TgedZg7LTvoSMt16NprOC7o2qT6sirhJjsCcTQE2Y3f9mLq
nKw7PJC6TlzVWgchuCcz4G4DV4CYJeAEp5ixOTgxGAHiAWiTnEO0dVSc6Tup2H928nT5onY64znK
hq372GKtXL1pfzCzAvGh1Zd7yRs1Nl1f8pw5k5e4qEprr2d/l7BpRrLN/fB9pu4sZokIvexMtWiA
oeTY0ys49wxP7//bwkPhyQaOmhzFgr/H8fnok+li2oEvn9gnzDFwOyiOIBqI6aaD+fOtTkpoKEVJ
lt2JEsdkjgliQ1nb/Cocl3D0KlboIZGBT/ojCkqREXmO0TkgARBlz9WuvLo8dcNFdIUClFWPmHBq
viE9li6yU3RjKMPOjGn2OhmjvNX5NrIAbrminByaN6MHn5jKzUPd/AZlMOTOSFpxIYu2LoejD2Cq
9/nd5/GGl66D5xUttHQX3DlAptvJa4JP5MAXEZZQhzJyPfr9pGnxKAk5YUNdWAoWdKHnBarx7Pbk
PxrpOduc8OWx4MwwXmxCAFwCHFQAjfwd/57YsfmkBtF3b4xlPl0XMuJg4dB4n6C2ODdfKZmuyOFP
2Fdd4KaainGDZ9bicFWMQ7JBlTIsTWzwDXbXHNULbuM4Fpu3i3/av7xEKNc41uA9/k1uCZ7zkdA3
i7r8JpTx5a9ddHmX6eRQKUXE18MrAnDnSJEGQsCvhEjYnXaKViAgn+2D5M3m9poJOdju5HzY0a4c
gjiU+9h8tViLfnXo6aIfcHkUmUKq+BbGwPW2ZqvcnCeFN50lIBQAlkzyejqJ2VDU193ZLYPyzfrb
YKJRCsZZxrutIJZQwoAnz4X7w8fS2f+KZ3LQjsF49zlyUgJ/ZcFSh09IAxd8ODHj2h9v2Zn5ncfs
OYFoU12XGZesTpfK5AM2L+iuNQr44JKXZvnw0WUnu6SiW8+dKhab+ePDRzC+28wno3ccTeOAmosK
h4slYpm0zIzdv/V1Ca2Jqc3ybHnzH/dMSv+k1SehB0JvxL1sd0XcOZEQiYCocCrMGSO7IaimDFDT
kN2rzav4GdItn2dPEnSXn5x3N/XFcCKgDHwDgpPziMn0xj+ezTuGpWvBo4B84wD56jfXoCERJOK8
4GLj6JXCyVAXPjffPLMml/YaXD0pT/HVk6sDSrNTZI2MqHjm5fUNCsBv01qq3SGSn5hCWDD7L98k
s7yvN52QtTSkoMK/xq0nwg60G8FwcAbJDngZ9VPPVAJGw381vm3Rggbjuxg9gJEV9amnL1w9TgsR
3SWQNGJALOSDxAw322U5PugP05vtxebhY2YNpI1vRuitmAlgOE21uJatUYjQRmEopBPA4gCJdAfR
ujg9541v+FY43nlfjf/ZGT5dzF5+x83qjhhADLWdwVJtCDuDeAiPD6zAuKA62R1EDL04Xy+Xl1sJ
NemY3k4TyFeg9KzzXRufu4+8hMxHe/eTPERQrLWfmPFFMMdVpklCCi2iGx6sz6TwlGVS8M3wCqdO
8/b5c9mzKB9IH0vhFKBtKIzKFhIsqY2JC4ssUF9XdPe4alhjgi8VMAZAuH3szBMOfgmF71hx142+
WOxDA4n79SWByqOecRldHZdErHzDO3CPxNkpHHf/mtB+x9geaMSjDxpWrJ6qcCPbfebIQ4x2CEiy
jhOEaJcvMw1p6vjcaeV4BqvxshWvtkyUC5mGdl7yFaHCsFIEcZre+lJk0vwx6crn9DuHalnAI2km
EnZPp70bLqzAxncXrp0v3CmCoUuXkOxQzP2BVESVZtLldM+Az5SGW4ZcQGIn8Oqadah4wYxYXcjN
bP0JLzYmHdBGh200Z0BNKRdxzLCc4cFOZWKcYSZMny63Z/L1etnlwYKoMidNulhNBNGDuZPp6A9o
gWuWe6X3ceu8zl3skyFy4iPtwmFYxCKb1QXvjBwQ7QcuIWanDeLkXX/gMd9i2/4dWLzZJx4whE2I
e51DbxcHmZGk+BKWurBAFUteKgSx7IBoD0BsuNUqYtynvp/H8iQdxWubwe/LoJsTdY7IVLdTVxJj
ussZz+ynFZ/xQo0LmlDbYaja/US6+1aCGukT3MkpntYGm7pMQTxEHF6VQNmlarR+Y27AXOSpezyp
3kLIVAgu2WAoMP0uTRDLpkKsEpYnzAbub9Ug5OoDa9cuOtDRkhrIasZqlF/Rwd+0o81ApWD0kUma
ZjVSJnoMoVPbePIiikTOCGedUJd5yJ5YlUz6CvWsE0eTleuKVhXX6hY/RANgSHUTUTrOr7g5Sm5f
pC9aejb94dubVa11PVEc3IKXcij+T58aSxpnFSbNKB6OzjoI7ja4Q4da6Q6n85FVPYr4X9pq24EL
DVriQXRZL5B9tvnjrGglMRl18dSLv6oyYTUzRvUVx8VhHj6EGJOQDbZ72kl69F368RqileNL0dAF
GCwmvKfS2lMBXU3d4epsvXwH3ZbbwRV/InK9OsAVBrVBEiYCCcA9zYtgWs6B7WoGf3q80G1itfoz
eBupmh83YrJfcBvSgcmUQsgDZSZNl7xdC7i4DsXmt3EoEgyDK9BSJxfuzG9mcTG1q4RawVm1zfX5
xTdhHHeBdeZ8ws2k+CxXkYIpwlYq4CQEJIIQHFchYscUrvPMRxBDInDunPmqPWrgUFwO5SDtBHHx
NSkgylLlWQI7WhAMpSNHgkyvwDpejJAeC+PmMCHdaPVldecJk8UxDjfEN98MQeZ312ouiRZDGYFk
gPpSw0T96aYxs9ErI81H3TsW2mL1ZV+5ZYkbCqueo+33aoWbfeJzPSudeKgQJEuWiAlMQU16EFdA
kZqQptfdv5vn1WUpiW9siln3MpNKcT3AMTThSMFxi3ZBwTjSgTOyHef7yB6lUYewdnK5vuNMu3It
Wm31ZcnqPtCihyRQZBAgokvP1cML9TIRTKJDhtUD7WsfyMGNlnwmXFvKJLd2dZydxzc3j7uydlao
Hmqaz3WHYmXnQns+qMfyPfqVjJx5pZEyYtydOWoQoMf6X1vmb3UYYg9EcDFNKCiWwbwDHxLiuNkt
6pq0v1MVo5OLTRPvla/3V3+LKV8mhc9k4daemP4uNRVL1FlXrIWv67as4FWSgpFoCUJlqPDe7UdN
UXpDfYv9f7yhzUvaYtvYdWFaiLjBkJVUdepfFeiGJhodorPB93RDD8I9/tCcfCBpRyN5EC0jUaV1
HVeHFMIy+DjRsyM2EBYEPrZyME/7Ezit0OphfWlX8zgQa1k9GC9G76CY6WtBFQG9fqCX7MXH6ABL
AfWir+13IULCY3vB+j5UBatVrFk5EggN2Q1xIZX9hmBciRRoQ1WR6aBLa73TBBIdgjSCR6SBTISD
Ri4ykMIByTcEsaP7TFjzEwiZwY83aeON/SO1cmiZuQoQ6cBFMhKVVKoq/QTi2iqHZxw+c9yfnT3w
lm8w0LTzrCdd3Cd3d5SgZNp1lghWDSksOuTO5QAhv8D90StY1vQ0Yvi62r3tDtShcwhXtE8p2TfR
KInZRuwKMcu1Pc6L+Jv3bJwZnJw3IBEqVBjHkBBkdc9USXgSmX1N/5F3MoJLq50imA3tCnkF3pxu
52XJm6z6NjcQTJZQfOL12f7kl7fjV9Ug3wtPJlvGJL3D4V3sR6CvybPxhcuvHFOd37TP1vom4f7O
eubJ6Mf1zJNun4XMhgc8m+7weD2z39/eLteL3vCDppiYgNCEHJes8Pd6dT/XFBkTQLjnjH7ZjImT
P4AwswEUwlQmkzYofZw83+WJFkPcdakOFj7TZGBvTuYXm8nD7FQzJHVlwpHRoDju2+Hla5ly9hzK
678et6VxIQqt5fDnxqc0M27LEBYbdB5InP20+gNaPHAGgbtsNYJcsB0gjkwWrSgpihsuNkzW2asH
EDsamZfBFf1VBLDqzcn63+PfCJ8xv96+ue/c0KWIwE48sxARTTvMqtSn21eDHU+gtltYXdxF4P9L
9KWHPOPAIAbWtrQYIj8/jJctL3wBac2BWEAJDw8jBmoLUYmYopw1gJaNvgFsG50SMzYB4VjMglf4
YFW5tlQtLjZ5djLW7HV5ND4tNorQ8hViRfAafzqDWOa44f92cPV0e3a30q6K9Wb0gWxZ8ISsJ8Wy
l8WSXTJw3UoxRdgI0Pk04plPXGZcwMTfz7cS9Cc/7j5nKwH7m3vDcX/cG3SPd9yOXk8em1Vn9sOO
W0nHyefuV4AZHjlAGsATyXlCOF/MX5dWcurvuL+Vna04iU6nDl6yVMY2L+4YczQMpJ90PBzpzTTs
L6Mu114gcEhPLgbUG2hxqBf3JkObbxEHMX30mKMNs4jgBqca3++whjmTf90EJDT3WqcbN8T//eD8
+laXMEZCKUKOXCKqxOlB4aCkbAEi8eVDe54iesbEyidnEsTWct6TmMiVMlavfQRXu9UaHYGH/OEc
/9A/elIOSFsGYkgp0CN1bPEFomWqRe2knYxEUUiXGUYmm9wrxBkX5/Lmfn729L7MpTmjHpI4r61s
1Bw612Qg2ldnS3k6nJNE4NANQNy1sQeBswQD56M3asnAgBLXCkEwyFAbkaz5CS+/FxQevPjFGgM+
va4e98njlyaJj169QTQdHzv53C6u8k4Xrx3gGx2+0GICHmBlRCcbLFuVl9Zo0Fkj18pmaIKWuooe
JbmNXDlpZb+uuzoP5I0c6jnZzANIBHWEBUZBlUpFCIUV6DJywrq1fh75+m6/GcIEiE+F0I4vvYHg
J3baOHaGujxbr7FGpoYH8J+rtd7gx4MEAy7p752MuCKTM2199Thau2tmm8XsfjRbLH6DKBCdIiXp
obvrwBUAROlYpxmX4tE6Mf82qCEOBX/jVXcrOqA7DqxM2p/VloOnS3rOUej+Lpwc0BqJV8ORNfcE
kDDEJyEPmE1+tTyl7BWRQhEgIoYgNoNudFgtMrerc0+kRy/XkmSIAGGYjltp8lRT7ilz0Rzbhjxa
zEAIF/1VuqbY9nIn6QvjVtKQOhZnVAhntA01gJVqAf5F3XcPr8PSzqoB1X4yHnOIZNAfxM6rdt3P
J93l88OKZcXoNMIBCIAuel4hnqRHXXvLDc54sZjgSGUbigFat6Zidf1Sj1Suoc7wbG5jfsLtmBqc
bWhzKpF6yupzVR5pcGnBOZ1N9pZCSrQhUANaVSVLRlQkDliAxucxwJXfPxtyyPML3ee6n5M+B7gn
qICpHvfqMHQOxCiqJmoqdlLh5soRpf7O7sWQvcPt46qf0Ul33DScqOodXeXX3z4tdpt5Qwec9Vwo
DhdAVhIFYq1byGwDapGdP5uUNKzgMUcrP3U7jpxjvwBQ0tI6Vo3VVbPkgJOE05e81LdpSzXG2FbN
XmsCl5Y6jRtuqoYWVDhPvMbRSFrv7uJy3sw5eqlvbWi5dAMLxFA7hiAaeloYsYAUwcquJLWnHTyb
s84g5AmRUssQ/WIw1Wk4GVJtGHALF7pVu8EQxX1Nh8ave3bi/+8I4mD849HiwYg7NNmpSl3rfroj
Jfy66948dW4Hn/a3MlE9lkrVmdb7+Te09Ll6VTnRn+QTNWiWdIux39XHt+QZcAxhgMRIXMB275FP
RESf/aR0ONWdZF8VDIF77+nNZ30OwQUaIYy7myBp8Aae7GbdoMiqZ/Ay+ei+qVOIhQU+aYHfLsDa
bS2NwfYzvuQq7VHPfhlHh6TBZaX+GQ7wX8NWuPdSMeZYz6uVz3hzF7f2bGMZtNW4wKMKiksdNdoF
Zsex4PiJaUBngE9CIoUIhK/IkT/XzDNd5GuhcIicRY+cjTon750np1hiix4tsThRSAxFbKAHjgnj
IZR0cAiX4MhRiUZ8QHkIq3v9UTCcnXFUr704/0BLuruwZenr+ely/STdjFxb/4KDWK6RWpCEkuho
K0Fs0MAgBwugyKM7qBbMGGbC5si8U0GnkJZ0Sm3e3X+va2VOuZ0+aVqjOC8kyNQTEIVCSkWtYD94
ztF5kMLBA5NiPiOGKzqn6J/ArWPqSSznWeommo3DY9dyQ9nEdCgi21ZKRTWVPjU2d2jLXuzaRSV0
rJrUsTsd4NZW7c1nhF5eFBpQjs64DQmN4vY8uq/a8mk1YQWRqifVBC7Wi8datDU9XjUlfkmQlJw8
hYu+eYbno3EQjKjwdXvGHgWoTtW0mQJqR08KSvNRfS9C6k+6nrmBgHLCxLHoJLbjbkPyQZ6AP+9H
9Y/ur45+1Ljb63X7nH8eT3jk8FB9j0+uu7P1eLX7NF3f/sNkzB4Teu9QfaNvMd2vzf69TRMZxehv
tU+NgzWzNgTKor62ZL4q0TK0t0I2RAGkQZalD6zvrFvebdYXKb8S7VBScZpGwl91pYVeHoeLj5L0
UH/NbPAemQn54l/yB0VZxYm1JCVbH2JU+OhPWGFjdaaICkQqr+oZ504phT4xgkqRbhnwsGcQy5Qx
OYBt4/ZF0ydtTeg5jeXL+XKkmXjSb6eDlXTe8c3lCm0HivvBjIY7LXxQYWP5CuYE36/Evq5ZZ9Sc
N7yZBpY1bp6VzoA70Rni0XKsh09mWtiVBKwh69IrNhvLgsUBWKfA4zo1kiChej1Ljc7xSqDq7BuI
RIzNgcVNtlBIViNFQfCIjD8ArTeQkxQYRgGE4ZO7P5ZvrCHwS55XhoOtWCKP5M3rBi50q+gtEiiH
1oB1L7UyENlJ6Jw4S4ZkSX0kba3kI1JmiZbqs+eqKR1H7bNhA42XNIjnL1UAk/CI+FFXnec1B4OT
AYOqIfegH6qAp9F8PR2/zOg00YeEGtyLGc/eeVMk+ZQeqA+FmZMRYwja0QS7UN2vFIJNbxsPkvN4
O4r9nq/zN7cc7xbf0nlig8r9W21zL9vB0RFyPvkFYZlvYogAhpOFh4hA2nA1GL5HKnCyVBpOe3ON
A+rVlUVsomuAtOgLs0crLbTbaoERZDIcJ9uj49Ssy9XeuCEcsK6kBil5mV0gVKuxtvppCg8p1+z9
HYcCYoBQJC4WgZE4+N+LWYP5h+6tRt2wfBqG42XBHa6ngvcyZfaXy4S9B9wh5ONueq3do8jodeDf
ouVR+kFzLz69eXtzevf4wQ30jhsCOu86G+1RsPiYwQzhqdr2WUKAfAlpz2xV2Xdwsz8BHSHMKxcP
T0IIsPorEIMHW438RRP2JyeVmdnmVpWGiaDJCW8xHPLvYjd9WTFTwOL/D9NAcLMbKFL2eMFWc1hp
yNCL+8McYsQ6YNFrprGTGBeHAKaZ7vJNTb9P4jdlzZrLk9hlkEy64ZGbwqvutNK+bd+8Eztufpmz
5wPMBr4D0ZwB01Gbd8vo4rpnW73wvS0AxKD5bzcUFWZ8IHwiVjVLbguZlhgyQ0drFitN9sF2aLd4
uCeiqKMZlp/NLzw/fF+WhrpdrUdpmCDGj7YUrlcyMWK26GCFTS1DdVehZCk6z/4CXju9LX8Obgdg
BjCiGw/w0R3W5rGWUXKJGb+eP4/H+zn3svtTLwcSGZlS4GqcyHxGFyCmx7EjrCTUNggCVqDarTie
bGgBAUpiQu6MwO4SiZYwSADWvwy/bMMNWxqJD7udOSaOkyXEgkjLNX7qnfbULWPCF4iJDhn/cHPr
EkTFXhOL/ipZ0hVom+v+FRkvuqYl0+38OvsuCrk2Yg8p75mAXZgMB6EtIr+Go1+ni3fYZk/vhv/w
zBu5pCDOKxCz5CJ+Mo5B8TdXnGpH9RztJlo360+RUWeFh3fpAJiYgp4UcS6ShJm7MeoYi+n3cz3T
O3oHXF1l6ZlBr9dwozsPxB4d5uz3lnfLp2a3+LUsTFNaylQrxEUNW5y84BO6BD9uyoAu+bp/NnnV
SSB/sjf7wYO9Wdm43QOP+a8AeVAPqbwd66bf7tftm0n/lEqgxojSNNGASfT23KjnTV7j0AJp8EEp
PX0HIXZwH8cBL604Wo5pM59XiO1aKARyA5Rm8D3JdQkZtaBhfkwTWNG4mbWu0RR2ylztfVvkgG0E
NsVqCHLUf7Q7rAlSB1X42i8cs5U6WncnixIw4pE/uHUViN642V9+SBy4IfmRN2ygTh3E07HOSeoE
NIDe6CMr+DPsb0cfxK2tAZ2Wp3GiNsy0ls7g3iL5rivDv+DUWM897NGJU8dMyo16jOtGR0fHO53J
tjNcDAYM38wCVh/g8Be1bmM8WW+1qxdxFvbbRvvG9/+TBWNuS5UeAyYQNRbR7TJuvQxuvZzQdWPo
6Q/qCYJj1IiEgeCY7h0NVehlnTDISoALqAcgRtMpHCcAK7cvUilZFVAc3OpCMJSWK8OSguCAeD3t
59XQH8W9Ye16YFh9wtl9bsXnRWnejjqaBO9ses/j5mE3qhrDOsJzFxZEU5/6MGLKm+QtwuNMvxkH
vVtvKZQgRj/YlAaHupX8agftAoKHl+XltepA7O++hrqytJV1Pd9pUY24YCTrzHDyuBqxOCVt1WQQ
0Fwvdd7PRrzF0WcCm7NA+OBIwdHxFBJr7KIBbU0OOMHmG+R3+2HEOiw1mfV4fz64yqFJs4rDeKYh
qQ0m8XiZVhnieLb5vc3pzhWQHCjZ4egdf8IOhxlYDxUtBbfSgwhpUHcy7mbFxKvoWG7b4gsemRJ2
pRAaq/FF5+xuvdUl83qajgfqQm0C1S0Ls+TmTz0pzPCCyhb92d4q4te1C+LCShDD7g0z25pdT1pQ
QAwuKunTdw+uKBbGih1IbGZ8YMoB7I/VrXb2NIj2iIzQjMiTcuAmIeXEMY75Oh0c+CLnhzE3Hn7n
K1nCyUGMH3nFWqbUXWBKK/rVS/kpdiF61S9m7aC+UesTc3bZNkHCNqTtvE5oNP5tW9Q23V5sSimm
6vWEA3QjM2miGqKbU8R3oY4aZIJASazyXJjG9wyekwkp75Eh/qSb6eDMGCbhsJZ1ZFODDxT/evNu
dKKOu3nqCNIGh0JuvpE/ssDoDwRDPaP4cLGV7gIm69z1zG0uOv7pAmWxCNNdRlcCX2SXrDvTpQq5
XYCc2kJGwckolNMKyBHruibJsg4Su7TA6CplLYHgZisR2RrVROTYyqQhFuIxSRIp8YcEwg9in9VE
smhGYuuhKrrsKCvtQ8y6egpc7XdrKA6OS+2HQkA14xVabuwCSR86/zt8iW0kprUJDcQfcNHQOMUa
uPmncFGcGde1CDGJjfrDHYgQ6s4oWiU2rPiGMd7ZHJff8/x0tLs9fbnhDPuahenIoy5XLoX4qvKB
kzIlKFuO8VR2KGcJyiuobhHVKN5qkkypxgwTyPQxjtWKATgxD18BqX3sQFVMj0tHP4MnY6Bxnprr
04fbxen8KW5hwA9fm3V0PCMCrmXQqEaTJjFWX3Y3n0gsJr6iLJqrMGE9WIm2Ww5fOjGAEoUZAmyC
QjB3rBTodL6pR6yUsT2UIoAuJCcfpU9MpmBvIqH7Rp/BnTgQ6KXOxM3oN5IzOcsl1TGuUx4Ol2Fn
b/rjC6K3EWljqiZyL2rapAcTt2QV1z+5voNMWsByjxyExiVlAiSkAWe4v9qkoMClyXjX2GIHLK2E
t8jNdRmjdCiD+Mm/rpvH0iXDVQGySx+eqO1rWKx7cvsgbbZjssCF2W3O+jNdIUD+SwkZdYbV5aSQ
cIigpxLbvO6ymHsMybRuL+APDeLPIGlw9yftu0WpyLt1DFPmNLnr4fvX+/PH1eayc786G/JMOEHx
Z9isCVS5NRFTM5O3laRLWg86wsyN74OYFuarM9Pcvf5zcDf9HyaKMJGOOj4EIihlpPJJARLs16L4
4ESJhM98i4U1o9BOFJyd/4cFf2MlvFa7iBDYnsyKZh4fptFyRxZcBKUynLyNfcvODS5GSua07uLg
8barY0gIQgk3G+hZ2yUQBzWHGe73NGXjA5K49a1bYSBmwIWr+6V38VcocGKW2u5y2z39thVDUpKX
HhnexVOp5MeJT2/HH4wBZbpzHTyXU1yXoosdrPqdD3Uth1roF9dzG0KVGwKQgkNWkXG1KqrwZbq6
snCB9LQO2UD4MS2PIeBrcz3Immc6CQOmrqe+RCMb0l+GHzo98vJwPvifw8YkFBu+8UpaQD47Rb/I
iYtiCWWTfjRLgnpKY21V53XqpI2D1lbLyTqikrsH1lLQTMwms7daR1XIgY3Kwi5p8x6WeEmvbOnA
atUE5WygE2Tdrh8uON+hpuJ5c3qz/kRUlgaTz8QC4m4InTJFEGmJ7uvwnQ7qaGy3ajSm85I2kCEe
ZfCUG+770lo9/6ez1LAb44SIUBPeHNvkbAtldPkLTfCUzXdQQL59t1xQYfxuvdbFKXYGYggBnK3j
/gy+YTdUA0L89JcoEKSJ9otP2HR//8H2lTbNjM+eX64eXjqfiAU6Eiwh39XdcsMqwQwym4GBzcvm
EraFj/lgRFzMxPdA0rH53UrSUF3Bze88lxV3XACJICOenDLYd7zEYMS6VRGWS1MW5w83p1zEgkht
OOHEYg6YWoubt3fN1SL6odGihB7gwCxDH/yRPbcnEsX4DpRuCFjmYWLmmKG/HT17VEZCnqvhIBrj
/pwWiNnjenMigZRkjAikbuLMgvY+xyAY8bcOipVaT2uTFejxNHqXVmW29g0JgbUYP7MVY67SLEZS
umZ5n2LoDlHupWxmhx3qKgosow4OvIDRFl1qFalQ3dKHKryRbiCQH5h1DaIRiHaiZmPmKoWyIHzH
e1bb9PmmDFo2nYmcFWg5Yw5WQgt34TkTARmMz2lASNM8BHKzOu8U1iEQMVhXR0/DSeKmZWo4QFyl
70CrX9MO2EbAVeHbs6kOlwh1nWhPfGvFWgtuOhsegy9HSrwkwf0qSjJHkcHt5NRkUPZuzwa7C+3+
a7X4/gpsBvSqDydHIt+uP2eUnMALwlsL/25bTC1itiEnOZI2zdqw+caN19zOQ2Z14W2hVPfrp8ft
B+p/12mkw9R+LF9aj49sP0f3vZ4n1HfdrhaLyp11XCNLD//+u3UYUPrG62yhxkLHW0VJ/4WiEvTt
Pu4fk7xu1hk/X6uPYc2us1elK2+epCzWQCAUHNhGbKVQIIa1/2lSiSvmN5tLyIvanXZiy6WjwXtc
4BVnPJan8FzqIOjK1zZ01ZnZRMnQezjaD54xZodIX9NgVLCvSPtOVvhcJg9SqB+3p49T7aBAiglK
Tbvigcu7qPjDDoy/MvlSN3iktJNkcDA+gn/rf2VmzXFzNmJzzU0voz80hxnLXmV1GK2m6Wa+lJdx
m+vJmZaNk+HF81w7bXVJbk1rdStUU0V1SI8bpbrAIbINJIpruVoVBzWy4rhe9N3T08Pp3bIbSy/L
69OiQYgEjvGgJfZiBfMRO65mqNBojEbNPfGelgZRo+HD6WNvfYUzvgXZRdE5Z5kGnJCOwl9tlT4k
89KHKKC4CdFFYHRhbmGpdbqTpsSQfQpFCXT7lZlgcxPH8Aa3XOfljQZupprXz5BNfBODGEearVxy
GIh4kYgxyWv4Wzydb38XBYPVEHPTPpgsqbi4u9yq3U2aGm/xo1HUUUxnEF+5osLdOvVAqqB3YvBq
CIXUi9zedD89P9+9wRoEpzMxvP8+W7TI2fx2uztf33zXMJ13jpgMYB9S3W9Gx4lbUukllXWLlzfN
d3WmWlPknisviyVkp33KFOvq+f1o8I6YMXGTOf0rjX11YL10uqx78FsuSFeZQu9ooYPiYFHlR1cP
xEaDXWPmE82EgKlfTI5IRBCFpGjzze1YR3mYnj1wZC+oRgw/xi6+ap8Nwoez6KJZYeKIKeWKSnCF
SNuS5VonaMuS8ZhWMKOST9gVXoWnPB2Gi3l109l8AuMDNS3DqJE/nl5iP/7u24brIc3IwNnNee//
MXZmy23cwBp+ocMqLkNyeEtZihclthM7x86NKislUuSIIsXt6c/39w+AIznlHBXUbGCwo9EAGg3g
zwV3Ai6e4qxO9w6FgtHNhV695XN3zLU5ES8RQF/qybqszuFNZ4ubuJENJ3UJTTapEQOkjXFVWuvG
WIckNi1QoXDlLwyRgZj4geozMfOUdIRAtgCRPZQc4a6Y+MoiE4wMADnGx+lbW0tyoTSkBtaMJ3pK
7x91+10Vk2QrUTKHEv3QIrQ3l3wwT3/cdt+cFpJZlbZRs+W26XQOIiE3IwhBDcmjERoHRNqLm3US
iItPStJUoXIPrZEbgi1uKl0L67JtFkNZ1ITcl4h/MBcFaP7h+rIYnbJSZcXAucFD66klnk/826OK
92nkMabMNV1WQ5GnkiBSXYi5MVPf830IHoP40NyzUR6ymBIrQyxiEIY3Nx5Rid8wdBwFac75/Ope
98bAvCQGislN7LhQEsJQBUE0/FIH0DY0D8Skyy3BkDmcdGAlLsgNAV0WHbjmqMmsDasWoQ/pWm21
V3QzQ9X11d38im6FgxsJr7v9j3M03RRIYtc/7dmfCwQx7ubVypKWkSiHDKhZgyBpIHICHnSWEHcW
XECCf4NmFg1a//6wvBqIjbs6EssupwNibuvpfA5V1c0PaaaBkyuZwG79ELoNJM58tfx5WTNWcZfQ
Mc1l7Z22MELQ2UJ397tJgRsOdpBJbjAyidjrfj1/L0mLJpJRhADpFj48EgNUkHdEsMmwpDclJXpC
aV9JecpixDiwZirIjxdabJTodJIWYbo0fn/kib4tyyR5CIVS76foynxGFvmODdrnG+V8kak17QFh
wLBL1vdsTkyKbvM1QcUH/Nn4okFk82E20QAAQ5fC6eKOuVDoysEeinq7YkZNYd8gktS51pIfJ0wF
6qCW64SaAKEecA0kJJ+eveW1yILxNRriWWGlEcxs0u1CUDUA1wjE5CJdjZGSSEvG0ZtzA2z2+e6M
cgMGdenqBMbxWW7qgyFxEqxmzkiV3lRvVOk1bbMevKNhcNx03uwf9pdlOUxY/FR3o2tn2LDumZ5i
XouXVNCw0nLdVf/V5sALmf0tklyVRPShXPNunzkPVbH/cXf6ebv/Ve8sYNFc1at0FMVYSmz2VT52
ErVXTW5+FcOCwrxMDhJkOs2Zj0YLfxKwKbnZNDRvtEd9HP781HuY9o+DX/w5e4rrBvDkHDAFdyb2
aALFarFmFWNijBORKEtRH7pZ5GHxZUzxaLWGkQcvFEBeZsvqLVUipW8VGV06ck3N6s6euCxxgsi8
c/upW8+l/kls8q3TGNXbdABaVSHl0K/ub85dMGvVEgghiFE4q1irLAznr+e/kgtI+9n9Iu44hnxj
ctaGkDjG3SHOZObL09r+0CUlYpRcWEoQEXg7UnA8A+klJRQ43cjQ/SmdPZAmKdzXcyQ97Fk91FJ+
Iwur6e1QN2ZKTXxRPd5q2cKXktxisPu8mHAlz4jXcEPXj68y9/2rTXU3vV/cTHc9HXHKGjU3u1fJ
s31G5yUFaizKKY+3cCW9M6q8bL5Guk5ROUkRUQ5si8nNdDAcXmznb7D5sxGgvbSRwmZgRzOWIDya
6KvnSJ2IxUbi3Cx1pmrb1jpQCbZeXh0VXdZqxyOu+CXyKNuzsufKx8u2Wl7s7mdiqoSBrpQKfYlD
n7NRLVbTdO7n0+Vm9esTr7Qfbt9DQEGfMIq4kW+/jStqoC4LSrrhJen2b74+9RY/PB3mcTPV4q76
2fVEWsrRU7ovtdmgdMV5/Rn8iOOeXAw42anC0z2lqm+1iSKtHpisjubyXtV3HFddTv/cLA/MZ3cf
n9EwVeErcigRtWBYENELF2tdkgi3fnE0Od3bhLdNs7tY3A9/3XcHb6tJ/8v+Zv9OS2CNNxpbYIvH
+XT9tJuqmy92iFLuflUtaIlD9/yqu9FUurs/qSuVl/7Pj/ttc2RJweWn0KT+XeObr7cPv6JT6bZS
NdB0o9Xuot+/Jkehyr3+pBbdzy81OlGOc1GyfqrJqX4g/7PB4O1s2EH1dTLd3zx9rJvD70RU9a+b
8SHqgsLh0Gzq14sl8uzj4B2XbFZfujM4JEd9Nxsf980EoVwg+MpUSFZwAWJIFjyPcWrZFpVSDrx4
UPQn1UxEE3QZIznBXZpy3x0+XiSx77+qZ2k7wVzCA3C69c7T8SSiSus14qQ/kb2w3zGm+3ZdXKr1
6oeme/P1eHXcrt7Njve6gXV5+2q9FwfdLOJ+NCYJzpbLCZ5qOGn0YYtZA5q1oGeVduaTZlWGcC7P
On/bN8Nrx4h/DNVSbb8snqTx6tihxdb7IUSMs5ggUWJxxMTnQx5tF09O25B5K/7RGIePkJAbiujI
VDMI7bPTbzFzwXLP5aKDDsu63h0kCdfadeBcn/fwQmzdIZToFlk8rD7U6+pnYuNDPdp9dtvZPu6t
ptvfu4trXb+YSTX4tc/+4zc4ZrBPLIRSQyiJu7huEAdMoQJwRe+be7G41pR7JZ7rjAJhpTI4o6Aj
OizLTA1ALd74Qr1gAeLX9X7THbx6evy4mKtxus1QV3ERixNJ9aPkqDzcMHIzGePs0UnN+3bbe8Os
T0vBvCmmZGK9rhaQ4d3KWHgA8uIez+DJHD55H41QeiBBcUX4QAiMHFZaEvvTu/347/PFYkrH0SAv
fHdXLVrqE/PF4pJVi+MJSoiXFMBYrdSj+9lFc3h3P+py/9vubepsNAE1gNkcou/PtqeTtvBcJyCi
Fn7wQboglBtI9QLRcO/P9f4Nn/YLlne+gBO/uBXocIqH5qASV5LDSYSDJ82kB9u7926uVLK8SnNN
yWss0Awpymp0sXp6dWKZPj80HyguX6LsSybB6L3u69dOPJKIfDqPVVVd1rPO9HYw+nG8efiAq02r
RzsnhsRLlh7vR+kS3lIJhMIH1oa7BtVV7dNwdf8n68qFLqYUCXgFmgVP2r2kRF4+grCCLJCVoxoK
UROLXK9+LdkBl0SlQRrRR0YbpCnq5B7g2H40Zapqo4lcWODijoVTv0oP+fGdTGvIzoa5JHgS+BYW
Te/DaAiD/cdd3XYx3Hwd31xuL0kee4EkBq5av73ci92VPETVOl/pnB6ZoMj1U6eJqY6jJQgITKC/
fNxf3L2BPDH7Bzj243LHurpmnsLIHbmKQYQQ+VdDudMkDhCbDWsWaXWTFWDOByi5Ae7u3zwcH4Mz
RsWo40VvPjUXuzWaS7O/6kkvlcVxlELhUTcwU6NmA2Y9an7aHHqdfdquXiUOAXnOd18I4c/xeMmY
+wvTHWKmGSDG5AIi8ghOPt6ycCBG0wuwJRyZvNo2V1Ly381309sGeUi4WCaRJUrr6m2MQ44A8de7
I7vhLRl6mwAlzI96avWHNMLFTo4LoYzmwc54ybfKHl+de6UTxSD1UoKUvxCMfV+VudeVpvJLTWbu
DauH9XjY7Q5fvl+9anjZvHNzeniv/UvEKaRVIIKY1okHnGUeeekhFHItpgGmd5S6/bebjrYiJKdp
aVpa9iINP5Zo3sUBKZIU1oqsxFiGNfUlD6+W9Zi6XKzttBID92JMS2smUb48FNKGKk3AhpCbHh+k
H2D3nIpOZgPpVdX2Ai+FKHFKYuozscFdUC23lj8tM/xwqKKFsgScr24btwr4fzRJ3f325g3d6Ma5
zdGQhzrdZq0rcHar29vR8tQdcpjm5mI+3F0+9GbTTad6R5LUd4E0h63IzSzbxErt0wZuBiCCQu5i
RCqhexjFEhFMdzfLy2rsE6GOwDGBq4V5d2M24kJYiaNN963zqy41zkaA4IVS7V5gek0QT04cSAJA
XMgbCPB4gZYTv8psnBoFsUSWomgn0KI5UdUQ5hy7QhDNGWEIa2I/ELlJyBoSnTHIUCILF0kK3An2
butf0LMM/vHtiIN7KQ5IMS5v2uVvR0p2ibpA1z8FAGk6D9O79e10xPMDIZ9EupLKsV8hAc3CxzhL
W0Qn6hEtkaLKlF759JfiEWeb5D1LjHCMNSa/dBHZQqSRepF6hiQm+mbIBJdDACGTRPRMBtVIeY8e
ayhKc6W6sp7P9Qr/XYd9RTEv95AJjHK4G5GLmyVQX/QnUlF3q7mFiQJz1/ywlrAV33yHdMQOY0a4
4o6cRgM7ViAtAWR4B7pdaU4agjsL4qIjtW/sQDZjtgcYl+7Z3cMRQwbPyDEUZMjCphN7NMQrLo6H
rI2X0fh1WJcSB3JsHH1BNTEWILG1EVce7trX1E9UZkttLpq3tCYIbaNGvH07e6smDVndGw6Sqs3C
0GQgkoFpnM9SopdSoxjeaeDbycVOC1kMzI5WxtTHetrdjj4jzM67B7SNGyn1LDfQgkkxdOACvYAu
CeEolYk5bc9jefrM9ah4oAAumhGVJ1yAFOFbaBoFnsWBOthJliUEYOWvgsddKkkKwJqbRbYtropS
ISLoYP4uPLMj0dWKiWucWaGdvjUMaXqtjJLGXhckCFXdzZCz9KQGjAVoHibCfLaJblbH9xMSR7OI
ZxqyLVLaPzQMnSZkfDpkgdY8U1hTNdDcCsZODsCJypkAoRCK+ZS7X6G/0lzuqIX2XlJgr3MxeEhb
HzRWw3gH0XkgDoaD/p4Uo15wGOt7cSVFLSWNeDZZMvTYwRAi19jap9ZNIe7W+oBSFhzZBQEOHt/o
HJr3WtEvoTzEaENQI2QbBGswpwAS4wftESdUSg4LybGHYr4p3ed4mkhFCeNOBC5Rk42PTFdew+mV
GHpJucktz5PzL1MIaMykZYgLNOapBbEn8Z6pG68gkhUi8mbSEyTsvBVIGOMgDmWI1cGVXgwQnjNF
4eyAxxT0cNEsdMIclxhDmDFF6507GrGkBLhnGMx5AZJ5fePotDF3mAKpDclkxRE8lMU26VlhW8zM
zLx8t1/2J8mcroJwuzjLuWn4JLl7PmPq/NIgbhnE+M6vTvlEEJWzKAWa+njZ5BaNYJ23Om//lLqj
iC6vI9JKDbsXZfBQxN5iETHyEQYXJc6OQ1NzM//4xEI3KQU5FkUn5TZCzJYLbTXgX/JTE0HY2fBB
H8LpyR+DtakKC/Xp9ECa5pNMcLJmdDwpCM5BYrPeFg10+TVsI2cOHqwca1pxIEt8YoLnjmeo+m1V
mYrum7yoRZdItZYZca2rd7A571FQshdlJhvaN+FdJUpa6F7dIESOIOTD8jJm0cVYXmFZAKs5xnKE
J5s6zbY85xIHjVU+bNN4PiYiG48vs2IvMZNKiZwIqRem6njSypgfWxRv2rB2FGkOEdHJc57Imu9i
tZqFZrg4wZNhv8i3eOuIrJOkC5DuiPFCMyYm5wLwwILPrZI7MuUOlRYp1B2EAXTVmUd4NULciEsX
83z4FU/+TByuU1eri+3a1BKFQlgI4AIbVn88dS6eF7wUFh9kViv0LFPR7nzMq1A2cmpO0AUgIzhC
CCpMGLsow9kFPCgPhyTjIhUcXWdOEVyJZrkd+VE27uMdBZJf/jLrqjlw5OKxyJozRTFibOVDKQMu
0VTkUDQh8WPVYduJ7qfKDX6srR8qe8G7l6LsoHIIWI8fFcIuPE/cbrNk75DtCfnO/UAUb4WBZh2H
DehD5l6pPwXDxRfWAh365906+Gh7ktaaqzifwOY0eGtGrndRiLz0V2t7mE063XaiwQUz93SeSBgf
JfMgz/BYLpRcqmhh3McNUw1SLz3uz6lVgZCqoRD2JJlEsfUDhZB3IE1eyJMW17M3tAoYhsbGu73i
jwBA3IHQupHzyruEITzEgjD6uN5NR31me5sfF0+rs4jRxEWnl+DI8iLDtJdRiGywGl7q0ShHjR8Q
BK0SZtkJSFLET5Dx4fCZju2eAdU1aOcWDV6TLuJIEChRQicRZJFIv+nMpB2JG5B+ZG/OiMh28vQF
J0mhzTv0kgSJqx+PGWMQLIqQcVGtjpsvs9Phan9/+kdVFXWG7GIUN3uQWYx3OUohSAhvFOVx+Gn4
q6So1TtOWZSKeOSBKWtYpc4+R24cfd5dqbNefFKPVM8jkGB0QUP8rA6LT6V8Cnmz1JlY90jeJd6+
79QTqwo5Xlino/a8dr3/c/G/BCgrMh92gsfiaGOPQOkA1bfDs1CDmV5ncVXfv7q9GV3pwJW0ZAfs
YzpCPjMRZppYbTkrT4zc2KT5csjZuBMpL+ndOG42Mq5SxfstSj5OtJG2mb7EK8RXptdSGcNuwyQT
BOi5dXf8pRlJC7xt1I1ZXiDaandcd1/3VXB3RfdSYJkuOXDp/ZoxlVgW8w7U8qOuKcYNVmFuAXsD
AabRHG4X+gpMA0hFusf80I2BnmbQ3Xm09NW6uUWTW6u99fAt8S4oSUfHrsClk0RWZEFDidTyvAsU
Q4752h1c7W96U2e2cC77kKecI3DSdqY08SBJhfbsP3hqCtOHCXM/UtbJo45ZsMgaGmp5xe6qL82w
uGVPuLuazja89gE58AEz7L3q/EL27Q0kjmwPYVCPzQ8iEi073J1OVfMBhqOOoz4K2YtY4Bz8xMhW
ehoIHcRQXVcbZhCTFfcVDj1GC70JmQdWXfgGuSXS26FPecMhm0yX/uJLfFoDn7pP6KmaLEk1eqgi
KbKQmMfYBSpuSeMUmO5p+QhqeSGy8ziqvSKzQrMi8CglwPzC0T8fd3FTfC2I1d4V2DMhXj1jZUD0
hWsZB2Kqhe5DHuo2a4xuVOHHrBfojVvvVOpz3qxkyFksL2otwjzamB0aFi7o8hAuPSNChs5bBpE5
c7LdcnRNpVCOAimHTedmeM0HsySgznVR9d8X4varb1/mQIY76vUn9bDX79fjyfO7yzqnevXUm21G
Scc4ca4s+YRWUccFmsKB0K2hKTluMEPhVoq3u8niYrz9SvaJhaw+O3okSa3X1JYAE8nZoM1L96On
YNQxQqxn2L3YrKWjiDMrNpQk9Xo3FgxB4At1jwv50K0XG+qHVjFuPn8DA0i9mnvsUBKTgp4dDOEZ
7uZiHqhPYuGDOUmBOIJjjDhAG4qpeEaXjoHldTIcRrHEwvbQn22n8yovv7hLThOWWFKxnOFoOTYM
8xNISYos/NjgauoC0vdnsWcLhUJdGFOaNpGlVCW1FqKwgT4RK5VINtd6vLa8muvgy6e3d1XvYj9k
0penQKZ1TYRM4WTAawIQ0vVn1j2LfugNkANcgahTn5U3oHiI10xCW26NVgYYr7VST9V9nvZi74ap
K8x10gC8dAgj9IR08hU7q6E5ukMM3lK9hkwhPJwJiDfCCuaNWOkV+/P3uxC3b73Ymupz0Xx3NByM
616/5gLAF4/bdCbrffewWSyvk1SMVMlK20Dpd8tXd3rpE2dTb+lFkBykfrjebdO74NpLgMBMows0
CNrUBg5dAUdfjwgAz5IkfzCpmvLA2yRoWmQILssMEVws7RmKwTFQixEgFEK7m37A2wjWvMBikseX
NOy02pV6bzctVoaf1d+rz7QPM6FQr3/W3sEG1XgxSBhi/f802aCrS4Xbu4lxkxobibpydDwaDF80
2XhcdQZsr9z/pCYz3ZT2iusi8oGGdK1K+UiruQWBTY8NKG8jqmXbXAucRRRQAmu1d9xmJsHT4UdP
Tmiu8/wk5JIEoIlwNw8Cwbg9jbjdgVKWRR0uJhZOuECLHvO2iPmmJN/E4/hNVaKFLAB3osAgFskB
bUw7hpAJjmZlFr8g4IdGCuHwCWLBBd4TN6E5BKGZ4IX4Bgc+J/lD3J4Y1Afx+KSAq8W5asNSCWTA
R+qUvSxiU/b8+HSeUHpaiUCTT85w0l10BsiDDRl1jmFo5mnA/m56XOokuOQGZA0SfvhpVVvFoDXz
guPxiW6QtvoT4ecpC+TNNxtiyfq0Kn+eN/ARKzMGENIzQzc31748rnHCCv83nav/VVRwfmxgQAxJ
2hrZYu6ELQmbiIauFeuNb7uhemIwZ7oYuHscsBjYF3jaQOR8nLoIDuK654NK9j/ef2acx3jAT7ek
F/5XHYaXMdVzgkQCwin38Rsn5uSdnuF/sObuS9b8sp/rAZ/WDvWp313d7beL5U8bxHB0GFIpkAuH
3JuTbL+9Gd3aPSyTCu0OekaROm4+BwEBIuXVxdwSGccqAx8m0SI4FjVauR5Cld4rlSZ97ySuP/Ze
cXK9EKcppUA3OlbRQRCAqQ/cSn8mHAbXMZuR0IKb/RsiOLd9DMa0Ai42xg2pJRyBKx4gnarqdAPa
f7TN+KVGh9umrsb1oOauwP6L2yxPN4dj73Dsnj5CPDQKKWotXZqnNBWH7mPzhXmj2isKlzZCix/z
59aiDJ/EhDFS+CNIsEg5BIOOPePW1pDblsaDy7RZD1ZtPhUnt7PYDx+qKSNB5psO6C+klWeDOBcc
xCYxK+vwy+lriSZ5/lrYGw5mqtANuFkvOP2+sDboCSv8BFoBGodKwE06hWtghWjw0FQXi7+wbb7y
zWwIAtJni3MTNUmA4ZVLEZkWaVMWkqde7XVd8BjTEwFBDFkUehWY73kq3OM/6OtfbhVnZVPX43o0
6LK8eXkr8+P2HhnQ7HbyEyQDBTU7NvzyzMwI5GHCadOJh3dcRCI+9bvtP71+RCKblxyaoMUd4s/u
IshzsUIibkpbc9umVlVLhxNAV/WLD2RDW3m+DYKxHqAhLeaRh3ZzC9sDrTVDce9G4gM37MXjXVEZ
CunZbn8514uW1D4NId6f51k0DW1gaD7+Xy2hF3i+mW1N+vobc0l2/+X92KPFcXya1/VP1nsgEc2e
cluk46bu3nRXG9iu+upA9/aAaHXn+6GxIgihbr+dJLRrvo1TyZwbuTJ3Th/UwXXMp7BpGHKv+mH1
hzzH7plgS9hMfWOVsBmsNBDtQoVT7TQE0A3ktT449Z2OKy+rp6v6D9W8xJr+FeqReG4xQBaSjDl2
wEeaRK0yn3LrFTQM/v2G6f/Ls5x0kVbDvLgedDXf1s1ptIDyVjpmTMMANysugJF4iz5AI52eDn8/
XEs+RQbwAUzP/rkdNUNOAsrSqupYCLYcH67Eaui2vb1no20518SbpgVyfQWXWGwe465z0kRiXUgS
JF13TJXwzbmQuBU7C0BF3N9rEAHjO2mNnvoXo6dRkjcsVjd/8Yk8KVv4mR8+JhpDykgGsAAx2jXW
FRL+6i9P/c70JjyIBIMo1f2hP8/mISeMx3uRFnMBbiuDiLAAMXg1AtQRvNjVh2/rxJgpTcfEdCvw
sfP33XZ4oQfeTJkOmkg0IvOM1iMAuJgGW2F1h7V/hdJ7nhlbsqntXrZd/26Ouu3T0QCXF1yjTmbI
ibIUYlgp6Diyanz7pjmsdb9ZnqCb23j/l0uWdABFZ1045fK+c7rRvrXjdoTOoqKFZkJBhoM2ijub
2WT23lEWCEIHAmLoT4Z5vo0sDlmdZzwalMYdLmvq/FGf5pf3Dz/NN4s0Lya/Djv+p3dKmyzVrIOe
Jc4e+HSZAGSDhZ4X/XDVXyS1ejNHDgbvOo/T8RHl2tw75RmyI6BMmTZzzLh3MZppe9c+6fEgjpzY
jBAQR3mIgEBczibuD3TkEDPI9/v4cPBvSpr1uD+sht3JaNh9eRXz433TOe2GT1xsFT0ERuJ+Dazu
uG0u5laGpntr5HS3cdWTOwasFtIHqk8wDSabSUeGDkeXwriLg+AF6D4F1BUasHZSw1KgowV6iydG
KGqsSKhVV1RUXIcAAzAz4CIQzfuwbJiSkqB7u7Pg0g0fflR+SMqQBEMzmAybGRnykeAutD0SgnID
yRNFXZ6md9urZkjeY/g5i2ToYh546N/xqog6fZ76uc8XKz0BXN0DqJldQjNPwMWdxR1HfTRicomy
lh9lII+YcHA58QHVqRlQ1AotQnAMjnwCgaGb0lSTZSiJYd4exLJdB63UciISuSbuTOrOABUDAtS7
5vzkabQlDihN6RIojCssNPfsv9peI3gMkUS8v0wlU8OG+AfHaCNJlOUgODsAkDw5h8ZdFcbxhtWe
gcXkrD27NJC2wcCodfnO/kffLKbGU61zstkMMo5AgtMi5s3nw7XmX7Ap+EzwQn7juCq/4l+Jg2at
PqYI9S1jgFTArzZ9zRoilJmcw5hd2eU524MQzoy57lRv0vtRlp8QGsIBYgjXRkqUcfIvCztwdcaN
AD1TBIFLgTNlkcTX8eGKQTbBhzKpSdMZX5Nyw/5tYqBszGT+JyaX15NCPJ9B6KuTMSGNVT1Z3II0
Q3MpKtWMPzm3lir5wPiiZupG43ltHZM2+pFHuNBmi2Fs8zVu+9KXPKZp7FGjZX04CufkQMgIuF2A
rhznAahQ+asOazoAYQpC/ZSylKrEEdwVykHqY3XZO62mqx0q7CFgdeM5GnJVDy7SYRucHJuR7j28
JY+CIMQINMK2oMZADy9imRpwpL+kys9ze3ECjzO+jiuryNORaBdYCB7EAJhXrh6uYmsNrkqQAvED
bvj9EQl5+bfPJg8rjnFMat6w6PJ07gvp66mareed4bGnCwjVn+OiD5iR+3bp4cHvcPbKwNy6yzHf
p+v+xXJ05XHKKwQ4iHa3xRAQdmo2Bi+hD+Ge5LCS0BbjkczwLADQHViFt5tdiD9kOQB0Zevfu9c8
low7LoZezLVmVFLrobUTF9Fz6GWGCEI0ThteqQ00DzvkDsQqy85pyiY7UwTC4qDnZcwepTrHBcQo
jcgtODxMt7AUYXNmyNSumSfQ6RaERKkvoNPVtR9O11E7DUftkc8CMOtIRm1Yp5IaV05D2O0sKe/o
fx7S6QfHlCo2Bj1qMkQlrmMgxkMjCNqWCJHxTo3SQZLIg6ezNO/DF5B+GUflQeOXPgxajDuTGapj
1kUkajs9IBqpYVGVBU7+yLFzSQFcBhU8kwI4Pg0VS9CBEeOOR5yH2X7MAkpYEJsSqgTMZIRC80lP
ccdNEqSJHhnZlMBAo1ROz+E3XOQCprygYqEbKOWByQbXyNkHK4D1lFecIijfs5wiXSfizDhciVuO
uTaIRfFp2uN761w39kI4TMg+I2VCOSo54X19wX3x9gpMn3J14bLnWEUQkzqffSj6B9qW7ZDfZr/p
J+9dEDz2gF9pYLcrTqWpHBwXTKqS3JwqQ3RPleorNeUZlxhydBVnm2J6FhAZtE40wYjXtAhiGoIE
iaCufnmjpHRDx54dZj2qsOB+sT+TUjfOYVEaDZqFzh9QmSu9hjtbPJaVXDkN8oY/iYo5Q6AExUWC
zgFQdiF8cFwgcaB1E/JOrgeNGNePoV4sakSpKFRnCa9gLfmhI3XsBbrr8MmIIV8xzHC4tmf2wcNm
Ce2I7QXI1+iSoM5pgS+ijjfk7caAV1IEIQrcc8cGDVvbk3HvReZlo0fNtDOZX+cxaUSLahboCqGe
3fW+zh517YPqfTb8mRqnKYCkb5iKs3m9kNTH2XJ2VMq4Q6U4grjIINWX6kvkmWzk3SZ7p3QYihYX
GOGHMEAX2nF5enGeWDz5THJeX2oCEOsnI2lnNav6eE3AyM64D26TVgAxxCdJOiM9I8Nk9qqz1ny/
PeP2lYIPEhBh+OLvhpyt8rIyLhkvUwatDonP3xwEa0EIi5WRpiDxZjbjEYYxCNYV32K9gAKKP3iB
Ft/8GVgjhmh0cl3qD88mRV5NemqaBdSeFJFLVwuQLLlmDG2N6ZLujtPtpXywa9oRi6MxuFAAT1wo
pOvCJZR7GBxJYNJ91eleU3F4YzMN6FRjXwxhOHt9vuUfcvUszpBkjcQeTGlAnGVye4KXooB7nhdr
ZxeSFXQI3OUpOzsKXJwRx2VH8BKdPQBDjYvv/TFKbenEcp5Q2ndOOVxxsrAyS/pLeiDW4oqcOH7c
HEdpCJDztY1kCEU0xkPnsiRH1YSCmpxlLnX3Z1aadMx4UYLPYbOd9udJFYWA9tmGbp8oMs7YqMdg
KNpapWNCYnCZZx3OU2+SgubjpINWgvDspNmY14PmB3Tvps+sQOIpd3V3cqxlGcFKCyvJ4CL6IDVL
lkKW/Gy5FYsvMhpVS1ldPhXaLanqEwfEJdGXVGotn8YBXF8y+yCQJTB8IkYS5Q5MbsIMSVgkhVc8
+TM+SniFtIwsty1fUx4yomzmrxFjtCDBxLJSqWTzZpE0BEGJxsVzZI4jU2S2Zaqyff1wuZ9rxxpD
60V/ZaEBqp1s4ol0/f0FpL07N68HH6Ty2327P0qlKHX16NLwIc3XvRThG13cnKggWLUWkSwEt3L5
+cfZXHdckrIZszt34GSBPFFUN5Ch62HYv3oIve7c41V/hY/nVy9UsGiv6H6gxEh58YgQ6H9WXIbT
HT4suh89Z1++5vDj02cmTRoEV8FNsrb4bx5kIL7vL/n6oQL1cgdoMpmMxmga1miGv9gB6sx3vf1y
0B1/fKZvo7HHnNEcs0CqDpzaNlRlcq0MrD7VrqZ8v6l+s2AxbA4FtCGsEbcFOMGAtoLTUECshs+u
OdTKDB6Tt/jBqa5kYiINrmlDfr8U3HNEI/LvmXCeRWOV/3xGi7qPlQFu6aUogjPJgCeAaFbA6jGz
Dqy4Y+JSJnmJL/KluQMxxXqTs2h8U0CmG+Fb1iy0MO4whflsmPFopcRH3IyDYPTEKR/ASpBihUbB
gXw1s2KTGJI1l8Id2jPPQE1tO90sxHFRgpFAXUb8HJIuXbuF5yHEHdPE/FL9nYal4YktxxfsLpIQ
yDZ1lpBoOC66CQjQvOD7FN4b/8se57A3riaINCY8fTh4sZU2GDWD06qzbbSVJsqL17lA2gZSwwpZ
mwpBtk/1xZxRlS82MbsxPbJ0xx+Cjr7kGriZgsHP0mhNZ+8/1M1NegtB6+4gPegqrWV0i2JYIBOQ
ZhPXu5n6WJ50m/5FXSWN/v3q7j3hHYuIn3WYkshrXeNYFWN0ABO91yrx5rwp93b+KRYr0JXJGQQD
1RhCOCAmLsMy+hlJKgh3uikagjouLqr1pelLl4J5cDTVhYZ8TJ7wSOsPNnGeL9EafPW2+WGODNEO
ZqGmDegBRBddry44wS9rnuwlymM8COJMdNUiVDznWYK57xnebBVVUptqMeX/ILnBv4jRILl6UMFW
x5NxiNlayk27x9XosbqZdT9qth3EIcrDHDaXq2ujOGPACyzkh4vxRG4xYhlnlW2SE7RitMRkNH+8
uxESBDgkJIB/XA1BcAEaAbfViEkGHIIAYm0+N38bM/QHw7hnkyVmVkzFFYKBQaHSDEycaobMINaG
0BCm0JBZU8zbTr/doEL3xS7S1qMpoRtmLqYe08x5CpQZiAdqU0hu6EIdOOeJIqinu99v3WEoRbSH
TK5TmQz7/W63268Gk348Ot5q3dV8Xq0fJqPjx4rHXd2YXm9AaFjRXvN+0I7DVVl06k9u6nab42KD
I+dr8sQFJLiJxkBMLLzwZ8Eq7YtbgfAEGJKaL1rcCBCj5k4vbZSWz5Ioj6OeegRhRPKRc2czz6bS
4i4U7yzT5TtpKVPD4ELfkhouZnIkm0bv4sn54gPyp7W207MAlMjjOpB93MutqwmkgPI4/3zQFZKM
XTFz9mihbpznU+Ab1gCqPFSeqdCAuhna00EWdy4RkIrDH73LpcIKDsS0GDx5xSH1L1cU+WVFve7E
mdCzgq6En3yizwhKZqk7cF+NOtPjTPfMUjxzd7H1YPP0F9y1aQTPZSUC9NzjQWqHdCXcmEXY0Iek
0BJL7zx1JXMuSMo2tXZWcla2/d2n6yGO4AlZtEguyV7YnDtsGOFGJE/EuK+DWOTF942+6FcowKWx
SCYUFQii0/ds7VAIi2dipAn3NLrwxSMNCGXbDK61g2MeYX6RVQJwM2dIi6Q0g4llEYSguURMZQ6f
Xq9qvfUk6ohHEXFHVQCiwFGkIdFcfbzijAWIUzN0TpQ42z1YwICRAfMrw7h419+cKXv19Eq5K2st
IdJo0JnNon6E3YbiEKEL9fL8qXmd/bkeilcc00MLnYdGq1z8AjeaH1KOKB45wohSqNPSlBlxWxaI
B8mt1YSlrYiI70AM0RghShDH/QLHik5bvrvbZbXGtOuMPOrILXnX2psWYVpAc+CsVou55hmJpVOS
FMRAT1OWXk4LgmvTnGP9LP7ovTB4OrZZK9NNXNT1YyyN9WaKP0UbcpPgHESFcbogWf85jyH+bM0G
cFLpdaa9/fR/TuvBfXVcHo8s1Ly40QqHTkkWqCDqnCqjRjZfvz/SxBvQLwea0YijX0wmOAIWr863
Bprd4mGy284n4/xGtAcRQ5e6XXYy5Gy1uYN5hLkC8NlBU3NkOIKZQnd0sf9bXDsYQIGmJ+AmM4Dz
SiltfUM6ZUV0/HIXG7jUiogkJgRxZzKo6dvQ3efZsSQRSPRvEPVmixmiW9Mq83hTM0uSaB3I4vv1
3a9fHrnroYTTH4zQhKy7vW8VU+c4D7frweSnRGlUr8lMBPaY5nBUI1agKxxELxDaiRvs6JIxnLBd
6Ibo9rhWnXPBeMeTDXgZabufKAnl4QsjFxCckDRzd9n7odJB5RLISEmbaNoGdwZlwxgTNAZmSYci
9mMJTFYcPxDXnBHbiA+EOIAvEEf5e4+j8m88+/CuIrMPhhkb6AdEVJSNt1A0WrC3E9tuGhuQjGzi
IvYgLG0xiQjzwvz8oprHHL6FPwGbr7vXhx7SpEp3KxOhbmXJN9LoNurCzcy43E1FkL7LE7vJsMv2
Cxhf4E1A3VRqFvbs/AgfRZTs0MeOj4LH9VHkRtdkexNIqyznBhh8Of8SMQYb0Kf9xC1sz37IhR3o
KCDOlHIUuQPG0MKve44GAzE6rbQLWzVvKxBEj6ToJzNAlwKXFIZlpJ0UVxg+kMizUffsXQliK7EQ
r2IPYymvuGgoh0G2/91Dhy8X89FDxz2Ohw0rFBReLuY7j9vV5m6yPn3cMOOjb7rHnDtp0iqDrCHh
YNag0DQ2Q9O06dvTvCBr03OgZX6V328jSPZZdzmsIo0q+pmDABVlnCLD0Ubz4jzzil+FI826nH5N
Ph5WP6ad/FkPZbGQEUDsSiJtB5MyfcAQRL0kQxAMJAgkXUXJZzJkT46EOAkMdOcqSAnZjsVxxZwO
Z/oQENoGasYgYowZKh/O5CwyNskWwoV+Crc3BUNUVlqSsJ7+BQFBxnB7Q8gIfw5TIAjGCdnR3cI4
7o7a3kgSQ8w47kZX6MCSJFadv8XJQgtPQkTaUGxZZJYxBySJrsBE2UHcWm4WeVh0I/KcukoW0uPT
Lp3m+h9hcYjSAxiQ8Aj27aMlGsPBAc8eI34nF9MSOpHDQ+cg3x/vev/amwa9If2J1Syy4RdHzHeP
2x5SivHpo0VjDDx+dS2NRvlUFgQep8mjJ8UyxP3LfQmIia7DL8RmeP9hfCsdTSgzKfKYDoHQp+gw
k7VdRLSF/we/x/qcILG1lh4aTEhsza0+0l4huhTefaIEjgGDr4QmCLDcESYNQvHcPHCA20AxwZ5N
fyY4Q9OZoRlx4pTmp8DUzMFL3bxAtzBNmhsY1ohbiKAchshmnVfL9yW4yZIAisT7EbG8MT0AC20Y
8RT5+xQy6IsCnk9BR93BYDToj7rVoF/1x8+P6XW2y+1sWx/vryXJ6o5e1ZzDhNtiSNWTb3BPQvRW
NG1vy/ZN50kq/BgoQE3v6z9FC5t5PUpPwsCkmnW8DytGiqoGLWkjplMW1lpuLj7Rvrg6CUMnYEga
XBlqimNiUjX5elScdCbIkxV88fLoQcnfV8t/xo0URTCO2wg0AlKhvitFEbPOpBWis6uitMx3bTWn
nM1Cs01xPPfxnKGaCLWufkSDBG0nh4a1EhnOpkidLeUDlAj0bQFt8jRl8jUeHWA/YChdIxnNzi31
TXfIlbw6newHW34dN4qEOz7lGoij0IZpZ/72MNR5CNKPXoEfElY2s64L/cFWXDCsBzFkEQZsg4eY
vsCBN1q4eqnqLkUAl4aO4DD4JhgsE0g3MNsuXPdxfXPVGXP6UesR8sJc0nUnkUmsRHIuqTZny5DI
MeDuvuBGSFeHipvmVocfsOFMmkCOcPIew52ujpKNQ5B0TyydD525BhhsOw6Hus8eHq5u9W72Kc2p
1HPj5qGODxHRZecDsXw7ssa9Yyad16SlQ9OvGADM75MqP+zYfQ62+3TZf9Qr0HgzD9HWMwFI2HC+
OHyWJQYv8xviTsi8+WBugROxNsPDx6b78K63at4Q22lb/7U63K90PAgP3+clverf5m5M2XqT8WTS
nfRGL7caHyf7GY8nVHk5y1hDZihT2wyueIzNDu7WsBP6euniwrl1F7sW43gkCtwU4sAUhbscdJ2D
AwEdTr7Xx8+2wI5k14ysPPEmSsrSU/qvu/B8/fZh+dHdAQ82xbq//WsxnoQYJfoMH9x53HMgM6sZ
mBilIgZ90ot0EwgfvWAGqsuE9iShiztIEsMc3tXp8QE6A0ToHmKCTJoPuJpo05rAPQUnEwTEoMvI
SSd9N+G2v+OF9jYJGZnN39/85Bm9jpeb1L5PEP3Jy20STea5o7yuev1Bv1d/M5k/jKtm+DC+u9bx
dLd5IYjUpjGP5xMthktpUHA3JpCGM+zWjE2Pv9K+GJg+rvB8+Dc4Ics4BW7TUpE6J9e55G4rp+VU
SqLttMClyEzkphvDQjqeiTwdutPlQvIAmjMizSjeibwNnQpSabyYQl0CvTKIk10JwLdzwiSfhido
1lr4Me1xPkTFLMePbzkC7dlQQEWFliYBQwzsnEPcJvoCTehYjQCl0i8qtxgbKAacYo7xkI/6Ht2B
83Qa4pimxF2GXjhA1ubJIFAtEHKGMMHbsFhN1iemHjo9P7n92B/fTodNHIAmwGoYs2p49WoxfTwk
hQzImLXGOSgsfN9wziUnwxdwrwicidXpt9vhSkeubQeWLIA4qnOEJSb7c3xtT2eplnsg3zKSrs5R
V8uzQjpc29AD6G1AHOHD7unEEMeEPRRiIwLMi2K76xIxqWGwAmMdocRiVY4bsWO+35fH4/rZRHE0
nEzqcbc/5siArqoaVS/uc1jNquV9vertPyRlvGoT17fQ6ei91l4s/Q5EGz36iVceoEhe7kq9Vt3X
18i5+5n45SXWEukbKsx5sT3b8jRmdHhIOgk4vfbVPZkObg4Cnh5iB4PugVqRK1hsmTpBf4iDDN35
+Gf1AI4186Mew6PS937pHpuuHcCqHoTiRPQmd3ygOxRufElWMPpDWP60egr4brq9iYcUvUCJXSL3
sJjJ6ToqBgn6lO+hANe5paQdTyKppDF47ZmLsKH3FGdnXcTELlyyAnF1zZP1cX96WF5JcaGpP2wm
4gs2lHi/+qPeM9A6oFjUkfd//powxQuWBCQq4Vz6Px/r9i/Cak5PlcYwCrIeraf97uM7HAqXuTkN
/npa/BRapOZ5hfO5mZGemv+R9FmSGjw9jdpR3bqDyZFSkhJ7qu/hpDcd3l6vBjXPXMaZBzy1c4Y/
NaFuqydzbr/MBx2ZOBqvfHo+ZFmTYUw9PGQph3kLArxQ+Xx5tWVWnqvIJKo1Ek6UFtWQ8+yEjOFq
KDmOLWqBkATxQRm09Cjt9+OA8+wjiu3klf4QVW6fwFJO/FEKoA4v24L/YlRC8XG9UNqgj4EPfQsC
NrXKh7i6LtaWx1ikyIXdI1ihJy+iUyx4AcLXCyIf4bKYU5rMg+GceIKPtV2w4h6TmiYuhy17aEx9
4IOGpz4vmry8R4WDVt01PZT1Bo9DPdtdYwERU7AAyorvCQDDePhpZ8J4LFacPeWKBywfNd8ne0Vs
JPYLV37cf9QTgHxpx4LVLhwKA8EjWdM4plBcEOzFfTNrpqNmouk7Pvhkvu0knkt2x+w8W6pkWUB6
/NoBgIwXQLh7sHtnlSrb19sLfkgO6ByrcWJ7mbKDAG2obFTdXQjCg3jt47hcIdLSjLyWp9SJ0/ku
cMX71HL1PWIhuFjdN/OQQucxyVkt0LWRQ3BVdQg9eEKwetAC6f8YO7PlNnKlW7/QUQSHIlm8pSZb
drfdbvfkG0a3d29SIsVBFMenP9/KBYAleYf9R4DJBAqFKQckhgLWPRTnXDXY/LUaXF2kRTcqQtOW
8uN11QgBcbgjAGn+AhlYOiaQQEc2Amw63nL1tRhAKfGksupk31sYYHt57uzdFsDqVGu82GV7iKML
5vbQ8JCau5dWFx3dNQjOvT6Ih3940Sw6Y4FuFI87U9uxPKiOy9uicNAY0s9ZLevTIq1XaQeFcosz
+zi84aTrI8iSqfHplT5XpLiFpYmIl0o2YbEx8sylNwu++AQ/chADKoVYkcgbl0nMUwHQg9YUVWqk
ZZWvAaTxKQjOtACh4QxNCLe/IQUlELj+ddJ7I0XRpAk4FaPoUQLze6AUivdVtLC6DO1NwhT8llc2
9Nw1CQRqOATE4XknpJJ4sfySc0s52A4LuH2zb58PDrm/eFc/6lN9UgBadgvtv2+ZscHxf1hm/SF7
lqpOlx2+1av9j08P94fhdL49fPYmJSAchGuMnunfYCRKMH974vQ4DauJsDnG5jU8ODNadNigxcFw
xkEaU8AKjls2qvk4+h5v2g2TwF0UPYn6JHW7dDbqdQKipRsjDi0ZZotI0zy+FCE0OfziPgZmKZ0N
gT/6oql0AykqHEkKOCNAEgEWNiydECEwFfDcvUA/OMvsUVgs85HYI3MQuGkNh74yxIttASd8n/QM
ol+Svt/u9iqO9tGlbMPuoFXpBIrGBoKHzWZeLefD+4/1pv8WOpEXdLUFA27KmhtMclRIoTXxwU3g
WEmDPxyW19XwMRMFxPFmQTwv7AVz3ieV9eHq+Ltj2fYMdvELBFRM42gPU3CQLUpFU5BMmbD0Zfbw
An6MJyMkbGuLEBA4qaEBebe8blMyLZAl40i7HcyBZsXEfzH5CV6WrctwN9+cFJ0nTOJNH7ysGFt4
OXMk7Jiul2OROFhSIEbCNuX1ct4+CQ7zAcVzz3etG6PA3d/cwcQ/HAeM79NA8yowqFgxbBLgvjpw
i2Awvy5mjF+2xZw+kBeAON1wR35mc6dUIOe3qNvjvlC419wNlHINZn/1SXtReXRvsVBm3QeUerMG
hPfV4UgG8vKHdV++yyjvxCXG9yWAlYqXEsCwlNlG9nS06oqj7LqDV8PSwVO7+3TfZW4kfdEAy5jx
Y1sE/BLKjn84yuxkpoR1QAwJl9SkpWW/TlGpoyobCPVpnJzt2hU5j+oF4F3iL2lbUkOcSmmME0gI
zgjQCMUwZ+N1kezNChcBMYdr9Bv7gBOPh4KFySlQcSpATC6kgTplonZkitTiSNmOvBobUhkcfSGE
R8R0BHIt5SkIxSNvvEBwuxisxwgzpss0iOh/pljEkfi8mnhN/UCSysZQBbnSd8dIklLQOkcARAkJ
ZJpJY5KYmwLx3JOWL5AdXgQ6SInEsoHSsLArMXznYPmUesP1n6/uf4tokSepKM9XR62SiR2ChZQB
8RbBaiJ0JAgZhqgNGPjIMzshTuYqhK7wFkgTN38pBKn7cj4Hhdxillmi7TNPSomM5M6RolgRAMGj
T2SbY3zYglpDSxE/pQLm9jPEy0tOrlTTyThJ0osdk0xRCCMO/7jh49XpdyoNStWkYnxwoZWLhUk1
T3s7dUhOcaE8qHUIEQYsKGYMpw59X11wtuVLddHnSAxOiR4OOu1Oq1MPq1cL4syTs/N7OfRxRnC6
uzxLZ5ISiQEyA3SwJOfFlQMEwPY89AvNlwnBIT5hRxGRVPApRc2x4HjTsMiP+0TPiFlUNLTPk71I
kViX/oq9x8ayX4FwsE2o4HoIzEPzrkWHb9ghJZKRlhtF7NiHzJvNiVtimORAKBp8xD+8EmQGxZm4
IOZu2MH2kravis9jYz9cSyiENmwwvLuSRP7UVRAvk50XM0qT4oMIP5zH7NavrGU4gMWp/kAnIra1
RvW6w6juZ7N2p7f+mI62Iy8IYiJCMJwpKOI9cer9WUU3qZc1s43gFzvgbXMYMnkIQRINA0F+QynS
/hGs584EPrE2dT5EQwGfxqP5LpbZWcpSUnnzj1NRLplTYAc7KS6tCegMOjGIFanOvytKrexyMz+Y
6GIA5k5Ma6QYBFjMY+QYijuQqDADOBBHMeDZwrwqekxW5Rk3ypXawLo/JklVtHBcMFa/jW/pKDkO
Li7PQFxqIDiPWPFhkpZ2oDXcywALXpolZ53yddvn7sCSYxhH8pGr1X76V7bR06QvBMmXuqux8ibq
fvuq/+Hw/ImrRvKIwk0DdLtYDzqQl+0FoR2NAy0/+tIYfucB4gAEbyJlDIt48EhK8ywqDuOiLM53
90NC7KxHGQyESRnAq95kgayStyHpg5AsMMb+JQeQkhoqOhS2U83ZxnQDhhBZW2h5cDaH4qvffOqR
PIgW0VgXBll1L09t2UO2SyRvWVmCFz1pachT1CF3EJ9QasHn+2RcWgycdkswWuncBfFAbRobuoiR
euMI9DvULiHRF5e0QJp4rrj/eeJqG9JnERJWL82E/iLW93uwbu/loYL90F/tLqO9Qb8/HHRfHyp4
GhxOh6o9Q3/FVzAe80cHRZvkfzemmi6OkxvHerpbteJQtJOmqJsuNu2wAsPQPPb6hvS8lqXR5BdL
E9IhVRQ9k3FDB25mcSMIRJISCDn13D8ZotGkHLxjTKs3zelvJ8hzLan4dfeE6fRnGfmh47y2Eve3
Pbb+G2Xl3VJcpxNQB42UdyzU1jE6IFMfwRGGK8pLmUe1gEb295MvwmLAKMgL+UKl/elClqT1FRD9
4H60aAnEHRyIGkhJugahAS+up/f5NFCdIETayYb1dxthtvl9kg6f0skzaugP4yAh3dYy+FDJCAWI
dkcmzg/lAg5Lms+BDBOfRu1pOhHBr5NDSQfE6Ried8I5zUbfXqRHcsEGGGsOhABkwXevF7vqjjlK
qzKSdcGBJTtwCtybz98MuHkvG5UEWUdSAmrlmcxkWTQkWjUKgRdsKC1KY32FfIIgLOvW7eN+ou03
iAMSCmw6eBSvTbbSIdd/k47arbW7cUIlOSu02YFP2fyBYyqAr2vi9rd/F/1aM/SUEJ2DdqAijdY7
qxYXHw2mGUc7PwQ3oqZlmtdDbD6eje8lomBUTQqoxwGxR2ns7+uc4asxtlVOPWCA3dWZcd8cIn2Y
j1ePgwFbi6zCaTZ0NlWnqYC0E3PRKBu8tJ+0Tv6CQipJJ/vG921F+NM8DbLfXt91YwYozIUiIRY4
S1uSuZBTyW7YAfn21PyZPsxjXrJ8mH1gMxBcMmEm77jtr8nS7CJwh6gOmGaGNC8IlBueR9H2IhyI
cSPA6O5oftDvtzsL669HK50WWzNxbT4t0Nr7y+m9wX1/PzjMlvNsq4Z6JyuaFWeERrdXMD5hMQ3w
guR+k42T6DaH2WbVxG3Re255w7KlRso37EsQqDDZ+77k5uJhHkZDFRTh6KLSXlvU2HlcTnvz0PQB
NkUf2SYE6GUpk44IOHCgHgUEwYWOsyYC6vMzrRBAsReCldYtLDUWnLL+YRonI8D9fYYialYcVhkW
Kp2+/QOydr8ZhHb77Z7O/mYc0u1X7ddk7a0eBqfWfPjhLE+WpCJPINJBT1+LJIFYH0HGbX+Eyzsd
4suEvGYcwwP3hECGH6adu8443TrmQUQiaMcRRbmfE4FN2ejjJGkcHUq84dM7TncMezjd5uKXTXKL
44vvDDfcvQ5dGWYuO/GpKB7TFggZDf0xoQkLNFlffJKTFaFpWKAI5QuqvllslA7Mk1/oKHCdX6FL
hQ6VHASODqi6KxJNnEjwbL06EV7nlMLdzY9I/83os9vnWz+WatrdWlP3r+cfeqft03jdqT68uKEN
ucxTDFC+ONPcvBBz39hRKFFrUxlIzJv7OD6sNswHf6a1iyGnra8Yl4n4Ya5ZoBOlgw8gv/gg23NG
SkhBTGW8Nk80LYZgEgpszhxAae9qTGTuXraeJMUmebZRTOvwpR23hFg0ZbjEIUny5jVVaAT+5unh
1h8n4ZGD2I3zkHiBeMWZqIW6Mb8UipoHOBP5R8R9uZce07w76A04E6KuudJPx5G8VNdPi+WJS/0G
rUxccoF4QdmXhrlJKoUdDoJatm0nQ1YoD8yDHXymduo48UA4m84gjaGu6WlY6Iy3EFYkjZMqQ9wV
bJPW3Wv0rQRCWRSAxr540BKl3y1ImhklokQ9GGGjfd/nmcXoeU17qApSYPra2eNPUZleFTvVmIlL
EJIaK+nZoIPYk6vx4BeoZ/2MiIKkaX+aGkukUL1BeIeZ4P8Xslf1NyMykZ0FWA7W1QcUMePUWIQ7
zVqL9vF0OoY6h6JYmUD4O8Z/5xsbKCBmkzgiz8L7kL2QaFPcpEeQlQzrYZCrOUKyYoee297VIxuD
pLWoXzryD09mN6O20GAtUgPy0BoF2HTBaXkBkEjKOxsVBXEgr4HgKEl8J0SA+hnvEfNua7iTkrmo
vG4DkVdKCfbLd3ttmyIszBODvDFWzM1BX34OdA4FkhWO1L2BDDx1fTSaGD0giPPXeQ54UvdnOWBX
b3nuWN13h/V1liLKjiOGkSRF15PJJQGWoxip2ReoJUaiouGg0wTJKaoA4YiR0i3SF12u3s/rGrwn
kTzLKG8oZXfY7BiNSWCVMca2+X0X8xzxryLXFtnuw+WK46AiISASqwL6LNXGXVgSZrYMeW3Bw8+8
GpqXFmyRERHEeBMi59lMw+rOKDFebE2Prj1tTtEf4mobTmo/PhJBldjFBW5RkgCkVLJu4uSLFwdi
Z2+BD8vbn+0hg2Y8vOp1Xq9VZDMyfQ37a+vpVp1LHqUJz6aDjtfisq5F2pWbPjGkQtTGSo6oRduB
UwMcxYw2zc3segGpOFAFBiOWoWsVLQpKcoLe36OuMM+622qKMWSqAo8UIab3ohpg+zfMFoZmBaJB
7IhZ8LwiYyUGfFUZ4kpJhyMNEKVXeuDASUwh5BBf9Z+/M/h/3e129txbH44fxIzN+19hdwTI8iJh
4Zw6ktmub38hKei2Gi36HJtO5QO4HU5svPtBZ97+H1qdjxdaFYsFdOp1pXssG1r9Yr24H0+2s+MH
1Dk6jBawMisqfD+ffpFujTEXuuyxvnr8xH9Tc+GlNgqJzTIeWpWOW/ULVePqJtEPJVEklUDLK9Bf
QXmiyRA+Wd733vNxvPtg98c0U0GIUX+NM3PBzPevIMxh3vLuK1oUYlocgZ0VGyq1iYxo7qELqY0s
flv8W5gIGpmD0uAplvEI+QFxvp0E5cZXrg+tmQPttobd+pWlNejNe8+7/daWFtSxc78qYumgpdLv
8ZkqI+hvCFO6lHTaOl0HjW3mC9Wd9bcVevggQiEaeKGYXszGE+EQR3Tj61PHkCcrcOOe7MtXEvHQ
r7+wr9DEhNqiKgjEg5A4awkgIQWakIbSakFaaQmZVWXiqchtni+3lAqGuJqchrK1dJItRDyD2bh6
F4qG+OKCv7jpx/Z31gFEJ8T2lhQi/mK1/ZgfYpfH+SvWsLy5/rfb6neq3pDJcc1gNYR10F31O/Pn
HfzAki6qnL+wuC21gdok0vM8fwJuB2+AmEPyLghM8Vcsg6lBCBALhRtquKcGRIF5BzfDq8w9ELnw
SfTY+MwBDk7cIHPBaEHw4kTusAiMpON8PPpCCyj5Xb7qCk/q7DWBLF8wI9BsmEbtHqflThSmIWmz
jhWDeYgQuKcJ8eZuHDR9sxm6IE2rhAEPscUB0aVwbC2H1xYmMt0huplLI3BzWfDOobrqfXRcEiCu
0kgftfBO4h2/DeUyJ4E63Q1TQD9kqKr17ca6muPfsOn5KrpmPPd6iuZ5NxlPt0+HsOlhDpSKGSh4
qc3S1eC8ToymwWG15muMQMKChTvgCLEM+3ZElujZDGEEO4hmRDZcjMbwbsKAC/4QIBxyCYFhHEoG
sgZfcbCLgmoDIV8QwyhO88MKCkFa5GS9li7JUP57yg7zKctslFotAeEockVT0uQmQRre0D4WISN5
uEscZAbnh8bVHUagEaBdaa20k0itwlgilow9jfXUuR7GigmPUmM01Gq6eDgKDbdTZQkEpWbpW2NZ
NKlOjgkRgOfN/6+YvykF9fR6/x5RkBbVNUpaJrHRYbPLFp4WXk9fnt+dOPvY9wbEVgp/D+dvQrWJ
gnScVcmQrF5u0nNWwMiEzMgAX54UKxo8bzS3tNm2AiIPoaH5l9UU+tk6v/TbUE2CqpXc+P4TQbNa
kJp5OZdOxmKG3LyierSlITU1N5gK5qRvKUJIecuI1JbbHmjnjKmuvSDkvXxbcXV1w5wn2L1Zgij5
0qcJyQu71I8Yk/ubsT5SoIJAaY9s5hKC1y51aI7nqG5TcJx0j9+zH8h78RIorJ19oAR46UXygCd2
H9L7IA44EJuNiEGso8ebRLNzUuBNpP75fqw0CYaipCAI4/Hq962pV1/pqvPkMCympAdsl2IbZSz/
NDrP7ul51+nNuvus6ygF5TSMAhf5zZ2jtQwQRRff0SG61jNWd80lBCRXwssplb0rS7H4JM82wxVN
Bx+KTwKmrRceHkVfZQaBK0CAOGTIuJd4XjEMPGOb1vvwbNmaWaCrJpiiy5IEeb1uqw8ncdQd+P1m
ZskGI+SFkVJV2CjtHhvPejUzRa/uXtqNq4fNsnqafXj9NXS6hpVmluBGk5sAVpOUplDAIbS8Q0CI
ifp0CNBkIARKAFGgUq79zzXf19L8ok/eowmCHjVcTEfT03twUSbceaJBvQRUMdl0NUvuGdQtxIoc
sLmZzHQq0EQCQg8gRPJUoOlHCAKLEqg/LE8aohfiWhMQgotpAAKUxMdJfH1TNiaRmoeBJrPVciG2
KA2ZLzjTIQT9KxAZsuQ9LcN6wG9HU4MYxjaOH/BA93/wACOXeqixS6ffH7wauHQ37eljDSN82GC3
QEOy4jhZpNv0zP1m/je5ITEIdAQWipvuBBrRMqvozZ/jmv5IYrz3FRZYTd8PtrO3PICg0e3zbwdt
G1dsc8wJwZBZVAdicHwlAB+QT2Wf/jE7AO0ssDI0lw8LzSClXgUkzpqExtpJOB7H5jJOaCukNUkh
MAhs0Frvbqzg9WGbwtDzkIqw7mmfNhYiwYmoed7hiZuYIGvQNwYkRe1bxYbyt34FNkltebd2Ndl/
RPFvLEm+mGbpnCmE9mDABvVXh2KcqtOsNxjvhj+ft2NDMTsoBQK0a+ImIjAsN/4hW4EQU7Ru7IEL
corkf7E5zhQ2jL00DTKbqqZmoV+TijIFsCQ4DgxBlMy7Dw/rk3g8JkTdOESD0viJ5+8gCAEPhQ3p
QBUwnI3qr0X4TW/LP1A7SqSQYzxx/vLAo8qAsa+tMZtk4pmKEAz6WWBBJFJqQvrM3Ns7tqGjgv+A
wq9uO6f/7HUG7R47ixlG9FscdfFy8HnqPdWr+bg3SHdsUypKIcFeXw4+zHX5hB3kAykSaxxvCKjo
a1ydJyOGvMCTyJgVdVNFQw7IaQKBxImJ0M4LNogg+KQT8ggtRKsw8ZBEyFEcarSQA6WZiCJpak4i
QiHaHGcZM24qGKddCxImEg1AAJKVnqw44uGSQLzMqEGMH5AhVs1fdK9BhqrP/l7OKui1XnWvi/l+
OK/qh6ef1b16GEITG0FrgmCDQQOTwQjQre+ldhMAuHr4+2KZjhZwF6pjOqAJHiA0odWBS3a+SFeG
+BGUnPvQMHMkWrFfzLIDSSxgHh9YTxpCoyQyeX4H8YFM2h0R14r5KRJEOC7pyUCKN3ZEbN//DBkh
JqKlAGiGB2qYipm2SYlC1sasjUUnWcbQKrAfkOrbDRA95u84NX9YdSsuR26/kphd9XyYHO8PnZ9h
D2iExALt4BATCK+Nmlgky+jLmT0oxQNTLfQk9uhcx9LZHrVIpRMjoJxNHVExho+iojcmf7MrWdQN
46bQlFdEyuZ4KPZVYy007nSzFQShBvOraa0rUMGbAgehCIGGlj+rQ6BF0CQ9b7MzySxyPAMBQtTH
Dxwl5wATUVGCiM1ZuaawNjSoZ1zyxtUgMdKITIL+gND/QzV2B8NOv8s3WpCbEcZL1Tg4Xex7rW6n
mzs/qIscAgu9oR84JDQs5DRRgfFtkSmphQLRMChpYkIf09MkXWLkLjXTUvSiiZagKFYG6eCIop74
lED3ZHl2wMLWhFAJb28+6q51LIJJl4fqppy2M7g7k4wlFSoienQavZJJRVt/67Le/LFyHNYvxx51
u1O1hp0u+0763ar1jXLszu6r6bZ75HAR9IFJwC5sm560PCE4EA9ToQKPkMNCqWyQEoVgHd3PnwUV
Ghk3Aqnwghux9tTGBajCVClQchdkM/QEFMRYXE0flm9P6+O1okPfdBQMD6BuNlibr4Lj8hMiNZni
24hEgNx+SXTHpSnT8eFu/dDRXQW41IUOe+8jxqfdGpsmNgwPHs/foKG093V1TWS4wmqd6HCXeCYf
OGlxJ0SBIfpCus+XFv/H8ehx+BZOmrSra3fEVtxFfaO3u4tt2kCamKph6J564YGVrLcfurub9cPj
35vd49Xg1OXLf6b+H+NUeV42GwLTDow8RQSHiisbEC9pGhKu9LPdbLZ1v66NB9rdS5gDvq8/hq9G
S+LaXosPspihGLSHnd6rfuLi+Hw8Yl09/pR2S5XO4SU7minhusmaHeW5Szc7AnGe/oyBMD534oUZ
YYtXLFlYB4qKXRgQuRNvdX99647B5lXa+GbVAWkLArEhsaluxWF9QaBVPRDXmNvzNLrnJB7iyEFT
oDR8QWgFHgEJ+X6Dt/vf6okaDcHX5L1+p98Zvr4trHuxabd2i2P1Ht6+s56wbkAlPM7ujnfS14cY
Y4KpyXP/64Y2pDnV6Ejx/vFrWR+hJcEXu7t5Z5AUBLFIg1AQ7N56GhdJe8gTgenLKu1+y8cnT+bL
W8u5t3W0592r07tQAtYU5GPE8i61oOtuiqUcAxpTFug+IEHvu8djYVUohzGZks1uHGKW6Qdw281M
PyAxZbMp1KFXABIYkrbvVjqK3FNSssvwkA8Qx35I5+mQJiQVvKmH0cq3tiu3Fkh2PDjp7jgSBSLa
tvoE42pyizwlsJ0A34B074dhlYPF8Gkx4bS4KKrnG3/AVK+3MbNtvNevW8NWlzsOBnUrzMHGBOOg
vT/spoNxN86YhZ3QFcvBXjbAeVY0tkTBBeKvEwcyxVKKzTjElc0+sMdktdUBRxZWk9i4SDydjvZx
mZYJLdp7L1BY7HjteFo+yjMPKGajV4DmMJAZQ5wUJkLNjaTJTLCxXlikKHZIBIcA4/x3gk1dI44F
H5nYivX0GVw08xpt7OeAihy8cw5M2zukwMPuG7CdCcy0NGcBm04EjpD1H62lnkBhExlIuw/20x8Z
ea+OEO6LvINutxp0uTOpqv2JfoO8i91kc7zvrTvv4SGp4rDmjeMFqQb5GiVRl88u+u9al7Eqb+1h
YoPbmQs8kQmExMDGmYid6i6k3f1+p/fpTNnLZeed6J+nrvbDxe168nS53bc0TIOqduk43UJoXc3G
E9uGDM32x+dLEzrswQQ2x+47KIlVb40AAUFmm7eb96arKQpE/oDaljJ5jEtUGjt1Zr7kJev7h1bv
E3RyXwucrtqf5rGjwrdM7j+nHhYC0pYQOMxE/nGFtP8X853dFN90wFoWaPXoCIZ898H89Uv7vVs/
nnbVYsvMcJAWBtpedN9sn+4vCb5Ney+hqI1HINqcSJZxwifD/S+tee+dn48f5x+PpzTQM61b09bf
m8fVR2hOdGCz+15Vl917dejELeEgy3aci9SaXOg46rwG2uQfOIq0YJt4jpbhYTUYSrsMFod3nOra
67/F43gg5rboeOA33iKMAu0eLw87TSqRmk6lnQw6J00LOALQeJgjbiJlmG7hiCGt0wESUzi6bbLq
3RHtf21Lia2Q+5oLzdVwS/Qko77hw/MoGUCb/vjy8XedW/2FFHbTr+YIZ+0z3uNbpPwZejX8NQQu
tCnZT4bDqEoYRarTOI6NkXzRQF1OIlUlo7DL53XUnHwIEFxuRpvBnzTGw/R2OKraDwvu2l19XO6H
Q224IIpbw4jbcvN1z3UiKZw1Rz+779+sV/tbuHe2eLsebLWCj9oApgUQVyialZSTw+wwb/EUhhIc
7H/hobjriePV++5T9LE++fAcWB+ZdBIPxWFaFxHfz6lVa917tz89PCldAp2r4sZFkvYa+hWOPrtd
THcfx4t/ieUwINXTEk55i/KY4XlmR16Op9ZwEAnY4QVxE1UHejid4IU86wVmsjpf1us4oBC/i9la
9z85jVa7n6YXNxsOT+M4J4erahz28UytaBfCJveXk9O1y4wXxNUaHFfX7flutPHUKen7UYGOnLxP
6TZwksdVnXlkQcnxhUxSuW17ctfvcaRxxEnVxTNbrz7GcbykRaLZgMfIjBWv5XH1MKqGQUAez07t
/mh86lwdW92f8SuBgOj8dHiV/cudGgy8kAm8OALJrtkhOXeoQ4rxni0QawjC/Dwhi2s+nzWuZLJL
3Px4hXJCRbkgBJ7vJ+ad8pozwCtdg3SlZJBxF3N/iDuvnDGpzJ6YvXSHOTlxcL62TulWbrqGmPZx
X3Hh2Z4YphHBXhBqDCwIBIWZ7Dzr2nxEUnh5lwiGjp8mUN2khZOpAiVO1B5Vz+9BcRScJ5vJ/k/9
EbQ8/mbs8TAYbev7d46EWgUxjC3boZTd8KKq0uESJbcDENeaHXWktz3yP+9vLo69q2Fn/w9e53K/
vF3r40upVOaKguKUE1+ivvltsfpIfIXGnfZuexJvteE00cAJGsZX005ebzAbr52exRGG42W3BzBP
S3II9OZC6q7eIo+56MqGvoo/knCnxPU3iuYoghdxZBAYSa3zwaGz3epjabf96bq+s89vkhIOXPNi
Om/XrOYqAF06PUc33cF+THK76BQDZLnO58gSB7/WDl+Xe/zc+6WzYITC27PBe2Ip7+fjb8vp7AmN
Jy/PKMdpWH9asXxHIQgjB6C7T+NpIigdNeuCA0nRjeIQdUi86Mgkn0J912H0jtSKd3CunkvkkP21
9FzULQVkvYpXQ0iR0KVtPk9f7hbJSAt1DbVywb2y1u4ICL2uh0m8YPERHNdpa83LVRI9yvMqPmjR
QocVr0FZfmQcr9zup3T6pk3EmOFRBEQ+PngCf+X8VoEumOFuuo0rcedXY1rnhvI7a1Lw2NDJ4lVR
IwuX2a8XfeLu2arUMNoHItjRoEagHripAG43G4adQQzHM1Rnn243oOwUQVD6TjVpOBaOLlb60JNH
sS9d+pCSEeLyqftCh/HY/rMVQZCKFb0pz8Clz2KuG1hV7ApbfCXIDt6FuhfrmNHyAxrMz3h1Mx1L
BeJc/uVy8oeCsyJw1V3j1jEUAPxrLq7q5e18fLv4D1MXWr49DrFZTn97KooojE64blhnKKe5Da9S
nMcy+Vusxe6mt9JdIPX8Ih3vEq0s04HcLDAkWx1Qie3eHcmpBBxt7TvYUvL5LIU0VGLEq4NpyJ4x
kSGIhlJM2lQ97s7Y6AjlMoAimIXm7Wn884f9U+/68LjgHleWXx8wyYd05Rbg+bo1ulhtLs+Nof0I
Oh8iPlIsM3DKJFa4q/uD5m7w1JOB7qADg5VoUottb7m9enoYXk+q6CkId+zJcP6ZqLjQ1ETmLZpi
30Gx60RmzCMTnijmg2Df++OX8f1ed04SbuhkjOs0bGefDzDcbx6GaTyQorwkvuiNFcNLPKZ4IFL1
/OFIGkgoCNAOnKKc+m/hNDN9ElAtvz7UyHocsWuIgHq/n3rscU/DMjjcfP9w3N0Q3GINgnNgiyw4
SrrI3VUHkisFtDMOxFGmZr3KI9fGcUod8NL8ro/pYK/6o80zxijnjky27Mb+uX7imkLSKDmXhI2Q
RknV6UWP+ioWXh5CXKAL5PzwpnK0yRiaWQgIBjk9vx3Ow1bx52nL7s1sfk38ImdwucTulkOTxOL7
SlMIcLpgTCE1ZzCrRU+CAMemLPPcZZKzLO/wrs6S9/UUIdQuPYUy4tdTIoO4A8KxnRsZuBbE9vxo
KYvzphC8DF4f2XbjO4yam3ZcfsZVjz7OPmZLiM57sbXrYfA4WnG8lCoTWkbV3X8udSU8HYsPZsfb
RNKDyZvO8Pk0elz/prdyVrPj9k/iSEloXWU54cAff0bKlImdplMZGcZOIiUXTgkU5P7+Zj+Ls+Rz
ys6QlBxv85fzxEeY8yPEz4E4T84DNdEWU7ytGSd0eHbX8zqexwHi6tahH/eExQoN76xGT6zxXe0v
7vDglt28ZanM8yCk4EAee2YYL5N6rYsxd1MyLmeyIVeAIswuOG8mH3KhykqzfiWE43jnbxELuh4o
bfkAKUIoZtnsb6w9YJ6mg/7p0i2tces4HbiO1iIcSC5AXGNnV+hzgigRjhjVvaZU43h8BUSJu/Of
5jWdyXR5W9/HI8JbnGrtdA1JRIwHd4GVIHCcc9ZLZL7TKdXUC/htHS0NqY5S1NTTbrW5emAmNs/M
UDF1aMTX2CHJmtuzE72m6tJYV4z2hb3i1ixXC9g/tm476CKdhU/Z3ApuiPXTb9vfmmKkCvPI0VIK
eeVAc8TRlApfDmPHpHpQJ0VRlLJ8nkxmQhGcyUVkwEuDhQfhPjaPt0a7IauP7nlzwvJypjMXICD5
bkC6CDemOWS7+Hf8eBuK1fyhT9J4hIdotNXDYz2a9/7Fj8fqZHKC4PHdSjq5uRBV+W2XDNIdsW6x
UBzaXVOvNAOe47Z3s56fjRRxNMfPNWwJElE6dNz38VKKETrG8RDP+fAzX3XpUImmo614pvaJ8wpI
hqdO74w/VXf2NJqXTRc66m72zHUQvEI6HKt0ce30vCPDE7tQixxKnhBB0dEK0k3+kj1vgp9dPH60
ipgdXk76zv/mCqy3PGPqF3kHVvsHzeWjCID5Wxl8KIeqqq6Zztdiz6IT+xdtdANXs9Fh/Td9fNmH
DKLLxnjmSDaIbQ0YKnYeNRghcecE9KRzXIhZ/5M22ku7Ze4DT1WORtAZOrwlFq52NxIVaw+RrLFm
suzH/AQ8ZDYyhJ/kPFoDgzl249GQyS3EE2ZpcYlDzACm3TcyB8xDepgdpATX8iqZitrw/p4KYTBl
6otaZ0naxLcvmW8gpomcrzuPtZpQ842tkc5t8fwHswfCm9xK3fefyVL8o9SyiyxVoCiG7vCzh+xA
tutq1H/e/mqugnm0y47WNQ81ZZtAHK2MyztLHKs8EQPl9UbHrbcPYl48hovRtHcTX5L4JTI8ffGj
nCbJ+10QHQ0NI6a0Ml+aQTer3Q1YWWHS9loGm16zhKNgIe1OIBWnENyMzwHu7Qy9immcrLTvdzav
3q0e+tdPwy6MNZSZEYrHvAKHoFisUaQfwpYrXuIQaM0DgpeOA2phjqDKrNOk9KY/yYp2ijH/z5SG
uw2HOceSUbAgL9iVLgjEgzpNtePB8aKhU2iW3KkBKZJzcV1czszwITLpyyWJUHAaiHg8s5yZSNU6
cq91KEWYLywzv6L4IQOGG/Y1nw/t4YXCkmbM2eJi1B2MVq00ENSgkBELOer+4lLutHbWeiS1KOYL
W1DlCK2tPMMyIZfZDis4QmE0EIKMGMa3GWOqGFuxeNHFB6GuxLVUWdkmofIXjWy1Oo2vV8z5sj0V
wYmUU8UQRom320U1JYAOeI9lE3qdBUxfpkmK6eOQGfcAw31ZDEAnH/f3yZZj16QCYq8rHE/i0bRK
k96s0RGAL/5ojaej5xUjmjAfiUTx6DyAOIkA3/QqbTXA8pHJ6txVkIcXflNO9wz/Ik8LmiGCRRFw
PLL0tU+Xg/+CnrdA7+tRv5P2sceivlQ5r59PJ6Nf8MvA/D4RSLzqhdBXFzsK2jidh4JTPkuwCrrn
bKbu/jdVryjLusZWr3k/3/0cd7DwnBdwfLtGiiDUmIoqlbyDmP7PSbsxXG295d3jJQm9vI00iIJH
pbrHeMyFcxA1IaQetQ7v9B8+KxhwEMNxbzq6P6yl4uzSk3SefV5WRZltsYn/OX3hQtvj4w0thlNH
vH+u31TrOGPQBSAZ52fE6YEbSRs1zh5SxnMa725od/XUPj71IU4k22x62s9lZ1qBp9Xf9GbpxL/M
nhv7RXjqDVklyfhGqfWFbHgGZHqAnIF4l7DZ5rn61JqgFc43zVMRufofGtqVakKuO/3PsrrkBgAX
ULzX1Smc/tjCG1j4fkYZlc8NXxocKuWh94npBTDPPWhSIk9CLBecQXg/mnwkA4rgbIBuPupQT2Ic
YSG0hGPeIvZoeiCa1Sogq6ikEKygZgzvs0kOUlzi5eDoxHuydBjJo5fUx+y5fG5ySLMv1uGL6e10
rXvl7KQj61N9t1yPdSgpgbobTmotVNyMjXRojSiVFFToSeDsbs9ZNsswbigOIQUaoWgTFfvlsB+v
e4/aV36lalfY+lhVMemgPiYKL2XFYSD8FWdF5kLUw/1vM7b9pbuVFWhnbR54oygqn60bmObhOhs6
OignNznZvF3283CEGvGRVMoxDGirTuvJBMN+RgnYSQOcuu/wWCMYIg0gQKmP9k73ri7r99pOx33d
eGybapdN8UjLJxVPO8LJSjk7vMH41jKGfsiTfat7h5GkLkMaS6OKeG/45aKlJJoKqxSSPVhoNEqI
M8+SEk8daAgL87R8UCgxCXkNufisW7s8iWfpoB+O1HhrO3//N6/tT4vbzY671JYc27E8nUbL8eTD
ZOGvpsrHUg8Vx/tNN9G3dUaY5hTEsiRF7W6J9grFbF273HbvSuuDMFetk9/VFOE6fx7bMZCxl8Ra
h8PfeDgM/yr1psmMza3KQzeakeKtV3HAH/m3j5fcxkakzXHQVmFxtJchCLkYghwO7EjVJ120CNoA
mPq19Bl13D9Cq1lTEE/KIr6BJirhbnKeqqUbbocphR8lpIYPmNQSm5+4DyvUF68Vski5cWYJkRp3
rIUKY611iH38xMkK2MnLTe99val/ao0XO5W7u+z9MtcVLDF9NjmMJneSCkm8rLSYNUwKjU/oe5cT
HS4MBwJj83B8JjC7GDDKmD6N9svqblwNR+OLrxMOvA3ZQ+TTsLkhimSAQApyvZ9V1xnGd2DFvHvT
XV21L6SnsMJQHkVoizlGCGRToWRpuXBAuXtWyFTUcPj8EMHhQ46fDt03i4d92D6h4Xg+e97+qSMi
owFUPsJ0JDMJWJKVEc+djkO1zapV9946k9VpNlpsFx9mOyqWz1TWu6fdzdMQEVgd2Xdb1NV+2edi
6Z8nF7EvW20S1qYrKR2lGoe64xmvGS/Fc0hjLEl5eZhYP3j+DMzrapbd5p/N4S6XgneEchnQ7Pmo
5ipV5QgeWYjPWQqtYFB1Mpm2nMGDIGhoNRsy5WoLKKAsss0sPoonU0XKEgvLKWRfp1sV8ePWn+83
aS+ojwdwcAzUCMCXbwk622/OT5I4lY2BtzjigwN5KpOietyNJr3TlYpUT6NYfttvuF3KS3jB7cAl
unTv+MH27zk/QTK8xkhpqAWxSRw+4nTznrqs3mm36ZqdrWokygQkORU9oHiq8XUpT93OqnN1YiKn
MWx2+ikN38ntIMHxjntR779OV1+rvkxmNbuIe997uxxuN5elw1D342eL9a+9p/0lHQps44woTmuA
QYJJHIc+UBjFXTEC4Ai1Uk2p2FmblGF/XhRbbeNLgvPRLMQllWDASCE6SY9cdBICfY8I5J7p9KBt
xEQrECQYgMsoVTPdQH7/ftv+fdmafCBDolK+Se94GnWHT63RfP0sUS7FXi5j+gI/jsgqAbNi+otY
qDxYQVP3s/H2RtP6ooM/ElVlokqqIPWXB9jf/vJiEOCESJ7roUnXWVFskAJdHV9KCS5uyvDETsoy
6iCUxshfhJs3CLPjLZqJhijdR3e51J5rddPRuwx3fz/tf+M1O15bbjvI4G+8RzvLHx/POQ1e8+wI
6ZVux2nR2ejgt9irT7Y7ZjypmvNtdR+uZ+2YYLOYytTm/TLT4iQIoR8CkpZxdUtsyHkYnfbpa0kv
bDP1C6I1a+98i691tKTZmLpglsMzxOluZnuYytA0hxNgHpkcynq4EyMNR80HnXcH1w+3jqqFwxLL
V04SXR8AxUp8d9v6L+Uti5KujZYtaRHqKMd+3cFFfNdNFeXiw9JAeXVxiNPi1Ssf7xa3qjy9xnBw
jSvJuvDpxhaXNaa9sa/WX3dcW+4DHEjEZCJzcBobUpovMB9AyF3lYio2FS8KSSjZGg7WSx1HZEdt
HuicSAoMp0Iiw4Pe5cV/aJ7B293ums0QUN1ElkUT4ynp7Z8mk7cTWbk4pOSM/MUz+/wE2QBBr9SD
xUd1uOvuuz3ba6N3/RdLgqfuxhxTuulitbuMvsy6qECe0ZUSzy8gp7zcUDP9yQfL3uav++nV8U/L
IhCnrok/xKJAt51FYvXpoS2LTC3J9b009OZ5Nh/xCez+bXTFvU/1evgTTCgG6Xz2Ou1kcfil2CuM
qhLe/1z1Jn+kQws68zd0pv3Ps+ng03mxgV4cg0jGjM2f6PCplnt3mTR5qOP2KZWOdlFDaAnyqzRM
nHAJ4s6CCoI3FQC1wguvhHkXunUjKqWsIKHNkyAU+cyqWUx0lwGaSzmr0ZJ/UUPPXVKjaZttETdh
MHqIB5QB6SphcIEng9JB1OkcShnC2vL7YaCVS6A8SPR0HsXQ25pJLO1DAL1JGEK0g1vIkHhO9oyQ
S6xdaQZO2fPcUcp7Cj0M7q92G6b1STZA/nem694f6/1faZcJjxxaIIhOkJeO0h4wdAqKyY4WM7OY
P4A0E9DN6AG4DGObtIZ1f3fzON2/78we7pIqgO1I2PyXELYMkzgeKcE8b2wWFCV4FMv3QApsSDi4
oWuxafc+8b43lfCOShaMDNTyBgWyI3qstX5xnoazDh8BxDKmX9L2l3hySPPhKbcvLpBhWjVxKXJb
P/7Csb+lPXntNT3DLCFQTvTc/EWTaFew+4loJjdSE5bWcQMBY0tlOknE5SGQ1gHWfNNFEfAAd0+D
2952q6kJGgBIWGdXjTr1tYQnlvHMoYVPm8UHL16QVJuMuB4c3XWujTCmBxBem1sv7HV0Fg+AxRUv
ut6ByLkt8iL8yLwlH+Tp8W41/QVkWr97Gu34AG46Osxkh7jbANrRDRREHUWMO1P3wEp+mrBzFBeL
PCgN0JoGiGs91W9nu9vWHHEa3nY6V4+aNcORY4Go2aqK70X9zFApsUpEmvidsgYX1m/OEkisUm8j
pUnw8mbc48c/vrAfAyhHzybHJDSFoUnoSv2Kol4PL66ZXBnqHlFiKyHsM/f2XMlU2okQ2qbk2eI8
fR8Uggol1A+A6+MNe3ChH7ePha0c8yA8aJp8mGa2zsjOjpLpDZLUu0H7VxB1vqn/M7ngGoLl9noW
y71hrMo8h+XMRnQPJMAAjrfdgkJYRaP9cLvr1cVH/rUJhL+SPZU3oegQ/bJeaw9/5y84k//DEOth
o8lYqgL7YgeQZ6hpfJSAltDQtfRdPCWUEgXXk0IqnMrrY3l4sJ9y3bqmA/4/Y2e23NbNtOt72cdh
FYdFcvFgn0jyIFkeY+ezfcLK5/zhJJEUKQ7i1f/P2y8ALivZya5a1WyAGBuNRqMxLRaLF+vOj9No
yDI2l7xKMltmpFUp91PtPaRRxKd5m2XBpdhgvoSNreIA8/kiNBxUzvNeSoQGp8KBWZBYili0glve
4TSSJBmbii0wJccRmGFONaSmIOvW1ZwGioUpy3Zq4SUz0YjRKtQlq1CCGmGbHxmRsCypJEih6/7q
Q6MaqIvUVpVhXgbGX3G3Gj6ghue3AF0nzsYj7PiP2tgHZ6mipGEMJoyKMbpQAnswKisga+AUxcRX
xbQpg9hlzOt2v+1a/8HTsQo0QpqRsFMNhQh12yNkgvnaRyYVxKGc1at6rL3zoMBmkX0/sVvF0LSD
ZKmFYrlVRIydqRbmONUKVr5CEWIRjqU4bQnTRiNdhyKZH60WRqu0Q96jJImTC5CPs5vK0bvvzsqD
MUZxklnVL1YVO3pjz5Qa8QG10o1PETSWZKjAMdTAILraSCwU4w4In+IEPEwHt2DqXqWf0f1CL67n
jOcRSu4B++M+rJbtFPDAZIIoy8fT7OLYvaemifuY0zfV9kiY3kpYTXS7D4vXMy2rmWRA4wWCSDGP
eQCQT/svFhu/lfKzTYRu/0yiIXTw4ZP0mVBt7tBCqEhsNSQSf1paO6ylU8h0LWKRquTQ/eV2qrsG
CAxEiM2+3Y9lbGW+qxjYDniMiBVqbFUdlhbyrpqY58OXsV/C92zM2xf96cvF09Pv7ZoZdSwOhAkQ
iWYKJDJT2Y5aqbGvQ/980xYzopmwwAEzvxk75SQSpeClpnX759Zd9DAGt950dpv30raIZmEBsmhh
ZDku2DQ1SuqI/qUtlB671cgUFzeErISuju0/F7Jbc2YUVmlwfGlHEN19dr/jmeFgwXrATOXu+MVZ
igOl9PNf++nVYXelQpOlok1vwj5sbnUxgP7MDGSanEFTWAKneYM11/vWbyn8gvGloSqpIJkWQqjb
03R9OzjeVHddZA9bec5dQfsOg+4T7eI5fnFM0UihJrP39mhCFQ4+ZpFP1YgyBvLj+J9J++ty3o/F
oFwCh3Z89zZ3CmZeDMz8y0SMf9VHglu9kmwzXWMFHc7UWG6GBua7V++Xvz9UGqdJyWOjMvyWX87z
H5NB/1YGq0m9TxYrSgK7Pyz617v152JVi17mvqHO4HvowNSpnn02Y1q5mXPbNWoNXYVQtrHyBwMq
3WW/XL1qLY8v1rPFjToZ4XSHnSNu6+oTYUJfwqfb++/kx+bTdFS/IS1d/aBD/MPt4Fq/pD2cDj5V
p1oKFfQgjLMEynqUlDKF1yJSfVxKXSTd9urwxRmSGTrXfj652Nz33+OnQsZC7r63OOtlDPY8LXY9
XwyupRaEBrtcXXJD5Km/fylVII4egzD+8zGCMlJOB9Or6eHS7jk7TzyWGoYxiAgshhMAZP9Y3eh2
RaVm2wmmnskI4w8RJGcgJZWidBQT6JK2DhetlV4sJJpSo38R3G45eqdY7KkeXjwtLhWGP4+gkF2E
zgp6j03aKd7PCg9RnDcQsspeg4IFC5hhihoHk+ApJslC1pxJqZsfqTy+az3NMMU4uKHDghPWEISU
HNUFABcHqNqNgpca8DflcymTiVEmph3tjvhfXa/2KvhZW2VLWLzkSC4y3fPjzxkXPkLGg0NxQ7Iz
9cUk0Qa0n0kPNBcQJpPyBwilKGUmCj4uv6EDkClOIIHTqMK1F1yMm841/V2F/bIh8VuTm9Y1v3CN
IYi4zVxkdU33zpQ/7QXX/XTBojS63oTT2qW0CYGLKByxXTGQgqP4zoIZC0sOdeHCT4TBiru6nO/f
Q8DRw+W+VvVNXguWmFKBUntgDL78Esh+eIcfUfjUA8id7M6ljBtgopdgXNZsMpUz+hETmtXVbnwp
O9XppnP/AgFoniusgJNrpWOgY6Q43KNThQy3VzULvYh/kKN4WWSD4GyKb087YqLiiEB9sdMLu4J3
eTJm4llGThl28ukIj1IawRyxMV7gE0LcWTLggYRs/2Hlou7svoKhPpPIWWEMx2m5OF2uF7OPKsmd
9q5H9WQ10w23OMtEIgbmxfC6lHCxPn6Z1R8Gs6n2ySc1kh6wm14+jk83dc1G8tBn/W96Owh1mgpW
j7P3mKOGq6/9iBn3kpPEpLP47DLUSFQKdbjvnNg3HReVOQvBzvK/27UG5lLeggQV2PgexKUJEnWi
Oca9Cz6dXVAoRjgad9uPBUQwy6x6Wcu2sP022M8/7R5vWGDBCbcdWmHrhePad/uX0+7H1mL3ftLJ
i2SEINxiHmt8TspeW73jBQpHHVY1N7Wk9CITQPmY0oIT2JAo4B6R8bHpVYhWv7galvTIxrDE0z4N
NITiqz/MHqGFEEHH3JIxd7uMbXdkobLRx353ucPYJcUpK+WLAUtkeeOHqkK+TMz7+9mbYftbfvXW
5qOW5tNJbQChAO66IDKp2AFsIvTLyXEpIvuP8rd9nvnzLxGAaQ1o36tuHo6Hi902DTKEL1R0UtvO
41cwJxQCA5fFtr2LQDHCX4sZlrFR740TQPLqgUxkzPDuojr0L6brTSrFYQ4ZD+vp+2q9/xg30DuK
pNiuf73ufeuN1potMD0wJ7C2ymLfPnMKxOff8sEGlFPkyrY30sMZxVbDRnDZP75pcqCX4+wLJH1D
199BCy1A+EhNFjDnV3LCqQVJ3GY0otJH6IDA6FIhY2JZZdi9nj4MYn93rB0T1CxUGBiEjJqTIohB
0vBNga5ggqiqROA/Q4qY3pcyKYFucdnFsJM985XaQVwHkVon0geH0Y6Oax8gPsyT8v8gWlUs6Uvl
3NzdfVyn7ZBBcyeiTBar2O5NXk7e9r45yibGQ5vifqpWtCE+7ePj18kGRZQpKk4I5o5WCIbn8fQC
W1W0UCRbwQOh5egElHOM0gQwl57XSksFcoGJ4KVRICMi4bUVp7WKxVUqxCCoLw2Gq+Ofp93Vw/5O
yqrGx9AWUSGaSoMVBqAVBGkHyHISL17Wa32w20uiGE7KV0wpIPYsxiAjcdsAegd//tkKxdgp45Xe
oCkLp0SwDR6Ej3IYgnh8MZJTTKc1HQUYFrnQCagsmVAJ3tzJChIu6dxsPYNsJpQC7Jl0n978qnuz
G6QjiP4M9QdLNUeOh4yb6DhW7PyHE6FN3PhuZSDNBnzYX467V+qT5iqSfAf780OMcxvzYtqvpUDO
1lBMS0in92Lb0+VJi7uYAcHffARLwotC0VUpBSMAUdwfcXpQAtFfuReSIHjv/upx2dXBPZI1zM9s
aIOLc7XlgwCwFhm6x2y75/2QEiGhmGhPHKkUSeAMgY0nPUgHD2dnJNi6FIH68CecbQh1zeu5Wfg1
3UvLGEktnXVhPPEJXoAlcbH0DNxCTjcYyrv1d5xFa1Xi7h6hQRLhuU+eoZF4SifvSsCJp4sBntJ8
nuAPTxQIBhsC+8vbP+hOS3Yq+qYAdcCr6ejIosHp4WI+3r3ZPAyuoYoTBFG+37f9+m21iFNSJpS2
JQ8e2q+fjrOb1YxRC29Nfxfb7VS8Lq4zu6w324s9eymnT7v85n1rlWdXvcWLTcwUQ4ZAAOhx4szj
sr5V3UolVYHZD7fa6li/7tRPlHD4jlztSZaHx/7tYkn2493hYlzt21ft9vCPmn1VGuBiwDSHEUPB
gYOXax5jgS/4cBfEOInvFp3JBZctgRJXqj0/fCSX0cUcPTfY24GA/shD8rboTPCpRz+4d3Kc6nm9
NqwMl4RCWf6TZEesH8bc9HiKYI5JhqGIpoE078pzX5hO1682C2n05Qo91FhlYS08lP24R0DWXC0L
ElSQlYvYwozNFpetYDpvZvOyM/Q0wUnE1IR0+Uih1Cmc2irseYILVXEbFoEcmsx5n0LXdbpQ3yff
ncmKXSZaLbFLpVhcTDSJAFWy6A0YK4yRrpOWlpBPgziLJqRYpXDSb5NijjdNbJj+L1QkRut19UGL
mIy+hCkjK1H4zBI6nGAHbQwC5A+392ryZnv6T/Exi2kBii39KG/8YVkmVRMH/9NBJtNwlFgg/k/5
2epL0LKR6W5zf9HfcFCHM3ykqz/oqCTl7qozivPu6G29rv/wyPzlfv/wcTKoXiCu1R+JQPqxesiv
eyiI5L6S+K5Ngq6RBp3V/vpu9aK6X+4vDnMu+dTBhjBPV932zWSrahDYNQXidBUtQ10CJQ05xQTQ
Vq0UNE9cEExYcDWymIo5V+a2FDV3EaYOCsSaG9SHCcje7Sl6JckPGmoxDEJwEjSznI9d0rSELR/F
pgPjBDEuESNHPC2FgOBAjP9uBnJow0IFnA29ycH5E+8CTS6LDALYf3uMDWkOh5ckh5MGirTsfAbT
aZXNx812mYxDZ8mfjUN5B1caTBhSpJiVQY2k+AdotpEGQrIuZ15ydr4uprIux5xgidb8gsdalCR2
PYS1+c6jGJ7IafC8SklOeLS/iy35M2S74FLWAVlQXMisPeHyp7B5ZI20cA1ZpUgJxF/OjOTLlyoV
JqHN4cX86RAmvKdX8Qim40oZizFVd+9oTGbcyZRr7TGLWoGLHHqwoRPP9WHIxEODOnqlx080QF9G
UzRR/to8vXxMeqnVSWuULLWBYDVh5kGotDVmso9DvFSRwul6L+Xp+yUblcPTKnGUJYA00YfN6dXq
sJUFrlDMCkiJAKJBnvjiHcw58cIDkKKTJAU567LxBDZFVvVC/S0F18WJrqJhXXOzBTb26Y/hh3mr
/4WE9Y0n3M/AFvvYEQlkp8YL/0VgSgjEmXToIICT649vhtPqIi1oHzqDW92VojJgWY3yROBStFLA
Nc+6XCxPu5lK54oQaHVYvaoesDASznUEuRssrk/z2xXX7q06s/cEZvWFDUpx0PTIDP37YTj5ftjq
aoXX/fXbq2339Pthw0UZ+crBISc4Idy2Vb3hhyRJw+WHTuB1F9Wp+tTngAh321DyaV8XNes75rsF
icUGvPaB8e77auX7DQmA9+HP9uTtYsW1h7EFa8UCJwXhv1Kz/fZwsa6/6KZJVTLPfRJDppLATqPj
4nY4ZdeSdgSQAAuHiYrKhp1Ca+6x29IH23ePZ7rx37TduWr15xe+fL6ZtYtIEH2Yi+ttvvjQ/2gr
kzYWxnJEYnD3EIqlLKMmrN2nUg9OeZ08WledoFklcDLKi/O47AGZdWlNaZD5bPR2tq+47fQhXTJF
H+LbjGv95H4rn9CAVTAwGg9eNGvF6gilE3MyOJagILJTw+BgYtjTNrqPgnLl2HDV/zSfTeH2Ricl
ME7SlWe3/kMSpDurN5fV4TfEDlkM70b8yTN0WbEH6S7Wr9qjx49RWshDsNa4ekG26WZRsqx/V/YR
gr+beRIBp+7FIphuft0inrZcS6nazAfoHdEkuQYuBjEybRq5NpMF101e2n8iabx/O60eLvqj41nM
EMKFdQm8yhQSXOmEAFs9XnTnXEfb+ubAhqqJiiM2boiAnzv4kbemXrrRgUjO9p/b38wHtH5rU130
xnc7NTrZnwbzu4vzspeLpc46O32qWKYaTN+rTHkSdFoysz48/U5k/Ja96fvZY//XrURXlpUgauX9
fKE1MwtLEfXZ/XMU6DTcf+rcbd8vOifdcAjXruarH+1JXKwL7fGgh5x6g4u7zvJ622d9+nzb0vyu
/4lIZEGYrccVqqfbUpXTcDJS9SjMeacPXdPZOOH69/209ZubSDBmUAUSU5uk+Smfs9MrwZN2CEE8
2Ki96UPCeoM8IF0Xmz+on0QpXvRtIP1PFz+CaduIh7Px/nixf3xx1D1OK86fXSwOIblxxlaZeoew
iQ2d+MSqxFFWe+9xwQAfW04V99OEB5liQ0rEi32W3+sb3a34uy4Vc64UYbsecrAzdvd4M0u7P/jk
OHF5AcFjo5M35FTbH72X6/ZQOaoE9zzwFgUhL+oX2TMmfw/k7BFY8qW4PBoZG4kMHZ4EU6jmf6xQ
kL5Kz59MWmlcdIxXuoWQRoC08yeWTqJT4rb2QXehi83ZEKB2Ou2+ap89zUkTuLurLxa1DMRqGZML
XrR7g1q2/XX2dJwnI5MVIaIXtghli6zYMjm9cJbSwSQMbHlg1flu9SGepMh2KiKPF9XL9hsnpLJm
24MKqQl51o9wUFJgbPcPVcQll3wWM1Xfx4861Xfey3Vi4QTKDLnz3FGT1MwpKfCTZHjqFQSiiwDh
An9Qd8lxFwKG6Kk+PdydQneKJIjpFEO+UQboaHKUGhOTUMDWQ3UjgoOWb8jSRr7v0PXWzfyKe/jc
2XKZfav1btHbXiv6z33ODWbIv7314vNwVP/hbJ1hSNaydEql4rRClFTVhWkITZmHo7nWyh3VRev1
W9+IgG8TEnbZW76aczNEM5+71ms2P8RpkCAUi7es4P5l/KBQXuJ1FqQgoZEHCPLBf8j1Du3vc/b3
QG3zTKTDvyIdSTicSo3glbxS38BC3pGiSZMpZLX/uBn2RTT+MVwu23+C6d9R9BAwDWNOjjYkAStb
+JAkKYUA5ReXPYzQ60QHTFvqYZQoatCsbvjhQTBQPg2wlA43EMGr1xb4Xz8a+SgXrkYywWk/jd+w
w7Czfzlfnnht5fHlcb94+zheHTklF9wCqYad0+C8Iu7iuHIkL1qZFHhlfmsfO9ez4x8tnhoh/uvl
QExORMkHdO3rDYfnzZNOTUqF8jvt0Ef4w/+lEKF2ED+NA9s3XCvt7NV71IfHxz13j/Q1KXRkUj11
F4/aH4JHWv3PokKtPeTqMQWNmZPsBLFTIluzYxRySkCyBpKI1lvkq7kjWZGJoXLzwAWpe7N3g6db
MubrjTGkB7bnqQDSMRWAvXXM1MDgj9YdvXf39pfNerB5eKoOBz0N5Kl/NWRjscwDCBudw5fxISxX
gvAhdDAfLGeLz63t/WXvsfsfPJkO27Sd946EQfmX5ePwod8Zc7JBJggsbRMW7GNbGG4i1AzXtk84
tpc5q0Pvpr2n37DNKg1X2nPKp1GEcVVKbXzpMjmEdZJrUMwtDHSbmVdCmdNlrKfpUTMv/u7tFp9/
GW5m1ZL3Lve31H/O9vxvv8zvjoPTocIrXflnewoLc9gJKUC2A8Z2Aruo0rx1SOmSOvN3bn36hbRZ
lZxtdtq8aRuOboNyenjpkgN+Sorg+sKOs+Odh4dVmxrj3n3p7tLuOp06ES2DiEDTEaj2O7CoGWv+
i+NKVy2TmmF7/PQ7GMGc2eqO6SLXscXI0JQI4FAWSO82stH55d2T7vaCtfZPi8864zbfInS7oUbp
7hCZRrAiZOvA8nC9lNhvzV9h/VAnFHPGyGHuUXNAJxw0ktj5u206fx2wZYj7ZdPvdRc7SsLGODbH
YSMVCcKWClTlw3qZ3vFkdaU9e5xe/HT4yrsXJo/979tXqwdeiMnHXETJ5ej1Y+/DsJ5eVD1uRBWl
4koLiKWtEifuBlIXPL5dvOx2H256K/zCy3DIPkljVEX9b/6je/hQnVcYLCc2A/Z2IbHYcEloEXM2
iSVAaDM7fPxluXuo+4feai924XNT1R8O1TuqGOwW7Id/ZkNKyr2c2r9Ck/nDC0SSXdu5UdG2mKut
TD6hhxJ0MUW9fOQAUtxJxTMIj6uPZEfQDlbE6WIZG0rY3D7srrFsPlzWfWaqsRefYI2r8ML6XQ9s
9w6uhZixnd+MWY3avC+RxYfZ3lAttTpykvLx4nERJwIP3sMZ7E+UuHGLnTP17IAFlLTjow/N6uOb
p0ptrk/ngrSlglTh//bd7iuCCMfhxNH9b7GlOpfLMaiAkdVw/NtscNmZ9q+4HYHa2Rtoymt7qX3T
f6vVh/aayxGz+VUpHT7nPbt5IUCXz+Gtzhin17jo0btnSGXz67SvjjvesuW8e1zLYos3CYHEubmd
buSiU/ZaNbdK/Uo70geRgEAzJBBnm5tV5FtuMiSVxfS6Xg6bt7rMlk8v7/u/hpL+cLx6KnPBxB8w
RZyK0qXCmx9I1Ri1PdBbdFqJYMCgIPj8rEcUbcJiwjz3DJrvEkfGYQIq4E+7XY5X/ZenCYah8dv2
IG5Kp1ZMQZBh9QmTE5MFdk1p7seXnlMgh9av/Y4YHE+gs9Q9uTiIYij+BtOcoua0rqWiZYD22ufm
2k1Wl/fTGxGU7uLZpGua4IOu0yajnwYduhWF9B34ZO/pS+pj3HbzHSmAcEP+hV1bJ23KqgGSABkn
Az8/lnkOFHsi/G+9QTqw34FIBAJ6hYCpi8Qsut79j9P3/vZlL91st5hR928E9UID0BGIqYUTfhA3
ReewoJJ9WXK3aBeDWzuzBJNU9jgJJeTZUJ/x96gqnRUHb3xwR+xqePXQSbsRLfBI3QiR59sR98z0
X1CLul99orRL7rg67h4/zserH+fNo1QxLeF7LUTDSghLEIlWLM64Z6er+hO/ZK5Z2HFyg4jCoanD
qb376sKfFiNkcVit8SC4YwBJbL7G8hiJG+7Z7BeyO21gfPzS2V3NlsvrqnOUhkusAkES3pq+t4PM
CxIcII3Ygx1/QS4sXegXKiNzOHTY4WT1QbpYJEURWBzwkoNJtrzUHmYaGx2BYllxDALEBPQgI0so
3chK3qV4SSuRtixY0bQsF++5yZxWZ8NOcBjMRnKHKpaBID8fOwmW0/dqCqaKO5aC2bYAt+jbv9Jt
FxUXfqbFKEJtuaCLH698cK1ZfWGGwy993mdOfGqiPQ+uCoXQMfJ6zCVKswtuRMA7nblezSajC63Q
kADBxKoYsd1As/vPVS3O/mUzHK032PxCi0RRREgjYLX9CofEJ0ukEsdZdssrPu55aMVexPhz8YCG
DsnpzsNV9abX6l+1WvffYi1FzZDn9W5KNQn7ZeNuyn95Qm4wev5+aW/Q5S2q/qAaVTXDaP/nh6j2
k1O1WZ267VsmUNWw9RvsYTED3A4xodvCW7HbNdRcSkyQdnt/sz2+d+DDkmE9dLQkmsYzPUd0WL05
aGMQso/PSJJMSRqyPwYPJKDhivsM7IBkQk6Lz/yDQ+NzEZS477hFazdfXExn/URqD5k0hRrEuxVZ
OS5TgcPd/HPvYfh5NL/hXw3MsYh4WDM12X6aDg4f2rOjNj1W2/F5x7kCcd1WaAhbNtc1FqCNa6mP
PTPdx8ttt3996HGBDqukSn521byPAx+CetEQuB3njVzcifYU+xMK48Ku4IVb4T8LHxDxIvcr8bO+
7He1Q+vMKj+bBWCbPdcg0Tyylu5XC3X2+R2K6HL/etjffKTHupdKbCYTAEHwJs6+x0RfonQ62PxA
yf0Xlnv+SDXP2g07g3bFy3b9wag9qNo/s9xw3xu0ttMVNkePcmQJV4ljYCQ9zVOGeb1wphFP464Y
aL8QQ/Gl8FnRlM/o/rLd0nsAMJuOhpvtgOY5ICOyBmGGXjma593yGJxUO7S5WOUWO0mtQ4uH6WhT
oPSjPOdZDHzhY2xroP8THpZhdqbGjqDt46vrSKLE9xQTSJjm3itSNzfFrFV/Bm/BC8aBcA5SyRB/
+AInnLLiqjCPyHghK0JMsvlRkm/ZuxkPNWrj768pwWEliZqQ4G5+OMBMMGen7780fP1XWVN3e70O
orquh/1+79mjd6279sPd46A6NZYHaUh/FjpuV6Aa0W2O6DjENX94iQey1uZmlbqEV6Nd735wVtTq
laAm2tSodXg1PO4v4SzcSj+xHguj2aKPr79qcvxYhB1Ie3lgmxy7zIO34CIj1rWAmKLTtCQdTM3z
E4msPHfSabdwUm6Q8jkATnMVThB/xnWDMu401rBV3aILN1IFZgAaAd9Mph870/U78w4Q7qiGYylk
ZiSgRrwMfQ/qy90y257j3EnmeXL1FmDNYhs7Lpy6t6yaLYElffBt5/g7rMmHA2hOTSYkHBJknms3
EGsfFmoEoJn4ioCz5ocPCM0J8s/MOdI4t7p7mqyW13/83/+jtzbr/qDf7vM+b6c3anf1YGPjrc0h
j6tsn56eOreycsOMGtDiTHYcANYCOoMb/GHG8NnfZxxp1jRfnhdB0gy52eyJKfJUsogUCJ5GMIyb
/1PxKhT7HOyJeBBC83t/E+0RggJ/UMj8DDabAxzeANIUhr3j4FaNEDqnTSW8wCedM0kEKB8qiEkt
i/f/D9G7neevIndHw26v36+70H5YVaPnz9hPO8fBmO1jt57feSSgiUtfLLIeuhuHyu5/hfr4+ys+
yd6AG7IrWiduKHcbZMNFaoXcQd072RLOKNE4Sg/uvmqRolBuN+wU6Qiz288tRyPRWwiLZwlbHRia
UqdmGx1hyNstSmA52QtbLTgbHB0t2y3LkFCSrvocLmjsjgur5ODymniESZvKnYhZwuxBo7v/4mkc
TsAH3D6WCThB8NFUzX0UqE+mIX/ukM2+SlfUOlk8jAPOR1sWaDZSGC+k+Q+9qIO+SSvH/MTJ8Reh
wa2Z4NyjVpvv8JJqzp+UsJSkCBHC4qlkNC1L5+sY1vB3/DK7USahK8XAgHGULKrpy1lbOykI+y9S
pftMqgR/j1CxO73BaNCvnr2z3ussjswVVnchVeo9U/uyxQIBg8OSpoiWMrf3KAP0J47EHqGZpSw3
ZXhLjBbXoFtnAcIKSXDAWrvh7NXuka1whdFoeHOWmYP2ttMSBKc5A5HhD7aw4DCSJlMtnVOQpgHh
3SalZdQUIUlARO/AQfwVTjltw/D6zxSv239H8qrTrtudbq+ue/Uzki8Hw353zo7z27Tab2USVqOB
LUEKLEgRHAQDL/IF3DIE4tME4Gf7I73b8sRyRJ09RAlIEhV+wGPxIwmMUBzp25YgeV5IE221NVi/
0XS0Hu1RujzjfG9+uY57BdXH86FawhNMEeNCIqnrzeq4IvLZXlQ8uROKE+VVFWSMNZrk4rnI2X6a
Cok9ml2/UVTyph4qHIXAzEn+Vkms0FoCTdZzTLS8Se2JMdWIHKEeOpl7IlCWAfie9qCUIEA+iG4o
Sb/5gVkLJB6r0m41/qIOriHFN+5aNWGjbs5aL2ZRGRzPK2n9XHoXDwc3WsNtATR5QYhZ6GEjNhUi
V+cQWep5gpKNM1OsE5NBNYvHtWw+zL/8wcaEqH+B1NmfHnglAPV2dd1m+ICsFvP3zhyFE/f50KjL
cC5zFH71ZfU/qkDUGEjTNaE5CYjhDmMQ7fvTXVDn3brIhTw0NYUGYmHMDLj7tYgOECscIEgFIPE0
Ewr9BrqCxMZurFHz6s12G89yEIy/LIWARvAEIQsQ0gQatyyyXLJ6yQwIeeOZjmRS1m0QP+nz8BBG
LkRRDAD5F14ETTZEMBoMRk3HFMmXjIDbex0QJmtyoSQaJhlMrNDiqzpH97RuTrnZyBznKV2XAksV
mtUxDrn4l5B8OijmONCFhOI2JzzQvE0oQwc2NIkcqSReEOfrFjG0tcE1MMTfoyxQgjxGXCgCLmdo
hSD4+CNAsQafJ5gEjuVlQkJHYt1ddjp6RI9IMtBGJmgAOKM3gJrZLRTA1enpFef+oM5CcFqm0QTa
EU8JsNe5oMBQVvRrhSCau4mTBv/yuRA4KaoKOdcpfD584kXPzCCEM1mhoylrhc/9Sd2FKxz0LpI7
FY2CB/JQt2NF58kjA97uhiCObIlvuQrTkFbcKMnAKHka9wKZl0g0brTBmpNPK4eZasA+8+ae+tTN
s05LLuccGX/CqkHuKiCKDz9k6QL/1Oefs5TPEYfJDD6EGrAgkGB/y8p4RhuZmdMbDWYvt4SZDFzU
L+0Uipv6ajZm5RaINicon1mIJgEx/4Djr8Fezadr4q0AsgPEgZ/FctfG04lsUWHgM/RQywnSiBLs
uWYDjCQMT9zpj8Ox0XCJA96U24hqq29IZNgWHiYTIruA4IR3tpsNvB3qL15E43NCxoHEJ6Y1WIzC
eV5W/Ngoc+vauUBaxFYqXcbeZC+LflWULeftrQfQyQ0Acqa+eD96QHRxCuqPFIgr0u7fPhxvP7pM
zvWfVbeY7DWn4FKWmXz3sUeP+l00uGdT8Mf2Yjs7Dme3aQcymVAZ6AgFLR0KBGniUBynod8Ox8kI
aYh/m+sK6An6Yj5Hl1PHaJ5Sok9aQ4tOUboGHYQeBtenjtjoBLB/EQwFacpYcAiN2HBHaK05y+nd
CdPXI6y4Ma06H2BI7e12BfKZd/6ZzthZ/2ZWUtWjulsPesN2XWlW3rB1sNGs1W5NnubvNeBBYnFO
VsO0uxw2XvUxw4b6UQjbRExbCGsENaRuYyFhHdIkb8ISimzcRPxbErOPtZlQpWgg/1/SKEHsg5Mp
fLoVzWnSXfB99pFmUdvd188bGNkza6YC0ePoZd5FStY8iarYbCx19iXvMxK6F7nASVoczlpmQcxe
OGEmYGGvPE78KMJXKwy9zctjXP+dD+/DXulOe5gLVjKLmeksf/Hxstdo/W6u9TDUFD4OOkqZE2A1
YvXEadGwK/xVXSBKYWJwO82y5lqrDohukLj8hEpQapJu9W9GeiwZVxi8f5A6vaRA0vVQgUUlLrpQ
+kMOVMa0kmK78BSXP4CchyMdJRg6oA2P4GRMUqF3gtplRNqZ3aQAogy40eBr9ZUaaCHaHhQe5DxT
VQ/MNgSk37G64HsmYXG6/xkiCXW0xz0FvgGBC+y0pNeDvPAJyn5WUE1FQ9QT/FMRKI8FMJlnXaUp
iItEJleJ3Twg2fkM4rSI2DKM/bLctldjjobEHmnPVymnE2FbE/T6Z0nS6cfy4HOZ3R/U2E7bvX6v
135m0j/1jvter3+YxVpOewfR4RW6d2zUAHEvczFFsMZ74TjjDeMYNuXIUx8ISR8E0gFF1PPEO21n
oFVIkZyAHkdt16empoadDlACa0WDCC5C7NbExUcUbUl06HRoAz83ryEVoXSazuHWhgtN6lw1PAoO
QnntA25nCBC8mx/bnXBiJngmN5ASuk2PH3/0tqQohs5mShBT001+YrdKDGkkdffrfP9O0WIv3WnN
7kMUGXhIxzc8aid7mu1zJlxoCa5tqY8rEA9zuxbm8chX2RqxyDZMd1BSvlJ0kGxolTkkLFSGqlQe
aUnfKZwttNZZnY6FK/h+fdX/T0kbKQGONgu0MBWVbENJ1pAQf1aNESUSTPk7jNjN8gLpgwxt6Nx5
02iRWxaMQKQHoU+/jWjdOD7rPk7X5p88FwkB9QwQjugFgvhzgi6vhSnyWZRoTHe0iYh2aNIcHHoU
iiXLBjRP5qa0SEosR2zCv6aDj9kpmS5IxOkoaNxI/dOertISFFtUb1jjKZGd3cv7wUui87lRQZQI
BaEnE4ae42FVI2tYNA11je5PhrXS0kbUusExOD2HSY0d8yjyKqxLjsrtYnVKJq9tK07bmWpAAhTc
9dfSoSoVvJs3M+bfVNtsHnIpDN1yhvCRRi5WZ2hhBi0X2P+lOMlQp3+yacmxdG2PYxVormmMefyj
cTM4XOMjE0Tyy5Y/pwPkuS/C0Izk6U9n7x3NULFiiAWm7OMifxLFp4Rhe0UYa6ImMCf/aamBchFw
fdwiWgb5Os5omHhpKNImqNdfn3FMsyXJ50yVxpwUgrkg0lusTDhLIN/w9Prx8RYEcjQh/cmkS+WX
CHDlIh0SzfcSKeNs/3IJMg1LFDUi5XD8A8+kkVMWZIUtXQFx47dE51J3E1gbB8xtMBwfDI/TDCd+
DYPooPvyIV3PTFKpF4fod6KCDUr5xtHEXpQ3NpuGLgbRXBtXDpttas/B/qPrYlYEDsavu2v0KYa9
bl+09Ed485idUBQEKNLW/+UvKzL2yTIP18mb3MMH51nXal90J7dESma4snzkdQEGJwYlNB0go5QG
qMbUHjxp6ozJCEVR7jvDOC46t9WZ++m3dif2wskeZ1kMFCXoXkGVaFraUUThXSmYoG5V19RrK3t7
CmlbZOm+/GtdGYSv3IZD7zN9TAGPA0BvIqPaaLAyB1Ld3uHFfqID815XtR2MSlJuKqbzIMYKRHjx
R9g6dLCPKjJa2xN/GznwjJUySOB4/GPFBoTxHBwIoazdMDt6176HPD/O2Yc5QXF8uBMLXBCe5Gwk
cI6GpII/mW5RK8kBfQqHYTkSRAg+rlHMphMbULDAEMMVJjtfs8hBGuykb5w3vnxUhU2Izm/ywIlv
GWHI5fS9t86Hikjo9N1TZhoXmoJDBzakCm9o8ThVHNtJAlEZoDjyD4zsDFVaNU0OThDjKXgwouJl
zRBc55Fwp+UkCixShPrP5BGEigDTKZdoxgBuKrcNONVzQJmo9KIRxZ8f2YhaVTephmGxrv+7G+it
Hn9Re9iLELQk0FUET1fA4nZZXUVwEMrodsfpAEDulgyjnfkYhoaVNe8K4zYIn/nY2RWIfz5eEnIQ
0UH3SZ8vhLHw4Q8+Sx4Qeh5SrTGQEgUPRyyJGMlSuCTMALTa/TQkOSAJSIlspOQkUzJ5CCNAKkeo
g0Oun7JJNoS/c+M9FprNikrSgVy/4+VqoWMKTjkVOUQx+LOMtJqvLJzbblW/HzzOL9OwgacFCCS3
PDHtjQNpAeMg/FVzf5wFiqVMgTTBeUlerBAcTPJFLDkxNyrRJp3QKcDgMlIGgqc0aFkSePZf2uu6
4Rb6c786dxUiwEvPuor7ibqQ+qj+9I0iaeoRPCzmbKzDw5zp1B79wfcJEOLAiyC46VeGILLL5Pmg
tcv8+kfpBOSWPvZVi9Nzv/eegvhXHSUPNIg5l9gyJ0GvRSLasGZf4ueeHZLIKNCfuz2DOeUx1DAe
w3vSJLFcdXjCLRlgS2JEz+k5SSKVVME92XVKJGmWlHpfurzqiXE2RLgpqu6eb+rABztV8BKDdUKy
HQInXx6gzQgSoL48Ebf6t6+mgYli+aExFUqLf0UXMyfDZ4Q1M6/fLWtxtzpBqG++WhVn2o4y617w
wawE8ufoz0xYDKaUhM9FTLvwLYVgLUgBdM+VchgaWoJZu9MIv/pc8mDineUBSFxg5W4KJKYtTEwR
N392dtyzL9W2WcRSVRAI5K4G4vKBiGrFtgRX8odhdBOdNiu9wnwX/hozzazRbEbNi4wPsUx2Vn4y
KwVHK7qH7CzziWxpD5Jtm/CzhzjblWN8428iA/mcvXFna2NJsaOQJ2HoLGKxbGX5Z7tRvz38Gwt0
f9gfdjk83Wu3e88s0PvqsTee7ZfzptmIjKEAkA85QC8DKRvthMf0zZ3HvUWdJ+yz+bEptmLSg+iO
CaIuxLyuzG4ZPSTRmbTE0wBGxB5ZhoOgAcIfocCT5Wn+5Q4VOKTAz9249GEQ1kChmkWr7lrXJXx4
lCYviEWWGiJa0UROpGYRh4rTKkkYrjh488Tk8BJamCKazuZCQBH531RxvAiXqBF2M8pj+oAkaRJz
Dg1zmmZkk4FnioZQonzUXoT5prAx4Jpk/p8r77j4btLiqV3TrUA6EAd2hy+gn56SYBD2X0b4Nw3L
9/1P7oIETOda824AX4tKN5T2kJdXGETpfbprzV0R6A8aFx/j7pDYW+mc7tIOqY0NdHW8rN57XKZ4
VNWfTPB66JTwFgQgBM+TcFCSdGIFxyfuH8TbMs1BVhy3caLUAkRTZ09BiQli6BiqWHxE9azCUhAn
dZlwTiAVh0KlEiH+SMEEAilfemWwlLEIWDIgafxdPBA9MyWjA0TDLwYHbQWGSS07NPAX7j2zbij8
rT2PQmY5YklhOaJzz7iLLCsJwOmk4ThJgtEzuNd1Lt3c4Q3POjaci5c7PQhOPvN4QfwvnI4PbA4s
OIjH5NU4nkbh71KNhFANlzAVLCv91h6i62bzfI6hOZz6r+nQkOP4uAIgyDBSTOsFLrohxc1d11Uw
dMeOKUOW4VFxIrmCQCP0dkcpnbsg7uVR/Xj9jgiebWyZwOFIAsU61uPtim1JyBxkfuZfc01hxfXF
sjv9Cm80uVGDM/PbOPsHScAhhqGokgnje4NMJCgRNTOBgAw2wH8eTjp/t+eP7dvcqTvodqtOr6M9
gY0FzeX9aTWZcLND7Pmjrq4ui3qJuNzXBfH46h13WmQNztQDQj3GC75kx8Ytudf4kFySfjHvQGpY
oiV4MTmitnPmQ8Y3SzkbntNVoBYn6vShYACRPvvh1br/0n0XqrdfbrtpaQyiF0HgBgDqjQcoTX81
vSG/mTKNOMGu/Att/dgrHqEx0QAENIsDm4g59p+b4u/W8Kuq1+n0aQ/uKug/awkOsp0G94tH1vA5
PAf1ycSN4ZaAFd0QpRFwivBhIlMj0F8ZdjzyeGSiHZbTi+lJtzUE7bVKKNEdO6khZ+CcGQd1k+Qp
mdtDLx0iMzfLN7RTrFAiGS2Gze+GJrqfngCHmPA7pP9p+wrUF90b+zFOPHshqmadzMaUeMgWb6qv
RRewf6Hzs+MKg86I/cT1sOpxjGowGAyf0Xm/7I5a7f18ENMppAIZFWgEwkLt9uX24XJx5AhJXpgC
IQCwiST5Mfgsf84NY47cBzvnntB4fTRvnXBz6M2nhabXagXb3cCxtxWGLwOU+DxPGyAsOBBSm87g
IB7ApU1xQznjONSmJYAFgZZ2wuuWOSJ/4CDWpEAgCPi/UP2Z2grV6063y+GldtWvquHzvcW93XA5
v3vaLt8lSS2m9hYKsoPabgUQPt2px4+bAbLK6/8hefTmm6VNU/JAUDzhYUmeF5OJTP5CoxeY1Gkj
Lo7VcaznES1ijCDSQUxlIE4xujQKszouaG6ym9vTTbWWKYnVESR5dh9CJvF+pjdNAbHLBwHAfZPe
P9O+09PG7cZSs4nfG3Ug+7A/qkfPNnbvD/2H0/KuPfxIJhDecwXTHdr27y5bOxHcX2wchs/9mdXN
9mH2wSMmDtBbvsH3Xos1DEtQaozGoiaN4XYyogbJQ4Lw4+VEOrGaLK8y2NkQSJ7CnpcovDopRTEW
KBFNtBUwBmaayM1GKzFhp3/kibxVXHcQNnFK7lv652lH6SMg6h3xnds0OpRts9GU/E/DPYMQFx+3
aQzjNkb/c8N2u9oj8Kxhu4MB40WvGnXbbEv6efQ+dTmA2h7PkPpWeZ7ejuc347uH+4v9I3eT46tW
xAQ9Gv1B6546V+ueJkrgw3F12X+q0taM1NiT9u+HyVRL9HwpdiiP+f/DV6KKBXqf4/rQxevR+82K
J1ykIhDIsyhwbp/z4GT5aJUSbuGik+bKPf+aD9xfgTS7oXghFAe9SajhqwxSTETEHL4L2f3WLFCG
puIJD1Q8sWkuwnIeOz4JRhKKYrUitg3BO5ayupEYR0xf7jdX418dCi8+uKk8auX5EPxnceHL95mw
KM+YchhGWg4C9OfEmqEcIM+ZHIrMCAhOwTxpKUVJW1mLOyISbHd1z/WRIb6IPeE5ORwmC0kRQDeC
ezrn+uPlv0H4FKkB0zgethqZvugFdBb3BXoHSFytpo6S1FjtSwa3WPOQAh+B9EaV7t/615GFo89/
6QRYQnQ4tu52qvbgeSdo9caP8+2yzSIIS2qwJ7kA+czoIDAmEK6Ec0H+l7EzW24rR9LwCw0juPPw
lrJkS7bLS9nVZd8oXFXdXMVdpMinn+/PHwCP5An3RCDyJHCwJIBEIrEDwasfEIlfoOdxgIRQa4nQ
MeJwMDcG8DpiKy7mfBDirUMJQe21c3JuDeBuClo7l0DMIhKFTf5Y8wejhcD9FqJ5GQDPGbVkxAFP
c66+w2PcT7N40jrpYn/PtROLH+kktzTDmNdhgoe/Ug8jzfHj34kGpwPcHY5/QoS1GLVV5Mj9ZvQ4
3+qCspQ3Z0jewigYhdr7krahKP7Q/mm7ojBDaM6zimrYNTkP7gwBLyJekwpi3WihmbthYW2Eq7eL
xMu1CUh54ikZt3As9AilpWK1iRjlMzcxtzIgLhj388LzqaFCDAgBC6S5OBRQbejYvXZPxGhLL37Y
IzEVX2WhAhdaE78M00KC2lXW21LDyuqD2ha9DStz+sGAmcvR0xOVJsnpOTGlN85b+epJFRxdkXis
sxweWv+hORcFhjaMVYsahR6omvW4CMHhLRqIQulkBRRHD3LxS3AboiIOBlWWEVrUiHUNrJILsegG
pIcEqg3TiLbjvm5LJBzQ2V7ysCp2sm2o2Nw7I268WGnvtGmVUoSzxHEr/3Xn2+qrc33e+Q6HVa/F
JmBuABkigV50vp1qexrsm51PacCGWsXai4WH5QYwpIgnFKx25YmM/CWzRZKA1wXICytNTS6xw+jZ
4Sw34NTssp5l8QCkWRlXowslWNZQhZcfJo1Xms7N843geEcplonhIUpWbpd2xiaVi/9s94DrXuhf
WsCDI9xuS/dUGgyIGgmdzp+raGj4xWYGAoaSBvPgnPZ8x0wSjOTptTx4N0+ZMajsWEq3NhZ9j3nD
7CBu0dX8APMdXEYQ8x0xsM6MxqgDMmYTqokdnyd1Yb/mmGrwsx4ujqkGbQ7LD/o/bdNny2frqdld
LX5LHEPFV0/921WzrztkOr247ZH0TRWdERQZ4hME2QtiKPF77n/mY50LxF2MpT3iXaK5x4VcjKYO
e+4xiUZH1OQ8Hcm4X7/unribmzPq90stnSc/3PnXzzdPUhIEcK8IkaQfnJvZFwphSlNlBAgtwDih
R250A4ASdAnHPUc7z60pe5PZUqdInMGSO/Ios+FWE+uVl73kyvGPp4fmm/Ned+AoITq0+yiKtPHO
/afGhlsul0mJlYJUIlzK4xSJngidnIsQnGjdbaqZ9buj0/nObcww+mEakRpX2qvkTPM7qAO87N9z
3+2maFhaJkhpgjp/zAwCEUKIa9TkiExytBlfbTh4DYW5pw0yNP+Gy3gdhzbBTKputuN/2T6qy/RI
TVsGxSFR7v3eCENxOE0QkhJkxQTeMhlQsty9v+HD8co74vfqUW36uDYqzFeLaKZUAp10bIiVqUUg
keqoRDtmFvOO5dgbDBH8BxYDNeDBcAQTYTUtDrwYlxNQHrgi0aUAxKgQohyA+KC4QWqVwglOygSC
YCaCR2awgUppAvHNKKE6OTpg0W6m7eM1D5/qCrxIJ+KKdIvf9Na3EwZiyj8CPZPM2noYApqqQtIC
jSBrFTIfJrYjHhDSVq5yIK8kOyjvRKybWkXWTkOCOzZBDaVRjZh+rbjlWLGFyE97MFYDXqHXs6fB
nD3uAdspuP1EWMjhpzUkIDIb8c5/I0DjiHWLfVzAgXG4U+MP1p+ZUGzGKMV9BH/dQdgnVvcGWI0A
wfXSmzUQIAa9xZCeosx9IeXxbW0BBCu4Zs1YFZv03nW6f7a20xtycdzef5sPF6PdccuMY7V4v3i8
6SKN9UI8OUxa6XjAIwN0pn2eBAvaldtYkyIT0jJD2YO4khPw6ND4k9GwW2tKm7EgXRGFBovHyY/m
34NPjsKwquik8uwMLQBTbUdNJkrdUMSjPBLAh2YCxIzPeixClgIJxW+3HpaG+WUcJJjdfrvje1u1
4KnajlnM3E5KwxEX5ukb4+aSMY9blQJTwTGDPDu/Gn6GzXC3Hh4slzQEcuhMMvDp8Yr7Q4+bW8RG
Lkagyw44f1x+rB5QeONn+QOCoXp1xNjMcdnxQ33buO7B02Ut9HXL91xwqz4vFEUklbrGOLIHTk9n
0qzLF5YE0RVkpOgRgrmPZEGksKwGPJ4Qa6jmQsNIN03FgkMM6WqLYeCkKxdOYGq22zYjeeaI31QW
EGeI092A4mfysDl+iqetuGxy3Jl90cWA3XP3+rRq3PZhgcbh1bg3W2ppthQrG13IBVagCw/8UoTB
oM+XNLen+UIXMivNon2H6k0GuAgk5ppLTnFLhr6G5hhZ1Tlj0tBBHj4kaPuZzgHPHnV4OEIis11D
e/yk9HncMHt1/3i6elxv/xmfHnilJU4gOB5nIi7OXFZXex5Jcb05i88Wdu2UGyQ0kIazTvrEximt
xl+gdjOBzhWwU13HY7VQ5JIQaWRQnxikGBZ+cgUaomFu/mpyzNS3u7AgpevarG2mSfBZs/f5zPt/
JToScVwgjkXlWNPQzAqoV+JWjvAu/738Ckqs58byoyP/tf7KZXMvRjztJleDMIvfbLe5JqT1chJ/
OXjoTFrbUy8/0JKITzqetLlQKEoXb2FlaWPZVCQUogTc0km6EvOC6mijowZeuu/BvPdm0ftq0QNU
t82NjvZZOmB3l4KMYPIgJg5qs3417v9lyQObHDpvgWi8iC17lK/t6XOvM2UtUmItRjTMGXq3QMwU
lE4tbDAIBj6LmeY6v2kwjmCA0+riwT3T4qE/mm2PSVrBbxcxlTg9Nxyq9jJafjEQ1qX7/KesdW+o
qxm+2ve2d/vd9jezCnxg9tDGgv/CBK2Xc84wQbvZZf2sN+y0uPdLTFJbMZ5tp9V8y6WYmQmggZo0
RErlgQFu2FzfILCCIQhdDdDaFbjNhRWoYdez6xzrvEK85YGt+xuqWjUozSjW0LIlNKW8sKnTHlZS
6Ke9a809t6U6Ned6tGSgSgoCboOMAAHyKKERgtgxJMmzhR+33lKbNNe6VHB7LjVU6k5VNRuxq8O/
XHP/rdZeDj2j1qrWgEvaBrTiwYvThof+6mHfnZ+7lyElbZWGC6QuDDvTyZvFTnVGVVErhq4eHPPy
T6m7pBajHHvwQX25WVJlNqV9Sj3IymnWqlR3aVI/9vmEoktLQ23V3L5q6vm0nltatLuYbKe2sFAr
hq6wAl1JiG6anx2NIOFBtEuSisICxFA5CbZvlhu9FUM9pNorEjgQ11uC3H6Mv19XFpct/Sxn253B
oF0NeQKehdMXM0uzw+PwvnHcd0OwUzcY6sK1RcK24oKhMuq/tHFjqXEd3nD3sJ2A9pzbpv7k5lnp
oSE7UNNur0Dq0rgRRtT81UCbE9tZy8SFv4bwgm+iNxMAEwcgTz0Uk/1BXGB//l0g7Vf+xpPb1SeY
yEaeY5Q1a7wdxpgIF41q4ronWnaMeizGxWF5SEWsDod3HIGXl1TFc+a0WA5aDSpd1VhnNrhOm9zY
By5d00xWWA3E+38RA+Yqry4mrlp6UzvdDemKq+l70vkvkZv32Obp58K+VsqInDgNHTlMLJ0OhlVv
URgWxiyaWN5qZUUBPk5IKGgwJ1Z0tOX0w3bPRFDoahBrUZXiif0uJcIXjI+7mR33Mk3GuQB1/jjV
zQ71LpKzY/H931oIm2JeLvpIntH3cHq62+4NBsMXvdD2MK2a4127E0/ULdrv/nTrEP+HRHO7CIan
e4RlyYNh2l2AxVx/fIon+BwAZgYB2uCJExxx/BIH8TjCDsHIpYjLm0Wlm5VhNO+MZVBbY3r+iAMC
gtB+wN020uQAFn7QGLqdFccO0ioNCWjohTqkuSfSJ7nj9XgqlBB2APF2XRAR2pewciVpewVVgAZg
ZRAo7ZBCoYCsmEl8cOi+LgRSOjHpUqYTnWMgzRaoySclFoaEVRSx+k/G2DMQ24dND3niZ9VF0FI4
ITNcRHEaBj8umTyqrJcTeGqzeUOYS45UJR5Iyna9X6HIo3yJ0QiQ5i085rkZfoaMTLKQOaTqqtKb
yxJhlLimF+s5J5FSvpSCLs9NLJJno+wDTyRprzF2DnDZL0kmfs4kC2Fx/CbmNB8XYkkY0z0MtQdy
mERn4vYG1CtYp/775r9o02qo1v89Qoxhq3eaU8NUraGrGXg8xrtxzjmZILcl2yI/nRjDDZOn1vgh
qqLvBynFAYKpmrEyU1zvj4PRYHUYbe9Hmil0y+AvyPx41GlmiLjjg6E4/F8tR/UdTOF6o7oSj4Rj
KTwXoTzTyDajVUjU3J4s7fkJsvumMGWaLJS/tHwYqnyaZrKqh8Q1UqFIj+dDccslMmKKTa9ysbrC
VNxhuvlr2Hz47HJzCVGeIBgQ5XQxGmsq3ibPp8CqVZMuoP7CB8mVbPf3r6Z6nsQk6M+0n55YSqlz
0oq8uQyMFEiv53CmHki/BcToXDT51AIN3u1WwUxgFIgTBJKGYjh+0QtGzeObY18r0ise1JrP+7e8
VfT4VV4Y5HLn79vdQq9ADjlWAGdNBp89Ieq8uCUqML01Fda/Ov6boKK1Bk2IoWmNmaC/00ALJ2qm
QPe4uOiO+PFc9x7SdJEy8d6N0wVurjgLXNJ3lpSrqEAIWI1b8XqNCwJIAsaZ1eNRpBg++CB1QHEM
IjO0UCVOhqi+SWu0nek1x5KSM1tN+7c0ax36Vk6DZQwjEl1T40IXwtVVaBqKNKBqqDZXipUspwkL
c6lVAKhNBEfl1ssvJiaJWvs0+RkZOFQ36M5EzLCWX5rM9ZgHWBazid/JGyGhgkAfdAAvi8f8tup8
uVTHOkqXpYp2UoPs46Ko6G0ptBdrGAWxFWiRh5QDKVDvbWHHILjk+rSPa2x18K2zf72YppWiVbP1
H1Rb3YWr8fBhGO+clmjcExILB98Y6S933bvTsH21Wt+deLBzfJ6MUt5UF7yRoczmRXgo1RweTheF
C3K9+pg29+OHtNJ5ZOcIu5LXY1mB1ObxQguKZxXLRBcdcsT5OPj3Q/OGeS+pZsRq/Y5fmuHLel3+
OmZ6geILj+AioAw0OSG7XOi4m1xR/HhNXQdEqHu1/NgMAU7tqVWRSQyu5N64ETTa47tqcm0bdIHE
YPcyYzHf8/TTKj87wv/LL1GVJwrB9WYelJgeYL2+9XzC6W23sf5NE4HkBbPqzr6sdnHAHjIhzqw2
ZiuTLUCTzA+oJu3J06vGjiulOeaCm539J14kux89nm+C/jqYd6v32qCMd5gWCNEOhHZMpNo3Drnn
7zpxLKRmLuUd/TDWwrUg7opB6Ja57IF1BY8ygXr0J+KxBk7AGAmQHAQAMZ44EjGN+ejaRBVaeHxe
cxEuT8Xkt9pqzcm04MEU1enySq7Udrp/7jrSmU0rANh3E9audIjcjkA6t3hUhfRIKSWpFkCcpUKd
UIH5FifC1GXbpHez1LYRG1ejy7qUO4gNReD6cDWsTkvxpubW+cPwBUjslqrE5Ik9EjNbwNwgTO+U
+EAIgok5Ym/SyzoAESuKYCJgQfDtTTq4QEaELPE4NlMHQ3WumlvN/mOgC5jOX1JQLjkQVZsLDmiE
enKpqTTve+9qrRwP/PJfcJ5Lz0c7xa80EQ/iHFWBCpLFAHHiTh0WCgqCu//afwmFewlu2oD4hJmB
GGID/58Om/Bm0906dqipu336UjsNTg9pr0CfBopsJiK/u5pKZf162qTV/L/GhP1ms98eDFrDDpfi
P5+ZXI736+Zx2OrEiKewslkcWNfcktqGJvxURlmh1aPBhfqG7oZ/lA36Xg85YrhCt+9hy/hqfI3F
nfOl7w91q4tYc39MVuO2NzriNKVlMYw7rGVoDqzDOiviDsPx3BIMac6jKkEML3syKeIiXDIvqU5D
8lIbxkFwKbBeuTj+uj66zRePlvQZo3cqVUXFl23nmuaqzRQfZpPe9n4xZETLoJQKQB5uuodR7ViV
64YyB6FKkENAO4JgrGEzdgC3cu3BqGEaf/KOCGOW1he6+wFrs3Ehrme+VIWeCMujfXziiInjHbUZ
CkvHn0dSkpWx7UVrNiZNw+gygDZhJtUUAiGYpgCSBvH87i5GzbOOo+KaqGe8wK4Cthygr8bJERB+
Hen8tZ8z81pmPHgtD5nhrsJ84Pzp8qCtMaTVbq4ZvZLzLqdhTbmL0xA6QFbbOAMrApevHqtX/XPc
xne5OC6PuPkt8hikzJiuyBNz4nxussA5JR7EgNtqxRSexxrXA8XOa3gaU8QA7I4V+drdhKyHu90C
gAU3AtfjaIgEXm93o9m0VW6WhsnZ0c/C7kZvirkvWC82o8PubRRRjIW06wFFeM6ddnLMsxHgGIqf
vNDg/cs5ltKfDz+7qQOVx7zQBK703MjJS2rksUlAmdDrr4o8l1LceUwgJZJkRR6+USqK2WtPLqJS
UM82SpDMi1JyEdULCtxy4nIngJx00D16J16rA6mb0h9YZABfGHcDCA4/rZ47OWn71GBZ+1pNj9Ya
XYfVY+/WxKgvc/rUn6nY8mr0/KJiWWS5D8JDSd+CizZ++qJ+MPfkpFqKwnl/AUPpM8vkrvmix5PA
QO/DRe+XMv8Ur2WYAFJ3ukCy/ulxw+0Ewvjxa3HZ+r/EZb/NwbT2oM9pTLYHvhCX3f22c99rMBPI
Evj2tveBL9LHkPZLG3UrBrEcMaQhJ8PNd2B5nSb6MRiajV75lsEYoZupzY8wZuLK4FCxXq0FmxkT
9BVt4+qgfosif2FcD5Q97qUGQApuTiwaHEV+Wf2nTPldoKojNKCCyOpjx/7hegnxjQNFVKAX2X9d
N+3+z8tn7eagWemMTYdlz/aL6ebB01OvuX2qWEmC9Vwprotha9SY6xCNnr6C1WImTqNOKEzdHj+b
u8VCIlgdHHfmOihQ/dC5oT2ONsw6rmaDd7FzEr+erwV6Gx5+5CFmodVtPLzZjO4f3/FFQlU/NNdE
9cdyC3fA1E/XOUFtxARzrCVBgoBrEjp4x9GDCuFIqbjlYc5D6RKMGJJKM7HuEUq/YIbCR5F04OKm
mqzE6s4AhFkQQxjGHAWseOwxr7FjlUgp/CjBXfadMXWTblzBFXGO8CUeKVm6PD4fj8lLiOfvFsm1
dRcEEwHy8Ms2CyugkZAcoMgsuNj8q4EIGSTRw+b1ZzCozHR51ccjEvUHOXW8EAupYQridoFLvY3o
lVmnY1ftwyEExVCHz0LksUEQm07cEgUtxy0KBIlZXNyigAmJq7G6m8Y3dZxxusdqJLg8eWUoZp5D
IOp4jzcJW3cE0viAv25wrZZuLK9vrucoz3DY5hz0YMjRUbbYPxeGjc5yzfPP4/Vv6ckT+BYND0iz
MDebgcFB4FV5CI0GhgQJXgbYlqZgqx/qyr3NhFk7b+AsLwAx1WsWNw/X+2x6ele6YXPXvSgUYlP6
ds6ruIax+44MT7RQd93qdnXLFwMrGVKHdIBYpcJT5O4NQ3Mv9WZR54oCf/h93JScwzw1xqPW+U8w
/S3Vw4iNu/uxU0uXuTRvasPpv9TR4OfxFhp+T/p91el3OYP1vI46k053cp53dlKQd4f+LcLPolEw
n4SISQUcqCXXW9FBXWOuNOD7YzutL7nOJFi++28JgtW92ok5ms4Xeyx/QfBQGAH83H333QINSMXj
A4QfYoJYv4IJGOThIg38zG0jeV+SYk2Hi2uiT6wRXaalWh3qtUHzAvIAIQBExK1br9Md4nCHBYGa
MjKKn83hME3NSVbIVNoLWt9zWHimemDoGd2pVCjPyTFptnpsVGlgSLx2h5d+Oy+vuzfjPmfuYnNs
adrdt6fe5cVkWKXsNGp+RwTAThYVavzuhT2XmMfxav9ZJzJuyPAJ5NccxrUHL6UAW436LU6Nd2Gz
Xq/74pG7Zad/2B/Ow52uaCysBUIdI3aoosJSIFgxXvKNdS3c1LPlzRB1JsSdOq9DrHAE1V9WMnWA
TuHzUh8+UK368ZwvVwNgulrewkvz0Hsby2OD6Qd6V1zcYXfbiy/4UNQMs9KYERuEAbsDVlPikvEd
6+ZgFGB6jYLM4aeeRe3wdR4NHQuBQAzn/REclon1/AWwaAx4VCNgr90cZX3XYVs+cx/jde8OektE
q9XTJ98c5VGvC5s0bfAKAiQ24OkP3qS3DQcaFRASSAdR25h+UMbwj2AA1rNDergAjejOZqKxMaHA
EiVe0zECMFNUV2LwR0gSNXQFysrKjaL5o/kfiMrvHuCJMsEdH4bx05G4HHBQuNx7XA5bqeQQARIa
0XnQ/o1o7Df/W6N2qQS19Wis6h2Ynek+vO71yWZtHCjFoag3eQRY1yKsSyA23LVk9QU5gENRCbCy
Dttd3ICU3qWIgu30arHjBeyYxSSYAwOLae57t2lpx/9/9qIBqWXUbv8Eo3EmOyiPw2Gh4+3fntfX
rLizd5fc1g2FhDWJylgSJCgFJhjKk3QlrCUJJ6QViiIwnV1ybNJAcLEhxzveNH+a7d8Mlq3XaA2x
/PV8eo0Aiqv6K0WkUw/hkrTA1Wz5W1dzvrOsf8a7D/bkdJDK8zHKf1TGdPBXf/mku+8wUABc7ao3
41PnbrzkRcqs8RWEmORt1bsdn45/HbvtkU6y8tyvbtfFF5A4DOWRjaSOGYvy3PunuWpez49MWoQi
wVa/f4wh4F2TRqRVsIA17vPe6fB1b3fTuRpPG7yPjo1/bR50v3+Iwbmnkctk8oDTvgPeFUepSF2A
hskyMek/5zG9Sd6H4Lnm2CNnbaPeFdDa1XVE13L2YBo7PojZcPhqv9Iu1tkytrwjGLAA0SMtdQ57
3mV+TMdDiU8DqnSNY46GEOf56mPnMV7odtS4FUN0y2X3DvvlWDiiQ2OgmLpwNoGiNUOQOk7g5epq
yb1xYM6oacX6/+nwuG/pud7LbGmH1yA4IthvD3nQpzl4MdDcnqr+4nDfP+TdtTHryL5xNlyRqAZ1
vK1L2ggqSCnQ4hXa8WQSTZ8lL7g9AAlSrUMeg2FHHAKRdVgxWIFIMKBlIHOOLc6W8ZRX/HIQcAwe
DO0TaMmZriLKXXGFthLBnZDDql9i2N7jHE6u9eM21qTS5ngIeJFDXHQfz5+TR+2XKtHImXyVOWYs
8fKwHMnQWu/VyC3UBg2/CWm7kRKXc4G1KK+OAsgvDdSJD4PFkChFM4XsyIHabNUbzWZ6TEpWJxqn
3bqDxh95iY3wzhzeMNXw/MNUGjrw6oGVx12cGzjPkb8xDV1PDFKHjZvD9tZZsOqhzrf0b/TyotZv
HQZFeEKt5jl4p0xIEGDJvPIY/EV64PwtNLnT9S6qXbN/699HtB7yaRqAigAmy5tO+eXyjJT54+gc
ttdpjwZH3dyNgQQh3YjYhYwvIwUWf2xbre5s4ydGOlbeehNfzVNILYOmohysemyGCw3FrLpYjl93
XklTULmxZY2uij/A2HoDrSbUsOTO5Lyg7rhjaTW3HClaqzbHCPoaOuJcIEiJk3jIguNZ/Vj9KMFx
Aue3lSpimfe8Zy/acnMVxUvZutIVSRzqgsLD+kNr3dQTmATHRFk4YmB370svKRtnFQUGZ931oMOj
sMqifbVsxmQ1W35SkeDc7P0+nv+DV2sweSlCXTsqjXYJ5eltunqc6N5twOngSm+fdyflbk+9XXSj
od2UftDOqbPj2Jc7UPd0hvRm7tMEmZZDkNNxIQPVkUYvTRjwAvHXH/EU5GExWvyGhR8FEhLrSx2E
0Or2vZzMDoTiHbrArWMV5EIEpBCb54DwSqaUlq5ZQ9GJizujQDQEhL7nT0zhE8dEd//v6v6Hzq88
z4mtJGxvuS5cM5Q0iI1xQ1J3VQBZmIE63CGhWs+u+UAkxmNP57g51TQ7SSRQiLh/HLWHo5iBd4n4
T+gY2lqD1e4uVfBUV9QS9YPFASgaEKDXDUCMEwDEI1dwjl4QxFYPZAW9bZ+e+7sLoST6IumgiqGt
qCD93TcXQikTEIpCK1VWQF/Umrkya+C63mM1HbF5wolCJuk6E3UCSKzkHUQ5IG18UNAkWKpchV5j
VSK1Ua6DcwmCB6DdjRgWPyAYHIEk1j0svV1H51zzhKhvfY5tQNV9zDo4ws6nxflNXKqSLzrB3STZ
A9DJOaskYUQXpdcPOcV97hYBZBATTIlD7BCgzC0oQGzw8QIp/Ll5usPQUjQq+Kbhg96Si9k/NkKP
47hCq62Np4g9BJ7FnGVzdLCIPoz7BuMWhkDLwZCK2qV6ceEIi4gte1DZbWiKCWERqT3HOGGRx2Ie
3vT+xSNLFoyGzm13yVTB8f2+Gg2a6Ty3YszPwLmUlMuQCjoloDPIsAblXa8BF3+ph1LVuIAXY34j
aTfstPEvJszTCQRHCiTGfLOVIycSYnPFOqF4pJyfJTWQaEkkA0p76vaeLhubaI3PdoDFmAEp+EK5
Ju5inKbjV0K6cxyjOo+BYeYfF6nLmz8qwrnaEAiQ4gTaOOPkT38pTpJyYzZSUiaf4E4fHKSYuJNd
Jy7IJgJH51XJGtKHjGi1lBm3cePVwwe74Ml5zE9tYNt9K0tcxIoPGgnQLR5yyKrrgbFyvEbsGijQ
CEFBMEYUQeBszSPpkLz+T0YkALnvqKOpCAqrec/SiLdZy5Y2rESxJY427tZH+ZVmGLyiMs0dttdV
BPP+QZA1Sum99herk8g+lSXynm8GVyXG4vis86b3OXL9t+YMoBmf57vWA1MFWIgl5Gvqb4IFqRFK
3vUCgnEZUKyEEJdBBL9tLIKA+Ksf0Utb5ig4OhzDxqr/7vA0Oj/s01ZDapZBHcZzoAydzt8dt3YF
k7fCWUbMWcBG9/Wo9N26+pp8YJwh47ZCI47Q7+wYh5r5uUps544JJ1iHHHICOVMeCzAalLM/lDzw
0znBI8jPUOujuDKaIkfkBaRAlHHwsiNL1+GwsZGd3MSa9hQStMRZxwlHcoLEGvtb0YntYsRQ457x
crbNq5yH1WvkL2ayn1z/mV6uWB1i7ROtFaPfjObsC+GNQUOiZ11yJCuN5vK9Pjm/pJuIqSGRM5Mp
Wg68PlwIZo6BWy9KGP4fuF9FbiVfOTj/QDXT8OtZ7Jd3LKcx/YAdaVXV5NLZ2LdW2we1HQ8608f7
Tu8ds9hk1yMjxqXgJEoXZIgVHKNi0Sc6NxD3b4YXa/8LLi92w9MGi4F/1dCzLm7EN/+6jdeZOt35
oWasJslBNQlThuNMicXGYZxppEA42bBwtVsoVhDY+enp1eAsZRycFgZiKO5yawtEe3/NqJQ6hkfO
F6oUs6pnL35dEXEm7LKmyJXKXITa4e4l3kpuc51X88VqwqyxOQ0n7fu56oHBrQamz+fZ6/VA6VO+
rgYjQG61hE3LxLFGlRo55kXFpBr4xUbEoVcULUiARaKAWJaA0DFQEVqwRjq4rPkHbggSNQKw9KAW
KOpitaMhUgQEiId0mZwFi9uzK0Awpu8o61T+tYuhcKQQgL8u+lbv+UqOyp4dLcDhgAvTONr6ouwb
5037sbfR7Z++XzG/ZpoEgWVBfhzULaEOrdztqzezrvbQrffXy7OOGFEDNukIMjWAgde9Yeux9+rh
k7jdvVxdV2Dq0XXgFsWUCb2l4+ou7tWMiEhOoe4pRs6hd8ZXq3Ncg6MYIzpHTRorjhk4RtVnntg2
TnW5vwDhl9eHXYeG7ijAqTpXppDpaPyRL5U4/2fVvbroJRpM1NtW63S37+ZdTNHIqMJ8T2Du36ht
XfMVD97QVNWQ40w7KWC0sQHeIC1HfDhez+4ujOPLSqJjqXMNnQxPkQFpUsBfc02bSzyfLQAG27SH
3WrYZym0w8UTL7b0Du6PZ+bGdpN36hDcbwA95wEybrDlvzYVSf2ZKYB5G5QcmFnhQ21eIKcraX2x
WSbmJommuem9zXOWZj7dcWsRAKzLAjNNgcQMDpz9M2RAO38SJ0kJg2lQzEgIhN9A8Koz36dFEvOQ
WKvLXAtvc6ttRm+n5hmvyqsmnxu30FQise8Vai27oKIuxLDa4IGsGzex4LjU5obUgnwLh2k10UD8
Qyb+81PwMUaqtwt8EJcqotu7Bqsb6aWxrkqsFx2VDN8dj+m+em9+TbuKPF+WbhAjQHPLEStv2Qjo
5m2oY2FE690ZIKIpNmoC2Sz5CaeYPgtlTh51kY0coxqAx4fGH+NF7Qrx6eg0T3ds2ZOScFGRyVVT
B55iDZWkbI5boohlwChLZz0VSDX5LpKebziZ8LrjUsuA2jhbpAd2RAXGiOWHYYzh4woTJANOSIlQ
mrEd7w9cpqXrMVKukjbPnPQp9recoCBKH7p07lje8nYGBykBS6WRXdOPSzDv0ysFJScqgtLlYanH
UOJRzkIy4iLcDBSOtgL5VbIaow7cLClb3dcsZX7UsLi+Zx61vPF+PXh1/DeHC52yo3kGy5t6JsBD
ScWbB9lpX5i7Wcpvt4IhdJ0MARK5IdcbV+xDM5HHFWurqFnOPm6q0dCrzNnWwFIdi6NgyVgH92+8
CvHILFeTw0N6bn6qHUmo2KfUlmJXa5411DGrpUxavALz+Puuye0ntQZHWrLGbnIXU72aIKOUV0Fc
EVhLjYCb83aaKyvOIFFX/LMPipWSTDBP51JTGMp2dui+Xu+5U+0LAZM/jqKhWpqH0xsfHhgXzgZx
j1iH6gvzMMoDPlzowuisgAfewFPPxR7IfHwKV/3uPI56uz80ZOTnpb98+oJqaj1ocBheNFQ6Nox+
RD8X/Wc6YIVorM0SgHNZVHuZdgKSP7JEOViXi/ZJsXMd4NXxePxk3tDskYotdwLgYoNoIHRVLB24
3ZXWl26QjGkQQnWPn+fH5XgUTfGBKwuiWynROa7VgosAzaDV6fUtjjI+dx6MjdXMgSdi8CUGlk/2
+92/ofk8r/5sTXjpsacXBtXbQBqdC11JnmR72dVspR3jC1hY2NypC+mSLqrVZHdx7ute4NHvqQ9k
2xoQa97li+aIQxoZkjSPFvB0QVlnIlFIw9RpIHUTQ0EhurCCAGN15qdGGYeJVSVIAxY0xPlZzVMd
x8zU5+2TzmgzKaLftey2Tovr82OV0nO2E6Q5cj/pZRsJtZBnt0BJ0Jd6qnLIbi+cPh+2vycxxtEO
0nbybkhWJsf7zp2bGxCuY2gAH+pyK2azj5ylVT58cCHYzGmJ7LA+e+GaKyK5KJJ/uYmDkiIxAJ3o
5QQTyaE9OlEQ0qV56u2uiPLYvWuy7A+HKSkrztxSDiXsUW5wZHezu2p16Lz67C7WDj/X3LMSyyLt
IvAgHs66rGyG7k8YtQdrN1jsHcS1nFQK1f2Lus6qBO4Y4lYjca2rmuSWe239DOXNHpP3eggC+npM
yzpKV/uE+JCwICtuIdgJE32v1tr8y3HjBwQYSP+W+FQRccA/1Z9UhcN0yaVxT5e7RExWXOIMCmG7
6eDzJc9KOkubnxMaj/NGZicMVHURJsR7ujgWu0kD+nfxJxJzAOHftAESxlQUsxgU165IIUvF7LpR
oo5Xrko5Zt8rdrBfWolLeryYfojGUkhxEKwKyOrqo6QOdQ5cd686rM7k+jfCfrB0/uFFocsayQNF
TR7POWeGmlrFX7dCSWRFF2+55ZJ6iQ+/kZ2/geDj3iteNAFZ/Xv1lY79j3lrOZpvY5sAVGrgkrcI
QiI8bdEklmu/v+haRGaGERLG6VQnxg/KP8SvPk/3h99Oh2pkr5CEV346gBFDERbuTAKBrNq006zK
ExWCXvq4rvclrOMxQq+S8p7IyRqkQsXFNvXOiJBinnn79JXaUSXmREQY8mQ2/dAe70abTq85Oi6f
92TyklmOijUVSmP8OBlNm1ftzuw2yW68Yoh/uxwNd6oZlYdLJWqyO43bPbozNszQvVK0MnuOV6RK
jBX+bFHIZFSL4C4vIgWxVGTKyn5ySNuSR7VRmj53Z9BolfXB/AsxQeHiZjaTOjmvWMc+rmYjjqn+
U+qLQDUinDZuxFrwxvVwLF3MNUdTQwNcPI622+nlsiwSVfxxz3Dm5yD+6etuSI5jTwgi1I3CCCXb
WSONB6KGH+78U91zrBINBhqKgQJixBo51sAozofM1+zYUB010lCJyIlDrC2ltvrRQ+L/BSayKY7u
5ulTdxvPzOBoz6YHKqijFNbDlUQMW7O1v6M5P31F2uO7+s94qOQOi8m33uK7wxsSpCDdQYxI0zPV
KbLMZC5f4GG6HvUab8VAVHdorMDS466qONCrDlDdbEyI0vvt7rntMZ9oSeqsukrU31X1hlX7uOfY
ffXu23jLgmniJHypLJ+4QGHRYFdBHEXkJ7LXUAPxXPC4gD9+5UYWUAicd06oZTH0VSy5vTg3WHer
wfpKGSG1yAsZKXmRepBWusmL9FYUdvYW6twMS/q40ZcXLdx4gSi+xtHlQHQDBDGA/RzMM1r8chgH
AN/dHtfL96vH2RdthtQmzxLWURerA8aio/84jvmR3aqbLw+zd/dzXmOMlZdMtxPFTZf0OpCdSvJE
ymEgeOL0mC56xTeONngDaQ47b1crZsooHy5NyWuj9kh8unwaVy86Mc4Ys5/SITUvt32c3yyHTc3a
4ckJa4gy2D191TYGNmdC2fjh4W+CyiHGMYxOwD1G0dytBiz5FA/R2OADRKcYoQVTCgxX4/I3lv6n
8+JRdM9CLlOa/fb1kWVpVoX0wMf3Vfd81h1zmDSYQkfnr0dDx2p/hQUnD5tAOr1X5+Ug3XR8fuTM
SSyydej348oN57pAaEg3/7LeRHBDfhOsdlidhcxG+6rdHGnV67AdosyjRjEzjk+Xh8pnuDlcDXZ9
HWKQlWWreFmEdKFTyTgBok43d9iX8wK06TxyT9rzdTKGFExhMspY0jMqXjL8NFlrlaLZXb15TIu+
LorNgNfqx4PFlaocnyqtvHEWxDiQX7YykAGPi15KVT99md7f7BpceBz35pFNvBg6qCLu54W5lNu8
ngJZijxW5XS9X+fp+Mm0KVTU164a9ZuiXx7np11aCJONkRVHhQanWBzDwW5KVVOQVFCqM9yxzMb/
2i4H1K19ppqrhSK9PuJjngZ5zoM9Uz3EhQv0E9XycPzEj2c+HNHh/WDDdMyWXWeXvylFaPLrnOTl
e2eF0hD7hmiMxA3bgkCC8cu96i4x4K65/EhTxpea73jyQTu5LcdpRri5Pfl/czU63n+odJ6ZCD3f
QBKOnFRYoxXLkwmXcr1eigu38Eyun9Y3FD7/VUux3JKQxPZRns6rSj6qJYpr+Pqh+9XF59o7PEy3
SjFxEau709714LD6mDw5dJPtMfa028yv7qtPql8cHIeQxvK1yXV6OA24wmqLfkC6InTOIAPv/G6f
5/+M5/vzVac1uDsc+38UEiFCzLPdU1sdbgMglmJ+7w7Od5dtE2rJ82m+d9LtPnORbS6xLAUGzMWV
yZl6yaRJHHz31jfcCiViXAmFVw7MxHZ2/XfFgSVuFBSshXKQYo0k24eP3XmPdqAdZmSCImjv2YPz
1sQ5KoeKsqrdZRSupLZJlzmpCC5zG1pen5+u7h9OV6v7GyInZpe87mx3cbmcwUutMuMvPvHydT5n
jhWhFE318L7aXW2oobSCp5bytyNzHOdJ//bM1IXc8oNLy83X5VdF61mtiH/5lN9wVlSYxmSZ+Gu9
P82vWo0e8VC/8khkeDFszOYjPP9uCoCmd7ngBessW0FmncPNmYkMBYLo9uJrfzG/Pffmy1fr4/vh
MSKNoMdPh4chh/Ch+VJ6teSgjm0K1KOiDyoiWP/d5HrxdNQdvvx4euz8/jRtfuwsG3/w26nifpjQ
bGa71UdOWDrw87w4U1SiOxJu6llW7566I8yg//jncruKVTUCYZTuijrdtrpvp6fxqDv7dmihzOtv
iKnv2+V9K6zhX+5r9l9PNu8fmjv1to6HxDhEM5quw55P2KpnSNHgzVxqeNiSiUZv/mWwYIV8c0NG
ErMuhpRjKjX8HrbcdZee7EpRtd8eN7rGKmUecmplqA4QK/mKIhVCH3iB3NOArl0m2NjFjVqNixVw
6fOx7HTYc8xiu1mrhhwXcMZkgFYbySztmVTa6zez6ZZLbOab290jl5jTU8/ue5/xAOmugAMXEbqM
CslEZXy2XH3U/hMWMR+1EQWyQP6nMR9Xq/a203gb4/LdaNfUuh7aLwMNoIweBdAJDu1Csbi3oEei
W8b7siesv16/bHXbz+8N0PplpzMYtrnIucvF+e2XVxINpo3F5Lh4qN4+mz+llFWwPo7vMmVCwMUK
opLdrD9ezgvaC84eLgE9RMKdcRfWy3QmuWYQxY809HIgIvXwF6uPu3pFIw3QZ4PPhOBfHWIlFUIq
8Ki7fzcdrq8eFu04UPB8GGlq0lBLtFAD8wn98Q9SLXEGRbYF6iGn5nucFFCI1+08Ulsx0a3JJI0L
YwZPlRrb553kJSCLlw4PTHv8y8+qx+oVYnrc8w22nZNu3STvEFOow3dsP4CvcKMu8iS3bPkGYTO8
/7u66pAo+KULXsE83m6u3+ad+PyKbNsX9OMATPvx0wRL2nrg3O+GDOeZEqMQ0/xhcte+/B/HzT+r
x7/0LypXtc4sB7HjSWmwPuBNVfGEEztXPM+kGukkXos7kCADI4oZVJZBO6jrhzpkzjHlJiYJiEHU
KsT2gQ2r9ZdiSJv68dDViCC+K06Wnbad95vxB6IupOCf6TlFQXRBQ4DawW+mWvYTzRKTLAakeYp9
u2A2uDrLml443I+GzGPlbSFRrMwdKFg0C/nZTanjuN9rvJ99oAYpKFG06d25BICOcfyw6SqsDTGk
6ki1BTfKqJc4Pvz9sHnHBZW1VdFSEpRHnjVU0VAcfI4d5t9ios3+tAwJT5KU/cLy8KwqIb0xVuhY
bfev5gPaZKxpqPCIZ9xiKwTL7/Mzq91utLkQ7E/JQi0RAhWIj6llIX4uUhRLnjnypMMONQ/qFIzZ
q94XtSSwIJApCgfP5ELfMzatl6VLtJSrRIWOV/tAETVAWC/nQDq+gLhw87cadW41GSUHbnU4lDTA
bYUmECC/NJeJJeVc+a0er6vBg3jXiZLQdv9m8g2HZOJGrjIPppzT7Y50xsmMYgK7y22VTtjE7dxO
jyicRaUdDKYCw1VzkCrgPBPqYl6hNKUCjx5Lszsx7wfijXqeD2IGCYbOMlNZ7n+5OU+5kzfWeStf
tA2pGMcXhARbQBhxKkxuQW4bIgye5bdqnU1sqmCtWpx7d/qnjMfcpRGxqJYGiUUtiF+R48jUM+aW
R2SrCjR5JNR6Mmq00rI9fzHwzG79sXnPrC4+KVMLGGgznarjFh3IgPcLc20W5HKJtPPFD5soIhE2
CEG/WnbfrC7nylWGMQmqJhAJ1YPrDD+xmC1A6v+wEuvi42ByrZUEyMXgaAji6PADomxTaLIEdERB
WuqA+KXA3C5REsGpRMY/bmHjLjZHTE9tdjf/EcQ+C+LoSNmIOlRVeawPu6Jc5qVtYxWrxQQhPo3I
RWzQZoleHYELohQHabavHvrac+dkKERwsYo3DZFZs0rULtSkQ6ByhO1jGRKcxGTi4nug8h2QUCAh
SvjaBhJNQmoncXznNg+YKUUYzKmczAa3iX+hB5918tIWLBGQlzRK7E7DMJIJxmXKtNYKwUsTBNeU
2z5tgGf2gDmIMvuZt7OXKTkjhpqSq+9b8GwCSjwIGwmebxIvUxH/y9mZLTdyI2v4hYYRLK7FW0kt
TS+W3bZ7PN03irbnDEVSIsVFJMWnP9+fPwCWqD6S40QgkomlUEXkgkRiA8EkNSymKgjmMlCPPqJc
6u5Hp5FATmd9sXzaHd9WyjOgBQeyhQCbuZJ71NYvyeCuFXzNDnFOj2/3Kjk5S3A+z7cPy7P25nPa
/8NbCfyVdWeqNRK+xIu4LXqb/6TzBp4Fyu5vPTHqi+8h4fCvEdoyf0D4LHstJrZncZFseS118Ehr
8Zh8kWTwEKnlw/HLtO/oVyOVDAJzXPooPgeo5trN4sxi5wJ7Le4T49e1yZcnH2azCldvSD2rm3+P
ppvrVHFJnq12X/i8+fju9+T8uKnOF7caDKbj7nBudrlYngOZ/Tqgm0DuDoQu/Kak8O5oIv4otdN+
vFS1xDhXQyEGQPvBp5Q0W1wNb1GiqdBy9M/uvvUvHmTE1V4iIwedpvzMd1UYsXy8PoixHhm83Kkk
6eRdUxea+juABPKUHbVSGkQfLPcjn893xdBTBwC6GYGu1nB2f16fYfuILtvVw1bNQXAmCM0hDnRq
cIO/KJp12PvAx7gUT/A+/mf910weRn+rdk/wjdGapMDhQP4ZkDYCynvOQ1Qqr6t9TVGaKvym4/t6
+/XlZHr/z14vztFxO0RhXk55YEGImndjKUZTiPkGfcb09mfNeJDjBH1yp3/de1zr0/2hILrTmy+N
6tbdNaS9ebfRxhkeLNDvBmoqwp9AhEAF/nyqmHY/bLZMUTm/N+h+cBZxI/L1uykE0dPZFVo+sFRq
xN9Fm1EY6PcBqS45RckoAVZwkyeJoJS5Npw9nCmXEiJ5dYdH/6FzVu032vDiZ4Hhw09nV/Dhzayj
t0ROyO1q8EnHpfFXYIshxnScrLUbfJpN6JBDTS3m939JxLbzLfwabh++0B9V33Q/lv833Rxmmt3Q
ySj8vyCsM1cdXDz14uZ8WW/+e3O7VKPLN8mP/6yknD+268bEFsk0JtAhkQcS7/qcFJJzSOZhmp9S
PKuHfHyHI2mKgb9PQTL9ZyAAyPbuw+3iwMxzrssvAvp7NSmiBuBhFnhvl9c6Yq6UoX69ya+R6Bx5
I9QzdWiXED9QFUhTdRfjb6vF8Ly1aYuN3HhKtyNYzl4pE8or0Y08v/trMQ/XTqnpvvV1drHqNlbf
lZqyLzGcfZPDRf0rOg+ysiDM7iU7qcDfctc8P7AYY7KqRm3OmmsPe73+y/sNu3d1r5ounyY/pcMT
016FfHaEDbDO6vJRJiDWRgxT+SUmg8ej07CLwgh8tlYuuxPiGCIvYOcxD4Spgodt5YBn+zuslmwS
5V8bLFgxCqxH+GAU60T7y7WwA3SdFm7GsgXiGCtKZYOztEjsMAXBeAEqJbQLLAQObxA9vBu1xAyO
FX4BgedCHCRdpQI/WiDF4rQhc1OpxmyGWJHfFGTSIe9RnIkQ4CDobpcftHYiSF4OaC7AXfP/YARd
kdcedrscQTjsjjjj7vnJdtNxZ3J/d1MNr2NbWz5BBPrzUtvG4ASRTIfmN9OIQlhSzCMgkLQZMFBF
7a4YRpYrBq0HcjZTIbADdrKIbYN5fz5Oe4iZyTcPQNGCmOwJhn0NbRJnNJYAOBEonmAxrui9YaHK
n+aDJitANehp2oFAI1Mb3DNpZMX6hq+L2acyt0YunS2wqamkliXdjelNog7lFlzTt1C5idDoRI/w
ht44/NQSU9rXPBCHCm259YSD7La/v80Ucetec/vYsNNnI0q37lf9ASfS1adH89yPFpOb9frh+tnR
qnyJecHQHg1Ib+p7wMk3subLjGFYCrhYU3Ukf84JMxROYCXRHbfWiC8k0hEYXEZCM80LPqCZ+IV5
dEikyMNP95vl2eNIHQJxYBOBAVhaYSJynhgr320tuscByjRjvYCXChzXVX8r3YP1vqHUdsw9S3xj
bgAyghNCiPn9W+JbnW42G3IDwKDqMTHJmYH1aHQivuz/qzuj7R2Hh5o4sdmMjTJEIYUJBbK5WD3p
BAASgEYQVJACQRBXp3gIz6gduSrjVnALoaFFromLMpSZXe+edPWSxdmIiUcKJIIWRIXo1qbBn56c
FtHywWBQpYRCFStk6NGwlK2evZ3LSjXZ5PMv8/+BAgiepQvElDFZTCJSLFzMroAYkljS6RTB3+h6
O6fnXnHZJfLVHwzaFRcJ9GvlN/fI9h9G2+nN4/7Lgis1IQjyolXnQZxCNqKE4jS0EFmgIBRRvNwg
liZIhEM/pkekZUUEFrV33lXJffndVGpCSOFoEiS8n/SgsandtDJkdTWEcp+q02wKiSxQRYsWxFIG
rZwCQiDRCNA9I30ilARHfOglpSA9r5hUJUsJQhOSZzJGdqGlZS0JWogbdDJpQ9xoRmJvEK56fggs
5/N2ueWh6g9Hg8GoN+j1Tw7qXU0Gq/V4M+h/HC9jy3f0h7wK6gFNSWAJ49n73Vx7w6EkFANa2ES9
LGmWOpE0ncCanTexuUGEDe/Pbeti/jOoaBa9ZBAP8RSxIRXRQrYd2769iDMEbf3IY2EBJfXHRiri
eR0ZqClUCGZqGUIFEDZPAk25tGc/6GEa2VjGRqfJnZLJSQIo0AFcZApVqZlNJG0nRQVOeIta6qOe
9WHdTtUfcUdLPeiOuMf7RMxa6/t6/Vh3er+2WWMGEdC/hTJQDCIQpeGB4ARw92EgyFXM6JlOSBMJ
abk2EZXEG0jTe0uUyWTyBGFENZOEMiJY9nVDJAmcbNZkqGa3W7JRrAyDOCYIgmZd6Cg4pKCCvJAH
4oEDyQcSECygqQVtwAuFoEChGcWQQuSv9GMgEqy8mALimERWjNBQ0awzQ85ep9nodAp52B0yJqkH
o3Z3wJ3btQSwoRm7+273cbQZtT9q13oIFRD6MB1vhIYvdDPFrABNMduZavdwnR6p4o2SkGTPYdY2
Mm1SsGu9kIaGjpsDy9nr+cTK3CvRwFgMNhpMEprW9ABxcKuryb1WjrjbvFxzZoEQjJGeJCMEotna
NDLcqmZneNkazK9MgbeFJE4Vfi4kdZsjx6t+JTDonGw6Xu3mt4PJQ7f9EZNhjWtL3Q5eg+iLQr3p
RNlJ//KJZQVOpalVKIJJYEg6wcJhQrj9k73PPAjrXtqLw3eKQCIyY8k1E5aQkEAy+4mn/9EUj6Qn
5u4gFvjRl85JJR+l57Kdv5hz3m3YfbPN479TNxUnjVmOIJk7Kux+xOZ2vPl80MHFMQ602Mh7YToW
IspPYCHa1hejpXwG8i3spuH7oJipbDi96X00iYEvA6QkEWhygwgPUZLmm/xls7AcePj4dNa5Pde1
Nt0ZNml3dLviqNLz1sOZfQLwwN+ySmJ7+SknjDrtbnvA7vOq0ztRl8PJ42j8tN+3P6ZrH/gua0lD
pBCaQ2oHU9sQSwRqkQtNCwtIP5rMImbu1EBMUqlFxnlsHskjP2cRTSoyrH2KQT/3bElfemBPqmkL
NDUVzcsei3RiPK5vr+p8n5RNDggoN5aJBikso0TzEsI0QLdoiqRFIwYZRUM2LGnxKCQk9jdUYdV+
qQvrqqoGmBu9HrdxVJ0TXXgzXEw6wz70YAEwrR/SaJFcnrd1oR0tbqoY0cHSjkMEkkwcI1AGxPRZ
e02IBGzLKZ0hjZpo0p4NyDO7iGEXv6SIFna/YLmzN8/kkenuo6sYbzUvAzAx6kcO2eM8tuihLGQe
YNHws7s4Gg4sTPcA6qPGdqWZJnOWwrhf6s694hD32iEcuLQ5ZUSZRuiy+wXxQjRYecEptiAOr3dP
OMhemBScNTzqtlnhVA8G2PHPabLd91CXrf3085phftBkentR6dBVLR05JQgt7hCqE7lxDLpIYy7P
Z3NN+aP6SA9jI+gWixVMFQhwKkZKembNQ5FCoabwmEDIDLnhDAvSHkvHuWISrOjugswsP4m+0UPs
THaeR9hUi9xuegLl+5VlIIv6nRlBsFiaaFmr3jBhipF5ue7IH1d4AsSHdYMglbYuzSs2WeAQTV+Y
ISSDDt84JilH9r2L/i9p2AD5Zb0EU1CgiVjfOiUkFTR+UagQjRjWBoW88gnlisIDwkFwJ+cxp47c
yyYX59ul1i7mpYy8l5D67lDs5ry/oRL61anPdtitOVOJtXX1qM9lAYOTznq6Xy5XrcUEjwRmAV9p
FS0+5Ja2gByMaiZrKgJSLP/wVwzsA0hlV1otKIXudVxiyzykZEcaOM+1bjibPE4Q4nVUa1uy2Iz8
e7W3mwFzikhuZFo2K0dQnlYjy/GeD+4oItP+NuifEZrfrjOIMcf9TfYdF0PB5VQPl//EgcNAF3aZ
UrJ1trlLtwalyXRtzXV7hbhJREH4Y9aOjhp3q6WBGRGEj1AQZMEpIJJBui4awLYJSUVF4nbsrrfv
72Yz7ZPEkTj5K6QuJEv0ckMDsZWIJq8Y31teRd28ylBvkzYeNabvv+44RdySqjfbwcKB64gc0ogy
5igCPoPo+ut979c/9Lk5qL6GjOeRI2m7Kcu2ogbkczHaXtiKIom4HG1xzKsrci35f8XOq6Rc4ryn
p825NMDlyyMQxovp73HTVsPM5g1FU4R9Fp9uvUKe+3kXOu5u8BNOBedEod346unpj/uqo9rCgUuu
w7H6xtIAElE7Rf/UK2bY2d1WfB7kF+ufgpqQ5G870Lr60+ksRs87tCbvR6sBTU4TUcpqNJ0NWGYm
dIg/TjAy+TIgTWtcbR5Wqxo7D9J5rXFdkMf3ONyuz1qLj5TjVejT6HvVbqQQ55nFe2xJo1g7KNz1
PacqxfSb5yjycF6n4iPCSchDOxKVhIdqfeTwzz+MklY0qxGg9SkQPNRAPpBep+FlLetyUljsTmPz
fMOBQmIJPVZ8p8enn/r9uz8p6IdyIWSFhEWb5a6huYBGEH9Jk0ckjygljhRH2yc7gfc3gxVTOmuB
+ojX3/mP/heG+VC/7OVpL2JdJqVDXo922LrFTMPxbmEKuIwR6bSH5eB6U685m+rAIg1a0e4vXgge
08W5f1M7xxiRr1Vrax9KmJ7+ejqa9OlPaepII4QdS+ejXPkHbxhBJ3f3yQtW4/yqeoNBfwQ+OJ0b
2G93t6NV1f6ouQF6IQL/DpiclXt0YChU3eMCZgUHYaxOTRU7K9Py0LBoyEVM0CgsSrHeK9rPiLQf
2z2KygWR0nnuXEF0LGnAZJqiNg6rs+o2nVyJ+My62y8WKiAhXTXhCFICgswQwjzlF0khDW8JOOSi
80NAZKF6Nb8PTmGQwJXk3Ft1HztGovMrQmI2gibQLrEUp4jttpfTQf2Wg/lHFOp3MQ/6w/YQT+WL
lfh3u9tZ59Abfm5vDt9/aCdAMFMGpCk7YRmQ4/7TRqlPCy7EcPsb0vhqZwjxtRpdHsqZGiSWAEVk
IOLqp+WPR9UScV9gZYeOpYXB6zNWzZAJSoJKZQiiIjqWSggBagAhQtFspJhEwOTcChLZXPE4Lnb9
QZjO9HyxKduL0pi8kMdEel12vAfi2SC73+Wut9Ggrgaj/rDfO/EgT5+eutOb+rH9KckOdiYUQIyB
DlBD1h2Rx8HTh15n/74jD/J6EHcxSoqy6xKEQJ5NVrvMSEEMnUVhZK89lEbS6W7pAeSTh5wJDG1l
LcZ/Jkc1hmIdX7fvZay5KAiMYRwEfiClN9k3rBc4hTQrXyAW5mjzbrt4eifPqc0ZDzRle8aCXKIp
JXt5YCaJtN1zdvNM383SeJM+nHMJimEFj82eeJB5CVB3stkCgX9IEEOhDlEBFKCLFtMkMwjWyqMT
dmlfHR5+2wyqz2ndAM+ZB+vV8D88DXsa9jgBl0oKd8ohWMVKJyelB7nczBhlVRG3/ca9jOP68bMz
CmeDwKyKusN2BLhe99+77FeYngJ+xDUCJ62fnh7ub7XCxfxvSBSJoIv3iYfJXU8SLA90PwMOEqtP
cidTVFXqXfKRRMgIkkJn7gLuchgQsO3y3fhm88vj/hN8U3obOds573Uy6X0a757OpnLLRcf/uihV
ffk/TkSJc007HabS6IQ6gxNf8Wq0Gj0uh8tN3B4DaxfmNf/GmLvB22ZfoIO1nxND6Zlfpffi/LPV
9PK20nIFsSf3ysJK3rwTfRW9F3xqlRgJ4lrPjtJJxfE6MKmYWKNr6kcfBi8LURJ0pbxMQYhqIjdc
/rHAtpHaWHBLqtmP52TWB+eAg5BuDgAhSiiW7NHdZSYAEtjCzEZmmxhpGE2qGOQbiULD+iABljho
Vxn7kePI5TDtQEkKFKZgzSfnLJOg57NpmPNdBRTikI3ln69zgs+yfc4J3CNcM2fQ69bd4XB4MgU+
nd4P2/UO1668MqzrSZfU8DprPF2yA6VD1+0v58z1Zz1X9KTy4jI7GMBMQQr0hU0cROtvTiDf+pMi
ZAaPkUBdrsKZ5IAAXSoKOuZPAScE65HgmmE00rSeCuYwj8F+ejVnYizOO7t0ypm1o9Rkw0nnBVHw
B+xFOoi6XUd9mAfa0+cMSpFs0tF1lFBUQ4fnvySZkYDkhClU0mJhKNqEBN22poILKVeUJJA6BWNA
l6vV6RcePFEZvHnCqqoh21nUW5jX3+RcoF9JrnGQWKHBb3YWhZvG3b3Yt4QYvsCHhLjnypxqxjQk
BcYwJOUNLo2ZlOdcWg/6QzixN+qP8N+cOG+GrVF3fN+Z1yyOSB4mX/NgZjRT6fZ62Mx32DvJELYA
MSsB4VJ7RGw5IG8esIEkS8fCa/mNNvD/BZbgP8vX+C/Drf4yMbJGMO1vISzlM8JTRKwEfxRRvgVc
ujMCbDz/z93NFZslPPljDoaJHWBc6cvo5Q1RjvXkYy2OlXJkwQHLDrAY/WCBYusQBvM9lVBaVcXw
GmiRgP1AxP0OIQPpKh4YFLWZFSxcBIMVHiuI+Y1o4Tdr7RAo7v7bfJT8lGuYdZcFL4XhDeFtM/+Y
e3SImNfpkkGOOvlJjk9e4HFEoSEp4GLT6FV9YzxRJ4IomLChmIlK8zafIVvRXAi8UJ/S4KG0Qc0C
7tLf4PeXvvI+/M4N4pyDzSiE9UnPfeXd7WY/nsyWXlcIT5nP4asSpOsahqjZybwU23KgNcxliDY0
31Equ4D1pzKHgxOq3VnlQXJzAlVyls/gphK/P5sGSJMrJtlfkNo3pMbdnXs6oFsqrYlDWniGv8Wf
S3WGG5Zabka/cR0W9VI7oXgmSSGXf9S9fLi/5JdY2rdDxFxd9D6qHzY2NGOP2X83PkdYEntjC+sg
Op6bccQ3TnkdS4hNTJqPqPPqHR6IpDA7hMG5FjMQOa3gWuLZ9M1cDPvDxbDsmhsVKYJQWF6A4Uyz
RYwk8LBFULXYzimT6JjbpOaLsKKz0Yuog8d5hWvKx+3n3mL8eHXcB2B179eDW5pAUvBdG3wGJfhM
C3HUXNBSAynGj49HPcgaKakPQV4shL0/H1s6UyR5+7MMzjnyzSZSngXA62IhMxvCleYUonAJjLNm
ah0eIfLTorqSNMSd0fADNoPeEBJvhIdgQddncTV03SG6z+X3DcntvZhmQHJZm1Z1BywtZBLyxLKe
M/6sh937wbWWOfGt/BcgAVb24LIIjRkaWJCwaLDBkrfHcosEUgl/I3nZpAv2LU54TI4zCdEPO70i
lH5j7M1HZprBL4/XkkzMCsPCddz7ixzxLbCpBa2IGykl0UzsDsXp5uwm/mJ8SSY8DrQUGbZxOCaX
R7D00+6P+9vBHx6BWpYMzbNA86qZHAg3xoPF3wzXE9yHaJODOZZi9t/i7IBjzLaGZiaq8tcD2w+x
ZMnx8s+MAOOfBUAyiR9HJ/q8tKw2bDo+is89seb80f5GvoAtErp3zltn+BaQODIrf6RZnIIgyAsl
hOSuDU8muDneEBZBjsQ/kp5swEvv5otGzKCGpEcvUSp0Jc06Q4aoiJzXBShWKZ1aek35OXHycBZO
tzep5jfX6Wv5JAfLj6+cTs7RwuDwbmZZsWiJpkVnhWvhTgfP1nrQyTq0L4udlDBhf7Y9/Cp6xql+
qHjpaSwX2VOh26EdIVkoq5+4JZBbjmMgWVQrCHsn4TYCWVrVLjPFc6DF3RldJLoP+gEhD20JJLze
oi+v1BhKJdXtCr8zSx76p6ucu93J/L61f+hcJ0e825PGMycg9eDWBEo8nPeGWEU0Ik1umBVEY8Ov
y5MNYpgLEXMoRYhGJhYuKBBlImSrbeHusiGRKSNRK/6APMv2fP9KkcEifagDd8vJa23yNOkEHnc2
qTs2CbNfILpnkhBBwjGVpLUmhAikm7ggeQtgqgj6ktiETRs1l0dSQYEUTJueKCaOyOxwFGE7DEKi
zRFNKAq+ySE/cgLAIexoGnbaowE258nSjEP35qaaDuve9dpdLf2N2QMSmkmsGQwtiRCQXLNI4QHI
aDyT3EwRM7OWwjKooYQD6bAE4x4NgMJ/RHfj4N3gT/U7AmYbQrnYvV+EP9PezUx3dyJaBQrpHeHN
2bKCYYzDJ8K/wmHHd6ATwukkMzGCWMnVZ/GX0UXF66+c6f1rMseihwlg5gkU+hZWOuELssINEMAM
YbYpuJFsR2lQQgpaFyQPURyDI6SbIxjPbnli4iTvofjB0u6G3sYLSQ2a9XoxrLWZxARb2pBjXqVW
ODZ1N1l76eFY6QpXuj/4O71CNXzpsGSurN/pVqNBp8/kzOmCrl5/PZu12jfX8u/DYh4/WG+ZQ2Em
R4HglGHkAB5/xq3k/yU/W2z94ZM1RQpTm98xzyhfKgGBu6kHxBUCSWnouUCtzLR1AJ6CjQtzwU0J
j/U+YmA4MtjYHEnUagu+BK+nHH7u7iUscWyEvEbA5gWjk7I/Tzdv2XcejOcMv8K1UaHH2XloEnWS
B1/6LeZUw6LlWPTHDUKc6BdT33Cox9kgWEngsBfWiPqzGGonBZYtcPMkZdzgZkThwYvH9jeTwILZ
KQotKFYgOUQJUAYItYFv9IvtFwvS6BdZjzYatXGAswvoxFTvbie71S3L4K977D415YF8Gl5p+3BY
TMqS0sII89XF/t8wRFPpFc4AQZMVmNahkFS6M5CCQx3jIATzQ2d3xlk3+CJNQQ8O4RDZjyrHXoR1
/0aaCKIBjciUtKuk7Pax7QHU5ktoZQG29BpCEAekl5Oj7utLGtjNDwIZgQTTKehmSrxBg7jO68Tc
G7arbo8p1+6QtVknNBhOhq3Nql5vrmesBKahLYkgFkaglldJ6rq/K+ic6NLGErZnJz7JHSAhzOq9
NDeCsViyVlob4uJM7tLmtDylIs0oOSQo3/IafQdRaEIBIASRdU/jI0nInWmBYyxfCmmJsvoHR3QI
RZ6KffBsconSniEnG/EBhwZJxMreHpKk3UPvGzGtTC6nOwW6EQ26mYR/axqp9wOtPGTTa6c3Yma2
1xmdUq87GT7cdrbDsCwhGgFtagQ54dXGgZAQCOlACOSC2yA0SWUYpJODbBL+0DA0RU0pCGQDAUT4
c7OxSWHh4/Ox/DuFjOA2FFyQKo1Y9hpDueOqJFG6oT+LIgWx/mQZWRzbQQInK7fb14Xq1qLAtCLS
ZIaIJUguf2nFKZGFwiZygSqrhdNOaCK6AcxdcvTHRY9acUKHt6+rhMwvJhHZild1hj3cHaPhoH/i
lMdHebMZ7PuDGKpB3EJuz5hDZZjB6rIQHRn23rtEdPjhUYdWoSfrJTuXPx6dDpK27NcrOFf6NumM
py64jtrMY0U7l/qNUJPewjQkj1spGxJ1gPoFMa6lhqEGojcwY1M/L2r3L+u4wZRo3cYxEDwNlAmb
BzmNc408P68FOmgnfUrDO8lLpWnK5sGG5cnbgw8TS0Y34Y6ersHP0TA87ekrFQ+LwuXdfcCzPGIJ
IXc2X7+7HM0+p4Lh4ycfnSZYJupBwk3R7p6P1/+EiwnMwcdl8FJpx2UAsHqRCQsEEBs3LgaVwIQX
FIQaDIsyRBqsGyUWsdWqWBYIA0xuKG4vPvls2Sbmh+ez10MnuVMdb2+0mcbt+tetq/eLgTC+Va2d
tTv/240FBOcANaU8CPG3uxm0XtDVuNDuKbsDKEtBl/Xf8//0n+SP7Q/vWleT26vv4G6ZRl+AgicZ
SPFnh58k9cCqKJv/ofX/OR/IoUoSSh7Eqh4Yep5fBFDNkfsHlzWUdnj+HIV5xE/pEFa3HZ9YEL6L
qC6TJInvbDgyfAZ0aBwsQNXDICBfD+pqk+WGz8ki6p4dGdFxpuglPkdbeBErvgRIUG+vNTUljRi4
JRtcUs4A2IWBOrBVP3ldD9IYosoDvI1kEK+NBvm/W9keZA4B1k2WfLyaNvwyNBpRlKmbDhgtrS+P
lgZKr1LmH63edL5ZDKvBtfSNzn7DroixQCxxCCBZjSDRDbkVknZlSYpjZkFMismXNoxZ3xRI5eC9
u6vx5L0/g39G3x7/HCqZUP6rFin7Nr1Mkj9GFtDBPKF/Gwa6/yQURxZg5eP4liTiwPXXf6zGy82k
vnsaXKNzTOK2HCpv2IWD0/s88Vk961tOLIvW/fypf//UGn5c2yNBU/NPgdrN2Am2qcdzOg2YqUEU
/knE+DJGtv5rhuQ4bBaXozR3R3WkaUaK9vPfL8Wcp2M9/F5gvCvGiGY6GIxAjwZVQKz73dFo2bvi
HMnH4VHW+BDbtuld53zelhoiWItD8+JxMP01+RSDQmkw0YSekAfsHMuGKSl6MgfrMG28hCCEoptQ
YimPykTKWL9gMrvo7n48T1tMuK/g/biefepPO4w0oi64ysVAUG98DhCFcDLe0JJcVHYJ4rK8+Uur
O93CwILQ2kGuTDPibzBS/UMjpTPo1Vgpfc5qOdmZN33oL2frVmt4bc3Q/p2r4DhBNGLQGEpy2Vgc
5UusyFlkE3OA9lI94SSF0BZCoAOkATFM1kvxAkAh9fXq+V0VxUAoHyMZyhFLVgn2LgUpYPVQEEeh
ckEoRrRAMwpR9/h0zqP7q0+6dpBS7tx1I01znbzJWWDINjTVUDL6+hB+6hXn5VlBI+TzGAXJAoEj
QAhNxLi1ULi7UD+wC707LOGuzbD+83FwhRqCZaSMoo+iSMw+pM4/zxI6HwYBARYLF6qBWwXCVxJY
FcrdoPECj9z2twZEL/cdorb6rOwednV3dX16DfFh97DqPxzuJj8/22QEk5XhrN3rcBGENzQXmSt0
1m3mJC1iEmPZZi0sBRcQpElYzw3RrRYKtDYoPgTzRppNgz+aBDX5TUcTUcTHlWD6FQhCgJzMarhT
SXdAH9e9/XBYksm5O3usddxaoQK41SvI33HtdGJ9xKlbgRX2vWrANeL9F4dNTFutXbu7n+4/az8u
ggu1BaMHgRQQBNzmBg3PpFJTrMkyTaITJsePmkImG/mOhv/BbkDtQxS9QsIhF7icgpLLUCTD0dVl
lGiIflrDzzMUa0KiJrQJe1KvHlOJ2OZNudgdHnyRnoM1/Lj0xE6nMYRXpDlcVsXRo5hjePDX7VID
hZOeSAYxljHLhAvvwFRlUYMXMKBr3NsYoh7W3U/pDH16CXOX+Qjc3GRINK4x4nqKdHof6akn8W4B
FIL1A4i1gKAEPHXw1gixpZgiukqBlLzIzkf2w7y8iPr668vuOTbR7IJZOeLUY+VEicjT9EwjUxXm
QFlwuDjWLzQ/hTQrJCNm7jd6svaLIznQLfgrWVYAP4/ozJ6vCTp0l93O9OZw8zEtcectZujCnkbg
FRCzJ8yr29DM3WVkSgmdeL1fvut+tF4RDz3bGUsCHCHumf1lTkmKJa9+IRrT2jFcSv6wwgIgUNH6
BZ1C0wNJMe1BSqBPABe9aV13EHmuA4q4xYEOtH4m/XFzD1m0ukYwJW+8vdSyfeccVX5g/x+qDKth
3ak5AY7lsycTE8Pt7HFx035c5MO+sCVMFQgAhaT65Us2RTBeC3VwOYb9SAKEua8v7n+1BZnWNCGx
958f+/IVmBiojf35Is6sgTQW9PVXCWzIuMilhUMmGyIKYu2PCQAuewCK5NV73udWSORuXaSQNV/u
uYgEEwtygOQNvd6705BML2GmyUUke6OyoQd5TAqQoAGy4qHDG8T40TLRIVvMe8wSjXQs4wkxVqOn
h+G4qpfXO04sNQFSwz+z7ayPnWO8kAJqmCCGqGSIYk+kZy5DTESTmDNEsdaf3qt13RFDDFHEniNJ
zFdRIZwMeSpHCZ6GDG+EMymqPjq2OUT7pxEXJZEZUgyDOJDKhnccnXj4trw5e4rTcfPMosgU7hS5
FGh5KAdRCjSNHM30Ol1FAqUK1ShTemuNq2Kmxsjr9Ov80J+MHEHDXnfQ75/O8h3qUWe9umv1rlO3
zVvcVQPXTyx8ywsQoU4cHmDquSO3kgPawUiWiQk0GYFK8ZYs6z1sfw6IoPYSeJ7qjqbBCyst1YIK
7f7U7Vw8/C4Dbf7bbTuZ7ggrReKyXTjBomtE/BBWPDRvdrLj1U6a9nhiDlxjw8GWgq+BoFKxTgwP
sq4mIb0gECohhWCksFnoBVY4rndcviyfZu/ufL3QHbxwVmG3wmXWBfKFZX+gyoQfrwwQKEPAqIfZ
4MZZFYfZEqE3BTLpltbLuE8oFYDwnDsEQ0oT5vXFg5Y8CQ1Fo10XFHCSU4mar9VHw9FE4M3kNyO+
mP+kZE9JygQIXxlIYWWzNRys52JyEZyQNpSJ63LfrqI4gRpW65aTwVwBqdS6/JMNGXYUOblkhpJD
Zign+KAzaF4XFbzsP3C+c+JMv8/xo4xsT62B6d26qmaD2ShPvfAiFFr0NRYZYvCyIQjB4gCCSoOP
gKSkecpiBsBPDoVnWY62Ox4keVRtob52nKN5woWFBalnsvs8mf4CAtOxWDUc6sGNDFKRAvuR6Z/M
H1q9A7/Aty+5hhKFa2CHwjsgZpjCOccuSsyQFR+0ED8ky5F7zPBHEIE5YvHVlDXA5oXVYXuZWMJ0
BkJZoNdKqCLueqYITQ58nbCjH9J1xKGUTDz3oO7JUpxpNektJoMHrpvB05kpyptQZ7Ie0OiQF71I
FgjENERhWeGRHlSVqnPK07+We+kNEurv++3Z9v5ctwdtZufDTRolQCB3aSDQvRmkq7SSgKWD9kcF
lDEBjQrl0AtErRTG67nIQzCdkmPeuoIkewKAqApIgtE348aIdvRRXiMXdErUsvTG+TRQARJIonKP
9Hrbd3/kLKqRqaE6n5qNJqcm9s1uvFq2Z+trbYaiYQnZenvukKWVaVyCmxsy4AZEoECQJFoavO6z
rFxtTjESlSJUM2AefsouNArMS+sK/aiK0q4KmOpkZYJJiTVSsqnaLxCMQ4KBImiWZZE1dxVrmSRO
sKSWbgKy47V80kHRFLJd2ehLQoTVeYT1kngk55Pu2kDotbJFqqqiywMqMWpuGEAwEMnmLPmoYBqU
BBXo/X448qPTCs7zE7Z04xMbRf3N6T3xwvizJORfVxmf4SYo6qzYYWmkm3ykuqI5OqI2Ti/2wn/T
s0zRxfJQTLoYHFOWZDpMPrycF8kDRYvx+nCbwf0k55s8LCH0nsgCgahLgRhn5+pXyxCwIPleAT9O
ctF/iBKJz/YrIkWw8iwJl9VfdtbkEfN/WzvdyUg0hE2WvHVeLM5JUVKk+U5nnSyKhsinFu3GRkZp
LA6kQ4fxiDtqEL7UlQimmWyeSrXG28uCNMt5UbOSSIoWTwDP+N8kGJ/n+ql886V65A3a2+MX+i3g
IH6CmkGAbIKLeQAy0asRI4NyDiQ7nzVJlAYiohQkN/p5fv2ppJHfyHGF5L+upqoYxpx4tzh6c8BO
eDbJs25GexAaJz1OlxOOHhy2V3nMGTqKF1ufoDhApHTidKLo+qV3vhfVgi6hEDD3CqBhaibbmOSi
McDhbaJIURKZmL+2qmkqGRdwSSRx+8e+n6Yn3IcAEREqQ9zFuzGHDO6OIzzOCAcnz4x/CSGhDL+I
BCwO1CPZgxAjnSOwzQn3wx3uVOAOOyfDBBSvQHn6zkgHh1FAn7Fjs6RcPNCNgnoucwJIW3t4Hd4g
avWD1Wi1dmMzTzFineNAR9o1iNq6ma7b7dWm87HZ8QdlIR4cBiSYsiAQsPQQJqZ7CHfwjE3oFLQZ
FnpAQugUYwZieexgYi7uOP8lxgwm3HrMRVpW1KFAdWSA473pWXt3blUtVcfEJ3oPCpEUe/iy4Qat
TFJTzwT0iBUtBw2BaASdEJ7WQkOHE28/xNndXHARtRo/5pWH1VY+ZMJww+U7jz9xdnsINymWv0Iw
iyvyQNbrVIqF0C8kr8+x4YNqgI1WnxBp21t1x/XmMLymdjzX9Nu8DJqUQIrJQoqRQhzoA92ABAse
JBJtsMPzkatFnowgRiJTWGRQwRJmBCjZCdcCBMz7TfLSwBAnS1CBIEWICmKZggIgBCN5P/ArUhK2
c9GT1qRQoLQ9FHq97X0owYvG586NqlNx4QIn659IyOjQemotF4PsHXDTFwIcr0mlyUNwCgGaNChk
CI1H+0MULdWhoS0oILR+s+kTAViiQ0OHlteKUT2Xif/cOjzomPvC0bTNMQQHw5deNQGb337pc7x8
dEo0WbMdiXoZLG/hXe54sjlKAhyWdxWDkkAof864o2Y2FDbRtEy5/FP/Wc0L5DXwsTUG+yY1QMPA
y+5FjflgP1tiaTU8kfvVxc1vyLz5jSZ04A0OUjNh1BWESmI/MMliZ8bh8TYz9TOYdQuvQbcQGHDw
KiDGWesD2mXseStzMRC1c8LUcjJb6RcIQqDRBYM0RqCHEau7NH12XNOUvXJ8gv/w/ry7unQnZSkj
2SrP6s+Kj89C8YHrU37rHT4R4z0O4pe0EdnvBlqlFST82qRluyP3Rq8LGn7Sl76FmhtsuqOK2bNe
uz4ZBs0Xw+FycXO3jGEQvGXTwmwYDOgNmFZxQPFV2BMxG2bWM9ORYwS47c2v+Hj4eN3ef1FzZ8Fo
Mj7v0hlcqRP0m61Uy+t4l1+nqQ2/u7zNXC7jpIqrHe/eHzjfJnSuLZz8Qc9MHRi0Wl39bt+udpjA
iKSZHc2uMCjIYsiJwvzCF860EKBtDzdckqu9uZ2ng47MafKou0MZ+o/TdJIg1g+MQjWG5qL11+Aj
C5D5CJYpyPpTe6ERktPM3SeTZrDK0QCCs+Az66Hl9HLsK8c9oV5MII+4c2KiSoiCmY+UzHGgeWQQ
HAhxSHqD+aofrPypWfvTxf3B5Ru97omWn3fu9t31zRQfvpeOQXwCxM+2EPxFzGxnHPqCmO+AZoaC
mCW8swi7SNTLrlRcUqDRyZrcUlA5rDUGRQvhZn+/26bjWpO6g3Ai2frd7H1MqPT7Z3hsoY0zEHqy
gSVYIwGPVmtgx0XgNCUkLdA6gCih4IUkQQdySEAsY8zC4sA0EJE3k4zXCdPt/1Ar0O+2u8x0DbqD
k1HHtrXfTxbD/TJvlyidH6Sgsfma5DVJm2qCXiYd4hpdVXGrm2IFgtTf49rQEFJT7HiUi0lmCom4
X20dkUCvhWAqJ3oW8BIsn9CDFAxVoGgZVhNZlE8u+HSeqIvIBwHlLL+QU7Uh1DHspyr1Sb+MW8kF
QgI1pc0ZPM+3U9bv5UGrBn9A0aBuKzcdjZY7cBrIObREUW/gsg0D8rfD87OcnE8OHB1KqlqCqV7b
+IWxaQu1Thzaf2Rlry7WETbqvN0QeULKLaO/TC4NFa4NEsH5LygqoP5q7qTVJvIh+f9JIAbVxeBn
lFyeW6Th1IjRRYMr6h0sVENGWlBPhBxDUnnez1l4jJNeNGDBSSnDCTpTSh6FykPBtG8NuUGkivSA
GDeMVUaSKLqhEDPLk6G72HAN596WNSSsemB9kZndS0oYBPB+PhlYZNy4FTQfyMBUfX7s6gBayu0T
KZ/ndL7G32ZYPq79zQXnszMdaRJqwgdQleIqm/0zxoFG4DbjQONpBYG5kr8A7xFciET643RMR/q7
5KwZPZfnKdD+ht16+yUax5W+rm84rf2lFTKq2p1+B38s16xVJx3Bqnd/W886veVnPk1vD3FBn/CB
sRELOSFmaSnCQyGEglAQxAQpImimA7ZFuSAjeTScxGVxvlueHpypsmG7gli9EIX599W7bTINLDqG
eetx5moxelpFCz8U5i2ImQSecYBDQGBf0iEwOBwC9Ppd+zYgtkJzzzCmK6JuN5e5mBLQ6SUvJ7PR
Q4rXadXpvDz1YkSHUfVGg3a7z9VnJ+Pi1d2EfULTbvUprc+GHtDG5AF6gZVJte9ctB6vTCRSTKey
J8Sq35BRsc4zDVJZv0EAyGnCFGgEIoCIFJ7lbehOja7xkEPLIH2CeZSnpwbScU6Pt9XcCkp511yg
mYAFMX7FcacKl/x+oLh7JUrp0WJFcPAsipW4tS6QcNSHfDGKtte+/Vk6NjStWCScY20MfiJFReZB
PSyynnE16PPxvBmqQJjIOHwEYsUYilJ3/QZihitsB+LgJxL+3+ogjTMfXD5oYSD1yHOTnGlkwG8a
7d5dcJHxrjXXEAuN2oRiR+tYLwIufGoEiAKZbnsf86RcDA38FJCAyDfGRqo7qzpwT8HyBgqOpz/f
XKOd/AwIT25nTx+2PbpPEq3LmeFDDKiDXBJfF4aq/dKCxUjihrJhFxNWd/Kc+Cnq7WO1r2Z1XAoJ
9yMMvAhGB8lGrE6w4F+TWIKFgWj07l5WbjEBWiKebSmij4fjMlMmF62Z1cKw+cjo2lwlucjsBZ7W
a9GDi71i4i4f7OXe13Yr5AYxH1g/AeUbMsFp+2NIQ1cTBqiQO1bamGiBR0rQAmS80f5xBdxzPxHt
zxkiXA/XkUf1ZMn3avi4rBbsJo/TDKSGwmVvQrijABaEBqd9iQKNGyl6BIR0xg9A1FDRI6RLXhu+
8qOmaHhUSTQ5gF6IkU1Dm1yIukwfu1LDz2ESQJlCCwuy9EIWUSNWWUdruOGll2UcW8lsz1nt3HFn
8uOlZrSoK7QJXJFRXhIov7wY6OC3gnNW4er35gdYTcjWgohELJdWCWURRtmZiDBaMOEDAqSXeLLi
Qs1Kt5ed3FAiCwlpJpOKBJksI0BoRIheXd2lB7mlZxTnRdC78vEEvM4vfYPffjBlz2Izej0WG3OH
5IvTM7rz5d2qNVzV2XPPWwqz8f2Lzvyid8X3++PNabYexZyhH0gsofzH2JjAV68xfjrzX5a3Ou2d
YiiTUthIezd757EVjcLzizGmTqzzAMIk4wOHJlScb7aN3VMkOrh0acjSzE3EctBr/REr6niumcmj
BFJcCvGI3LiGhSQ408yZFFXuFFFakobgT3FmY2VBGhzoxzniv4az5Dm3NrkU43x8+/NhN7nctH7R
iZmIFWMQeJlQT2/O61mcNVzS5DJcc+95nO9PTVRd6oPPic72vV/Xo+0XxsQ6mcGJFoHRh8NcC5xh
PieAyMrnBF+kAXtNqjEpRbJIa7HG9TgYIYES06vuULfME2DV7F0hBqVJgNLgb/BrX3unTvUjRwrW
7WF/wJVVp0tWt/v7wbbeDVf5LA30I1Rrci1Uhi/NHR4ehEhmuUxM981PFUhyUF88WlgMhHpidYM5
BWhmiW4u3Q8SVhfJVqjWoyhaXC/fiRDiN0rdMg8Ui9/DyIJHzEyUgaWavZ2jQOvZNLSHKSjkPg/y
EUxzkxc8nwDEQenMv5NgBgKBzoZG0tmt4oH6/Pa7Kyj1iedy91n6TpQkicfla1ZbQLSVYKPPlP5y
n7k7a7233dJQnFALzfAGZ3RebpYacSQGy8ranAKEX/hk1912NZxuF4/3k5+tYoBig4oBhg5Ch6y8
FhKb0AWarqRbOQS5Aes2yqZz9zsoerpAOV6LUrDV7KMZwGV3Q84TbdFUFYWcTEHS1r1BXMdpQ4a4
wx83LTnjiRQSmBxECbjLhn+O7i8O/6KEKeqi5EGqYACSHUoNYTGThjADEfB1Z/ouOVihHaQ90jFG
ZaKg1y01eiCIpj6vMz6bLbla7W+Yn3F29zPxZgzGQvT2iJty2Yl0ev309Kl9t+qt7+q4aBWqtEeL
X0y69Twu3iIyni+0jEG5cbpEw2ZH7fDZQFZi8LUg5rXjrgOeIsmPj2f9D64caK7x5ACFSCFAeENr
AqI2ba0EiNJpiDkah4FZ/ntcX9awcbUNwZyAzKM75IIi3oTuR0hpJuaCYXvBKDyTJkuPuxZ4kF4B
rih9A+z1v9R923KlurLlr6xY7+wDiGvH2TuiJebdt7JdZVe9EHZVGQQICYFA6Ot7TM+qWpcTZ/fp
x44gMPOOJWXmyJGpzHO1eryAyf7z+bJkFr/7eib7ztrk/cjS8kwc4p3oFSMP+NDZQ/vx5v/GT/tj
MaHc3/vyOu+rgtRf7MXl/AfC/jlHvyboMk14iON/spTe4zx/X0nwZFBtCcogQFb9Xx2Z2S1VyvkK
R+ZnC6sM1u6yqeF9H+wFc1zE/oeiRzWEi7Sf5/Rd7C+uyx+lFy7Cf4bRF3bl3V/GrODheT4vswx0
AG1+IWwx3Zd6KxhdjDYGFdJ80eBtXv6oEQxsimd/aVpc4PiDB/zzMOL6Iptnfdu8FxqChL4LqYbK
fXcL/+/K9b09xX8ZzTwgaE2WRH7y99HUXlXnJVrj3YwkP/uEFxn6YVgv4vLTwOLR5bhIzq+HZ+E5
U7944uflZXTf95GFPxML37fRYz5wyJfop1X++aGff39+w8/eyRdy5Cct8m5rMRnVl+rLZWYu5/MU
vQveeX7ecRsu4L3IzP5IKP/BXbw7lpirXweW+y+lDK2K53G+HFjqlwuwC5i2c9WiX5KF9/3kPS4f
wRlfhQMf+a8XP9U0vgkvnsMrUMs4an7sjr80NCTmvAp+2tuLDF3s7WUhQJ6g//69fc3/C6N5dkoj
bA/1U1QzC/++OzQtazP2guc/HVP8COzrucL+n70AkGWXpXE5Ywmc33H+89Py/vni197Fi1aFyP04
kNIASbuY0vP5nc08T+jl+NnC8DKrl5m8AO6lfs+2xDbyi7DNldt0f8S2MKqXGfgxD1P2oz4IJvfP
tDxmp+VIqgZdcBE+TPJF8i4PzyJ4GX9Ym4vwvdPtZwv5TkH/+8FHd/i/w16MfuyjSFFMsA08CP/G
UXoDSUVMFjQx/tV6CcMOGcEZiix7+aVGRzhcGG/cBs44LhOBd14e4gKyg+uzfF3CzJiRv4vVRVAv
W3jfge3lY/gkDszRxf79TL9/JzYxF7+OP2bqfb7+rA1x/Wfq4AJ+3mVk/Dy9pevZamFyLs//Uph4
5ix+HDvjfuKiiwz9EMHzBgxAWhg1vH75BlxcZvvXBd57+bSc+j+4ocs34PwXfItpvpACv+b7Mv0X
2cP5B8z4iTHwDLziFG2d3mf+P77a/1V9l3cXFTv+6z/x+KtUq+ZVPf3t4b/+txkn/dLxl/43avT3
F/ObfPvtYXqZ+DghwPef5y/79eF//fUhvuvHbxUv08tfHmz6iU/rB/Ndr/ffR9NN73eBuzq/83/6
4m/f37/lcVXf//n7V2n66fxtFZf97z9eOnz75+/nymn/8eev//HazYvAx+j3ruJG/P0D31/G6Z+/
J/+IfHR5QeVE9PlA+cTff1u+n58P/xFH2CF9rn+H6rBxQLAXoZd6qv/5exz8A5ViI5KnqEIPOHmG
BqM055ei/B8o9wVkSdA/Jkr8PPr95239ZS7+mJvfeiPuJO+n8Z+//zVwkPo+CkflMbo6oPTbuQLc
34I8ftTYbhAo0lJ2Uc9EjVJi5wib7h5LIo95Ez3EXazZaOPDn8bnx438+YfJX1naH78MXBNGmR9B
K//tl7ms5NJkUUz5EiGv0bWPjdc8xvW4C9wbmnofOjFdxR1siIw+lQt58uf1xUTu1lYlp/lRHLEQ
S4q8xGNOlruULLen8S4z1XU23pgw2kfDckAp9oqUnJGx7qmX9XdW9J///T8S5H+rOX7WZSi+hu6m
AbYtYKrj856SP6WOmrUqE78sQ+qifGVB0KDecCqYSdxTM+tgG5n8de7HiI3pnG8a4Q5j0gMJS/K5
stPrEmY0sjpniZMhY2lXJXtSts/NXCs6pvZtnoxmcakCfG/rWO7xa8+VNSMoD1KTPGSqTF+qsgYu
EMEmIt2Jk+R7lRM8YZuSmqUtYp2PBRlavs1sR6id8pit/vJlzmtC62aTZNXL0scdTXSbUk+EV146
fyz7N/Ic9x8WHwg0zSivdU4nE6N8SqhRgSvCDU+TQdlXzVsqUjp7+dvqC49NtXcy5XInE+/kTNR8
4kS3t1Fjbs34aic/ZGsXTIyPHeqBCFdRkj5kBp78ouUNUfkbxO0wdK7a9ZV3dg/yp3zWnwcTN0cv
43fLfUQEE6Poi1JJR102HEffLGycu+vUEDZFtaCx8k8wSWFRiSAuWrF0t83YTzSbCZ2gCJg/Vedl
X+7dNGD+mjY/Irl7uSG2P5K06ugwZVQrJNvmYc+3nalpFbXRzrisol05u8Krm/NgHOLWjEUy8Csz
IkMh59LcVCHawXm8XHeRiByLidpWyvp0aNp104Zm14eu3Har23q1aumQBOCwmu55NVD7CjUbWazX
kA6De1T8NR4mTdGH5SEfSkPTpmkptkXftfXC/DEdD7rCdjiBNOF4GmhV1TehJjtP+k8LVyOTIE4L
nfgP3EzYEKfn7IDohFu3W2KX5ioQ6P3oMu0oUPKJ6BRJDnPWssYqj5lS7SNfGJolZbpZ83jrR1NC
ZTCgt5ZiOkZbB4fk76mhIms/5J286qrqtW2zz2vlfSljn/lzpDZxM6Zsjde9it/UIrMi9rgp5iQ4
SC0/RHo8xqnaedbsfa8lN4T4Fc17hxuYOrTqsgcT1802IvXNqKqjIPwQl2VhnF2LMhkelMgCWoco
MKPT9W2Yqk1qg4CufhTR9LYr5bN1SUBHe0hEoQhq9udVubB4TjW1xk+KwJ5WT2naq2mm1rp234y6
vq2G5HoVOUZtldVmCgxnLgqP5equZs9LKO95sNV+SCeyIjJd+tupt/OdNTQRDc3i4Jhp87nNmnFT
jdbStamfeIA0ksV2L/EYRSxCntgixBVcwI6tqf9cTbqo+z5g/jIeIjmHJ92210PYh5uFyGcZpLc2
TUZm42zYdDnWlOjqjrY2/tq3pmfJUIVontd/7nxSRMnJTelM+1yDOQgecqElWyd/KZpsuEKnds1q
6wV7WCjWSl+yftQG9zNLOnTdtszcspOJfpDJsJlbOWwak0c0ltGWSJPRJvcc7b14pGfpaK3UtAwI
vHC0GU1Pck6uCEkcDXIsWF8Pkhp/PY0yvTEkMSxZsXdXlMe0L99c1bbURsG3TtmOiW7I6VzHMzNc
V8Uw6x2pSLe1yQTHP54xfCTeulI0RR71I2sUVQIVY0leqiLvREl5yR8qVNP1SFXTsteKDd5yV06c
pv76MHqCHPS8bghq8mFlOCbhHm6CtQVCi6aDyvjjIi2niSIAD+VUjBIdZPPstQ0CTZMmSJ4ChTX2
TXb+F+WlFcRvKneNmCyLRnM7VuqVkPJzqQPywa/WjlZxORY2KTWLjlHnnsjUE6YbPy1q70PM51cv
c+E9ism/1A3Euik/8ggTLFI4d543hVulk22QqI/aS8btNPe3Xp9cc7QPY6gE+cGPgOjFMypGOjhn
9UKrUG7JgKFSasGsyHRinYfWcMa1z4szzUn7HXVp8KFd5VOcyhDOfBbs8v6wypOe5op6dXQaPgYK
i0si+THIPwmSYW5X+WK5guVQeqBzJ6nA71yZSEk2iQyZyGkiWZB9VEZYlsRVVyR18tIEwSfT9R0t
m1zQwA7BtoybnXLDylqijjqLp+3g2/tepUXXDQGzLdCHntZ9J8v93KnPOsmKUUnvSp96V5bboB40
XXr/Y9oMbyPpbodVHFzFYwp3DzghEveDFIfOlZ+N15F9bFQMxygrTO/kts28t4Xnzw20Bl24e+hn
Vx6EkmSXl6NjiYdW92OoqByJ21rIYeZKeRxK1WwB6xo6mM/I4v1s/MxjWZ1iv7+IDgYlddnUJkhp
GZKKkbBl+TgxIecvUkh7yG39IWwVdqJl/Gotw3Tju6Sn2XLU4tqrU59p01jGB/5k/fqsCYapUEu5
baqFpS1CM7Po7v3FLhAosQ0zbWntkVfedbSR1QkRWAazNXvZI0wlq1TEeDcf+hZU2hhyGogGfeZU
pJhYLTTsksKXiLBbMiN3DWYwGrLkQ3T2whITZXQapSw6NKvcBlHjsXVsIJwj+ntKElEzYgnJdO02
RN7FdraUB0G/Jckw02Yo77PUe53qnBfJajNWZunzaNOHfs3qQoj+NNue5vMn4DX8L2ot4qjGcsmy
Ilw6NGUdxkJk8w32hVaHQdoPchIcPVblxzqBIpnWr22YukOnYe9h227MANqBW9NQvbToMVgfDI+f
gzZ9CZorOfvT9VCNXyo/uNMWeqVN6xsnx5LlIfpYqyb8WnHVHjHmSEdCi5eRmPImFM2VNy6HsCTe
to6Cbkv66Q2N5SnKmMWw/15bbZYFxiJbhKbg7xUSkevpeq52Ybgz63IzZEY/cBt+LP3aURGcgUvY
Dthik1u2usgiipXeJrECxq3X64YISbN2hO+eFmVWPYYkf/C0ykACqE9Kph2FLkOCzPQpNVnMXBm/
Lml68tS4Dfv4VswpW+z0NUhtuanCtTBVHbC6j1tG2v5LbPOUGp4Ltizo/ZW7QBb+rO4HpVmyjGqj
WzipjfeSGQGxTKOWuoNftR0do65nDYe6z5b2Po6XjbJrv5tDfnO+mTArd/VoNzb2P81xeGty+6Sn
bN0PMh3uNCeAMi7LNg0MFqALCbfL0jO9quqUwkLuxgR2zCcPXGbuNPblvFvr8eNIfHsc7bjP25nv
urVGfLrMDqSiq1VmWy5w5HcN0XlRZ9AsSufVdjbts13a5EEPO+4B+MSxt2yV1fEDenTMjNsmvIYm
eWiyCgo5KKvCqOUQT16yBdh+GjvfbLWbYBeC4bGOQrU3yjbXiZBVsZauPoX5N5nlpEhzY6lb6vnI
k8gcfWvIRuNu6FjUDunxORwRf1wqWmfbPHMVSwOiqCV9VJAp/BbyRXxcy7dxTsZdL+eMdcZ0eyDU
2XPV9TrE5ujsuPGmBEFsXTXMs+NhmTpVPALxBo8w14dw5lhqsV2vXNdGtI/do4mI95QmyYan0fgc
RShvo5t83K6J0XsMWUmbNtFFCqxXNyVcqZh5bR4xZUVGO6/7VOf95165jPr2aaqb/Ia7iWwC/FqZ
V6+5cStdy+FrEzf5vidOoz1EWX0mQn1vh3m669p8OHltAiox/AB7556HUTHpfMFi1TebOc8Jy6ok
QRPP8EZI3+6sjbpTkK+QK79GYrcc931pF7bWwck3QQbcJ9ci8ocXfyErPDyTHTpJgIHI8hDY9FqF
ct1WsQ5YZTLHSBXR0kPVWRRPxgASJmGa0mXXIEWKm4U2ZRLuK04enBnddWyWYxOEX2QWbrkznA5+
ldKaZAPlcMH3g7f21HZLvokQsfZcpmhlwq/rEo1MNRU6BLfZM4mgndQwGeD55lbI+gQnr/OqazE1
z3EZx6e+4/uQjICpvo+gvQdQ935K1gg92eOe0HIxCVv85G5ufbmb2pguQ7yNxlVeJ/ZzNI3rJq1W
eM18n/vyY7dOIRXJlJ3ihLdwQhwyxIJnH47Dti07/K/Oe9RqCLc6irdtvuY7D2ymMk1G1zESH9Yg
qY5VZQcW4HekbmHmGtiCxQdMyhqEE1qph5vYLz9aWSX3q9Qfxz45ytn7am0dHlLvquo7d1pc8tXr
YHYqT47UnztDuyh00PK6glacb7lYv3l5HFA95MB0jufHedH5sXLpM8mrfqsWVxbJop+s4rcCLgDz
gTEtKks1JhanNm8bCuFRvcu2YbNgCo3JN14rd2ooBziONVRaOFFZ5ncSnQVowA3sfKhOkWkJUyP3
d6PvPpuyfpMrULJc+Hf4cRPUOKCC1GO+6WZ7pfwuo2GaD2wel5gNohOss4PHSKRumi5VxTqV89ZM
NgCgdObUZum88/xQHWoD0a/SnpziSp1a3nvPvq2HXerNwXYmRB+munZs5q04cM07aho4bFFiplNj
mnqjnE7YEM56I3oDQF3O6sYEaldBGyeYUpO0IwBSDj56RubCDM9ETwug1BqktKzkTTzPT2NO7kLI
JA3m+m6ueLNdBJC9n8xbQVY4sJO+8fLskQyeZGn1GlQn5NE1tFvLzRzlT8GKDgjOB+8aRFu3pp9M
M6nD8HVQAwy2t/oHmEGIcJ9Qhx7KXi4RORbiBJ+4L/K2AjIf0p6agYopSDbDfOh8H3qzn5OdITQu
Q45GttPXFhMfmhqIb34k0ZjeAuLxJDQns3qaTaFkedeBZFjJXZL1L1Oe1myOUXsmyoLwoZ0Piy9H
+Nc5XdKVxrG7mfz6OZ6mM2QLrvJBIjBS+zthuqtoSL+RMJCUCCAP1CQdqA5iNPdW/rGa3cHOacu8
evZv2jkhheQ+Ou3yleySMX8M4rY6xVzlLJhUz/omYZPM1Q72pyoi0Z1E1/hIXwZi4Fwdyr43n8Wu
TmCI5qx/CGCykqG+a+3yMNcLdrLAZtc6Pao08ZErlGOgREGIqVmI8llA2c/Z3IERGRzcrGyI9nMs
qcNioKoSzc7ryuc+7b1rtxgqvYbfqGZqwc2k+T4IxqNLveRU8mKCIt03svte1fDwohq+jR4I8wa4
qlnf8N20RhghpfcmBZQEgNYoyd/DK+xv28HCPLSI7tXBdTmWtJPhwxCEGRrYN29x6T0GtoUzepa5
ONceRHWcr/jBH2uf4j9Pd9zm6jgMzY0e9Hgrpnjvu7aF++ybwgRz9bHuyHIUQ5jTsJYZ8yud7FDR
PryfVbCvBxmfhsTbDouK7huSzIdYeAHcjAbQvzOPks/Vo7LTDu/Rw2LuMu3FBwxWy4wYFXWTG0/v
b5Lw6enomYaVJDCsnpW4GftxNwehdyNdy6pgGYtqFmarPFMgop/ftZUYi7Jps42a0sdU5/nJTOjK
NfYQLRHkhzFqd1GlPxluxd3lVEafJiVrpiLqh55lGUEIh7fk1C9LdutCCQMSdvO2m4OdzP2ZchLV
h3Ievi9t9JhHaQUfOR53ZTbcNzytqT+0Fasz+5gvFHTSugnjIN0MOb8GfCGbzJPPikD4Y2EjuspR
31o5Xa2NuXK5heMdDcyN4ecE0cG4bn2WJ3NSuABmvOWanvGOPIEQCWmjYjjJaTEgc+HG2QYZ3GgF
0A53k07epMEWWTui+kNieAGSGXCQ3Bk3OOwm9O/H/tQo9Hcu0+hbq0TMxLDzCb+ufHB6cl2wa92z
oijHdd9Xri10BBBTnpHES1ryiJ4lHLUU9vGatHAtOviW0+Bv1hEOWSkdds1F/jYbFd9UHCMklmAb
eAHZRfkysSpRKRU10rrAE3YC7F/U8fLEJWzXjGrgQNF8ZMuceggW9AFE1EJP+PvcqIaJuT2KDu5r
pHSPRLT1swI5z2qhJ5qGNW58fcUrivFl7DbpUG/C1QbUQ+il4MK8eitggumxccGJx5DHK7V9HNJ0
aJG2NJJgk4TlSD3Ujtrk1aZb7Qt4fggesInSdbvNQ30fzyinHcRnTjXacNsnB72iyhCgrw7VfNLW
33eeF9JELsOGDywey35PNDy31KvFiQu3bQkBMxGH33r10uNnb9JEjVT02YJxbRbaOjhf4Dzuuqo5
guD0t+UmJVDO1dTlbFhGuTkFdpIFB5MU+snGGohxhMWjA9/bNhzcAwn8F21y1nVtAuVf3ruuB8vl
84Z1cUShB29zUjra+QhclYbf1Q6lPlEjC6tsjXdhkxZjNNEkFuRTZvO3LJ9fe0a85HNDBsAyU35Z
bEDoooKQ1Su0YQg+R8wxrXuLzXTnQdYiAbmrBONqNh8kCLhpktFRiakGoZpl120w7ZUdom2OIsCs
TwkvOtDvVCr4Cl2j9hPpD8vYig1XsBlJ0m7ipEFGrt9ILK7wtAwNsEPQw4lJbx0cCpULUiRew8Zo
GK7Qwg2Y3nhHKz+udS2OqcNAg4cvhgzpnslIMZPefTahEQLpU5bYDDvXmqnZjfO0m1xkrmoyb5pG
+gCJw6HhM+pJduUVR4iEpQtdHB83U/NJSPh+dhz0NuHLTtgrF2cgZM4ZQRX/YHxxP6fIcoHfeUSJ
kvmUqN1k7euykJklzXo9yxG+YyvWPYmCvb9EXxJwY10dQ4FV7X3U98BR2cChgOa56Bak6He4XzUG
Dk5J9Wh6yj31Wltohbyxt2m1VGhLX7G2cyGCm67enSfSJRRwJKdRW39s00pu/Da9GbqxYwCSjYiv
ZD9t6nzcNWGNncdj8qREXrhoBKQkQ7nruiuy5Vz62wRML+t0e720erOUaXaQkj93XZAeEutBsIlA
LYr6lJhVFgGUTjPcplP3MPAxOo6u/RAlWfdBCnvjaZ9VU/w1GMxN0/R349QevT7djHW+5ZUAhI3M
vmzdtapX71r238IpXndZXFsWOjQf8JMO7g82IbYB/H+iQjhQKDsXOwkNEnYRHUFBs7XKWwbEmE6r
ogJDtYxjteWl+WoCscu8EFogz7c5nB9YdBTzrJP5bnFjTlPSpqz1luHM1xW5xdqSDeih1jZn2rVK
dsmASMDcpcgMqyYJOsmrKWKuJxnEDCGRIpyym56Qr3zKauaVywgqpqI6TtRejU5SlMV2hUTxDJaK
lIOPTzhrQoBBP20CKmsqk36hcZ4oRkqBnhzabOfSzDSKrpMBLqDOwAx0HOXJerwbYh1TNUu3T+wU
XeUAgk3Hr1VfQ7tL8coXPmxh6J5yiY025aL1pq/7lc0z9spVfbwbVAC71mJ6cv81NkWpl4RW7kYM
2b51fn/lcwyrV5t7TVzDclgmHT35HI6sT0ZogT5604nbebzlO6x9kE0VTEPWIPI0R9khcHBQxSJp
jA6K1EamGAew6Wlk0JygWh/SdN2YcoC6G/n96kbOEOCDahSObPxI7lPQAX0ukTyDtczydJ6vRTU+
9bE6AkRi+mTHELsN2DrskWXuWLtUCLHECSiSIBBbv2+gzs3tqvSNUrZmVeQ+J6F4I2P+SWvEcZKl
2aDhnjqESJZylRhYFc9P+RJ8MrXC3s0uRtEdfTvCNeun6WltEUhcna6YcojWVPYRFNI+MekhQJCD
hWWkmYiQDdrNIcvr8CGJ5cfWxB5tyLesDsZiXetl18b+XXN2LuRoli3xPwVOrEfruU0ez0XfYFHH
o9pONdzkqg0YCE7vWHn6S5AKcHhr1zIrwg0QDzBmNJvtlK6ossaqLTynha4przdrJG+cmJ6dCtaD
8f1D6eJl3/f+55ITdWXwRJhiGlb43Kr0BjqE0520QU35EpyTU5tXPfG+CFKSo6kGKELUzInT9Uia
5eCavGdZOsZYS+A3E75yJgfvy5r4rMYXHXm5Wf2pg/Wob5cGuFy1abKL0+U1QRLDyaJvyhQRAz6k
MoAX9UevDepN2W9IwN+0CvLbqI/2ZMFPC1vdeO2McMs5b1200T5IURavgVaMQIQLL6ewhePWZPa2
mhAXKUujT9kaqYJLCBiyWhrKwdtRo9oCNhX8EOQW4a2UuiBDFDELj6vMstMEngfmpQMZu6lV82m2
7ka5Gpu72urZG1R+m/Y2gpuD8GLVNNcm8roNKGsgHz/cJLV9bFZ13+jQMZ7K+57X93wG1g99r8gb
9xhaHVDe9ohPzMlrGQXMAy+Cm0CP3cYmlGDQC9jTtz5J79YSLlzVWwwUPPulggNSl8m0a/NsAyzC
d0vb1swf3Ae1kk2Zw92wMpkOTjfgfeXVtIAOXhB/o3Gn2u0quiLPU7PhiRg2USaC4wp00VQQmHqy
S6E1eQ2H4eMSnLmFnqOKaGKxoERydEIVNi+Pbm3IHoGFu9oTrK16+HaNBQlcdajRauZwH+fyME/8
5KMvki+7moqq4oUarpRY9IakoOMWsuFuzXZaq1MwTXHhW/CYekr3Je8eQGi1qdvEfleIFlVjpYdt
CH3ZnM51jYIxrndJau/ypf+Yt31NvZLYTSlW6jfZduraGgB7L+x6j1CeYTYzH2aJQNzEP6Lb4asv
gTUSG4wA2w2I0MQy1ZUo/0Ya5Pdcl4J4+4G4EtEcZDbMxnfUG/t7rONXnlVvxtzkEv9BU7uQSgJW
aShtscKhQ6kmeVJDF12vYSd3q/ZRsDrW39JOCzohqcFMBBObyXsH4JpNd6GZ643rlyffWVXoOWaw
PQu111osik758mke4hLsdfrBdBh8FNb4JsPwsfPQiqgD99KuyfOwQqHptNu4eBW7VWWG5h0wg2gR
4Q/a5lPn5vrQ535MrZaH1lXhtkSofcvtcAQ1D6YEtp2l/YSOOU2AAFiNeHYak0NqE82qtE23WRPc
dIF3mz9v2xARn6405cZyRE7TFnIPj2plQz52xTSOnzJhvvsNbqg1SDbwJ/tFe+sDmqcgbJqb8ily
Z+omACTzsvtI1vzG+tExsQi2wldUFOxgu9WorUC56p8/uMoH4poDxNJW+8mXC2GO611s6wpZBcM2
1t7HeZwVXIR43vg61Ye8UveTnW5NH7wMZ6v9nk3y/5Qs9SgFjr8mQf01vepf12gLK0f5Nv3bd+2+
y3N60v8P6VXn3eX/fXrVe/oYf/lzetX5A5f0qiD9R5D8H8rOo0lumMuyvwgd9GZLk768SlXShlFy
AB3o7a/vk19HT8TMbhbaSCEpKwkC79177oPlQ3Hc60Ryn/zJ/wBW4X+5thver1S2fCYew0r9H8AK
ispgD3dDG7aaKTs+VNb/Albef9mEcwB5ILIsw+eSkf8PwMq23f871eEbFnec8n/YNuwjA1X8/wd8
LGQ+qoC2Os4k1p1h6PrQ4pPtoh7oN+r1uq5FGrgf1mrEY7ZtZ7ndD4/1ms0mFb3nAUA2aIid6/Hi
2smGh2XXyiE5ytFTBfoS4Hj5/jDFrW+q2KS/iezdPTsye5KG9zpO+J2Na32f3Oqb4WGcKQtFSHlG
uowryX49HaQs4YTyPA7t/GVGGF73TQK2oPiU+XTb5PKVBeMYWwtnxjqXPwPR7tFAzxRf73Tbc12b
Hq5O70ZT2ERr3bKF9BSAa/mOWdbHnTQPVjN9VDXFaD/TBFrmmBSeHM9j86Qdzl1Pm8yg9lAos/Ds
5llI+QmREra0sZsDgKH9UZ1Wo8HXDS/KREzs5fuQtmaQvy7OnXB4UjV9Uxt6XhQqdTdgU+WP3cPQ
7q+VsT14nnpc3fp7relATFl+mmrmyxo/HY8OW8xbTE+YJaVb5VFlFjo2sYRypI/YNd5Wid/nb70+
lrJL6iz7ZXpzmAT9cnNbP4AzCLpkNKYJKMigTsU2HfuxTytbZbG74EN5SNyR1t6QII3f2lnh3ow5
7SnOLVyJZlhomRShj2zeVkZMTEzexjo7OluFP2oXZbyPTRXNwfYyG7WZ5PZ+y5Uwk3r8o6utjbGw
/tm73DDXpzoaytJN+g39yLMbi3FXcEd65Cjapf6d5+iYWwk+kSkzcTGy4j4ry5iilbZeDHtqr5eu
yHQ0z9Z+DnPj3UaVTjDPJ6QZ82QOSPPhnT8Lxg1Uw5OYD8MguP4qPPV0Nb3b0FYJ0t4bkXVLnZsR
FCeYBwSWIhCJ1vUcediEj6Yqvq1Z+FqP/quvRj+GKCi9gJ9nLufTtJ+k5eAT+27cCg+NbvOHaJb+
S2Dp8MB5emlsm8gCsGjkC4ofYwzDZKv6pKg1sU07UGnglX8zK9zOpuw6GsLcSYXZ4LrlLQhbKDHs
tXMQ/PSE62eXpqZ/5g4bbBkL38Gh3Oa0D3/WlTvG8zSa7+FefCh/2MCjcjMNb85OoxkGQ08hvnbJ
uvbqkJlOdd6GJV59iecRjvalyy2cZwspDiPJ6SLL2mUimqTE8P6hcjHEeAKJUzbiFXgBm83bKziw
sjnw4sS67bgxBfAv6YqeDzTLQ22sYbSitolgM1O8ryXp3IWac42q9U5EFYPizRm+bTAGkzW+TFMQ
HDm9k9GshgRf9rdlaZf/aD7ZXlGedvS3om5jIhReJDwEzmahGluyhS6p6gfM4z1tDOToYVyya9iO
NHBWNaSGF0St2NtkWLh/zSrt9dCNeRzUtLBZ+7ruvfrwjPK94PElXp2Xx97IX7yeghrdARBgB/jq
Gv6GVz5KqvBV4nW3k9sfRbBSROqgSbPZPpb7ZMVFWdppwzYIXmIlm99CYwT+FHW5TUIefnKozC8V
1lVKYf6nyvGJ9aj8eC3yhUchrMQOL8BLQ2plzE4ovP6iAjT7dTaetr7jNp7A5rbSBabJzx664qO3
22PZF8W5tdQf21PXuRsBD1GIET0xkdwZWU4W3ywx4VKxNURZZ4M4Ejkxa1TMiSHewb0O1mGZn7y8
+A5BkXEq8BoFAe3RVhZfWTFWF2uLLQqVCfH7Mbco3YpMIOhuB35ISITBfCrWQ2jPrDIxwHP0OPrh
OLdHjoWPqrTsaMbwysKsT7S9fk1ZEMa0Yn4UNPKjU/vFxLOPB0O9rlNjI3bI/AZPmtH0lkV71VzY
jUeFrDr1+WGYdcfsc5pX1S6aUnyyLmvWE8gVzC9nkw6CHkikLZ7dbqmPvg569AMbP2lUF08p9+Rr
qHby2w+ZDzI0OP6H2fjiiG/k8651Vuy1MDuuiPMmnXozO1Uo3/yJ+VAXrU3iac4fzPqp97ogAeJF
Jza9Yx/Yl0A4ztHIhiDOjSKG4Rm+596HC5nqVJWFstdpmoXymFfhSIknb9020isVzpguGs/fdl+b
uftndEA2+ZibUVkZN+bkVVEdMq1tFb8aN9wSCf45FOPRbJkz1rsDCymcnovpPyurukAEXyyj2WLd
bwBZHJuWWzx5cEkdnXsm9kfpZ+7bMt6CspguY7GxXC3mRrn+mo5j4bKGkGJDPfIBLFYN9FtEYb8d
OtvG2BdgvKg3B1Ric/xpy3WD2/TlORzA2hq7fuJ1CLBO7H+jU7XxJMwfqsyXxHYabo9tX/J+T82u
nJPQJoUtt+VI4cN4KDkmo7TpI3ZObvcuHs3zZ547HZcn90tk524dG0KBzhU23a2qzygS3KzMsIGO
TbDL8JD1ZFxV+2OZ1vNYuSezEeGxxtsYpiBMwHDxenaIoxEBcqmad8Ps9SHXd3Asz19Vo4vLJmYK
bROVLcORQntJ9rwFc/JZ1kGa1+bwYi1RKLjI1Wnks+yKMXaRAevp3UFUONiqpGNTv2x3MJKs0w1t
I+q2mruaywwwRmS5XjbHvYHUv1NllaL42ABvooUnoKgjWsMUqcI/ZbTOl+1W3L+WTV/+nWvSwW1F
gjitjjjhaZ77HObAHtMs775mZd0GLZpnf1C3sTE/NgiL1J0xdXUZnNt59NPyLiI2Gp55pCsezavO
2QOWDOrFHYmgbmAEvZOxJzlVE88WHtW2Pq0W96rWo2klc5GU7IPJ1lTyNFbNYV68ZwAL6LI8KCN7
84+d2iD7CrCFFZZer1PSryaSgaxAqSeLa0pneqyhF5RKXnFCXP1ufAQeHMKMLXUKvZpxiV2a7blx
cyUsMzTh9z4zJyTcKkON3X5QwxQMHBUliFT+sVMDDXeYUWW6OAmTD54PiH2T/mfN85uUy3Kw7O3d
GAbEXEMaWNXPeTHu8WStPBxj+dyXOkjt0kZe7NrxYVu2Lapq6aaOqYBYWGCbNe4XDB+RLm6HmF3w
Xi7OZNzqtQCON2v5oC3wxQoBwNuzuOtVe8C0W6g3Khhj2NlYCGc+Vl7+KBGyuN2lgTgrBi+Z2R5o
IsRDN2w4NYxmwKhxY9WabCHSDl+zrIydCb/C0fL7CFo4Gt8NZIbL6p/DUReHYmFCZuUMkbbRQ1ez
kBHzZuJKe+7FHOSAGdcycowKvkVNpY4U2SEIMdom9uCkmo/gjcYRLul7KJc/YpU3YhjzQXnmcV7D
+qy8igNkhyIoBC1w5wX7o+W0eE/j8CSM+qjr4VAfMx7O05ANT1JsVbx2dXkcklwO1XkggyPb4NY3
LRCyAcFVeF/1aGQnf8jeLLVkUbgxTdPwTpuBwFv07ochcpuzVj+73DcPpQMVZu87xYaOxqw67W71
0ehMUJ0SvzB6p4HFmY+hXA9+CN3h7F3Aoi2ZwBDb+YhCu7PV2kOHs2iq4VCuMLNTaLK91fVKBDjf
Dkx10BzuECP+VS3sHPA66LNysC44SUfMu3ikJsN90knp4L2VRY9HTmQlWkJb0MbclWC//106uQGU
sy9PmlYh99B0C/6oXmR3wpBoj4W6bgby3FAKG1bcZi/xmouzuAXY8GXqF3lewukkLBi43nfY90a+
NLUGKX5RAd4XFNiI6rMxYMcDfQCJnGNH9/8KF9glH9fy7Ac6TJ3V+ueatY78Gbx87MubJ9n6yglM
ftqiqYIUqnWN6VQ6Op397dOY6yXKgiz2p+ZJDGo65sh4Ug9BFC4hSulWYHTxLYQkKM0886+ELo5c
vXtYOvv3KNxvtRXAv9d8Xl+EH04xkqLmNFzMk92ty8mus3/3Orvvxn+VFoq9BkfCbSyyBsDyEGyn
yWbKuHAsfXCD4nUf2+xkLZhUgtvOlBN8tzr8N515F38D7ujamY7NfNvyRae1AyC7AZyU4h/Jqp9r
J88F/YGHuXu0W/vRr6+oSHgs9a1q5vK0qvHG19lcA62PdW/xLdnOl6BDTpnscvYL6RyGxXmyavlq
+9Szc48APyxfQbj/C7IVdnfdMYsa8gc5lu7UUIHrpl1otXCebOrB3ODMWofajjzhUhRuNofE/rOa
xcm8y6nbZF4mvLJyKbrzXEItFi1vWZ+9C2z9FFWzj8QDF8uRBO+NGWrMTsPZDGNtd68DpU8ix/ZJ
AYedFou8rudzBPe4ZgYAnMensds9mXOesvLdv+uy8f/WId+5ufgHC1YlCZfdpOjx8Gc2NZ7nup3i
rTVeJzNcri5trUTrPGi/jbNaA6fI4g/5gj3yF2tOV185AD/iE9vqqSomttLe4Sgq+ddmYGw5vvT2
iM0VOLeSad0SSfapsmGy0bBx+bIhDr6xG4aJVj4Hzu5Sfpa9SEt5x9ndIFnm5T37DwYA6RVrD4mR
tA+0z0ZXXMxGee0910mtaf2zqb45erP1aI5uea3b8WDNcn4eqPCfwHpMCalmFuLbwoJiFlaBSWqv
vyc/eBSO+Tz0AC6POyTVxRYZj1U25s3yc3bQbHm1hfEejM1vu8+XSHXsKRPbWTafhLHnae/2b33F
yxPUwe/Gx7l3q3exj+w3w/SdMoZAjUXl4CqAHyTdICJth1u54u4FAKRLoYF39/VpasSd98mOJLy+
BG2GbS0nV7WnwjGxtIz60Fc81HrPI+FvTzgtfmLewQYQhYttNC3DgSYnbiQasiWP++7QWdW44ZtD
70ou4rJaur1IR0MMTaWKTF9T3drkf6jb3ryMi+eyoUMwsEWKPvnDtL32PLWqTov8m1gc+yRH+81q
uG7WrLPEt9c6RYm+DOwSJ3jQizJa80GtN3+txaN8KHyA70bPzMdpw1u+qhY2zkeUvYBr2bzo40uX
7+bDuGE7wKRGMoeQRCt44GKLMdp55qhH3dn4Q8AuP8jiulkKJzQQJ0+RMGC2TZU6LrYWXDqBsTxw
I2So+2ZNDR+U+EeUM2Wcl22sFgYGtP3VHr2nokHexST+KLcOUJ0RGhyUCmYzNEAzsCfTZVXExQP/
gIVIUWzfMHZvdmF9DzcqqQ3JpkesjubOozsowhu9yHngCRw8wQgGfu0uiFe2+x2txFZElu38bD2Z
mqKSlwmAQXWOgQhMOmDnvIssOryZwEtZrVlSdcIhb9N/7oCOyMV5wY3jcWXI7LwGB+E6JxFmD/j8
/wZxnxhYmbxrC+1bMx4dv36stvnBzbszCOFjjSFFOm6HgRxbeqki+5Q5jzjPMrzRZTvbvqHPxSau
lRd+TRW3oAzcttCt62Wq+MiQTgq5Eym7/6jPTSZ89rLgb9lgxuaSqXI0enFjILrUTnis8FgB75D/
3HC+Dua6EwMoLoFJWNDXGPfdYJ1o79+n/ZF+8TQEtWBEVs45PvsvXg5fzXYFLSHqw953TwsFMOFA
KmHfXK3UZZpVr0R/6KABkNX40TIOc6H6OXK1+ToGGM1hpQl8WWuickjxsjTf9Eths5wav/gJq3NQ
wnhpdOCeQmdGj8iCH7PUEI2ccdnWLylN4sAcsTDe+766LgAyGenYaA+9L9c9L/b0M+BuH9C6d482
hEotvxSNefaBRfIdhT6sl2QaeGMXjviSkExs2g3dof2nppGiN4Fg/kQvyqPe2FKjWC98vENhkB3E
R6YrXn8F2xJyenipO5I6UawlGi0g4spK9MzOq7yaRIj/IIS7RI5bPrFeQwIKpKOAdpWYrOMgik9Q
hX+bR3qCwMmfOss/JqObLm7g/hOOfxHIb2thfoKzUkTuGai4GIpoDcMsWdsAninMAH4hQutqJy2Q
X4N2XCM5d4+zIhHVOUyRCbxBHeuy9yNIAfBomaPkla++hAQbd3mxS/TCsG3nJwajx/uqD1JUPUa2
3SUOGVjqQSP2R9N5nXz5pAM6ufaeE5rNEstdGVnUBwwwcJxklhUGd2B8FSuUPEsGYSKDGrij2NY3
X8DMkOSjLeZOQzVq6q3Auo7YM7HYAi8qXXV29/zqzuFLhfV7ccLld/lsVVp/2hRVnnq1kaOStjey
pFP12zSGGLR1eZ627LuzsDOQvD0LXW6xDPYhCg1GMJOs2lM9YE62w4c0ixcvnOZkCYLmgDPP9Bf0
Zg66+jpDGqPyNZxalb5kbvhzIvXj7tNvoxu+W3OWXUSsJ7S9zry/np764/v6Dfj+lzNBnXjl/b42
dZnU9867GXZmHLdOwPe40524cx+M8N9a5V4qhfXZMoK8qcTCku+cVI6svWAh/TMTYFxF6rCobj5S
qyjY5nwfODsoyh1VRe+ncTLjTCyAW/2Zt5igpwh+8HH6Iw8/AVw9NhmFui3D1HfMs116f0hQCTWQ
mBAQFmIiSanvdLW/LNdR8vlsM7gR2AEk6VjNZdP+3hs2pBzkBaSNg9Pc/pRyb+Ows19N6Tm4XNO/
rqaaXCwGJOU+YILeyDTs3dGcDbCdXQMLBBiqXaFxN8U3tTPQ3S+vY1uZlHjhn03a6Qy9euyWmVIx
WyEg7zydMpaXqu+tC295HdWN8xkgLzyGm38bc5x6FJ0p5dLK0kQaHNy5u9RTlwwjPM7W6Je6XH6s
ffeTBKIQ30GAQ7Esx6EQ+jRo7O38eRZjzk6VPRZZ8S5rZNQKMsvmQ6CBf8oJdssPfvnd9kOuBa1B
mb2X3vd5JLaYG/mcVm5+q8f8ZZhsUo6WgRoZ6gfNxFQDOZc4FbsxRR5v62L96tu/mbJRV0a8Akj1
u3KSQAa9F1xGHFlL6cRZ/2NS3Ey6W2SlQXROgw2aKudFIl2YL+1o/OnQ62vHMiNT589NcRzFfttm
41X12WHNmo/BcSs84tLAJpekVMyTbHp5JrkadXrhcLjjhnWP4zPq5erwbXxzKqKttVvZPJ0LGvO3
ik9ZTZt/GIqO1LcaftarS//gh2XUhHQ2mPSLHe7XbckuHKfsDMs6RGWel4fSTIyt/5gNbV76kPLW
tPIXAocvblkCOd+fr2sxsstbHxEo9jjYAQAsDwonVw+lLV6tuuaoYDuJXcSjtYQFmNyX4G1tzOmu
rn0Fgpm15vbTLbZrzabjlqBl0DmhDiXf/9vStUSG7OfKXE6tRfdPJWpPzvE+dL0p3QBoh0syVJKH
8u99/9m7f1Vjpv1SuxgTNKToLmfX7K8WZxb3bTw1pfXLE/u3xSAKO5vjYeWXO7gyHSDPo/lxadge
yvootrl5G/WwRXMh50TKx4orkaoa5UUieBj1vyogKIqecMtHK4voNKtbHvCjLuMpaGvjyd+DH9kM
SSEXwu7lYA+ngvPDQk1505aV7ChrR3tLhcc3L+DygTTL8LyFTwSJlkQV3nRwuGHjdWrQpyTFTYfw
G82RiTJwHfoAFp9afS12Mg729lxg/y3h2J1Lo37nNgz/NdDOa+9K2FNrfO4QyS/VPbsFHg3i6O+P
IeMeENb9HxaxpYe+MY+9qx60tjXYGIbIPBQ/ljH1OvfIxiITg7jNtQ54TMb2rfdn+yNzEUK8ecqS
gS9jmIyTt6i3rCPmE/buk9/KlJEGDrnQ6XkdJi/lfuF0HLoSoiIsjvIHir+KhiZDQ8RrmMr1l3K6
f41pGQAm66nOlo+gH5Kgtf8GeiZBpfn8nSnjfVKPsqimpN2LM16TedvX8Yc/tA8lYYe0kuvPPchu
u0/uVYj2ySrqE5qGieKJa9fDUKGvbadAleCnzfo0DAg1tbscW1PPaV24IMpd+W3VoXpuV7aYlRP9
hKhtGAbjghB0XzsY76loEmbe8IaWV0nThgHrhelU1m4yqN5NVZ4leKNOgABeVZJ4V+ik/RaYHPV3
e9U+LYYrcZ3enUp8bXfwaKr/isw/i80+VeSImSKkjoZB2qW2qana6lOc7a6TEBC+m+wBCZd6hqHu
WK8zbtevN8tzyAKW1HINgL2uunTUu4ralmlAi3BCzsmVS3soKReOt4TD6Hku8orvjHkUwOP+JFNX
TfULRI2O7JW/KzF+7Qr+1g3Ug795r9Uk+rQZJQf32Nrp1LXUfCO6pCn+6an5Co3NOnnzHquqCZHv
yu7m1PNMS+UQghw9pJkiOBGXsuNOzXtke9Zv4ihzmlebdRQSjN7w1+HJNHzsvbxIqtoM0tCcqNiG
YUmRkNO5b8fEuIeyoMs8HNp9IWpiu+VXSP1u1v2R5BdpRET5ac6/ZgJSaDDEePKm+LCQ1gGFFKMg
GA/CvuJHljR+b41/bAvuLhx6uzlSbt86F0DNqNz64BbNQ823eHZy+zS6pDb6kJ+Es0okIrvLCTV7
YGmcFLkZrhO3k2nyD12X5Y9ZEJzzIPtmusGHK7ub2YOr9VbxhH8WTZOsX0fXeKxhZG/9ulzY8/sk
mJlYgVz7pb3FvXmOfmgcRajM5qc3GZLmLfKzGx2K+4ygWyjOjisf6y1ATBfDjfYyP+cSCWQy3B+L
yQruJ/KXWTlGXVl98e74iTVxpCyE0+EL/jhNZ7FWuTibj9Ww/nPL6i962nnDvVuohhkUGsjO/ymX
GpXKxiLI8uK3znsrhSZmY1okaoGZv8FpDKRCFMtsApGGu+DkYUKFWzln7d6Db+F6LKpX7IqPcIRX
VSuSmw89hImG7N2RSYuUsGh2NGKtqps6znCT7kiUiciIxM4wESvFiTYObPqkXuybRUb0pVbqb/jC
zIZQzt90Tn9hlMVP3oU5nv38TeQ5CObghcfVfRGuoH9hjdom0JBhbRxcs/ExBwFj1VbEUIl74Kg8
pHtgAlU9Dt4LZYi5aPMQuOXnpoCwad4BtO7Z8FoT4Q2tT7zEMCXlcrOr/JVpJVM6TQby0p0v1mSn
kBi322zLiqa17TAYM/s5DLtTsIoffcg+0eNaxZY27gE99WKgYD/nC8VeaRLHzXmV4lz9y5f955hB
kiyB/RPcdLp5vqC4k/prnnZGfq09rtEOKYEiMoC9q2Tl65V793sPGaxVhaR1ROtGOJQkh1r7M2Rl
EPD9rnoa0TxcuiRvfSZW5ICZQZsIJ8CS9ycjWTy6A2HgR+v8jqoR+2zOU4BUMRQXL3gachfJuAWh
Utt2qEX3RxuUYgUMPfhh0abNfGdq1bodMk9rLmvqOOhUdrM4u3YmJPs5yoCBNV01rboGVDGhM2Rp
2dM7ZxuE2L6vVF3bfb7HmDgFjaffeYeg+lGWPnODOrs4TmX71mcCe1svTNyaQm60ovdUaGZRx43I
sbK2bzYEL3GoP3VFVD9smEQ4fdOKSpZKpwGnpDpxtEFYKzTeBo8qe5hFOhPFYcMAWiYwDiheo+dx
TXh9CbymT9oVD7waxTvhX5vwEnGKrfLw4FWTwqfcGWw7G/8MJLyXaW7QRyis2m7N05KpHEk3Irt7
mYFuFPQjTmV1zsrWO1orrrpLYEuyqxSjAVKSv23dtB+9YjjSDFonjkJ3roHUPIaiO/K6uS8TYPSp
70uOHA34LMggxBRy+3EnhBhZ4WQcmNOyH8xwuDBC2zyuphjQ59uTWDTpTu6l9cQWgjQzFGWYZJ8q
F0t80+JSGmF5aIhEoPzcyQgH5VEVNNdat7/DOncT5cwe2hBA0bwN6MnOgXEx/DPmBm139x7v0wgy
hwrYr1mfAeWGRz8HMx5ljvmxlCTsW3gEWEJZxb676USUf0fPXC4muTj8vV/Zzppcm/2FedtQTKNr
Pqzl9hKOJQX5Va3VlRIYgCD3XvPQ/jtnZYCPZV6Ah/VetHFRiTHZ7xzCWHe065WsnwLt/wHoWQ86
+8iF4Fsj8RG0DCbR2+gcuuk89kNwGS0kY3veZwy6sIWgga0dTPm0WZk6d/WUbj1V0aoobyZeyUKg
/9cl3rOP3jCtedzeDXLZwgcjMg2g+nDr26+wIahvVtuDuBcl1UL2Q4vfu24sMjtUXgpuDDTboqsU
jzyC7mqcW4eVFiq++33eL1vpctWbyZ6sTW5e67KvfI+LZlweFoyyJJwxZ4mG/JLZ+jH745xaYX1S
bTulTTELEmrGlFrrakXE86ZjOJoMGhgobIbmpXeISRhlc9ldJz+u1Z0ZuY/+aAsfFr9hm1rrA+vo
MG/ekOIOyVjaw4fiNEiCrMDltO3ipX5g+Ixw2jd3RwAu5YrOgb68sgpKHzscF9POK4EM731KxglF
VdvDAOzFqXBpalpSpGBpRK/W6SvEuUl6RlOwOvsaNpO6aqi8ZAvzMW6XVqedhab9yiyP4a3p3tdW
3NSubs5U7GkLTybbpy2o3eMkpn9oVl26Zy1q8D2hXRbWodiyP3XvWJz0y3vJNK7ZgfjosEXmdqd0
CXDPmeXEwylpIZT6tDy3v/oVJ75ZUiYj0oyuxQrU+3jtRJ1u83ezygiZGRTWAWnHiAvn3TN8xMU/
6t2gHJM7izRn6JQ9Bq+D17+Cq18LxjDEE2drCnI+oAT67FOHTolTX/ThQ9ggUHqwVUq2LwsZ1cNo
ovTQKaCwNMVzmIntYGL3AY3jCtq4kKJxZNoJwib4qhVDiqVO2y2VcBMJanGf9GkOVPHKmCkqXMd8
sAhaMi8gjOe9kGmY85gB/Y65b73M+dKjYEwIKGq7mmxAZtNdy4npjj2zLrap8i+ucsnKbNVrZ7le
EnT7V27p7ai0IjdU39S6uI8whoSTlnipjLdlCpcbPuoZrnIkaFQQmbFRY/pif9gt4dyPujn22fg2
QV2djUs6jMaldMarbCgfICruNmUxp4GZAZ3QX/m1YFXcXyHHRFETbgmSqXJGUfsMmBtaWO+AukU0
wOXVW9vKf9tEKripZystzNaPswmKhAcbZNbyE0rrtxD9l9PxJRva5qgsmT0AaPdlAH2tjrJTS7aQ
ge7fwS7HZG0ItYmseiHDlx97FlHJeY+S7zww461xEFEpecntjAIntem2Q1+Qglnvk052FSp0msvs
rs1TVuVN5AU8/KI5VVv9us0zzH51qJbi1+oMZLPz/Fs7wIVSr8bsG3NCgPbSuep7Xg7ZtSwemcdF
2esV5L/MjDS95zxa2CpMDMrN62LMVG3D7KZADj+JlyY4uORVG8aVLDbCcsZUm5G8ZshuTL4u15Hn
9Jy8TCayOvp3XbtvUz+dfOkXEXAmdiw5i7Q0wVymqb/I+uCFrX6cM0hs+LH2qAQhLcsmYV3yDAJT
WdeyW3j3PftSGC99ztPEgkYjaskWK2+4dhapjJUPyYiUZU8wBzh9w3KAiMDVRbWXZBedM2budCy8
rSSeTq4CQJy1MjENQBGEKFZScKvB7+2wsAYlJANoDCdpxq95MR9DF41faftkebNMZw9pz1l0k9SO
fNfNknrexc2a9jiT30lywkkwdG3KDCfzVjDKYfLWOe0D/laeu7R+tvU4FXbSBgRCzNH+4XXVxYUB
Bv36vRmGSI16PRrayS4txdt/s3ce221r3Zp9IvwDOXSZSVDZsiR3MGzJBzlnPH1N+FbdK+MQRJXa
1ZWHsQnsvNb65mfoO9Xd53r1ROg2eZEl4shUWZYQS45lWD9R7LiTTSemuEl/YQSUay8cPiy/uzfc
+iM3QnIPougdO8POWHdvuJwJ6iYSW2QQeSJyPmhvgsxg1HvcEmUSdRIQRpToMcA4HcbeQKYcPiPV
l2Shq/BswpzhTNBsyJrcCTL5NUn1z6VJssWsCY5HycFxg1/B0KwJjargTHpO54GUr/QQiaqcbYbM
sI5+S+Czs9jvE8+icpR7xrogIrRBZNlto/GyUAcBR1VySXoB+yQtKE+GkEmMPI0eZErMBq/Pj0af
HXrmw0Eye5YPIDGVcttkXL2p2xiTWsbPsEg5gw3UK5Dk5S4di790DkpCAkJXGNJ1Zvk/CZC2tlc8
RsSdtRIhTjV45oqIGXRZVdkKNdu46rjU+ekB8FUL1Y8HWyo2741MBtDSMbYlNT8PQrDttRsnGu7z
KPP2CKthEoF4gPkm19vM9U6lp9RrYeifIxOpSsMZjQ1XBujQjKUSvvEzCyt6AZZMS9x7rzi5xqVS
RviSkaet9PQs9yqwq7wMt7W47tzurQFZFaVCs9ckyr2FvlxJAgDXij094Da2NyQ13lJcu0I469yM
aVYDZIJOuQhckJySIbazVEjqb9mYjdQs5DZSUGw4/j1o7N8bkRA0qQffdixPuMWYVjgoDQV9WvSr
CscjKarANbqdYO1xjFvLKgK5TKuGjSoxsUoq5QrOOVYiHoSieYgt45/xH6Ig6A5hU//u5A6VIMyV
kye33yERNYRy3U2VhMp+iNgwspBSJub3xgzZNMx4LaXKb0pphz2qJQpmDJBiHBGIVydHso8U0alR
tdHHqiDTs26Jj6+jsA3Ra6EwrUg9ojqRi2Gv6H7zKgVwEVlvNikjdS060rlMewk1jQpeI4dkQqQs
IrKl3Pgp72GSyBiZ8CKJz6FHO+dSLb2qHfG733XGKs+5f7ldclT6jJuqJqu7Rma2+Jl7E5lltGsl
9ZvjU+E6uK6CpFi2ia6nVITKCrGFEc4S+5wvy1sgD2RaHBwf6uSEMhQ6h/7kFuI2GfTbviI5gD1r
TU67PnoUlx6o/eDlYjnbpZjbj9KXPQdngyrK6MOX9pFchMeqU3eqplJeO3Td3kwOrWnVq9CqjRWi
CmEnGtKhSxpxrwTVNx2AXkSM/5BRq7j23bpdNQm5Cc7lLBD5xvLE0u6lWj4YuXaCAUTOnAPoCjio
vPHIRXWWHO2KpnoCSpSteur/dwr6eN1EGZDmxaiIbl6owTqAP90MZcIS0RfEbaUNuU1JeA8TPT/m
svs98pPiAWffSmvKjUAUeS2HIqk80/opO6K8yYSGTUCKy1PpKNs+IT/ZUGqxAyqUokk+M3wf4F7J
3ONRb2u9tUvbRD5kNRlkcgvvjkUskru4BT5Mz284zlIKESCQaBVwIFpAdsbislFBR905g7qpKLXO
yci8B8aj2sQ/qiqS95qbkMkXHmp6cEPZ57Dm8gJ1ay3IunnwUXjLBqpoy2zQmVsxomrdoXIEAgzU
k1VhHOM/mJcYnRGZXg9irc9abrg7S08rrmPRI5tYtM30Ztu72VEfspOH3UHVBa+FLLUU7ZhsZXlP
Zp7Q7qoLQFnKUfW98rmUUBnRs5d0u9E/AjaZtMo0+UFSUyQIzXeZpPdLTc0UHKsbpSeFOh6kCb3r
L/VYHjAUx86qz2pTGhRuyPKBfAXmc6XYbh2R3AuS8y1luW/cMz7EKIMSY1ApK0I6S0hC+3EXUoIy
bKy6JhONFnzLJsKJQM0qqsIH1MdW2h9al/LBTqSsmAvkuc3IRJG7E05Kglha1aynRCjidZYfuddJ
/KT2g4JnCsJqWI0mQVNCQkmZ7mSUcd/EsLVbRbvPhGQbGQR3e/mbQv3MSio70AgVJ8NRsMOpqkgo
eqwoXhpLfFozvC+oPF6j8RbXOhGPWGNlqii7dIP2RxXCJgGa0K+o812N0FJgcCqsvFw+dpC3VqGj
sFAl5ZOY1C+F9h56HuELtxN2afQzNN0xbpHvs7A8+5ZVnHyxI4zl9jdSB35HDM9O6kEjkKNfsZkx
fIT6qJdduCdDlBNigj+UhsRqBoSZ67QAoBLKVIWHEktBrMtvdUO1rENJvJ5CxNSCH6k3kEpDaUD1
HgW31QD1xzQd6kjhy+r5RiHiv8sqqKLDc60gKBEcryAUfdtWZrxD6XGL6x4F64n5O2hrb2/KXKOH
gTIYT7ZQ4gmFjarZAc2MhEdJP4BjJVz4Mn+jETAkmjvIGy0qfO6qar/xO+euV5TsQGpIK8rvnJYg
b8FlJpdIcT3bs1KUzdqRQM0yKbmr+1vPpSSzlhC01qPeSOlIlbUyCDG/eSeIpW0jBOiRBCUnT4uf
5L9Fqvl/RkOkP7RJfDTxzmArIbRb1+GvQXAoJxG8N617ED1VPhL8RhbDZsuWYjPCsjuCp991RX+V
ZfnON/M3P87Dp1C3KsT3srQvQ5Ki0ovbIsFyfK5JDgiqzIOr6FvFrg2oH7d6sh5O2XY3XBw8rq2+
r98YjmiurRgmCt7NzQbrndrR4BoTZdikbnAIKRLv2pJRHRrJViNOuakGC3D7Rkh2UE2JjlGASqlY
dQskWdlIIkJcy8yRAzuKv8+VruZ+A3mUeCcB2KZENmoIMAx0vm7SEkEeKH1HNdLtyzHEYQ1VvHN7
RdtwP2FURTKFfWo71nFTB9wZAAe5CqeEkn7pkapvhcQnsOKRJMst9Ffw/atjIiQ3fkjkPFRV7oq5
xmW0CzeULRAIy4cPp1BgGMFFswRL3EtVdKdGYU5SUCwgFp2QgA7spGh9wE3F4L5VEIeAIdEt622S
HQZS4rEgu7bSoVtKpDrdtcDPcv+XDF1rX9Y+0QCtDNZaEIOCyggnK1Jyi4sG6YmQOqnaOKedktpK
QBK3cVryTPm+ibnceyOCVrYK69i2/Y68JrOpa6KtlgX/mAL1iE2thWdtyB1bZai2vnFXFcZLjpB1
m4N23tXueLMrGThBEHx3XLRRaEuf2FP4C9X7VQ1qCP/0GPm0RzRTN9ZVpq3lss5t5U4iwLQehT9t
nMWHYowpqemTmZsDFQnxh8Yg1cwIMz0IBavuru+lCLNrdAGOTEGZFGxk3783xFbjPmP9KIXo1rI8
fcVSQLak/i7pxX0XieXJNVAMuGL2rvqISgLHeEJ7fxj0MNiKraisrcGKtp0DYyty2dVVk/LcXtQ+
cDTatC2Rgj5ne1FFRNye0MGBkNz4xvhQtWxXgK1YR6Rg9hzH00F1btjGhtSqT45KkWHUw1uMLAp5
RXHkb0lbLnE5i0a6IyxZnDLLO4FpabeUiVJsbIWE1WsIRrnWvSlmhJYIhfPKS6liR5ArHSJN2HRJ
Yp0S4UMUKFt1G3LRRtgkjy1qYrPOOc6HGvoCq7mvFQtyYh/liMt+xCRdv4nDsYiMh1iBEOSE+joQ
2mPg0MWylULboUoOLQzZfkodD1XQgu8KGs6KXdqf3YZ8YDKClYtGJJkPfSnHV50NOM9tSQh2JFbZ
r0oQHTUSs4PlJDsvjA+ERKpzRHb2IPfOuxvoIBoCkqpK9+Hmir5KhpbSXIVqcb0bq9sLqupFA/gd
vMPb1Bg0kmJNc1NokQsAl6yN1CDlMnPxRpbwUUmNZ7fw77OMqlvwGNK6yo1RR+IRPq7T+9yPb9TK
HImAI2RRNvZy+hQHYr/pdcHWKRVDxMUZqqOsoSss78wdjROqm2sE7FVjXYvpgU0q//+i5t//V54R
4lXTiHvPj3wShsnv8rOyWR7/1/+WNsv6fyjPt4ivGaNNgo6A+b+kzZKk/8eSUS+jG+ASbiBS/j/e
EbL4H0vRdU59miVTgMG/cGn+Yx3xH13SIM9YFB7pls7//X9RNv9tYyjIkmqoBof0Ue78ye3Akfuw
FSm6PRoVl/iMBHj906/D/SeB9wV/iNH+4X/cmv7n6aNtxOenh2UIpChvzprznCZnV0MV/t/C8QvP
nfvVE1Na9hJXrzvPtBvRJYpahzdlrBGxIpL1pQYUuurzD48tCp+9WvfPuUz5d6QK+kqN9YKyr/7+
egujncSFT6NMfI2RJJdZrmSGPaJWVCF2OYqAoRUSAvIulhJ9vLre0N9+Sf/dB6MvyedXaZRa5D7g
mLaBUK4Sg1VABKOi2k7jHH69iZluVsamP3XzwLVdMCIZz9bE3EVdsrf6YMGYY+7R4wj49GjEHTU0
eoioLlK9HcCz352paAufZu7h498/Pbyy6lLnNGbaLXjxve+ZHPPN8v36R5kZowoz9/PDg1qRh6GA
5EyZx6mvwke9CO7JKn3/2uMnE5eNRJJwozBshFWPJfobRdUeYNL9l98PDj2XLWXmfv1k5pal4WDv
oem2QawhkByiWwh1citbeP7cp5/MYKG0iFlkrm5bBP6l8LkmSXf9w4wT6MLEkidTNxBzqAaUvdte
oqOEL5zvptrib+hSWyY/9aVigm8uFmbxXGOTWcxVhGq9zNGwmggNMlDanoLu9yI0dz3JlSDJ8JZr
hoU3m1ky5MlMLoeG4s6QxmB12bnok7NpK/AKzrHA2mEtZX6wMDH0mW84/v3TxChLRHF1S0uBK5XI
n2iG6DEosio9VT442OtdNTMI5MnklvwkRDxEM5U6gkMtEpWmMnxtUZqaIbFvVl6RM8JQVodI21yw
E8C7F54+94Ums5tiF9MHtq3ZhfmcRD/V+sYdOGOmj9e/zNzjJ7Pbirh3cQM37Na96Vp9Vwv7VsFg
2Wh31xuYmd/yZH5D7G7J2LF8JBQiHZwm/R0GwqgTcPXb6y3MvcJkhiexQGmRazFaZbDyLvhFJK6g
3WDLivvckRc6YmYMTY0gRYuoldq1BjCunPuga6CWyL92zJAmsztqcoBqWW7YDTVf1OvKW7TWlBtR
SnT9G830gjSZ0XIMOTgtXcOGj025OXqgXABZEZXx6XoDc19n7JxPE9kT1IBCNgjCNQc9UkjqBh8r
f+HXzz18Mn0NWUL8njq6Lckx1YgFoBrTDRZ8lGeGz0gI+vzLm0AButBaul2UBH884S3NoagZBSUM
jVAsvMHc95/M4h4LmkxNDd0WfeUZgTUqlvynLIEMuP75554v//0SfUreprZM3fars+MCMFFBBgFA
+drTJ3PYK2MXhoGu25HxkVfVHcU3BAXr/deePp2/lTOkaGZ1mxK99wRLhtc4dIunqCHP8qUWRqDT
5y4GyGyaas3XV73S3ZRK4uD325F0IIO40MTMKBInM5jLWInsmZeIgketBC5NwNsP3HVQVLvrLzEz
CcTJFC66zO1VPaM0IK6r74prYjYD1/14/enS2JcXTjPiZAK7SlUJNdKB8+ARbwq0KoZD00TRD1MX
nFux6oyXJqLwbisMEQ4/YDxgrSG7aL55gVIt/Io/rp6XfsVkppcEPiWHsPwZUUtAbXFb/JJAIx0V
+HA5MZNAIQ8YiQiKVJVEfqZGnBisWCmVfURymVh51dskFf2HkJAp5OHBsE05yD3wEL1zDzNXP4lU
BFKLLTgb33M6ePdEvoAq5Ytb9tjnl15isqIkVkOUBLzJWekKUsCA+NxqVWCLgSoo8UboVt9SpepH
EGFWfon9xcJMki4vA9qIJ/s80OPRCF6GJWJrK23HJrLxt4/30KNX5RGj61W0DxaG+5/V8d/vqBmT
d+xrbCIwKkCAgRfMKzWUqEQ3ZLe35bvyDwrlyl0TenR/LYzOy59UMybrJ5XLuZe6NGfeGHfubUfi
agPIFIuI1Xtw22/kHR4p3VrZAvr6cb3Ny/NNMyZLal32Am5UaW+zED1pFAZ3ffl8/dGz/TRZUCU/
DTuSz72db7mureMtfiQrQqYrZa2spa24Kdbm9npblxcmQj5/D4lEkrHHauPeJnx3W2XGveoTQQaS
BcQN+PT1RmbG3Rhw+jzuqJjoESSHvc0CMSrIfzVG9i2P1aXz+8xL6JPVNUNuOVTYmdmx/pqlP/BK
2cb1cMxVd2Fx/XMQ+vd41sfA2F9vAMvVyrUkOjcGkkCnee3y0a3EOVmmddNYLnWnOEgqNxUTukiN
m67kkEy+RoApVPvyvT5Qt0qZ8NKR5/IX1cXJ6PMDyzcBlkaElLEqrdRcO0qBJtxix5MvjAxpfLdL
7zwZhQrlTWIoZNFZ0jLcT7F+Q1MRRuQNe+qBD0nokhzGmw3mqI7CbA/bqWER0Xzvpew89caPs/6M
6Kb6+NoomuxwYFVHp1NMCIreNtrfsQejNFxYQcaR+O935azyd/+CHxTKqPN7u4bC9laFGUky1ADK
nUvW+syyCXTMoRomUMhERoolLbR7uR+16c1TqxOPIh6lI3pyY5hvgngsvIXPJc3MiunFszNLM/O6
obPFh/hxAKH/T/SmPstvVP6RiIEfjhoT0AHWSEdhYYOeWRT/7NufjvlUOtUOKPfOTpRg1/u2Qvbu
eufPPXky4C30Oqms9Z3tKT3ygFdqhb724MkobxXRCyoPk84EGKvg/fLjaOHOM7MpyZOlFUxK6zqq
3NkNlgM1ldS99y4Gz1n3jth6ZRb29Re43M26OGnGc4hrV2kWnjMVTwdiTQhUNSfGQ0CmeiCliO56
O/Llhijb+nuOxBV1MYpiJWevcMMfHLKSkyiW0Slx4cIPgzxQwGAh4S/10D30rEa7mMG9acOuwCav
j787Wt6hVumzf5qwG+sa4YBRNuuEEkoZElT3qmRK8CgM07VNQ2/v8UIS7UhOpdeERCi6OBeukmdV
/UJo4M/l/MK0n17aewp4KdkUOxuPj5O8JUu6w73+MbPRoZ3jY3Dwd8GNccy35tZZ+IwzA3l6l1ca
itGTQmWvAlmRPCP3WDhzzXTP9A6P+KLEkpSB7KCOQuyBwKKF/KpsukFcXR8Cf37kpe81tv1pfou6
i2ecw5AuNsOr/9O9lU/+IdlJtnBrbLE+OLr33mNxiyj+qz00LpyfWuSK3cJiYoF0flD5Qb2u9E17
iR/SZ+fNpWJl3W1z/Of2ji2f3ff6oCwsZHODfXrtpzaqAT3Km1KbhrnUXberNu22OCqbeItMcg3B
c+PdZv+ERwB2P8klP8qcyriT7L2F0/rM1vBnW/705jG+V4me0p/wMF8Lc9d62k0pNwvr6czTrcmR
ydVMXFoVVg1VvtGU5uhhyzD4+vn6QJkZi9Zkq65NsRR9NQ7PbRJRv5/16cE1Qc4lHJVs4NrZ3fV2
5t5iMh5dCX4Tatnw3BQgevCw3OakDnPT65dG/LiKXhjx1mT8aWHRZhVCxzPRk50TQF7A1lwd/tFA
VBTKnWWSN4MKTM3U9Tea+3LjsvGp11W3I7JnxumZeqaViImyKj8lIbzP9uN6A2MXXHqhyUmWfIfR
C3qWnovi4IlwEs4eWpKEEhPYMdebmLv9WfLfL5G0fldVfLVzJpvDr6HHWg/JhoJ6mfI+5HfSscBa
4UVptf4M/Y+LuNkkJ8BhxbPuKsipsyY4JHkRL9zV5j7qZI9PAM6jN1fZuXoNbUN7l6Xie9hpZ7Ol
zOP6S/+JWF/6sJN92MxypBB1Qc+tuw0ymj2gr526NXbSJl0jqV+j5z82e0yYbpK9sHEXJrIyM0JJ
v/81YoDmjIeM0Thh02+13S/oZXvcQLbp+nezejmfb5X1z+cnWFdbyk5W8urp46Ne2HJmpp85WUSK
PK0UKw3Sc049VNk1qBe79kGSm931bzoO+guf1JwsI06XUWENxxwvyCz7iYiEqsO0VhcWj5mZYE4W
jyCXFV9sWaRc8SZ0v2kGbkXqQzi8c7W7/vtnxp05WTwicieSi0LvXFP7voZjBfejUimzV2BMw5q7
3spcL0yWDIqNjFQpxsVW6yHEEemwlH0W/7r+9LmvNFkvGpPLUmlG4bmn/pdbRCx8NJDGZAnNs/X9
ehtzbzBZL1CphGkl8waaGOwqVIuJglUCBdzXHz83jCbTv9B0sdSDOgHW2t9DdjkKUbww++YePZn0
rWc1I+9Qt9tCr86Iv7a14AgLh5+Zz2JMZnbJtT6QIDqfRS/7PTTlS+XGmN8gY7n+XeaeP5m+bux1
Huqp4KwWyrnz5d+BI52qFJuA68//kxC+MH+NyfwFqJ641Kb3NvX4m3Ab7fxtvG2O5W1zF22Gw3u0
EndSvKl+Yhy4rn4ne1Q669HIL1orC79hpoOMySSvMKGC8kQoLc2ze1/U9tIgLczumUfr42f9tFX3
faiUQUc8Ioey+RQIbGG1iFXU9Y839/Tx75+eHpqxrJi1we2RfGsHLzzynK99E30ypTGsNODI6J1d
mQFWKMFKCBYm8syCp8t//2hsKhLVoqbQpowxDj9C5VYt3gT56fonmXv6dB6bSiRg+mLZuBisegXK
MbzE2AlX1GMu7Ggzq50+mc+UABdd4BBmSGpvG8sCtdxnzYp3o0SqIjD6pRfRJhM7HSqF8zHxUJP7
r2W9h3V1ltV3Qwq/1g/aZGY3paj1wcDgofr92MHiXOcZ+I4w+xBFkIpfe4vJ7G4QYiGaajrqax+S
pobm0VGqDezTOVxvYGYKaOM4+DQF6jwMOjBKTIHUWQtRs+Fwdf3JM7FNTZvM3cZrkgwSR2ere+cf
C2/hm/Sm3DRb65/ym2mnT+lCcGYuwqBNpzH+y2ZW0pB3xFO73Q5nYwfPZJNsupW0N26cO+0Uf5i7
fAe4dqHRue82md9M7RopO70fkKrelTqIsMCMvn3x003meASvUBRc3giVwbBTNsFOP4pHSgXPxYps
yNpcGF4zu5M2me2S3Nao4On9BJV1pr52+IOBV77+FjOZRE2bTPSmx76jQ1dh42sd3IZlZt1LCbe5
CJr9caDgjNCCr4Q7T27UmygfxTudIx1BiYtPmajVe0ga1jlschzTrVx9scKsPUIbS84QD0JkJbh1
Sb2n4KLc+htypog+qKOBbLrwAuPnvrC3/rkOfJocehKiXlPphmYHR/aYHc29e6j30SY8scvuAWdt
2k23lbb10Tygwt+3C6Nr7nY3LWwTB2uQM4vQCLxV4TW7b2/CZ/nY30GrPoVv0cl/atqFt5ybp/Jk
IaudxtHQ23a2voct/028CZ50xpr5ah6w94EOsr/+OWemzLSkTZYxW7LGwFbsQUsIlA1+jAvjeDYO
P1nG2j4AWunxbO/c7fASfA0PwHdP5mhsvcuPsOTW4Z21uf4i4xbyr2Gh4Xb095oZgXEJR/K2LSUQ
GvJQOLrYq6Lm2KMd3UKY2at+89bFTrIwky5OUxqcTKRAL/vcLWrJxmwEFF8CT6RxEAUFaV1/rYlp
lLass1Rt4X7ZSnrXpj+l8NCUP65/rov7vWZOo7EDpHgMdwVmERw5I2x3HWA4uUp/ljqYD42k3fV2
Lh5daGeyV0paZ6pR7Ys2/AQf5nJfIsoHPlP0r9cbmOmGP4Pv83IAacoVAle0K094GslIsRC9QS1Z
GsTj3nFhXP1JVX96vhtWKuL9ISNBBobHGGp8gGNDXxd4i+EiiUOI6MYhNY6ychaMukVHp2vBrRbq
FG5aZZbu88BTvzggxln86cdQ6tVFhS6FtlFrOfmGfKsEKTwVM3i+/jXnumv8Cp8a6AIU+BgQhnbe
YquulrtS1r8jybnVTKhb19u4uOQwJMaF/VMbJh6tsqo5uS2HAExrBVwKdm4Ly8DcC0yWgbapwecC
P7cBjqwxFIHCWh5quiqVs6/cTvn9k4kvoRl3zEwcqFnD+QgcuoVjhebfX/86My8wrcnKZVUwTD8U
7bautxqAq6p5dvt/dLdYOFzOTJhpRZaeqBl1JP1ga7KHdmonNh78wqU9cuzEC9NlWo3lK3kIeaIs
bGlwi1NtppBWvLwQ3LXe+JYt1L2P1RJmLoKvRTB6VG1jmeiy28qA6wsKaWEczL3l+Hk/DTIplhtL
SD3RVooHnex8LzzX5tv1Lpp79vj3T8/GLQJseQrl1c1JyaKcA0UwJI/XHz6zMIuTKd7hCu5WJkSR
tA3xVc30dN3VMRS0BOxw3VnGycMR9YtfaTLdY9kN9arVmC2StWmMt0oHYWd+XH+Tuc80medYPaVm
4rAjY9u20S2CHLUMzkHcXn/8n0qdS0NtMtUrN8x6rdLhjRia8LuFEBat1UICgIIYGoGh2oLC7bIs
2pWD5O88RFbqRlZdzy4R+uL3UxfQ5TRsT4BJOPUpqzCZlQQFiqbhRMWdGoMr74Ai12uzzdSN0DX1
WAFYljd55HubChrnUTb0+tD7ob6LIUmfvbzuf9by4LyiXR6ejCTjJm2lot1EHA1cobUOXmCaUHxg
u1dGCZgXeED/kiQoNXshVw9DLgBtjzO43KFv1N+awcq3OqWxv8C9B09llmWYPKXZY11hApTDEz0q
St2Zq0ZpiqMbaca2SQbzpjGCAXywhVuGIWgA7+PIOqUZsd6adQtb9qjetZ0WlNBJ4YMkvpDsy9Rj
KhaOl52ysFN+DlBRR+FkGwL9sZpm4RJ6eYkzpldDGKq+Fbm5eSrxPtGF9J8atnBPXbeYEO65Pjou
Dz48cP+eo+IgANpWDcXOEk3ax04prv2o42rgRtnCALz8Gua0/gD0hGDJfQXsWSiRbxsjDyxUQrgC
QbB2dX9hQRgn/r+HOXrDv9+k6KWCOiSug6Xue+u8IcUXxc3CMfDyO5Bg+/vh+pBy1Kt5eAuYx4p/
9BDb3QrSVPCV+wVqycn5L4KWg08Fp+S6k59Nt8vuM8/oFnbiy2d+w5os8kRtU1FSWsn25PzdUJMY
w+ueGL2rFlD7rFh8Bo5bQjkzOszMgkFeKI2f65Jx0H3aADxFM6R28JDNhA3wSCSK60wIg4VD3tzT
x79/ejoUiBKviy63NacYnTXEV6/rjtenxeXrP/0xmRcU+LlZVBa57fgG0HK/qId7SYqH75LqIHzQ
sgGCP9T6h0gxtC35gw7/UQTdhWohW8gLgw2iIaCDn4dCVr5TVmlbJHfA1lGvQn49NHgh3ZgNxoqZ
gQLetzSoLL6TLOUGLu+PPOLvr9Pr2qAXkV7bUeliz5PqOBZU5wFs5sowMlxcPGNhfs8sIdZkf4kV
tSgSXa5tDxO2VWBVtwBDenzJljpjroHJQdKDySfkXU/sCAQTJhtKC+LK0d8CqeJQcb3DZ9qYJkkB
F2ai2XnwO4UbFXJk0f00gJtdf/jM6jFNg6LHSdOiAbjuyXCrNCaedtvAgqTUeuHnz7UwWT7kTGzV
wqxCGz482DRKUZxHz8nWeVQvtDD3gSZriDGIbdT0rXlS2aCxlIADIbbv17/P3LPHv3+ayRigS3Fq
UhWoZc0u0pR+o6spps+q8aWzvGFOlgqA36ZL8Ztk91UK8Tk8uREOqL2xsFrM/f7JYgGpowf/1Et2
6LxI2asDccFXn69/m7menczjINa0FJKeZCtyucvCFGhSVG2hMHiruFMXdp+5RiZTuOrxczQjSbUN
wwSyXWFNH0RNsivcDM++2vAXMupz7Uxmctm7dYiLjWQP2qMhvmviiWhpWy9cCWeWvGk6FLZ6bWg6
B43Y935QkG+nQHfy3HiIiKt4aby93iMzvW1MzwKWIeV+NgyoyUqou5bkvqANIjofY3K9MNvGZ104
zEwTo0MrpTooTdFmmT50Q20Tg5JXQ93ixiiXBzMXfgh1t9Arf27kl1qbzO0SfZyvmxJYX0EyfvTs
aNZKF8hMbGE053deA/JGarxq7ba480QW0CisZRYOJ3Ofc/z7p8lvmFYIVJsIW5IFawEEqNjfZtzp
r3fWzIib6kyUtAXCF6iSnTfND72J49ssBvOrdZ357meWudBfcy8xWQHgVuXUNBGrieACb6OkL09N
lms2i06w8CYzTWj/WggEfE+wdD/xSqCW8aXm3ktB58IeNTN5ptkUst8YFIq9eRoBzsIgbkT97IB5
xCU7qr99rTMmrxDnkiCYrkZnRE9+gJk4fj9ecbYUZeEl5np7so7hc5u4YhqbpyL3T05jvKStu3MT
hYRHXy0Vuc41MlnEalOKNCpeDExXW8CVdzUnZ4AeK0zJr3+mmZ6eqmEwZS2aEMwKp3Q0WKr3oJrS
rq/yhXPzzG1gKoap/RKidsxOjot5vpYKYMZpnMBbN6wHyEzGj8jDN0fCBBs8UJ5/bY/UJycUQcDz
Jm0r6wQu+BZF3avvDHdimT9f/2YznTLVZ9QutoTswION5ZIZeQ9CjD00FOmVtrnewFynjH//tEwl
RQkXSZdkrPOoouoq19rLRVWswY4KC03MvcPklOJCHiRmHTB61WabBLUFcQwFjQ4xSQgA315/kbnV
flrdAVvHZ3QVBMgwzLYA6+85VGDZ0GOehgcjgZglWdf4wy/sK9NqjyyWWozY89auU+uhcft7QXW+
FhvRJzO99ShfcMuytxv1UcCzSBZ3OGtCk1/q77nOmMzyTHV13WxNSpPCHaaPGH92Rwj5frBUdDbT
wLTGo8XqSc1iyOWmoeIsXGL9kRQ1EFDcnPSgX7oZzPTBtNJDCrsI8eHooutzO3NqFScKUXm8PpZm
JoU2mdRpExuyWWfOabDuRNR6kWjtk1792jo4Le9wQhHr9bbD9iB89iXvkFON7Gnb6z997vNP5rMs
+phnE2M8iaroPEJaHU7w55QzPlHiwQzYY6+3M/f9J+MIGuAgpRb7aooxU+JG97jQvV1/9MyWrY4L
/KclyXRDJ03NvLfFABdfMQK/kRah/1jGNZB0FYcaITbCl+uNzZxI1cmpNxTNpsD/zTp5WfA4Opj6
ugIKKhtedYj8axA8/1Rp9XC9sbk3m4wr0lyR0FlCZFt+4tgG3P5VWQv4Z3odZh4uhOPnKJSkbqGP
ZoaxOo6RTx9ycCzfgxA72Fi/RGtfkm+7Rn4O4vT79deZGQPqZKz1kelUTU9+GosH0KGK9MuSjIXd
fO63j21++u1FSFG5onqD3YTCm2pYP7oh+B73/sLp/LLUGJ325GQ7oDUvcKSjYi8JpFOadMVtPjT9
L1N2i3XjDR9iWJAucLGQVlRMb1HfY4arDwpU27AGaQjRa+Miv97q1FMdvvZBJwdJsyhdQdHQ8+Ie
DlZ2OJXQH68/eu57TjYWB/NIMRVV86QNL7rbnNrqtU3UhV1r7uGTxaDWDR4vZ1gbJ9lRrrE5rrzs
2dFhcV//9TOr2hQH1xRWl3bYa9qijEdN91sfCOUb763pbq83MPMGUxocDmiCbqmBYhNfvO2LyNbH
IJZg+Quff2aZmULgykhrC7NAZ+tVfvGQygp6aYlexkcRj89MieKnyHD9n37Uwse6/k4zq82UCte7
hqtKeBHbops9k68MNwXuDWVZvRrYa690JXu/3tBc74wf9dNcDeBfuErPXA1FHxCvBwD5f3F2Jc2R
8krwFxEBiEW6Ar3bbtvj8SwXhWdjEyB20K9/2T756WuaCMecxgfRUpVKqlJWJkgplBdYLFmxz9L6
aeFg9GtlFR3LTjEyN6gHsYl/w+sZGItn0Vp3g3THO24S8qMfZ2clWr83I//nngcNdu0gckgZl0rh
dcQNygN9mr7zp+LBO0KhOMBLTAhlg+TsP4BlPzSj/EfXBt7WOLYvECdasaBz2Z3XfoF2OkHP0e7Q
f3/pxuuiIUpCI/guDpDrDM4vm+dDGvwS2/I8Bbu7H29zZIWAIprB2+OFNOHSd4NkepNujYhu1kBd
V/cJlkQ7wXIfyip1i7CJJ7tksAM2fGXgHrrtR0utRPqBVeS9QVsP0zX27WaKjMDdQxY2MMK/EL0F
ThUqP2jkySOAwgG3NFfOgsVV1vwXLOOzYVwghWOotv0G7AV3eHjZEvybN3M4hjP+ZYcuqgIWgJJ9
40YQBIYRIBARCJCJQPxi3x373+xn9uCBBj8APb8bJhu+kv+/g8qu+YHm/okTN5Nd4Rc28ALrLj6V
WxR8w2YzYk3Su3gnNxBxDyCFtIFQ3KdKMzC2dkbWEMqghtlPJ7u7q2IZoT0ZXYcrc7p6ecDg2lnX
QWEJZPGwddb8aOZQpl9WnOhqNMLA2kmXgbrdUDkGBrf5qw+LXRwJQm8P6Z7vftYBeI8hHjeEfTT9
I8eLpY7jHfoB7tuVU/wdpHnNWtpxSBu/zDnFL3Dxbb6DtOI+AZlJvOn2/I7f+WENPSh2j9QOANVs
Azpl9FmTQ7eFFN63tfUlC7FDPzMRMkt/iNHtMD7NG0ixnvlxuFORhSgi4D3DCRItz/bBPsh9GbzJ
sAyTY3dfnfGIdrb3Zeg+ruWc118dPVc/XesapNCtgQXx62hCAIufIUQaXZr1ur3cQ1+O/TR+8j5I
HqxwDljUnoyXer/2eXJxqSv20A/fZijRqFJePCJywu99AAmhiId0l/zJHuO9OwTzAzlNp/Qr30Jw
8W54c7ZFVG3BYAnrQP9pYwdGtGaXJRixfixDYvhCXYi9DFIU49y9yDLAlewRXNSA49+1ZxAc/7Ie
b2+GJRwx0UKbAXZy3oKf76TO/pfy0fgF7vFQbuYtBK3vYOWVF/EluD/RAhTA4qPwrIuzHeVd+Vg/
jLtq5z9jQb/4OwX6ITc0g0uXuHuYV65UCwFE53edgMAFSTusCtgIdBzw/oyb++1lWzjl3h3pw4Vm
rq1UmubFRMQOunYHlaIwcdfA3Uv3ivcd+2F4029K02twiDZbcJJjbPvJPdR7CM7uyan+Wkf2b+Fu
nXO7hfbpr/zeCSAkHpT3yV+ykmK/2+XKltBBmCSJlZ/LC5Z9U2/cwMTFot2N9y0OtSb6+ZIgQIit
+wuqvfc0gkA27ha4TATNX7HJThADwcZgj+J+rVttYcHf2dc+rAi2hFfMdo8Fhzh7YLuQOQIGLhy5
t+IsSx/QQnJsqKLKOzzF1vPbMN2BTC/JVso5S9FNh2yKyvVKPwNWH7qOG+MMztuT3E4Hts3O096L
JEK9dZzBklDez/vi7O0bUGt8ylF1MGc6S9rU0H06ZT3wwPItdSFZMX8mq/NcHctJVNf13njZBRZB
qpuAbn8/5uPm9k9fioM6s1462nFWKfx2cna/Ny/Oq3kvvjQnvu1e0z/+K0RWrBVvv9zXrzi7eXGK
D95lQ/THU5CXPQlIQprQYEB2Gkj+jY5PJP3ngzsPSs0rkdC5eNS1j2mR0C9sPtomvOG7Hf60gix6
+XmfB7iI3P9Kj9tfVbBNg+ckwo1WBFPIdh5aoMzgX4KLexb8O70+ifD19govBEiduyslE4UsFUhe
INENbAPQ4qNjvN0ee+mq/h8iLsMVoA7E4NWm+kdEOFXQkAzmr/KL/8x+lg/tod5CISNyn6bjsHFD
7/QpSBncUrvfzSZNyrqGNV0J2d+mBwJJRbdntXSM6Zg+zjPPRaMsMKtf59Dc9PfpMTvzA78DKHMK
wZO0M+/sqMQpBmG0+fn2V69fWB0d4efOM4XOJXovC3vnOC9F8la0h8FaCU/XK11QpdBySAjVDwZ0
4C8NU8YZSgCn9Kn4Su+mY/0IEx3Tsx/VKzff6x7n6Gi/CdgylbmX5WMyHMHiKPI/t9foai0Dk7is
3YctDDW4HtDoyyTS5wr811biRkAub1yqwnhYW6rrF0VHJz0RmUQx2MdXpjM5z0d5YAFYz5ArmOdm
w3/fnsr1aOSwy+J9mAobUxsPPDC3lMPd0D3YNdIEkwW8S+4qByyH4OpoiLFyA7x+8Dk64M8FeT+r
cnytTe4leXMtqAa9fG4iWgan6FgMysKZqkoeuvNDNqvNPLpR0X4RkAqMKehQp5Wz6P1i8t+w6uho
PDKitXfg03Siwg7S8tBUddheWE+hLQT2/cBFddZ2vvqJd1fXj5CxCW5Pcmn9tIuDUYAlpioQ55rs
jnsPWfVqrJIZLmx8HZxXUsOymQ/bAIX5VXKBkqZ/nMfiCWpEK+Zf2JE6RG8ms5BT1fkHlgFj2Nll
++xapFgZfeEMd3SiklwJDnbrwn/XFYaMlgN5s8HtydavLO9ggKN264tS7KA1Kh+hU93v0CTfQqWc
y2filWhimt1hopuB0nzFUxYihc5uMsnWNqbawYzBl88gKc7U00Vty3S7iK41Hyx4hU5w4uW8jCGN
SA+AP5JzomzvTDIPT8xZxVZi6dIntDDhMZrj/mWxA9g2m7cxS4dd4aTxGQKTa/C4pU+Q/49EFqro
lZwEPQhkbgFX8X1lNn9iNa7chd5hXVc2LdUiBKfowB8s2z8QO+5PtpOwQKgui5RXzYE1phSKmlDO
oM5Ed6zP+IsNafW9GCjZk7iCmnDeyBmZT9a6Bxsc1ZvW4e1ZGQRSTYaT4L9WvjXBzgcVNohAtYls
XwvbrF6spCq/2JMHhAHLxD5Vij3Zdq4giwv1MYFuqoMN3HCUto3aog0DPFNQS9yAZ894sZWf3YGm
BvwKUw+qH4jKptNhICyFbK2qu6Ay42M7SfMIYXHvAMF785vVVNMfz86rX35e2B56LBIIvdggKQUZ
a9UeoCRKXqe+Iy8F3p02helC/qvzIH/Yxpnth2JsnU1TjqBHqpv04NtgQEfheTS3eTPUJDCz3MaF
g3ZDhFdQ676FJnRQT50vd8opUGqM4z6ASBqLqolZdmiB4flu9vFwabC5O6tiRA4+mc33TwVFql3B
oPBWVayD7oVQCq/jysEDtk8C6vgrfQlLnqlF3cSsyloBZn+gDpopRAUl0lrY0HurvE91iHl4Qfx/
5/e72E+ViI0DKbJwgrXG9A665CsVhIUopIMpS5qQsnQrigah9smzmQWtcm/PiP8T0uLIEtWaUMVC
gNcRlZ7jNZAoZOyAYPowEwgNrPJcLN0cdQ6ZwXBLxxIOxiYtkFM1GULRddAqHKsOgYh7xi73/YgS
dLqWBQ+aUlR7NHxDkFcIGV96m8YhQc9vl54GCj+87X0Lx6Z/cZoPFyjPVI1bzYZ/KHu2ndHY7TUB
6JrQg/F6+wNLa6qFXsjQAaQkoK6dd/KxMg3oJM8rUX1paC3kDr7tpq010QN3PbnDhdkOEi68ldGX
VkaLt7Y/umbsC35oQcYQZsnoBSPFs5XZnuMa9dXPLY+2+0H7UMRdzvyDkZePMZ0vYohr0KqFja/T
cgsmstJNGnqITe8gIGEMQYJ7IAu2t386hYtcOZB0CKJAdamuc8oObCKKQrVvVPdD7uUBqC3yzShc
Dp1qb8qOrjc0K6WnBaPouMSuivHAZFT8gCBO7z3Toq8urYeHBt0Nz+g/8FcuYwuupVM5dAaZPG/q
+1OlGE4d966c2Ob2si1Es3ey0A87DkIGpbCaujlBczOQfrOPSz/Me3s7OmrrqV+3v7KwUDondNbh
QjU0ojlBnf6vKYz0YFTT08QZCbq0WntkXPAwHbApfF60QIX7B3TDQSObB/bU761pWNkcC5PQAZtd
SwygxwrjUOO4D+fCq18Gj5CDTbrsx2Aaa1WQpWlc/v7BJAKgfKV8eBWtzC+lS1/SPD1S6a/BKZfm
ocVAj7gxLVFrOfjeLwSoAEVTZUFIfU1Xbml8LRD6LCkATkOo6qwOfeiucMIm5vdslK9V3qz47dIi
afHQd3hSzVCzOICH/1AJq4Q8awnF7fpTMHyctVoo5MME/L2HY96V91k8QNz12BYlVHhWKpcLG0+n
5UL7k5WzBlxWjTPTkA41mH7L9r7rpuTICYCPwl+jZVhYKx23mTQjGLTryQKRRo/2PhlcKELlKg5/
afhLRP7gr1kTt7Ovmu5Ux1NUlcgE7C45k7ZcCR4L0U+HbJrxlNYQou9OTm4MUHIaIGnsl0+3I9PS
j7848YcfP8yA0VHbrk9Zdsf4i1E8mBCKvT32wvOBo1NypR4bu7gu0T1QZcZ+sJ3qVVSs2HcQzd37
xIdydmOJrUeN+d/sFPXZhlA7lMhUijLY2CWPPKVIcRPptWHFS3pHxrLflANaTqRMxsfKY3MfxlDf
zQIzHgXbDpnVHzo5umtzWDhW9Y5uw0J3pKJyRqNYBqHxogWJJXpGiYSKdlE/QXbs+xivqrlcNteV
Q/w/vd0GKwV3Wgv0aFCnBgi4fEGynI9R70jk+MkAbc25B2s7en4NPP2LbJyCjvh9OI5kLf76lxhy
7VdosaUTTexQp1Qn7o8zRC8cr4aiDOeAtzs8xW14piT/xd5FwcfarH66gEbvIa3UBm0tyU7xnIXu
hCZWs7KcQE1l81L6Cj0XxMjDvOvpwzh56VubF+KnuAh/F7Xs3gZVzMEYJ/zM63n6MvmOufFcSZqw
BkARjbk9wf1c4ayGaED5yKAK9gjWX/A0Z40qdxD8szZgbJxfB9qpR5O1eeS5VbsxzWpowcXRE3Dz
GP1TNjYssqW0d7EZO99mEH4FvllO+75p3V3RQgO7mYwWAWi0I7Nzi6isSfd1Lgq0ZrrZPN+xMW+P
UM1V29EwgTKIy3xnUVqj/3EuQS4onCfcxroNkhaShG1hgmYQKryJHUpZAEfol5n7oIYSBA+NLIC9
LG3XCkp0kfy+vfMWdrWuE9HnaEsGUsM6jRAjt2IP+uaoZkZu5iQrWeBSUNKOh04yo+6noTsZNa2j
GgLDUSbyYQUiu3CE6lRuTpe7TDZDc1KUf4OiwBFC5iVys/lfxvzo9hotfEOHwLHBpjJGGeRUWz8a
nDdWcV/xt7hcE+BbOOB0+DWZnFZJz6tPpaAGevbHrYeqRmim/jHzyY9xKF5uT2TBFDpwLW5qnqV2
eTmpxZEn5k90PKz40dIctNMBBVDW5X0FMYAUQagTVRQX8pA6w3kGPDooyrUn06U5XBz5wzHE6pjX
E5hDoOTFXjJSfU0Ke8XOC3vBuXzyw9DTWI4ZHVBeR9RCfc4S1qE0IbMoGtfffs4C2o2vq8y0BDUn
NgOl/p8Md4BnIeq1su/CEfR+un6YgOnLFBUpCiOgE6TPH2v+xRbkkEkAF6QfgtNqDS14Pe7ruDVZ
GB5oIDu81rnmd+IXG4uvMT8sGUELF2ywRhM1U+vkduRMhvQx9ufHbsj3tw2wNLxWVOssrmZ/aJoT
azYSavd5/rMBocHtwRcChY42Q29ao+yyIacyu8vaH1LgQdv/DdK0lWvS0vja/RE5lWpL1XYXFW0j
mOdmV1qgFfdqAzVU5r3dnsXCDtORYujMH8rGBF2Jb6qdEHSbpGrFb5YmcPn7BwclXo6atIL7c1Lb
UUcHe1NDBDZ0WU73wmnWhJ0XopGO+CKlqofKYmjad91NnPeXV38p0PyG2jEQHT8TOq8s1tKMtJjR
2FZuOTl6kAU0Dv7myYjqvkT9nvXC3DlD1q7EpiWj6IFDprgUJx2YFk373uNyDwXVb7ftvbAldKBX
RWpqND52HPStqn1uKfcgCVf3jI/skxtD29ToXOKxpUCiMFJza4DYJYin6TcUnl/sGvW52/NYWiJt
a09tAtcqmHnizWw+uNCZ3YNgSa4YYMHQOvHplPDOFQy7QrjFk92MRpD25utQyydw1a0408IMdMJT
BuLmoc/K/iRrjx9bJ283KYnXANRXTwcgmbRiv5xjF9lybUAsjmURYSQ5OvmUhI6fyO2cdO69n1Tp
Uzx75kqwvbpm+KIWr0oQQA4VTY2DrcCDW3djEVF/ngM7m6aoaYc19NlVD8Z3LmHgQ1iZ4nkGbxmL
j1kCZihrstOHcvLUtirycgUWcdU0+IQWuao6c7005smxKpxfsYCEJWPlStFyaZku0/rw8wcnz33D
r9Kjk9UvsyiHKG7pvsscAxnbWvq+NIHL3z98RPaONTjZDJvLOMigfJ02axWmq2AOrI0WmxqwG/kM
ywMxMBmqMj0WxRhaqFcjG77Ph+EpUyNaYlbKQUsT0XJOU3QZ1CNJeky5ifpr+cd3UZD9RAjBTLQ4
NXQNH8G2kx4tx31omIwgJ73iQEtG1qJT0fr9YM9Temy95uAlf6fS2+LdIPBmZyXIXj30XFOv6ydl
k7PSBzlCzr50+dmy7GPHvqT2L3Aor2zohbXXy/ieMXUEHcbpEQ97QS/faL7WH78QnPSKNPi12zTj
2F+O7d0JZOkBkLA/IPr45tD0UXkGjvLi+VNW1svTqWcObifMBJ3NVljws5eu0ZbbFyf8T0EENtC2
coWn2kGpiRxHMZsiNLlDg8o121OZWAbu+14fAjoz3fGZl4fOLNw7LOe4SaCM/hOKjWNYuGC2FRSq
TGNLzYeuUFbUp9Y3O+b9FoVcC3CAtkJLfG08zGOXbz61JPqFCRuVmhm0rw9e9U+Vf3JzZakXIrMO
iRcOSjWOKfkBLGlzFoLokIEgSxhdkPkp+8yx6aLB7f9DW83GsvDjKj6OztiEgqnkN1WJ9fX20ixs
XE8LnKgrxq7re/ww+OCwnJQsn5iXxH/H3pOBqAdyuP2dhSiqUzcUFTEaTkV8JHbznBZUhKBTfjLn
5tG0s7e8UI9V1loBQDAvtz+4NLGLD384Eca6cUVTufwwNXvFfeznn5nxMNImuj3+gu31dwEwUSTU
dH1+8En2sxDkT1ujNWJov3xueC2gIt8ZuOXh588p3Xppj761pESzsFjxqoWIpL8FqK4n2HzARoCU
7mDFphEkZvfLtxxweEs34Ia1jfM1EtqFwKozObg2OGwSezQOfm3FQc+ML6kp1mgiFgyhPwuMcZEp
15phCNRKJ5Bz4w0oXROxXfrlF+/64EUsUzlDX6pxUEgaUyjKDtmZzOCa/ZSV//MwIOHvtFDJETSX
geuy0EIxA8wEn4FRuKZetLdL4AMySDUc22w/DAMqsNVmLAfcUMlKgfK9fePKkaBX6q3eaTwkP8lR
5Fm1dabafkYfQf1Qz34Xkjy2oILUi0iYfrq3OFoAR0/Noe/IT/WVYI7aPveUjNncVsahLW1iBiDC
JQmoHIUfWbW1hulY8jHt5tQmEzA4tsMPbgvQRS42hQDjVyFWbk9LXqZtdhb3XZNKmx9KkR48AcxY
YZhrOo8Lg+v13ak23MaBdNeBd7+Q4kFoxApue+/SyFoCJAuSZRbH2cHkoO4442jpSaW7cht7FxC4
4lp6PdczfHSlyJwca6dvH3mZk33ZNua2GQia6vIye6gmxwi7qu7wqjH+BhWg99dlvZtEMR9pOIG6
92QWlX2gfuaf8knmAp6ReCvYx4UTRq8spGOnUm7bwFZOCfI/ozhLMbhQVO3/VvEa+dTSRzTP6yg1
a9tzjIPjGCfZpE/l2OyauP9lm9bf22ZccG5dbgWia7Zn5i1wjrVxrGPzj2GbTzME2T7nJnptoSdy
5mMO5tauBv+ULK0D1A7XGBAW7hX/KSr0RV8lpVseC+6j4zS3+59e0bNNa8fAftqO2nh1L8CtDvmm
MEH1YSUdWfJ97WAguAtDFxq+T8YOEovjBkWTlWiwYHKdcyUdS4DfWgyN9L505cas5zDOi8Cxv942
+NIHLnP6cKjFvUxzo8PZz10aSDsDL6eKnIkFndHubn9iwaf0vvIOb42Ve5mDVVVbXqVZBDr9FyNv
1nLZhfuLXqPPTJKUbRWnR+HLvAXln5U9GbTJjkNv1N/juS8gqu0U/atKibO5PakFm+t6MCkHiVpe
FOZpdvMX2+aPrmJrqLgFm+hCMGBKg4wKAwtcMX5N4aWmvxvBRc/iP7d/+4JBdDUYiXBBoCVXnrqq
DV3xnUOMoQNQ5vboCyvzHsI/eJScm7agveEfezt54HQ8K7Q5fG5obaNliRxzu7Dt42QUWcBqBkro
ZE0Tb4FRznzHxX784TJn+dQaGF30EHsSqQzjxP6JLidfAhVOWyhA2P1dnxh5ADayfNfkYG67PbMl
F9ZCe5HySeQOyjFFfzcUW8/+Lq08av3fuTmGrVhja1uwzXsX44cpGsDuZn6u0qO0H5XVb0AStL09
geu9IUhNL0H5w9BTRYTsJxIfGwsyl+MEPa4iGasgFr7AI7sZR7NNywh0xfyZNLF1tD23j5gF3IEz
5vVdBYDYmQJZsBKUFzaRTkKQ51MDoQQEBa8f2p1DGP3aOSrzg9KdjSKcctKvpLML1Sj9FalEqaie
SYNq83jK879pg/ZHtCq5oF/I3ZXlXdiyOosAwzOhR3vg/3zLChsKDgEq0Qn577bxFtxCx5LWLVGA
Z/HiCEypf99xdNs1bitWfvvSsXyx0AfPSCvITqSGXR6dRKIB3s+tCmSHINkiyhgjRZvfoyrRBc9t
+c0GufJKwrNgFh1f2jW96WSiBWWg05gn30q7HamH5hm4U2/nyRH1SdJ86tnHNXVwiTWMY1WDEeGI
K+axtpM9XuICE8/dyRrYe8lGWumnLMeaczAqngjxyX0/QtWjn5O1hrsF/3qv8n2wkaEG6fhGbZ76
OTuM/G/b4LzJ1wgWln67Ft3QxjG1/QThmVi5T0ZPjzWg3rdd9+JEVxKD93D04Yfn1WzGtvKs4zSj
qckl7AcD4bOnpi01u09JgKIFWVt7t8GTWA9Ew5G4xS87Kb+1dh0xp9mTrvt2ex4LS6QzNCQptBYU
eLWOveDgBrTyHYz9/LmxteWHHcdh9CRonVGR30FDZgS5rL9GDbngOu/H6QcLgKWc8ion5jEV6t5M
6MlC6sCNNdL7hYXR6RY8w6IVlGnSUwdZpIoMZ4fJldeopaG1nBV63BXtKms6koF/A0dwRKlaU2JY
CHo6m0LuekXug0TkWGSJF/pe/E8NDB3Sc/0M7ugp7BlBZo8OMCNZU+NauEPoDAscb8J0cNV07Cwv
9BwXVCaPMUQ+/VCpHQXd/m1vei/TXtlyOr/CLE3fmdvZRH7oN96GV1JBC5HloeRqPKNijB6hqrSD
diDdExtYjRwViWo8yWKPZnt6J8Z+elGi7AN/IMVp8JS/mwkVe2A7pzepTLVRpWEd2h5ga/TfTTmE
mnh8ZAC9FwEpmvg19t0k9OLC3E9D0uzgcgxqC56x6YjlRVCf8Q9OmXT7lKfuTvrppnPL33PCpq0r
aPxI8Cjy2xrEcz1lEg0/jmJbYozye5/06T5rO+j81VC0ClRjIE+1GtB8I1Ft957jkG01CrWT1CSQ
U7TmO+LUeMeUdhtlhdFsZVL0T/EEuGXZN44XQnLT2JAOqaFhSnLP8VKyZonrsU+nL3DbuehSOSWn
ssiiBEqepJ3wi/MgjtuVT1x1Y3AVXP7+YXPTqidg3fPxTo+gkRrjfM+I88/J6Ws9l/dV09iQREvq
yBKpvfLJq7sSn9R2ZUs8I+G2SE+22z4omj/NgNjddt2loS9XhQ+z6aZLI2/ejSevVgFzn7ixFgSv
rpMLsqD/H7kq/GSuKUKJiW5onHRpwNn0zZ5McAmm/E24BmSc1LyBvOcalnLh5PsP3wfefQjIYNAA
ZHBQSdljGlILBNgVtOPCGQ9ct9fs/d3/2na3/39qqZEIZqddciqyoQQwFDwKIXII+84b43jrqtGL
0MuTbvveoXnggLdzU8WtvZ2JPYQdldPXGWLKR0sxA5hYNT6Og+F9gw6aUYVjTZOfhNP+UbWTSaA3
wu033APTL3NSOmYUu4aMoLcG9r2SdpFMEitqRFk+llVnbfKK1Xvc7PFWlNZd/K1O+HBkHWm3uYUQ
OzmdvcPjsRXlqq5QAOqNbZpL5zX3vPzPQKpyQ70RAdIBVsOI2tguHtDwSB+BrmkjwrNxI6xs3A9V
rbZZ7shIZE0aMM9i20IJOxK+MdxnQ+Kg1i2gbD1NP1qZ26EjbHYPDZLpSCEYuctK4hyaCSJVBZ7v
osKqpnNfN17gJ3jEm8GhEfKJDF8MaCYGphpFBMP+HmNebXuWrjV8LLmLdgno7TaemZymox/3XyDz
8jS45BseYu8nZw14cfUTnqNfIlU+UXgCMYHcOldtjx7uB+X+aJlcSZKvbjKMr00h4WaBwVxcUvME
GpyZUUd9Z+3RunQ3NLQKsymjQSGLMK3XGJeuRgx8UqvGZ51RCW9kzamysjvHgs3K+On2xnKxf/6z
rzxHr/LEbSn7REBFBroekdU/OFMSGWBT/dzoWhS1U6vOFAHUrazuDSeNmFkERT2uJNdLv10LpCUd
J5JCau+kfLXvqvwLKG7x0kLZ9nO//uJhHwL1MM9FnzAoHWELh/ZcA+WR7HrQIdwefsGqeqWnSkg2
m1XfnTpe/+hd+3moGrWyNFfTTphVOwlIKXlTM1qfGgiuQuwklBSNVewH+kf2Am57ewZLBtAyElx1
kmKsgY9FY/TLRXAhsGT2BfKYbOUDS0ukRX0Ancw+r1HfSvviTFixk9J9u/3bl4bWtvGAlhI1xY11
4q39deLoserdlQixNLS2Xc1sBrTABfpSZEZgotHXa9auvQt21fMQOUCIzG/xipSm1QhwQjqRQyPS
Ichw5d5AEW+OqJOzlYksfU3bvmaSZa2fzxchbfs4c/Nnn7RAklgeCVoK5F+RiJXr1oIn6YlKa/gg
rxih+QP+kWh0Q3RMgnX/y21TX38S9hw9J0ExuMRGRrdbKpsdbcUITEz/Dcfdfs6cf8SQod8NG6tT
v1BR/d5O6cp73BKBkJ6ktEZG2xZ0tieCKBuWHPwtQQ3K6CTwQa0bZDNuF7U9iw0zMwt+4jEWTeis
wgNFOTwyl7evK0tw2ZL/jfOEaT5ZCKg0qVYgWcjq/q/jlE3EyjzfcG7xXV2TFm9tjh+x2OAvXA6X
Xj5hvmUt818xh+KES/kar/rC9tBvqUNn0Vk66MocZ/7gtO2L77Do9jSXhtYC0gDhwZ4CI34aPTKA
pkmaj+iLs1fQ9Euja9FIxE7RDIPsTkN9dofXZl7r317yfi0WdYwA24xGu1NPIGFiIZ3M5Klu6Mrm
upqSw/012/t+PJtKQfauzQ5uXYY12urKONuaqB9ZyJhLsbJA169eRM/TmsFyBq+ZoCPO+UMPMUuk
AaDSscvhN2Vr0XXpI1pQsnKbiYQUHaj4PBoajSkhrddnkYuEPixQMlwJfteNQnReOTLOqdNMaO6N
S/pjAkDQFOILtX/d9tTroZXo3HKD0eDU73H4t9wxQ7Nspl3N3TKqwMp3Rqkg20ELb02PbGkql79/
uMhUnnBBoIEdRzLVmCA26I1IyQqMEyo3Vy6SSxO6bJoP33CFn021BR+OcUTEVBy7/itp0TZa/y7b
Ynt71a7vQEDm//8jOVgNHKPChWMobcigm/mPfI7XYFtLM9C2d+IIsCdMLTlB4/vVlNnRY2Cqzqdt
HPvbwqxWTqMlY2ibfTBV7iSc2Sc01v2DGHITVPF8b5TzGovCwiLpDG+irZD+GDOBGFL80pXoz/Vc
8vW2ARZ+vE7t1qi4cbNxIFChit0gdZsfqsJ10lRrhdalD1yM88GN2OANXZ6OBK7a/UvU8G3kw2uS
rVVIFmysE7X1qaEmy5TuKRE/pfQ2MnYjYh4KVx0rsrK1l6Zw+fvHKeRWW6tisE8mOHlZGtkgQrXX
9OwWop+uvpohvMeJ19knVfVPfpE/xyV785j5Yjv157I2QrVdZlQdNYFTJaeKg9HHsYv0LJOpCXgy
qpVosTQNba91Fe+HrPeck6nuOaJEg575WQ5hnNbR5zxV22aUOUnvcMiwOrK2ItuW9j0eNeKNa6TT
504Iqp+rue0ioeUOQLY04jwO/NEPveTHpyagtw8xQh0q0qI4JdKsT5WARluQCTW8uJWXf+7mQfSO
IfQE1RwdrM57B2ubP+blj/GTnE1EbxNSDcrPs5W0J9/Ny3C2qHG0wYm/VhLEdrpyo9U7hCid7Jgq
xFGQL+7SePhbme1rlyXfZev+MSEQddsMC56qE3+BB9EaGUGe2Ilk75Q9MOi9C8KEnuClwVgDLix9
RTs98Y5hzJQ182l0ved4yp7neXggbffU9/UKR+XSJ7RdjbvwAPxTcdFtfjZnM5DT2fRe0+Hv7XVa
iKzvlBX/4+xMeiTlmS38i5AAgzFbSHIga567NlZXD8wGbDDgX39Pvqv+uJWVUu1a1RIkYIftiDjP
+SfqMY+Oqmx7SEC9ViZL0PQ8stVYQFLV/LAoJBWKjOXz1zc7E2LXuqEiGKljE0wLRQEYWbqm26uZ
P/VNrb7T5EPJmgmGwWW1QYi8WE+X62Vc0Ox+ybj58wQiWeuGxOQDTFMReB6DVYr2YIiJee9eCyGu
oEN89/EaoxDkpmhk4hL+/8zXWQuJhBlsTjXAIfkc5PcspPMOXgBOfhhZMLwLjprRxjGV+Pv19/n8
xEHW6iJ0bczu4C3maEpd/PTdLtxmZWNvnRklNITI0I3BbIaejM+KXqqPnxkUa5mRYcohc+7qY0Be
ALjd1M2hma3t10907uKnv/8zvC1jhsoiHKeOzHbQ8zJPkZXnT92wXMgVnLvBKgLQIBMdwjFPJQUn
27Y/elajsbj5HkAPeJP/fQBsE/wZYB8rFW77CL8stLqwzt597+2slvNAN0LhlYSpY/2chxsjX5S6
EH/PvZfVOp5D5IBThbHSJrwZUcuxS3A/6/h7v3u1gmN4uNZSLTwti4dihrWWehDI53998dOX+2SB
WgtaKCCsY2gKCw2g9kPT0DL2woviYve/pp7PLr86B3clFbxVHM4YGcxmUMXX7V9aNOFDRTO7io1k
ZR0FZTPsgUki8diWr0SX5pfChj12BuIDEKumDR/pcJDYYqRwRvCTsljanyps4CbtwL7gGLiOUbEY
JHY4ypp43NSFiQ3tQlgH5KO6aVRfbYDmc3+elpeYD+V0rHuu4qUax1vPMhwHdUHDuBnn8H0UXd9F
ML0LD7NloQNOMw75x1yMPosBBn7rw9mXkQiG+UmpANDZSjUqLtSgis0c5tYfalW+2vTghN5KbhGQ
cVGhLZKQesOT61Bg2jWr/F9lWXIbETSnL2i3M/GkxAzykR0ccdLqX73MGt+nkgZlpCtBNwQpVF+2
+SHggkQ4b7ipHkYJaLANgtOgxie7k39rL2uvc1SAUOOE8vm+LirBN3aYdR85OPFRXdp9NDSNh1tV
bNoTNg/3kDHLrcs78cCX2eC/hw+FTiQQkCYgS8dwSCs7R1wptX3HGOYlcxz/l+dTfzeRDns+vwWF
GZSIPcopVpJBTbTJ/co9DEBPxR2Zu1jTuY+DxQ223oACrCyNt10yT/+1LZQsrmuJGCt0BTJWA2Lr
tuF2F3lajO9W6IpXaUERWcIYMHZHMsetR6vNbOfNZp4KEjPeF9fugjJCy+dpY82NmpKK515xYN2o
vX3e5Sh2WVbmyE3pqurdrhb90IK88gPKXntOPOUH9dZxrbCJR8FriDGJORht036zOC197YvQqCig
brk3OidAJZsgZqwgY9z6lV9HXuawzey105uYYNeGgmzQJpZDdB3Xijg7OIiT64KW7EHOReCAR1Wr
aASKZS912Mio0bTOYkmtsAO+2TpxuevWHIieai8JHD8/9r0/bwNgf8GY8vawS1SRaZcORwZbP9eW
IdMmyF2xrf2W34fjMh9QLhhhtsYloCC0lgkIn2LLq1b3SHmAjxjLbuApq2r6F8UA60cIXPJLW1aY
QrloyZCg7687EO6RXVv49E63LeyQWYNKWWl6J0hyfMY3poQdAWE3vYBN6VXoAUFSKp6kFEPSEmgJ
hsnyt2D0TEDC+NZBKLt+4SiBPjMdzpELDfp24BBOsr5d7rPWUnvZ0TIyUEcfxyAQSdPZxUvTIuox
gNze+Kis/SiElbCyeUKy2DksXahUxHxPv4Ojh59jh2KDDK4d4WvbqW2a8q5gjql3Thj49EJoPuMi
RdZiG0JMMfgB+G6Zg+wen1vw3eUzuvdfySiOVT3f0nJ6ImSRkWXDJ0mI/K7shgGWIJcqdGfWnrUY
jpawM0Fg6o8hCBoYDxVK9KEdZ+Z7ZQ+ylsOBjuOJE3L9mIfeS8Z0CVbk4kcVgHpfr0H/ddN/tkqs
ln3Xy8A+dwOWwiBeRvnd9LL8dPuovy6e53vr3X1jb9PTcD9cIxX/8PU9zxw01vq3vKetlxeMpQ7S
IBHqHxzInMpYZYStTQ9iuMkurLBndrX+am/gdPOi4DjNUrdrDhYrn/Jyfl9KLOfuVEfSXS6MxXPj
YLVNGDqHoM3FZWlRHsr2TdR/jCW+d+21GE7PiG2UIE/B8mnv0jyZKd/aBU2+9THWrLO570UeUL0c
rSn76NBrGHUDWlwAJntT+lJ/wpnt/lrwOvSNn8OPAFqt8WOgA4iPdJPlD91YRooMG07ev36Yc9/h
NOL+2YTXdoX5PU3DsRlovtWCq6dy1jP8MK1LfL4zQ2rtBgrRi+qJ9OojykjFDiKLcVNDpHI7+EA7
5mHg7JyBXWrPPLNDXOuqxqDoUZrEnry0mL42PnZWp3j29K23tcar4UBhYJZC9LGeH6ECp/lP39p/
felzP3wVVUaTNZYaap4OHnVvempnyRwW0/fOWmsllYZss7cWOR5ZOCgT8czVJ8tyfg3bgeXxe0+w
Ch0WbdDw5WXzUSyyPQy60zvLUPn7e1dfBQyLwynGdbB20dEf7kKlxwMm+vC9q69FLgZnIlARXA52
xwhleaNvfCsvN1//9DNzbK1YYTX2eywMqmMzs3wDlx16MJl9Ukj4l2RG525xmnv/TuNi4lNpdTx1
8zwOCzTqFgtaVy9kbs7M4LVIxfd6KuyRVkBHuGFEBLa0TZ4HEV7ZR2awjyXjJTzLp7fy6fpMjR7O
AD3G6CwDaK2NnTJYfrnMwWbYW5x3gD71ddU28vXrD+P8l936f2s5brc6ZZc9ADrNOGXHHF49H8GU
yWIPjiXx4ymr8vFQ1ryMJ490Vjppz3smtFGvVmf5BwZS8ZVfOM2D285lGWXDVD96YaNINM0avcZd
MX2EJcMREV+/wxbKz16ZVuLKyRsv8SznhI8b7epesFDFVu261x4iIqiH3ThOSaADKJnn6qWof/lu
e6VsE0Ih6pi3jpfIAfqBfGc9NuWkmLtfjgHCK+KugcbAXkr5krVVuC/hT5KoJddXY69UG2Pnq34V
sB/Z6REnVgmI/Tbo7Tzic8UArFVsay8ZSC2eytHSqZCTdYv8OFW5s5uteZpjufTWqw+NytYdNfat
4EAecst/4I0P8At66vaIAGI6+LklnMhu9LA1sv4t4AwJ2q1lXRe578QmY00s3AIWbOEwJkBp/VAT
J7GA08HG0n6APzF3i4JG92Qa2uhk0R15wCs1fzJRej9IHsj7adlr9p93lJ8tVUy6wPst2/JPTl0U
ME0XuBu/azI7MjCD86NMVgXIydR/ERr4GV8YmYJgO22Nlsg/2UEun+3FwlnabSx8dcZh6R61yqsj
XukALazDDIMXf2yisPY9VD1IfisMXG95BcjPlew07IghqUb7Z7mATl70qF3Ysyq2HZvQNo+u2vkn
mxAS0a3K+L5q7CYFyMfdexNHztUQrvZjWDbPnmmCV3/U/b6vKS+iHmn5Qw1K354sDPvyvBJNFnkg
+N9bRIfZpjZq+ZXNtUg7FuY7HKnyHzDLhUw/X5aQx+6UgZLWc2uK/NG3xqSrwJ5uHbt5OqHTQFSw
lvZaBlV5YzcsS6qqAPlH1Xpzsi3/WJBdSGaWaRPJwGMH1E0a2P0yJI3aqTB3LGyWnWxddeNNfnvb
Qm3+UBJQsOVAiz7JcS71Iq/Ocr1pajT43vgV+GNxSWz3wtrzafzDPF6tPb6ua12LEIbDpj9CioFk
9g3zd1+HiXMXXy09OIUbPlhoWxBqfLe75o/LvINV+hc2958fKJCEOGW1/wnevJmHBX7s9TEr8c56
1fQfotUejttujvLOKO7qMm83k3QGHgd+p5H6neT04cI+JY8sGQJaQqze/Qt/8eyp1qLsorFUbotG
ZuoEOAEDVRB9/S4+3abgt65SZPkMqo/dQjKLlJGOWxzOY7g7XNi4f7rpxcVPi8I/L0K3yrBsmaHH
nYDYEz0/TkUDW67xCd0WIG1rMNnmJfn6ST49U+Fmq50v0Qsk8qNRxxJWtRYEFqzfF/nNMNkXnubM
sFkfdRfXYPb6ckx5ECY9z/qklCrpkAi48C3OPcHpG/3zukomCroMvTouEqdRiwZdH/eipM8BFe1f
xObqexNgzX+ZrSCzgiLvjrOLd0U99pMHAHOEl1oIzr2p1SpcyXygTY0JJh0XMrY6Xuhv56Jlwbkh
u4oNA8AXXoNcEH497AS5Gd7UeAlXfO6Xr0JDIE0gUBTvj/kyPHqcp2HmxTZ4gd8ao+uTrFzC0Fqg
M0pVBfZ/hQUJBo0C24zuWiNT9L1xtD7QFmhGxJyeWjjO0ENgu/dZkd01Wv2p3OU7jdk+bLr+d6jO
SgAPj3rpMQsmebWwrLhFq/ClssCZuLE+YfqWN3glkPSwYvdjHbzB9SnxRrTKCb0ldb49RZOvP8iZ
770+Xho4JoUwazbHceabwIdTi47H+eXri/+nYP5kN7o+XjYGmey5s2F+seO7Yj8/tulwO107+3Jj
xUGsYxNDfnNFt/Vepv2tvRe7cU+TS4mNcw9H/vcj+UXtB4GNwaysu7783cGtbWwvHCHOxKr/dwDF
3mRQfOyPdjE+Zc1YbJyZP/QargdBGFz4Omdmurea6b5re63f1zb4Gm2CbsD7AsyYr7/NuSG2muii
6nkB+myY5rBI8LOPERm4PIMfhfcDwqjIs5rk6xud+QjrkyiabRurYxrZxTBMR4gnYZignmDq+PN7
118t4JyrnjdhYI7UvsVROl4Uikf0W2k9H0X+/x1CFVGd3QQ+mDYtdOa4Wdzr/rkN+IWS7pkvvD6J
YncOPWmLQn9A5tTNqqSYx7uvX8yZEbrmR/aNFg2tJnHUyOoV9MjtPg7N0yzrC901n3tt4+Ws1utl
plozp2IpqgdPuiAcIMzcv4axJv/jhCJ/kpLX9w7nIXxPwj4ZS8tOVCmCZClpddt7JTwiwh5IDdQk
4radwV4FISfbmZGeaiQo420GS7xaBOrEr1/K533+Pl3z+EHxNCXPQI2shSNiXxcwArREhjSAtKaC
o6tCB7EPaEoibbY8ejmpirgbC5TuVJdf4gyce3VrBdoQ+GBXjAoIF93cD409XeVuReCzXOrEDXoI
eglDrQt+yybNM19vi17+8SavT5hnW5sxk2OIWlw57juBHu1Tr1EDcxZN9qUPrZ+Pw+57qFx57Tr+
JSnPuQG1CqcBC+Sphu+kvlRPKHcklrts8y64GtxLcLZzt3D/d7otJSl4b2Pj1JrsQDX96zKyCVX2
7Fr9N+PFKqZWpQd7UxWaY89RB6VdfRCGJE0mm83XQ+xMZF2TyZB6OPnPo2BjlPsIn5VhYxn2ZkNh
tdFW9gAZ5SaHLvdC9ebM3dacMgaDMof3NEjb0v+psik1dngMpg6GH6S5qkK4XSoZXNg3n4lWa25Z
b7MM7oDorZ4H/kTZcO01kKR8/drOrBNrtEvl2K7iRTkehQRWsp/Fb5c7Mco3/MINTiH7k83I2izQ
Zih814F004q/9s1dTp1D2FcRit5bU39zxV6zXErT8aH3qu6YlwiExk2DKvz99Qs69/tX0bYqu6aH
c5U5liHNUguC9L3dZvyVqqLdzjNspMbBzn99fbMzE3GtYG2RdxOeOFUdexYPHGRp5sVt9jJ036nT
IA6v9h9WuXTI81FzBA5xbzJgpILhI6Tq0sJ9Zl6sRav+zGsr6BVgH+jw3dR+UURzBgYmrHQbyBv5
EGecVXEzzZfcCM5MjjWsLOtIA/vZCbSJpUoUz38Af3MhZv2nyfxk7DqrbYhgthxQIXBS0eiHoRVP
7jAnBpMvZc5E04EiG8ZKvzyAJjnsM7erX1s6lTGuPUbo3ZCJEtYly5MzM9U5jZl/julWNbS+NwKM
hTTfb/APbkfNs3g2l8oLZwb6WvSKboWptSCoSJ3BieE+Bi+ViIQ4l9RXvXsJOH7uIVazqe67zmJj
Dh1SSeEHfFDeb5teOByeu/ZqoYT/ZdWN8PFOx7yTibdoHgnY9MGQWF4KZmfm55rC49mjRf0Kn75z
Hcj4f2sXsF9w2JYLwebcYF6tkoSjSVLnyqTN4Oh0qBo4qg1DuPtWdFmTeFywYxtnDmlau95WhWHE
uRvh8nHufEvP5NO1CrZWAHMTtGOmJ6+9F+ZLEc/DzA9j7l8q7Zz5Bvbq5AFJDvpzcn9Oq2oPhBzq
sjs/Q5OVvrC//m9CfTLr14pXjg4FMYIHfMxNURQxhLziAWXgIK1obsRWCdZ/tFM4L5Ht1V4VozuE
ulEreQW4hpxaOJYG7h+ubLoxdi7/wlQOafmu9r5VpcNLXkUCKYk/wxTPSzNJc+Q3x2fJ7UOZf8sL
Hdc/TbB/Io0oalFNvVjSUIsHoqSI4NV1TQLn5VvjcC0znQ1UbrYNzxPR3YrS3S0Yfv0oEwYRyPfu
sAoFQnqKBQUtjmFdvZmA8bhow+3sKDtauJHbr+/y3zrw2UhZ7ZsBRue8c10nLQeZ6tqC6aG/8zma
7PVekOaWg3ExvhNqx55cksUmm6F6X2j+Wk5o9CHvMEK8sB89E/vsVeAoPZ+hqo3DbFs51Q8K/EKi
IZCIK+blF1IX526x2joY1y6tfHFMGsIyL0C7SiXbbXipHerzjQNEj/875uoikDMkVCT1T6CTPxxI
l4LdKkqjuf2Q+YWR9/kz+Gt2UI29XFdPYY3lZ5hFDNtytfVgk9hvgOe7JNI6TcP/Pyr8tTzVqTwL
PiPLnCq5ncVyD8k36tw6Gk1+IZCfe4zTnf+ZoK6ddUCze1PKjbHT0hi1Y8Zykr6t/Atf+9z3ON36
n1ssxnYpMdl0hJzzr4Nmz80EO+DUHkDgjFrtTxsIbyVEEgrUoq+n07mnWu0NhiybnM5t1dEDcDbR
uflROHLC8VpcmCTnPswqKvTVUqHrGE9BC+XdGb8JbjuNJocyJzrpanTTfv0gn6/ifrgKC510qduV
mIw4U20n30pGa/jmZ1nNc1HXY+7MsOJBep35j1bXR3JBjB4ih91lQCV87wlWc72b+krxXhTHWuZH
1flPzOsuLK9nXs5aA2vQGloUvjun8Gy5omAm5kV7//Wv/nwH668lsDjrF1SAcpdWzWvTXzUkjJhz
1xnggC9ZuJ4ZQux063+mRVbADtYZ/e4ow9sBq7pdqESTNOuz/dfPcIYy7K91sB0d0dmsiJeSPkMT
OgOQglWw4J6DLZqLgDUal33T1/OmF0ABB/6Fz3Jm8rHT3/95sAk4EU+WOU+bLmQbG7qg1PenJsrK
ubrwec4+2mqCa17lfTUOXlqGrn6EmmC+9tqA7ejio+udZnNc0ZFvBimDPsoFytE2uWTleFpHPgnK
a+XsMMBbFIoqkip/dk3Mi04nllR1QsH82IWdIok19OgjdVzx19EX5YOfDndK1ungilq9XoqZp7zz
YgvkwoJeigWffjJcevU659ojtdPU1THsunhadp0kkGd0FwbiuauvgqVVTXBCcpEYoihRudXH6Pax
bj6+HuXn3soqQppudmYtw+lYzFW/8UNaP4MIKi51b346S/FmVlGygvNuNZQQDwX2SwmsRjkonHNe
chRbvv79517OKj76ZdASaCwgCevImyvCQyCDp84q/359+TOvZ51d7PBuMmWFPCVyytB0ZUMM2ocX
UCBnfvs6m4i+KBZ4HvXgox1uA2r9LGov9cGAvfBuzrz8dUZxZES3ng1Z2Fw/o1/3UOXHEq0doWQX
bvBpmKdknVGE41QQVFkepl1dt+iSK28cx4vCwY7dvkis1nr63lc4vcB/QuIo5qBwA4IS2kKbmLe+
e28PbvG9+bUmQsuCDBykKCReg3lToRBTdn9IeSmte+4jrGYvUrqVG5QK6nHiRvbwew5btPe/VeBD
ff1yPt0f4iO4//tyhsyHzaSFuAZRUhGj5SZ8ELTQsRaEW5A9ZcMd9Gdq2HiNaS/c89y0WE1rNmc1
rgkh5uK2O+Y1N/Clfvj6cc5dejWhu5GZsqMKM66snFhJNkRzn13Yrp+5+DopKma0HQoLIoXWp1do
F3rroPX+1u9eZz/7ERhM01vVsYWd/JW0ijCWWcu/s2GG1GG129GVCp25mFBp5K+2D1qnyKMlyKPC
/fn1zz8zldc5TeiX+mrIh5NMpP3V0T9zc104EOA5DRhRwbcMRvAYq4mcuwAtg8/N0swddiYsH0U3
7ZxyuJB3PDPX1kS/FsVYu4RtY1p6WeRmxcbWRy98r0FY/votnbvBajJnjS+c3vZ5WsgPC5X9bQd/
n3KyblRjTPL1Pc6sCuvMZju6kDwF+NSs8uLJ2PtMLPE4vnx99XMzYDVzIdWbPZlZLLUBuvVkUoYk
/t6VVxO3cRREdPo0t2qI9JZafYAq/efra3+6Z6RknczkHP4AAgQRlILR+OiENGY9KBMQzxw04UkX
8CtO4Isi+ktS8zPvaZ3bLM3QVSIU3tF1xYYtYNL5GblUSP48XYXnWU1nlCcrU456xnpsmZ00DPKK
ouif0VbtbCClrWIrFGo7KGw6fKgGnyG5ARUvzJtd7TohPB8mgCTB9kYnEamnZKxdGUN/xb+3arlr
iJQFh2fpUMAJ+FLfAXwec+mlom9vbHkhXn4ecNz10by1XSIFTPmOnBXHko9kU07eBr3lkKICzbmZ
0Z1/YWQ67HNZAHXD1bAXBgzdznQGnqfSTdyC+0/Eqm0YKPTdzm1r+VfpTL416Kp+HhfFdg0pckhN
weLfCshsX4WDzvsa4mQRoRZlvc+iKnbhPOcPvSrJi4aa7+iKCRzzhed3irLsivJmjANZs6MkIrvu
sdWD71SHM10bmpuq8Zc7d5bFDiNbbJCFdcqIhm22bYelSVjtOH/6KmwS112giEaKb5OF3fhjhHRw
ibVVYLvYjHA0gp31EGnsjI5oKuGRP5PxjsPQ9ReObcGwPSkNN7knp3SQ4B8HjVv8nUK/fekHi2yF
KORr2IT6juJslKp+8A8Vyc295QRwWh/s2RwmXaB0VrSZfbBrPt1WpWmPp7TE79BS2TYE4nfTBM28
zwLNAGK3FEpWIeJ83FVTWW27TnRbq2ncn3YXotvUsuf7Wlv81bSz82Fhjw2t9FA8BEGXdVGZ5U1s
YN+QR30xIpAUIZr9OrtCp+RMp2MP5lsZcbtALz+ozMuY4oENj33j2O2mrJAGyL1pilCzhfWav9iP
jQ8nq4gy7l8FanBSHYR1VAU+exq9tiRJ0LUZjRUaTLZFwYKtE6habO2yC+5bz11IkgdkEBvPVezG
AQmVoRCHVk2/MvoZrRQG5oi9tQkG7mAYZP1WwsBqW/ZKbLvWlKnVt/rQ+kWWzkWhk8kVIvFQKd0s
8yA3LHchbteD3rud6VNbtPLgstFN0EMO7Dnrh7eRueOAN9C4+yVgMjJQl+8RBWg0tERB3JT34f1s
q/kBxPcA48W1XgVEAjtx0lywAAEs64W3W+bch/2hZlGxmPm3z3J51QA18EI1q69t2fSbbPb623kI
ljfeahFrCamwMxG9zQkIWppC9x+iWei67QVLNPPbuIOw8U9QF9Ndz2Z/M/JqvJK4HUDbBd+AcSA2
hHB0pLWevgVHZdy6VVvEvdLto0PR/x1kPbQVHnR915lq2Ws2O9ByQNpxB/KEvG1z19lAFMJjUc39
hixWHTchC0/2AcOLp5d2K/jUJ8JmdZKNBV66PeoEJoRI+HFvijN8iWtjE+eKKmfajl7I8OkWuvVy
WicEVEHs931+00PAGuWeA00syd192FTduycVg8yhE1dFITxMQtVcwZaR3ZuJF9dOx+dYeXnwZi/O
FNuOZd9PbiMBVbGBhugA4rufu9rd0zZw9vaMkVk52tw0GkeAOaP5hzn5KYS1x3cWc4dEEm94ccjy
AyBicvClcXZqUSBdDosXubaZry0GVX5EHMjoK7hl7gM+e29sGE3S2rJ0otZCiSgbZu+mw5oVl0tf
ZFG4+HRjV9Vfm7oNnEVk+NsNUfTNsqwGbsPPAEkvQv1S58MLN2AgBx5o8f5Q7f2ltcGKsCb/pcym
7LepsjYuRD0vaU2pSkdIT2IIn1ogJivzyIAc6uBBP/Ht1JD6zvXK7qEaq98WdfXWzoP2oW/HJh1M
QF6nitpFXOuRRF1et0nfhOQGtulACZDeTqDRyH4Q/CvVThcgypVQ7CyCdRvbOED09yHZZG37Y2oq
mIjapXlpbat5ylrdxsFc54Aeak1iCArznyHyTN5elbq6yVywBMSSNXXUybp9XJyyPsCG0okaZ6qf
vAmpj2SCg++unv3p6NJF/STjPNRxAcD4DR1rACK9IPwDpxmY7/LSSQACwPPaE41U08zxpCs/ngOL
botROHsoq8gGdSf3iOK3SZqy4VZUDKW9nQ0ymFufB9muaOpORmqoAlhFB3kRe9Br7Wr4ytzyoJHH
WUm8SIc7idvRDmwKx0kXyNXiYSI9hm+Y32aoOz0aY3WP09gsz07fsp1dyOUKDLB54zER7FSQzXtk
2iCtCk9GBAVRxaspc3tDRejtjILhwaSUPkK8Ip6N7ljEJH59zR03hkxugqAp9J/Rs94/NEs7JEUP
8+EM/h87M1V1tkeK+n4Q4BhJtx13EtI3JA+NPW6kmYbId0a4a7BSvdGJ5HcA1ni7bKoneKd5Oq4s
C/Vbe2yuIVgbtlMu86ul0fp337Xihlmq2xYtq99rk4GVNpZeCdGZTUBMh82vLkkLwxILI4T5IBpl
br2dwO9Jmt6msS+nMYILAIt7fKYhRjKVbR3C7Oe2aSYgvzvm348VZUtchp31W5XueN2HvLr1p/4E
zvDMTTE12QsUfewNHshl2oVddZ3Tie7YgAa9aeZ9OgLZi/163yB+y/Gu1FKluVOA891izX0KLALe
BuXefSNVHzXKrR/hiARLgQzsG5WE8ER4FWx20hYcIpA8qmpHmqZ8rSdaIzD7wMosVN3VY0DjcCIk
5hCURT0z3U71RfeM6vOIKmBXvXhL+UsJX9ONDoLlymvxrYJe6ydsIjDluVMUh4VM0wESzNaLekdV
8DDORkBmUKgLDaoYhP2wZ0FlUtcFjXO3ezBBd1MXYSQwxXWNsFiRLpoXj7MDWjmJc+s3gveJq+W8
LcNMvISBLVMo7zC1pGj2JOC9jAJZtCDQzgXNrpVboZ90hOBNbxXC497umXaRnsLqa0bRcsji7ObR
bhz4QsweKDRl7Ty2letFYiYG0w1HANKLOdIC9u2JtXB6b6CBSxC24EjhTNNfm6kuIUs997eLbgHA
gJEx+q/haY5Hlb+Z8eEvkjXV/MOBJ0gbUSeH8aRmZWhvJPY9b701dM9O6Ddh1MPRcDuOeow1RksT
zdSFqtBZvOwH5VgASOf8Ra+6eVy0CJG/5iMbI1nZxI2nyQetJZDIrvdly7YWr2EsBOXfNfGscYdQ
CDZLy/RBtxaNQQ/y4BmnIaWEtbSV/fCtsEL5z7OTxu4nDThY0EIvOsGno6EEIXEJgkMeBOMOKAtz
i11Y+OwFYJIjOUSOAiaJMeqt9m/wV6poWWCCY3QPaIrWCt4c/8fZtS03qkPZL6IKxFWv2NiO7ThJ
J+mk+4XqywkIIUAgIaGvn+V56vG046p+PKk+2AYk7b32ukwJ3zrLfLnKWOnq9cBQ/uczpK8kZ6Nn
H+OKzRsr2/EAc2xguFndFTxxfLNw1u81SNawsgkr/pBkdX9gMCV5iWY4GeUwxPROoVf1NueywXYf
Ko+8CmSwfGgvbn74VOP4TV007ZlDndwISNkDXyJfSEHsOaise7SpabdlTPTLCN/kJ9HgAGmRCbgm
MnJpLmQCtn5La5flSvruBcEdMA6C90uL/Nh4nhH0VtVRIbHeXieJ+J1qbAgpunIRD1nil+G6SwR5
SEWUYCtKWhMWpRPeG+lAAVx1rA8/qhT89NCO8qT8UD4QlrjCpK2GB1PQiJVMWsyGBNRtH5FcptUw
lvF3rUSUt9aaoovS8FllxJ64KkmdV4uLYM9TDeXvyU+9eMdxqQblpaHmCRYaqlvBfl1tvERCcyyj
gyNpBUpGxDBbLit+8JIusavEcn/jGKWw8iHEPk5ijteVSaJNko1ubSYNUyk6L27VGBfIFVgQKGas
Zd2zrytWaOkkJDsm1blysO1BHEdkn4xQbpN050bSo655hxEJMjS9Efpkz00j1oCPiKdpQtHUj3zT
jlJmeWssWQkp+X7EGQsattTY4ZhVXbKKkrL/0pY+3LdGg2/co067Q2AMOkvGq7sqhSaQMY3mZlbl
nQwDb4YaFzR5GxBxN9nGFjLuwHlBQ7bH7Q3AYqLBZo7FAL+boDmNti+3ekpkPgUMU7k08uVxDAK+
slSJXU3H8D5GRfrdJP083mULgp88gUmnzCgppkonxybGeQGrg+UxhXf/YxeOOsnHAVkHg9+Yh8zX
blzZqVl2DHNNaGt92GZ5SS1f4TEQrtLAqwqJY/fVa1VyD215W+Wy7+W2oYiVhG+5wdmOEiTvYNCw
GkncbMuu9vcRJK5bE9Hxi195/XeHInsH3nePnK25BeCgOCLYm7KNYYLPkYvDe1ev4sE336p4TN/l
AFcxmIL10KpHpu6QdICOrg8D/0CR5fkL0gc+wQ6VT6u6hecQarv6mLGxKjwo5M/+JsFAV8wp/IGD
Yu4nThydJ6r/4GLlQ9Jcym0LjuUWmTlkzVOk78QODwmAQ/1oG+WawsAbeMOIB5OmpGfbaAriI11E
i3XTQtikdIWGsw32lR9LtiLh3L/WE5c/rQfNt8hY/APf3zarNhvIV1vCks0LPA+2TkS8jbzyEXoP
oGAje6nXxO/oLuKxek8G8BWhHHEvo2/X1LkFCYvjpHSKtg4qpLupFt2XPkSdtJ5Ew7p8Yv4MuYBX
DusayYwbWYcOpmQ8OH+p3vVrtHhIZqopuLGaML2HjwB59xEPAn6KZ7INGJmiiEEzXY+pmQq1AKFb
jaoa+5zoKXsUyBQG2VRnfCvnHv0MMwP6r3Bc14McC8bCGEp1ZJNVFEROmjIfJawWX1s2yR+ZQG1a
kIXH6QMbhBifCRPwyK2BItdQzrfA9X0h3VcM6shB9A3ZpZCN5HTEjt+NVYxNJbLATp6TPisLq0lc
DJEY2LpHoMNdSQJF8ha3g+eBNMNPQHUdDOe1eo/TJlrDLiy6Q002DavQdPKlmRto3mNvkXEOM4H4
FVZb53R2HYdARHqIF+HKBn+s2rlkN8F9kWFPS7ONouUvAn/MR1QtCEZMl4SsrVdBMy9ZayPEu+80
OgVEQqXEDCsXZWkHbzYpTUF7VtN1OUBq4qUT/a8Ef39jdE9R4i6i29Kz3YAyg8izUE2vaSlq/DZC
7yAPMT+rLJu3zTLy1Yyb+IXQxX856+zXSkVnVUgSQr4EACjXAv63uUzK6W5WqjstPGmKkXd8A6cW
712L2e4pqrV9C7+6Y2pSWAV0fu9vjMmatUaG285kntimMub3/RwAbpETd2ekNtpG4cLyhToIENgI
clsNlL7q3alFl7QODUrBvIUv5i7yFoH3Eh0Sh2NLJ+4FFZD8Ve249Twz55DOsk2ZMHtv9WJ2eJXT
VeDmvqBlLO6HtqseJLzPciBGLu+GEDfVuXeJACxUdgvfEBEMj6VJFZ6xa0SBHRxelmicCOXmGVEl
sOKAlnIXlXBsLbnKNp3os4eRluROk7KsYWoYlWt4i9tiEKnaZ1jQCrWzoj+WGIs2lxjSHAevpLtu
1PreZXBCkWpmL8x27geKyfa98eZ5JToc6GvtdIBqZW4tpkRe51CPA9RgOkkeBNfN0dPTeOx9anFe
q7reOLSpTxrK/P+oQaQkLCn89BfrjKdhxhDAXa+nvlolZYw9WqJhmtIswCzfh3tce18G4BrHXWPX
XiuAdklJ4EPIRFH6LZzDEowSga9y2FEjxGw9V3TexE2WAG0M2auEw8IOvSQogbXtq3c/E+wJK6rK
uQnYMeVRte5dHKHyXHRBzk1a3hG0wzk8kMo1Wk+yB+kWy3HQI3T0yLWvvqGi8gt456T7abFyTxsL
XwavszvZjcMpySLzlHqk2sqYkMMI74YjD7n4Cb9EutGLn20D6GxFbhpbbgEopnfWwnoi9FvzLVjC
ZZsmpeE5drHmBCdN/9AEwfQlqaf4teYcxP9KhPVKcz/aoyz07wYPPgRTOsvtLIC3jt6SHImGlWPS
LoiUQT+E49/Xu1KmxuZNg9DurgK8jnNjaFEjeMlvahuco2UncMyRfiQvvpJBtjOizHZisFmBhK+Z
FqUa4Ag3VlkDRCSFucS5x1NgsXcdLWpt7RFLViHu8hxVKKc2X2LjPqYxqrcO6XGnrIrwxFJC5uOo
XfSlQ2oJwg0tpl/cg5VHDvMLe2jRMXWrCUaw34EDRv8FHUy8AK3Bx7GMw/jBI5gaeGZK0zyOUwzl
ZqAb38N2Zs/zEKj4kQ/DDF+RAAze1ZAY/ZFmbfMClCy9t9UUIYCVsO6Bq9RuEJvawCAEyXZ4TPHj
DJ0fjk8+fFSa8i+ZrBX8X9DrYEARDQUkn2PBo1YWvjF8BdW3fwzJkO1sT+SmbwXZDKxHYwQWGVBR
KrO3cmIjTJqb/rHEZlpkGNju9DRUv9smgsBpmrOTK61F4Gwo78JOQgahZYbqwkvFO6mBngp08QV8
PMOdSvi4BanOP+rMt3DlrpMlr2kyIjeItR9eRMoYIadjMqzhCkceS5uJna8Z6rcFplgclOoaBoeA
bSWoR16wr0e4CMJJst1GuKn3Fjk8GtygGg6q/ZBVp9Gj9bpM2bRBfUi+ScRrIWxzwnyJjtJsMdV1
X1woWvj3xSHmKdCDkW3oN6zcJuPMf2WoqPZZK9II3mjZchwcILLVZJIEzD2YZzVWuB+9HTEVbhTS
cec5Jl9LyFcKp4k26wHn8CrBqv8yWxhDz6bzf/hdjUxQfJ2V57DVlBKGjJQRsoPlJb8vTTKvvaCh
v7nyPnx/nDdzrZbXQcXtxqNwWu3mhXwbZTw8hBBifddhA5wW7j7FNNfDK0I2kAEkKr724eaBg2zt
y4CaXbYYb2vhThrtZtOTr4lMYGraVXqAvST3gc4qOITmQWIBzceYC7yCmD7llVe1exQKWYHY0nZt
PKo3KtYIPU3Q6C2WITISnbd70bWiOfdi/yeOAHpHXNA+IcF0PALI+N9hVbZBY0Z3Grb1dwMDtM5x
lm17obMi6ITY1+j5DCSpQ7SNa9FvZxf8dGmZfum9NsMJiF/DK2B3dhL8dzz39RGRyt6BY2t58Ufm
rXQlEhx9pT71FilJiH8NcuoUqoF+WJsETZHrsnlVJwBgYfk0fGvnsLn3QmzXoQW7LJRLeiBI5yok
kix+dG0ApAGTjfuBC+zzyOSFAdPM+iVfMFiZVkCPu2IuGYoV2oZfsDGUGwdTcFSyYXefLWWMGhhV
4TPxKrBEUDxte965u9b48QqNGfoQ20wouIGKh0sJL3yt4ucKQ7g1Kg8crXphRV16tsqVl9IVxiDy
BO9S8d3xCeE88JJdLbQVKxI5FEWV4UVoWbAiMP8oImnfaJDCf436HFdexJvt6+lhEUPwErj4bR69
sijHqnozinxY2NjnjZxFvIYjqFwnPIrXtck+QngX/VYECgpqTQzcmeqCw6ppKTi2Qnws3Kyq3EU+
cF+aTpuspdm764V7GZZaVKtGxxxtXdjQvEmoLeowYXmkaVqIGttlmgKUhj+su5u5Z48zi9q1AnSz
j6plWEPxW997fb2RSp34XEvY8foZ1CIBK3Cmdfe+ysoHNo79typowy1ESgsUwqCiRZq163nAsShn
5AsLlCkwa0Jdv0mDNNnUC1BBVKD8ZFEXIvs3rUDhOfOKozGkG6RwEvznondJZOkapWlWpInGZFRE
GTyXlvA9ZsYWrevpkcNHCYnhpX4azQhdd9Nz4C9etRukoqc0AYymQ9TcICr3a9SvegsxIk7zuUoV
JDaZ+4oiMT4lYJZ8aMspgFhEkRsXL6BPV7Rb+b5cVlVsftYVWru8V238GtT+c2SzdirGjusP6sFy
l/iL3MBFdzgpAjC/SZrhLVrqdL84vRSxzMQ6mabzu4bGxbKhWjPBs9Xo+yaHo323ijrGvrcJ/t1C
2mjDaz9kuRmVvqNL2W8RaQoWJKCmb4xFYAB49byhcY0eqhqH+liaGEsSEGleZ3DCTDP1DRsSMISy
xy0Ug3ppOY03M3CMXRUl8ZOcXIgfkmIkA0lQAJPTBeDp1mJAcN7DETaal41PfjWw8Xz3pjJ4gKI9
2PYehM0w7Ur3tcMMh4k0PJAGUDUGS8hGIwiGsQuGn01t3ttkcGuUPbjq3PNN58H2dgJ18Y6QNF0J
wN5bJKWZNZ2ZWlmvF+tSZHpXB1gCtgN6kC8ozL9k3sC3vq7LgzU9qO3UdVBSoMtEpA69KyOH0lo1
/AV5TT8xnekKA7PtgqqoAkIPMBUadh+OMzMeq234mEcos054Q4N1g6rkbmkHfgAotOxLXdt9g/Hd
elFoXQU82PAWR/PjWHXzFsVGlmKhR3IN4+C2WaPMQk7TMNa7cmRqP0eYwXYPsKMP07ySGfyqMRWA
WY9ZglzHHbR7WThtbTXDwMSFU/zYiYnVMOnu4y2NzPR7wAzgIQ6bcX6G6EtXEFkQ8gCCElapXw/D
JuJB9yOIFriechU8kFax/ZQmWbIymmOIxRqVVgC8PWh3MfKBAZtYZAuVZzBjrDZoAJ11hYjAWAQi
zCuqoy1R9fCS0dndU+EilY84mTadcWSdtgg4FzW2xxlCmmTjdcMED1yv3YDW2qyZndv1gFrxzUwu
BvNA0uYHC2FqVSAqW4SFRfv9CxaXvSvaGqwb2hC2T8Ik+T4o3u2rtLO/FKZfU55UXXKfjlXwSGtU
mAAxg3sy9RHe57rJgQHcM5ZW93Tu5f084f/OM8zU4nWHDXNcR5iBwxQmq7adClpRhBWivsNpQumD
8VVzN3q8KdjE6zvostz3qV40PN66URamD8yPuU3Nm60TezKyijZem5AthlZJHgVDcy/beTyJ0IhD
wkj0HLSR5687bXSRCnQUWO5qK7uJHttGLE/WKVrAqG7ZBj2C40UtBbDMqYaaelJo2LE7Ab0dCJqB
VpwA7tVF2i6gHqc+nJBqreYf2oPruiWE+8DMLNYFjbryezQNYYFMiGqbhg3bNNCZP4kgnoseUMoq
1Qvy1VO/e/Jhi7vSiMXYVD6lzync6F5SZL1u/SBr7odfWeDpF1BibQLPfjLKlR7CoT/pyWqdN3j9
VhF28SY3gCnf4wW2dFan/JgSnuLrLuUmCMhy5A1HK+frMT75yTz8xEQcVhAEZNBvqHpUlMNDP4St
HElVvWoqDuxj8kYoVZH80xx9VUPMjl0Rs+XIzE+1lAARkjhMCgN9VFuwcsbWr8K2yEJtFrgN2uq9
lLG3KQf4w29mI7yjJVg3eQDDiu+IxdAfXeszl9suLt/QCPF1jztxF6eyPg1qFAVy7zmaIxctmEef
Tf6GLDsP7eFFHkfojlCT2oeS4tvDNZ3JPF4ad59NsfvNas+DB9oM0UsAU+BV5zf2gcP460vg2/p7
lnVu6zJnSR4ZC1cr+Pdz7BJMnySMuA9LWH/LIEPdWhq3/2k9cYQmdPoVnvHxSoVIeFmpPn0NVWze
B9bh/Vj66cNg3b0OGP+HW+lztaM1ygVlePpAYS5/L6IRbBg1TR++9TkccFuwKRi+H9gp3MsB4Z8t
cQ1SOfMJBoUhmvalDdCyCncakQKITQen4FozUHi2LTwOYSPPU1Rope/7RRwLmMWHoRheqEZtnWuk
GfgFo7KLi7j21aaeMFuhLlWFQgu410sGch1vPPo7rRPx3CphmlxNSn5xsGea0I/DT2nVRdrLzwEA
OxX42aofbPsoOGz6VwJ4wK9U8yHYq0X7hVzkVMBKhWIG7M1hlyNHAfFKFfZTsEECHJFDIzALA2mH
rgBtVU8uQhvM5nA5KkwpvvEsi19SGbX3qKDUlzZd2h0k6GKtOkwwssmlQHtGslUZmmuD5/PYdYEo
cK63qywOqye5lOYxNeY+Gfr/6qkLTjKO5XpElF6OKAG+HdG2wIUzEoXt8ZbmzcT5Og5Z8GEw/7+T
ZT0+OByM65grsQVS3CMPz9DDwhw67iyJC8/6fg4X0glAT9J/YLU1j4GgZoNAQ/NIjGN3wHjSRySf
x6tRN3DrlD2ABDKq/suMenOD0lruFgbaMAxV269RlrQPMTwdTojBCY6YANWrBA+oCDVum5ydWY8L
GBJT2E3HcSLRUxhW0Qca7X43CIjpQVgx/jbSJcCqkJTkyQSk2ZzH0zMoH7zEEBcNCYalKSBd0G1g
1MfawvfwbjYKkBQCtob7oAdSrmsAPGs4BZc7vNPNoU/GaiPDGI76LW9xnBk9or7v0rEkBWKzpxMg
kHrsYOKuz75IKWZ9GD3h1J0l4HQ4ztgTJiMa/pqq+YZYeGtWc9yKnx2yd5a2HLac1UnRN3iDPqcX
/p3WSS6DX3nKZZtm59gnAVaN6Px4A/7BsfEQdzKb8vXzT7lGKTx/+h8sdpJZrwxSEh1g5vcbxarg
KLqC7PfnV79CG72UCi/YM8th6Om+x7Q+sN/Z/M7MDfrltWuff9Ef37yZXDD4fmoPVGQYN3X0ZzKk
hy7sbpBSr13/glbrA2XKlAK/v1++q+UrH14S/9fnt+UKO96/YMdTCH1KHI/wgdY/y1htrD4YjKym
ZSiSGRbAN37BtWd7wS/kvcYBWcMukFH9zn3/4M3tDer334mS4WUybchxpIGXRffe5L3NdPkgRKQ4
U8dAHwPwrQpem1tq7b9/FrnU/laY0RrA7BG8suacA1YgqtuNVXIAwPRwlp5+/lCurbfzw/rjfQpM
hhO78UE21yXm+KwuMcEVcR4goa5k8Y1P+fszIZfqX2SpxLUZ8WMCDEVbK7aBS24od65d+mIp9+MY
QJdvs71s0GnY0bHCp7K5wTL/+3Ig9Pz3P24Pl2xawDbWh54FFpAa4EFB4LnsLf99fv+vff3z3//4
AEygZwyJQDGvmvPkO/mihXz9/NJXvvulqJS5Zuwa7ZAuHcaFgGgKqEi9av3k279d/+LVGacACBuV
SLtHuhKcy0TWgz1Kso+aL7T4t8+4YGc34NdllUFImi6fHYcj85MKNp9f+kpiC7kUlVrjeJBZpDzK
RsGsgAN7a+rVmSPC2mHdMLm3TQjUe96G4MoGdXI3gk7sDT8///wrT/5SXEqryaGIO7seitcxfR7A
Iv/8wtee+8UrZcGmniBNxiAIgUPa+10m/431f/927YvjobSw/Ag5vPBjOe7TYFx5MUf6O79BD7/2
1S+OiMFD9WvgkHqYwYyDoRybh0KBJfv5l7+y12UXJ4MOQO5RVrYHB6ZDVJFyDRxuEyfgBvl+F9/4
DVc27suYVSg6sNGxujos3YdpT3447MoJ+H771Zum3ee/5Mp9ugxbTczYB+FZKirh7A6vF6BvOEdv
bXpX3szLlFW5aHR+mDHu+/lMYuBFFJmXz7/432sAwE3/d7vDUDvuOSDcQwSSMTjY/00VFEGjFUD9
yAhvxmx+g10u+bcnfhm6GgwT2AxwJT4kwbe4eiQBUtuaL/3o3XjW1+7U+fn8sXsrADDUS0bIRp2n
7ivZ00MgM/bz85t17ernv/9x9Upp6yN8M9uLkqJan0/IjNz+26Uv1rEFIZdhkg89u8vKvBkKr0v/
cRGnF4u4lxEapAQlxUIztwpCs4NyXxdaixsv0bW3/2Idt2rGMAPMoAPi+U6IwptXUKT+x/zoxsH2
d4kTuQxTHWkHy7bJCihulnptyj58qPxz95RkQbhN20E/acxPn3o3ZPeuN536t9f1Mmo1qYJpdgmK
72zRUKgS72TQY624OUN+0RjceGv/7jmQkMt41alC0xlRKLVB89/WoOSRVj6AVoz22f60YjgEUfxc
9nonA8fWn79x/7t7/D+zAXzoxdKvwqAjXth2B5ra8OQFtH1YwG52a4w8gUBn1VDU4P9tWk/H+Rwg
iTyGRnEzqabMDYk8ZN3Bnq8ZEWXaxmWzmeEw/wBKd7wFyyeaATVaEKtqgOW5l4bDB4aWTR437djs
ajXZGjTKxd0TNSA1BEEJu4EG44m5zMIb0fLHiZXhNlLBdJwyZZ/ZxACgjKqNgBF3ulAML3GBryte
mNakh+AlywCSDh1qgx6knKOfNstTNLZ0FVNbbUqbJFtaZmmTg5YABmY2Mva1DOUrRCjeVvAg/CVQ
Fu/A82i3wzjqOx2lZ71FRg4B6tjDXCZuLUOzIJuyIaeFalgGelO4FVUVFtxFDUiSDtQiCpe659Qo
e7+UUJ3U07lhbtvkEd5B86aXMVAhm6kUMNXC+y23abNJ4yU8gnbvjzee75VFeRlnG4Yw5DSzR/fQ
xOYIhiwic1B1cuPqEba8v708Fxvt7FdzJo3DysBE544KUCflHCU3jtMrhUFy/tQ/NlrdsxFTw/Nu
OL8t4Fb0GD1RYPmLX3z+8l+7ORfbrecNQ+r3gTuAef/onIWgwFf5QpKnz69/7QdcbLl0NJiSWPyA
DlkzXVmu2/40g04t5dvnH3DtB1xsuVPP2yaeUfcx8TaxFAPhJafdzUr82uO9EKyW3PlNS/py7wYZ
rzAk0Q9mXjYUNJpDCp9JxMNGCeh2HszCaPSLiUH8NAL/3tMt4DGzhK/RWIdri7ycBgInJB6CdFtt
Ola1oAgN7LXVYEv4XjseMbsG9bqrluSJhmC2y4Sl8NQy0zaqVbAtAzWsQ79e7iq/Bke4GRmooNiC
X3y4dG7QCtin0Vc/6kAwDebgbB7bCNnHWa/bbzRhZo8pTIk5Vx89W4rl1Wc03GCeDOQMWpeH1JWk
Wk3KtocoYxkYrH6KHR7JWDyE/3MZcbeFNZI+lC6A9MWrlkI1gbdPZvCBMKCgGLzY6AfA8vlHLJBK
0xF7TtJVPfhHKnmvWZC8Tp4yD9ZX7pSIyp1HbTHHZKp1G0qC9jUYB3UyiwdUMBUaSr3Avuk2Dd9n
GvQnb9EYBIK03hwXyuK9hjHUl1az4EfZtdO3LIpcty6R67OKHOm2CL2Mv6RgGuw9EtnTXHqwGFna
n8IlkMXALgUBnaZnu2Sa7VeZeNnRp3GAuTQHv5sEoJVhqTEA5hHkGkPcFLxZWujMEF/JBt9CV9/p
F4QOJgelZQAdCebwORKT4rxmBBqoxALQ1GX3G5od7zmEqephIiz67sVK/gxgb7JBZNp8ZCUinxCH
6h+jZgI/D/rDO2jHAKoHYBCOdfDKSg82XgHM4Y5tqqcVZioyD7XkL96ANGSF7Fb/xkF/ZTldJkFC
OeZMKFK6hyMFyCcwD4sYCLO3nH+vbAeXoTc9rRYBzQUuD4bBok8+9Y4IScu79AYQdu0DLlp/HHAL
cHOf7qP5FYKfFdJ78zY59fqWp2hw3rn+suHHF9UCwl2kA4yQ7ZGMtU9Qr+ZCYBY8hh8QAc65I3bK
QfNs8nBSzz6hb5Y2asXSf3MiIfH5l/9xJKAwkYvX1dkerLZ1AkJkAN9CNX3/p+00Pr8Xf1ydDiA+
9hAt7nX7hiknuL0nMt+StF8pXy9TWhe0IqbmESDcTDwM5aTXcem9uLnCKw2IRqq+QKTHXSbLG8fn
ld37MsIm5g2DORcAhzSNlo0VRh8g4SY3JgLXcJr44nCDRFiMwRScvbdsfKgWrV5Bpq5fHNIWQaOG
OfTOB9vqgTkn86iTag2tLIZE0EXe8zJConPF3A2p/JX+Nb44qJKkqXmpO7pPwIZcp1Qj/hlyGkxU
G5JjjNL+9MZwvHMkAyP4n96V6PyY/3hXkKTtZ2bKMpBGwddT0wpPtiP/ZkxELvNp+mWykWcx+gn8
8S1DxHNV1wcim1eB+u3ffsDFUo4RiJyZFrUbL2fk/UWHJh6+TqL+x67pMqFmISImCMNM93Q6b6GD
nyxvcc3GFxCmFn+loCy/0Thd2fYuE2okPMGDtEVD3k/HvgTLIx3zOEK6NPS+n9+r8z35y7Z3mVIj
iWbOwEZrX55Pd5MLf4YE6X2YoFSN2I2fce1DLqrROIZoS3QBMP+g/4na5X6iQm6ob94112B6hHrz
+a+5csxdBtNguQ56qavwkGFCiFALAQGRFKvM83/82wdclKXRAu/K0OPusGTDC4c4TWL8HN+YLFx7
2hdrvQ5MpEHQwrOA5V87I2Qw+1HFx+zmw75yey7jaEAup40BVrtHPNedX4H5tgwNeHf0Bo5x5Qdc
ZqM6r+YwxcHtd4JFK4q0mHuMYSBr6PtpK/ypLD5/Ctc+52KBLw1KPR4Q6CxBpU3F96l3YJ6wrRlv
OUxeu1PnT/5jDzRyMvXEGncw9awBw4y/aBW/N0164xf8fUX46flz/7h+Jx14Ki1U5hlzpCpYzOVj
CM3ntyzpzMkOJd9QUBi2n9+vv/8aP71oN7MenUOFAv7gB/FGQRxDQozilxu12bWrX6zupZJnFUhH
DqFGGKREy1bRe8z0v37+5f/+sP1LdE9PIkRaiZIHsOUkFsYwCAgG36laf379a1//YknD/wQTgKRa
DhX0PHlc9g+hjX6l5SRu7H7XfsDFsi7HJoFypPQPUY2UxXEgOwjbWA7+zy+I+2+ceVc+5BLJK4Hf
cNgHBocme9Uc6o32CUYjedvcKvKuvLGXEJ4PT5hgacGTmNpdoLttF4F6O/4UQj/zW26Xf6/r/P+H
2MWOoRkO8KgVA/tOlvej6+iNx/D3Ssq/xIu6tqvFOLrk0EHBs5tJea+q+gRJHlZfleQDOF6JuTVr
+98oj/9/riKI9v8ucKFBtDPDYA8a0eWP8yLYrsbOWMILvK4gDqX165CmM1yDg4SNm7GKVLxutSIj
ji0weQlL203VZmDq1ZDkhYWrwhk5pRCEKDrBFWgIHP9Go5oquOrAyaf4p9VwiUyB24eQYCbAAgCp
FMnfMC7KE3bjfLj2CC52CkPBB0WrEB3O4bEpaumOR/lZYzWMCzj8YBn3wb+t6uSihhe8LCtrDH4H
LRb4Z/km3Hn+eMNb+tpiuNgzkhlWF/Aqig7IL85Tmm2WEgrDFJCKhEsCNKCfP4xrH3OxcwyVLVNZ
eeFhhjo206AHagiakPt7Nn6nU3Sj4bmyd1x2722czUCDJ3lIBqQpsKduSkC+67fI+Lux9q59wvmF
+PO4S+GHYLw6PoCsDUulCraOehM7bOb9rfzUK9v4Zf+O1FT4yiu/O7j+QRu+870y7629sSyuPInL
7hwHOPQwMPCA5gyCu0lsu/mVzndNH61g0nLjcV/Z/i6bdFCHZ0g/LfqVTNwjvw7LZLxRWl67O+eP
/OMBlJROcYK0nIPpkMULLqrNZqQ/3bg7165+sdiALKgZ5ouYj0EZsiPw9zpgoDVuEtCAnz5fCtc+
4mLFeUjOg6NQitzXcA7+h7Mza27TZ6P4J2JGEvstYMc2SZo0SdP2hmm6gFgFiE2f/j3ue5PqH8yM
bzMZyWh5tD3nd8JJ4m7BBhUhnMFa3hika32szTYfNDJs9JImpt64s+duAALN+GHMLWAkxggJqL+1
I1j5GP2ELVyvTSELH2JraOdjZizZI4zdzV1HPfV6ub1WZpx+zPaRJjv5DW51W2YskcmdCsQ63n9T
Vb7cMeIWPy7X87GnIMx3z635bmTJcehLgaz12MEbGF6B2u6mgU7ll19B4QbmT4WdTt8M0w50JesR
cJbiD4i4+WtOfZdtjL+ViaMfyOHZmwmzd0Tc4vQX4jEFb1CGuzEs1lry3InvPtBzDB+sE1zyIr3p
IZfVrx6ZqwFYUpE7Q+d9uRnXvkCbn6AtNo6hTIF5w0+Dkx+8LN9onLXfb/77+2sw6/telSKuh+HR
yUHfxs3+ErR1G5cL3UpMWBvSWgjAC6sD9ZsFV2kBSkzRf4WuY2+nzcYwWytem/58gh2WaXMRO2x4
cyikLklnkLu6h7L8qh7Qz8Yc4vqKZkMft5nxAkzOow1J8+WinXNTf7AZ1M/F9eCPRkXgTo5gck9N
CRVxq1h2nwHXhwefQi2HDpDDMcoqLl9lSYfvIjeS29IEcCBnNb0V/dC9mKy3j7PMqrsWo2XnQQcV
21BPkZAy1R2El9Gw6KT1w1ZttvdESn+2A2zsSKm6mySvsTcB937Yge4kgz7xKTSbhoKW0PFueDMv
B6st8pOFyfTgkSz/QkrJXo3WApIgk95BQZe+qwtn/EKUanBvN7ugKlA7crtsOsxLUR8tSO7uinRW
h9RrrbA3S37KR9Yh25mbAtKvyUsPeKtFfIWf5hI0/bCUYQ/G1H1VepYC5qQC19V3svpX5vlShdCQ
+AHl5AudwUy43B8r21Dd1zaR3tTBNXeC1Oc4eg7SvAFTBpUDWM2x/GmkV0YO3d+W1SxNlVymmNoy
3831nH7KfJr/ImS2/9Da9o+Xv2cleOjuBhKI3E4l7RSnEO4Gnj3Ql9GFEvVy6Wut9Z/QhMdOUbgk
7toiXibyyIryVBbT58nlN7L0/ixk2fiQlVBl6qGqE0kLYBSNTfKQ9dkxn+ug9F4LaGkuf8taBVqU
6kCKmufcBZB9wiMV7GcDWY27dLIBqSiA17xcy0qw0o0P6AhZopsih1Qm0A8P3wqOZKqrvN3ABtN2
Ka0NAdyS4yWnJF0gIOQDfSsAjm7jt6+MJd30IBF+4ljwJDhByAVx1ajCogHya6Nh/I8Doe56MINU
AUEfP5+KFVTeDZmnCKJHiEFcOAAx20of5gkCuloU/u2U4VpvEE0mwhzS+J2gHNSppDWbIPli4+Ea
i/CA11oPsJOiBROvcKDCzIwhEktb14HtgaDD6s4LbS/hJwj87B0zXPGYjfl0Z9me2M0JlOXzeF9m
kw1iqwNcUF7N8FsxlxH886F+oqxxwExFxm64wCL5xW9G91sPHS1y+7rhtoCA7ojXZfk6w1kZqpHG
moImL/50xmhEzGt6YLeGniNu9u2dmOy5AuAxU1h6jflYm2SBy7MQxc6B0uxG5p7xSTWJ2EoDWXnK
IroNRJ8AGDyYjnEyx3pXCfSoBA+FLzclR3KCDZrOK5Rpt9bw3PN6x1SG8LEx11bihm4QATRXVk/w
48NAnX+7qo3yQUSOBRc/WPBNyLEy/C0jkJVpzc4T8d0WzUlGHxBpTDjmLVFXmhFoBaA+VHir33oU
W6tCi4J9jYSRpcTlJtwnA8gAA+L9GJo7E9aEl+fGyulD9+aG1/OcuiWBYYf95oExRnHEh1r8wME0
wAp/uZK1r9DiH3AyvnAFvmK2dhXcdRIABuaztn4rKWstfGj7NBhMVjaSAaBz8pplp8BYSTJ/2Pj1
K3H1713bu24uGR89KPfP14Mnt7aBseoBqHm63DQrw1W3h3CkZSDDBo+GZW0M4QIm1rFkdkwz/2Co
BbSbInuBq9Xny7WtfIruGEEEMjIA4lBx1y0P4CXeVnMeL0a7UfzKYNItIyzasymD1CNusnnnQz9r
uhIQZQUYXHYzDVuvJCu9rRtHwPescdwegEQKBTnedKMsO1xun7WStRndsNqqbGLSGJbloSsl9vu2
+/26srWpjNNbo+pkaM/IydeKuzDVADvwctlr/Wr+G4nKfly8Wlo0tsGrCAGIYCDnJ/YOCfQP19Wg
TWEmMmwc4e4cV3mWx9lo5J8VAJ8h3tTtKxtfm8S2B1xtk0x1DK70N5mV94XIout+vbZ7KTwk3S+D
a5wKdSeAEAdmhLCtff3KoNGdIiy6QBRrIlciUcWutmNXbQXnlW7VHSFA4sH7CuBmJ5D1hggZ0x0Q
jWZd/EpFtTXk1+rQLlKgYRMAYDn+SZbfbVJE8/y9MsT+qnbXzWrJPFDIw2Esh7z1tDRhGFmGxrBl
CbSyrOj60zYvkExJkJ3FPBEu3Q9a/OEZ8iCnP9f9em3G9uCRnVXcKvaxfYcuWnSwZadGBGajs/F+
tjZ2tInrmH4GKwBIaMvSCopmShBw2HUCBaILUdsRbjjUs5Hz4rzM3q+RkSDZlJysLFy66az0W3BN
GiSO2QU/ZYj1hRPB8iGiqQ/s9x+xlXS1Nj61qStxM41cUbDslFTdyeIAbHrOoJBuyvjGs8qHnQD3
2fOx4d0Cz4lROS2bFrxTg7V2V6mfV4wflHtuunflqp5bTSVw4QUmC0QVvH/0/Ooez70bL+AfLrco
X5u6nurLBJmpsBckwB0bFW7WEhaV8xTPkvzKzarZmMYfm8egpvMMfPcl1Jlo18DbLR6/Dirsvvmv
NoRMVeDcmkuQBOKePM/fn8SjB1jUxsbo74b9P7dXqPM8IN7VOfUtKKtmChR9Y9MoSYVnhWLy6jeg
C5LfdmNXkLRlA7IjjErs5w50raUo4P0BtMJuhKMriLj9QsBh4237p4UZ7ycJ14jfZWMCIEDpPCAd
uZtuitbOcF7uiu7V5DnsK0rvfMBLK1zXBGop+S8jpVUdXR4Ta2NNm/CJQ0APKsY2Vi7ShWr5nPJl
I1ydO+M/DeYw/T4G52dAg3PmQ1UD+sP4p+qyXaN+u9XGcPt7kfBRBedvetcjYG/YihRLHjvQU3xW
DmsfIG0DWSpj5qEDeObkTOAvKrh5As7Q8iLAwwzf8cFE6ketjJvO8Oybri3tm8wtnNsy8cSdQXse
dlwhKboaSURgfxONyJEOVJ4CNVKn9JAwJXG9DsWz6ow+4qCf3S8zXtOrIfVfkYfIwD3tM3PD0uvj
iMP06yArLSToFJAqAxb2p3HHLDLdZjc7V7mtop+0rRQ2OamvcP6PU8tsbyoXdi8ErLqDaeLt8PIo
W/sEbSuFQWuUC7B+p7pnu0yeHTp4+tUVCA+XK/gw9OAbtKhcLHwqagcVAFs/HBa7Tu7TznoZy3wI
2hS9jNdo98flulY+Rr8bskpw3VuC9DGoj4IMRH/H+a3G58uFr3yIfjUEG4w+712Zx36LvBKALdmS
Bb4JNqUfd/kcXq5l7RP0SD30iDQDUuxcAI7CxCvi7kxSciBYulzBh2HFYfqtRzazZZFgAsTKh79N
LuReJTXbCP8rgUW/5xAm+MQduI/xkJWvyTh/KoGAUDIFoL22tnbRax2hBRfDSItCZbWKHf8+ZxMQ
9UtQkHs6fFq4e3NdK2nBl045uLKDw+IFNG1Af8Drt5Li2+XC2XlyfRAedVfMprWRzmBjL2c6bnvo
zL6ICmuAPVUv8TxdLcX4OVl491ICtwqjEWgwVN+KBygfxe+lFekecm2ArQeLwxXkvHMLJipckFYz
QK3okB6mlLpi31qwS8ywlF05OPVtokvhTQHKm4udHIOor/FvoJe7z2z/qoMv03eKOGBIK1F8iecM
yeO5GJEfxvrrZpaOKkGDdH3CHPsECyYWZrhcBT2H73KKe9rL/frx3KX67rCqYQtAOuFAJS6iYRFH
3JlGAnKo64rXNokGuBg26a06xpUp3IZglqHqndi6Xlr78VrgSeQ4IqVwhFAB6ePAEds1xhvw6JkL
EtPlD1iLDtpa43MBtmvTK2QVgNg0/j5zZiU7QlB1ufyPDxpMv35Ttu9SoDfzWHrS+k6acvxeI6vn
xcTFersHYr6sA2Da2p/EXCB9ulzpx/EUxmb/bnV4O/ipsmgdA3MQgJaZQ4t1ueSPewSeaf+WXAq5
wNMHS4GHbLop+4VXV1A4ny4X/vHPhsz/38J9xyjrpockvcIdYpq4X23Rv1wueiU+63d7XA41gKi2
e0qcr0UhIp596Z0e9/afYIsXXa5j7edrrQ7hc1XUI11icxpIIOB7YY5QXF0ufK3hz39/t3uFD9Pk
VxL6EjUvt+4oT5OLdFib0OfL5a/MA90JFsYOPsDeaKCBAlP4KLpXQHvhu+Bv/P61DtAWL4d7pmpE
qsC9f5sBlzXLJ+V8UrkRmtZGMsJaFezfJuK9U9UGhMe45saBNZndW6P3MjBky3twSp+Sqto4ca/1
hRYzuiWDCtZoME7zioR24d6YdKphqLi1LKyNJG1/ms2G5cJF/czs+cXb76q8Kloz/a6PMcjsexNC
jJTZLOx9dRQUMRtW4de1jH7lB6I6z9sUCucMgeK5mmkWCuEsh7mU113KIenq316G90hatgSNb8Cv
ByaAP0Re/ui8rePNyiDS7/zqKVNdhuSyWErPP0D/2USDUbIgy/r5JNgA1q7dvV2ecyvjSL8BxKMo
jFIHvGs2iKJgDQOuCEoBGIrXFX8eXe9CBswXe+TpY0ozqwmqrAkRPuDat7XlXYkYRJvRnCyeW5oz
9CQS2zzo8Xv3x8CQx+R/ufz7P54FsAz79/cvPkN6PvzZ4nRENqEnTTjYGeXGurxWuNY4uVuOeLBH
5uto/UnbFzFv9OnH6z31tVYpuF3Ckok7J0nk2TvkfoZVLFySRoAxkVKYVGANZvXhcgt9PICobgmc
uFXKRVG2ccpnCsEQ3F/guGlE2JFtxNS/L6n/PRZQ3QeYQspD7cbB4zM8AvZOdbZQ530S1FB1P3W+
tA+AHOdxnXrmYzpn5qmZnG4/iHSIoA/xd3CVHfeTRxz4GeIS7OhA8xeVNoNmP8mQpFDVWf0Vc4vB
FhKcc+wt0qgfS//5cgutdLOnRQvFyoT7Di6sGE+HPWiZINqWUxdeV7q+4veNcBfLbuP6TA4R7fch
WzaOHStdq3PHJt8bM5Kb9gm+vnuLwZZYTb8smNJc98u14e90PkQdtWufuLMUCAqwZDF787ph6Wlz
IMOLQCeWYYnbDuls1iuaCRZ9W5cFH8cd6mnLfAcTEljyQNo0zrioowDsR3YnakBeWm/vimJ/uYXW
OkBb5JFO6oIybtgnODoFSZFGpLhNeL7RRGsfoa3wLXOtunHkErvdqUv6oKvvC/tPa29cAq4Me508
lnnwV6FFkZwWhPxlRto3jDMut8tKgNOxYx6ycWCPWTSxNTMHKGfQIwbqiDwwDEcdln6C+YSfzJ9H
WaiNq9uP12Sq02ZL5TTSXLwlpikMDmz4jYsAdlRBqZ6RDXDVakl1DqN0UQksD5FQQMyfhqDJqWe2
gcQYS+4ut9wK0AlMxH8XNLgHtwCfIJFHQikZ5nUOLyUou/dtPyCfs/XBEzemcudPFT+ldKEw6+Du
xnq30oaONpxHw6qSFrShE7CA36sOwBUYpQSwFhphE8Z/F9zYmDcrQ8/RRnZTUZi++Jj83Mvup7Ov
c1lQsdFJK4XrYDoK9QL1Ox9PypYqPhMnyXaJA8vIyx200kY6h84cksFgfZ6c/BlZgsyMEvsJ4DXQ
0GHcqraoImvfcA4477ZlCYjuRJm2hQwlWJcCCoXHtZ5dOfHPlb4rHOItP4dkyDp5tM6CBuZq4FVv
xKy15tHCOpJwB1HCjjaubNO4hxPCAcdbEprkbPyQ9I+VU27UtNZEWogv8pqavqtE3FlmnJtAepRb
W6a1orV5AP7S0I+FaGIH5mXh1CFtySVb5IGVNUNH0g1tCwfnGq4msNzF7YLr28ud09T9ElRG+efy
IF1ZOXTNau/jgAU0UnKiOFyZRRvBJQ0P43OQFs/X1aCFKaeo60YKg8aZY4QqN0PJ2ckDR93N3y7X
8HFGK9Ulq8VClVkvswv4cwXD+d6qwjyZSFgvyBi1SwpLSPIT9khvudt/uVzlStfoQlZjkc5I86SK
fQxcD2+rQsJnputBbZ+qObquEm1q4zhX+EPm4jZ0dqDEBag93cli4wtWRq4uMvXLiRLDg6cwbL2O
Oct3qTNuXP6vFa3NbDOzSOPCHPNUuF+Z+yU3rvzJ2jzGAzjUwy1uhwGRCrz5Xi3X/WBdfElxP+LA
c6mLFfd/Zwb948OS8nIfroxNWxv9jW165WCcL6pgLAB5+L1VgANYk9t6MJH9MEQD6/cidW4uV+cg
MH9wvtIVmGkhTG71YCYUbuQlFEnUf0b/60JfLhe/Mux1CWZbJKoszPOWI/9eQt3lIg+8aOV15x9d
e9mz2Th7V2BSFfmjZxZ4/kkRja776efB+m4pE05Zc3AUbQRTpJbSP3b/JYUG83Lha82ujXgkpgG3
iKyQuFfHBshFYEQL7zPPrhyf2sBHhrBHadk38dCKDEYY7i85bpGL1366toJVtm0qYuVNbELXHuR2
P+wyhqdYb+DeniMn4XILrWgUqQ5Rqjif85rAPaivWxy2qmGcAj7BZMfiXn0zwTEMWdDQ6RgNY3vH
osUnm1a5gsya5BvxdCUu/UfymbcZzHjA2TnbAUo6/0k849flz1srWpvmZXYWWDl4OYdPTR0YfArh
ul5vDN1zIR9Mal3eaQ3j7PMJ4LiF40LPKMLGUg98/uYsTzaHXAAZIhs1rcxvXcRZcjlLG6y/U291
cyj9moQE9uqB8OXWPFwZbzpOCS8D9jAQZp04feakAqMUXur9M6zENr5hrYJzF72b6P7clAkswB1U
UAdL+qo6DlXLQRRvl7t6rTe0uQ53VkVbS2LfmjP4zCy032e16x2QtNieLZyAq4S7Ij+WfelujK61
T2L/fhK1DS4tiU9qUWttBgrWLnx+QILARputfZMWBIrU85B56VqnCeLLhVhxUaZflhkAHJLvRiOD
HfUkjOhyA64NMu1I51jmkBOKV+p2yvKQT+l97vLbmuCy96oKdBmpyCjcz3zHOglZ7kbfvSV9d5px
uLtc/Mpc15WkRYEMLMfEltkm1i2t6B6Iyo3le6VpdFWk3/p5NfpIkrQhLAOMMxyWJ5g2Xdku5+H1
bmZ08DaX3FfWKaFWxJB5kNdwiCWfLzfL2m8///1d6TBstEy/xFkx5V8H/zcbkDJmb4zPlQlganN6
8WCHbJ9/OcuPVW89Ou0ULM6xIdfRxame5mYDcsrZDIedXFp7x3G+LPlEgsrc4hmujRltBmd5k071
SGg8cPsHfM1FkMHV8bqG1yZv0+Tw7yQwBHKz8lOlTNBtJy+sWnNLGP/31faDBUhPcFsMr+/9Mjsf
RFJ47CGv8d70IAxuFFaJHt0e9J7jgz5gzWdRdfpSZZ33qUSu2q3rVtUnR/bweadlMVw3HvQsODPx
xiqtSBXP1q8k+zUVSIR0vyvjOgsBUMz+HcsL7JZckH+tWFgsqGBe580yFDOcu1m5MRlXRoSuCpy5
3WYi9a14mO2Q0wia0ujyeFiZLHr6m62crOha/HjHiSrrW1u8ddNbs4WRWZnmev7bMsHaTdLGjM1W
AHJOQ9V+nuuXyz99rVHOf38XQ5C5MnK47zkxYcIKaDXCA7aqj5cLX/vl2sLdVUhhLE20C4dFipGb
0eD9KIytGb5WujbDFcm6oTRzK/ZrGKRbZgiost1tkXVWLsv+ptm9a5iG9QBKtwsg8U3/CUlvb1UJ
Z07pU39PHLxkJoPceKJb2QroGUakmxyjYx0wQXQO+jkJzO4ZKoxgZFDN8h892Xp4WWkwPfeHWznP
MwbCsxjgOTARb5/IPErqpt1d7u+VwaTn/2Rzbg841Nsx+MGye0qdL5fLXekLPflHLGWaufA6iEcv
649+01ZRtVRQWpZtGfi2KgFagBP05cpWJrMu71uog5hrgaHVLI0NB8Ps5yzIQz6696QYthRza5Wc
u+jd6KrOSDNGe/svSstJ4YL7mVdekGdbeV4rg+o/6UB9ohJpN13sKeXvE6eYvuU19D2LaMewdLFd
C8bUKw6ZyvyrklPoXzX2u28Sw6hml85u7OGckVanBO8hdb91al57fPmLsH5XPGG9lMoAxQD3FYEs
m6AjNwJQrSktQ8UM2Gd+8vMuKGA4e3kgrC3Cfw/W72rMTcdKAKuHbzvePn33jas3AT7p3N6R/IvZ
/yTeQ81fSftpxs6ltz9LHBQ3ql4bH9qOvazngiWwP4sFk2HWVV8cCoNTAaxQvaQHE/bGjiGPc5fd
DLX8PXswv8xG55lk6ZGDdjl03Y627haRbSVw6GlHlhyMJrFaGsOPnsOgvn4seHN062YjAq7EDT3r
aCQzn4cC2sWMkjiR5iFd2pfLLbn2088h5V0fljkuqmE67CD71wryGWhnLKLmsHHHstJNerKRUdRJ
Y1QSDTP9yD0eGt2tPcICoN06u5trNWiBQvLKhGK0reLcMmd4iPbFDeyQ+jiTiY97qSIJF9EZh465
aRO0HW0OBvQvn5wRJi4gn81R2sHVprAYILFl3i8HU6aw+OyX6Y+vbB4p1+e70oLje+1R8kVllQRp
yIAr6dTI9GvXwhqCzbhXM5Fy9sjpUM2BhFrt1h4SZ59OnnGPtHBjZ3cJvxOVkz8nuYMrxLn2AAa8
3Idrw0Nb6OU0ssWuFhkbAnbIUBn4Ld8a2isEfKqnh0sLHgTwTBJx2bTjr6S2jH2a8OYwE7f/mSKG
3s9LadfhwpvsYerpDNsVy0oe1DJMN1M/ZHzjKz/uaaK/X1eOU/ZwmoA0S93XzZ21NJ+zwTnQZCu9
9eOpQPTXa9/C8XaswMP120fHfVBnG9x040T08XKDB8N/p9lCms5rrAbShmbag/LxZhuGwquWdyuL
4aepxHfH2LoO+vg7KNG2rCSf6NQnDYnrRHUBbq2/VNJ5sm34y10eb2sVaNtW1lmwAEZGIo6OCQCd
c1jXCrdyr5dLX9nM6JIBafe+07EF7k+1Yd71xfnAMzSL/9CM9vhSwtpoVxE8Qm0sJR9XB1v0f3um
tlriuoAsx8wdxV4a1bGvoYOYnfmhxgN/arYbSR4fv7sQXW4KrjZsKnvB4mIwoSNJu6G9B+6BRV0t
erx09jCYJlYnQ7cZYSEF/6Jsa7n8OEAQ7zyl3gX5sXIMDpItzhlU3Fqt8UeqraP+3wPuf0/icDj4
t+wlV4LlGQe9VbH2qWWz92CahQcmnje/INnUjnzoHv+A42pH3PFh5g3KZyCL0uC4bXeQbkcMi8J7
2k13UzmmcPqDXpRB64LE/grnXJhBH4zJXI715MDTvuuRiZNn3sGBPzdc0FvvxrVbY9+n/XBXNW4P
5ISzder+eKQTXcKrCldZpUvwBuBaX7jBFuwvfEUEOCy2e9VsIrqWwZgl7GzyQsRLtnzhMK86qRG3
kGaWbtH8V7pfzzMVk8KFwWyxeOqSu9IWvyYkglz567Vg43dmnY1TiRYyaRpWXYOkDGgEQpLQK+FT
esYp68XIS9Dh4g4vrHhNDFMczy7HmpWwrOeX2pTA140i+bPxpl1PGkBQ3dtsmcOBn2+Z4drQbe3P
14aSdic2NpbIOzM3Y6NOYiQHPMjaegMdc2sTsLI86jlkmShJLVNhxkm6+IEqyVCEc9X4O++8/wHr
z9pCo/+9EPpgylva5rtj89j5lWLxTHJA/MZCZl/KmZZnd1pXHOWU1g+JCdrGPCTjYewm9wAkY/qU
JuYUZo0p7j0YKd34ha+ebLZ0cKrr6Ke0Z33kj4N3YwmaPnvJYsH3qDfIyewnmOmppT6m0gMiysOW
DlDljuJNyzXhsXJ5MKxhsTxtLE8NmbJJpFjXpry44V2NJdpfZPWKrcxyKwCMflZ1xaNUcgOi4zqJ
FsPMwnlkxl6IMgsnMWwlQ/x/uf6glXU7G2bBC8418GtEDmbVrGrvUTZ5dShasGfDckiShyJ3JTwO
BtL8qIVHn1I/de5y0ovDMuKOfmaKhXLCvwZ+a/g3yprGLFSSVQc4DFJcpAysBFGEgN2+wKbJz7Lp
FiwWmOZVlXsQiT3cCrd2o9ph/YEXCpRjbufeMyXAghnN4IKLJvkuyeVXtBy7m+QwRmqx3JuaKycS
Fo5ZtQ/Wdu351nHIpPNY+m0TullTf2rmyb2X+ZDcTgxGd2IBSD6AiSk95IafxqROrJsOACY8AU++
ioZZmIEl1PI8C5neuAz5OqY9TcduMM1jgtnk4wY7ye+L3vdCkDv8cFCcqdAipvUzmegcd0vl3DnQ
F32pTfpoSf6WjDKeeubdkLnsI7NLh4fC6aMMqdSpwZNoHDk/LSSHCaTbgkbue4l/NGdb3ILimPfR
kJy38oMyd9JpYYnjQkqvZpF/XuDgcCIYMXlUmwY+OSOufMuMhoY0rb3nivmJiqoR8nnSls4OXcos
NLvXRm3m5tEoLRJYflE9yBRbkZ3RN2MRZV1Rb22nVxYFPYeZVSKZxh5RtU5sgL3VWd/j148bU2mt
dPbvroBzKUczG83YF80ttop43c5U6C3ljyIpxLEZ+jfgMZ7rocj3U9LtkOZ6GJqcIA2xQhjx26fL
P2Rld6d7Lbcl95Z6yMy4girX5jKWbhUxOTlh27Rvre1cJxYhut2ybzowh+pkF4OhMAdVzWEYmD0b
C7MDPM1uNOtKq+pZz3ZRm3UOtEts+G0dssT4lKh6Ix9/rezzEvluj5jOeQEEUEFjWQGpmiXTg5yv
1GtiQ/1v4QDy4ObFbEls2HTfOeAZb71PrnSwntLKS24VJaQz8WIr+Qh2w/xolG17NEykt3aiGu+F
U2zds364hceBSRvVRcWp1/iCnVK1vCBBBM8NTICk5pOgrLAFmuU3kvtm0LSE764YwKhS2zbkLYez
3NKT2K5HUHWmCY6FSUECaPBRqT+4+65ytzZzH44BVKYt7ASMWHMsBu/Ul+R+SqsdX+YNktIKo8bW
x+4w11aZMXwILwM325VwYn5Jd1lkIQoG6S+PA1PTPMz35S79pDZuXD/cE9m2nsqv5qRSBCYoMVnM
I19cemeZJtB3WOWjlHXGzeU+Wmk2fXQzLqy+wy0U7qBscpyxuL0YBUw9Lpe+9hHa4Y3XCZkMQO9O
Ze58y5ezHX1KjqPIlz20uFedQtBU2jEugwaBqhrd06pPjP8auqMAivXyF3y49UXZ53Z7F1rYMneG
NVsq9uBKFzZe0gAAJJIoIV21v1zF6vDS7iRspx9AAXKgVGJljwSkrFreGhgPvwDfZT0O8zwvQIsu
wO9Rk/q/LKQ1FNBXjG4T5bIp0sBTKYx+jMRw09AwByfMB2JEAynHuGjdduN3rg0VLYJQyBAwIhEI
eSKeS5M/LYxuFL3WylqkgJq59PzMpafFSXk4Kv8AVdVZBVFupN6fB9x/NqToRi06jNQgrQnIdww3
1nDkYEon3wnO73PONob6yifoqd8Ee6I591IST3Q85X19bERRwBk33WiildbX3YrMSblDPp9vbLGX
66rfBHbcl8ff2i/XFriCzVnajjWJcSE9347A3IdDS92jj1esjbv0lcVHT/DOKRx+ZAMGM9zATRAu
BigM1aKsqKhb+Ay7EBWEbf4j7XKQSszy9aoP0xORe0taS+/3yJzmLDtNcFmNWAtNgelNW/5OK+Pq
PwnJXQJre4lkwq4mB7vkA1xxh4euaXY57ISjy9/x4T7BtnXnJWgvu6wgJT2NoJGEbCmec5+wQIrm
vhir56YGSvpyTSufo6exm1LYFWM28qs7FY4wlm/hBW23P5ziKjcmfIsW69QZXK1cIICBcxr3arZx
k5byZt9Z2zSGv29XH8x23SqptprCne2KxDiDIuuullD80qb9Dc3HYNyqhvN71nUWDHGztCpuHE6K
Q0+XmodTVpLILVP7wa1auPmYym+x5PftKUHeaOhB5ITy3G7XzOnyjZSsBEp7cuFzVSorNFuvXYK8
sZMj4iRyJtFXYeMTGY0qMX9bFfGPJbVseBJR7t2bsGaDWXIF+aIc0j2TDrvl2QSra1wZ7eUyDMjX
mN1Xvz+fW+ky9oEzcfsJIT3fzz52pqFVtMudMVXpLXMlLPBgtgdYeN4kN44r0lMKswHkqzTjviwR
T3urqACymckettnlnuGO/amUY3Uz80HdOIXR7lIPhQcsW3CGptR98T03vZPuQB6zwpzugC9DJhoF
pqaEp2w45gZcYqXfwcVbJgcYDdQHr8DtGck8I/A7W/3BltO5sQfTCzo/LQI469rPY1EtsUEccoP9
4RjlORujealJMEHCvJfWVN8askl3M0vnp6GgTtAN1PvMjBTr+tDjArhPbbafW1IBmdNhG8tte9cg
jy1qqFXsEWnqfWE76maGe8tri1y6m3ye8pfOMd1T12LptgpfDrhP4H7gAD/4Jm1nisypE08tZH+n
JWuGuJF23NsjQ9bjWBznZkp3wMc7N4uEJ7lol3SHNLfu3ocY9dG2evfNxO3Kp0G2LkABzXR06qrE
RiEdYjdf5jt/pul+Ea5CUS4L/sfZle3IqWvRL0IyGAx+hZqru3rM+ILSGZgx2IAxX39X5SmH2xRS
S5GiVCQDHrbtvdfgB+5PiRweCNeU7TJKQk/pftuUhQ9oiI3cCE8frcpyjmNiWTufV78SpPSOHkLN
i+0qmHUW3YGR3PkZx1zVEbATwzfHMXCI7X23BJUAczgsEg9C8nFR/ZEGVF8we8yxaKXaBE2ZbTSk
ax+vyI4X6JeMF9lV16TbOH2rPVt8aluhLolmyR3M6v8YF8y7uBjzB1/5MTpgTO+Vrz6xtoHDy+QM
GBABENkomktqs3ZnDRz12FF8RsUFvnQtethGnfsYo8Vj3Lj9XpTQqoqaAXpWTcDGL3Gu9cnQjOxx
0qEbZ0pMRCBiv2OGe6Fo1ASPbCH3jTPRNwc4kTtQ3qDs15nqJ+gI5ZGbcdjWcJna04nl28wm8X6g
WfXQYv2wSFhTcye9so4CSvGRFbJRmNHNhrcB5GckDIl1pdJd3iOKg6VLoDiY8A0Yp3pnuxDG9dI6
iGqElZCDa4favBONfGwg9zjWyMGwtAphOBB8ZWBIPOEuNz71XpduGqBLNt7I2gMbbdLDwxVaaqLp
JhDebafe4XH+WVkW5ApHci2wBOX0JAOYRhQyj6MqEM0JMpRmX1Hlntss/x3TGjxCL483CaR7NzHM
ag4MIgRBmHIV44TgN+IIA/Dhwus6r6J4tPnXimSwfAe9uYjsKoZRixh4cBibov5uE9/O4JFWNI9I
Y9B6o3oHmcs6KeyHYBTBpXR58h3V489jVUkfsQOlH7QVT1vgGfiuao26m4Buh40iHmJVBuYATdzv
WFaZCGz2dJO7Jf2uGEe9wxHT45RiJqYlmzYEsn5nzdt+CxNBueENUi60q/0LTLi6y4ij9q4YLHGf
2iU9d7bffsbMzj/HlNBPmD/6mfUx/H+IpZQXcm0kqufl5EHuipt9IR3reYzL5itzBhJZIBdEVdw3
dw7ga9YGZUxwSDuq/aNdGU+CT0r9EK4jDMEUWjIotFv86niA9Vk5qfMqy2yKgOHmW6ucxu9KS2fD
UuwIVsbh+9cWGU/hv4hs4m6Mex51VeYcygbFI5aWOuo6qQ+cUvowSdhsj6VfXTLWlAdZFU9ulsOa
AToPJgwctzpAiNINCc3Jg65L+lghB7eR09TvsJIxXQXWBHKcapcT3e2hQoSyVBkruwyHnHdHStLm
U8kSJAcJxKnLJus2dpbbu5zXwcUhmj+P1Tg8pBOs63iPi3naQKa2SBOQXqWT/FSGdjvRt6gkIvJE
jTvRTc6QnC0E4CcJJ/FJ41CdhxmJzS5LULYtOHDFGxwoyzaK4Qb7yMeue64LWb6QrvA2os7rbZuL
4r7NnOq1LgCJq6akeS3yAvkswCHVsYWl1q7QDtk1VD4GimfQ5STTkRqXfKe+zQ5x7suNMA2/IFFV
h4EHUVUPt6T7IDUc0rFQkNxmk0v2eUrbp9pOktMIhakvHpxRt0gU+fvJGoI9lM1H/DNVYWob9yhM
pl4FLbCFNSJ+Hkpj3tKxz/ZeUvhPtJPwmBjbHOuF8IgQzz30VsuOKdSCH+IeftY9/PrOLoL4N6iM
6FfI6vwaS8c+AmykfqlBt2U0uiq479U4XlxuqR+D26Aqh9RtGPfJsOPuZO4GMxUpuniE/m2mW2zq
BYGZblhgJm2LqpUoKQ9uu3FtZn2Vhc5f+lakP4wsi82E8PDgJB1EzhVEPWInRaqNTA56kqhPHgBH
cWQxHm98u8EGE+fyrnM0/dFPQJSFxtg8ckVqHUtzPZh1vexfOhRzo7rycuijNM5+TIBPBr5tusSN
aH6TPudh4QX+F7i155tiHNSuJmn2NVF5dpd6ef+M+D3dIQTTDYkn77kqTX3XItQdSsvif6ghTrsR
beec/AEHsDoP3I2tumQDflN5yIci/zpAOWpHalEeQWAfDn0/ArlpQ8F9pBBSOwCbPW0yK5WnPFU1
D+NAJy1q1EmFsC6Co2dKWHN4sv+ZOSgnGJPXj4ZrdyWx+W4dDjJ3s+uTFxjmtoMikAmUQN90zl1T
WXdJDjvIKj1aVxfUxKErd7WFA7p3/f2fdISB9KqEPCo5B546wXv06CeFCrOiPWrq/bp9CVi4ac6J
g6IDrNBgkp/KBFtCAhUZT+gVLMlS29ff/3n/xgQoBpicQImGfm6lj6UHM7DNx158drcIBHGqoG8h
cAW3rY1pPHPqm/5DltMY51n6ox2CxGF2TU7DVCaRGUeNhL/+PuG8dfv1F+7h3iwJ0g5GFGWFcwjO
ZPXOzWGVYgCO+jJIf/gIGA+3r9kjXLsqXZGXsGmU1nf48/wcnGAlw7Lw9nNpCch4Fxo8MRs2S5C5
lW51hAnQheRqJce/cAn+P8ajZIxCoAPLzEL1zOuT/aTdO+zB30RQwzBi+n17FBZW2JzWONQt2OgO
6CSolwF0N0aJx8Oh76Cm0u0/9oh5uQKGc1krBvvkOCIc7Z+qGk+Sb3XxIZkPz5tTHFlC8NJwMTmR
K5Fe9Xeq8D82zHNOY6WHbBIV4KJJ+cVCJFfySU31CsxoYYznbMY2i+VUVQk9+R4wDPGEEJ9fTbvi
ptjnSqqw6ZD3uD0IS8+aRSIDqfTU65CSSnRcn1sv2PdutWESNls9yq5hnwdrSlQLO4Q7i0ucKGQ9
uLFP9ejyDauQgiwdkA5x+/RCPSWwqdJa4Ljok5VIuDSJZ7EKJw+UlJkHAu3VdInBYTacxvaLibs4
9J1ipUSxkNVzZ9GEZIHD7TqJMXkfeuGEWpFNNX0FlygcabaV/bdBv35stGb5W4DOdNvYsPxsmz90
/Nx1j1611RirzPp6+wkL8WtOc4whtgh3SKs6m9o9AFn3BgOuzeivOopc59U7Oak5z5EYLltDPPs0
0kCFpHW+VHbOVraOhck8Zzp6oHlk3EHCK8f5LHR8sfchzJLb2bZzx0+AJKzsH0udNDt+AFTSa5yk
7VPbT7+FY72A4gwusJhWvmOpk67P/ed44IxjWzHt2CcmqThWyHxeOpBOPhZ36fWp/7SeDI2yakuQ
k50+N7ra2PlXqqH835Ldx+bQbKE3NbeAQ4BGruHBnlfBrziv0pBNbOWoudQ9s2UNzlKOyqcWZ9zY
Tnpo92nfHG+/+kLEmDs8Krtw7H6yyalNJGbnnyz5U5Jk09O1oV0IgnPWI24huIM7cCOD3Gi/zbjd
PQY0Ls71YB78pNlRmkxbK078zYc+aE5qnEQxxPFogpNgFYBEf/orRDX7EQxrBuoLa2HOanQMrl1T
g4KzC+5Y3H9Lsud6XNOhWhiOOZ9RJkPvlxBzhpZWffCK6hNyFaDZDS3Si2mwvd1FC9NpTm3kfcLG
xrj2KYdKojVOgAVUP283vdQ5s4WMDE4XKC8JTk1LPicWedaWFfVrwN2FcOfMFjL3AtUEQ0nOPbzU
yho4Ps/pAtzxyFFIIO/sfGhXjglLAzFb0nAZtzrTxZCBdbu9W71l5RD22o6CeAVcsPSA2ZrudcFd
v3Xzc+CjVOF/d8ZLYcNdpVm5cS21P9uk68LNkNXhuM2l8WdRkyK0kc+tBmQ9YBC1trqXxnu2P/ca
R3MQfczZLb1y6zjZkzCeE3pmWIndC3N1zm+siEggmNvYJx2Loybql5UHHxuBObMRWa2+bqDPAp9K
986lzVfQQe4qYr+gOvXn9nJYmLBzkqPIhgk+So48u2AbKIYyJyDlL1Xhv6jE4LRU52Zlvi7103Ua
/LvHaacwbVB15zbRMEmU3lfsQT9uf8VfmuQ7Zxh7tqqLCXrRGfTHzpzGfVSOkwgJ1sXWwFISyP+j
hPK/b4nP6WS+O3b94Kf0m+bFYzdBZCCrn4BXfumS9Pn26/ytHr/3OrMwQOAwjnM13ACKIeiBqY89
pLlzvfeYpS9B3SYPpmySfeyK5mwhkMIbgjpHktD+By5z/JkOMGoCALJ6cUWQhrVVqk/abXUL6cUe
/zbCfYEKSYlEGGDVBdHNg+sMzh21m1/UJfpUMOH0IKny6sFHOu5O1wZlriZBuimpy6fJBsJS9A1G
WU7OvszzeOeUQodW38f3MS4zZ6RC7PsSWNBjjktOCGSjvbOnHkBxwkdYIFLUTKagq07ImJXfygYU
gdqZ7EM62gB5u/a0SXLuomhkB2eYVQFfjJz5dorxH0XgBhFXCI4Tb5JLMfL0C6Ck/mFgo9jphGQb
EKLIc6674dJzn21uD8vSDJxFTCeIg5okDTkjs3pHaXMsrTUUx1LTs1hZGU6a0b8Cfcj33H8i06/b
r/yXjv3eTJoFSd0WtlVetYL7k7tv7oosalXo3fmHKkq29cF5KI7xA+iR8oJr2n310K+EnoWw+ZcP
+89q5bilAfPg1OC9lnazrXQFA+9e2u7WKa4eYbc/b6Hb5hTPtGoQfuBdfCaTeXOF+Vo26Zro58Kx
bk7vRGGH8cLznZOcLHWX5q4FZphrtp3geoukLyQolR9soK/dvd7+moU+m2vM087teXoF2thjMX3X
rUwFal5TF/JxWLsMLsTrOffTQKapDgLolZS5438y0p8eisyvTraTpFEsJNvHSVquxbH3b4ZzpXlq
eq8YAzKhSvypaPoo9YKwFoCprDFFFo4Ac1KdlAHWTF7TE0Osg7O6cmGWHSBFTsxXWOd+MOkw15x3
rzZE3dTjOOmOv4EmhCJOX2zjWI2hB9T77dFfmsuzEABgUm8PsoOnaOHvuix7rKvq5XbTS900CwJ+
DTx/ZqzprPL6JbHMgdv65E3Na+qla8fJpck7OydBTSTzseKbc0fsjVETSvM6fXNi+vn2N7zfvjtn
BKYuTCSSEpardS+6Q4UT2Z3fBPXGqnu9kvV5fwTc/+MCijLnxsJNEdXYLDK1/tny+EPZRXfOWRti
P7a9ABbDjKsSvISs/CSA2ws1OKgrr7/UQ7MDUpuUZdK3KNd0o0hPQ99SZHgLqGWYNcra+8HDnVPW
dGxZBa8IOXGafIuh9wVEeverTqttLaYv2bimYfD+QHB+/f2fzYOJzB78XhbnCiJ8A5LhCaywVraM
99cCn5PLEtYGZGicq1s1NGCLn1lvh2I6p7Cz/MhE5XPrglJAz80eIB+jLGjujbX1i9QGbkuGfbv9
gPdHgc85ZQ7IlhbK7PCtps+BXYW1O4Vp8hRYddis5asXemlO61aT8iAZOLqwGHC3LXABg/4eJBV8
Qqvo9lf8PVr//8mEz4ndaZcMnoSW3Nm2evdoyzbbpbBh+C5tIIG9NkkfGtd174zUXTQWMtiWpM3H
kLhuBnZQxe6CGirw2JNTd0f0OK4AOpe+/Nrr/8y9UthDDUsIG/nYWt8L08K6FWC4DRfUuxTWqvv4
0nOuv//znGwMui5WEsyOTodD9mZJcHU5IueHDmB8zgAGfgWIkwTtN0UQ2rTbtM2DX/cro/d+rOFz
Up6JfVYzyBKcUxBNdzkb2BYK5u2eu+Owuz1BFqb5nApVA8WVo7Ttni1mHmFD3m/tPt46EP+MVNrf
58L9UNzkc/4I2CjWMKWBPjdw2v5sBYETYbcH1oSAI71S/1mIaHPCiGWZpHQnuEEyoD2gkSniNSmI
pZGY7bt1BQfYOnPhMuz/yvtLa4EmtFabWJijc3YIrnASMsGNOZfBj54lNYAyAb3qI3wFj/Rj2UY+
p4PY3kDMBODyWSIDte2Hzo8KewDpMB1Xjj8LnT9ngigmvKb3fI2I7NghVENgIzM1H1sJc6oTXB/l
0GaWdaoTA1Sr6ErkxVuWPxdpb9bkEJa+4Dr4/wSLhAa9yHyk0mJkWTxlHqGK8HR7mS1wNPicB5KV
9cBSWIyciRTTgaasEtHQVDiaqNbeW6UmG9cNvKfJZ8zat4E1fQfjYAJ7lQkV1WWdHDhPxI9cNvyJ
Djx/RkIiOXScOSsFrKVpODu+urFMrQ5ZXCDpMLuRAnIhE6StI8Tr2oPbx2s3vverfnxOpcgoYTwH
su4MpPsXIDx/ZS7zIdpkXZB2AHivVKE1yovLrDWhnIUvm1MrjJuTvh9QVrHy7wBRhrb7tZMpHvl2
e3AXvmhOrdDJAHZvCi+uwE2iMvWixFJbiUqzE3+mpt0qYV7E6rHtfbErWEzS/05T7bUaj9S4jo/J
tAH8NA39BpBjE//xqfVVpdZjDMN13xtfxgAAwNsf+b5kNB7r/PexA6UEAg7wnsbHbmG8lIUKTnyJ
x/JIT22ygeCadyCyz6Nq8tJD3qvgKvSxEtqXxnB2YKi7OoOAKfrYddqtbX0TBM6X8V1ffOxAMmeY
2D2sUwCDnM6kuUxlfWwg5waEaagKsxICFraQOQuDZqmCc0Ren/1gX5hyYw8/YB69uT06S91zDWn/
hC4QY/O+Arn65GduKOmb8fjGcd9cqOHdfsDCOWHOu7DbLo9FXQDpUJ9T+eC42ZEWL4CzbwLyIUVc
D5Hrvx9hEjd30wGRwa8fGCSsYvdXsCrWsfQBs/AGpHZVEuqbs5OfUp3A/dIP+/HSA8ss82r7sV6a
HRM6qcDwSwL7DK2EQwWobxhIBn8+ZIdxqC3DUcqPzdc5NynwpR3H2sJs0i9BDt82DpQ4VFPGrFtZ
8AvzdU5N8iBsVbiQl4GBof7jtv4IuxB90B41K1Nq6QGzJd2aMdF+a9ipLOoxSodRHBBh0kcKzdqV
R8D2GHPnnfvPHPBYT4QhdwXXlsqk7EQhkgAOV0eu6gUwmZpaG9pnFovFOTCc7nXRDLtYJHW+8eM6
OVkTlBVMI7wtKJLQpSFDfWgqf7pL6gmaan3gpZfWJ82ZQvzjzhb9EGrPSED8pBtO/hjfVRn2BKl6
95OOq/4ByQmxx824e+17P342EHjZFK0KnmnSsIMcy2DTFg641cp1AGMV00Za2Rsb5LBRLEgesq5t
ocxv620OZ6cHpzOqC0dBzANE1caIj3kVloHMdtk4mM/GV3rjcpkfS8CuDizQ40l4VnFisV8cfTr8
9CBXvIOGWwa4mkwupjDVl77kyVs3BUDmZkDW/8niwuwZmKL7diLtnYDrRNSmUNmubQtap02sLpDc
ckGY1v1uHGgLLRA+fYHCidjl1JJb1pbpfdCVxZZ1Dgg/cdHCPZ0JsCDaJnDCxHHkAcZ99Zee8T9M
VEPU5LBPQpDh58nu9H4IbBqZQQbnoeAqCkAPemOaiZ3KXP0rI0nyqaNJukFet4u4IQ9pKcowb2u6
nSatjr3Kf7cBBCfKVFcHr7XhcDYkn5VKnE9lovVOw94AiiaTiWjm/xgqkr5WE/PvA7cs71pf1c+Z
30PxU/fBjjt5EzbTGmBwITDN0V0JEyBL4ex8HtnV6cENSuhmeKrbddcg6wfGXGzSyGFlWS/sFO4s
yMJoWAKtDWFwNiWnQbKdDcCGBlCX+Ssb3cIT5vjfwSdT0V3DuEvTOETtEsEPDiUjhM02mRzXUhtL
4WO25bVaSp/pXJ7rnsA1TkIdOjvn/hpGYKn52SmrBKVVtX4Hb0z9VqskNMH3NPh8e5u4vuJ7QWk2
Brzvc6lT+LbL3H8UdvGKuPT2saZn21zTK/gXg+J+mtIk8qyLTNZSeksvPdvbCmpi7G1xc2ZB+coy
c6Fg7Nx+6YW+nmNmTVk5eQKdIfiCPyoLrKGOhlWzljNfmI/utfT0z9nI64ve2MEAmxx4GgawRG4t
GqbtYwcKw8fef7aTdVMB7BPMi8+TW0NBBwWYqHJwfYn9fM2mYekjrr//8xGgFllW3dTsNMSo0pYs
/eJaoOOko9gwqz3c/o6FIZ7jZwerkIWELBdW7qsjPnn1xyalO1uq8O7M2qpC0IUujnogQoGi5kxV
utL8UgSdzXlbNmCTZZaLm0kmTyWQWrvWxjaEu0kDF7WSb51c5StpjqW5OlsGTpdC3RSOlefaP7RF
HjbkKc/WZOjfVxz1+BxFmqVND7AQWp9gYAJLDn88WrHjnwYT6yjO3Xg3GlWfHSv7dF0ye6PAyB3A
9YH0BqQlbk+DhfvsHGraeXnXVWUqz7GK85ex0942FjreCSDZuWD+UY6839F6yA+iaeyPBYE5BjUp
4aoDwhq8JcGBLroHzbLQTlZQTAuj9ldC95/lQ4NY11VXsZMpqr24yrX1QJ5bZG23WJiC9Prcf9rP
y6KCvSRijDaRLvNQlWNkd89l9kJWbX2XvmG2iroxAPpHwdYK4Nb7si1+9iQ4wBdBfCyK0dmOV9gT
NK0r0UJFz7+rFYhYVV6Hfk3+3J5WC9GFOv/tIxoMGf6k0K2u7HvYWH6xc+v1dtNLXTOLAMKW5VB6
8CqTtgx9WoL+KMOBPd5ufenFZ0t+GFwoGFYOErQWGKc+3XP/Y4BoPkeZSgA1bXh7IelWslDBQShN
u4i5a2nrhTefY0yTrPeYHFxwPU1V3Qtm90dXJHx3u18WJv0cZJrbjXQBKarOaa6LqKnouff4Refi
XgEUkAt47N1+0MLwzoGmVtwTpRMOoes2icbaDgekfw3sMW83v7C3zk00tPK1YmU5nSviRJZKj3Fv
A8AD7jkzH/yC6wD9Ex9alytW9ONw9jKij8bvzVM5wRi45H774/ZXvI+k4X9N3v95RCyUDdYZltcA
6nydNTkYkOzHqDOkj6fymbNxBwmKlWC9NLFma7mKdUdUYddnnBkAXj7qtdvQ0ljMVrKNS9CVBQai
hiY/0hGFwM6eNK5yzt1Y5Gol1C29/mxF2x21+mnk7qlOJXjy5hOHKMrtYfgbzt453M+RplMvPBNX
kERT3KYvlXD5gVU8RWqGW8gtpq7u4EvQ9jBaG9I+i7hm3bNsADRMQPDYaxdM+q01ECvb91wPv1Qx
2qiO8hJAQl05JGqLINthYdt3jlDZyQJX+AkpDfuzDZI7yNmS/0njBFuc72RO2FZI3YWQcxcXAt2J
EGSi8S27UvyRwpUrH72wQOcQ2MLL2kCUBa58U3NyknrcBDJ+AXn20+1OXWp/dsDmnTOMModignKa
SGnvBzHNvmjU8+3mFybd3Naj1SAhTa0zwu6wPcIH6JA0YpcStUvIWql/YXXOoa9BkjhdH4+4PXGT
HoAZfoFI3z6NkbqzuuDF4fkBgj9rFiLv9xf9v4M8jS3j+SOsALzfbSdCB0If+tftzlpq+7qm/okz
YmgCE1ML+QonmaCkkXebJHPre8mKNW7dtan/X0J0nhIpgF4bIIUOGfQ2uFcJO6IIshK4nL9Qpvca
n4UuCmop8hMVIE6ehCNQLCv6QGNZTOFQlf2jL2CqBdlZBuMQJvaJW2por/bQLzBF0m1chhQS9LOk
2ldZ53wLUKXr783UmCbsiZTtwSGsetbaCkhknLz6lSpbSIjEiPZCnYLdCZt4yIFVUp5tVoo4zBMN
+QFDyb3yIO0+tTyNDGRfojHm/IXV3TiGbeq4D4BjmF095eqRxH0O106SQdK69U8UshtRbtM91Gq8
p6qIs6jqnfELJR7fGU3rS5dR+7WTeR8Cw0l2ses1QeRqnb5e9cvv1ShdJPEcSPvaFXvRV0aWzesf
PEviN0+JKlTEbiElQch+Ypb9yx1L68s4NPQHa7x8l1mFq3eWZ6XbJh9tKHL5dvVUA5eYRlBfh7Is
7gkXYgmxq3vo2EDGAgiAqMhyAx2qOCjvvIT4QZQI2FFuHQi8fMoSy4YYloXM1AQlsft2hB+RUIHa
A4lMdFgweN+epYqbU2IbuhUQzbp4aS6fYVvhnrxGyofYOMN9TCHaEBvIdujGePfDGPCnlHTsqHy3
OncFze8hnuC9toT427goinMyQu8HgjH294HbVRXREupDTZHAyNpry2MG8NEuzuP6ZzVosu25KQ9+
4GVH2zT5fhhJu/cnJz3Q3uZvgWsBKJl60PqxW6q3o3EbRHcGaSgvS794cSe+wlu9gImAHDgEdWnP
zwpXLmQpOrhkOCPQnBB6AmNkyh4DlkIKwJoojXJkVbPQQ0og23dIXh9qUWPyjVD3cEtl7Qml+kAx
dqFgcbx31DRtXW8oj3YX29uihaqzhGTKuWFJehlqxB/hMh5CqtvdEAE54BB25/pzAHUJqOI441Mi
pwB6tQz1jNGh0N6EZxrbBGXtbGgp0nNRoZQiBpRVsqTWW5cRth0ojKRy6iURCgk6tOUwbXXgaWdr
mj7eMK/xIwsCTQ9Wm0AcyZLJPSfp+E3VWRblkOG5Q67bPzU0hgpGJrSMJOAwYTpRNkBUxe92DG4m
O88vzDdVVVdRIarOjfLlsYW8yW9eFM1FSqHTyAm6OA0TAZuOTTkqiDeNEKC4ImUL5GzaKSkbaIC4
ULUyAaRfEjZ9majj4OZL3JdBJe4lb+xi2zMDN+G0mvSJG6+2IqaqbltnKTkqAVOupoeBQqOwmztN
Kl6YKbN9BYdp6JEPxU5bQ/5i20G55zGMXMs0eUb2OQ29KfA3rIAC7eR4VjjGyR/GmH8tOFj+xoOg
46YMenNB6sFHCnyyI//qJFB1eb0ZpT1AJUaPj4qZIDnatA9+Z9QFwrlpRhZAhy3ATkMIEM7cJJsR
1Co36mPHjiN/AuMsx9j8tE0mN0GRW2HvQ+A6K6Bd5eN8srsuLT7g/EHlkdEGXonYHN9M3kKXexiz
Y0tduU0IazceBPB/x34HNynCp9d0ysWhchv9e0QJ5h5ZQ+etUlYPn0hRR6x02SHtq+mhnFQQGfjX
bSSka+5hQ5bvEx6o3YQ9Gb70qYdUTuqM3X06AEWoPeUcYtRRyoeijP2d3TakhEqUR7MQRI32zQnq
jB0t/FWFARyGCdR4hpxCC8Up7jtulNhYk0YGyrf9zj1TP2vXgNJLW+Ps8IobCiF5buBFqpi3HYeg
g/YKOxeiVtvbm+/7JxWQRP67+RpYwHVjXcenVI57t43fhquxZA0flbiUa7Czhe13noSC0CEU1K1e
nRPXv1xZILQrnm6///tXRjpPLUFAIrNwl27PcojMvXSiLIdo+MEfVvpn6dVnB8WuyuEt03j8NDbV
T8f54xbsQ3k/Os8gof6XZBN0c84The0zUA4pqcOxGFcuiAsDO08gJaRyYFMBhx+/pE+Fmg5eVu1i
ZX7QJlk5+iz1zfX3fw5uqBQKDXei9qzkZy971eOf22O61C79b7sTYCB1zFLkjfL8AWpmn/vafb3d
9FKvzM5qpoD6GxMxnOqGbOsEd2kxbRCzous+dvsJSy8/X7L2wDs/Q6eM5XeoJDb9itzIUruzhVq7
qcidCe2m1kPdvuTdSrsLIWaeMErgZ9N1SSFRlWdHYuNI1MV7nq1JIS+89jxhhPgP8Lm2QWRqUYcZ
RAWxqLxYmYBL7z5bnAPKMMLy+/bMNNC4BAXrTUmgt+Ui2by/PZxLj7hOpH/meFLU2N065DBr1m3L
pjs3QHwklb/S/FL3XB/7T/M+TXw+xAHoF31Mw6H29u4AC7Xb774w2ees5KEwjCclCmzYRrY0PZvY
23Rjtin8bCXILL3+bKVSUyoJcVIEGUt87zi/BxP6Q8wLHIz+2zOppDhrpkML/BT5LZJ839leEUJH
JvxQ55BZ+/4ITbjcAzEFFJitqCjdsDK72NK/sK5tdrcf8jdf8c7dkMyiQQ15aq2CNj7mUsl846bt
tEnHYtBQeBu874Es2eeJx7qJylJWlwmotKPwS3PE5zOYgbi4KYF2r34UYDT/Gisc6FM6It8T4OaV
Knhs3n7R96e5M4ed+xOAeD1J7ROSO17ErW6IqJ1+5VKtVALZX937d7pi7nEr+1aD52LiYwcKys5B
PunzWIrg0FMN2wo7Kbbw8xq3yDjC12Py8vQpFyAfwmywQOEZynF61/J6PKM3u0crL9WOucJ+GFji
fyPQ8/tBWaXui9TOXqHTA1pZ4l6VPKEJWklHX2D6KLZeY6Y9Bfn1NDioeWS+Qj6QSsjmhlNdN8gB
94P92wir2fa59afKtHlrKhRcugK02w0ZoXWx0eAypLguBeqV/I+zM1mOVOe28BMRgYTopkA2Tty3
VZ4QVadOAUL0Qgie/q70nfjnmCTCUzsCEvXae+1vOSjTRizRhs+pBOrLReQCWr85r8Yr2Vpwk25m
om+zjHIPXM6u2ZvEMcHPtDQwlbPbHXxtZXtvZuxRUdkGvZRqwLMBkqmYpYwAsPopMjTTuzQvkAUC
Rt2oESsYoGa9dfjs/p4toa8n1BnvXQfWL0TNYA2QVFtpZDgZ3xXOWNz4vJl/AsHphbknGydoVFke
MwU04EEatvUuBjLDcLgx9F7kLS6Tfg7/kATa2VsXOfrbbMr9A58IfwQBdYiIJwvgdF0O4GrWVmnQ
A5Ny49qiex/hzRdCm+MeeWZ3UQptzO8ZhlP/2CgT3sPTCJHwWYvnCXeHiMyAmTbDZJ0QILH+IZbB
Y98frZcEJcFR26VOscOVhO1F1gpEJOCGNO2IO+d7DTIHrGWbKcym+t8c0Yxf06gQg/FN9lg6ZgMy
qs9C06D5T+74eUg7w33NJmt8YroHeFLgiyIbJhTxDFX2lYO/BhXwjzEvB/tQuKn7BBrygDU5b45e
pdMKohbD86OyZdmvAcKy8ynZ+9HSPgPjFHXoIjBUpW4BMawOAqqioOtGMCDysrmFx2NyHEjtXjVT
gtuhTuwEt7Wks2L8TE5iJ7Vx81eFARV3U7tjtQNHbzJ3nQeFJI633cmxbf2gdTrsZlLM+4J3bYus
lOxkUPus/0kJQ5l3AYDUm4sppQKKffbV15Vz50KwFc3ExoFkNv2/0kz4P1NbuXfICUPeRV3agJlb
6WdSmvDiPJPjxd62POduVC7D1XXomsAdIMtCnKs/DfZ5BMw2ssaN5d8PtWNGXg+XPcUbvgctmMCg
M++QN+tAjKT1CL5qNTVHUyUtKry5OFklg2qidrSBSIRVnDr4JO0Zgcqs6joztHHfjnie2Igytd3R
daW8VpjXO4egBN1BvPlgJzPflbDm3Judc74uggdewV0K2fmBwk+oQTgEVnOHTncgmbYFi4BSlcCw
FvIHhQNpjYs7MH8g3LXwzOu1euAT9Hi5C9+T8wXxHivVfComMkWIduOAXuq5wciFiVDoCQleY5Hw
R7jm2aBv1M508EgO2WqWeu2VAKgW7Ky5v6lIL65wt/eeIUY093AO1H9ShiUHd9Ih6EfHwHO1FJHq
m+Yl81z7HbJ+Fqmaq5vSdNwddUsbgROZ9mMIWyN0ealBEC29KYUIyrL6PqCG7I4GfNciPUwGahTV
dCxc5sEqh5WnohVwbfKl8dAOnnABHO6gFpbu/Au8VXEcgXPeJ5ZgPzrUev9ODSwYQP4hFu6b81OR
JcmrObv8SpGsC6rMtxuEjZi4zgl1H+joT7c5m8v7DKKsqICa+6hVoU+JeRbFcFjDQvemjk4tyQ7p
TuNoupW/s3Tq/Pbg7xKgskb+AvYM5p1Q8UMf3bZOCBvUHPCGhu/g1FK/GHMyRrCl6nhY1V56KrFa
7xuG4GZBK4xyc0QcghlTuWt0lew5t7KXckpmcPttDWMxjeQtyqdHXOBAOBOFhyBBPQetCVm9Ao3h
yBqEYkvpP3vwmw2gITwv6GZ+NFmfYC9m/r1XO2MfzA5s04PKE+2+A2MzJozr+05ZyM07kNT5wilu
gMHXZcS0y/YjszrEzJzs2FkmumVM2bVZj+I5SUzxPAiB1c+s7Mjxaf7CTClAiUgLaLmN6oZIM30o
xzzfl1Xn9wfgics3owdJIbQx+U5GxRBhQmntIRlL/Y/h5AMisKwH770D27c1kv1cYwrQsipCUSYO
LOOyHLQhQx3Quy0gZbkZWMSioVCGDJEJSmiAYp4ZwsbewMwt2+JgjiWA5HR0X7nCepLzPN21AAQA
KM8IZJupr97GxtE3HISFXVtDYDlpJw3ryWveGuAoUPnV89BLDecwOn36o0ym4pq4Q3aQSa0emzOC
NdWzdRy1IyOgARFZcSUsCSvan0ynE4BkUI1fQ71p57CC7ZPSn8OiSF1Q182O7NsSFp8qH8VpzLQV
tpObHEafFsFUY20x/Pk36Z30nVmt3oEOZu/wzyTIPd8/9a3fYVx1HtzIBv+6wLXnztQzou69aXR/
MlGNR5l29iv2H4oCnsaaA6KwiuyVMp+JoYGmT8yGRpUGyT1wi0zcF3LU+7oGxLYlYwXFrwKOvzVa
+Qvzg/3oPUTa55F0UNKr5hEnQ3qV5OW8h3mCjSncTZGfWNOjAedkFOiJA05LCiOnZdeYu+weuAnn
HxSG0AhAYr5zi7o5InSs7nxhtUeeJFZYWVlzgKLHu1KSTrAzgmIvawwaJoU0bm2iyVEBXRw5ve7v
Wq9J7nPOjSdIhNsXmRPxMsBB8yT95j4TAjHxGjh4bA35wYQQ7bytD9dwzZn3GkPyyHpmIr6fqIgk
2NY7lvfXsKTzfnaoAMwjVIKV14JU/o1UDigCJgi0ejLkH9UjIIq9Pb8vCLXvZqNDkBRZkNe2rkuc
dAsSND5Co1NLwPEG5v/BAafuweVFfQ8YG/93wo1s73rCi0EVfgSLmO+alOWH2uvq63Si5MkijfEn
sWrxpHRpH8xitPS+w0pzC0y6eycF0YHPyPBrmDz61x08esIH653ZJc1VxhP2iHuNf/DnaXph/Wwc
HE3ZH2VX08/S7snOk12y96Sqgp409CaZpfNPlcjixoZJxUuKsDqA7FmlnrhK81+NquRfbPMwMvDT
Wfzied88qNxxSYDepY9OcbZ+AWtDWagPSREE9mcN/LUoGmHtWF4WY5CqpMIdt26yIzbsHhFMwqrb
jI7NrewK/7YqjeF6Khjd1a1tvLSaGHejMMGOmeFhgKDu6JRRabnDqZ69IWKmyNzAgQZ8hBugoV+k
K2qM9boBjL+E5hA+A/dIP4E60+AIdsgNE+FrQV+JCTV1pcFV96waULmsLsOpF+ShUlrc4JZsHXph
YefitXWNtDU8+CovvYXzBHJdk5AHV3r2PQzni5dUCzBwNAQlu5RBE+Z3hoqwOVvAUFsudhDX9wLo
v03o2Gv/HgoBKyqowZB40fW0Q/v5f5KMu0/IQOhzYk3ubIeSa1AeUB/h4HQcD8o3f3i5HALYqpIQ
deX0yusdcqWEzCg6b5p2tEpT0DTMEqYRcEVFlgxlY00Ofr5BbPZojzYGBkVi5C4fXOfW70ADt+EL
sMtlP+zgVZ/e1Zmd3xowBt7PIPX/MXKrDpCUQGkYFgd2Z3ZGxAyUppa5y+9dHDhvVTYa//bmJFCV
kjU0YDqVAEMj6u/YLXi1SdPpmxRHvQehEzB2UCD60Bs+ZfAttCas8bLZWWo6WK7lHGhSeQeLTe2D
MhEqo7wzQlHY846zBpI++AsE4BhSFWQQfQY+yZp/h0az+1xkyP4Pg/MIiwMhwim1cjtitc+/pZKz
PoooPoU3MCdLeDPSJlbKDvrpB7K8QPp/q1QaRlP/GyHo80GYvWkhvIHbXlefqu5PK75VDWMt9Qc9
QvmTofFsiXGIpT8Eg98DfVB+y0Xatv4D4KqpKZmC+yB0uCcvy+5cPWyEfb6+y1tL8QERwnJmacB6
Xeyx7Qeleett5epXAj5L1cE898zXRpGcHNOAxYb90pT578shiHPQ7ov4ADm/8tNYydsWeSLNvFMB
4a2WzluRiGskfgRsY63nFsLRy+9Z+4RFzMpjXMFGAWLUzCaRVG7owhbr8qNXAm4fItxPn2DbpT2N
BcyXUoufOGoKay+czXSnvpkP+iil/PSCCS4uU59RvKDC/dGysp0survRVFua/BW9sPVRI/rpDYMB
050OEJIYYF4AbQ9dEWZR+eL8dEOJy1rkTBux25W2WjKgkhnnXtJXbVwmb7R/LXA/suERzbxuYxqs
veAsnPn0JXMnrQIXhi5GZSuS+QN8LGhA6BxwtRHTWhmxS/CT7L2x8lrEthN3HMLaSk+oKT3y2hwi
E0LrwM0Ry7k8slbm9JL/VHmF62QjBCy5NewmdSeqOuRqY+atPfz8908tVQ7S5JOJHFqbPFUM6X67
R6FtsxHiXnv6Yl5nWtvD6J/NBAnKkGTU4wLhb8a4V2bzkvHk5q5dmDUBfkmLnYEzusb15nKbrw2g
RcaFEm7CtHWwTnK+RTlvmGPKTdCfOHRj/HzdMv8vKPrU7i2lDYQQHjkluiivYWxTBw28Hd/BJdiq
VF97xWISFGaaS9bX9skz7uc6iyrXC2yEAb7TQnRJR0KSzuLtBCpZm7x5xR/h36cTLpdbud2v+5b6
54751D6Cu146AE906lwEB7gljqj62BjzX3cuXTKRbDLVtT8N9ET8ux5ss9G/sxUYHPr5ctOs/fbz
3z/9dj73FS9mZz6hNO62rAxwford9x692MB4n8ixGRGeUnJ8Rmn5iUD08r1H0//91e4A+6v5w/qE
kGiAe2fQW8afy89ea/FFKkRLA8XShFKYDDw3nhv0/alOXwfr1/cev5it5mCJlJkYLMMY+cKNGgQA
cvU0sq39ZGUqLdlKhe8NY64IPVUg7pZOGwjyE6DWjcXm672ELrFKlp9CcpQM7ITTMkfsHxDWuVTP
vsNQYFv97QpjSzm+MjK98y/4NDJTXPon5pH55Ce/IIIJk3LrTLvSw95ivsJFEWE436YnkyRyj0xM
efRx67gjCpe7Mk/K77G6qLeYXPloV2VDW3QFqULtPTvzrUZ57uWBtNbPi+k1DBNEerCbOiFyvzeq
H7yFBZYzb1xa1tpoMcPSVKAA102mU41QaNTPxQ6W8Xsc5146hP2/+QmLqTYUucq781RzqiSQ/hwY
1R+bbt0v1obqYqYhfDnzVmDVN6vXqUUM51jxvQ3nECRNNj5gpZWWBCMJZz9Wpgk9wfwzgvYtqrts
D7+kCUGEy7288hFLfBGsJB2eGjk9Nbhg9Omzz1PUeP/lXEIalmxcfz/k0f+909D/IIysalAdjBiv
GqPAeZAp6+T7eXvKLLd9KQCBeshKrr1gcosc9JFm3Bk8Q4qpqhDAQOgZuraigPPfDJLINelqclUX
GYOQ0uvD7py9CTATGHR7SswQtrktInESWHnoCkI4DTXXou9LAT54019XRlXfckWK0Ktt+xGRW2fn
jmqC9YfMXnH6QI1KNzVsDNoik1dMF0VEqS/tgIzw2ITAF85soq5Og5uBboyMG0KQQ8lgxpTJV4cm
ycbNYK1rFsuISS3deZTTE3fng2siI1newNjoRw1B5eRYGzf8lWm+9Ogu+k5l84y6EJhDFvkUOHYW
In15eXStrLHuYoHyqtmzRDc3MYdrWWdVcLPbEuyt/e7F8oQ51hsO5zisG9eeDbsW5IeU3hiwaw9f
rk6wNHMUzRGVgK9giqAV0oP59M/lRlmb1ItVCUx5oCd8aF1IyVFKy6PGfXa7FoPoe+fpJQgK/s0+
cskCByM2R5CHG8OrP+e7y7/+Iw7xxVz+D/Spn6Y892bvKocjnwh5PrC9Y5ZIQ8InLrQLedbZ+AiY
FvArNcDjx6fBHa4Mad9L8Kylv2+yqY16G66al3/TykxZije7UUAskVjtyesmEWSlvCm4d2/7cs9H
BXZT9ufye863hS8+fanfRHLSN2ZC21Na8mtkbW6TEjkr1V1lWtyXpR8OZrHxqpWZs9RzIsOPbFKT
dNDg0wh67TQgYqsUbGV0L7FarYUii5aP5mlO53dRgErptebBQCp5Y9tae8G5nz4drUaRGHBTBi1W
5NOuz5/aGQbfdOvpK02zJEqNsmFQO+MA2hXmobWsX55dbcV91p59/qJPv1xntNUN77Hmojwhye49
ZMgvj521J5///unJXlpJBt9diqSwnoLaxXGw0v7GBFhZUpYQqVRSV7ldRk6FJx9R3/ECu8kD97gK
uM83Jv7aOxZroksN0vdnNYCAxrDnNyh8QZoyDczu7XILrczipQdeX8JhGebD5qnoH2HavWvgn9zV
2OqcnZFNG92w9hWLQ9vYD8PoVZaG8Om6896L3t/NHfLetb9xsF35iiU/KrHKcyEUhfdBW7S/bNNh
x7wyzQRm2s2AY00xECSGXP37cqOtfM8SJiXLwe19Cfc9a4REsLB38LeMjBF+nVs3+JXJvLTR9LUL
wVIl6GkaAeu13yv3h/291AVdQqSSyqCAVvfk5AGafECWJrZ7fe8a7vd0pXTJPiAjnK+pZXcnfx5A
zvPMc9WrszGW1lpmsVikqoEncQ3bqka3+zkH2G5KvbuG5hsS6rWhtFgynLIaK7eZNXQOGYQ/cCcD
feOp7qu/yB5DD9l333zR4ixVSafwswwzT06632WNuHE5rHinDjgX3zg5gm9MjrUWW6wh08BVVdgG
okESJu2laSd73/BdmG2X7HB5Qqy9YnG6ynhNC3jmpnEtxpPhsjehknfcW7/Z54v1wycUMtYihYxG
JAcELSNUNb546dYia51b4osjxpLYg7x2bfI2mU8DQ1EWzrhqDzSZBSqZRPXQCLliHcxC819urwlC
+nbzQnB52UFDlx5Q25mXgTE6Q9TMhd+EmYL7Xwll8lHXle9HBUtzqLtQOXljlOkERaiRIX8CK6W7
AjUxb5VHs1dE6uZ/QTio99agxgcF7tHJJlBOcdqoaHRRhgzF0rSVSlvpsGX9x1SyUhFudSeUK+6s
pH/XYtybOdvaeNeef/77p40XwgLLHamQJxg6wmRJwDR6VxOOUrS620K8rszUpYEdMbFiMZqWp3IU
xY+8QVVh07PiivoCcIvGZpANCvV0eYSv5KbokruUeCVkSrbZn2iH2lAyHKreO9pJdaVK1J/11XM7
DpFv1aE1tzDFbiJcZTZWipUT8NLAtNZTTtjQyRM0xyjSsY5QGN+0ZySC5dwWeKUWPy9/5UqTLv1M
VZsOA9ymu1NuDE3Ey34I3ewcYa/ei8Lhu2HQ0ffetBggdkMzZaadOtVl905x47M4yiZkqhHe7Ke/
DNLp/eU3rQzFJa5Jyx5ekNJsT1KoNMoKk4TKmtwA2tfv3eaXBd7EbPPSHNBqFWRLd71bjfepA8FF
StVWwf3KQXbJuUMVoVHNs9+eTKt7t0uIWqF13FhdV04zS+NSO/UhVDHw8/2GYmd4prO5M9q/puFt
9MDXL/CXyfVewvyMpaKOtanBn4Q6XvzbOq86+fc7PQwOxf8uNmPCpipPJI0toiBNRPTjLbWEfVKt
TTfCQmufsNhDgcrPsIlqK6YmjSYTVGDID0dI3tqXy9+w9oLFDlohhpaneUXATfRuqzM7wWzs49y1
1ymwwxs3lo/im/9udP4ywQ5VN8B3ogRlUIR6n9/SEwv7ELUF0CuGQO0Ckx8ZN2qHmvrg9JRGyW35
5uy2Xv/1IPaXWXeWTZoKVFjHWrXlK8qYrf3QpuR7KVN/ab7k+mPjmUPRokL1T4PA1Gzd6URE7HsZ
Qf8/GXe7pY5pwd/CN1zs+jmYQP7GCr/WMudR8Wm7TFEPUmvUWsc4PzzaifnQmuNGXGplYC39lHgL
YeUM46aYOsNVSRAptzGYgxKV4EHSju3G0Pp650Cdw/9+QdNONmk8PcV9KtMAFRr6Z16y9E1z0wlx
Oi/SwD5zHS7Plq/XdH+ZeMedBU48pcJ0rDCA2/fBg9htS1mx1mKLuS5VmVHcK4DghH4xTUDq+cFA
refDxib7Ud34xSxc1mU1tCNVYlgshuIk9F7HG1sG5YsM7udTtwPA+Uh/4qbBniDaj4wr4+fwVr+V
v81HzQM3cq/AWfpmMy7O1Z6qCxQCZyymnX9g2psjv6+eErvtdpf76etxDWXz/46KuR+ErRE2jyGm
nW/7tIEi2yTTxsVm7enn89KnWZNPruOWKkXVe5JdqVb8Qqjn8Xs//DzMPz3aS3o4YKcFi7sRZSVt
qqongISR8rj8+K/Hr7cUF8C/Ahkx20YBTqUP8BZCKkXnLQQA3/MO8ZYKgwbFHt2coGchfd13nb6u
C+dbYXpvabSEAqQSGaHBjmmGQrQaZGgvCcEi2RiTa51q/W/LtxVBVUhiWTCDtP90pnM15P3hcqt/
PbFhnPW/j/ahW7Kw0NoxfLtxkX/zjAdf/HHzjeG41qmLLTyHxwQShz2Nnby5kaifGczB3RV5P2/8
/rUXLKerTbCQc9fCDZQe2xYVg2lqX/uzsZE4+noN95YiA95DEG+axI21awPRobO4rpNbWsC1O8Wi
BUrHFmBypZOXggP4wmBHSjo77iANDnM59pGnmo3j+NrDF3PX9jiqhlDmGsP9NFJtF8woh/jWCFqK
DCSE7K1D2RD3XfkOk8IfTsZ+8MS/ncdpi1S/MkqX1bCp73Y+qUc7HixvfnDcJtuNPdKhBM7pYVew
dmNt/jge/3cb8pZCBpT8wgYzc9zY6DSOBkwU+z4Fi71vM3evmcG6oGwbdZpwm93boh33rsX7o9Eg
Z9aYBWhROVBulxt2rc8Ws96BeWVZeb4Vo1jPR9oF+eCfCVfuVophZeos/ZqQwa+S9ryeo/T6BtkL
xu0rOW/5k69NnMXMn4U7dahHVTEYUQd/es2cdJe1YAV5f13+z+UWWhsWi8lfmHM+Az7O4obiKNVc
JXZ5pATFRsP3HPS8pe5BoNwStL3MjvMq9cOUJzxwmur28s9fyWB6S82Dzlp3SuFWGptWIQHscbPH
TFYditiUgVLLueiDMhvn69k3K2Q5q25vAsd5mJXRPI90tLoAoIgkTMXcbpzDVsbcf/QRXmcO42jD
LMz2rtVoPMra3lhJ1x597sRPx4eJ2SDPFh2NReumN1WrMjAss3xjB157+nmQf3q6kaDUtbdwpBcZ
yi2H3Hb2Q1LbD5d7amWq/Ec+4DkFqsYwmDPbgaNBFaTGC5Mbw2BlFC/dfipZcJk4OZzHBoGa2Swg
ib+Dvqn47gsWe7wa1FyD38XirH3OzGs+lqgeQ7TV3sKrrjXPYq5r15ElcHEsFty7GkvYIGvOfpKa
bDlKfR3t85ZCgsZh9kA6n8F1pZkCs+x/GkyAmsXjRhk96m4zG7WVbP+t3l4KC3ROKa0SvI37NsiK
qb3rMpSDIR60sRuv9Pgy7+3CGYO7UBbDeaCAD8lY76jV9Eis6wdfo7Tse5+x2POTQvBapg6L2flY
VHPvgVXq2pqmja9Y6fVl+rsCoNb3LHwFCiyDXMjA4XWAgvyNn78yo5duSmLMYexSyirmRf/Wwxza
VcmWCnslcu0555d+Wi4kis8GG+HwWNvqXNYICjZPXp0MVqw4FIC3Dn+VAtVitdf+Gid+a+b6XfBk
i0671nSLrZ2I3LUAOMNVCtGHH6bKihPs570dgc50o/nWxthi0oNloTXrcLDnzfTkCuyKpG+Oua2c
sCbt2+UhttZHi4lfDaKurRnbYzEm17C+vh7s/P7yo1fOD85ib8+7Pu3hG0nANHitxlvtuaFp/U3U
GI79xsK7sqosM+SVO9m8GlPcfah8AnUzbFG6p4byri6QbWLwHmvS792Dltlxc64oxMRFExekVbCW
ybPIANZubxXN9zbAZXZ8cFDQ3hfKiX3vd+m+jPYG9mdlHC0z412KKtcaJR3n3el3gWLd2xSWXeHs
dXzvFeWWMcXKjLDPf/80IV3W+fnc4ucbuIdaxU06EuitHy+PpbWOXsx2YJqHXlejE9vui6OuEyhM
p1kFdgIuS/1k8q3QzkfM+Ivrg72Y1xnvRZKn4KUPGnnrpIftcoKip+dxNM2jBePAbGeWZ9n15NpD
mLe9EEAytpvm4Svz0V5M+tJWyTwnSsaAObxrLX65m245a+NgMdU9u+SjRdCGE3JSU3drpo9u+9hK
L7zcR2s/fTHfgbcscqHxfAmWT1k1AZ3+XH7yytBaZrIHanlmXggakyovwxkJqb2ubRrWstzCSq0M
sGUiFMySxu2mRMYWO6K0PbSs+4TWzya573p4jk1FdPlTVjphmfVkKiGDBRJtXBtIUZA0wHIS1GAd
TVtuwR8cuC+G8DLdqdtGi4xhSW8i6wmC9bA89S/ubz9urvqdfT+FbFfsxFP+4P00n/wbcgKA4Cge
xHv17tDdlhnOymhY4q3LKh3KvINllm1Wz6UrbwZghC+34dqjz3//tNL0dZNKR5o0zvMR5klnOMC8
u/zoD1+ErxpvMf+HcjAr2cIdsEdRKySobgPtXiqfVMEnmD6Y2g5dFGgBnDLOdxUIPjvej9aPjDrd
3eTgJJvXdhrBVJedjFogWpZ75bsxI37mFyLXQcESCR2atH5lUo37HpXvd2UJRzQlW3EAYtcN7TH1
IpKLYWOLP4elv/ikpf5zElML1qkYYuLh7mNpH3SLlM+7maH4P2/YAYY23Y6m1I9kp18vN+RKHy3V
Uq2FiNLoQYU1NuS9L9M/JGfR5UevrAZLlQceW5dsRvfTof5t0hRH7qYu751hqg+X37D24xdbmeMk
CnyrjMaMQGCJoq27jPONhlk5FS31HRWZSWdOGGDgDGNA8WgseqRFRy2i8TyGPLJx/FpbaRY7yQjG
tVLgLsQz4ChGwDAYKf+ZafW95X6ZYG+kljMgkViUMwYBKkzqVPn0rfZfirBrGxFamxMaZ0nFdlU7
eQdsjFsL5ErDLKXXJeB/cq4duMwn8rlL3GM2oaRfcv0A84V/Ln/B2hhdLCNI/1ppiZ6ONSHAtjg+
1EJOOYYkhZnk5VesDdJF/4I3hWXKMcZY2vmLOyX7LtnSaa6N0cVJgbTAx4901nGdvM26DZD29Iwa
eqCb3NyKy6210OK00MhqKECWIzHuUQDikKYPVV+2V+CTbZWdrXT0ksPqGjmb/AavyAzHPXqN4nVk
JaI+krqaTn7dw6Hmcl+sfMwSydqbbQ1hScniUifu6+gO6SEB6+oE+mi6sYqvnUw/dqxPu55Ny0aK
qSZxPprpGSsrwzJj6q2A/uHQ+o0fmrBvvCo6ll5pENLC2ejLjaDiWkue//7p3WDt5YMDw9CYG/7f
wlbx3AOAIkj2mNdk4y63MuiWDj+cIKlHgRePfdd2Dl2dQO/fySxS40R2ys26N+IZ2b+XO2wtfLAE
uaYmjNpbv2Wx9Eb7yXZkc5rJlD4COtefbD5PL6Rzfk5+l8e+moCRFoMLJ3hACN0HkdXTVhxjbeQs
FgpPFKnBZ6+NbYB6TN9ASKwK+Rhe/sy1Nl2sEQU84rqWKBIL669hDKECkfLMxBycX1ayJTT98ujM
3KVQDMlwX6XEkgBAzwGlN4Q/GxwSgHII5pwHipKNWfbl1+BFi68ZKTBRNullPCA3OydXbQquH9x5
5qkOuLGxcq99zWLtk01KE48afWzCi/aqbKb8OCrYcZmGqk+o0ZRvrQkGSZn52e5yJ629cbEScqU6
ieofGY8dv+6I9zxY+XVqm2NYpAKuJDDYK536O7sGc5ebn5fCqzblrUIZHfBYMNuk5OXyZ6z0zvKY
WWfdBEubUiL7bw43Jhm6EMYZKgRErQtVZhZ7j41bSd2VNlseL3H6AwjEbWXsOoCWzgkXQZeo/OS5
owhxGAHhxpb8B9HVt3RYaLjFEli4RpkwTmRsZmN1S8VU3qdNP+9VlcLAicstFMGXCwJzl8vgmM24
+RuVjOEVtrPlPerjIrbFYPo6X4Wnnw8TnxbyDkgSmETbA84+Kayocb49WqQcrgt3aq74bFSBLfEp
hXeGimvfuUfhar03gN2N2h5Z1Bp+CS+uVfONBeoDs/Ofywl+0GL9c+3Uq1ji93GCgrsArjiHAWBB
kSJJoE3+szHaZ6Ms97i67Hyz9TFk527j3WstvVhOkCKYWG5hwI6QfJjWfaNfvOrq8mT48nCGz1qs
Irnj2BDWZJhm9Xs97XtvIwX35UaM5y7WCodVE4ydkiE2QK5r5xKeRS/CdENtZBsLxEqrLBFgzgQo
rs/cIdZDBgWlPvbNEJX+xkHig5j1RX8vKWDUaaaeut4Qz7WtQziN26FDeB1b7Zkaa6sG1S9Nv/Nr
Ov2SwFZh/aOs2g0q5VcTw8ZI8xLMWVSl7mAQRQHRS6vf3+qzJT9sMF34k3iNfxrJjRYg4A7e7vKT
19p0sXZQTDbXNlofft4gUUB2t6sLUKZ753j5+SujbYkQ6yWSGxVQpvGUj9UNgCM/ABXeyst+fP9X
XbZYM3iR9hOV2J/ApmFRDUr0rzmXyQ7o3OIEHKHeI8LMw4mMGSiaFVyHEnM6p7SnEBd1417zpoPP
Ibrb7DXcnGxJ73RaThsfvzIlljrpdlBt3fvI7CKfnsQl7J0q7nkRLAbaCN5tG124srt9nCM/LZzw
MpLShP1TjAx/4ZpHWxQhEUc2pkd32PJ9X+vHxarRU9OcO23ImIlTN8JsaGOl+yD8f9WFi2WDyYn4
XOLBQ9jvgKN8TGP1DHZUJPbZXgVONO7rKwBcn9m1F3eHKty6pH6s41+8eamOLmknEq19GWfX1p13
AJBx3+zHG9y8jNv8pon7fXmV3o//x9mVNMepa+FfRBViEGgLPdKe7dhONioneWGeEUL8+vd1Vr5K
01R5cxe+KWgknSPpnG+4yU7VFvf9iG/ZS73SsiGXMamOp4Onc5/OSMJJcYqT1rQhQ5meleXFt8nL
YgI5fhy2EupXDxaEoPtg7CGGjwKZW92qsSffjRgYihDsfXHnj5VzU5ksBYnAnXgVzmnZnQ2+nPxu
NKwykgVk+yCQWcYBxGV9+KPzigUjdNXD3syaYCpn+3Eqyr9qnPPGMAUPPHc0oXhbo7FAHHI0oa58
H0Pd5bVumPWHER7fNnBOeGdzW29cf3B3VMIBCoAW8DxYPN4ZdVzsshgSp6NPvBdziMdQnE2WygkG
1MVQQgrUnYodLI+mbTrL+sBNMX2rIYp6zOA5u01FCRV5YfngGzq0v81UQ3del6tbVNSsre908a+u
TmFQNsoGn9bIHHZJgE/cNaQenks7M8wgd23jgxudd2O1I4i8bhlv1OBbfeDNIvntATIPh4XW+GbX
sbgD4cYDrwx2Y6KBb13pkTc7Afin5cn84OXE387VLAFz99pgIiPMs3ih4KttkDIanGHcQIZ5uDGc
mTdbePMZZ6Bp/6RMxbdN7gz3JZXyLXbnCj2OZLTf0aTjATctrGkjh/lwm+QbryZQNRtV9dZVEJ2t
63SAh1JBYewDk7dkMtixmGI7HFnVQK9JJOZW5cKD4X2aqtAqPNi7A/8rNqqySij/dzH+2eC143bM
uH3jGzZ5bhobZBkYjLHI7tu3GOLVBvatGNZkbpv5UTxLQ+6u5/+lY50Oh6/ttOKy7+zIYVVxApN0
PkDYvdrMZ4fDqhJwosmgOUiq4VBBJcI/+3abpIRor5j2trLLPZgyK8lmIYnphAIPfgIsgaAW5A7z
wE/vxFode2EX1QX73HiCGLGs7ajNMOjFnP/swQIIUmjBXB/GpV+ubXReU2LVzPVwqqA+zVCsL+TK
kxf2KB3Zn+AHe3CIy1CyvrEhOcj86SgLAvuHcmUJuOdUfinRaqfZxPCmtO4w7BJb/4uEsMZNw0ty
bHhjHHwG87yAD57ziw39/A3pocTliMBbwC3MYFKxh/90/WPdT/BxyOd0Uyr4UpZ13h4KQkjYOzI9
MGiM72EpWEe8advASeIa9xN/PqgeloZn3iIoHkoGOMKLneE15kaMXfzGXENFbafafT4W1a3PeHZX
WNQ+pODLhZ6fVdvGToxt4xpyAylldsrI6G/OKgR3VkzIFn4+RUhRSt2ORmYdGlQ1oPLTjNu5n5yQ
KVRXr6+Ay9dKqqvvdT6OlIbAPgnp/QreRBvvFjfLodqsXngurzGqY+QHP2vr2BiGE5Q674BPiZre
WzmiXHbGgRHkOXA+nVHaBBaZHcMq66xxhKGNIC5AhzSuniEZkUL0vW+cahfHDnkvbcg7dmcU8ZC+
lSI72FCm+5maOcE2aPRzlLp+t4PhoLcvCAws4E6yVvG6HAtUR9o7mcO9Jp6GUz8fRycPnMHeNLkX
CvF6fRKXhli7UsrGHdqxQploFm2gjEccUK8/eCkBacczqJCaA0TRIBU784+pTl+c0fwGD9Kv3T9M
7ZAmqqyPDbhenqbu1vPfmvn9+s9eGg/232VR5CClJlmenfq+2oGqvXXjNTHqpbk8x9GnFecpCMOj
5D2cKCwcGyFDFMK3ZjbuaTusrOqlV2h5LVMIdJsgYHLfPNqN+2uA+6xvxRsrNVZgcJfP9pRp8yra
ZJhEfFaC7QNW3RpNHprlPfDjYVeWK5ll6TO0yeVp3jJZ2OkJTbNnqtL/Nc50zLm4s7Ov3QKpTnRo
YPmQSCBoT3iP2ubFfNa5H92vzYNObpgIgENGV7VRyhzoLfQDpN996XyrYbHyOnukXUFBXQ4yqmsp
ZkY/MWUI3IHKeevHh8ICtjJdieCFWdCZDqPFLYtYuMrGI2rVcOeAGqR6y2FblIhmDeq69AXnv38K
ipGXyBJwAAT/bDdUPuDmccjZ4/VgXnq4dkaJTSgPoCyE0xWDfrrTdDhbQ+d+4zTpx9feoKVPq/Xn
pPG74cTovOnVXs7uRjhfOghRnbFgGXQmcEuB55/aefMO9hwy2ZbZyvQuZDpfC2RZtipPKLaWMYUh
GAXQcO0euzTsWvg2sAM2XQvV37E6+xzdcNoH9bRCw17IPzpFQYkeltBTjiwKbhVOX7BlEnC4j+BD
nW7YUKeHGLocm+vTe876/54Tqc5YkLMlR1C6AHSCMuEGbmTlNp0gudZZjnPIJ0u8mTVje7hnfLOG
Yo2ktvCJfzVKPsUEQ7O3zI1+vOlBu8q8+zLJAvAow17FgZjXSEZ/y6AXPs7WFgAnoAe6Rj3ewOYj
9P3kAVbTv2pTHQBOC5qiDUXrPkjnzbeavefh4Fv4mzRjW3cUR+miPU9g39M7j3Ncbo0KFh3eStgu
/jJtAXlx2fle2sgb1kCn0qnhsu7VvA5j5afbBI4zMGByhrDtTHIA7dj8gIe92LlQWa42qQkfEgOA
lDf49PlWGI8ye5ITg51c31npvXK5baEE4ORR0o7tyk9eCCadSGLnWYlq/4wWS1nhdlzfWDVdKcws
RJN3Ts+fVkMNHR1oZSbDqYMRXNq7u6qQ+7la26qWfrmWgPs5M1psSOfm0Mdk4ir//XroLP3s8/s+
/WyIPcQSctm4YsHZLFA2C+yYPNBkJQ0sXD50FokF1EsPcnYd1U6SPA2l4Z2U8iCTM+d+CPIoDc2x
riNqz/VKy32hPkY97XCVgPnfxV0Vn/qiR0Si2zm/oEbl72YF49cZVplntz7I8ZPesXck48mdYfYQ
4MQdU2wTp0hRD+XO3m4dGzWxXsrvBknREBvt2TnUXe0YQUyn+MaO3fxp8GFkH2RKYk46Fpvwysn6
W9dmAlXlGv4qtjd+M5hj1k90SubXL82azgVhGXMq1yVVBJlP/xFuXrAaSrixM12//toBUu+q+TKD
8TRn6kZYw2+MxPcpnd4d4B4N6n5kRKyEzcIC0XtlcjB4I9xyvpmoPDpy+mVB6yos4fcXzujNuarw
d3w2V64jF1e769naOSD2YIjVca5OqPJFRT7tkv45nvqXL8wKnq6tvGwu7BGGjvOJTuwwTsMRTa2N
RewVzPvSj9c3gtbhjhx8L+oruJs1e1S/gTFaGZmL+QW/Xcvl8dw1ppFRL0Ij6wH6KXeo3h6uD8vl
fqjr6ZileiJdBo2lCqOOYnCe3JmFvLNTY0+UC4ss9jzU3Z1B0CzjreHsOzGsjNjFozFerF3lqjTu
rN7L51ONEtsdwA7DcRaes+lS2zr0cChbI60uQG88HcjkCG8mmVJ+BMCgveeAKR270aiOSVG+8jwv
73qoNgcSd8uDb6CEXds+uJQudUKVS+UFXxxpbROyYHhW1R1cBydT3dRtvEGx9wRv510OBvF77eB9
FX4crCogJM2tDC677tSvFEkvnocw2toWxRXnCeJZnUy6aUY0EqZXG2Vy2Eo9FZ2z8okLQaCnpdio
h1FUxXwqe1kF0OGew27iJICw08oZYekNWo6oJQG7eZj8CAaaM61D1v206jWoytKK1FIELri5jQOC
Hzn1nUdZaBE3MEW/K9YkIxfiWG/SJy4XWZwIP0pjdW8P7Nhma+j3i6ka86uliKGXBsDhnjzNuQW6
9zAkKsoF7E5ZrqqfPjqkP6zKGCNqze0aX2xhTemd+x6lUfD4LD/qzDbM1Cvr/xjdLw+lBrGyzy3M
iN68Jzz1ofo3elEZ93bIYT2xqYwuzAwvxw2Xr9XZFuZFb8S7LewyHH+eT3PRvFPbD/0qXkndl/uR
Lnia/z3Dmcg9VtlixZpGMwE9Nk3hDIvPEPaR/8s9aNAaaW+GPsDT8PODI5+YOvLos3qO3NYYb6eu
fYOR1nTs4Qj4XTBuBgqOz+FozmJbNoBjdjJl20HkJmBjZ1ue0ovXCgtL46ItKscWk+slkkZ1Et/Q
afqVVP1a5Xvh2Xqf1vPzLh+T2DoZuJ3jFEGtDUXwrRw0F/LEPwCF2pkqa0SkyXF8NiZ+cjJ28DKI
GV5P5kvPP3/Vp5M5bF2V703jfGrP+Q2ilFvTZLt5JOVKvv5LlvvnZol1o2U6gGBAxMpLdapVY/wo
h+Q30CjjEzp9XgAcqfhTK1Xuae7fYunCNxg4qxv4JoFC0pnse9X6BnhLnhn2XZE/cKi4/OAFVAF7
m4+3kvLuo6a+c2S+gsUKGZOw62w7sKril8PrbAtLmiIccgFmuVLk1RJAH3iDUn8Ejk373Gfjo9sl
zbYj6Xyko5vv2kl6YcPgYwzeYnWCR/rPuCX53q04usAs83M0fEAzU6MFG+Kmw6MtCxbqAfPhCOrU
UcLkoytr86Hs1IzLTpF91GOj4OcDL1oc2hV0KS3B1roCSzOoJfuq7BJLeW0NbOfzZBI4QEM8Jf1q
5GjHwTFXLS9h8n6yGwHH0KZTcWSLuXu5vvz+7qgXVoeOM0CxhJg2eCkni9+MrNx44CcmLbzwmudc
mpseFlGZbI/SgUUMQc7IixESwk/Qv99mOKDW3bhXytxhszskbrtVzLmLjXyfz/J+wq5HV+XUl8L8
vHd8CpTURSWLKulBBxjEeEXno9EWK4eBhd1B7882PUsFlzbONMMT2CbBIL4l2R+xhi9dWCF6j3sA
+jJrksSLcF5Kb4UD6VjuWkAgdeWqaOTSO7Q8knAxwt+l86I8P8j5sSBRaa/sPAu7s94CNiofYohx
70XJ3AVc/oQ8Fsyye+jH/QDlenN9IS79fi2KHNMUcAE3aURa/9YbitduJHsQsVZq80urRwujYaBd
48Gw95SgI0zm8s8szBVg49Kjtb3NLC3KGrh+Q+YwCRLzI63erw/J5XGnulhb4Zi8I40CBALOykVa
HgStgcN4MvtsA5LOytX88sBTpt2ecpixOhXMuE8UVAE6gC5gPFjxGi6M/O1+/Jtg/mlMI3tBidAH
/AztaRU2cPI+SHB0CBzsyZk0kI0D2zjeDHYXRIasDbxnh0Mx5s0P5szJyU6P8zRb+zZu6mM3ZNYD
PKUKGgobV5AzG9EMJDfis+p41ri71Aa7K6BFnzdoiDlAQmSSZXtpNf53bnbvMsmrP6mc1DY2a0ja
dDk09nzAWbAR+feUtoQH1IEQTkA6HOGYy8sQ4ICi3yieWNNNNWZ9F8AavNkKw3af89ih6OcV0FEV
ZnHTu1l6gsACutJu5W3b1pF/zgblH2OSlHvP7bLtSFWGHTC39vnUTc8eMVC9tTnPXhjUftNHRWJg
iry6TOdAuHF5Go2cHms41O9toDGfZa/6YyYJj+DO4u0MnkwbnpfVsRBFtWtSF2b1qBSFYhzEgWQ+
jDrTHDKGdQah18LpxR5y+c6+HgyvCuwK6jLQnoSzTygl72+GumRpKN0acEnbqE+xbfUvCmSWUAyj
LyOTo+lnuMp7Mxjzt1wO6ikXltqyavTvPDg+P9dVUu6c2IMLvA178aBBFaaCK03jPGQDoS85DMFv
nTGFpgJ+9yH3R/sbt2bZhJ7qqR3AGnn6WZTTDG0VQFpAWs9uE8HybSf7EnS9rEJvyvXuoaHRH8qR
O0GTZdyHhZxVnThQiFvMtnED81jL3satyO487uW3U5rW/xNFj55E3c0Ag5GkUvCb8Wh9KCbYtFpT
YT20fpuRoGB9MwIk0sdbWP/aaBqqsoNSIu9DA/f6t1Z2EGgljimCqq/M+tawmE23RV1mSaDaZITm
eGbsKmUku7YCEm9QY7OZhJxOtq/knjQAXBHqNs9QX3V/uY0yoV3OYVgwUlBEQ3i7p9+6RPE6aKVv
Pzash+MbSg2GAHpols8zU/1W1jAqQnV+I7BK4Z/zbDhucmczw/k1tqJ9KgaS7syibl4znr7kUOXd
W62q3COFdm5U+8kUxvM8hH1c9oe8lm+zBUmzjY/PvueGKcvQmKl5ruxz272JzZSGubBlCgVXMKTX
jqfYvi+lB+10Ogirc2q79SNRVWUICM0eZmLfUgIzo+tZdCm/aRuLBBQdg9GTk1+LD6uRuBfFKgDA
8HD9+ZfPDv+04FVbWMJJDTdqYoANQWuDWHdVuGgVefLg84Sv9B8vbzOUadtMCdnOFsi77DQVIv6Z
W5ZRBhCGs1bmYeHxegs+NYnfTimpT62TW1t0aKpjLgZrc32QFiZBb8GLijY2lZ4LF688jHH+scgd
Nb7U4nT/abxDKMkHPtV1kBFRsGg6oLjuG+ftaz9du3bPTVtIy4fJtW3Ce03lDf/fZHBzM0KZ7c/1
V1wuuVBdYdAGD6cyTNwBLXeWJ0ESFmQJTHErwuTWwUxDtGVQgcfKbqUccrGV6lK9jUUzt4591wPN
E/iR/Wjn+xbq+LQpw75yqg0xvG6XZNMDt9e0phe+UUePgesOMH3WzadewU0UNnfvcPJD0ibJISfG
fSfjfUG/Jq7zD5xs7HC6s9wR9Td2R2OoNCpwF+D5oLqXAiadTjetrOuFqNERYWViu8msWtQpKzZH
teD5dqin4eP6uliKmvNbP115GBtMR6TUiEiPyzCZpoCR/lfjrpGlF1KXr+Ve4eUDB9MWh+JCNq+u
JdVz39TG0UV9Y2snibFyxFwgAP+DncCujgo5mm/QwPH53gYdeNt5nh2CM5tirUNu6xvLPAbSdjXv
y5rDJL3r5NP1UVyYIx1aoSY2Q+BH8GhmH0AaTcHf3f/6sxfiyNeSshUXTtlNwNWBeVkHvJuHjTS7
3ybj4ejzyMLRNpPWbZZ+TVqf6oCLOqkEn2xI+0CJpTkQKg8Gw+HXTMiaDOnCotNRFrSi8CL1M1Aq
UhwsUTGtziY1tbPSKl5Yc3pvHhZ/iskGIzaZ/ftgALOfVjeij59tX6zc9Za+4Pz3T2GTARMi58k+
D799Q7JpD7XRrevOK7lzYT3peoyobqQp7RwUq71h28/Gd9qtccyWfrkWkEmV9C0b4V9eWTeqm0Pq
j3CO+woGADlfOwg5LIZDk2/6UdM4W6nod7uNd/ZUrtXBFvRrqafdsUGbIG6R4gWTnVohmmXZfd+0
zsbhZNwKYFDvuetXW5QFRWSMYFZVfWnsaW12BxgFz5uZTubmelwuDaQWl+m589+e58izp21VNW4Q
J+puqCz6tRforfmyP5fjG9uDpwX2FhhN8hAaoy+9uVZ3XsgsukyjFGmW0T71z5CKPBCEinCQ1h3k
RXY1wOqq9spQVeq5qtjv62O2lKWpVmETltuSfsYrJ5twGC6Bb1Xbu6SlvzIHl7HZzl4FALN1mr5M
tcFWRtK5fAHQlRyp6JTR2gng5AN1g4TK6ZiNvdxe/6iFGoou5MgGinVf9fWpQa82M5JX6ljvJDP3
JRNp0JvmWgtrIa/poo69TWq7GAucqFz+h5v8B1PlfSasEyg1a7Xgy6va0nENY0NUNc5mEaU9l5u0
zWHkNjj02AKhtnINWHqFliSINYK7bOXeERB3SC9tPesAgtnu+mQsPVxLEHXRwyRkrNvIsZpyj7uy
fbSdHo7EkFR5vP6Ky8dMSwc4oNYDanHh5VFLoIQRTDFpP7Lc957GyoYpeEmApJt60NcChO+XkK0u
bJD/u+GAfpVzDxZGx07Kn4WCBTlVP5q2Wzk+LQybjm+QY2rBcVWW0eSWYyBAmD2aXkfgSgdhr+vD
djkILR3YYLi9B0fI2j1WJhlA7KNy38v+S1h7jM85Zj5tyFPdikTYGZwyKj+sintWT0GZA148rxzx
LgefpWMSCiBapq60m8hB7+eH6NPijM1k064pJ4DDcDhL918bqPMAfvoU5Qgy2iMpIiMnw77vGbsp
RVp8KReia/Xfp8tqciyncOuoE72ADZx0Q2519cq5aGmStdjupMVj1nL89ta5RS/wOUYwfG1YtMhm
Ka2HbOzKyK0K/16Y7h8BbZ/3rz1c28zVAM1YDzTpSHS+CHjPf8DHiwXXH355g7D+gR6MHqyJMt+I
oDpWfBSxSjlqbk5+S8Drv4F4tUNDo2feyuFxIT/pOIR2rhxfCIj4DznODZUJIBSKc3nQ+qjjsQpu
hdDm/TXY1ev1z1uYcx2QIEaLuozBrLlHTaRO85eO1itBtzRyWlQTVbZGbXptRFHxDCmHbGY5orI7
oFFRpUD3Zd2XAF4Ay/w3LMrJiWXrN12UG/UrzDP3LHVAazUO9di/XR+nhRz7l576Ka5Nqx8EqVG7
y5TxzFX/zffUj14ZXzNIAhrwv58wJk1qusLoIh/IgQ4mlmXmB3k3H67//KVp1kLbUPAK6Bh+vrLl
Hdwzx6Dwy2QlKy1k17+Av09jk6EAnmVJD29Kr5aBBzQ8/CDozWi395651iNd+gItyEUJRNMAUkg0
Jd50MxiJ3APgv2YXtzC9Okak6sa6nx2njRKn8zexTH4BruiFCmCE6xOw9IJzvH8aIyo5qlg2xkh2
ZAQEIv/FvDLdTL2/EgNLLzhH4acXNEXhF1UOK/SePLb0TY7gmK8Z0l6mX7qW3v/ODVkUhlsD1AV5
e2eDOzPdtEMKwwkLOirfISnU/UCRXrw2wGZsuS+yUzY76uBJMgFbHdvbNqZNOAxWEjixwV+cwvyJ
bqUMYjC6Hq4P8ULq1LvoKA1VMYEqZJTV/DS14qZN/IeadE8WJKGH1n00ZnPN4HZhyevuaQ5Vk1ej
c4AmOt0bZQs2vLk1m/duWMP9LL1BTwhOAhVrR/EjRvR3P2QqmOf5DtILv5m7NmJLa0bLCrS2qglm
5T5wNemhSG56ywhpsXZxW3q6tueLDD37BliyY6o8uSssu7635ib5wefaW8k8S6/Qk0JDoC42U+PI
RnbXt3QOCY33vdElK2F7eRaI3mLnMW+GhFkcFJq22MBP+lZW3IY8IHs0EvE1dzGit9hN2bWG2VT8
aDhPhN6azcvgfgmeRnTa92QrP4ndDDXb+YG1eSjHZ+iFrAz/Zckjl+hFe1q5hqkE9OqARGhPhrTt
mybxCAqdSYzYRtFxY1tF8zsfRgrG48RCovL8ZLTtDPIdUpQTO35Qc49sVRKzrYJF08qlaGnmzkvm
Uz7MoQhhVRY+vBzRr075pp8fQLgPjDV/n8trj+il/TS3aiDF8AKDR3kSB1V2bIo1zOLfc8W/bU/C
tPCHm9Oc9GnNj2Ve2D4kGof+sWOZ64VxC0tIu8nQF+FlnwZqZC4MCecKELmcnugMaQLA5t4yKeNX
gxfm9np6XRhQnd9oWx3Eh+KYHUkqYKJMyDvNiueedehx07VdfmFQ9Vo8iFKDG3s2B2JebpzqCbIn
YS3XNCMv7xBEr8Znaeq6VeMA7t5ld4nd/cqL4d4f+xdh1iFJ7deCfu3CTPQ6PDjpohUzPsSl3c3k
8g1r6UqF/PJJiOgFeDVTgFisHkFXF49VlbxAS3FljpcerR0iTNegwEq0aTTg9DnYMBtx0RBZyaUL
BBCi2/m1fWpzSwjjWI9ZGfTpPIYeal8ZTgtl3+wA/+2D3sfVc6oA2lGtufXmfCUPXr6MEJ0I7xij
y7ye8KPViHseJ1APEkGeljuVRaCmfemySPQefN/ksGSH3FsEBaXAKEz2YCWWt4td5x7OB0AcqTVQ
2VKgaCWljDEzq1gdRzgUpwfelu0OOof/y2yr+dpa0FvyktawaedTEjXlDxgdH7CLH69nkqXfrq0y
i1RtOpY+P8a8/UGHrtjFuKcZ5bgGKlt6wTmFfcr9dQGoYD2Z2LWlo8LUSN37hnTiifNiTdl0IVL0
lrw3+ukM6Dw/Nt1BkDg0V9U4l558/vunHy9kO0BULDeORQ6D+o5N6aYppViZ1aUUqO0r3CadFBK/
+ywrFTQDfzdt90PI5OdcWw+g7JIAiLuVoLvcoyA6isBgRlMnpEsjK2flM8nRNg5RCoLTZt04CrbM
iRyBlZPd+zR77AiNMvW1kyHxzkvj0ygCwTdZRqeSyGJm4NL0zpGgnDov11fwwl6ot/gaMPzmROLD
mmIMsnznmkXoUSABrTXHkaU3aPNkwksySysoHZZU/SqnQ6vQjhh9KAGuscQWgkRv92VNW4KomhrH
LnWPOZT0p5g9spStBPnSB2in/xjwXOna2ABboMArvmsSEnTmD5iIr+TapRdoZ3/PZAS3TWzmeQ5r
ry4xeQA1xkPhNy9p4pOVeFmIRr2PxwoYezMH0Thza29m7i4ma83chQ/QO3jNxNkwDlUc9XwM5+Hg
990drquB6L5mJU70hh2QOrXndedNon9383uDuA8Gv5u7/Ol6GCxsqnprbq6Va6KxhfMUKJWwX/4f
TxkCugWutGrfUjH4K3O9kLX0Ll1Rk9G1c47dWwCjitPB7N0yu9soKHy58qnK0pUzytKcaMnXLpnN
cGXyj8Q78qKDdc0JGzdS4uv1EVsIOqqFNSSBocriuP7RI+Nr5sF5Xebkxe3N3fXnLy1X679pj4jS
br2540dHQD4wtzbZQL9df/TS0GgB7cCjFyGHgB4x/kCEwTxkXxRJ6HRv11+wNDZaQAMBxGsLbKKj
cp0PV6Bo05ZFHJJyWLtVLXyC7qkGAUO/QQubH1mLrAe1E/Y6DQXkVNaWz8Lw605qqYO6VkLP5QLb
eiqHLsLGsL8+OguxpluoDUWZc9ja8GNHD2rsNjbw4LkT5tadlb1cf8XCBOhuak4r4f+D1lgEaNe4
6/oqBhW/87aNNPjh+iuWZuD86k/b8kjyKcvPx1bff4Z4ADPovqLPcK7YXn/+0gSc//7p+dCXmdPc
8fyjtIYbZkKXl68xRJYmQAvdyWtqqiokO1pS591NYHKlVPKniYUdmDXpn8u2SlaGaekztDBuGJSK
HDWW0dkWe1saZb5Vg6Qr2XRpErRInjJaF84giqgy4wpWq31p7swGurXNVGe3xcDKlYbi0ou0iC5L
VTB7hNyP2x7J8OinDz3/aMo1E5S/JmkXiiS6edqcdT6FmF8cvb/fH43t/W365Oyd/UkG0EgKVGiG
MFILTjz87QZw/wycsN+jExXCGyqYAlAUN/2GRG40v9ZHb9/eqDpogiZ8NjYiEMHv60tyATZDdP+1
BgAPc2w4DotJzgDNyK00gAart0XPp48MWPLBvQg5aAOWQv+bul6aQl42oysHsQVRAgg2/DcmxMCk
lcx4/+z722Gevw2V4UeFR28bM/tjknybQqwzyBP5A6IlXVB1dgzKR/d+/fv/NtkvzZK2CmBZzp2k
mwAYdMSmaZ5tSPF3jjgYzm9jbuASB8Bt/eHDHiB0hzQazWpfSBgsVuQO3YYNYC4PAkaorVQ3cQpX
Sq++zbrmLplxpRCHkc3vXmqttF8XVqzuYVfPYwJQFVaU1x4ZbIid5ji3UEuN65UDxkKO1R3sfNm3
UjAaR3Sq97IDU6tJvW+I9TULsYU0pZvTMZk7rrSMLPJy6YIr64rXYXbTo4sWYw+FGrs+TU6RrTVC
FjKVoyVcA6ZPIu/GOIrt/MG11MHh5srtcelLtITLKQ59WealUeGkEurRaO1zz9ydrZW2tj+FGW6s
u+trdGlWtHxL094XSWuk0Zky0/TfrQJXoniNYXJxUTn/4B7zwaN9B2XvoznP5t6hkNf04NieBa1J
vdNUyq8dcPAmLdQyMyZuD3zosfYr/ntEyy4P+tFvjICBHJwFMSq1K1XIi3d7h/7VY/+008YQdkN7
akhOTSMO4NDtVAmtdZJA9mPeZyXbF86J22tox8tJFK/Tkpgauhw5RCWnyoSxy0yPMKUKyMwDx69v
6Djdgnu16yVofpa1sntdpj7jndpomgKO8HWeJyDGj3MTumd0FeXGm6zrvD7S2IUxlZMUBvzukjhM
BSzL/aKT0WDFWR2CNz3E+P+k3FAjYa+kLZ3Ah7vDe4w0q8LR69ufrGliqPhYefFQD8T4bqt4HLaw
mpV3fgoZhOvL+2KQOlS/aY6QvJn7zs8ilgyQbCCQyQvh8e1/v/74i9GDx58D+NNS6IcxVqLq44jx
5AOw89tBVZiIKl/rwi39/nNgfXpBDMWzqvJT3Jo4ueu4de8OzcvXfvv5mz49WgGR0oK46B1hgPMu
svkuA8In6J34z/XnL/30898/PR/t7UFyKBAfZ9BmCfxfpmb8yl6FYdfyY6Z6H0JfiX/Mav9ops9W
m23tloXuuMa9W4hxqqXFxKe14TTSO7qNGfVjvHMzO8qahxQmRG0jN5mof52dMq4P1UKapFqI18iQ
HWhO3jF3pyeLNG/KwUnAgeZ/wdYQskvv0ELaMdzWMXzPOWYtPwvJd3etGgBF8ux5k/T9Sm5ceIt+
z4xrllvZuS36f86ubElOXQl+ERECsYhX6G2a2cf2jP1C+NjHIDYJiUXw9TfbT3M5QxMxb3aHjUBS
lUpVWZm+O9+zzr/1bHzRVIHdRG3cEFZsbnnThIKbrVLgwW6Yz8M34wv93FZpmEWC8PH39QVZG2Nh
18anVg+kB7vJ7GY8q3AqejTR9lbkFGig3biMrA1ymcN3BpKj5JdmfYUd3M539jy85pa4GVqWbTx/
xQC9hYFn6HwxM0/pTW28J83J167uXj83PwvbLhU0ZT0d0puMgW+zHvYcJQ3os1x/+tqLL827b7p0
7BnkLACTQaQQlU59vP7otf25sGu/lk6DFlR6I3PyEKbffdYfDbdiXn3ONXkLUwYEExgMGBVyaOlv
2aATdQxQe/eDqoi9Zqu8sDZDC2NOmUaSKHfpDXqsv9qeBBGYCZ+vT9Flj//n0gJCtItLfLctjZvW
eYYG8Rvh1lDvlD/cbq7ipvAeJ9/ICHDofz43EPv/gTquWE4dDmy4cuTbXE3dTSoFuHJDCJSIGSDi
WlRbQK61r7r8/u6rCJoB1NDW7AalmNgUJ3z3bYnumnk+zNaWxX1c58XcLUy64CABJ57t3zgmKB0s
yuj/giot1KE7lWV7v6RpTORoH9CG2e1ob5sXj6FpKgqcHK3X1+d1ZXMsRe06O+w4xKeHWzt4duUd
ahufe+7CnwSmTllqt8PtVJ6pQqwm6OcMfimfDGGDdLQmvLGvfhF21wWP1994ZdGXXSFZmiN2avDG
0jrL8FJ451AuvHcgczrgj9cHWQkVltdOh2kxtNr4Nwb91ycLXfXHVobkJnNDEEzYsowAnnJxlHuO
DyFc2W+EtmsXg+UFtO2sgrWWRW+qIrVAOTOpMcm1g+5ou2+yhxBtpVFQpgxNWCSddh2fvW8OT+v9
9e/+GKiDzb5w05wyXWD3ujeTNPMXJ7cFSdJ+gpzYVKFP5uzW5XhCfEwB6ZZQ+4hYW0q5I63tRHZR
VHso+fY7Sv3pbdJNuPFal934kftaeHihua+hYevd0HB6So2Y467oDcBPZmNTrZjXMqk0DmAGyQrL
vRlZo+qos3r34Axg6dsw378Xu4++YOHcG8/hU253wQ37i93ie5mPz1Kr2KAQSnHfqhkDJFJcUMC7
Mc2jwbb2tIFGzNdCzjEhXzxQfrneQ4GSWk3rE9g5NiZ35fhcCo32nTe4XQY4xJh3T8riceufmmp6
qPTP65tqZXKXeqNTrpphGr0ACYPsq8AFtLKzjXX7Cyj/YF6X8qLgYSfcURluDfPUIPJ1Ax6Dtg4k
4aPmu8kJ6vM0u+EOYgXeHgx/dC+t2jvyEZjxZlag42c+/X39O9eMd9kYhbOV1jSHyyuqKf+JZjxn
58mMfOmracgjZqkOiVrm128T+HnqSFWgT2l4S7eAlysrueyccutCBxD9GW6tKix/O65jTgqYwdif
Wf3UDRbZ8I4r5rhsnyr7LLeyHhzxwUxz9Jc3wQ4b6Hs9dO3h+lSujbA4c7OGThBQy6fbhqmfIfPA
cdjX85milLDxDWuebtlERSaeZzj5zG0m3Gneo3xtPxkVZPcV+Fef/JFMTyItWCIaN/jWeE0L5TPQ
Gt31Y1EDwSga8mycWaOA69VVt+EnPvxuz12iMEfFmC5dpZPatx8UUlJRhTav2Wm3YBIfRzMYYeHg
JbR3TZFP/tmYFrwUIEI06EK1YjaF+8b3sZpVDIHe8zxWdxbb4iP92DQw7MKDz37JvaktnXPaTQ8t
He2vBiE6mmBp/TWjHjjoLBL+G5RmfNW+fW6hmr6x0B96H4y8CN6boE0VdWibZEW5c0axy7cEgNee
vPDpTJm6d0a3RYvw+Mf3hwdw1Oyu7/8PgxzPXdLTIEkhkCruVNKk1e+xTHzZnzWp9mR6mbbyXB96
C4yxCNUnr7Sy1uPOOdM1PxT98CW/kHBlgfoj5i2R7pUN/R+RmF64JceZdw6GcNfDTlqrP9b9hvtf
e/rCTeCbwn7qIfYxl4NBfzivbvoxbXfITOtPNaK4S2QcHmwpOqf+ubCK7t6u7SIqIfexayT/dX2t
19bhsr3e3WLAUWXNA+3dc9O9cd3uSebFENqNtdnI36zN0sLkmW8C8MO3ElyufuSXBXgZgygDJOT6
+689fmHao99PLdSB/TM1FSoZBHyl2fQNCcgtC75syP+c8dioCwtuh3GGpl3pnasieJJpAzSLZeKx
cfZVPooItHe3xiEb6722GgujnrNpoKEyJClrKHgSB6FY5bTAfA0XBrJmIzm44jqWeOppkkymoS8S
z3OfUU29hbrlRp1pZTmWeGppCQaFbtTF/FzxGHy+iUOaOspLyMhfX/C1l19eu6F1zyBhNSclVCo9
Oh5LJ9vIA649emHQWk3cuDOctcNQoRibqOzUxluvuNQlhDLrjWzAY9Emne7rXVOlbzktn2lJRSRA
rRvRmm/Y29pHXH5/Z9CkguIczm4Cjvr6xk2HQxl0L9enfm1xF6Zcoro2ZpUmiVXqGHQcHfejtNzY
+msztDBkoSFSWwa48I2CR3b2gw3tMWcvDFIgnbI3dv7aIAtjDgLpOGPn0TPL3ccevNWjLkGJEPgo
puOAyyqbbCz4iiUvq4dqrJg9V20KErYBHIlCxLUHkdVZ+mDHKsyPT63IElE5FKpsIM4Cc4O4+3jh
PtQlxDS3bG3lI5a1LjcHhYzn9PRseUMAqmFH7TwNUqm8KPQxnPJiw/BWNtay6IUc1qD8UEECNwy/
eHX7tdYaHNZ5ebg+TSs2scRWgsulGTVKiqD3REka2ur5sLFr1558+aJ31gZ4R+DLzgJjtMF9OXMH
e9dCI3fDm358TfCQEfn/x1uDVoMJjEiElI8SaJaDyyoGwsva3FRtjUlCkq99LCkv9j2p0ph5WQg2
mTpLIUeqi6igkGYrpNlfn8iVw3DJ+MGaJhvcATyp0vutAXeqwP3QZi3aW6CHQW4V83bXB/r4au25
y9usW4AwifYTJPhoz09O7+XoJDbTv6hc7jMuaQKOUx/NUlI+Uermjynom461w8wpbUhxKmen33iV
NSNYeL26wjWGuWC1qcspw725Z+puZHV3Ru8WTWoofnzOZSwrhKWdOzwjk332M1LvIOQy/BIBGEJC
x83v/AIFvOtzu7KIy9qgLeq5hvA1PogSiD13SCo3sdOXUWAl0IW+F7iIXR9pza4X4UwG6e6hgE5K
Ug9fSUuPed5GwqMbT19ZmGVlMOygswUjIMlEyA7wnygMIEOVvoDlf2PpV95/WRhE2FdRl+QtrLss
FCD3mdhL4HZBNZqZDd93MeUP4sv/YFEnpmdTpSqxwjlJuzRBAeFz1rrEoNrg+bV6SFQkKfHeMuN8
70lgIjDEvPWcoVYA8GA9kY24Y22uLr+/84RzpayG1BU9g08XpNONiK0uvcPl7sv1vbSya73L/L17
vsk1TX1e2+duhCSYLlpQGMvul/by7lgNEFiajuXWWGs7a2HyU1W1lg+G4rOu+wNPfwcFEI41UNrV
2/WPWZss5/8/hve8JF1NyBmKxk+gkviWD2Nii96Lrz9/7QMWcQ7pUDWqgL86q1ocFLh+8+GbNaa3
lThcH2DtAxaWbaNWq8Yy5UkonRvLvvQYDqKOwqwaNkZYsYtl0dDRzE+LWs1nhw1nV5KDLNXuUy+/
BJG2nd33XsnA2l96STmWEeB8N5a1dWNcmfwl7jFnHdjOvU4DG6hOIi2BscrUDXgwvve1ajac30ok
u6wLoo8enOrZrJM08OLKfrWtIXKsLkrRfMaajW20tgYLm/bKua7RtEPORUG+TU7/grv7RmjzYY3L
c5elpoB2dY5LNDkzKV8hGfwMOL4Xw8HewwziXNoJ6B+qiMCvbMzYWvJxWV1Kq6kPCc2cszW1N9AI
O6ccOj59u/PdF25VsSjJA+pMB9KC0cWTn/Pv7sLUzQxCoC6n5Dy2+T2YhZ+zbqsFe0WlyF0WjtIM
zPtsDtvETSU/MmfozkJXpth3ralvqxbJ4miuw0JGrgaaDsqJhXoBhGO6sZFsHoCMFiEuJq5tH6jn
zlk8MeE2UWvaX2M7dMAxs9ybosKz1WMA4v9uN4y+U+5kP5dx01XTBr/ASoKWLhN1fcZqqM6A3qiD
gFwTMTb3UL3vcDezWNqmMWQlrceiHFCuknMYHDTtwOPUtI368zmXsPBnVg1YWS4CchaOfoJSOagA
qh7BNUqdnxpgWedqiBc2ZsTxRURjoO5dq1ePTeI2t6z88foQK35nWeniBEKximGnVa4TMXXvjKDf
c5+sLWqwvzRdH4Qqy3LXYODMwKBigOyV6c6SnB44NA8eqdL8pBpb7EiT9t8qywog21vKAgoUoTp4
qZOfTOEhBRtM9bOtXHtHSAd1BlrN0eiFKDKLojn50rM3zte1qbj8/i5YgBwuSP9Lo5OBh/fY1M8k
REJkClHM2DoBV3wjXfjGshQZIGOFfZaTtcsrD2lTJyw3Tqi1h19+f/f+IIRnNpulizuGSZBTu59t
tZEwXXv0IrYJQ9PUjrbAop2bFuRuvrwPgtbfgoqsBAZLwU6ujZXNk6kh2Jl/obadgGP0pBV//twe
XwQ22UyEU3h6TBh5oMBwNd2zI8JI+FvU/Cvvv6xi6tmeyyCDrLnJXLVPU1c/OiDp3APbutVRv7IC
ywKmBqkBkwNkjR2QKZ10baCDCyriz63vkv/RSvuq0FkwJEqQmPbZvqN0IxxYm5vFljd5lc/U8cpk
YFNWReWU6h3v0TUHBgK5kdFaiWv+4sff7XxVUnAy6rFDNByUB2sS0zcPkJcepH1hsU/LqsyjNuiH
La64tfEW5uClfOohEpNC6Qp9yZ6xYrSq3pEp+BfYZSceTfn9+s5daR2CksD/27TABT6ks8bCQMU9
smswDVti/sZF+5z1vrMHvvW7HMOnuqbnbHbuUhzUaCSyf14ff23xFpaTyrBq/JyFZyWLXcesizzN
fjTzxt5Y29SLA7QCWDrVBQVjseYvlKsfZT3zjbNz5dlL2shgGkpI48BgaOec6ARZOQJhgevTsnJS
LDkia15CFUVUeDYiv0a/9IBYyWmKSLnFnrAS6S5ZIdHbERIPqj6JNlWwn4v5W03oA2T4DjmqYDzM
kkzUj7XVbKQk175ocfZ5ecu4cAto9jFi7wZ7Dr4w8Mccxsn6bhPd7a9P3NqiLJwBh4RYZrIMjnL2
I/SoxEo0u889+jLkOx8AmTuL9z4e3bI3DqTjvFXsXHvnhbFbM8/Bisu7BK7r52zzB9f7HEWW+9fq
372zZSbOQB87JGVI3noZPtj56EQ1CYtdVg9frk/MSg7k783m3SBQdiiUA9GthIPQnfJm52e/ufec
cROH0498/Azi2HP/RunvhpmaMJRFm/dJb702pt5V6V+2r2beiM4+bgby3CVDJDp0MkMv9ObWaThM
cXok+zyu9/Rk5G68g9j3bo5vx1t5391Xp+bJeS0fskO14alWLhvuUoVxyPJO0PAyeh+Bpjoro3Lc
W2YvDj6LPBkFv6+v1orHJZcj5900WtOloRZI3QTCKG2PtQLEZfe5Ry9sHAA5aYbe6pKmkKiyWvvM
smKylZ1aMROyMO1KOY1gBV68G/m3tBgi9KxvOKeV43bJ9ShkVglS1jgmuv5LFTg/RAFQVTmHP1Jb
P/rZ8Ov6BP2tSHxwV1nqKM6dQ4EzspxzM7JnWfkthK1lFXvgeY58LzW7XqcZGv/b+ww1LqDpvWNp
T0fP7loQxHk7B/qIR6C05gMuyjrmKjhI4oBPRNMI+r1DXDtNf6gUiHHDzoh4mLN+53qk3ee9A6U9
rzWxLgv6arWC7L0+tDcOrI8Xhy6BMxKifr0LBqYz46W419XkHVRhDZ/x6m64JCEkUtkiAw9k0nf5
o29CZA7RCLhheR++Oh6+2FdhWthGagTvIfRxx2rHNw+jD00NT76M+M7UOpI7uHQ6eVL47RPQ7ydP
ZbeWFk/Xd9Pa4xfnRpVBMlG1Jk9cOvwYabXrWxS+anBVbSzqh44d7+8s3t/KHb+xwiGBv3im4Crw
R7BvT1Z4y1m+Nzy1D6YL9cZoa5+zCAXJ1DlaF24OCSz5OmdZIizn1ObO6fpsrS3zIhR0LKJJNqgc
HJZ2f6h7JXe+bLfkplZefglO88GzEJTCy5MWgnt0gqDiDElLVLGuv/za4y8r9G4n8R6hOOQjeSLE
Hzt39xa5swBOvP5wuoLEDpeJrrwUnddqNz0T16rH06DD9FR6PciKTO6re8No+6dC1YbcjDO08yJU
BL1zalqlcNMi1hMdJ/PmCVIHN13myhdUSPnb1LPxxwjh0oShJva1AdLqrWgz4Ew69ODHTkubCf29
DT/6VDm32dyZx6YQ/qNpQ3nOCfW/SVqagy5p9khJIQ46zb14GDTUoG3NvrMM1TXwjIdVLAMePBtC
6HdZ95BMLHAf5JFbC3Fv8q7YOcDhnzjKDrsQmlYHF9K7CYSniu+XZoW9neVq7wOqhaLjBAivm2fV
KYXOCgBP6XQa7cEpohqZ0ls0ulzEV7vi3IeBPEI93dmH2rX+lEONzOUIP/irmJz2IWcVum0gc9kd
TeDp4+RDnlPNRO+rsQ3+Qf41fagk8w7S6xmPcuAXksHumhdQ8qFsDw4tJwp4LdBBzmT9FDCrPaRl
mn2tur4G72rmKfANcrr3Sev9qUN0gTtj4z4ZE+Lz/Qb6cUE1IYmsyu5ge6U4T4PIYgpavl/C7/WL
PUDueJ8zT/1wJ6hktnr0p9uqt1lzS9JWPTLJ7z03VTt3FDY05X1x61SuH/UlhOHU4Ba7umvpIfCt
+g6/NbvxQlbj85bvGfqc4yLLqrhtnS7GSQZ9J26D7X6WQRP7gQpio/S8L3tbf6M+8b6id8E7zUA3
75oBWBSuepx4NCX8OIJjM/atfoyVZ2Mlkf2M3JT6NxPEV6PAG9Moz/0UafNivhWtBPP0OKUnKdv5
zKDKeFLaTEDG+fyo/YHuWIGe7gxCKv8oWqrXbMImUqEVvsyQpTqguGAeIItHE5aV6W6EpOmvqs6C
yBG6uQ3Q3bm3QKn2ywoyEk/G66YYgn0slrMzQfMrjKGm1sWh4zXzvuXovRpAT+iZ7gb8HMhNjOFL
PTXROLMfgcx4XA4ZSF1Lz46V7yVe1T47mQsJV0HFXvtyQCFgpAdgDfQ+qAv7Z4fs+T6vq+HrGEAk
eSAZprdq1Mn0LDgXUDzZt/UQ7APeisjxxHjKg14B2tPXOmJiKI9VOVd3KBTTQ5pD8xZysvJLEeKd
eVU0YzxTTWJlOfbtZAS951bfRSH0IB8ayBDfUl/SB8rSYZ+ZboxqP7SGw4BSzM6treB379s+anoa
YU2do/LTutN4duQ0f8sGLBhxiX70gFo42QNPkyKo5thy0wBpxAAdXLPQR00FOSloqbRoXMqniI86
3KV22J88HvaHaaYkbhRmUILNZjdL9AD5gdbYEMQ/lLImPAp9l8hYQgAkZkyo/Vw7nJ452HboUaLO
skPnbgnAEP5rrgORWAzbm5dNGjcorB8Ip84xMB1uMaDxOlacDj8h5ivKXUPn6ofOCiQRy0Y856zW
x5aI/NWfQvkPDFzEaOhr49DVtgst4qBVqA5K6JshCe1Deb5kaIqzXPFQtRW3d6FtUjTzjvacFBJz
E+ueEwh+2Q10neq2bJ4G7tvV3vdKCOSEjg/NRN833yp0f98NqBl5kaJkemZa+8eiaKyXGe0NHugR
CPHiwreBKAKUUn+vcpX+sExlzimoCBDX0nZ+GFXOTNTaU/h4kS7NIheXc/gcEIfcQCKPnby552Nk
JLqtzilAOxwonsG7H0d4KsHnOThVoLfvHySZQQ+c6tLea6vhP/MKnAjtzCg4VWZrsIGTG6TYKWgP
Nwdj246M+zaYnqBjRNDqYYLqUgfmzZ/rh9nKMf8fqOcc1lbnZiKBSnmYH6Zm3DiCP7wjuOFStU7S
Htq4fSHBaPUDPPkR5iiiBuX9sYtNusWDsHLQL/k0w7ypIH4AFePB/VPp7pyj88rK9cZJv/b0y+/v
wgi7M04vDFDPbfmSpvnesR4qb+sK8GGGBxO0iHZzMdEil1IkpGzFH4aA69y5Tvviim5AVGpt5fTW
PmIR9rLccexKVCC5ab5DM+V7X/4Ak/Dr9e2z8nC2uMICcu4Cby7MebApSIQ5wt2Gfzd+JXfXB1iZ
pSV2vvHIaIOU+AL6U89l2P+wUpAcIXi3lLsVLa7YAFushD/JuUZZ1pwnW+wDlTYQpNZbBeuVS8FS
MbRlOWkLNptz4XN2aAt6O1jgKFe+n0dpqG+s2XtwNynZ1tZjcQVxcsVkEPDx3Op/VfUWoJl9kwly
7dmLC0eaIlfou2OTOG5TgkWHc/nq4IBF+9bQ8o0i8togi2sH+ONmG6y35uzgCCmy21D3sazE/lO7
aYmZ7xqQbtmsADYcmiz3bQ5V0MIq4WYlT1jeDJ9BUcG0F6uQerqaoXLbJI3fn+Zxbve2UkE0OGqL
t/FjTCmGWCxGFwyD7EpgSrkZ0nPuqDr23Vx+G8OZRBzH4+2om2Tqihj4iPa2qWh2kjOYdNB8mz2U
c8nvm56Lz1npEicN34ViTjbWSd5aD22AYMyeAVtl3VfLszYK485fgor/ZIPccImTtpRuywF8sIlC
fPYy9WNwN3ZozYLMY5khcBnGC9VqZ+/zqldT3EB27ntrUueFlkHoRcQb+p+dL3y0BIC38F41SDVk
TNfPbk4INFzKif6sQ8bqnaDpPEZKKhdQ0SkQMZPFDOw35Mqb1OHJSF32FdT4PTQsQ8jDZ8TVr1KD
/WnHoO7gRn1YyzQyY0cQ63qhhniR7D103abNY2/Z5gnSETzOW8rBHYJe1l2hjXm7sBySPXgi2Cs1
47SXg5/uCTVQD2LK+olNxX7Ys927R6ut1DdGmZhiO+imFym8bjeZYt6pCtmrZiiCk5bcvRuGqkGT
RSYf+kp56GutWy92HLCY7Aq07YZ7sDa3ILhzQry6IFa/y3tlveZkttAf3lhQbPNEFXM3K8VO+BXq
XTJr0idieSmm3O++2vVkf7FaNkbEkbjrsuLRID2081v8v0ow5zetobh7aBs+HgLLli/GJdODLAho
FpwGgT2fz5C+qO/qigEv3vUdeAHz8KbxKn0/c67Q9gqqDNLJ4cBbZuB65sDZzX1RPyrXK3ZIcwZR
anHrWAOkELHSs+46T7U7RUbxvQQx9WGeuHqYaJ0f+sBuDqW2fpZtLg65T1NIaA5AhqJtsW2iPHB0
HILEWkRhmBWRbxr6aM2w5R4aA2+lDdKouLF58Gij64DvWmWg3qagQRdJdLTeTygYBLGwJSYOdwwA
07r23sH1E4hy09zqvG2KiLg4A8ChIUAWmzE0Ms5W7dyA9QWHfjmFQfZbcO2dtVP2eQxVNfRSFEHv
xm3YpG/TWFgRkMtu7DK3ja2J4DAEnhUhFtir74lxQ4w/TiekNbsvjg7HUwnKfTAquhqUNcJOnHly
D11d6iTnonohk18c1Ej4DXaVG1uh0KectlUMlsLiIRhNFvsGQlnIP/QRoa1EXlQGdy6Ko0doX3fx
xC33Aaw4aXOY8K8TsH3NsWN5zt0oKcJsaPSd0Ayr4iEsi7dhGOwYsb3cd6ZBz0yf0acG61uPjvMA
KkBAxTr0/Y9RRaQPMD7Xt7mBSrjylfurloN7V5Oe7IFPaO5KrSDK63nFaVICZF4pAnSAZkx37+jc
ug+nYWwOATKh/xQ5CY4lrkbfrGD844qxPMo2xAVcDUHsuKDeaFIj73jXm28TC6sHAQb1Mc7GWbxY
wJyUe7vXuEmPqmpOXsqGew5ikiySVDBvrxmkpQWzu0M10W5HphaeuKrSr32RDscCVckRrHOWDUcC
ju7fNnRneCzBon3y0dJKdz1SCl9EI4iHVEyloAITFuILLkaz2nf+QIpotNETXpF5estCgr+HCFhi
m4X8Hr3o+HvlE4lWLQeK8UBPj2DswlWwgWvMKmeIgRi2//nUEbpEU7eo6rERpnyW6tKYhKQDGozH
CnO4RaC4EvItsdR8xn5MgYQ8t3PnIRvSgrS0Hs5DaL6iWGk27idroywi1xykL5Jn1XQOlYymAG5a
ZnvT/+LqU8y+bvj3GHt/e9DeTNwxNWcQzZ1NVp9yU520VTzb1VaNdeWStYRTs9ZHBcx4RdJ7bpQ5
FZqTz3noIS1xURb89/qK/xUN/ODc9RY3iMKuLdrWnCTqjb619/OX8jwW+1JE/Zv5qR/O4Xcck1sy
Hh8W2jFri9hJhbRwFCrcCdTnEFqGKEiDpnaw2WEqs+Zsl1m7H4tRoMBTDBaqfRbfUo1duQcsG6Xm
EBGGaqs2qerxGfpBQK90z9fn8ONiKWKXywq+2wx5BU2irsc9239St/ykIz8+6Oim2IFrSkYQhXqa
z8HZOjb7l/x88tAh/Go2qnVrn7XY6U3rEyUGv0l8MHsr8rV2t6LQlWB9SUI/FUrXc45gferIS96l
T0NO76ra/3N90la2wrJvKu00clPZLAHB7vZ+X8WpbT8Xsturika1Gr/36RQNZOPmsTZNi12OwCTE
bR/T1KlR76Aln+2symWH69+yYqnLtiCGjkWR57ZMbM9/tMHjG9KnzpmOs/hnnLZYzFbumsueoMqM
3G5KMSaB7d5It24iVAlelQO6hGJ8LmnziMbPT/H2YkcvbmolElSI9+Y8YYikvqOL1HnNlKh2rUa8
dX3SVr5n2RtEe+XLoJ2aJEWml4XkrrPC18YBAZgC1RRtX5xqPl4famX1l/xsTHDDR9IGkC/sb7hP
T6nj/Lz+6BUr8RYTZQP1dBFZ9s88f6PhZU1eEYFtHGMrD182WKB2QkfIavlnp5m+8Kn5F1wGZZS1
W6X+lXlZdlkoUHApZwBrk3aD7mgz6p/GloqNi/KKVSybLEaKTkQr73hSogHzyFRRPuaehaypgNX3
lPJ/ax5spZJWdtOy2QJFiwqqHNI/p66MXWSeJ6FxU4KMJM9jynUUAL93fcnXZu2yWu+8fQbYLBMj
ypu8NOg40yb/7gRz8LkNtey6aHjdF1PhmnMp5r2cu0tSHF3uW8Qhay+/cITg2hhD2RjceFj5p3bp
T9cMT9fnZcWjL9souNOj8EFa0DcxyGTMToJSzVMfzqgwll98v9wFoANLO+ff68OtfMmSP863RkYg
cVYlc0j4aRBmD1ajbsM5+VjLD6Ki/7RtFCUfnYkYMMhB6gi64D0KhiGgSLOvP+eU3IXnyFAkr6wa
DWB+ixoN43zn12oLI/1xIwDaXy+L9G6TTgyuzsvQ8Dy4br9P58mL9aD0rs2Nez9nWkOhLxQHaTv+
t8YuSbljuP7QyNNWft8EqPnWzeBVuJhl6rUzqXuTpqJJQOVcvPUgXvhtQVF5w82tOIolYx+0A00+
gCY/CZVzzFBkE7UFhaM8NsK+IXa+MeErLmKJe3fhpx1o4kKGw0fE4TVHZG5Br5bds7w4uwTtdyWA
Zp/bnIsMnlUNtS/mS+yevrY00eUWGHblSFi2d+vBIxNhqFqgN/TUiParccITjrbPGdWyp9sUYQNN
Uu6dxy7/Am2HL9OME+f6nHyM6gPF02Vh3u1JVJI1qyefnZ1LTTVrTRFnHvZYY3F9QmKHn2QKwJ+p
kdx0myndy9J4p+uDr+yxJaIfTrR2U2PRs0effTRSN0EQafkkkGSZrY3JW1mbJa5/HgYF0RrlnusC
gBcN9e57fBQ5NFUwxNc/Y8UvLUnJuN1VXa1TwM9dfc+DewbW0dndO+pTnZGXtvn/XyNu/G5QyNAk
rgz+NDl30CXUPxb2RCKBSPD6V6xZ4mWR3m0EVwTO1Hm1TArbjhsDEQJnuKkbC3w93Wmq84cx3Ziv
tUPiMo/vRvKqMhzojJsZIArH1p2hEPG5xV42F7GezjUtGJxWWfZx2vo86l31PIEe7fokre3Yyye9
e/U0wwlXExChDHkvusiU5bgLmqp8/ltdF8P/ODuz5jh1LQr/IqpAEgheGXr2GMd28kLFTiJmBBIS
8Ovv6vt0bt90uurUeUgdx2maSdraWutbDE564/yrRHi8mxd1gV5HNJlDrz+Osj9M05RFJrhzrLrx
+l17bsn/nkyD5O2gdkl0CEcywL8RidMqkFqHV2bZLn1/Kzbq2nEuxt0aogspNCWHaVgjaEXylyV0
HtEuLE8uMjT+fmeuHeRi5h5nKmCjUPQgWQErgir2IIP+dDXfYlK8tbV45SCXjgowQ9a2cA09BJP+
SVyStHX1w58RYDl4N87jynh1aawIBIzJrATPR4ofIQQmsG0Ic6sFd+XNu/RUWCNDvXooNPlSHpaR
ZFg53kAEXfvo8yX7x5shjddMDsH1h4iRb3i9fqMW0t6/39xrF+X88398eGiKAfoNEJSoiWJXPmsF
IdwtS/W1D794p4OI9kHl0/noCXg/67uhY5vGqW/czysjxn9BLf/46kthimpZ+/4oi3bakUWCQLnK
/uTVisGLEDUbrIRv9oeuPaAXr3Q1FW49Ez88rJH9qQg5ERTNMCLTbzxf/12AQXRpp6AEaq+Bz+Mx
L6EEW9wILMrmiG7xp6/5v+sNXXopVKgHrbBfA4trdO/V5qUrvRvduSv3+9JF4RchD91wig45KGI1
5lCQVtBUvzVGXKuoLn0SC8QfbuehS+YU5dcBvu8Dqv0t+Pw/kRqUjI134Cuq/2j5WJou+/sL8ufd
aZ+5Fzc+8qepJUGDTF3PYzt71rlgk4AwbKoFpD22IZ3u0HEJ9nZhY1I547ohMAy929xALIfLYd5g
TVq/5utMbry0f3zy8ZUuhn3bSS90hDQHqPqWWJMo7ZBtMtD6VUGHDO+Tn29vnP0fV7k41MXgXw9T
7tQRIiex41ZltlzZM50lkXHohzPcj137JOjA3rHB+Rv4hI1ag2Ra1kdKAKD3cowmuADmzUDX9AIe
PMqqkrtF4rQ5FseBl3/9+/f889ekl9HcHrSt8JmX+oBR2N7rrioeR1uwhNdNcYI8V+wpq1UQG1Th
jzljt8Kf/nwn6KX22yJEqFSLOx30Gbs/9GEWDcsem2TAP1HkvobTjUngyoGiiwWuCQoSLQ4O5MpP
xPkmNbvnqFaD4VuQ31pFXzvGRTG8QH5GvYaOB+BWj7mBABmJ0UhJm7tspr4bawj0/367rh3p/PN/
DN1DHrXFOvcKUivmZiWUXEWrnnWkn0dShyko7vrGJHGFSEEv/SOeiQooIApxzHPfLAlEkKrIrF8t
v/uBACWODbrxJ+IYc51RIevHdmLej2Uu+IOuvEFkNLBFEQduZRBkZ322i7DN+SBhoduvpjIiXoUT
pWE4sM8p4OtnSETdpVWtqw01M71hgPvjEsKnlzuV/hiudWOtOWD3GJtj7yVU1igoY803LN+Ild2A
oPyx1sBxLm5MFE4T7N/YoexBkoUKx6hjVfXO5u+3/dqnX1Qy8BOMdIK96jC1Rj1MomWHypS3eqJ/
nKF9emnmUY7fLa7yp8Pa5C7E9CVNoVd37kPoAXbthEbL38/ij7McjnNR1ZSV9AoDjdCB+I7zEhiJ
dlkE2W/R5M6N4ezKhbqkUgOAH0yrS8YDiMTFD7+t60SUQHT+/QSuffrFjDbToIVla5gOEOEEG026
6J6Kgd0Yqa7dhovJqR0RC4ow5+FQBLLYDvDnf7Gu5YeFQO3S0tncWFVfOYtLuWY7grGrnHA4UOGM
CfT3NlGCPP6rS3Qp1VxE3mjEd0P/MdKkzevUwsHw94/2/tvb/r9u61n0/r+jn5AFsXCHiOPxuxO/
+zG0VPFPnoaJTfz47i79XsabIb57Px7Tuw3+e9jvN/vNXZre3b08PLeJiPfP8ed2+2v7/Gv/y8S/
dHZ63O738Xb/so/3v05hnGTbJs7uD4csy77udvjj2+FLsjts7w8JPidNj7sEv5Mlh2R3vEs3m/f0
6fxrSZK+p+kufd8VyEi9ccLnWuFP50v/93w5FxYSMBgEqR/o76Ufsadc2intQlqiWOiCB6+UYebw
xou7qh2wsUuHl78f/NpTcvGsI3EvL8oBsWOj5dtAKGiSyhvPyJ+1BLiPF0+6soawpQ74vm/DDfDt
sW6cnWs+6oAm+TrsmPNsS/M4kCrBwQkvv7p+kDHxfWqGG9f2ylgUXpRntFuZsYhPPKBNyvazs3jv
0nPaT6fI689/dQUvdaYuwhnaWXPEVUDq25NXv741kP5X4PmHB+NSsO+4kHOSkY0HBsXPLpT19zoC
0yPhBcXr5qJd9mua4chCmCwUe7WRyI5gS/PS52Xwe+bcbHnXe11SVljBgmmWV0m7DF46+2tWjnWK
otPu7Mzok+yr+jS4zvhjNNCLxlg3Agbh+CO8VowbZhM2EZwiFMaQnim7XdfWS3rur3FTqg5aOuxH
PwR67WN/9bodXGwICsAzlW/RvY9+Rf2aJ011VnkE2F9gEBZqp4E7Cd+CjuBhhUDzbJEbEy3xFE55
l8CwESgsJIpOJJxZwPaGEVm9ZMJvVAGZHghytlJnoWsWtCK4B4jMvAB+RdN81Dm82+2Y0N5v3kfo
wh4C+JsSNsOaqdSqbIxwC/G1zasmtVTTdJ4xjFVKj6fA4beAwlderf9LKIxM4ynPHQ9K6I7Hkduw
bIWaOrzxbF/5/EvXRVnOBSlkNR4qkLsf80rUCYKOqhuVzpVp6tJtERjlFhY3cI8O+Rw+r+uahM6B
VcuNwvMKXYVeArb9SnlVaKS/n6PhfrLOFrtMe9VHgBPChAYintOPadvTRzHSMCa1ly7tLbnWtUt3
/vk/6+ty6V3VAubRNyTOx4eqePv7YHClcOcXQ/niepZBKjEeYG5SEANGy66Hw/mBc03u4QZrDjqH
EPfvB7t2iy7GbmTHrLXu6/YgoSM8Ln2l73rkrBxdEYCTN6CXmv79QFdG0UtBi1tTb4FweTyUNRK0
8N7F2LpBdjXXNw5w5UwuxSxLo9WofTYcLLyBDGmxY59Q8bBGr//uBC6mgVHxiuNRGg/NuG/dPm6r
z6kdbnz580Pzh1H6UrnSzghonWw3Av3VdvfaccZNVYhbYLErl+ZS/E9deJ6wbuJ7CVC1+VgVNqqm
+/7j7xfmCmKRXqr55xIqex0gxdSPJpfFOTChducNBdJ61woTZzJq7SCGKKDai6WZwAKuSkGGmGhI
02ELvElAvfLqXCr+AVlEqpYKGix5wn7jiK78mCdDvYQG8wgJsGmPyAO027+f+JXLeqn/m+txDboc
w1u9LLtAy5Nb0Cdf5lmAJs3fD+FdO8b5TP8xypildtdOIsRr7vmCuYxIgBmWYh7fUPHNJ1+UZE8D
op+9dh7LOJxncsSab9lHFdc1fLm5TdtudlLWO/R1ZsgsEV0rbiyZr32788//8e34uUgoOibPSmq+
W/PcOxSFWe8kfK7Y5oPP/cZMcu3GnkeVfxxIzI1oaOA3h7kkbQ/FMqiRzly3e2Qp16lXoMiVdglu
zCtX3sZLIeHsmtYvm2A8dEsNtLgH5+zEe/5vNq6w/r84F9fIRpB5rQ6h62w9B84TMQx3/QDraC/C
fyX0wlHO5/aPKwa8dBB47iIP1aq2vY89xJXnTewF/e+/P5pX2oGXKt+AnwOVZ1j1eyJktpRnOEZH
OfbeFYV+XhZBAlHBB6b/YkNlYW51qK+1aS5mLIrEKD22kPb2PQT2VTN9RlpyWGL7IvaDooAKpeOH
wglvtbeuPA2XUj+bh16rKu3vI9fLY9GHOpPIdrjxCl379ItphbVibRqzVAdDEY4eFUO/l7IIbzxr
Vz79Uu5njBs5asH03vNSZIPjDQ9YGrY3Wox/3izwYWL634eMhdpwAe/Qno7zT29lcwwYwWNDwfss
BxhMqmGfa3tn1ugn9jNvWYWvjDqXKkDKVO3TpewOC0ecfB/sR/pA1nkn9L+yCeO8Lsa1JSg0Atb8
CjultHiYK5TJcVQ6/X0RAnr69/fnz7fGu5RT8crpcB5eeaib8XdRRslyczn55wvkXSousHvWDg1p
ygPzFCqK6NS6CjiJ4K2Obs19fx6QvUsqrPS8IoL1oTyDOrK6fpXhtB/8XW6/zyCC/7srdHEXOoKc
z8Kw8jDUfE+s3Td1vvn7R19JmvAutRbSoPUHb1Z5gFw1CQPgNcJ+a1uSSu9bTuvvLaxQAGt3s0z0
MmUOm45Bc2tX9dr9OT8S/xib4cAKQzCP60NdoIUxdqvetYFtN1LMPUAb3XCjuL/2iF2sJIYld8OA
KHHoJ/uIbjN0H92tzfj/LuL+v2QF5vbiJIw/wrEi2kMVemUKNjRNKHgyMDPB1VhPhoXbHDYwAZtf
X27GxYcrcYYFbOqGaUMYb7aAyMg9ARS1ihdkuG6Rg0Veps4b7hevU996jPPJXI7Olqj690QiEvtz
QU99AJ/c0Om9HlaVJ2tNXJ10CG14HqJq1ImYquZnw3WwB6QmB4ShKle70wpyzlwUCFIEoMFWCQzh
3t1MoYGOS+HpMgXTwvnt1K34DYVP/ygqFW4c2EXZgVcC/i9lkMkVjGB6GesW6BjoNumV6TMP2N6T
KSm7aybyi/TUPPsG0BIX7eQnI1UdjyPpX8ehBM2myIN3AovM176f0cJgZRcDAdVuoWyVb0PpVE+6
9O0JsF67LXq4BWN3QfuChVYmc+fCxVebb0gMyeMhBI0iXMgtYZNHrt3TSz0jx5qpxk2lKHy8YuNO
annQoZC7zo3UGg+qmgBn9+v2U4ZqGHc+Wcx+ylf3lUQjHH8RfD+IVVSavvrc6XY9k85XSsbiS6Md
Hs8kJA++45UJp1X+Krq1UXFBK/+EpnK9H7sgP06dW7xCwbc6yTT24YmGS5HHo2fhbynQ6E6couHb
UWAT7cjdTmKlJwuV+DVclJIBwZgqEIv6JC+ImzQ1WJhdDRdq7AakeeokV5sBMMVEYyNjN/ooiAbP
iF3u4rGI5mrctGwt+zhvigWGocUXG9NRvesCx0VPYWp2WM2xVPidirH3DGr6uKDr06ulOXSS+V8I
Er+2ylnUBmLD8LDA+Ps5B4QfJQgNb5D/1uNWe1p+6oU5uwWUmc8on/CJUgI3pwaVwRqMpDnt8zwm
DGKw2CA0MfUilT94ecBtMnQ9B9S9KoufnSV5BLDdufKH34p96QdniEMFhNQk9JguYgV2jZVFrIiP
3hmuV524LJx+WlZ6PyYIY9vEH73yxWlg04TL4Jddxwj3mCj/ebLKZmqUsCdLQCg3fELeUH0O//Ej
bP8D72ziUtogT4l09Wc+C/MWVfPyPawK70vXevUz8/tuk3uCv8920k3KXQRi9ssabqVt5s+gXEgf
e50OaNwvdniIhmHBNkzj2syt9Yw4nAkyVzXZ6GGthyhpuhLEQ6Bb52SdXede58SjicFD4yCmI+Bp
0wv3N2x6wVefKlBR6NLsvWW2PxpPhqeoIcsrUM/w1y+R+eWURZQh98akzK2RF88N+QolBScJ9W2I
UIXIvmoeBUfcF/bc0CmSWNxGC4vV6IOtM6uOJ21R0YM31mKPa+9vvY5Ez+cY79/zgm3ymDVFG4O6
1X2uM2j2KnKdj8adokcngqMWlb8jvsMZ225VziYwhJwW1ta6VWPaTbb8ASXY6MdChuwDKWXabiKt
vLvFdCv2eZoq4qmbz12IXldFETGMwK7EqSl8tyMpzd76Xfisc+vjHyMmbOq0fIlyM91DKonHowVL
bMvYUiZeixCdgtdDLNwAOZCQ7Y1AYzU5PjPneab9uTzVLRm/wO/OTwIly2MVRIHCOxeATBM57ows
dOWotxZo3d/+OAEVNE+ADgP+Hp6YQ/yMeEPTxB2CMjdFxZYD53jpSmHNruq8bxU6wA/atGYHuJN9
F0RgW7RhEIraaNic3UOPimGOdjtMmTN2jeMuXPPNEPnwNUga3BET0QMfYHP1QUPazBNaHNLt570M
mjmWXnNOONfGyzw47j96yM6xmu7Ns+EdPWmnbWOvrswdvmn4DeivflMuEMQWYpjitQt7NK+xtNAm
DdECiibWH+D2A4SJgR28rWVZb5mmkwY5cUbsKDU2upNjk8Mkv/XfjOt9GUDBjJu8qjcNtPUbZxza
FIrP6i6qC9ElytLpftTSydzKTpnp3QXv4Qx3qVeNABXoEj3orKumOnOHMtiHdU12kyz6327bsjcl
5LoL0as+G4dnklWk00mgKj7GRSX9rwhWaXcB1MpgepX5tCX1sO4RZNqeSGRAZPIH5EdEdkj9hhd7
6RQw5Puavc3gqSWeLXhSFrnDYh6BGYA8QKBJtNMdQm6nE2WL+7L4lbOztRt8a6TthpijqIrP/v9t
CAX4lgVIegCvCXsIgQsim0UmdixHOUNR6ZDX1ZH8ETIC9iPiAe82QvSiBO/EqG9z5QVPHdhkj86g
uu0cmvxNy2J5y52FJ6OtEH8SKIye1G1Oq0WugGFNvQunRWy0cGUGxih/lGCLbRgSmN9hAC3ujM55
qgIuT2vUuQdEAJaIFWPkoeAtfINFoVMy9CLVbYCAs8Hh96hTlhEe/9p70i4TO811eB+WiFYql3Xc
O+Dvpavl73owwQ8dYuyMzQgWLJZ0Tv0UTpbMSc7mMQ2MAyIsTo2ltbL9vgLC7GntOcPdpBPAozBX
6C4vUwdAKJC9WPsMql/5hDjxaLtGFCUAqm83RlAG7odpO3I/qDJ/lnU7frYtx7prgAke+Khl+OiG
wrkzdhR70pZlHFBrW2yLgGjWrIwjo0a64lgy3t/zvve/M2D2jx4u30cr6vLgGPD3KvAkME753j6c
/RZRsW67CRrE9oHVLvpYw3udwFevEzxC/WbIkZw0r2ZkO9Sa05PKw+iUDzL4IXrS7pp6IiXgFaX3
i4xj+2IaX9wHTA0Pi3Do96WR05sDxumLyntfwl+9BCzxgsnLfN31CIXsqfsKGOEQByykyeCs0VuD
HME1LbHVYNNy4BX2Smi0lU1d3+V+YTezFf6+Nii+XMfx95NDi62PeJbvc+OwDcbIOSMEJYIvgFeo
euQmDQPolUBOVhmm7uFjwhSZKr3oOeZaYEtK9cV2Joj4oYgpuYMGvI8dCFl+htHqbDRqyu2qoxnC
EbxPZuiLb9xzi1QB4/e16GyVAsEi03Vxy/tlnavUOUMcl8q+wQc2fWgKA7vhjfnpmXXQm0L59WNO
W/fdjoO6YxPGIc81K1ju1GA3rqvLSsDqKtX3nnSgKRcEoVVr762neREiXqK2SxaG8VjQPD/olUQP
tg3dTd9Ax47Yl0KC57GgFGuhh3hCOH2ZdLTVWV3U1W8aTD6C3BpzPwJ6d9+ACpis2kMj5OzLsvta
1n6dRnMYLvdtqdYtOmfshzMHIBz6tAbvjfnZqEe+FwtrXpgvzK5m+YLqKzDFI0IKxz5WjuBZKSqS
ut4MjognwDOIFeqtKFaU42L5FJlQbh5N277Mq6cyWGs3hXqq6RPwHqO7Ab6OL0ipwchLvTrho3Z2
WK9xsPSRZgTjhDd6ifBKsqbat/LdsBrpVTUAdXjvzRA9dJpg7AMEZEr8M00krvvS/T610fQVSH4v
MTCWP7hwOvVYJ/hgT0ZlUcsszL12W2mFnuTUVi7wsGSd2s3Ea6w+wtbZQc+dOFOZYC4FgsSj2KZ2
sFzppR22Lk6oAXCz9LtUd00/b1AQ+R/OiIgObJ2yJyl5WIOQpbHfpyrSPyLWusyMG/hPYgiiHyB5
Nr8AR+vSAvNegUB1b92sKHreJxUtgE1orCki7sJujxwtbwJcsqUtNGaT/9CFBHpO3y3te1fZ8MsE
pM0h9LBTBycXoakIFMmMMAVAJGvw0EB2ejcuwnbpUinzgInKQ/FkuXvPELeiMztUBpdjjDaAVZjH
sFnlLzadY4BrT3q/9GSC+wWCN+RWqck5URKw832hdZWECJh9NYy6W7l68kBXXb9FboFkTbNWaQ2Q
HsbhujignYh0ogiLtXNpTI4NqmZ/p5id25jnGB/SXnjeg0OV6OKoicK4d0IRZYCukhTsPlUkXeET
F3MIdbb9WLkba3Wr4xpyM2xmh+wrQmdRYE+HAhj9HWa46B0trgGq7blmGwBkpu/NEMyJ63G6HYHK
SWYyjJ+iEG6X6bAuUoQfrklu9PpRrgp4G6y8YfFrpBO9RLDFLjGrbfetdJwgjxesd+9Ap2xAn1mq
r0hqWLLC98jzKmhzqEfVTOlamSBpJur52Esp5l9+jt1Zit2NTI7zjvrFFiAJew+uZvOAyUltXadf
qmSJgjqrNBeoth3vqSHTvG0Ic8J4WgA9H3g+HYjhClBmrrPJJ2zLV5Qd5YDInGnGrjibF/5qzbQ8
NmHtPpaMmX0TWZGOU+mnXTuGD+eh825aIHOeEQuUzlyUp77xsZOPjb726Gl4TOGKosF2QeEE4Lqa
+BEsmz7zCx+hCGyefpdwhR+XtmuxdSuXzxGF9IHjedhBKEg2ZRN1T00hsZ0UQaStVRhtuKpMguWM
2efGCd554agvQ9cBIevWjjmJKAccnYopm2eNFxI86IGAhwSaQlIt7goCSV0w8DX6/pGzvv0F1gEW
FV0tEP9gzbBpAgo7yVgu8PN3hfpgVsh45dKWKWtol0ZCqK9d1XgnR4bukIh6xEvKxDq/sqVdNwjx
jj67KTyvE5msnyvf7e79vs2HU7macEeiVT7NAet32BbTEG8x1ERNCNDSNrduc3StU3oICYFhBvzk
dQcboVhSdwaKtBvQLRg9ikmiDvU29Ih6hTALMNilLn450oeccHLrO/CGUL5DAVE42Qx3369eCvYE
f39TbbFL4qF2nlFTJEM9tqd8ESEUlmXbnnCSXpj4gY9Xs0HyOV59rY8IZgAkqStGwIdtl0BNqnam
aoCFmrQFaaaplgOY6fUekspOx16lxX2JVIS0xa0HLNdUQwxY5gA+W9QML27llqk/LOVzzT3+gy81
kLXUBYUMX/g58Evyc4z85Vk3rtj16L8eQZXmmzkk3n00Ql9McwfcnLorp1SREjJpiR+/riDMZy5v
JtCXhPNNUSZ+it6rXrjjwCTMOcvxi701ybisqAUwOFOaKo4klrSkbSCTeuLOhybuiCp36XIdK965
Wa+iEg8sQly8xKFtv8ZTNK/fa6sgDTaVLDMv8OkxqqjB4ka7FBNKqQMNGXQANDCR0x7NXTeWpYd6
JOqDbPbydm+w0IK9y4qFxO6ISmy1bpBGIbbmBt7QDzpTjgHctt2xBSIIsFss4KHx8tI8596R4lXf
FFwt76pn2EO1wC7FwVTwo57CNYVsFciLwaMQetWVUg9yseoRf10/0p4rmTVrhUidmgXyR7lSYI0a
JG6jI9YegG4WWaAVVv3+3Jhjs2BzswPaOSuQx/uJ9gBMSr2izaai4FOPDe9PLdE5DMENT/MZ3Zm8
jQJ0G+bAQJ6bh8io9gj75ZU++F6GdBtgPbvHjk9ks9q2fm+tJ042RM3mBqJ5DTos+eU0iY9+qXUG
hSDPjLXLQWKNOccM/qJUhZ7zvlrgqnN0hVLksnbxVDJIvgYgdH4x4khYxEPjo7fWv9lldQ/gEGF7
wieVOA6TaTM2LiGqZ768hUpxrNuAc/5W9aN+n6r1BwDYuZvJAJxal7odJnS0a9AV9A/uNIcnxzYB
WkosT9oObswpivqPrnVsj75MiwAfTnT1iu3uJSO2BR+4CHRimmFOsZruU6hZUUoKaNvwdghn2q7+
NN93c41BXaDcmu3a4SL2cM15vP8yLHP9DeBoD/ueK6KdBr666Qid1FFS6R87XpOkghXgmzvzeQPF
9/jG1nA5itkNTljZy8cAH/PdEdZ7W30e7DQQvSfPKdDoCTxFo9ixnG6UCEtY9NxpiFeXV4Cydfzo
LMX5QWI16hRuQIyaQYUDl3spvviSiC8sBJxY2HHdd8PS7gTWfttBtwDs9itUWTMpH3Ir88SaYH7Q
HYQlkbTuBmqt5p5OQ7hCFRD1O7tW6jtdbPNwrvFSLzibW2DC934qX4Z30Fu5sb8wLBZlFGYE7oi0
AKh7A9ZZibVcQ3DhMPN7qhq3TtW76VrjAZHY8NxwigZaDChUn5GyL77wAjMMdthkEuAMEyxiuizk
FZRBThetSdflPuz/ObjLQR5kISYgsM4m4MbOOC89SnsHOpdfZDUEvl9zHaDgmpEcBha5jLZm8mi2
5DCqOGhLJ3yaHODMJ6dPEW5V3OPRQDzXAFLvF6cSCkWk9Z1nMlv1ENXRkvCKTF+REuts61p3p9FF
EK0kpdy2A1ZZsRsx/yCWCUm4fV3M3ztUwWcgGQhxdYFKeDU5gHKY5t+hGTM/+zmMviDJRaLRE+LO
jVO3LwK8+HGVQ9+Gt19VbVoQB3Zs6TCNCIUeMPqGr0ceDWrjBeVwtxQ13bNa2A28+/lOVdaB9WJ2
7u3ioTFk5tDHCNOj4JoQL6fiYVz6hATBumWyEJmrlINGWhM9ajrCH+2Xg0114LFP7B7bEU9aEL3Y
sgqyrg9Q5indPfq6Cu4a14mqXTRysSFKO+hFo2DCqzfeiSIHNcb1vTEtwkruTUPzJ9/U5bGIcG02
FEB3/A3p3N3irIyktsWANxm/Q5w22N3S2AIcukpi3wduhbR2zwVDKOV3GjU0YyxSSIgppDoFufH2
CwBPWYXS7b0KHHk3WPiLTU7z57FR5Ytnp+lOcuLuDOSKuLz+umLFpdAfzpeg2dI5CveBL+Q+gtVs
A8w8hMgYA08q0haSwXr8QL8akHHFi1jOLjjy8xSAIdAC7gaZ48xghMJKHix86Y1f6SiHrY4I+Ph5
YIYEXZX+G4b54aFdDYN61ExHGoLyScqG3bvwez6gTZS/IXdY3gUhE6kYa5J6Mq/SyGkNZj7tPyIf
bALrrvPf4MPAcrzzqilGk2Pdhkjg/E0W7mbWofh/uHzqX5jTyiFGqdLsqlCNSbsO85P2G/1KrK9h
4MDjviCH+A4ALrEt0ZzbQLTWpLlkdAP/VglsNp/v82j8EWEt8KXkiqcYpyBvrPJyE4bCuUNIpnei
A1wfAxPlmwOd+wt6OewkR+YneK1aljZzX80bG81Fyuu6o6mPIf2OVREahIG7wpyNzl+YubNDPtkY
ThglI8kefONp7xE8/GnCDg2q7SGk+Us+CPMwD/P4kpu2EfuGLkOwodj2f680Zu2ERtOKxabNh8+p
1uqxpP6IqL0VHe14Rs/8xRUWu1doTruAkOXVgVA0aDahLOhrFJXQ3XRoXeSQIMU1MuzLmdZfAjcH
N14q9OPY6gTo0Jae2jozAafARZWTtgx0cGclQ5ENbHaTYmrP3EygBZMZPLpvoTXqy9w0M/BtIJr/
qGYBlvlZmPEUBjU2vQTP7+34H87OrDluXMvWf6XjvPM0QJAE2dGnH5hzUqlZllUvDA8yCc4DwOnX
35XuvrdlVDJ5QxFVD5YtcMDADey1v2Wc0eQ8fB/iMv3LzqoBUXLRvgwFlGAbLMjqTcQWZlsSdVDt
OCBZXc+yziWJNfF2N9k4+OZFcrRzdg+ppIkcS/qGJAzx46LKfdepFjRol8UoVGdYwOeAgA5pGIc8
9tpTMo0xovMhu/fgKfZohn32UBppccidMb1x7NxbyOHPPKCOn1BxZGN4xkj+QF516Fwar0WJRXUg
pNuYXgGkPLMXtWDn13Yp43q+i49pY6MNKdbKDCir1rRWiDLbn83QWisZxilEZ/VPwEMhIJ9M2wpC
r8ZXC8KS9klx0jxd79GZjLJeFUndKDNUPETHfHDTE/TX085DhnQhXz2TF9cLIUVDgMN3yujo8WFj
Tc/Cgz0JuNfREozy8u2jXuXPN9hInnZJX0THIf2LKEgVyZK7zlzLmhKmo33WI6yNji0meC6w+zI+
BznB/l/TQaia4DgCnOAjb+utYTmTT8rmUKbg4cY4/aa8+uKpfpMl6Q4Zyy+f6mkdCwLn6DwK7SE5
hiFrXoH3ZYe0ZNb2euszPf0be/hhKPc2RZLCIvEx8+okAGfa3rrE6+8s5HSR0kpgsnL9Qpf7heoQ
iriFzCbEF+lotuFXnLvmr2M39c+fa1yToo11ZI+2cBCnT3GELEntPBIzVwuax7Me8NJ011bPCpGd
mwMSdYyqL9HYrprpFPVLLuIzwlJqarqzhnKvJJ0sj64hna/u0LmPJJnS70x1fekPhvOFsaFGKCfo
vleoU+Ud8ive2fRGJOaIcDCT96VpwF5oSNwDN+JqQVU2s6jqmAqFaMqErUp5rHAAvkJdwquQiefb
afhkD/DxiLou2V3vwJlXrOMqPLDkLGxoU9S0x5AiwJJklUA1g52/XPoGzl1CW7QjOAPEhY1Fu4Wm
3y/Z8B0uWT+Yu8T8muvI3z//MJUmx4rCCieQR4m6ENACgaXeN55rOuvBtbrHMsVHyUAsspoQUq57
e7BPaWz/wPehISispe6+7En4moCZdQ/xroWDUO58boL8rur6cG+Mg01t1HmEAADnO8Blh8gYfa7r
zhP+Q9NdB9lkA1e2Y+umuQ/BUP9tcikK4LPCWrjEzNqhwy+iOhpUPnYOKkrGu8KwjmVd31+/+7mm
tZWjN8wKOw7MPpxKwBTrMbQXlu25yaMtGgrbW7hrtcWxnbr+h+nE1qEGpfshmSgOumOm1DGFzuXt
+mPMLOM65wJK/rFDEU50VNCdGN2tUM+59711FspcZ+p7qA67kFBMITBvKtR04HOKui0z6NO4A9u3
IA68lrhgBxwnRuPKxLYh2UPNFQYCGR+I4pF0Un7CkiXV6UyX6YwKMdLMknGZHe3J3Jkuv8fxzwLT
Y6bTdObGOd80DjyBoLWjO+D+H0O3YmAETj9tNzoWsq0XhO0zixHRFiOb9U4KCDLmo6tuOhhOdSKw
ymKh9ZnRQM4//zAljao409hDBId5AjlFAcbfa2UO7k5MwgtoV8T95vq4m3uO888/XEky2HWHTRUd
iR1EzY0Jr07DWKrFOYdsF767ulupKivQ4rwMj+ExY8WR7ZCD/JLlatdx51C68bbK1BKNZu5JNImm
xPehJr2VHUlSIHvYJi/h0P8o4vD9+pu63CfE03q8SpyoaL0aSRUTllg450zCaIvzhPsiXVjKLj8B
0eEPrBc5aItY46sEOjzzpVOT74il93N5ahAdOGBSnFZHqsOBR8Wwh657ksKez07Mm17I9FHiLD/x
XVCtFoKPy7McJ2p/jqwibEqo/LsY2vKhO01neFWNBOb2em/MvSutt6u2Kh2ZYE5DiQ/LYUfcN8zI
V7xc2pDO3b72XakkpobbMHEsUAoeK3sDb7en6/c+N5K0L8tABZI8WJGPvd35NihTqK73rcleG8ln
716LSTlH/TZoKOLYTJOJc+/sfJwkJnL41BPoIBlXOAb8KCdxjCb6y5noLgvTxhcWUh8w3Og+FTUQ
3aoXstC85mdCGRm+yea1X9xiXj7jIK42lb0xGd0OZZlHMGJWLCVvbluggLsM7AbFPXJ6z1Hh53kL
C8fMxNPRD9gfkFo2PVbBhH2BBrBdQ01yA0/DE9Kd7nryJnPhhc1MCp0DgfqgpgsVXljYfo9bxOLs
uTCrhROay4s5+RsHgpidYomJ3qjUT16pm4HA7ruzbZ/Fhelng9wbHl8CLM49ija/o0xkVQKDGhzP
VjdQLPV+MjgnCKOW6sHnLqDNbw8Ka6TysG8e5E6MI7ynH4lcKnuba1yb4UlcjKKH3v6QhUdeUNh2
3ufD0oZzZmXSKQqh7aACuMOd01zB0FQdxk4tUMEvrkyWp0c1HEp9kbVIW7TWuLanVyDSkI4Bbpgt
HsGcO/BvMQEucb70h4DDzGSaWSMzcRhbhNC5QzPep2X97NSeunWTrnkqJoNikDG2q8G+f8bZqnk7
lCb5Qowiu1cDKRYKxi5OTNzKufc+3ErvwVEVnNA6kPGwsq1mI5zeR5U9cpvTyY2WqFtzL1X7EOIg
u/KMoqfA4yQlvoHOBvnMl3DsXwsQRham/txF9PkSRjYkVS09SgXlk08Mx7tLemQYeTvkyBMZcimo
uzi28da0icMIBPc58IWBkWJbIGm3Hln01nO1sM7Mta/NHaSQW7MmlCI3Thqfu2P4syicCMW2Tf7j
+ufr4gzCI2hfRxnKclSqYMemrH+idCmoiPd4venLhXyWqx+MtoWhpFHl4bEf7fe6goUzLHomlFCI
Qd1xOHXQ0g26tHsPG/p0/ZqX+971ziv2h3FcGVOmYmOcAqgJ19AnwU72rmXVpsZH//oVLs8UV499
7SJDyQZNPbDWxnWIIvMEKl/T+SV6z7dgUn79Kpd73tXj357DmLsQAz0m1nRAyXnmgw376oWTu7p+
AfM8Rv+++Lh6DAwuXD3kvd0EdBhQ0AI5lABoxCxe4jCeqtWIowkf2nMFzSqrU1+mRXynYsruUchc
pT4vAT0Z7do+lsjmBx4SfU+e49iNP0wp/NS4Su+gmsqSlYPCx33BPRGo8axWv37/cx2trySK43Nu
DjLAhRMobiKkcOnzlMAOPCNkd/0ilyeHq9O8ws7L+1a6VeBmSsJVzXLO6ndvfb31uT4+98yHsZol
khkOTJICJOD2kRs+czc+xTlbmAp0bqRqq0eDClPD7AYC1wwYNNdZjjySbZZbeBX/ok0ktkZa0S1W
rtKH5pUdkD2z9tYQGjtvqH+mlgjXEbzS9l7eNQ+2V8EcDFrLx+sPP/dqtXWHRopCQybJUUFbDZz2
GmSzhbkz07QekfcQdtsO6cyjNzrqTqQ02bZxIha+lHOtayuMm0iK7LCAH1DsWQepeH/rmnX4mX2v
5erhOMqTLKu2R6BxwwgcQ+dnn1d71E08XH/rM7NGj7+xPzS7wjHJcQCLNSq+jN4XpDDvnGyh/Zkh
rUfdNCprh1OU+rlQd39zSokjw0E6R9ZnVvS5ma8H3zDMLCJEkG0gkgPKih4IvYGscCfNZGFezswb
3Sw3QtwnzMwZoIoZ98p54hCbCVhosjiHNUi3sLbMdYU2+1UL4pJhRuZRqAQ7rooekSOBeCfrjrwZ
X6/399xg1ZYAW0BKAPO3Npja7r5l7Q4q1ZfPNa1N4I5DGFERNR5zh52LboPKKRcm8EwH6OAylGDh
7JKC7Q8i5xrl7D+c1i39xuje4cqQrRRsT68/w9xHUOeYjYYDvYoAdt/8S36FUv64HQ5qR+FD7svv
zrP15NxF9+QmDMz9U3aKX8T36xee6Rd+fvIPS78FITjJUlx3kvBd8+pVC1rY55o+j7cPTRML9hFW
3aogRIYv7e03MFQ/2bT9Z9M4dK3kxIBKnyr7dnKgtcUnZmFWn9u4EI7oRuSQ18OVR4ywWrBtqEIp
/QWtPwrxqmHh5mfmmw7AShoCYZeR90dbZs5tErLpkaTpuC7Gib1GI5J019//3HW0eR1G3K2KpKlh
dOcePQi6E+BSUIeAasOlrencu9Jm9dQOOJ+ckiIgY7ay8vxLw6pnF5XOC31x8XjDcnX0EknL1D5X
iR/LqgscCPBRYVg/54P1gMoUEHIT1JH2YPFdf2FzcYrOV/IGHJUwVSDKsrqvcHs9GvyX3SdbEQKN
nQ9rw2wA+1XHHr61KydGHhnyQI4qSQk/Is5gkSxQgAyx6fX7mZmbOoCp6NtSRMZQBTLJDg0WtyIb
F5qe6TjdfzHqs0jVISK+qHVOhZ3fk8jYdGb81/U7n2v+PCQ/TP3IinqrVZMKCnC0V5yyF5QOlH6c
Gwvn2DNjW7daTHmWM27koFbIFOfj495j4ZaCsqxcZ+HjO/cM51758AwxTLRpARVaADL4NxACgppN
dx2Bpvf6O5rrXfZn+9AROmZoGRWodOOWwebXLJYyVXP7XZ1GZ0qr6FLSKJi4NO+8bIPcM14ixmCA
iwLbWo4PLJLPTUG3Vpku5TLmXpi2GBhJnEAZSvJAYT/KIXof23xPnHEhizj3vrTPPHxNDbiXhyiT
cSuIRLlaTU26dHw3c+86oK4VcOc2RqmwB33CMaHv8B+8W4jTLx5sW4Da/9nRUZoK2Tr4xKZVH2fQ
jlbiO4IKsnK8if5okXW9I73Tv7AaldVGbA4Lc/xyehkX1r7tZQzmBmzFqwBSdj9r7oS8dVywN5LI
p4RuoXi9FVV2LHFWIMs70S/le2dWbVub/ajIklnRV3UAhEDig29RwTIq6zZ5DCX25EdJv5DxmAnP
dNSY4C7LYug+gnbg5CXiqGjubIP9KHLYhU9JZKwwg9uFz+nM+NMVRWbaZoNy4z6Io8lv03xFiv2n
VgJdEURViCoUVJsGSd/7YfnsGG/XG54Z1br+p3RTnOIq2eFUEDV/XrKdVHmC7Hvh9c80rzPYhgwW
9GnHq6AoS388I+4j6ZO62n3q7nUCm3IQsxgKzVf1c2KVqwgnj/Sz0ZGtRUeqQmVeEeFbT+vU/mZ0
nOxtAa9ezxQJUCF5/MmXpK2KmQk0y5BjKe5Nb1OEhW8rsbGzJXLgzKjU3VRJaMHtQIoiqLg4QSS8
dcD4vf7+Z5rW4WosahwEzCwPPBy4dUX51nGxoHzxsPRdiLF1sFoq6ODE2flTIXpn20/umpgQjaMI
7SaajIe648ZumDwbpSvuEjR9ZrTqWDVUVOJzIXCEdkZl+GRSv1qIjX3wM5cyfTNBiY5VC/NRFuZQ
q6BEYWhVl9uMn+TgHuHjsRAzzD3D+ecfYhIvh+tBPtE+qLO93Vur0Nun5lLjM6up7qNqwU+j72ib
B65R+UMLGoCtVpaF8svmBYSQha6fG1Va2KOyDkUVmZcHhk1XY5MdXGfJ4eI3m+vSsNLmtCHYQGSB
rZtnKblWlCQrL2aoXvRojFplVJL4YdIOJ15ztrc9GW4B3rRea6+RsLbsHbDJc6Cz2wjqHpqbv7Ik
bFHECEfyHgCvp1BE7M0DkudhLDJ5oxBgHdM6L1CxxVH3BNArKsaxv+o7+DTWXpq94DC6XTiPm/mo
6v6qcOXhCfZD2E2n2ejHUbyt7RbIjf6Nt05gp5Sj6IJ+uz7158aZFmvFxdmYEfzyQMDepAntTS73
teuur7c+M9B0NKBbYzXPw1gFhB5N3gS12fuD5a6j7FSVS040M+NMhwRSV9RDgRAoGKvvMt6iWHdh
Ds7d/fnnH+YgoRYAtHaFhpFkJ++AAqPEJQNqZG8vsZ7n7l0LoCLPCgFXEggIPGTz1JjHoCEtpQrn
7l9bQyAfpNUA8lTQKDb6/ZAASCFQYNr2KB4PLeuE0uPnz3X0+fk+vKqkF/AJY0wFLTORrwDsC6M0
zT3slxUw+9NCZDYzWn9v5z9cRjSMF31GZMBktS9J+JKZ5jpGde1Cj891h7Zk9YVTeXlaFYFMmzeD
51ubyM9tanQiXZXI3pJNocCCMr/KNtwS5i6E/zNvhWmBB9JmqGX1MAHsYqo2OOAlO4fRvgCzoQwX
tjZzb0ZbJ4bKzkce0zzgibtzi+a+Xtx+zzSt8xcrk4+xYKEM2pGBC2SulaNerg/Luaa1DVlchrXn
5VEfuE2pVrHsihcXdRoLdQ0zUYDumwtEI9g0bQpOE+qzrbLcnO0YRIaiy0V+69wDaOtDOmSFB2JB
HqQd28KuDUFljnqzz70dbX1oWWNNo0jzYKjumIczLot+suXz43yYp0rknqxjgU8YV+9hYdmDz3g8
LCE7Zwa8XgsD2iBtW+JiGbDL+oRypfQZvpRh0FVOurBTm7uE+ecTUM8rpN15MohF/0K6s6dPYfhF
UX5Kk2+B+fDnBTw7TJOR4pADjiw3cSif3bL7eb1fZ9Z9vZCCWiDHl7Abgy1bvsmc93QguwnMKQMK
04x/yk3GAlDnzwdwygblFRBKBwY4fNKw9kBavaVN9LkOoNoQSivSxFFrdTicj8GMM/epPKI0ZyE2
nelevSJCiSGdYjC6grAqu3VGGwakEEAomVqCkM5dQRtAUKEMsdNOUcDi5i1OnKAgyfc2rV+u9/HM
2qObfzZyDLks8QBtKO6MJgO+xDFOzHLBeJXP169xftUXgmy9KMJNnbFCwk0GKP22DOBAG7W73vLM
CNXLIQTKXIVpouWBtk8S+KLa7R7baNqF+LJ0xbAUL8zsPvV6BPAJUWURmR1kIOD3qjbcozAa0CUm
7mCDsQMzCdGQ54CqWEN6ev3ZZjpeF/Fhh+EBkAmViGcYgGQJXC+U8IvoSyhqrl/i90J3oWd0FV9q
oPwBgNM2sHhfoiSm7Y6RhBUfuI5N+MgEWAVKPQxEVOkaTAgCDomBNxvVEggJUnmcrkIigFAOHZuA
oWKimsmolXAgk8qKuxH4sO8RQaZ1lbDJMHxX0mSTQ9/arNzcXsq5/j5Q+/tjcF0PJJhXOF2jugBS
Sg7JwYTo1wUWEPAkTMoRJeViCpXhG64Rb5sBrjfK7PJV5qTc71El5qty6t96JG7WNdjNvhuyrAPP
rRixow3J2lKsvPOsLF9Yky5PCJw5/rnkNZKglr6VPQRrP5JCAEuWf2rQcFdbLWgTN7FFSgQqYto0
g8B+wwQMYCFQmbtv7VsTymZwMor7zutHS4HfVS3c9uVVCH69f76QbPSGfLL6MmDJDTHG1dTXG5U8
wgdv4Y1fnkz8b2l5kDQjr237wAKusItvKGRgdvrz+jS63LirC1DbEeBXWLJh+LFu9N2SvpRIBQKR
9sm8uF6A0w6UgWuAC5TOk9vsATb83I1r49AMkRgZa7sLBKQcyU+V3PAoXlhbLnepq+tLoZZvAL9q
GgT6Zln5tE1xRtQSI0eIS4EeCXNJ1tcf4/KwdPUa/ElgUDI+dkGHouN6uAXQdPO5lrVx6XbUjmqK
lqviLxtFqktByeU75rq6FMYJVpzWfRfwwVuXzXhSZX1//ZYvv3euq0gFM2rQTRG0gbj0PfTSL01R
7WwUqqxpZC+8lrlrnD/HH8JySE9QJjwl4bEQxa4hKDak5M7w8qNpioUVYe4NnS/94RKoXs2Bgo+S
AJI4sef9WN7USA9/svXzVT+0Houqtryp6QLSluWXJPWSk5RJ8/VzXaBNqyKGDWAtIgkJhV2toiqK
DkY/yXXMLaBe0qr9ZDfoi/2YiLyJhw6hP+jXMBA4Aaz2ZQRfZm0M3ufEJ9zTFn0GIC30tF0XpNFJ
8vccoChRH7r88frLmutobYpZPPJQ8oVvdzp8E8l3SpaSyzMN61LKuonGZEDxflAnB8QrqzguF0bP
5fWe6wVNxaia0KwnrDet+ZQQ2q5QVPiYlWph/MzduTa94EsxgYSKfvXM/pnm3l02Rgtve+7WtWll
ijRKOCA5QdUk91bo4s3wh9RIF0aki/lzIRDTNZQTRz4/mwg0aUR+iRkUEGF4mzdgqTPbkCtmJT/N
DsKFTw0dXU1ZcCpQT1/0AalvYVrgL5/YzvSArq1LcF5SMdl2AYgPfjzeJWrhi3t5w8J18VxhoV4M
ScoO8or22GJE0gbQxOIJuOU1yICfezG6zaTXNOCaO8jiwqHvCVz3ldnkD9ff+e/DwAtdzM8j68PS
6TLZV8nYQbwOZpblA/9FfFUIaz0ARbkeFUVGvZB83TtnPLVbWGpHLLAXUpTNgK1W0b0XQV5ieva0
NjoPYCfspAKjqdonZOYbyHHOBK0RxQnCLdxbG4Li1K9LE+geoFG3MKJwD6ZF+1t+5suZ4N1tOLj9
6yz3Yj8U9Pv155z5xOmavsKT8N6FeWkAhCfzM699aqv2WU4UhLdqIdE7N8q070STuWRs3bBFYiu5
t9vwGyTvCxVgvwUNl7rJ/LObxtYwAGqouwDMu3HVWKm1QerMWNm87+AabjlZCA5+CGcD0FM3sJjl
21EkrvSdMB2guwASDphM9QIUeXHDEwBYQTUDPzgWZAP6fvSQowgD1sKmvY46+NfgrdRbNY4ueNOq
CtBh0VbAEOklylR7ZDDdAcK1gRHGKh5o8ctShfk01U23NYEO7sANBQ6xCMdy0ynA+j2MspV9Zs7n
r4QbYb7rzmYWUISRWyAFmwPUu6DXFyx9oC0MLvIokq99KjsY2I7lrq2mClRS091DzRSCosbsu7hF
2bIfT5BQLsyyuSGifRhJAuFrDCZNAHpbDpByvJXSfcbZKuwycAC0cJW5QaJ9Hx1g/wTyt95xaE4Q
AgC4v7R8/j6kujBGdPEiT5nhTaxDORA8EX6mIKNHq/S9fQPHNbtN3xhMY3L/c7JhrksTSwnPbVgG
eMeaveX0Sdqvn5qoui6xDy1C7TLDEVCzd2Hs0tgwU4ULcgZU3vUrXD784Y72zXTLxEiUyWCv00Y/
2w6SahU9Qv+ewJ+GbKIoPbS1cSphbXT9ejM9risVPRGGoRJYvd3yu1UfbBB2rzc88/HXXRzLkTWq
t/FVA2rF2zCz7fyKtcMhr9iSZGJmTuj2zHWfNbUVu2mQZ9Oxs3MUs9VD+8tGEdLJRui40CVzr0hb
3YAjmGDkBayjzJMN7EUOidU+Xn9JMyGM7ppbUeR1TIq3L1DVuYviQb4MdYzCYquWKxri7K3pJSjO
Jgy7l97a78PoCzNRF1IkcI/gmc2RugIDdtPBKQjI6rw64yz7/VhYzhpGDcmmgrZpU2Us2/TCoNBz
DPmKUdX8FZU83+R9mC68hLlu1BYdZURQmnoIE4emB2ampEHagioyDd+Anlj4+s1cQxdQVi2hndHg
zMcy+5smaR6p2W+jvH/tF49tZ6ItXUeJoGF0ymrKAhCDkT42ymfYBAVxwZ97JU8McNCFmTUzHnXd
JOfwecthixdkIn8rKfDepb2wn59rWlt9ZBUb8JnC0TN8Z9aSvpHw+/WBPrOs6VJIsyh7QCUMGYAB
6b5nrBVbGC9kAThScIdRMJBtktHwE9cBxJ9F5vb6ZWcWIV0C6AyW7eSAswYmatNLy9xGoGBWcOG5
3vzcR03XAHaohnAEIYhPZVdGq0oZ3abNHfc0WODnyhCmCBWhYhu5qridWMjvCoeG8AIQ+cMYV9Ft
Wtrhy/WbmVlL9Ix01kg69W0KYnwKKytLYvvvOOYeqAoE/iA7rJRbv3Zl+/NzlzvfxofQ3KibmiNb
hLoHd11DhbSZps20EXew97p+gZmxqCeqad30VddGGDLV6KvzME8Wbn1mpupEx7Fw8r7pEK66fX5I
YE8jRL0XwLzukorW6zpUCxei7BxdX1hrdRlnXpsRRYHoOWXXxIERMvtmchl8/Ny6nr4SIIMPdeyp
V1J14mUwufPNzeAQtWYjgAZgJ1tiVU45SkhYxviGCVkFJFT1QZp5eKc82LAQwvg267P6G7B93QnE
W5i5TJbdw+nJiu/ALE22hunl37PujNnvrRF2PLZR+pGckrtEjsaNVcd0axh8uCeq5Pdj4fHv8E+D
28uQjy3SXYa7tlH+/haXXnMvK2Fv2rrsv4SOEC8x78VPOuTxqQAxcRUBqAQ2xhTBwI9myQ3KYacn
qypASFV19eJIxwIkz+Pvbmnywo8b+NQhHTSs+nxCRmuKRgggObuTk4BPOTIl0NTS5NZWkQP+bgTX
rgpGPshpA7eZ17ZYARh1C9On4YsALmHTE4e/wRkQ+SGrlFsYoxtrKIydXZeDVM9rKr9OAviRLHPh
VFYTezV2vDwmBC49cG6Rq1Yob02zERsIBittWG8Z7zy0zR3whCG8ghx50xM79HOYbcHaG6arceyS
VU5yvjNkZHwnrR2v4AoSrc3EQpH1GMXmFxd47m2fJ9ULr2zTH20SryIHUh18Y819RGi0kinkjFDm
xS8KbiLgyebjPfJBAP0QWtynjHUAKHfljpUMznpgBm5A4MIhNyqCYp8ZIZxdwNYMCub9agDZ3oVh
Wq8dp2puihK+s7zjqEpqyuzrFKnoZ5abtZ8nPSSIsUqXFKYzU1a3de0ZSjjqysMZYUzEjWnX7GSH
5o/r68HMWs7OF/2w4KQZzYuiww5I5NUt9v+eXxViWybwo7l+gbm713bIoztGqMMdvGMRf4/Ld2Op
vnwm9tBFVDGrQeucChnA8mVle9wv23NpVrHuAK/+3K1ru8MaPl2o5MbaP40Kah6ReAfMJ/vxeutz
b14L0BqDuZCWUhnUcOp1LTgiokYZpVPrTzVvazc/Yi0OoxTLcT5uPBhldTGMwLq3643PdKouQGex
6TbERoTd1+/chjPT0/V2Zzr1b+pzZKmxopRZUMTZBP8BGUX3bROSX+VE4wcRiWx3/UIzD6Br0csm
V9SETVKQGKcUFSRILa8+1/L58/hhQrExrVucraHlcAebVeTSjYXhOPOB1ZXmfWiOqWlgmzy2PwoX
phDVU9QBHJcmm9DkCxeZ64HzaP1w+xR7YSBGkKcc6so3wMtI4RCYQxE9Df/96v/9x/Af0Xt5/9/f
6fa//hN//lGCcS2iWGp//K/nMsd//3n+nf/3b/78jf/avZe33/L3Vv9Hf/wO2v2f666/yW9//GFT
SIHSNvXejI/vrcrk7/Zxh+d/+f/7l//2/ruV57F6/9c/fpQKWU+0Fomy+Mf//NXh57/+cT4K/veP
zf/P353v/1//2Ioi+1b81H/h/Vsr//UPRv9puw4HvZs7sH0yz6mO/v38Nyb5pw1/OuaZHkc5FzsH
OwUsW2Jcj/yTeKbp2gBKnFnWLcp68GPb+yen+BUQ8V3qMhu8v/97U3/0yv/20r8VKr8vBaCbuN7v
w4r/jbI4IbgCFjrYARGGU76/HQhANRO5pmmsJcqKmWfdQFOKgiLrQRXWU+sNL9nwiuztXYVC3QOL
4r3R5HtX1nuvV/thDeqRL4ti7WTTFtVT1lg/KlD2Jgc8U9e7xXJ9EqS8JXZ7fxofmqHxW/HqKBwj
bp2TUSW3vcrvwlO1zmKySRsOq4D0wXpgISxWwmjlDuOzbLyX7PBVDs0Nv/taoSBmtGwYNITbyU53
5pGOxar0WtQOKticDsc+NY95Zh5d/D/yr3kTbUnYHlM3PxLuHVg/HbhXHBrb3rut3JP6VwfKZHeA
veNO7FnNt55dw8XEPZ+ybkM72rV2t1MwUoO4uqoOuer2jRnu3b45xIwe5BTC27Q65mUH3u54HHi/
y/gxOjoDfalV+wJLj7spO6VN+pye0pPVpCeAq2/s0oOkLg9idwtYx36cWliYfTUlOsDxtlV739fm
Lv9akGbF4+cS3mZq7/uI07YI+WBPvg9hBDWW+KcbxMZVcqpEf5v5ABAOzSaDx62JAmCRt+tR7oaj
eYdg9dGos2c7HF6i1P4yrRAIPbg+TEqe3vzIXB/AxcfRXL0VBuyy0l3ssW2OiLC3UZnAYEAVVpve
gl917sK5ZR0Z26px4ICSb0YqN1nNNu16B4exh/6H9G3yrMQNLPl2tpvub0I+7R2WHkBoAljDOJg/
nKE+NNA1jNuJizsoju/sSfmCmDujq+8yK78zSuPWJOoWTp4rOAOts8fhG+KZh8ZHguOQmMkhyfo9
DkJ2cZDtlUeOcfcjQ9XBkTybVbZ2i3rdk2GdFNhu4RxKqnYz8mnDFTwk4r1lKD9S09rcm3vHplt3
dLawgdvRMdsZcbkTUMGNNbIj6M/ilDr1TZs9IBDc9/toC5fqe4DvX5mRfk2r+JXW9CVcdVF4S+Mf
zAt38PG9gRYrILfuKoeEWvk/ncjZACG1gaZrg431KrEXvkrmbwr9x9lswogGS43FmAs+lafPZpoO
dTJOeEZrgO2hq9a1tNYVzDiyvtqkRYAS7pU3gYyWwSd8i8qjjds+DvDBDQ0M5rY/fBW3fUl32B3s
xC39qiYYi3Q+EgHH2m2PCWDM1eFUj8mbeHQfkMA4Ya90O22NuzyV90XSPYwOg3Em7A1F8UATfp+p
4l6ARh3C7MzDE0/rJrZPFDhUK5mCzGyOhDUH6DLXoQsn8IEGNHFv4BbSqIdMTY/P2dr0FI4rnUNs
rM88RKOzbpJ1SPlRJiNMquxXntivdOhejUeoxyqCornmFK77bLoZ0+lGlDeFJfdehuIL8PCqEgz/
V/gD7rzNWNRP5K0JbPws5u46tv5qGgyp0d4Nj7HjbYYEK4BpbFU57MBz9nrv0KBkkRnBjTy73xwY
p0ffesIivo1VubthpyYcN/DbxnJmmj8tZ4RtVr0FEQJGs862tNId9AW7nq3aKdkWX8qbpOG3ZdXe
mSTF7qrf4qjlrl+XB6Tvgn69Af4HJzEM0OMhyAnwGJvs0dhZsCdpm+6+gpFO6Sa3jV/+H8K+ZFlu
XFnyi2jGmeCWEzjmeCZpQ5N0SpwBziD49e1Zz7qt7928RU1WJZWUCSAi3D3ceZ8jWeeG2LrUre+I
tSpgnQtvFm/1B42n+zqmiy6ypSO5Y+2+0zUhwskBrsDErLdvaowYRUEui5ivdnNeOYJVkNGGkz++
lzj7tVhy4bF3fI9eE4jfSmIcO5V8o4cC65dhpDUidjIkg2P1mV23+D4u9mXqhstAygAx0T4CkOjK
352AZ43Efe1P2k4VtUFO9V96od0McEIeorJdAgUVApPkb0TRUOT6Umwj4DLp/9Oj/EeL8h/F71+J
5n9dF0vXCOLuVOdVof+rHxo48gk161BDYzKy8zqFyFANGnIZe/yWSkJFtcYOI3HVjAmWSxNkNqXk
3vxaly84cB4IVpJuH0BtkO8NK5DNWiDxLLBsGx5I0t/WGUoMC35FeoqE7LSGe3qJClQfZ6J+6P6R
r6obbVjZ31U32EiwOm0kaxLiWQsVi4XYHAnM0LXcqBk5FSahB7s3fAjZyJKF2Qk45HRjVgjavgll
UXdbPMs6IXjg6vKOmKyUEZGWpExhHZAtjcwQxmosT1yLJ7TuRVdizMYV2Eu/xjdoHcPjcMb7WE03
PJnqGEMJhvOKnMcSPnQz8ah+c+YzUxZEY+q56ze+YjUhTtTD3O84RERP9JEn1WTEJXSprhmURuAy
M2lt8MrEiEdhJLtfbmbU6B3dyxAhyyGOOrW9HlF4esxPlliqgTgyBHmMW9oOVionw2/a0a9Jn52+
igRyc93SWQk5wgfxseTKoOZGM+VT52Q4qFnpkZ3neAMxwz9UBy5lQHDe0XvgxzDALDoMdId6Q2fd
hka4myCrm+eJDUJ+7te6JRmznyosJI8IkVa9GZZmGSpIkZbHXyZMz8ffTduds/1B2uO5nt0bDM+O
DiZr/G3jsT1Mt7nhOPl3Td+egEseSk+QOGXckH76jazPqO6dcJ1ECMNCZ+6DMXBzxdQTgY+p2Vm8
1UOiUh1S6eHW+pmJFPfZUYLWB91+cXPc1DMUJQ87q3xFyP4vU6X2Lx7+nxcDwgxDN11oX9F+/vem
EWJATUacbgnLSeSNzi/GhNgx/CPaitUmIdG6qCh/arPljdhVAZ9He3ujytNuajqbDm2WJmZGGy8m
i/mOeCv8MQlcbjIEbfOrFgNCHBpQJy61K5OWNOq27QWtXfpdK8pFzU0H020/wTD9jtW58HSndAiv
KpcxznLSIbhGlVrat/AkWPwVNq0DRzZ6o+VazJ35cnrNXapfzByysZf3KnTW+tOaz48SOi9TeTQO
IrSQ8OW1q4k+5HqKMlxN5DLAnnirZQr8ChHpZUydkJgN/YPLP+NLGCA1CDoDyfWyy7FQWThqc3UK
OeOMGRgLP/Suy7Ahlzt3NF52c1+q/dYi6GF9QMv9MKzyYX4ZTLvXm/4YHPboH4Ssz7naQ83gocLH
e2Ur187ZLqNV5sBzM/FC2I509rFWFkuzjG1HJqrB0lEz0eBi47p8W+aOurBiQUagtl6mSrvAeCDU
d+FPpXoZm/NCnBHPmluU7QqvKRCXsx2V50xhzUtrqrdLNLudry1W4eZuflioGANPggzwadH0PC6n
bI5ql/8vRw0Rzf9uwPz/hw0B8BB7E91xMAVZ9n+jVENzotibnARkGsK1UsM1gnkHPfc2Hmcr1roz
qVuAbuyHMahQIOvPpVTexPTHNaYL/0AK4TkhclXNzonRtX3fXCXjpZJVipI5KJ8Oyid7Y2/TjDBM
FYHwiJrV8BZbC0nUsD7ci1gRis6dfFj0bFhK75AED+KalPKHitZbxmsLB4EjrP4i1qUt3ayUe+HU
71L5Qja3V/HARpE7sVGtbzK54wf3cwLAMUYUOCUlp7A9iJpGo7JcYtKmmLUiAwmEB/kr2JlZtcxr
TfG3dDBlKmGM9GGO/oAV1Kld83WdigVrnUMogJJqnrX6uDK+OK6jIW8HElNwa7YhEcuFoKvsIbNR
7BDrysORn/2PA/+8KjaQP3+OiN9JQc8thBNOwFboEO3E3ZjvqmtoaNAJobc2anzP3pJaOuJ7E8Oz
X2GUCQKhg34fQ+01p7luqM3SX0Yfsc674R07QvjKruhhzDlp1d2dkuGYkWP/2U2zP4LmUfLmEIUU
U269AWnPTWxhmwUiJELYymuk80fLN7a3SkhEYJuehLylM34iKCav2iqqmI559Hw/kTYgPPd0nobw
EN+ZGYOGOJUmLDFzMkUk+N9oa7xNCJgt49GC+Yp9RJbn5r3Th5iCAxvRH9LimXpnlXv5kra4HS5a
NBdBTs3ziEZHKQQXl+JAzd0+kbrVKeoNeUFfYJN/EDo2aqzrMkaSrYeu0hccdtywUeyOJtZ2PVT5
GTX733NYr2XYFjVhhWP5yKyOuARhMK7RvAzQoXDPGJnX6FrYtks4w3OqqTAjZL290BOZ0V29RN1S
hln1ORydhwONr1ZUJOKhbYoAHvwwLCGpTgPiIrLwkBRjo4LOUweV8aGbWzjIORq5FzQw3sZY/fqz
4VB1bmKbIosxhnNTDCVsMjYPbb6eTy3h6q8Gk56LGGnjpPKOiFG4uwC9zHRb8RrbDshwOZ+bjygT
r/9qVh4CSg4lviCYDEQmYhN76wh0K2v5ghZVo20iUa5LRIB19IAz8oIsW36OlyHTsZPiLynIHm8w
Nh+Tv69XfThvhLa2Re9VcGAoCWPSrUXpL6zCZvmZLrELka6SjNuPsexD3tfJWO/xvfuUau+7+XhU
Fww4edkghZqbtJka7LHcrLIMkQIXrZhgrIXid/rvDKY6ZrCh2ELJBF3cmKo/yWnn8ACrSYUv+IwV
vUs69CLnHwQ7QmNIdVkmTvO9nUd4rFoKNTuoFMqqJpiV+ikl6ry9PHp639zx7pITmcF5oywZWc2L
fel096Ys/bUhSzGsVtjpu6fi8XUYKjpGpv1U/z0N3G7Cw7HQFKiXrTLz3tjDFjYaNmRVNeKvEIGi
kGvDzafTze/T0iZ4IoJ+0z73QE1dQqX0ArUVyPLUaYdJTrQuNRpMvGsDhMYTMNYauzrWIqcWQb3o
mDXOz2qXH8M8vi+KceE6HMSUO8J4QG+hoG+ap6dQDDbXYdiu2Mq8Tkin7ZQeve6fWa4JJgxq6Qu2
DhMkjKWV9cXbLtli5RtBq6GGcLlM6i7Fj6Rte5ka4dXrVQBjWLHAVCt5eziZ25vwXpDJBuNmBDo6
jsg6FFeCK/pFCuz3Ql7lHX/Q3gLnsNhCERvhDZ5J15dHymzgVrnROTVU1MI/Nydt/dOqClVUuY50
Nul0oaUpiaQBs2fcKCsgXZkMuh0H1itgNlG3JgvKd4y43Lqgttx1qm1HgX+ZuJN4Y8ChHCBOoirD
TiWfmI+xEOl408e0/i5EiOy/5FhOoCjewtZY1HsyJgyBoli0iOzDiBzljI5xR25cvGlj0Mo6IoeD
TagIev0I/7nrdFk3Tan2vRKBl9cJdADjwrHhoAx99E685belOk9Nug80uZfN6H3nVgWjApD4wvBv
NvwGoLeFjDO2TUoOAYN3HNlgJpizJy1RCUQEIp3tkgImCF1sxaWGp/eN50BqOEcLWj0EOl9Xa7qb
nf7oMfC4tQkPXxj01uP7pOnvr7Gov2O4CSDaRpkxUDvxUjkzZh9eh27Mw0O5G3gez3gDsbm7PuLI
g8r4KecxMFUZ1LMTYJUxVCl+KV+WhtdJZsZVqXb01Vh/bk10PJq3yCWBaykEiKEL6Knd3pimeVwG
q9BjCd/UTkQboEQbKdpHs9zWnVxLf6v0mFRzbHeFQGXg7MQVu6uzlqB9btFy22QI9x+Q5UegXCM5
dmHfo9r/eNVBvrZ0CjFneEoE6UFhdcoVVqp3F3ik3iC3MtCMkbrWRoFl0E1X6PlVnPV5r5TzIjV6
RsYsv3q9RdS5Q2Utvgzz70s1i1SFp4kPkRzd+/RhHFtclXt8wnMKeIGnMnCUPDKwOyQdFtvojJks
qe5DXZLxC/KtK/525mVqd/q1ypbRKCrWFKulZtGmsGBVB/CWW6Dyxm9qGz2tdYGtkjjjSoyBHd65
TiJkx/k8s0OcKttKnTclrzstFdxMMqS+6hq1ayWqO+Ai/N5pMsgkRXpQYAU4MBZq09p6O2nDCrnL
gXkhgNFan4SB+1ZT7VaOLIXvcjIfYzwGOwCUahvSGjKPzfIWJV+jLbWBjHSeXSCCmrpsiBWk6JLt
fYH+v1hCjZ1Jt+v+btjeLI1gwuE8Gscn7ZvgSmQDUtq6h/3A6CbXI+99yVneVjFhfeTOaEhurcQj
spepfrECA8Mq0a8SkqUGNUYcv+GrEo5BNq5mxFzP1TZKhiZWmRaPwCW7D95b2SKCSh9T3nuFc81k
arufbbJHyA/Go4JKJqk1YVRVuviYk5NgDrq741vRJ6c8itJApZgK06gvh2wvcE8YBK30FcdkpeD0
abu95tGGjksbGOOVWWY0INF48LRyuyGnhuoI+FWYc6/fekW/IeYlMYw6sQcjb3ND2uhyFL8TVTwo
ft8FSAP3xsLCrvcyFM21Pbxhpsvx0Y/5+E/zNPs7IPOMQVsusq1dM9jNYHiZgm1rM20x077ZUx1T
QM3zYYIk1/ZHvNwwh9J71+uFFgOf/fVaJ4cMESLl2IWDd0+wrol0ZEiC5rH0EE8edyD6O7lQZCdT
QGOh6kxJWRsx/HVjxcHjdL6XsxOpsxkZ9k7h+Bn3kMIhvxmLuYYyotIC9zNP30YcNbioBMM8QnE9
E5vm0pOe1quJKs1ExqwwVNxwzb4qgdWwuCwVz63E3XbcW2mgc7fQKrTAomB5G5e+1W5J71sJDKk8
/vm9DUrkTmq0lwC4X+Ln34uDWobw7w4QhlpXkQ2wbyvxXqObsjz8Nr5mZC4Y1OFDrCk8XgMGpJRp
LNnsIzEGK+G6m7DEHjWKnky57oFOtnAPDsHQrzXZTzMlXPH3rdDJGDjIhtX7PtISK9BMnhMf42HG
w3JjcYDnEg+wG1tvDekL7Ttw45O7oWP+5ji13XmgbtVovw+03yVx8ayNuBL49TIRLSGpa3qaIw2U
Z1MeaA3629jsN10xb3vl3JD2fBkwAfQDOin8l6K9jW/9vLzxgz0NVSREWxLtbJIlrg4nPk54rswm
harD3M/QDo11g9B7CHZ+H/ErJaZb2HswfmUdFDFVeg4Mn31WjdiVFYluLXc8rT48/W+m1d1XyR6I
uX50vxo1KS1gL1Z0RvBVmvoC/n4FX5bCVadCi6StUIM4tFQMKleEHd32XMISAzF23mjywIjaxaKW
etAWVHGkajiI7hydqxLq/AiXc/a77XcHTqMfaKeOgcI8kQYnKg16zBArcaHL66jER9ejZWDW+SrJ
PgAv5p5UTcsTgfcfXypeAFhNhbUxvE9T99EA3x6UzznXvnQ0Ul/VqsX7rnlEhrqJvuKvqrZUVX2I
ROGs/tPsvK7/J8DLVkabkLTFS4cuLl6/sJd7KC5k8/h40j1SzeapK/qbYN1HJ8dPPXXsDl8OumDh
vjeO8r7xNRhRE/Blv7NeexvfZlcpyu78PIY96lsnOrvlEwqAEuKa2TM3YIvozg+WqK2VCRf4d3pE
s7FEGKJNbElflOToZDSIv6fZ5+y9L4TRFJ3l5O0/Zb1m6tpmAD7SVplTYy19zT08ri5JDTxvJgNO
53mD9Vn0jXqwicJGSJ7rXKeB+yDAoh2oHutRysDe2FkN73QGpErKyLpa13NZE1mjI4OmQ5BMFUP+
9bW8Fk1SzDk51vKLXtShufT+qLXFopNs+nW4Wg4laA4tRT5dsBGOioihvL9MiCtHLnuktiTaXW92
OsxTR4pb68lSxWLDGlnmn7XlUantzyU8okkbUm4t6a4a6SaU1GpBGk1dBuQjcQ3fxHW1U70SKbfB
ClmZC5sdhuqLCSVV1gZTeR+zA025Bb5IsWMyVmAF4E9EYlBqVhv30+67HqGvv9f3JobUj9bto1v8
O7nMrR7sB7IQmDdY+2e5LV8yA5tYp3ETlLUZatjrtSaeQR+RqXC0U/ZYXXncIQuktMFn7lPqJEo9
PJehvDuBdJTL7lbeOu8UWE1ObJLu3RBDL5XsSonLvPpWv/tzwLEjj1MUsF4kwt8nNVVcNIj2ljvu
ULTJoqhw2WVeR/TCAinDjCgDqLcZqfCNlhSnXV11Xt8298JtJVOr4z4dY9Boc7Q782NoWTQc39tn
3O49uvkG1FkZuQ3cB0zHi7e4hzmtvgbrPlEztmZ+L3/bq+azdKVi6vKmJrlaimJnC4zD0padl/bE
qOS219Hs8dA7w/p58nwezLtmsA9y9O/w/bKUkhqQY9lE8XabUSac6CCHtxlYiHCbyNL1cHDRiPIj
EktLlXh7dcJBIxTP5n00jbOn9qgTlUMnHhzlljajmdirE4/ojUk/B/15BlOoxGIi/9Os4gmBoCpc
g4xsZoBZBBiN8J0nSMxnre3vx1fnXtT7qPwc8ckrDmXdjEOqpDrRMliKEbPPBl1m4M383nocEeKX
ixebUC6Q7ZHE+LP8lWvjj7n2p6zx0DjXTf7kH+gP7DNaiC82gL0fk8ECE/PLLPODWbk4jBxZJeBv
rdD9I9l6q02c5v5RfyOBWF0TG9CQGop9SFzTihcw3nWNab6HclAHqdVXmF8/BtYETn+ku5YPyF6B
DZpHtD3tnfe6V+7Oc49mDFwsr4GCxmP1aPOvzV2RfsPvc2BcT4z/sAfwVf7BeEMZxn/rCnwIPP2x
14FbDfk2Tne5no8e2kbGjus+5hI/k3ZVLPMK54lSay4LSjskLwFXzYtRn5ctttr1s1TGD82sn9A1
2iUqNtBxz7zM44xe1ko0sBP97kQbABOkEoYr+UfUby06ejvWpwhTLS3dJTaMP1iKStfTTrGSEDiC
YZ6a8wpFbRy92ZiRTL7etvD8mkUd6KnerLcK5VMo5HZUym1rrJu02/RQfun9p+mO6aRO16gmf6au
0Ic2Q+cWSYIgY/ug+2jFr2l9jSB29BbdoLs6I+3BBkQ0JY2GYHK8Rmza0sUVgavikfW2vz2/YpJN
XTxQc+mm8lBS9W/NlUQrr+V4BOePjhN4eKghLIAD43u2lOCOYgOw7huCxriujliJraABftb6YwC2
YcIpFfsaLLwKDww1tiwcI4QdVFipXWSA6FuyPUJ7D8GrBGDXfWibFbtOgvj2Ky5DUu5geiy6TlAx
4DvaotIH8DY/ez8uFztSFjXC62b3G7XPgZLwu9m3CPxfhP+pdBpQoI6nsTkjavj6cJZDULkHzYyf
VIST44Y6cB/HD5TYLBTozRwPVuw+liM9ByIGc68vaC4oxyIHsDFXU2LFHuJRoTtAygPD5lwF015G
8IoAKbuHlea8xju8/2o0ByI12hmcNXSyaJQMaEZkyM8pHNEpST9b3e1mkuWOksHdu9gxWqCJVZ8b
tJ02XvdBMqhpRTKcQ2ocRmqiKcSA0CbGE6sncSPDA3fjaCyqdxhxAUnXFa2WxxzgSgw/Bi9jrMGP
wUZpNrY813mZA97swBiWIh/hswISx0JFUObrYdWhxndcx4OWhxqM9fvCYPWD4Xx7sfgGOjeV9iDy
axD5LnbHNXQz51hHDmqc1uyRg25GWFY0aGVUL7GD5k1BO4FcW7rPjJrpOPRP1e8u0PXEFTfjUx/D
obqvHWQLx+J3Zxcg9jvCOgNs3zpf+e4pl10AmvPcnv3SPTpTw4FSLgS54+BtF1CWXRV/nN9DCzYU
Sh6lu4EWanRyQ3IDKcxp9b6mGvETgAnwcggkuQ6XuluusKy+Yb8W7+DXhvm0uhQa+1FPxJd959st
nuW19gAro/UTYzxtkrpx1m96jqhw7Ea9qD/ISgC6qRs9YfqCihdjpSAhRQApVdRvaCH0GK0m2uKR
7X43/WH58aX0etRXTtT8wsIlVEwVwJvS5ZdNMy5Ys74gGeQKKcM8p1oNMPSMd4MnJgr5Ge4afEeH
5lrBNP4F0gz6bTzAO5hZ51Q52mOlxuAxdnQWPXVRCU3WUQvVcEEy2Th00fK7inSkPqtLmSCh4809
tufeEFAFarNE6lqGQuQIYvNtqwurJpkj1Ne+jgwP2An++sI6TMwmzECoL6RTUioUxCSkOKl9ymzb
hry6BBhSyejvLrQ2MDZA7pE3Q71RIVzbALbRqoX+sBQV2wGfk/gD1geogG6ICK9rZGJz1t19RirP
Gp0Aucs+CA/LC3DIQhN2LwLU3wbgP/hS5i02VTeu+8gE8YePLzmqPtjxjm3osGz36ar/uP12mb/s
YtbPSFcqID1LtV3l0F+Q8DD91Z4LKE7RYJfgGzjYWW+Jy43Y7KvYwTRqlCxFKrzaTtfyfQ4CMPXX
ZnzuO7hAmfCxjHcIsGBsuznRjhcXnG28of2t2Pc8wSkuhbQdCT7CBliYQHBCpcvx0gGFu6jtdu3m
+vbC9feg+7Uq1dVtc9f1kCPk4+TW0GmcAkujR8ByF0XCNXR0wb/ZYNBlx83TomOZ6KTVlEwYnwEv
2fVwaQQUF1ufrx1gTIBcx+gGrYPH7m+N66pgfDexwQOQFGo0NTqiVWXJqq0+Vi69tgcTpaNB9b5I
l0oFb2PTx3vAEkCRSc1Jghcn6ScrYUBrbeVIFGNK5Nb7KiGeEdmKmnBOddGE3cWFsrNMSfl05BEd
KAccTdxL9DGDDnKy3fQNY00UdUstqWMrgsRaAEvPcH8BeOeTl24i2R6UvSdaG5yDgFOpA8h8y0a9
wWTx5rh12JIjPhRcPeEPB4M8rIoISsuL0u7c4aVZwOi8+YuEAgvfN2YhDvqrZCiQFYqUNwoT7EQD
hqD86WIgApzuBdIfmhESpA88wY/q14e5yoi1jNqE0L054q7pAv2u6N97h194BzXF9sswn42qJRJu
4qqFeyWQrLPsb5ATJieM/ADRPeI7O/srShb8FZ+dot393jyyCROuOiQ2cFsB0sAOF9VEZ5E52OOT
YAZQWT2xLN5h87hWAWan5RHae5u2h1mcTqI2VmqZ2D+HH2HHVly/lSjFqUD6NhiAAIN2ggYSf6hQ
RPEZRM/8pvwpXL68bRrCfw79cezGfdjW26o7iKd9GPUNuu5/J21DjlSxq7hU01mzvUyJBwiNqnIL
TLfyYfjhbc5LmKcXwjkvDrz+kTRwLdG0nNHcgK8jRct+sLONdygZYYAGyKprV7RBelx8qSemEUy4
Ch6HHSFIa9zzI2b75LFG9dm4+xJSvO4y52KywGbHzQB4ZmziHZoPc/8YczW18bMBEIuhWogXzEMM
Gkiw9NObtYlE/VuYlsQgY0Wr/MSR6I/bsbCbDJnOr22tXwSGONGMBX/wKsImf+gqa2BZv7Vrmw+V
7QHl47tJB0NQs0U4xFqhu2hUT5FNgkzBeGBVLG24ZB6Vn6H9AZS9Jdx00cyiUwJS5ZoyNks0qxKE
lxX+WnTUy3BA7IpEYN2oNQhbPfBEgwpR5qjR+ohB2VDRPuwrI99mpcB5kSvm1iXUyxnXWdxr66kp
e66c1mPY+POwtye0ik83OTmHHvBeDed7axhgqu3477cDogq7IurE4yW2Ly/u74VVgt4I/y/TY1pV
OC0XFQglQxH50BJyvtda/sLQ97WNHBVF3TfAE1p+oD2rv9BlgXNDV/DKLTkj8+eHMhspA8w1h8vC
6VhZVPhfRB9zU+UY73aHhKzZAhe+exj9nl0DS2xVRvOO72H3yH2CeGmyecGS8o5l80CEJjQKo0Ee
zqRCfyLAVcAXrv/EPICGxrittXklo3o5A2sXVydaHmq7Q2fqLS0JsaIzDdmir1HrK+WfE3X6ZUH0
hYAzMBqadsBc4n3Uwbid4M1Oh1bGHjcCax0LdGzi1hD15lxLe30I/W0PoK5lQNUHraHEApELKI0h
/bhPLP2rJGeownZxrwnCfY4clFtRnk7RBGxHtCWagHY6/KPvMxuYphKMUDK37+qw47UHZ9KffVI+
3JsDxvEE47i5Gt1MLP24IAiXnlYWiRzoDfGl+fYFDCKdYs5RnQLTWO9T3PoG8DxWd5FqGeEMfuKQ
ZyDa0zfmsAIrwcHGfk0hcNUCJlXXph5v2xlr4sDM55oYVvS/HRlzw0TEHOY4ZOkUUIHkHM1xLSbf
0YD0OL6LzhxpANFXC8TK7EEk3esEXTUkt13UIbkTHxrm5zvk2bNzXl3A4rjOYv9F3Oc8KMlitCl+
6kXX3xV3f28eZgouKRlQToxZT2aUk3qI+hqD04maNME8Qp2in5iuofd2pqySJK3PLUVORsKnJbEs
IzjUz03H/VlnCkZhYdBjq1FbMahIbDovc6z3F6TBhm2F6RO6zclXV5AXZ1dIEh6dnXYmkNrRLQ7M
fefxPda/9gqpn44ZWnXWgMhWuQdI3+tMsAYaFsK4gm9zBLSt8s9usD5lJsztXQzTu9TJG6tsPJpL
1BZbrDYObSsJBjZW2il0bvjKRQNlmWdosMPiWgrTaiBOUKT55WNTAW9OMN1oPVPv/baAHs0243IX
uLLODRKo26T/mrl5s2Y1OBYrimGmYkypXhtpex+ejqkC+jOp0ytUt6jbWa91zkqnqgIyiBtUd0UE
+FKfT7SGO9XKhXJtoCCrk7I8biBrsl3LTqu+Hry7WNCSMDeTTZU1n8beJNJqYjferNSGcRcp8WyP
Iuin/v+1vm3OMa+/pFkVsAnOsp4bfomzIUD/r5gJTmlGeK2hllfbmk7NQFUYcDBnxDe10Aq5rFhM
2uSJB2ih6IFC2wJvM/UQQFWpM1sJVvqS2pqSdlHizpExUBHPseu8xJoj1G2ogSLp4utYzYlll8mh
fhMDp8lgueZdV0dLxgibjf+HpTNZbhtZougXIaIwA1sABOdRokh5g5BkC/M84+vfYcdbtMNhu22J
BKsyb5578xiZ3Ylluee6Sf2ild123ZfKe9TUd2WR2Qur7KYqBfN2+HoOOjGqw7SgRzb79N5lT5um
P4VGH8YLXPPQXkqBjJLHb4TCH+P6S4u6W/7dj8UhtUiASU0YBetcrOm312wEATQs1hHluGCShNfY
14AxAoXdARgB202VsgMbFkow6wDs8pJ1stbz4aQWDb39NljGdZtIPtjQosxuSA9MTdNrmbefzvh2
do33sSQkDjCjsiJjN4a1B7JL8vrCJp5xN3fp7lpZbCl3GU8ynGfN4H7GiGidJhpo9r37CPH+tEgr
ouEdPVI8zQD3mpN90ZT7kuOr4GrmYJFZ5O30WbodN2SJJZUX3Iq+OsNOnf6Oyt28tNEnAoqvAXNO
fbbWg3jdoMelWDXN4gt/G2dG67MRgvNZC3UncPe6XPo55ZtG+VZRvm0IAvQt3XTH6NwyLmbp1wpr
Ji8SJfakbnN1QB5HeN+GJJ5KQfqGbOUGOogKVRBJnLS24ZEZJxpGzJq6hkGo3aHsDX6UMLS1MySy
4ZIt2jlZY6pcnL/R0dz2Dv5Y3BfWmlindchnPoh97cSoeDfCj7KY3o5XeyqpanLqzZWNxYdoLR32
usT/+hpvT7DC7Jd/VXGv8fbAaUyf4CX/Z5YM082Gep/RtsaaBTeAtkenMCd4Jg4ylah25TiVWBob
zPE+/zDy7GIyhsTvvEqD9FpV0ybDhxrelDhYtR/jqqmAt2vgcjk6mE2wX9ht330kyXgPjXAbyps2
fyTYXlERbcQMO1dWJo6MmfFD/PEk+3xb/yJbJMp/hbAlMYNbKKnqVXEgjtUebuyheJsW402ZsnfO
cLs2Hth32RyquAFIDxq4q+Saq0/TzhxgxzC4aODF7E7bqvovcp7bO1e9PfNM6xWjfTgq3mMm5S9k
K6V4sl+lrliV7e+HCk7VMbNDtrn27qQMqzQOffmsRIjtXb7Sx9ILmOzA8t4Ygrejs+RQmGSr8CDR
jsmThL9gEzBGlkpqNZU7vTY9o05XZNOt0GKS13Sf7rxdGfk/JdX3AxYRfTTPVW/Dbf68mGdvdupl
OoT2Daj88NCAlybH/sqYrmn8baJOVpxrK/qeWOYcAkTNjcwfGXCMTym0163MRuG23iwUplMrb8Ss
byZq0Fj2W4R6PmtmtypYC9TIa1Of10MJDKd2a4PJbFYBunSWr7p1EW+jTehm+YD2xvAguhpz7bCk
2DdlVIbQk/XqIBnGgb+MvR3hXdTibjlUrcsEj6wdibU4WnLpdVbukn3lhNvit09LR+5DJxH1rVCj
q/V35tNWSPALCHkK1nXb7ZwOAtWmCuOdKXuO/3CTqcbmctELaXd5SPRQIVKifoRPfolPbubMzIAr
V24Qr6p8w0ev6qSd4RzSxhOt7SdTuE0tfDfYMt5TAJA1WVlXYQz4f+SG66YkXajf1YdYGx84lh5N
sTy66l9YDg4y53panUo8OGwYO6kTkzpVPRjw6qrv9ttCAqYj7GQWDzXgFTcMkJNqncXxZpTMjWHN
yCdzGq3mkJbC0k5JKp/VcrwQjHjFmXMIcNPX2nUsmtUYghb40qUZ67XCiZ2RQ20oORU6qcrRTkGM
nEKxjeg7rRvD3aABFgq2C6ClXKmUY9LBlhU/iqU1/N5+kdL9FRH4nuJ1NonvJfx50y7ZRo3VdeK+
zjjaclT12DdHsRrEh6E+tWO5QTkeG5fdo2tFqOvgroclaDJPYj2yHDZcgXmjGq8sGMLww5xQSZA2
4CiyQeVYHF0yJbbKoHkmBRRLhHWR3xPke6GmvgmrtOTmNYznm26Gb6I7qHa4kYbuLf0gK+aYmd9w
ZB/sM/9ICbUDK4I4LvWD1EWe9ccr+2Rto/9kqXAmliuRSLAZXp/EJOFyC0+/0QoaYF0TUDOVWxIC
wJGa7biXQ2M7jxqUs9jW/UhUte70jx7URJzg6QrrKnT78rd9VC8qwM2Fek/7Xw6+vVk5lWhvprJc
dE8v6jWzeV+Xxs1ybny1Yq6uO2zrdGd4VF2y922SHQcpPw1gL7dxGg8iLd6qwfSYQkPG6O/1x/LU
RLwXDP4wK+2nTuytdWBFxwaUX3FpabTxEBEiJn11M/OIcrgMhom7KAE5y05Evh1FyO45o/RkogUI
iUjS3fk8KAB/d123CQTMjyoLEImvXSuZfG4BztQd7pj9pGL1L439OH7SN6xrOAlaMU6grdQx2Xhr
xmKX9XDkbkQIgvmQF+vD2uZrIFQ/Uu45takOUDUAVGlbX6nSjcVtZYPmE/TgW4bfslQ2GvW16omq
97W28UvWf1iYB/E2YwowPFu7GwFj9mbaZr400Otlms88AtdH4OHJ5ZKGsxR+Kg/MI9wI1xHRfRtt
mDeyFW33yTZeZj+hpNPW8s9Y0Bplb4E1egFYJ9HahIFH8B7MtSeYjSk9pVJ1kgBjhvWCW6fHrROq
zZqgCy1wyzB9k1vjPXMtwOHQ56ocHLYhsZZjtwTCCVouq8HNUoO3rvDtMASgpHN0O5wP6ZkMclXb
BQIuYkGrc7JdVzb+G4qoAcMHj68p9e7VitVU/DO1jGjdUhteLAdXxEG6xBLdV6BeJNCtRWjn9iGZ
yGDzsC0CSlIbcClbNoiDZRptpbLdLFgjX5fLq9F6qWvAYGnReIExrnLHw/yJh/JzXudmvU5Mww8V
hasvCjmm+feME2V97PDIrPoOxM7Qt6H5qu0cY7TdlvcLOwVzcDfuw0OaMCkNXCU5Gv+/yAYggtdF
tv9IDq2kXWd7eQs746j1X/nQffj5h55zklrDrk+UXVjquyByjTl7L/rkvTO6N5va0eG0uh598GQW
C00bc8ZJS0ZijJ209sXXwt/MzJipHClTlIEL79LsZ0rkJ6mykkXmL7bsF149iaumYlQ0GOye9U1n
FudgSi9aal2wvl/9xFe/adGviScb8bFOf1JVrEt3G9r6GglNlbWTYM6eBayj5r/wFcJuuKFf3IXZ
MXNmVvWwPwP6pkYoh2y9QWn8QLG5l1F9GSYo9vnGbYyJixwuZwp57sYcjFX4njdOt+UyzBHTmum/
d0naLGrmM8Qk4S9bJQejDlfRVq9tH7yGDg/xYsB2XDYMcpdNzNcXD4gJUMxREG5E1FFHsdJCg3Br
0DP6bmtWy5bEyu1CfzuuWO57Kci8z5riMlnKZoSkbUfTAe5cpV24mZJ9WUUUq8Whfrzaw2oW63bD
OSKyTSpDxl6yRF13lEuGcHUZ4K5Idx+611R/zEOoVj7Ii8GqYJVzr2OK3ngWKiAD7f1ILyD8feep
WnAJm+jWr4xrUlpHxSCMzlrXJGUujbLKKvuEqykpjnJaHG3whkhoKzWfd7KcHVp6wJZ8YHucCVfE
ONwUO+kgHUzQusZsGao7Y2DtMlXakppoFyjuw4+csKQkxlN2qAhp8hlSZ14iqTo4DX66rm+Yoi1G
6tdF+VerYXFzaUQXXljwkFfJeuhX7Ejc22T6FnIaXcfE8qpJ/RVTI7vJaN2WULCTvjh1c/pWTKq+
08BUWU9mXGRtldelS8YaC9+jP6/CXzTQdqaQXWt2uVoyWHw1x3ZcrrWm+mqXYz/lO93SPip+OWIE
WzSm7FDQqcNHEjGnoYG3xtKpa0ckfyvCDzo6H3i5NVekrAHzSgwj3qNpv5SvNWx4Cdsf0fyVOl6P
wEnS90jbmlz0OYhsKoVOzcOjbtXbUD2yetOFt9Gdd+l8jmKvTp1g5sJiQ5aTM9g8dqEXPc3aS4yD
2DfoEFW36yevajc1W+KqyIuDy5L5SXSjeLUlV1MXHDL54LDRIPTatmmd8CTCGYo+UB35R5vPmZmg
DM7MsYzcNUoNo4rCyxIwnOzZzaX2pXQtzeowDdkqCBtnSpu/5PREe23ZZq2MMt6LD5bK/hvwiALb
biKKl4wwaejAWV69IAIBocO/hCHH4Lbh3lG6ZlWPOacZ33OZXFg2ljlJTnSnOpIMB1cglnhvz9nP
ECzrTu1nLxfhTk6g48IoX8t5ypqFTBNsT+L94fmpIFyHHgHaCh6DFn7rCsBDTXGpmZDDHevNba14
T8WmbcaTqrEr1Ez+Jcy/nTw2Qr53NmjPmFnn8d7p2jEzBtVlf9sTpzeYSuoWsfzop+GYSKWr54TP
W/pMncPqzrDMn41OFHfBX6bgpHbSBdhlKZuPsW6P2PHJCdX8NGy3rNsiAshg/20M9a0hc9SwecvT
4lKMzMbaGDILoQAR/tVqhQ0Fs8co8TIFo3lq0nlVGYpjSvZ7Jk5FgFV88YEFJOXx2kqq2x810kP/
6ORfVX6zcWlAQzjWizHBHTtFNyOzXemtFNR6sin5jCVqupsMBavJlI++C55N8dUNzakIo7MS/puX
eWUZbHpspkR8TL3ylUttcNIaTfc6dfEMM+BOGyG0DJ2nuV6cnJZZdIw6e0bFbL/oE8u1MIuFOO8X
UdwIUVJcqx10Z+q7pyGHO6rlW6eGsNjOkIlbEM4XDRKmVHWEB725qJzSAxZbs+ctM5XwGNYBEceT
9NmUMKtNvko4r6knhYNJ0dyTjZBa9GAvTHO0TdsZdLeKIBNS6uZ5DHeVuawpjhD3KneZuZA1FuAM
ImWJngA4WQxUZPuSN90hi4prJ6Vry1TumlnVTlz8EpGjtvq2mlCSZDSONP/EtDGMzQfxU+e6BsrI
dOQ3+Qjjcy0UGeNQoZzJNnYUy9o3S7OL+op8INslx8k3hP1jD1LxGMys4rExjGOkRfXe5GVxKwaW
OrUzhKijpPhmRYxiwaTt9d+cjW6nd0+9Gc8MuKQ+3YejUjmdLjMt1ff10DGEIoZo6abj8DNN+Z3J
XffU/nQaaMs0+4ZWRo5M0Hjc/SpmHHFcX4e6MH1G24IoOd7bVg+pXeQQV+kYuLXR1VjuiO9r1dOM
9djMk3dCm9EjuajV+aYWAbD33z5asEUVdUBNluaraTHP4wsAto2Dgr/KrvrYVYWFB4SZYr80ft0e
RI8oCl+dbCT9W1/UM8LmxWyTo4RrmefMzcyNpaYP4uhCZ+p0fbWELfQSM7JNNPuDgjo2zFXHKMjG
22HWw7W0p9skTyHhZ80beZhc3b6VjKZbBXimkPQQ0zr1poa3sPmRm/fB2hGTI/Go8fmKYEo79WCX
4Q9VBBa7hSBJgbMupcQESNGzZUvoltNhN5O5SfGWFPPbFPBeDD4o9KbsU2eiapAYUuhkgYmJPhyc
U+vIEupVYsJSjtLcKCHPy62EyBqWwd8mRBmPKY9BnxPOcg2O+TX1kmzs2DGqX3cP0VBqVT1NDK66
EGDGGsGrZjlGc2D6ZZvShrbjKVvftSoixlKMOafuqU5FuNKImRtobstRcSP1o3sd0abk2gWyELb/
onmln5JqPD9y7XMxje4xKMkmiJToTqJec+iTgJl7UJl7kcuqO7w0yQwW8jRYAQaK3rwwuL625dx9
LmOK3DFD0KqEle2y0YSZZzMUqLtU72JouN2gDGetylGe4pbAirnw2uJvUJIh3VCoYkCt3bq84D36
ylONOd+npX4KkHdjOXTTCdnOszCvqKXTtFuL+z4t94BwhloJj/Y8vOfS/Mh++PQextBYY4JQ0nh5
a4xeWvPerjqlt13B+AJwtprGh9BJXW612Wd4cDPYR7EtqvBnJN+Z+jD2O8ssV0vQPgPzqUzxSgui
ky7x9DPgWdxBCv9VA2UxX+kcotZ2/AkcAkt7ku0OrUDO4JnG+d0WpWc1A8c16xDbHBP9epje8vnP
xOdBcuZ5BQasFuRJMvalWUC69PC7NIWrfQ9AelRXEEC37lneLHr6fWh5y7b+J/4pUEqmR7PJYYWw
cCneks+Fl40vkEBM7S/pcsQEKMs7aQGungILjSDW70O11Yo3K3qTRYH9/5KkmZfpBv+KwMPpWZZb
h044jfDLvHd+NV/q/tCYGwmBWf0328aGdZ6tIy1iXM3I2Aj//diNJJYcmjn/4sV2KuNAarZS82QP
Hfd77TTNc2RhaZqvF3oXjb+kjIDxWwnnEOJOSFpLSpQMNZiny7WyMsJ8rTSFeo9ftvbOMFUvzj1V
vXVAg/Ol0H909TAthFEsOeaTGp1Hb+1dybyLkVPLll+u0TZ+i+c/kUI040SAJmfamkDyLKCy3kSy
A0s1MiuaHFk51HUN/E7T84qGH8jxq5tdTAAVZNNO7+h/fmXjvkAbT8o/KeZ4nou0uNphtZGQ7+8c
MtalzTpvythfpbWOSR6Ia+p8J0sO246N3JtSPnxDp4A/DJFAngzf8qa8J5GVYiflbio62l7ZACsq
+VhLJohnyQtd0F548jMbRywyUFNBScBlP2PazNBbCO44LFrzxXWR+zJD1hpNuYIDLvLhOqoKSb96
/M9+hQWsM9UZidIKPIbcbkDrfrV2+a0JeQUHh/m2wxcRxQ4FJxcH5l4DmmHZyrAHkTtZ6xQ+Iqeh
xx3staP3ZCy6RzUaag/rbo13KfHQBOAvE6Li8W2SiWgQl7QW8lV7dUz6HvhGMz2OuQKjauhh812w
WOK1wqdqsgjsU5pOnWebd7I8Ws5Hy6XjnwhLKFhFtZfnE9bkOV9VA2cQVZY/RCuTLa+SqoHjlbhH
NCpANQ8IJMLzuDLjAWBf8AHXi2ZnL/Z8WmbGlbkWrPOKTzSkck55Rq79fYkRKjL5xkaykFkw9VrV
9mAffaehGzJhXpoZVm+0nVxrCcCI8i+YR8hbCRYtHSqZx1xbFbOGb6kr4MK0lSaXyT20wmtqBTNX
J8OzaqYBGJquuVhBn0NAg3lUp8ROt6bqyuK/gJqWDzmeD2VfvLxlyn7UvTzzIGIs/XNU96RI2OI7
lmAyGUbVOYcVPhucIfjpg+k6AKIvTINi1o2vRxyn5k5jSpo/suAuqr/yc04U9i/eR004c587egi5
x4nXl4M4dxw7Ob9vhWbgMyinR7OLvWS2uF2CPN3LTJFnvRs/5jx8hDFuTtJjFITlUKt3SSOdNbtW
vC6TiMjNpA34PTPG+C5COTwOfXIqErE4VcyQiUMmSyxWKTaMiBUYiahD0UnRgol9MFdFXwtXFPYV
flzZFSlaxZzQnkQ9Wog6SxdZWRh7N2DclM9PUgt6nEsK7mKVgkDvUidbPPFFwyruYXmQ5S95+Ekl
J4pGh3EtX4oOWaNCOPLzdUpsY+DVbIjQqMLx6pmfifhKAk/7grcGkM61SxrcEgh47U+U4DTwizPF
bhh5BsaGd1BVhc/ScJwrx+TIuAC0NEjgxUF/tX2eltODlVrLcbXo4kyV+VXbJpvj4qk81GVcP8Ia
t4w9i7dQi9ub0ku70Bw2ckbLE9QqCSnMDGxTYLIhfIg5HplCWr0cRZqVntSzX4LD5TH9JXiB709V
qF5i3ltVkYqNlasNLqQ8cJa+WitRflik18IGE3gnzsJ9Uyn+NHMImzbet7F3l8qINjgODEEXUh6C
MHONDswvmOiqjNaxCVIlL00s3jE1iQRNYuxq9SL9UStd/Cb49F+bFVDoWfmj3Ix6/OX7yU/8hmxy
foq93H4G0gGOrLJ9si1YzCRb79iCHD5rWD0RSM7DfEmTnZl9lfRWEJSOlN307lgyGBvAXRo/CC4T
7ZKZn9v2JJH9pZfHGgUhAZZWtWZjQZmGyuyBq8Q80Nq0OBLThNG2t5Ve78WEqENeB5tkmuZYQZgB
fB7hmRbWXCjhE2/tLFMeb+b5XS6cRfLK5KjEO55Ioe5Vk3Ydi12PqKgdB9a9/vdEtSuyG3qaGBk/
X3GShvZsVyOjEuaxOZv0htIi9JjwrkQf5XfRoze2cvS02xI5E7XU1M9pCeRaG4wMTe6muPodA7Fl
mlaSr5BatMpqwQLYZGaLg5Fs8speXN7ubSLK30LL3tTgJ6q55ce4cDtt3BFWDbfOsBk26nOqWi8s
Gr6Vwc4eFNOPLG4XZ67rmSTHmGN06X5sxvMoJWGCesDz35bGlvTXbkXQEW7sJsKrMS1IUnkJcqO5
WVR/K3yshMc3OZgw5pbf0yr+TQ2nly566Wirymx+e2kT37myiDMpd93bLHxzcWThlj/z0zxWcMuJ
E/8ZntnTuIab7sHyFpNUKEwxh/CuHkYiwBC948Whsw6WDflu03vcl0AqZX4kUUxfJ6Vu7GpI5EDr
93KXRfC3L1l3lg9lXpKBFP8NpqZc55gH8aYS68IRE2070ZBzZI/NLYrre5XIHGZx3rjEyiMIxBWd
zsQMNBq+k28p5nwMzHxjG/K6TCcvN02v61zM2OE0rxL75fhNHGISHd38mbq9TLSS/maaGzvJVoMR
uybT8YTVmJEbBP+MBJpEdxojXGXd6MYT/VZL4i+mwU7OnKD4SkV6I1HkCJbMOoq+J3gQDc7JFKz/
E5/JnamMO1P8FcySBGMTgZnZgECtrG+pMhiiqo6atc90ZKWoGlRbjGWtP7G6hVF1bxGKYZBLg0ye
TmtDfnEAPf2hlfXbOIXf0ZRVyWQhsZBG0+g3QLhOdz3JQOmf2rgoCG3qVla+7ImpkiHWemJ7Q59P
2xQ9I7ASrxlOdq9tM/YT9bzDgqu4iXbF/DPGF+gT4j+4feaDShwR/3TH18O8PzzS6mJ+JX11aHkq
UifppxUg10ZH7R2ys9meMm3TRpsOF4F4hXIkshuO16wmWeUcxz8qzhlDvTTKuR+uzjyRI9oHFLdf
s/JWpc+2P3fNQ06fGf9/378b1i97mhwVoDsbPmRy1VlNx6XmI4tW42myffVRl/deeWjIpgVSvZvB
d49/c3K5C7eCP6jdPPVMMhPVi5J/RRI7+YCs+G94UQ10qHpsO0ZxE8M1M98bvAIZIRwW6CnVeIsZ
tl4by5NiW0r8GGIVd2vQ013CzJergqoMOxHDgGhTl34LjiApnTMqxyhC84DfgVoHM+TXuqXwTct0
h9at1MzJq69QfzP4MpW3In6vyGOM/oTiOWnnMj6F2mNm6ghAOKTXRbkv3Ylhjui3ot7IpAbNq0ZZ
JwgJSOLZLipPLPbJGDn3PsmSVUGwWHAbw39Ksp8eSvIRL2uMOkNPqhaAsv0bJcSAI4qWX4X0KfF4
By1O8vaWEsc9kQRebfhKEoo3DWOBxFtR8SaEhDiVst66fU2xPjnilXl5DqTtoPNdp9c4u+gg6q+K
K8GOmN/64APm3MEaNxGoAo49HsNQpTX5WfgUyamyIcFvaZLdQF3tG0XHvyf0/jrH9jN3mSkVay7c
NTtmFylZlwnJChNXXfQAn5EptlZKdJKU+8DD0Vr0JAiQhCrMnjIOKIJ8EIPsU+d0DOzpuwwilltX
lblSpnSjUqEDjOFF6wQ842/YBiAosxtTj3EPrFrzw2CcNl/ofrdjVRNAp7kcDBg77iVschBEDtnq
bkC7MMTNSl6++9cEXpecDDejiIdNpFCGR6bTqn/D/LX/cT0oW2uo4RpLHiCM4r4Zl57orwLHPxkT
OmoQGxNoApOWOu/Xsjsn6j/M5TvizE/em/l70Hel8ujnZzzveuzzEhMprnhhbkoxOirj6XFcj+lC
yAHszGehHSfjKLmMntVmbxvwjW5FcEXyFmG6wSnSe5bxjNR/in3Qlmdc4y7s31EN25yEom1J4zEd
EnEN4m9C9JpupVR+Ol4pHy2G/+/0KywiEJMbWiakUjdSshiR6UXCzM5oXycpL6xjmWROIWdY2W3p
Ebbh66p//bodqbeykPstELR2HOM9+c3D6b8fqn74/8+CERzQZjnA0C448hKj5TCBYuyTjyBOsT5q
y7Bqhr5dRbPGl1sO08kQEi3Pgp9DD3vJU4eEaJA2/afr9U0efuGIJfzsCuVmlmpUPG2Ey1BP9Utn
WV4yevWZJcdlzdvgynttRepX5U43CkfIESH50kfZOsM31SgpdqiIqXAB9u9t6tN+jp+Qr/5SraR4
M1WPJXCFxlOxMycZrwPU/Xayrk32TPsj3pe5347BPwvoTAeCcYLL+MfiotUGvyyF18rDulHyZtP1
esO1yl4CwpcPE+jwh9lz0yaSUgBMKI8uZt6nlkFyoFtl/4Be3MlJE/dCP06D35k30mK1pj0k0vjW
Mby3hmw7VLt4fq868EHlLCcMAD8rUEpVXkmtcQ6PZpV75nILRssJgt9mJsSp++37wenavdAfPVeh
XPHaz98xbLWUG66UPwfrPTUzplJ3s/9tMHBmZbRV5btq4rTv/vKgS5SCHbdNTxjqKsuPio4nq36p
Ab95XHL2fNUhWptYdnkM4JTfmN2WzE1QyCP9lqAO0v3jcCTbZkA2SP9Yxb/uFYT1WaUG7Gl/B9ki
vuSktjEzGgUnYG3nP2qZ6DtJHXPS8lRpk6R4vaNasfhcM3Oal0V2lwlDNlh4df7vh8quq3OjGiCT
LcOmxg735LQOZ8aElWuXY+vFEPS1tpyIqcPxUCXjsSEhoMRzFqlJfPrvZywEOBt5HK4WqeiuAx5X
ELGl/ooCBkARS7gvStzfKhuPjEwalPl8uTNL+APmzsA3oy2rq1pCG051WtRZ3SdyZlxlLZ/uWvCo
Zc36sE0lphclQ2eSge7lUKCIoGsuurnuZL0/LGR1454MyL+oEqSDSbkMDBQnxqMI1twUkow93ECZ
pofDhxBxRuUoc6iUPbGFc6tSaOQraShUrDvGV9lqYLuanB/LoLQpLimoInR/cNzXmHjcalqAXqSJ
6K2WemkFvsI0IbCN7VDDNhuBZbCOvPkZrRQOd1L5qI0pmWXxcYItHO2c0qVcuCClV/1WzBGNMOan
/KZrk3EJI5ucSBkXYdGoBxVsd8oCGbLCnKlJ0piYFVz0nGQcgzyAEtRaUBIygBcrP3SvH3I1MZyi
983OxFOjNdcKIYj2koUYYWX018LiKFAz+YEBkeCrnjOHblVN9OaW9nLgibFF11iKHJ/3RJGCoh6X
CgkbjfQjp/DNSWL2a53FCbinZMNLmleMkivTIHtmqSfXnvJ5KJoXkuwRpmudChmzXfI1T2WFbWg9
pW3oan3yNQDQjy0PsKm86eG0D6QQjCWfs6OdSWfBLomjprWvBX3YaMJBltaTUlhkIM8sarCYLQUG
0UkdB6Axs9pDw2UQSmRfpE3NG8ILFiek0QQgT0EqxCWyLSBhEeV/Y8W3Z3TcVlfqUyoL1ZMTPT5l
4UuckNXoIEqTCiKRH4kAcChr0OMm3aVVE7y9CjxGLeCdIv+yiV0iQ5TTQxQj+60sjorKDDCJqEG3
GzIm82HM2uJSwq+lqvTsBV5yFlPVC4S6skqEQtMXzCx3MqbcNw0B42xWXp6QJCPX7KUPyd/SDVjb
EsTqUkyyeW0zHtBoYbOnTrvKB8ytteIjAPc9N2nS+6Ec0UYI/lDVB4S6oHyrnRY/syR4q+Q+JS47
173ULjzO2j8m60PYJN9OjiHlbmCjFdiM6/bYuXhtl6Dw0E+rTi4f1XZJjAydsCl3dsHTP+q0PEvs
aiwayyQ+YE2HWi/zZ1R5YLYukWSqkhOuja/pDx4Zs7bpH0rO7VoX7mIX1jmUP+Vc7NvGtvc9kRjk
CfTMdvia0RD+/4MpFezfZARH8I1UXcoK3Tkol8mtcgZHC5VG2LxYRDHnu2DEHylNReeispiacSFf
fmU032N1UtqDRuiP/rSa75ZdnyUhbsmlJqxNA6Yn/6FlSWQ6+LZFocnvB53OA31qkCL1AntBTPzm
1ZKX5T+neR+wOQUMIH1ac+8U5vQ/js5rt3Uki6JfRIA5vEqksmRLsmxfvxCOzKkYiuTX92IDM41p
TLevbZFVJ+y9dvkxFiG4BfaKzJn2qC/3zLYH0Ec7cvcmIRhmDKp97pHqmst7Outs12I8vaUdYubl
90ZOBTzxWnmXKnTPfvJ+u5SJQB6qqKf+GUJyBvXtITHJOiTEryUSTMfMrBUveroU4Elzk9ysNNft
sauGHoVvfIv6ZDrJyvyaxsy6IJyL11lm1KdB18K3THmO43bRmYbYvxxm5IZUz4Dd1+ggPFrxMT8Y
TrFKOa9Xld69YSbIfMjwRQIkROFoixjZznPy6kXZDYUUn7jXBKYgyHBAqNmUJUPYEMr2mNN1h6iW
8ph22GbB3Q3Gb5wEVsNPM6gJk3E1X0XzOmMv1SVUnW7MhFUfWpMJpLlLlECgxuyi5NWOxDZre+Kw
6vputY59qhymkCJJxWsO9FIa8BZtaFqsr3NfabKfTLCAc4cRCyVlsN5n2SYv4piRftms7VCau6KZ
vIsJsovjY2frSvg3pRNexIFVfcYKzYBajnJug+iywqMZmlsx0myENgdUuMSwlJ2LHoQHP1D1flq7
6VReeieKDi1XpqfgxShrc0UEAmN4d7xUM6YlQ5m11f83KX7az1S4KJ/0Kl+3cYpyVmeaP+Jl83Ai
EXIhnpqoP6n1NB8m+woIGEOHW+M8cOar3cQRLhz2OJ5JCGqYKui/PYMTzr6EOlxA+dxbzcSxwCQj
Sd+j6R9mBSwys8tNEl/6maBvLfcrVNJc3OWT5cU6kvP8I6miq9OIF2tijT1Xmj/AzHZ6EDWG+03g
01026rOJ59x1tEdZM8rPc7p7BA9vuAgOFGxETyV67OeuYOIc3odlItHRZUKYRcHH/qhUYsbs1KpV
p4AUqjFbLMQScMdYsGe0ZiM2+RqNvzKIJyWGGWAqYQiuxFfRc/auQ70b5/vCyU9KY6LiXpUDNYHT
7syu1PwK39uqXMqEfNR+iTZ9fZLGRKhwTKwSChKEfEc39oCQoc5d5oundEb635YVn7z53Hr6ZfJ4
B8hfexPmjMW8vDVugj+ZhaEYGE7XJ3fiiBYqB0dqsNtMakI1B+6imWv3PXcZl8vRhbnLdIdxnl1s
V2NpX8MIlSRKc2zwCsA7rZtW2LbE2R23aKj6a1/0+0EOviOmGfWKlTJc5gvkMYaCzB39MOWC516v
Ue4igvL8JsWfTLpkd3RZy9p8DgW6dnq28dJaY4vJqP1C2xwxYBoRUCcdP7xp3SvlVtlfE7Rii4lQ
uo/IzeL3sMJRQ1dMy5uxTeLeG8wnOm7JfoAleRGRc0wPWfhVfi+GR1R/ewLFCMPytJGrkNG6tzy8
XcPQ7s1EMhRuhuIsXMyZdM0aEwrNPme/AuAdwBMUUs5qxH3A+zZuEYgyMagxotdrjrZyIr6MiNr1
HG8ipDe8D3+lsu5QzLzHWf+M8//h6g0go3rD26f+FGWuM58Z12aTpH43kj2YNDhrlgrNMXFLOLOP
xxwVZ99Qu/TyONmFdeqbh0be0R8VzuuIIVWtHT4Fo4h9bfT+JVmByrq2l0NEOrtUxerXtYxA2APo
AwAorTRxbLd8Wf6V+D1NmLg2avcZZSzCjJ7avsSOFxiGBmNzStWXGgV3x6fp6Z8E0+0rMC2Kt5Ms
p5apUcoUIeu+URYCGHQeNawL6qGd9DIMyRLvG2UH3afHkqrelfWBybJVfoc8r2XvvowwQwen2Y5x
Q1WKNC7VKRn4Pvnw0I+mA4MglQkLbXGAHpR1NjFMxKzB96kKOHAl1ZuG4HqTREzsXLkuOU/mZgha
AyGbWDUdz1OiwxKY22cpMhVEIz2JF+n2umI2iSM+Lvdz1jxs0RQHdWZ2hOT9lxoxxA/J49vDZUzS
qnh0/KA6z3peecOTU1d3PV+cE3N3mJCIMVS1o0+PFZ6K0TRR8t/a9a34rXA/7fSL9FBn+Hacw5R/
WeNtKWWdK4VtrJ+q7D5bAbsx7BqufcoMuFDnybjM2qFUt2NIHvPWca8WNvGEZ+yOSNNqiA02f/LI
bH3HbkAvDgDkcopTPVJ5PhntO837ZD3b2p2Zc6r4ZvdkOf/6cRVnw2rZtvBskQca1pelajWjteb+
U1I6LM7UXW+fjDoAXoO6gTH5tsGoVPkp5FfUsHPvU6p/GVkITNCtkoAGLvIjrxh3mKgRXmiDvem7
9tl1GP0PvTHfRt1cExvyohTIcWeJCMtNLrbZPti8ey17+MbLGCcmfx666ybr1qqe//U29kzR8tTX
HJTraAdcbtGvZCEs8sTcDs7AJZxoqp/MAcvNv6oPP21rkW2B8PRMtsd0WqdcQS5UtUQllIzkexU/
3Si/EpVUPXVxFs1zmXwYLojvMZbHYVyG+m4mzmWYc0LUGfMbNa8oFZ0Bq2v4T3Rd+ygqLYBMq17p
NF5VS3iAJJV2IT/ChTXbjgfRO0xR2LzMs60h0dOwCkL5HOJmDUjEJF4Um3amX12v0BCOwYYxGSUY
SfkZ91rxwTAGDd1IsWdq5t6z2S41Cc4tyulz1H15CTawcWaEqTmoWsgh8X50ECQeqQ7EznEC/Uun
bxUPRbqd2k3trmaUzFzrMfPXIfC0tSxx8QMEpsYj2Oa16r4K8DxUkpgdICqb+iFXHhkSAdRhct72
BXClfBVr9jqJXtLpRMOKdDlqvgdcQjLQph8tf0TD16QyvBJ/HN4AY86SBPJDwrZMRu8q17rOClVR
/xTtOU8CzTpHar/SlkS1YuNGeyu/eh3f3G85vkv3UnRPGtTv6SLCD5c9XQscGstFOHx4+edRHb4X
noymfKvla4v1MDk5sKcYLjKc1divb4xkb8UvI8Ejqs+LUYevjv6my2+Z/cUm6i4qUnDkSvNu6/Va
n88VTFgb6NsuKYkzqDAnoDjQDl382jj3sgU9vMN1xv48tb+kGzBnxBqAsd1tf8PpS2J2ZUmuo+OM
3xYfbDmc6/RI1iLuWB0BcU/L9ucZLOjqAMkSCMIlbCh5AgNsjoHxbahMSh+KeVb5mFBaJ+TYHUeM
5Snw4t2UAlT8ly/EANxix9J9xDS2cXZq0jfHaFeQzsU/Hmlm77BCeRBwr53ScjdC+zg3a+QW39mZ
4iCvA13Zk6HetgduMQPPK3pFlMTV3kgRGB0bkFsJFrpkwYIScmOtbbZkOqP/tWqcmR54EVyFY11i
dly57VOpsTsjJ4PV9DHu0Kw8wy3r4l1mwHL5p7kPQIaGe4YiORu/ZvWTezeW/2YO94tFcXXFsmOY
63Oe+Kp3sWFN9odKfVIVsgk2lDhgAED/l/PdcHZ8GJr9lRqnqPSLiSwgf1gKwCc0ovjmO3lIkNdP
DMFgMIe/wFAiole0tTegbr3yT5jlti1BB+2M4QhZiMxMa2QaLFc6ZsTOfHZQ7sUXR780EEDtnUe3
m+5i5upYrxQ0sGeHcm0an+J+i5RTTvsmvcYsgSG+Jq9KeaKJgnSC7hrh7T5PP6YxYIOpgRGKKWuO
KFWS9GiZ234GCHsVDEuBkJLt2QU4ylkKC+PbPE/9A+5PoW3BtqjeEXRrWD7zTCvWqZCgesi22Nfe
QVWvjk6HNJH7eY4wpLf/huHIslsWf3F97pJL16Pewb+ELw3r1VcZPsBZ5gqkmDPDgD47IGFyxJ0N
vnlr1S2aFIj8EQ9Aeshtqq9j3KLm3hrEbDEaAdupBYyk5XwexXuhBGigCPtR0LlXn5xcWCX7Gi4m
LNGL4+yb8sKCipx7BASeAVP1zj5FZOcle9OEcfJQjRv/mSgDvWY7URrWh9o8u/TyVfIxi6+p3Gjh
2kyDdEID5MdYp+HCkdhNrVBicmQLt1MVEBn8wmvJHgTVQx3wUAuGTQzCWC4G0uFXvZJypwlkzA9A
cKCts/HDKfe/08B+kspR7oaSfxm9Mkn2G7YaaM0EjkgITOk+19cW9BZ1yxct7CNJAR31vl0xHObi
Hk98IYeRbX2hPUTtxuvwhSCRdXCg4sUJ2XLTPF5r7ZW7GLUedYKevnULlRium8ObvWMXtQx0AFmr
1DKYiUApNN+kDLBCG9+ncscD2SlsF9ne+L0boOsLZ6LYtrLe9uQCQO3jRv6Tvx1GKhKPUZTwVoUr
HhLLWENuSeZ9myxsrlFjCYvRY5czHynWCTM9VERRYHhIrnlaMRv7UHw1JJnFeBbqBWj6NF1nDVDa
vkj/jP7gMmFIudIjY2sZP2htuRX4Cm3+OzTnsnmx1xoEVht/Asq8U+/4aKJkfRvLHVJpZJ6KDuz3
DYOoZa1b+B/OXk5nu71gvoeEV2IGeRnNgI+3HPiGsIiecR+myNiLJ21Ahvi+OJLqu24ek+rYgqrT
FobHCsUD6wZrvFvVjsl6M+905+jqjHnSDzJrPXdft2/1Qor5ApkwAzKRD9u519MRNt1stSvLOAEF
W0A5bb82Wvq3+GbkH6n1wwmcmR8u2DxoCNleL3/AV7jzWWfGM46I7dhJ6OCESaZFijTuBS2meu49
6at2uBb5ybz2PC0D46TMhWNOF1kUOnduu1LFzALgbHXXkmwmFpGZfAkZuUT8Bnsg5rZbb0yCyDZ1
5KbbwmU5iggzBemokH6MZMrsIdgmCrbvKJ7nDxTgJuOQ0OV5Hhqc8J0sXj1gTjhqSFbTuv6Fgqbn
OAKzhHANClH7Grn1WzlSHAsUMxvS9qB25jaGfZcUK3OQF2mS+hYiFdnjxTX9+EfPO4+PBb9QW6qf
o4HoP4yzX+K3Pyv0grPZ7bql81ajDgtxC30e4MjJm4pmh7z5XXh1fSuzjJ+yUUy/7P+QYcNyhRLv
uwxIjgaIkiITyQ3lAGMBRBjggrQj4PL53JpzfCsVXMyjG1LPs3Sdkyq+DcJwUAKOGGHLQ6jb8/X/
v9hJ9zT2GfnqrkmSkyOHi0l7oS+599AniIHos3PD/GnF6DN9MXDU2aKzT0Ueu3wpVhM5WIrnkQ0k
82uMBHaTGLusZERr9c8YXYAu4PAgx8KCUQBOCrWVFwyF6RwrNXwgEjJfrcqeggQ/82mKImVViawM
po4GsM2c4R7XgB264aVxcucnzWz4X3TBk5tVANTNlSUa+1zajCejPIoBMpn1JlJRpLWWfKoHt9vP
uOf0SpxZdHjLeIiLsISNPJo6Pvwhq+aV0YaMueyuXLtCsnOfK0qEyD6rDpBqBm2Lr2R+SbYqMahB
ltoQ4yYYIa4NTVpR0Q2zq8m1jv7ZNMxzy9sRoBop4ZsVP6FrsSdt8o0Vtoxn5soOugXCbRjdFabc
TfM4Q3VZ/k7jVmJK041nXHmoFavcQL8ubX/SS4hECiowTW8RvBJTFJD8PLIDn13//z9SLn/unLO7
6GgEGIua3m0CLypawji0Ps0JZpE4ugvDp/FjpWs/11r5EYu63nV6uLic2mckdhEPm5dsAUDOJ0XK
tdKmLFgddfrXNg4W+xGgljryyaMwUV76ud21dvjIu9i+OqYmt8WQfIUsdNaKgXGfXhdCv3DZs5yR
p3EYxLzR2lGq2Usx0czKDU7lv0kdtuiN3iagJ83kbgXTxCwijMp0DVbA1nckHnau/7OZU696d+hp
xCCLIS+i2vIw3LaC7WZjo1Jm4JvNVaBTB07QJDo4IT7syiyYx3spi9/JmsoAW4dDENSGD7Ly+2L+
Ktk+6R22kr52sgP6pSARLuupQot8YWFt6qV9nrTtQIRkU5IzkoV1tUYbf/KInuP3A34OaNuz7NqI
H3BZpfflObapKQp6sCBbDoUQHpxnr5nNIberviMl+5sFqy8orQe+u07APBUt7PVOpYkb1Nw33frU
FdSQpYaRq+nz507RLmPNKiwr1E8Y7iAUmLp4vX6X1MBzw0GrNnT0TolYiq4hH0X4VI7qQwOaPEda
tksBPmwng2umKb7SiXS+NGcvbyJg9RSVnihB9Z31xmcClG0dKkx9C7A/NiJbxoThapBNumoIlkjA
DpGWFDfqTwaGvtM7cAkHQId87EWMOkvp9sKDVG2WGxHmz1UEeJzdJVbhAWp7BoEsLJC9Td+123Vo
fBGuM/8wUOXv3TyuNnxbT5H75zRK5ituXaz0UdQHA1WJ7KZuq0wVeEU2raWcHTiTP4NCmUSh85hl
zVpy6v2sVPDYdCOACWsrimxcl/NNqKtBA7oi3XafwRXUHcxHlUVdkmVJvWkaqeHUyT5dqyh3SY3Q
qim2I0HOq0htDwpqKTfO+GaGGRW7oDfQ6+lcUJsJIfBr1D2Ta1ANjgL9oENitYpIMWO3higNIKjA
hHkFdZEeZNq/WXByBwwnHl+1nowPVMK7LHRAQH/0AxO30QZgrovQ1xwU/FU0Lwzw6GV08q9WKlbQ
dvrMhwHW15zARtb4WqZF5CjYlnH7TbsqtB898mfmzXSq882MZw8jjAE2PjzNRs2T7dYMgUH+t+MH
Vl1aJNbzW0bVZKZ4JA5B2ujqBo5F9y7ECOzYnWCKxmR8urWeQft1GPcTq4d1hD4ztZSbk2qCqZbn
rjs7BW4fzWHgyR9TBxMQUg0gXDjlo1rfO8eaNobIZ9Zt6iXXzcCWmtg2ubJOmdvtVIOqSWHCVbo5
8ox4sd43gqgQN2qeLFCFbiuMrVZZuR8VqbHnviUyygslteB0FUotXrIYna9smRtxOq+VfLEiahnY
NjXnU7ZdkEQuBsTlH2XCgG2iUT5kw2Y6T0f+qWmxqjCyYWC3n0Qk724yOHcDAFmMYut/YbfF3X/R
PSDDdZTP7wYE7MF1P2bdzfdJzZBJi6S6KqPlBEiGZTMbFp+OizIDPaBj9a9lplfvQzJRn5cfMoy1
L5xVtwqMBkyfKolSVFe8eyhI47E2T8WAUV2BlSUGTofGwwE0Lro3kgt6gIOP5R8eQctoqExGayCQ
MnxdvEBV2ZPXxLrkWPT0rQ6qJqPMn6o8Wc+VIy/JjH+e2SA3JRP7LG0fgzWBhepke26Goj3XSkyq
5zL/ldMkzlIx2OCILF4ZackGPmzoWvgLjKjqJItPoyPLaGbQm+oWQ6KoO6Bz2MN/sbiG+YtVObcB
2wKMC2adWL/2/19wZSjhImoJyQsuyamVVk9oXpR6U3TJfE5rZebN4y6tlr+d6+KFdqiu5mTn5lkz
+lLW7zAHyl2Uex0eJXzzUW8i7xnyfdsa+MAGEKxhMUkS0HAzobyvDlNZfVIfZKsOV+2mKuzhnhgR
Zr4OeQmEsoM5T+HKlIa1sm0ygyGVSE27eLHQLrM9Xp04GnbLUqPhhL20Lgt7fF1o6PNpRK7YDVhw
ClD4xLx5K53rhGTNOnopkoTfm5M9KU1J9KyjPOdqci7cSYLXYBcRaqK+aIn9g2T2dyhEc6jwT89j
d+g0jBBWRSlXg1TCYRfGgWF3q5kK7jSI4lPzkBeVLYv5DiwP9ULEndeN60SgbKkhFOH6LeMQ1xY6
wflfDuio0aBcLDbLGY0IUa/6JHbGeZ6H89Cx99a65Ki2vOX8W1DGG5jPts4SsV1idl35aeDUYhbC
5St2WuheNfhcBjk3nVbjKofTigjBJAqVwJUMxogau+cyQ5GEPTqF8diFxk6vdIa65UXH4FUSAWEW
yEIGRBcRxnJe7csAFxglgt+PCK315FtH5VLpdtC3YPLRUeZkMRX1i1P8DmO/Gpzq6tEakp5waXDS
TY0CQmM4UndTizLrqqt36redOzhHTZnfCsDq0rh0nbk1PcIn8U45oH4IaNywsfYVmNT6sLft+KjF
2V7RPkdZn42ap3iSdyhVN6N1GP8i9G44CPMy+muWTCft1xLtRSjDRXdZEakYsUOuIIdeocvtW8iY
i93fOZujs2IeU3t8zXT9d5DWb2so54pG2uxXqmE/2xBHUE1cYk0/T7r+bNKBlcWvxwtisB1RIlDU
DVr5ieiAzvvqC++BoH/jauxaDEwL+Yune18o1vzOgAVkT1upoQ1dWlovYisQMX8pjlNN5kQJeI8b
sxgZrrKU6WHlOYhojNcskv6k2fiCcDqC6qjIQEg15SUS5lMpT+HY+mom98PU3VyG6zGZwpE63bsa
DByi8gJwcSQOlRMdNc0+TV3J0HT2C6KI1BCVcp4qrKyZjqnxnxu2pAXSEZp0c6mwFgCA9jGr7n1o
2XWQhGH1PdeX2LN9X6qZFDtk5T1kjVapmiBq1qnyq2LBL9Loe+YxzBvzxy7ScwMOanSg2ZI3Tgr5
EBJCWrWnqCaAREFyFGX+fBX4k6o5fZeDRyRQOMOzdnfVcud0i+jBVLYpp8kkKECZ+jlgdjyM+Yk3
3fr8XMc/OOVXpKysEc6QDUBSDepdhG93mRM/iKwTYSpHMuaQYZMm8SpbbBUuSx0Gc73kbrKYdzaR
u1Lt4jJNIaFwQvsqnIWpDGqJoasfTmDshixfll/dzTS/WeveQ2/p8o29rJjAh0yG6YqKEDEBiMw2
Uh+i5QlH21q0JZ4B5h/5v8K0RsSYWK6ati1XPFowa3izIR1ZY7YRUf5sWDnQSWdbeeFbpJVkY8Uw
HPJvpeUVLkpKhJpar2aYpKEVqm2KGiXoAPkbIyMg8Z26LjPZ9iwZnNsgxQQKVSX5afvmjKfsOEHh
Kf9pi/Oo4HGokaQKohmVhFUj7nMwWqukNVeCSU4e+hSYmO3snemULNbJpbagudF5ORfVsR55aa9n
ZULZbeMmJ7yZpAktxUkD+Wj2B8paDtOwgqnvjm8pzjVYeitjcnYSc5iIiGvm/3M7/ZQQEKnmpZ/F
9utEYAIsVdbtFkOPeO8aNF363ux3mPjWptNsbGp2LhP3YPX1Czpfp3utoIHqGP5Yl61KIBF6SyYD
MXndZiSEQsH02fTQlAhPyP9Cs/isCLEwlYH3fbafl94AaA02Qs+p+PPEs80xlafySIDAW4Gai7bi
ijSIKQZQj1HgqWNzOczzcWmmrPDLs+2DRicAHwArWNqek5ooJ15oeQ6HE9Wl39a/hXkAThePPxZE
joZfosi7QCHg04X+UwFbTrkNQrjjo4VvHym0crRT86+PW5XAzgUOab4OtXGxFeWaF6Dgayq2TQb9
WZqwXzssTN6YvUkqysqExldhy/JcBNopLicFjJJbFLsQhqWx6AWR+4yEuQiVeznvHgkzMnoBkwm1
Oo9vqKKuAwNbwVMwfxU4Wcs22nmoMRXrTPPwmzhxvJop7aceB9+wsaZwNw25L/m5FJ2k6yVrlbGA
3lk7pgxkLvMaZoyaQRCxf981oQdNCBcOHrTC08hYwVKcUmUwHdUc+PBcbzFsNhTgmlvtWyU9FlVz
TjT9ufTYzNBB2DNjffpBaNWLETMdla2Kk9l3vOeMTTNuSevDIkSSjGAiHYPEBuqvxzh3CtbkCmXl
mF274ph48UND/KsVykGo86VukXuotyaKM0ZQKiKnPy7mQ0VwQBgioJ8qcthJZ2TSFUs4OilcyXSR
8kuGnKjZltu3Z0s889MnlPaW/tL7hWnzmv2FDPRCvteqHI+ZEq4EtPLcCHKW+HFj+jUelGw5Z0lT
ChnUDsgnvewNDeG/0PYOuF/wl5sRSDb8UgDhWNQqUOi1rYGTWWJri4t2pVdwXQAqqx37nPFfo1Ml
UUApabjqlIRNDJkaJSIhEx3EsELU4PFiIGue9Q9GiAyHcXIh+DEUQLH70hq/6FwQQV90PutwW1c4
1Grr0Fl4B3hkBUQUK72p1uzT5/Luya2mD/eWzsFhfhA+6RPsr28HlObQkSqASUpHnsPmySS6dcKE
F3cOAqFyV3tEYpRqUBQbHeG0p6VbxWKEg2moM4ZzxyIrWk5Q+8sk3K2YIHra7yPfDsJ5ykQk18B/
uq+GdlCLRg73F+BtKwl5vMWF1gngxGgNDBT2DUBNIdDeTcNjPKQje4SY56NFG4PYl0Ni5dQp4EcX
vL3OSnWmeJjBILvgJ9pN2Bv+8l8tLfZJ4u61tnu4fRnoWhfYGiNwYHyWAcjCJIOpcZ7A9HPp1gFx
gn5dfYv8b8TMkAPNS2j9hiLAa/CggYWwT7JdY10wOwUTM8ykgaNGYklvnmmSTo6T7dj4sw9gcVbE
21z8ZLBnzQL4dPfTKv9sPjVPydZhY+IYIDmv1H3pHuoa9GgygXdFfJYBoojx4TM1T7gfUt4wXSrP
SE8DGIQ4N8QKyhwYANyLLt5Uan1bKwODMCqDXxaue8nJOWPPC61vUIT+1Lxh31ovnWLF96wgnEgb
9d3Tm49hjs8gePgF0+JQh0cSy7jQdoDi84Zd/s+UuKucZDtHCUa560wNrQr/031NJbxxNpT8eInz
hzxyrRCUMS9jg2jw2KxyzYzRVdTTyxwT82Rk2yofNizLA0NiseAVkjmQFsMK9Oxk4weyZ+M422iN
aImNJjyRkyfAYJUMgjZJPF2MvgYGKMbNqKp+j+/UAVailfkNjfE5KaqnxeAy2MxRUtQBKvM0bV3p
Chi1vxLgxejaOxHbq4RfQawaWDS6dTKR0h2LAw/vKpJvnUhQiCHI6l0fLtKGghbDRrlNSGONQTsn
Grt3unMFEIYEyUG6c95EJITocApKNBvGTedGzJhqesNPR6vF7snr+NUSBGDVDE5AmP9ffTBuooTl
UCbegXSEJOcL4GSR0JV5L7rh5slPB/xxljyEIsmTDd+cFsmkkVxVF9k9glQ4+7wL469hqvveogFs
Gl8a2UmSCiLKCMvJTzwY9B4F5yAgf/PGZBE9KnKg0nqOQBLktoo5j2otIp6kqUJS2w/S+O7RWiT1
eCYnBYE5LkKRPrtmh4jGV+1Z8OKRfMHQpEafU7lEv9hEYsZjENMwVqPNEpqwAHRpcYp4RhlxDrUs
QeZtVd9bCaTTjvlokKuaOd0SsxkGzj4dxOIbxufSfqGw/SfFwnskEL1HNRzGRKnT8YAmVa5q91JF
J2k8KpxBo0g/S1w3oxjXLUKYgZDKxbA8I7FzIPIqL0IFLMSUbhoIPBoZaaXhOnYwSw3wTdQgmX7Q
a8CwYQPsKL6WNIHQzKd4Gl8mHXLkfEiNcyOwlr9GDpNIq9yzmE/mA0HnZIj2a4vjbxGWDbVYh7m7
8/QB6w67rvolgfsI22PlegBtSEsEfXxkD8GuUOFgp38QZOqQGKH0T6yCHeXmpUeGC2jzH4oGTnPC
MKJQ51rfOuFLUr0w1eLH2ERQ8gz3NJruqu/lWwyQNw/pLb2dyjTH5dcEq+EJJDTyNICYDHOnJ3Up
oT2bVPGi9aWD8BpTlEd6mqMT2aJm20ze7eSjdtorNgXmzs5nUkyfPWiApCo29qD5OVDCqBanUYac
r8xPTB0w/XPBhDrmNgM0rmA7aV9JuWiHTaFQmMr8FNcyWWchl7CScNRFBWZqz/3spBdkShYQdZ0Y
r7lzV3rAfOCjIbVkcmTA78e8CGF9zjsNPoTqOyNgyLZ1VnoPdMHVV+jQVrJDjsLl0/DYaWO+z2yH
w5aqcQzq+QnqYIBa4JLPT13ZghSTm5Cg19ps0PtixcSsA+8GSTBmBdlvcrvBGFaBj7Z3ihP7BdbK
iGgjRqYdGBEUzpy9sDaUV0/lUM1rdMZPnCAQAtJ1Be3Do8SIX42IANYmYWeS+zFU3xRRrYzZ5oA3
qtsCUFMLWci4siHYJNgAOu8ycwgyAl0lktVtCoGz8nXMInYfB4gw13a8UGnI8OvZ0JjklBBGk3JR
AJ8TBstDr+WavAPLH0bcIGvN4pCe32NAaC2Znzr+Rcc7dRTSffFh9Dfbe6hmsrIR8RhUchYT2QVB
MKXkxUXkcVd6wHfhU+TwmS1YPp4z5UnHUjzJEIf1reguCq2a4oxBOWMsq5pNnxOGmpXvusNlpLyn
6xFa1sQYfVJhP7zioJMqn4nyR0reVIM5B7lulzXrPn2TOiBIGLTAYNNMuH2UT8rG5J1riR6LkAFN
q7i8GQUGX2jYsD2L5k4TqNn7mE5Ymu8jX6j2xfi/5Bo+MpYCo173qruZKDUZ7uJAuWBi7uRVeK8F
HAJ+NAOfUmNqgTvjs2hRstUcBnKnDizu68/EAM6hIRl9q9xrizg7fuam9NjaTuTgnazukSLmTnvG
qOXzoJxkiOPquy1JEZ6Z4Vzq+AyMaYWCKSYwip2yUb22zm+FBnQ2xrVEhUzwStL6Os+Y863JZMMK
afnZR2KnohqFKNd+l/8lyc0Gu6y/qJrfz882/4/LTTEsmnz1Q5gHvLsZzILxVAFfKOgkFP0b0T5W
oSJ94nqJCVj02NNQz7LzJy6vvCfipZrf+MPLgtOXyod5FBOdNev3iHtjeOpjZqK7ufkuMMKwaElL
yJmJy9qMXKIlD6+2l8DiNVCfXapVNKkMQ4iTRAjExWrn/BZAodf4zhk3LkUtACOc9CY8jXQt0HOy
XyMDrw366GvhY8V7k3fRBHI47kG7rODEDDlEnCCluHZ7Ntg2Sz4SQqplkd2EVA31admrAG5eg8aH
cWGvpmIgUfVmj/SdaRSkGQc8o3JbQzUD8Q4rv3ePaTudZF9mgLY3E7AnRH4+s4qgHr9qFpuN/lrZ
P3q87adj2x28mneGTwisdON8lfpLllqnoWLWnhcEwFLW6uVaFHfT/muK+J7EwWi80KNsB7qsNLvk
8uqaH5Wtr3X1oQA110FkDcptsC5G/jwk74nN36OyEhFbqms3eegUmJ6S3ET/407PdfXjhp8TL3d/
i5AFM3TZ90gCByYApQ4tmSPLzN//I+m8dhvHlij6RQSYwyuDcpYlS34R2rLNnDO//i7OBQaNgbtt
S9QJVbt2eAko3smdOvYALLr1zMFahubLet2FYBUSoaLshPhqsLtm3G/Ac0pkHmKkf3Ly1Tbn2Nh3
0Dqt4iYGzLkZ8MSMJfuAmwnvtpZVBcUBVnoRw+ZAdslID9dNCsGMkr3hSjXtfD1aN4OuoegvYsL9
2UF82avxB6RL6vuGue9am5YhJxnAKczYTUdZlbLo3YjJsno8l/pXIx4VYl9RdsOBNpsZemCPGCvf
5ISfW7u6dRO87KroQYnnhlBOgMrtUOEDFpltPVvzlir3CdxW2r/Eg5kcK3WbavdM+IxJnMW7ZIRe
ArllbBcC960ADg29HOYzURYVVM1lLLszxo+8w48XQLB9t8h+RRHGjkcsdYxpEYYq1rfKWY3VV7wq
ZhVjec8SwNmFqZROhikDmD6+lCcd3yP8BGP0VajvkLdozAFpMVNpI5CQh82/JsG+a3LW62mO/VI8
JV8G5c8IiaLHAMygA0hKGGOPuQpveXaJ8ZAkUMRDLX4LhseBa9U3cspFa7LPDW+lV6B6FngTahzH
j6RjXgIbjPwDJqwEMrJFUIvYRXHX6tBtNNAsjiiF39GxOKrs4AfvVuQ+mG6aeK5gXVblXYXBEx1b
pnfgaUi1rAw6ePIlYVdaSl4tMaha96gXRDF81PCsEwu+XG3sc7hYqvjNy0vUbZB4rH0Tn3SI9c+p
uDHvwpitRQPqTowSoxi1KZlL1jnGy4PjMZ9cU/uSkN/KWyDShsDE4Jchx6nsMFo3QuhvJLCRb9V6
MjoW81sxT5NPPGRHI/M5BeytrwK8SwDCI1scAyZQSRnSUvRRyjesQ53/JIAVqowqdePSi43NoH9a
0+aVUQPht298ViLd8DZPvijdaYCqAwIiCz0r9jMnRI2UICKF5EcQvpnOcmVihcteHubUatOjCAz7
xUx6zihOwaPEZE9GYW4t+E/kfbarSlxX8edkPNQCd2J2lVax7nHGd9NhUdEHoqLjHlT+9Id19mmh
RXAJtSBQJoNP/sysQ11Hnp5/9CCA45V+GYnJFdVLBE/YFortVExocp85UTy8Ki4WHU5obUuYhUEQ
cNLkS8l/5zRcRcRDGroPDKSEvlpVf9LkIob/TPV3lE4aMvHabYPvFq1cJ+17/4C6tUOSRgQ7lB7M
tPjp64BkAzzNcCTvVzr5AsIL4ymcRJmxmBK8lnu1gU9bpx/+M5L3tX8wp7eG5p09hamFMe0z+ZwV
h5b0GT5tWmKIDD4npAYpuDXeIyb8XXiWm6sI95jIxZrJKXkGZAk+h9jLEnfQXBVs7V9l7nQeWPYg
IlpOdqPiaeZu8jfEblDfjxt5fFOL66SpY6cjbcjKuJkS8cco9qPXCaAOl2gArVD6DnqMw2JCaVme
XY/VgltVGZ4Aio2Sg8rg9TF+V+XNJD2xwNkqFbYxkzGmjI7Sn18GYEZqBecUNcpQ3PxFC1SbQWWM
+rPfEFbvWbDvkS9wOqmqk5o8C9L4aN8ikgn3CPBKfAOse58QLLastU3a/gbytpWZ/lyk6HPQHsJX
TjkgaA+lOBWMS6pbktybEhoPPi3KombWQB0tC0juv1BEgav/SBMTmYOG3xJGv2L/0ONj4jNWsGRH
kLaMKz3ZhME/YBQ6zgoNLDakslm0YmOLHP2+sCusfSH95dFDj/CBIiN8EmZnMhU87dBKdqRAZLrU
zbbmOsmSuylC/YOmrx2RzdBuDtFdBE30yxUfdYaOvF+n1Wc1nIv0Xqjnydhq01GMbmFxDC5Wds3K
vwjPqZf/DzZTn+ebfCz3qiw5YbDl39RY3tUsBjE114O+RcOivHZxwNaPHpZ/DPJ7oHYrE32dmD37
xjj2jB57H7NnVjpxcC/Y3F29w4uTB/wuhW1CZiy9Hyf7C5wYKoVZ/kxQOafhq2OeTttK+DdYu0LI
pGB5EgPUgchY2qT4IqZfJgBilv2lPttvqz8YI2a4bRvq6PoGRjQd1ngJ6UjlW8CbMlA/mvwyvP46
/dM3AiAxLEIINtZWubamjjMAv8havxTpxoAIX2InhmVtZ7pDsBGig9n9KVjWA79rXsaPU5hMdvhg
xtGtSzcx4wY1+mcwvCzPRUyb+JlwNxX5b1a9LaYlei5TFpxhPUjFIc/32uS0+bGfTv2IyBxWoLYT
sILS640kftX+VpZO4rAVyh9NPZWzZzio42WMb1lDzJHVrQpT2AZgD2mi7TJrrtkG2ZZFw4T8Mleg
uI6Uyh9IioBPHSWshpqNll7A8yBAhAvkTlNZcEN1NEXTUfMlR0PuqP9G9Y/GQL/DBFQXbhqmSBak
RRnv/u6SZd+Kv4mYQ2MMRQoRaLTQwe68GXnl9Na/dDp0qLUNsDNVAg7C+Qm4pJXwC0tDu3XVjBWx
IVdbnK1RIUfrBRluOObFCoam5Gd3rJMasKHYwZQjwedH/s5pJWF6kWvaXBD/2Q3uraVAmsVbATUJ
gZbrd5Qqi4r36lc9KntrNajDGkdZfK1Dr7JIHa7eJd14RBdeUJe2b4PIMLkDhZL/w76N6akqXp0L
bpm2vLnPCBazCKLE0qfDVJchpiQG8aH0SuhZ9IMRfEztb53jigelS+cM4FwOsTsJGxfNnNuCJuKA
TMQ1iCMYq6gHsN+jY8YxOD5VdNK1xT9WeE3Wx6t55qHh5XplyxLC7rkhxie9g+vRMGJIAnyoNFA0
q7UDEOkQWywcvOr2taEe/JbSyQ2Tb3IDKl33gum3DFGQ8kW8RbwBClRaQN8yFnoveEasX1Tq3bxM
V0YZej2RPWpOZRQzIAvkdYXzrsZiarkXy4LKVCBRufc9GakLU4mF9TLxwkdxQvekN9DBH6N4r0Ca
RNIqTPJ1GB9r+clL1Kcy2xGK9zBrGA1T8JRXpbxW4TFSjioTuletbILadFPKLd2y8PrE2vDu+yqn
2CcVDco4FAogNwZaeMALmmgw8c5Dua8bCwapDRJCN31tgXERo9f48iO8CEBkB/alXEus8cJtuWaS
WVqcEETNutFIV80zHzRdpYlRMGZ9R9JTy35arvj2ZuluoWzlYj8vkrIhCswLjO1gPARcg1JPgdPU
22UCbOQJs26a+BtwCK2vFkTLOiLfh0QFND2MdrxFMppSBuDQwdWLjzRCOeGrpIHcEVsAIdScoSuy
dUD0HeAtpPLrJr+r46kdEfuuM1hZKSA4Vi5fEIPanKoEOgSakW+tCtFG+k6EtRFoD0dNMx7b7DgS
y8f9mxBXuwheJysCx1hl9cJvEcBsMoEZ+SK19vhak1bJv8Q2sBCXrbB4leum3hUcP9X33LdpCTIQ
dg1Pzkj+yPxhqWGDxsRBcjExqug4kU7hFdhtRwKqxkc3un33GY84Hc2KHPOfHO5k0jTTjhk9QkoJ
MLiFTqAkfwSY2Eb1nbaMp0nnAs9LMGYSLgyWMc3Dm61sDphUotHMa3jrCy5nud9axXtq/unm0Srf
BqgPmLOe/IuKa5Ij4W4RhRAoy8udjxkFWErpZTdGWVhojz7eVQVtw7X0/wXJ1dK2srXn0yyybVNf
fIwd41Ut/4oVdumBXdIMjLPOtcfTi08lqL650RXI+emWqUhv7bN6Z4yrhJIcfBaLYKT2oMt090jk
ji9sxtADRhv1OvNtcDmRzo30QXA9HfLNijcN9I0zJB0ycxnDGNNaxDQtWg3sz8rDe40YoxKHFeUT
gCloFhNUXXnpy948JRLm19yZVxw55ReD/r0l4oqD4y7xB26ibBSWFisYNvUw/xBcv/GRVTCLZkoH
FQUvA+YTewklNRFtPDO4/jB1EN1GO16pLLkwfaPKaQHrRTIFHCV0hi+eCXdKgLaLBUFjJqMx8PKE
o8Ar6l3pX4KY2mIzTCtY3+MHeNrrmxoZklnXu2Dx8C8IoCS2MGYLelb632sxHQH/Ewh4sLhhlSPL
mpx0XATSPmp2tXmboitbhyVKY878kjcM6ZIVFnFF+OYtoltDu5nlZJZ7TAJJT9CilWrS5jogMOMH
TU2KhOscv5nzTv8G4E0mV9pFbjaTvkV8za8p5A051+G4gJ4OmGesWWwApOZrw/Vds8MNt4jWVHAl
dx1Y3Ru2WsckQp3ReT5s5kYtkkliILttWpLI56IxJjZrlMAuF3HtzT5IysUYjo11Sl4nBqlNhe0Q
K4F3F9wKPKUCGoVqbhbWAb6yWvNPShgjq49GOvM2U9mVgSWLg/7atNUelNH5LzB1FaQeL8NASJcu
WY6YyTPA4IaCm1ZPJ9O/SPVOMADfXVrOhAGKq3z1ZJt2Hil1Sb6pmn/4cNo+kUUIdeJFW+x5vp+W
upAMLMtczgn89WgFZuIu8RwAOvDxaXPS5ct35Tn20KV85r3XGJhRcSgcRPAgGfw46ptWlnRznibf
x+dKDSX8vSBvOWO9wYKiw+6RScaIhSjAlSs3Xs35ZEBzREpOTeSOH/kTwOfVOtboIQr1rbUyeS+T
DGtbxXEXdbydrqelf6sxbEwRY6wmA3U2aY1cXLCf3Pgnx9C0v8byPWPrz0DHCmZOc+MjZMSqVi7Y
uIjDkeBxKdRQ3u3mgoRJxpETS1wkM5j4JK7+TugfYFB0LLKtIixJwpUQS99bxQPyQqPQoHJ7LRvL
IR+B7xc4WWlDWtu/qp9wyPtdOsKZItfh8Orxb/OAcI1gVRfr2eMsXHLOGcgZsS7tbyalAGMvEoCf
xNSxESeSqHFLc8SUAsqNCV97tNGOVLGxQia/wFlnzovW5lfygkuFg65pmyoBDE4Xr6uEzG6nNJeI
y+dcNew8scfGB2ulBsdShTN8ydEQv5Z+wB5aJeGGYpOwX2qLsFkNnYuPDNY4JT7u2C38n+rkX4Ap
q3iNQy2bJKZyzY5U8gI5yiqZpo5Eb48NRjqrvHBNZANnghe+bOkfHTHbvPkXDJidc9t4PVxvExKI
XRAUXCEdY47hCKh9GQFnCARX4N10UPXptQW83vLB56eW+XPpheFCU+Hy4/y8ZKgh4sa26HxEh46T
EF7xiDAH4EQrVu1MRD/0gDMCY19G05dOWgZ/TPaZ5Jf6UkY2TVuZJ3stPMnGh9Q+Je3Ez+lqXIN3
uEFhLdXjV3/SYVabHqhRzNTrHw5ywLkaKlxK0V9Y30ApKdg4EnDZK0UY5HSZ62o8SjGOlstJo89Y
VjoxretquFWvA1CcEBLXveOgHjLPKh3lNiyHL+oIp8cLAazmCXHIaz8AOdWXrUsO5wzSpJD51qJ8
ciXgHWSZjJzXjCR4DkFx4qrQ8kur7/v6SoZcRIaYju07J/pmxP89WprfHGO8ZAMOAON/II+Flu4Q
uYXxvq22KQzmH8JwftCqSW+waxMmook5LX3L6jVdwtf8DApyDeu1/NoQq0RgeVvPGyDLl3R2HX20
KIKNGP9ezUfBmdaq76n9B4wG36FKNtXkwWbAEUxsNmrx1OlCbN+idfIQAffl6lVtzBJTvi3VCtuU
iS1waAEVTD30W2KPB6I8Jq9tligloK804joqtniL4SqTYNZkHUHfAyTQ92t5rT+NHjhvAeuYIQ1c
dgBOExJwu2PKzU1TM/Eiz2RJXAt5clCvAZ85uoavWAaW42Z4aITH9NLF92/RuNeSDdBXmuy6duf/
pB8Zjmj6gg7iNaLWcZ4ykn6LoN8/GXrSjiweo72IAhKsLYeDckebxHrFJaz8ietVF69kecfdyHGQ
1SD4i0Ze8jFzakRof0HPuCebGaplncuTK5BAIgPTOtafV/zrloW/CqJtF3kaZT36XyCEYqmtEeqt
WInVsr+O4NQLL3xTGYvMmbA4BLNGKMvZQNN7Lg6e9qX/BH+MSiirKff4MgGXlKP8ye/lYeTP+qc+
1cf+g9Z8vFItywALDLcyh+yO/Bu9EOQ3cIU3uzK/it/+e9whyYZMyPxzkWyyJTJRBn3ltviFDwJD
eq4vRCruTf9t9TY/+juFrRHvJ2zSn8Ve3qKLdVsAWhTkJwr6XfjEZMDXPZRdphPVC9TAxyu//xey
DzAHr4n5UfcbIDm9cNzz49GmsROxc9aQ+3IRv1wAqPq7Cn5Uxt2sgtSzEk9aqlcBQ68H10j1LzqH
JYekLX6+xM+q5o50xg/sMomme1352KCTadIqEzeBv4gw0W1dGmCS0tR0bWAO6kM/dPmgWiC5GJsG
d55EEaf2sulA4OSk9GtI7wcnfXOuCKlbj586Fw+W0gCXWG9Rpc2VzwsxJsKoB3RIjTuH523YqACN
4b/ar1xCmPHx5GoQC3Me4odKX7AeyNHmnoSUzKyQooy0SlIcFJdpEJLcnvpzoXEHACPNZ6NsLfiz
+A0ZWVJ2YdLDL8RtBf6lrX3hqbY1M5dhUrTRNHt0K5sbW76+Vdf8mA7aHsJ6tJLfFL3Wedz635Kx
NHYUZQ9wGvxcALSjf8NSOPEPcrijReLWvmt1XxAUYe0YllOCycMJm0ebm7px1TkYla84OZd4+BGT
GMAYwCeJDtjH1Tlq56n9iolDzRwedxawMAJz/H2ZHfEpA8KUqwf8CEbFLWcael/lghsE/TkOLxFP
D0FVv8y2OAparx12zxoqh+SqM0Jjlf7U1BLb4Y/pPanz/E7YTcWFCQNOmYSry1tzNX6W2AwC41E4
VLAnbLp84c6znWgr/imQHv/SD+Ofuq02ryPHfOORx+FlS+FnNGwQ/7+y9sxryPPd4LLuWB/SDyUB
lSm6a0Y2vC/ycWh0WrLT8CS3keYYK2DZKSMM0un+MKZmmsX/ApCT3NIc1AfVLxVfzC5qb7xFi5uq
sHWykjE2xlFktt5H8IQqEh1jxGeCZDynQnLNIz9DPzICKDZWxNjZnSKgQRvnCVu6ETTAuoJf1BxS
0ybqYrjLO+PMNCn+KEGcdZt+CJ8bCDVyardzYTNDSPsK91m7/pzLOWfAeCbx+FxeGJ8R847o6Cbv
WIWB7M0H9r/xg4UhDR7dc3LnfUBJjn+p3wR1MxGExf707fyXTBalxOx1XT9ZU4CFPofST2zNz5wK
wvialpoHNx5Qa0H63bJzKEd46q9DvTK9xLKBE52/ycOhxGVA9geS/qZB55L+7k+doyyre0S8c/nN
R7mK/1rHZBIb2fCuMGYDhdqVb56rtkcauIzsP2jp6+6JhQ5KpxlZWuoL8YH3OFC211yafxyccMNn
zjlJKgALDr4jtvAL5jnyAWS2yQhqLQGM4KSOjM+poyUddPBZGPR/TiavVGx8CRN7iMfkU4gcLbXF
03ChpuVzNbbhIfVSxsiFg7Jc4VP9nb4NNiiSHrgXpxyEcw/B6uHbKFa2xt5n7OKoa/OJDfsn9qRj
xN5lkajrZgVrcAeIODgms6yldDDXmG442c64Vm9hEX9rp2CZe9HaeGQuwPOSdNxw+XHUz0jRbeNA
d1INl0hd1mRr49mq7pFEwZBd+d6RUBJlYS20wg2/1Cd7vPlERMloK2gOxgFmtgiNc6m7yoX3XfU7
LfHoC3X8aAJP59g6dl8cSKBM00W61L3dPuJTe+IooKQX8bNBAG9gOA6TzJ5EDzoho6XizvqIGZC+
HGY3Bn5sDjsTAoeFZN8GaQgO1SE5BHcOOY6WgV2Hj8hvCDaztvbseyy4A0e91j+6RQdmY1LMkVP9
lYSWJdA65gN0Gh31s7kxp2Hp0mEM/x2Z5Qc7hOOEp4+bFF602QmwmHFQCqFiHx7yjXCRnz0CTsHG
u4pXg3s0HyyzckzRZlImkxbwodkKi/68ODesoG8sEXmKaLLxisxdWGIu4/b8jSsCG7vI1t1nioM3
C4pyyy7/9E23pcqWf2jW6N+YeAm/7YO9NR55G9G9CCigKB1cfmT6kBGkACPek7t2Th+kYF7BMojm
5Zq2paV+HYcZ4OBRBwkpJ9AiHKZJWWKrb34wZPgCWKLygG5a8EkbLnrPyG7jn7R79NWukXm8+3Xw
Bf2v/XbxldphDGdQ8/CfN3nJwbiVD6yJ0C5jFvw2r4nHOJZZzE7ZZ58QZhE83P2TtTZ25k2/vS7B
ikPEZAK70TYQMNv34I1b6pLwaCyVL2WZutGhcaxd9Qb/nZ7Rb7HEcmLTkydtnaWz9NV9GgfziPJm
Z17ytUVlK3xQ9CbraKe5iic9k33O4BNyykkj4+wdHawPHNX0W8yPCL9jGBZ0mFsD/hkU+oXlTlf1
S/zCy9PBZOgAEfjRYUcwLtXLHwI+h/GkeWnXxYZ7Ao99JE6ugguJfRic/MGRU/1RD7Wf0nN6autx
xTDI9deGw1Jn4jadTyAzTMT3lcdGP0DKcwDmbYbf+IB44ts69wv5KF6Vg6q48g/Larggr9nh/eAG
tnrpt5JjnMWFcpZ4D1fxFDuBS3KSgy3d5oOELMfwOuegLYO7AYd6g53dIvq8cKa+xQ2wqms5wr1z
ho3IhHgTrv2P2vW4qD/+MT7gpc4vJl7TsTDBufvL7JNYkcWwrVYcEvgI8TfZlsPPGcj/dFi4wl2F
o3C1dv/80+11gIXp5kBjbv1MlzQtrny25mVOa7gU143tBZuDesQPh9XAM9MvsHRceX+mgoLyt0l3
4Bjf0xkFm0PHaKvnxl2nzm/ymb8JEnMUh+xlh2J0dQkIbI2Xy/k7wGKOv/VTPalu5UWH0zJYgKs9
zCPz1sMfk45zvobGcjQu2RZBaoqiw8533PHBnX43dJIt9FYPJruDMG9B6oX9YgrZuyu4radyuyrs
3dS5/bPZxl5xAgt32wVLCsTY5lTkVqE43+BL5MFDeaJ/8z7/0dOeOVRUm1maG69N8FxeFXNOD5ue
Zfv3YXjcibBnhB2XEdI9W/rBnv/ROj8sEq8zHeWv56LgZAHKKSNXPmnea1dtW+oqHKYP/m44Zy9v
OKvu78Sc8nIcFtna3GSLYZ1zLpo7ntgXGJVJF8jJsDev+U+81p+vRbgDi6CAWFn43cx/XxD2xCUg
Hebgdd0+BL/F1xOZ0RIrtcQmlWehHCzvxWjW85cx5G6Kkb1qxw4kHfTrF4QB5glTSn1Z7kmAesT2
+U/eEoT88ri5HLY3WCBbX//h3FnrbnA9wkF3h6O1K73SvkyYuQATXygKwN/uiN7TQ3tT9pQS/sn4
Mj/Svb8SPOmgfRHji6swqO+XtRcf2lezEg6olW7JWjzE9/Jf/2c86kO/bwiLUtcQ9YzDazFhaWbT
6RzFZ0cqNqaRIQzwg4mDKWavtvRNEClWNXuIJwC77sSSDnmE6bIja8ihy3aStcQjnnfXp2lry8J7
LXixzbd0gSu3oLPaS9cAFcHPw7BJinR5MNKhSdhsmDuvBvsbLoqJfIR9oEBMPoBXueMPlYN4msuH
I+0ZHJqjfp3d0/eMep3XgULsGN2HzWulurULtjtjEEQiuepi4LpiveI/+8HA3avfBNus4UPYV8t1
okPpTgcEAobd4HBit173MJfm6Zta3COv3SP3zFWccfE5HdLIhfgl/8DT3IlHjUVabTFbdPQjCdgW
5bEtEfFtn7Jv4c7roBloFyyYoeJkgblBAAj2t7ULVnh6tg9/J665Lmz5gtf9SlzMS6RCdPgb3vwv
JHzn/A7UANWOtSevy7fI8JYKhvkih4B46e2DdqbN/VRXjce9HDrj8/1O7p8mRB9+VP7G5lLijAid
8HZBYrXCyk9gjyl/8/Fp/QM8DFxMu/YU3nyO7WI66C6SApK55vrs+yGseg4U2m1OjpwdTwGBg726
fv0wphi+G6Y6nnluly8X4aj8fK1DChk+lvl+qqTlp38C8rDLFZcdlcwhtZkvrfQDFE82DgvnnOEh
76ontPrSxThwia3SJYVM3rj6WrhgMQkE6BR/wYp9dTXWV8oAhl+u/pM+pou5QwMKitj9gUKCDziA
k+tmh2xvRwfkQqL2OFqnhHLIs9YU9msgHZfCnoJkLmmps7nbNS4HwY2/yYGwr1i/PXhnzsr6sdaM
3n70nboW18QA2BuoD/O3dk771C4t4JyDc4cnU1snDsAJu/6EoKPYEmizi7z57/w/bX1gvuKN6TGu
NyEOqdQ77Os187PRZv8ohyJFtMM4mA9EOXRUM5/+hj1CQd4jnSQ680g2Tk1b+wGn+VLhrbtm0H+Q
SOzeharrL1XoqgC4U+EUdGPr8iPazMPqbKGc5ik+VzYy7SN03/hznNnB9rgCnvq9EUcBkcShRfRO
uuIyvOUmY2IOp763cxd5gqOe1hTsjvhj3MwdFyXIGMuX9b1BsrfM7ukiuhQe/F+ihJ1woR8jr3l2
ke0705nO4lwtSTV/XYSZSSfjA/eeLp0n3Hw2F1f7eJJPeIXf55taO6M/ze3+rV7Zyiu48NQKlFZL
5We6Cjt2HxqIM3VqRC3zKRdzo1w/9Y/oW38Gx3ns6HNhGpfBVdfSJaeIb9wRsOOk74pPvvAWjwwR
eJU4TyyEZbMRrzx48chgifXM75HOVHThrn5nK93eBHvexe0TF9Gt6jabYdPYJ/iBi18C2l31yHHS
ed0+dw3C6cgvtf+1C1ayfBXW2H0dsv38W8yHwUOIvpW96DKCUN81F+EqWoED/AcecHYdKy+7i0eG
Yt/yR+qwQ1313HqY2UiHdmF9CfSeG6ac2/4hL2JeyDQPEoCJ2p21p9rbU1EJe22DhO09P37jSwYt
QpZ9ZHxQ79Sjtp8I5HSgJK6NJTwA7r/LCLyETW8cbscfVqbdr/oFD9uhxrHb5aXh3k+qxdx6wUg4
RGe45vYp+KZVTtftCdP3Ey7Q/erQeMaNQiHyhF9lSaiOAyV6ZTKqpu2g7lDZqy7DHk5V7BzNnXry
13i6H14r4U4RniyB3x7JdrZSm+dwZMK5lN03KgNrqfM5hP023OU7Suz8kXzTzW4kR9rAXNlZcyd0
EK9MVjRPncet9WL8CZ0iB/1p9SHa9ZF1KXVPidkAqVBiw7eKsQIEr2YAovqwsIIiNRhihgNaEOjO
3QDga6qKdozC5zhi3VVVUeNKvbFuTGwjQr0hPUqv12QyMu/DPcg0Zuwce8JxCtu9oQ3wc0Rc2tOX
eAyQLfu5SDldTeIROv5UDjszAntoxfirUKzp+P8/2l85C6TtFPQRoobxiPjnN7BSTMFM/rCKWnLJ
N6PT0Tj30gCr3q40kJ/QR7t6WOU78zUTbaJom+AN66R9x/xHKe6JmHdLNYrLHUGJ+Rq5AVZAobZF
Gj1MhJsKdecOuqZuFZVeJSyhLASy4eNuD2NdanURfSK0EKkxx2ViYhg2pES0VgBzCaQLfPmRcb8s
PglLfi20GhlcYIgd+mvkq//9X6V0f4aR9Fu1lF67sPp6qdlvF8QBJoOU422prXNF5qA1lHBRjmBf
tZXpW1M5tfXob9saZyLbIIrMNSGvO6b+QhVWD9Ulr4wY0+RJ2w3SXknQXvSW/tlNpoFCifmMYdWY
/jJlKngtJ+TWxE3fQ2mofl5FdTPUvrqnGeOhPDa+y0mVAeYEoO1u6DkEqql3pTgptnUHPCkazJWm
tGO8Im6DKl+OWPA7s0Mf05ugpIdksulXmrgZCgWC4+y+0GXCWu8T7nG54VaR+IF5MJau4Av9cmiI
89WjEbIiwhbT1yzeuk60Qmz3xi1+bboCmk71ze6QcAM5RK8yhoZMpEqVA1cZhvF81Y1PEak4yE0u
yDgBIxuSHDQRzX3TIuXKBVM9S0qPvZ2uLXQ1Gz3CxaaVIbLefZxO9RbKojGa9yEaMe+Typ3qCyTq
TKeseuGiVEBnUPzgEmdJmTD8fD3rDFa6CtkBARJhAYWRVGudxFo/rzYIo7DgmP9OwizIr+JyGZhB
wixapA3qmKXi1bLD+Zr2fELXY8UMxyIYntYMWiYVFS/VOuYoXlYGr3XhpwezhGDGAa9Kwdacv9EX
xWMRkh0iQBaoJSjB867674+iYCfiSAI3SeliRACMlTW1l8DVCiJ9OmJ054tVb6Q9Sim6IOk1LpLW
qsFpYhxDXxLQls94rckfTa22pxBDxoWqgKaEVUbIXSz/1qw4xGcyE14poEa1gCyIZDaOijFHDmAe
V9U3H25GOhThFqsSHeb5nfXLgNcKMXyJfeExRMZyEHLpQ4wO5MMx9qdAE2F1HeB3B4W8MvHBhuiD
kIjo+Rmhb17LOSulaHrpUY9dsCbTKvI60Sw3gQ6obhYoR1ACmgdVx9FJmL+hCpqtqvRUfEoVYRYW
J145GBuk8QVadYPo4DJPmRkMn7UI/WJ4te12epF0EiUppgU9CiQyAs29bhIMHMuRsE+K8KRneX0q
K03b6XXA/Bj1TSg1sGh1JisK9hxIlqK/VBZ6R6ybaKvGyPWHKTEhinDSqjGRaoUSwcchMEgqNHGr
hFa6G6v8n6CUl7QC34WJrm1kfzgGJNpC+0mOXcdc21B0YIpo9p1Uwp0iyJdXznjjJcMQqWQorqSL
GaBFOckLu8naQlyeMivBFTEOd+n8RUXhdmwyHdIlx6UYknM5ZOEje71gW0s9fr7zlyqYxjCh2kh1
9SEghjGobulgdhvsjL5akU0dKMK0qcL2Qwjq4NT18NaCOiFTSAlOlR+Gp2wYrV0rwinSYsQM+J4G
ldJcMd8eVqTCngdZvuMegFDa98+GZCEAHddJO41wcri2yhhmleC2Bh9O2U9PXO4/w5cYnGMJxUvx
gpQlmUSXqXPcWGeo2FImwZ27TljjnD+eEWi1q6HHjQT2Jo92M6ZGhR6SuXdYaKT9jvPwJm+ghbbh
Ulb5EAvkh9B4jv/9MZFNsu5e441Ep/RoShDLsVjcVqXGKR2PUGnVrqE+6NDppPXwrgshWk8tMb19
En+8Am5DUkjb95h0lOCyhHpfrjzWRqiFG9OfIGHcGy2pjmhmiJUWAHMGbCSxeWRoFgaXBEaiXAg5
IhfkuZr0wU2EY02EfUjM+AcPsEUppaQ7hdrSzFtj06vjn8S5eInMyV8145oElkWHVSd6lBjqQdje
E/OODHYwPXyZwOQCp0wfRfavmEOI8TUXo01Y4Q4BmrxXMfXMb3G2VkLQDRkPt7B+NP/j6DyWG1fa
JPpEiCiYgtmK3jtRErlBUKbhvcfT34O7mJmYmb+7KQqo+kzmyVpMg7qoPsM0bbE3giQvocZzt0BL
v6okS/jLcAqDvQH0jHBjMjxnnRdFBwIpco2rcK0ne8fdQPtq9XMoZxq3Ro/qWlGXZMf5TI2+8UmE
8XeDHgGZPEueN+u3sSDOr3gtDH3Vs0K3WduZ9QfAcH4FN1R4qONUNj6sXJAtglA9FYjXmLYnwzdK
Rn+lKz9kWjOd74Zr2q6TT8tjh7JTiboRYblww+YB/m2u0r+pyOmzcth01T/ftOaay3UtYVuO8az3
vXnvVCfirnEoIJ9hAc2bh+LCXNp2dNZjdyXjeqnWYqX+RjHQ5Kzc11pycCTGYFF89WAdSIIg6x3u
q6g2Vm7UaKH1W1kLhKo8jLI+5y57JYBDv0XtTNNoiWGBHCEYaW9KF2xs22XpRfhnoN60Mt1WBDR0
ku2w5mDnCsNjL2A5D9Z2QhEIWTCd6eitmiZnrNsaf0q7qdP6FCdYX7J7NVxF6y4my4QcvximD8zU
hu+2edT6Zxr3M4BtkF3fS1akzp9pHWtaH599+Qo7ppGuI4XvQPUvAyVenRc3gMMq4jYFdk1N7Ts0
7OAhx5HAgWHzUvmM8HP0avlddM29SFnVV/XSUhKiiDhinTSbx4iBZEj8eHeosmaVdqjAMiLVSnMW
slVODQ00W4PQx1+IpPwNO2JvKN+F7X62zi3mzE44au0IWCubSgchnErphs7Jp5RWFP3haipc/kwC
xW2XuSl3WXPx0Ciwd7e1vYGWyfNXqSpgt91Skjh0WqnJGBkmN2FvKEZYdAZdjuO/JIEKNnH1Kqvr
ENzDcRFgp6rPmbsjL7r1D6b3QI6MCaYyeYIwyq6Q/0ckLvvH9BlH57C/SLCTZtPP/5Gehh8ImSM8
G1y31kPTXjA7trr0dnbRIg9GUOfgQ2iUrySAJIUAjIdbWAwFIMla2JMDADtO/SztYRag/pB8M6b6
DRlyHolvg5feUO824hg4SygAK6ZRKm7gWY3hV395mHtGqS1tosKh95IbUNjeh2zbVedjPRPzEt4P
FATMjazS8TCzV6yWUE4olTV+Ug1rxqUlBAEFn4wZFMM/Z/g4+QM71qJS44naEq0q2KybyEBdGhpw
SO8+KEMsW5ukKV6OWlwUk9geBPCN0y10r11ScTJ7wTqUn0vrnuG9tMSfqVdnMuRXpmNcHKrI2vtx
Pbp0ZNjpIJAw4St1iRlJl1XG153qyyTV93BrMXQxIWl/eRhtiUPyaU/jSB/lMgl69r/MP/HfzQXX
8mykPyUQsNEAaoXPrvxuwAWkCcr+5GyEFy1KzhEzZJzlar90+VwBxCGXkd0YzYgqmI0wc3VOMYc1
o3VTNSaphboJy25BSuMcoM4zKm4BSoV0AHzU/7hpvQh6vCY6qANO5xSfhEparvZqIiTJ7OEp7VHo
Ha3gA956Xj8oamL3T2ccGRKBjlDNffW8briIxo0REIQJ7tuF53b10iOsKL5OEOczHfhCbU9olElQ
ijgP58iAUtEke0EPoZELHVvWcuy/VO1T97iLx++RFCXmdDjVG29v8uzzxvXNQ3H+XG2tcPEC8hcl
Mk6NIUn3IwmAtj8G7I/5IjWIqUbcUH42+gYJNxbibDFy/rYYHFyA5ruQVz9GzpD1uHfZnntbNDEq
4nZrE9f78iO9NASnW9t2aN9yxtc+41jCDfR/CHhtIlE7Irf4KiMzvNG8bimK8hu3MBaJbd0vJ+h2
dACA47f0u4ceroTTrNv2ZgYFZcaXpfz6nE4hzF7W1an96tRVnh+S/DNr/jy++UxuK8tDQdQuaVoG
JOR0wzn6Wl6vgE2dH32H+qeAvyan+0P7zIZr3yDsVt88Ri5eiLIAvt+YLFWVzuXqNI80wwQ+fSlk
MCboJZwP08ciScgqOrXtgEcB8RlMkxT32WTM5BhwrUuQb1ueXp0eNy8LCpAQCegjKj7z4lmgzvXI
JBj4pK7yJQhUZf/eK4BVOpfD8q/m+BjJLIFyzr+PXNpK73Z/FVgvyTrqseHpOhktcPoc9SaiQyRX
WC87h60k/0t+48y0YQGUJ2Fu03ae1buSlThAP8JmoCMzDYmKuUqlO1Qkxh1Sx2OR+Zt0f1n72zq/
jXkR5nvN4j6cHBNiFjBGYx0VnOT0Qo7XQr2LOIadzHGYbhyCAvv3JHw3BNFNXNNwfkcXoDJWFV4P
au6NYb4bzOazH6d+71McFdjaWuefiuYocSd1kh5tWb0O+fzXD4+h2NXNoeI6VnnIDomx0ipk2Nqn
0f4E7W+avkr9aPOLM44WihqfbV+KaRM1W0pCkfeAdgEDizeLnDig9tYlw4eBUwotj1R3mrFCl9QR
ypW3a8EVagkgc828NhF776xCbtVopw3tPEyiZfUdsYzW9Fc4SRS5DStXX2bGKc6uolz16coZ1pp+
9nDadzsupQQDp4MDlTb9TWPYzWzXCkDE2egNkTpY3UNj1jGZ5gf4STpvFrpTxfYXoM/mPnZTCcXb
lOTD8Y7hpbckGnpsziRZKDUjUXZrMMkLrJZOd4nkqe0PWUc5EKB5rW4jy/ZdAjUCmDKzAZhizUaF
fA+50fBxwDHLt6HOKfhABgIxE2T1CTg7oJtiG6NV7zHegnQKMGCk3c2wJnQb1j+ON2zzAzoBkgsU
sff9D2IZaufqxX8lz7+BrsvBvdMXhyT9a8TD9qpDqf4ToDXUYF8i0c5/2uEsGOJA9FFzPIW/WvUH
uRvvyFcu/hk9wHHcU8rKwQLXUcNl9Z8ew1jw5tRTg/IFQg0+aLxGFtcyPLRxhpR0xyF8Bm4k+103
bkOydECYDqe2eTEWGV+IgfAGCnbp7q5gFtcqJPW1UB6md4+qO+RpHttLEl0UL+BXxky1+8hpeRDE
1DlnC0pO7EGcC0l5a5CS1Tx1cy3nx/FC3n+WI4si2lfsxEySDXIEeZR23UR39y6Z/WtgykspN7NT
k9yH8ArYo4QD6sP+WPfZq6KP8eNqMWgvNY+OBvuu9uB0a+LNW30XuRsn2+VeT/B0gTT7NcZbfM1K
dlV4saCW28GpNjhUw+asM0v3DR09WL4xNah8/p/E+4+sotn72iVwtwpWvmpbQBUKXG8dYm2TY/oG
1pBJY9dzo/JEjiER3ixLMK7zMo9EDPbBh1T+3PhSINIaMJOofACxVvijLn9VgXJndCusdFf0qqO9
T5x3YukXqfvP12wGck8LeWVT3NA5qiyPXGVXhe+98+eUVCUcOs6Yr60YkZTBtooDPQNRVAb7iJjs
ej66f5p8Oi06SOthNh8KQShhwK0oXgpyYsycmfOQFMqe+IZKv+6A7jXtP4dDIfixyUr2z3xg4GfW
hAboJ9AG6ED1FqMHqZjAy/7LHu9heh9QZWQkDpLSufBt6mHuWo1sThOuJxEaroIhE6iN0U6KoN8+
uRJduPT4jMqmoCITarMYmf1ZZA15s646OozEzSm59gT2FnWTMx8U+H4IaD3/pLMNj1jjdQereHbR
YaLhO0DGddddqO2ud39SHNa6cpHJSQmBlgV7D7i84qZLLd2C7gPbj8zbru8SC0ys/ZriMAwnD5az
h9AAm1KzIVyl+ETkK7F1c2/xJmGgpc71OXlrvkGXis8Pv1Xud1dnNUxNYplnizEjSovPMvOu8TD8
lXCEGJr9tIG8KsYwnR3/8vSu8Yc1Q1x85yp6nIaFpRA7DnYk/yyoWgdKXFuQDrCM+dfAltB3ZHwh
+sWjqte2o7rRlAYSCvCsnsU11H8D+VOhvsLs3YISn5wYauBGAXPJCVmz8vNpNXNCEgZZzolPI+YD
2faCc6iS/rtjovju9uQ9693DCRdaACWG4umgJzfIFqG/buQz4frwPWdtVfyLHrmNrOv7h24v9HFV
8JPV7drlpMZWgvy2oYFi6BN7V424jgm+IwSvlKrTXpEsUvZzDZghA/aOH7+jaQAPnPSYGLLPtv1s
tWNMbn1wEsHJR5U/4jOT9OIZgsPQG9YcwnMf2bpsL0TWNArk2lPX0p6uQ2chWO+1SDXMAUERqPFu
FdIwEJ5g7gn/mRKBMC1jiTvjzwSfT7sYaa/hGzMWEYVOuM1cOC3FunS7twnvoSBjrkr0TjidBU9L
QvaGB3egASq/RjatBXvFfxf6FY9BxzPQr2zjYCk/g/1wo0vHCCb9EkxxnUWZbP1x0bMfyZc1Gdf1
KWdgJNcJwpyCVmbp8z75cEG415CzEfZqt1+RvuiJQCjCk03HOlAPM8dfGP23ymd3X424RzgZMx5R
Ypiq+OCrX35LBUzu+qzIiU7ehJCRw+DDtwix+SmDp4nBTvGPAtOGah+ofQx8ljgk+73WfHj1eaqO
LTQiyX6kz7BHnccdCxf/1SA2tnmuqCBshBXOVev2GpaUjk/UpuxzfLDd1GEJ57XRsASChgJcZ9ar
N2+41gAK7NZjY+Fh6wnn01TVd95GGysH76gIihlDsy2RErG79fCDyeFMaK3fvPvTDW9jpOCqy9U/
U2E0n2PqIE1efVcRZHTtK+OeilnMw8V+Y2I6B+LOaSiJh6hWLfbJ3npFPGqA6PxJQk7NWv8rxYcD
yjliBOWAl7QQ2ZUCsJafkMHNBh1rRpV+aAfN/WLyOJW9w8SNQKro40DtJKpzSrsYAYLLhy/ZuNjQ
CTqUyeq5IzqAzLiI6LK5rL7h/g02EoR4S/BCGh2VgGM0nKvF09eP0n9W8b9suujhBrV8GUqYQsF6
DlXFcce8O72H2qf0PgiaUrUOIOtRBvOxPNmTMr35xWs5L9rg2FbdYoCLUe34ix2OaI1nRrf2rXQ4
G5E+gyDCERqh34TkXl3Gfj4yR40/iv43AcTdLtWqo8BFLgzwt6TT4ruK4IS0mli0lneQNG6mRTwY
RURAiHzGnmUECsU/EzF61UMM6lNpFqFZAbpViXExIMMD+k3KAKlxrNwZYs/d3F5U/FwelW3gziQ9
WccJWCbXYldEKTO3bDM91gUlmMU9MXTpkqTIFNyBy19fD1uzIGMHOUn5g+1BWNug/xXslez+xx+0
vQbHN87RZcjtwEYyPdTabnBSKOF/Q/oVS4yYbIYtdeWB7JWYbnqWBC10YedfHqzK5ET6/KvivtGL
LxdNi7UGQdymQFUa8jU4rxNlaRGxSOZlX6BPyPYSN8JAmxuSFjZTB0l5NLdw2iewALIxm7d9Qgl3
L3sX/JpH9US/WeLvYii/G/rftHqCt5pJR9lakUWwEUOYLFm4jsQWwpRGX2tOCREOJw0XaI5S2w8/
PMjs9SmY9nHdo6lQ/SlXD3pUXTwjHAMdmYYofnmFrYsZnPpsP+LZIHtv4JiyA1b/wU+JP7v9da2H
n+1zCywF9q2LE/50KJgTyhwT4OQhTl4hw3IOlw5/o+NgbfizrFPrV5S+T00wiYXWIMoLNWVYMfY5
6JaB5L19uHG+jHEWj8RFVbgpArwIdfg0iu8i+0ydv7hE4uUyTZhCnCyW4n7ODp2Sa7T/evGR0O81
BvNB51o7dKYXEIiBvBfy1EBNye5BuVOziw10XJrM4i6BWi0S56ahnonWg30zWm2e6TYQAgQvFN36
eeCCkjT4tLUatD9+ls4c4b2QL7ZpoT20z7I9BdaTfdRbIa4O7MhKnXliX+dLRDpQp9yrnlyT9iOJ
vqLup2p+e/ZcBt54XfrzmgFKxyvJtpY7nQow/uvjl2c92upkhd/ENoO7edbcbvlBUO/7EaaRUVkp
Hmt+RkZN+BnbK7NlLs0Qqcy0RY9bsb4WkoqOcSmvCT/OOPkIsei4ckfktJy+tpC/JxnephJJ5/sO
0As53Iwhpmu3papFev3BSZ9wfOl8iDjG+wUnywVFEPUnUwehsWOLKJzHiJxb73D0tfAP4AjY+jJ3
GSEzkqKuRpNF5ujMN44uduTY++0K0I1o2fxPFb27Ea3cwV2yaN5qdUBodbMmxk7F/1DFC1PJNqXP
hJbUZouzUKCESfnNeDRKAXOzmC/PwGxb8vJbXNPaAJ9xmg5r7cVwraMH8EuX3x0DyqhEJRyKe2Fr
B93Hu8ZQMmec3RIHWTIsqOPo4BR9jdjUeaaG3IA7IphprnRiUWToRALrCKd8Czt9kxB5XQarmsI4
5lTPEMTYNGpWHM1pdyesB5HNo7cxerhsIXEXL8P61uHmOoDaLeoM3WTpAvPIkPzCOQQHUjXxucQE
GcXNs/POgZ3M4zBZsZSsfdB+BaHmDigKG7bVgKKZWUnBKgbkrV1cNJ97GztBCTKwXpvdkmAWTKLe
rDVRwFHh+/iIY1yk1LNa78E5jDCv4oyLO23FxwC0WobfXoQiMIvzv5EF7LTQHSTpe3m96d10P6Qg
lgCwMcjNnph72A942r1zHlX8FRpHsLoZp4MFFooOQSFiuMaOoQ1iHjIDTiF79jw6lYsFB75wNMs9
fo7uIzSB5WwUFvKqvqzzq+p+pCHKraTZUBP5nrkfzeFvbATEeuaErui2tjm+e7CK4p3qwvSnL0/U
F3sHfpfcIRhAxhoBblbimsT7uPGR4eN9M2xjG/HdhG0AyNlg5aZtFe3oy4FEcA3ViIa+XZd3j0pL
HRh0NqZ7yAgKIDEDKCkLKe51n73EFGI31sY9z9nRc/3EvvXW8k2nLcFcviBqpPoSKYIU41iyn4m/
CpPsh2pmEpVjNsB7BKgKpYI2TEhHteLwpyYg023vivcYM3cUWvC/nG3F2JYZxokgLgb+zVz0HNwd
UbSWC7L2hwcSP+UyE92caWnnH1wm+r313dDltyz6U2hngdBXIckOvosszkDNz+AoYaQsJvUeAKBW
fAUtbl4blhwQprw8N78hiirlAfUfH1oGGAZl8kTUKNpF7UOdZjs09OVqYAPaByWAU87KnPljmO1S
/8el8lBL/VRTZZrpfGTG1ITOW+Vpa712751qfilNPivcdwkoV12riHwbe97Cto353E76D9xfsGzl
Z+Y/Ikp/jaJENOO7fNeycWcNcK0K5woxBO+XtQvZQXXorugo9SrhxJGbMAPPmCRMglSi6ySgiaaZ
axKko/nIMvmdhh3DtuCUug0Zc/MgB+NWybUTxNsOVrIQ6F47fSvJ3ySwNHKysxaF3wMxF3GXY/LF
GmxYb5XL71J7VdqdBKR5yG+3mwb6VQyjnken6LpbJu6doa5E3276gLlpEI9YSSHRcUdoBKNwJjTc
8m7+nqETsgKyAx2u2xH3JM/PcBsMHGEduZmSfEAmWgY7i7hzaTXUKYBj7Vc6wYINCpSWJl1dWzzR
xjrpsRyxjRpVhmGT5IE4Tk1R1yxcb9bGTfyNhWYC7hjXUonsjv8oYA1s2z4GyIRxRHXzTOw7PowX
yoUszBe5UszNycnkk8WHq85mliY81jzxt6UUS2bEdrdnafYxDt1HQ3NNYNkp0mBo6nstyn/8lBO1
0p2DqSrHAchmgu3WYR6mFM+SvnlMJsvp1YqPQ8BErDwHBZ3fpeafz8lEU9kDrAvSNaX/m4ZntcDV
zwy3EM6ta3jtQrf6lOgnYvNVVMU2oJKxSy1nswBQg0C4RpT/XKYMtsqBOMh7HfdEoX6MSYEqM52r
Om5sakfTIoqbHW7LMNM1kH3BQEsoDRXMuDnXWFk9dQA+yk0f7kqACtPj/8aaRO3vIcIOXRLKam9s
j5FI9a6IZ9/uIwRzpVMjbAlXofYV1ZRaOAVKxiZMMhclDwMDyIbHaWLBhYELSqWgD/3TzJXQFml7
KhvE2pOtumwXg84BhWbnQ4FxolvVKvFgWNgo/tRgo3vlsnAsEIqcR0OFndJG9uXPQ+py2QyLj6YP
T6pXA/mNrIVPUG5hA5OVcyI/CxoB5vE6s7wh/8yp/GDf2jn+8c9Q8gSFxqtITXh/cEncbtkT+DlU
N9fGmAJTyMTMSMp0yEymDrtZqmaLujEH3G3I/lK4SPrBUDDJIg5JGgan7rzWWM1ngtgwKn+qRbft
F/i3onxVp81Cwj6zh/BU8N27+D0o+0U1YSa+PVZEOmP5SNem1QjgeffhUwBGDqu2kAhXtubtUBFv
lW9CfisRey3MsmX0l2l8Ho/7eyKAcJPAwn8rrXRuO1CfyRgPgSAPvXWRKuyWtdmAriaSHncejEQx
1XQhaJxBCRaR+RyGZOeyCue+78kCjkpjFTrNsuxNfqH9iowlBIkTjBcsPkXY5PAlj2faeAth7hlz
za3SvJWNNW8r9MpsaC9WbSwarV1XfsGUl1u9ZBUXWtWpsKt1yG1DQAFrEUJM++wrl5jRzH9Z9k00
hBn2byYOHM/8cotJC/LPH85jxnCRjqNmp0T6sOLvA786OAzjlIELMX6llr8oDYUnL995PXRObWuk
+cqm0yGzhcGP2f6Yqf1hZ+T12oy8uLiE8SSvPjHxxHNQfAF9mlmkSXXvxBe9+RXmhpDip185VPzW
VDinybew853NPSIbDCjpM4Nt5QzUF1oN0LZbGaSVVs24CltrEcTNXDWpZonZC/qjyyrIB70twzMz
H35+d+t2wTXo/2qpYNh1lo3FLr5lrerDlsQBmHnmTjPFXqjdIUEuZNcd5jDnMOXbh1WzcGhNmknR
YY4LS28YLvJa+3hFMsQYCnMP75QOGG+wqeZRT9CcPcuace4EWGNbAVSO6ImpE26WEl2FTnXD3zAP
2BFH9sVHctdDOYD1bcIndX+8jtH3uilYAhEDBRBsa5Bj7wmY8baH8Q2LnCyNyV17yXVaRmRA5HXR
dLKCzY1Vx6ij8bmi8HdX0aN3tO/G5Ldj07OZ1WeAfEhhrYfZ/hSj71THDtTfWiUOzuyhJLAeFezL
Gqt9afQRIrCPOUlmKnJnMmFlDaELeoWeWJ/k+uxUhM5Ndk1Klw0d66JxgkZkKKkxyTpMZF1YDTjK
K9LJ/HLicaF36hkG4rlCkB4KtJ2JAYC2hvfTbt0xOAqNOJKQHAkNXSWqeD5TAwqzYgWoNEhHx/ik
6/mXBq4Moid7zObgwZYIRyAarKuJFEXaZpEl9RN/cTrOjCb6zuzJFxjLq06jHQo5ayYZgtDIH+63
U5+fMhbRYwSCKjpknQuEXcWIh8bDgI9/a/R6QmbUhWeQsKDEW0fy9bdVsAcovq46Nuna2YRO2X0N
4bOucc6MA1lJOkEj1QowNhdTpj+EmWACJ+kEXU2C8TATLREnj0KNF6WJ+FABHEakBglNhdmsHGJw
GoYjA+EADnV3GDmzCHNaZLGPtFGMyq+C7q37CSrQjmN08Tg3a/o74hy3hetjS8E/lcp3r/SrN0vV
yYlbdf/nxFjjqizzyRQQ83J6XJOdiaQotSBZEbRFwV/J5iko+wzxx8u68nRzBgQ9qLRlrcrF6DPI
6bpPs7BUvmtS/IwoPCMZ25RCnoxYvOU+InpYLc6Ak8AwkE9MKwO+6mMGPMxvSubT4ivReaF9LKZG
rqzjmFQtDmAlpU1FAa8gIXPoqjRm0Wypc3YrtfYeKnQ29JzYGoPCh+qjTAsC8CoMVMOXop565UP3
ke4YrDBN0HN2RmQO7YGIV02Pt9Te6gHxI4iijLrc8oKtssZZepm2NIjGSUb1Lcq+0hSycuut8yCb
VS3UPxRlvsbkQeVLiJx5mMa7dthOd7HRGccwL4lXso+mShoYR5YyPGLH23iJmKEqDuiVELTOWsmn
I3awNJKtrbyG7KkmcJKMaZtFHE93GAJCFoIIAxdqLLHWWasm3FrU2BPO2cvkpFtGt4BJHION6XWL
3m8h4X+gc9pIlkrSB2oNDmEKLik1LFvVpVdPjr4zsOMXA5xZPE7p/zfX0pY8zuyLmjwF0oPiOAa8
e0aGt1Azm0koZTZ3RaEhAG7rN9Pm3oj+kuTkNQj2kejW1TCPSmVm+KChvWKnDiAnyGSPx/9FohC1
tLfM/9bjn7IgKJ0RPCN+hYrKY/fN4jscvlRqBt+DY40YfEKbhhARav74FF5gi33QnXtXW1h+ydjL
OahusBWsguviZUteHhogF7xUp9x9A2KtACXBomWU63EMlqFkSIa2upLxLOUAbztjN1TOo0woxgY4
n/wyCKdrAXuV638SuZDNG23VHZwujgxWStSwi4BGoIVfG0caxG+Ec3UyG/h9R0p/9gEQaQ11NgMM
/mjFKndYDy4UknMicagia2fKM9Own+c1abeV9mYy43YmsR4G5JGpcamhDzQVzECg5lY2E9yRkYGJ
31DT736wNb6qaj2lYigi2XLmCkTPEchb3+FxM/qDF91HCw8L/Im+ZEGrFrM6/mXRP9Mrc61VMM3C
etXT4mV5B3lg73HxZIjCP40E5wqaOOIhmvSJmHxjRB76W4w8AqECL5WVIWFX4WtBHqwwiU9sgPqL
pAlWFxzjY7i0G2NREfDQlfW/yiAwPiezLxgXXjWwfD2GDMh69muFxRyIUSt7SA4kfNH0CSqXQse4
h2MbKRThZ8wl1M/GIE19NM4Bo+jKjbam2e2y0VoNyYOYWXQv8hil7XQ+op59DclzsK+2jeqQDX1Z
ZGf+8weZkpPwaNj0h3aErp/7mECLGNhHHgIhqOxFFyL6RivUeU8bq3ceMjSpsH/VPsNi9kyh2Gec
06KEGsasMe9MIKTLsE+2DbEjlWnuTI8kFom8cVjWiKcy6Z1gfHRBtjf8fmfZ/CHIvWXzk1Hd+hWb
A7p/nw6kp4XmAHd5rxyn4rnUycRq9lneHOPwcyTTZRwRHMQ6e0P70KfdsvC+tV1n3NUwWLgcoQaC
WDGm70FNb+DCocvlFsku/w/r1JAXmtniWFTRViBDqOBJ+MNWxSaU9MlRSHlLYqBsqvIw0KdWrEtK
fi9qAiB84HyQIw5/JIYZ7nbXiliT8YCouPA0zsuhJ/SpEMgny4DhfQV2r29wclFWJBLvfQWWNInc
U+ggQLFmWStPbQdAP6W+08bqGGqk3Do2gD2zuHQkzxVc1b4VvGpHYCIXzG56YNYJjVpQ4q1J9zlt
2FtoN2QmNEa3DJL8R2d3Iwlsz8fOmSEa3keWvjQS8VsoybM2G9QeGbNkYb+KwubjtjkcVHdhOGcv
IrrPl5fKLjcKuV4JUYtFkx246XRBuSc8VFSSwYzXQtyKXy7gkjE3j84QYrlmEdTphKOhp6d680xz
npgXnRXstJbKkWg19VHGMFKCaMX6MFKwnAXFHNpvRYUHSzfs1k11i/PrKOHVTjxcKFRtm89jHqM4
iQ+Rt9IpDATcACO419pD36qkJki20Utp7UzM+/XG0OFNWeTMy0vo8KGnhdA5OSXT45UuVer5lkEo
EjnQ7eSL9qRu1IbEusMeHfim02Gt8l5KY66GUH7AgZzpab3OQKYAYGmKC8BK51l1nzL+Z+MNqZV2
VWo64R9HtWa4NsWvX6R874x9wq0g5XIic6PcQBFneximflXaQasVK3NkZeDiN2G+X9Fs2y5mtvGr
jkiqm5cY1gXaDk1npVDT2pftmaHMrFC+vYaLaqXgdhfJe5A7lKbERvh/PgqHkilSTGyUl0NFb2Cn
AH4HQ9VEd7UBu4MoYUjeRhY54QNVDKAP6ppIpdzCY4tQ1gQ1RPrMQukRU9+B6J4q8Z6a+4zWuOI6
IFR3dkuQahoslVpaa3CXGve8dtOs91TdkZSFiLMMfuMJjxcx9B0VNuAnlA+uvmGTAUrtrgYHVswh
jh1gDsSm4dqJPhUskvCFGlwsWy3+H7kZZ791z6pYYSQLZ7UHp9z2aOy1f6725/bGcgDkr/H0R4AW
ltAOW1jB3NTNYppQxUcWQOgNQd8Do0RMJpQ5lLppk5zMPciADLmh0eH5hHIqtiYng37WNpjpoUUY
XD3CmjK9Mg1mBdSLmeNPEJ53kLwDkevJlkVI98tmCV49u67xZVlzU5x5j3GdsV/wWOjDAwyuAM9s
dobsjFDSKjzYBsmyy87p5z3uX3gLMRU1u0aI4tbc9RZJvfATtHs/gXpOBUKWiwGWH45DsUemodfL
juQ1ykaltt4yEMwOKW6rNgNr3vBv6O81BY2TNSdLIxnn6imvSBSMeMjgyA/cYIiTDwmPt9wFI2JW
xrwnVf0y7enLi4eTEH8tKXvEO76RTAEBd5hUSdndVT8rAmgdVN8lgKKMRgKBm0Gco8bAjkOFHtuY
86RTRfbIIHv0PExVWHvEwSbWqTo8VM76uPYGwhUj7aqyKciJbfNYPvQBmWMcGa6INgIpaKD1c5Ws
l6DTT1IiUHXYu/AUmKei8fdEvL1HeFuIzEFAwTVs1gfbHe/tRFO6Gg4eg3WOgmlgYhyWqPsxFdrl
KQLwlyF2D2jzIx4nNeiIcZ3DZc2TX5OL32UvpiNnsekPkmIgdgSFuoJebcTQLSe0Vfo7wVvjmNA8
MPg2kVsFMb0xvOSs2+T8T1oMchAPOI7q4i6iSzOtNU3QAfA50i5Zetw1rUdGx5wgBTt6ZjhOzFyn
Xn74EZt1pBvaMqiTexlgL4HIb98qe2VRF8P1gqIK8C9tVlH0jjbh5vRENSOc9LYit4/kVzt9A/jw
3xAfJqmkufLcjZojEPMPHfrfwkRZh0zC8tEEdOFC5fkZtXSNUvsogXq1sQEME6iZQvD0Oep+iWKZ
O8ztQr4XBcSbshb+Z8gCJ7URGBfJtUnAZ1rFnOQSrYKlY3dLxfCOcctSr33Q/W7ybjPCLIiV35qS
sJXdB8voV+0Z8xg539i/p/1mEq2QDuFy4fmN+7JTe6M596HGpkKXCIA3U3fw6vWPxvrtmm3q3gZO
JiIRc5L2cgJbNQ+ZRUCswogfYuIkRJ9ag9uGvNuCoBkW4xlHb0Rib0/urBVvDYy6OLaHKAOhz6QE
VbZESMaNCqYBKEjj7KgErp7BDsge1L9hqJEEDCuqOYwQH6MPyhm1VEKgThFFG2cqW/32WlbRWfVo
pxmojbgraReK6VWAPNo23Vzx4x2msJvsEWGw/7uYVK+KY4DpEMHGZ5AOp9X5ZP2ftuWOT7SKBUW4
1KiIUxOmmd6tgxrhfo/yuvqPo/NabtzYougXoQo5vJJEIMGsQGleUBpphBwb+eu96IfxtX2rPBoS
6D5h77WfCwwRNAUoX1G+SGwkycdgOzzYf5dl2RsM9EqDgYs6R0yVeMFVNZSQ5pmtgeBeUDdI0ftE
RdSDZjVm81XmpKzHi5qPf8tkvOABfckLUuD5M9cmUNrWPg8L2x+nX079CKshYqgoSRNDBo7Kdgpn
MwmahM4zj/6Y5nAfYg6CXphYsiHxqprzgi7YabVgMBsEEpi3cvOYs7wyGjosB7ZAJJ2LZQijxXnJ
6bF1MpeGBL2T8XT6noq420X2sME54xqJuA7yuGdp4HUKYI5kcuVxRpRYuoK01lUSF5vt01rN31aZ
/Tb2xDaDVW7OADedvZd5JM9J2MSAocsWTE1q+RR7WtIA/bIZI0/8RD25BcVFDJIr5Ogiz/NvLDVv
jW1dpWrYz6glVbkIfgojeo/m7xLYar/OK0820DOW7hetz74ylcHiUGp3peSITBRPWUY++hQpa35w
eKawEhwyG52pqsOjbwidAdg2hFKPqFTpwrT6sObWZ2X9TalfAeJq7E3isCJZ2r+leNHpvHQIUbKa
IPZVnLuw+JukKzuqnPSuV/vnJ+hkmNTHj0xhPvmYGRAYTG0NILWJVh4a+HNN/+3Mn7UGbEW8ZxrZ
pVV81CO4BzZsfJ4AnW98TnF+V6eCOAipbX6lGUFnq+FOegZ+dFdSq+/WKG3kyLzVw/BHXZs/pcVO
emEtM2f5t+FwGpoNT3+uD3+WT5oh7k1t/ixb+aAV5V7hUCXkmQliTIZnRoUZBZGBY2ds31Yxv0UP
zZxhbmOYd0a+suzEOIiUbsIBC5tSMQ2EpPsS7Ox1sjD1RJQz5sFmXmynxycn3kSDJhfw2hSZLTU6
D6fclUS/TVTw9hAF1ogfgj1490dKFs8W5bWkurIrWLUapUVvuevgfDBAvmXpjGbjSzYkimlQ3s61
xEWf4A9tnsEDDuYHiip7PU8dbLA0PvP9eskMC4MDWcv5dpS7RJk2MAdOOAaL/aqWB1P/p69hi3xD
eeaIRxdN/7STr3a9FjW3n3Ju8JiZCuF3IET1GhKEDU8LN/Z7OVBv2OASFf2UPIV7aFcNx4bHUBvE
/USbClrrMmyfufbOqLmxtO7UWtrnWXUf2vRGFNqxpiyRaAaR9DpxFNS2GpQrIZ+TcFtdvCgpg8gi
Xv8VUwDy3reL9n0JtUx7/qC6yFLQY+OtaXT0BsxIzBgn3UdtUg3q2XeacjGiqukZn2giB79MkGBp
7FUdpR/UTBUDQy5HjIOSUzt+qKNySheoD6uNGHndm6yay2oiabH4K+lElhkhLPZqngjjTBkUouXB
pL/Vn1qe/l6TWZezpY8SPK5Dux/Qp8o4xjnb0FzR0jpfqvE9QNsWS7tF+og8tWXSUG5toi2NId4b
wtpwfqD65NpDu2aUvxqvwZS8rdW7QabOYH3J6NYEPXxXA2OLzpKMLJN1JffHZU6ChNSYKIST3JBf
OCONWoarLvcID9zM4eq/NPAac9LDvvFCKUD2dOArqDYa5535T8e23cqvrVZtZx1FJuwJhlwd0QLz
o7QJvVAOVDxbSz7EcvToRm1vG8+ITTQiOXi2jN7nY9J+ohl1Fx9EVv2DJa2n6AnkwzqTGEw1uFwB
pzvKoeNUQk7JegYMI6WNg72RuT9XOP9s8BF8dcNbhdHKsh9j/R3zoUqg+mbC0eTbmmG1+lac0M7+
5uvHbJwy5a+GCFrjebT+0Fmu2atcfZXpe+78m+0HAWnVb9PfrfyQE2XIUimpEZbTKDnlQ0Pkk+/1
2DeyPcaDfPWeDhS81eOFCBgzPtKPJK0HyxTB+Vy8WKq8d/QcCrKxnxhGOCPAORXFYeRVtgyrOmKs
QTROUe2NZYBPD5N7ZWu7yvslk/mCcBbR8NgyWxobiPFqgwk23+SGwTPNJefhfrXq0wzpn9/C73I+
ZFOFkoGnmUGPnTj0GIBtmG6sMRlM41vdvhrNdUWYKz0TyiTdM3F/trfIuZj9oSgeiowcPODYHNFo
FiRIAudOwLB4McSVXIPT82cAWksRpsrHMmfPiR3ArIGhLWG9UJegD/zucXa1r1Vzddr3Vrmu+o1Q
1G3dvy5OYEQ2loCjZZ7b6rXUrg1TfPkZQ/LLDa+2DwXrFNqAouf0ljQkErCs0JgIaIY1aESlHoOn
I8Nocd5g8y8hxEgknlkGrOIc6ClaGof/H+vjgHS2DyX+pcG1KlNLdObCxqBkimszfMPswBxEL1Z/
VR/Ocwygn2QmABriDqip06OSm02Eh0vB4YI+kA3Wt8lu2ml+I+Nf0v1ULDfj+Fquj+Eom4y4leeS
k8Hm2baRx65L4KADGhhN69l4LVa00EZynpi7EYNySiYwzDzXOQ/GCvLcMKHu0nHJJxOuBGubdxYc
bo7zsGbGptCc2QLjFuI+JwbzcNbX34Fd8Cgw0Cs/YBIIzCr4Scfmi89zVeTNoVPUbSfYs00zC1AI
swslEbwYDtkaPG9N2nFBDOH8d9RZGFsGUT6/C9/lLJfuPPytBzswYivQp2TXrsw/p6+aUUHDXFYZ
J48wudw6zcZ5Am6QYoecqW4SEPgj318FNkwnnK6gK1ViZqoGAggHbEdhuiPWTSd+kfL3SdW3A2sX
HZzByEvE387mU55E2YQmQH/6IJx05ySHljXgvOu1arOydJATaOFXUz7LI33uR9FSKnT/1OHwfFlH
KGNZ9RsvL5DaeXif0T5UvtkVx0aXhZIcEvqKdhKXqjtgS5p+NNB6TwUqCStG+p2Mn/L4kyoFkE2A
YWjUMI3uJsZpNrehw04MP9JTAjmxnDaehm86u8ZB2VQfNePaEhPQwPxe59GHlSHRXD/nI2b/YZti
g6cDyLCzx44EmNjZmMwWZR2SMfjD/qXmold5y4oRq0tDEhC4u5ab0LQ2HQ+5RjBXxH/eNJqQzAtc
ZefYJkBJZrgFBx8XAS7MZ1iwuotnK1ARveoP9NVY3dbtSl+8yOTo/lFk+rDlmawO/RSdCjm7s7I3
17MrBgKbiJztFHmXMNos+MG19UL4nwUZqQ96ILQrUmm+qvXboW7KasjdCrkTX8UzosBOgxZlZG69
6hD1F/PVMViNzWLXWO+ynXry0/6t/YliDQsNGnObM9hCdVDicdRs6YFnRBegH9fOT3uFdEvDm/h7
c/yxsP9p9nuuxe/Yy0bcKxqlejxNhxyB7YRaKyeMb/l46pnIC6sgd4y/Hcll2sXMTzW0AfzYT01i
hFERq2EBlT77aOe7QNC+2MPOzPARg1PpP1TIs8hkIDtnFZq36q1duffUR9LvhBM6HawS3Ec7y3xr
MxJLyYnfRuleTfe17hFqPA9BqnDreg6qJ/JnAJaNNHB+q31Bze7mw4yEuQriFwpySUdCvdUBvZMX
wpGDRIwMSR5GiTXhjr9SHyokKrMYmH2dtPfhPU8B3Z8jiNm2b9SnOAvQSy7ZxzjyxJ3HFEjF3nZc
zUQ7jdHnMIFYIOzVuQrltYnvUspxjbq9J7oHqAyGi29rJr7uc5T/dVHgVF4+/hjDqcH1MRuwFiP8
DuxIpW92mRsJho9Baympj3T6LrPD4s/FveCZMxg3sxVGJMFToSeMcZL/geU8Jwxq6XxU+5I+sbUs
deuvgqWavKO3NW2/MBhG/+aEY+rbpLySKJp2F0l82zKQwJ+FWmkl2ZnphGsgtdee0laI1wWfT+OA
BP9KTXJHuDvfOjYN72MaOPbRUkhbIM6jKSi/vzq5wi1HFGFBxK/GCqNFMCpoGGUul1oA4TL/MNE1
2mtMhrUuU6Mh/mTMCj4X/MjOYeqQQtwAwzmeRXYpKZU4CVYEn2b6OnAaGIR2FBRRRvxPm1/T9b3N
0cjO3DywCXr5JOz4EhFky6EqFmVj0Uvn5VvKZULihhzNu5jj2Mz4qRqu2OaDtcSWPhCueMMulR3J
a9F+DS28FESRNtZDA1mUrutBRCpMhd9TcX5bGJkJARh4WAs0iComtAFXu/18/QX4Ixn7XdTarlXr
/9DZ6fZ2cJim9/OuJZKpz+pzxGo+IjJ8wKQZvScHpWNSV3yXHB4js8qcdkdAisA2gHGo5IROgNH9
9mPhL1jfR616z6P2i0/6qS47acwUEmXg8eEjoF1JK7773kRcH5ncW3qT7JP4V69Nqlv43YxhWkG2
ySJJpPBS3resvTogFHJ0rnTtG0NyMx3QG9kTTD5H9Sp0iaUMLx5xruDo/ozie+rgj429vGIWJa33
DC0ksTTE+nFMKUlQyhShuAqc7k9TuzEkXnt9gYgzGYT0GcTyYVZhdtK3L0s/ulOibUfwABTIct8T
+3G2lo84/lS05SWoUPd02dXi6K9ZDRKRK7fEmlEkJ5ccYHy7/G3RI3LU7HRKZy36lUbivIv40kYY
lK34WKeflv7QK6R0Mppx5HR9ou+kkuyY/iCqHBV36qrJa+tAiLlL5F7BYapZAsRfosEwYL0p9qWd
L+jYayQlBp1swodoTK8jpqeClXaCgfVpuByhC/XT091kG67Fs+2w17IVZ6esX2v7qwAqXt5mGhvg
PsyFywzJJM33aj4h+jYDjQ5IPJ6rOtDLU59iql+OZLVvU1bOnfHSFe+ZDUBR9hr4AOZ73Lnm8iN3
wCiUD1HezPx1ksIhYgJcp8digCDI3dr3qPcZsk3PAxu9msFho6Q/ZsXnMJ/s+sOuaZaejx00W0zQ
W3VgWAVEynyU4qFGGkbXjdW+ZRGJnXnyZmVnYuoPyyMmL6rG28Z/Cflvu110siPUm2XH+EivE+Lu
MY7DgumwNTJij6id21OmnqhwXFuBLsbdxwoJHyzrN1fkR12+WjMg8eoNzxYHMnQNua+DTNNovoh4
tAXr56f0id0sSWxo+1j/AdhUaJIEZLTcLf5k7RdBz0w2SEiD9oCGJb5lVeTp8+ovCJKQ/Zt/4x6a
fyfx2lS4rgp0dEToOkrDPI2V7lZgER5LpqLapASc4ZQjJCXF4m+WY9ydHEwj3UArbWpqDplAxq3z
nORQYaBvXhog+vVn3FqYi7SgbSoNO6VfPrPaEV6Pd6t8ZG0RjNZi4Khm2J3PKg5jtQURnUmSPw0o
TNVCr/3K4N+1tUWthIavIqTdtVlJqEAV7IiEI4WhaT2u7102v7cIppL53gzKG7SsV63TwwavYzmU
dxvMeYoCHbLzjoAAFGV2bXoJgXYrUXrvdDKYhma/hFrkzNeZCBOBEBnl9cAb3ivCE25YSBZa3c9s
yrwKw64+TUe4jaVzs+XoblTqS6kv4YhEqDsSGrD+sYtmbw/tpVvri2HlF8VrNFYIvfVWVMrrJLNZ
01/LJ1jI2beydZaKGDEIv7X+WtnJscSbaIoViOJHOTpsFZIDXoCGjZIJfLxDQ6+27QULyqWvqqt0
qZ0xaJGF1pnAERqSm4li2GvI3Js/EaFR9CQmb6FEdMcI4UPzkNBvRZyjPd7qyO5iXCBx/T3OyOpJ
oih85oX+00KBvHc15kCikV/bEckl7B9ka8B0xizb9e2uZO0v1hzP1uJNc+TNc83vfcV9BiJf8lf4
jWvnnT4Wc3DjpXYbM36pNx9YbK6DpF+1j0Yr37UifT/NJBHZiDk4ZN3SlvyS6qfOsstksw0Wwwlu
11GphlB1h/OsoAsY+l1eloSs1LtBnXZVYxBdhcWvBYPxGGhSP3PYxJFvAhXLWo8Q5EDirF9kxsUV
a1x9Py98rqy7VXDGo1uV0dmYDwi9D3FZnqVIOQkiHDZ8dHdiUiYhP9Qe0r7FwaFljxZLt6EUR7Sk
XqOq57woWf9+yO0TTRD5UwUNw6j8DjnsSIHGtE9dELlvkZTPjJ//4lwVStiu0T4inV0aj1OiHOUH
AKxw1gdEQH1oMP+egl91mo96pu2i+zCvITi6LVxYwziRBbwEcqgaZSjKPkwpnO1zmccXlaAqlWDZ
ChVM4fesInqG1aNwjqC0qBYVOCf29kej5ophdJTPVJnZOq34icvx2qZk3uC1tO7cIPe0jW61Vdw0
qbvGLT+s9WqwI7WI58pMgzua5SG2ORXl+8S6sCfr6gK4s7MQGL23yXwGk59e7K10nFbHp3smOpg3
mgOodgOHJ3KlJK1d62inN8q3Hm0GqsaLgyPFGOOrtJAVaJGr4KMXHMsx0PBgwNwYZOQtNq+RjYq0
FyzxEwx2hDhp/opYuROxL2erp1x3oipQa3HyIQ8AHqLCR4rrXc73sUtj+2yznoQYgCaYmM2OApSq
uYr0vSXdlJcZQkJfJV5LNKQK9FCFQETn56ul4ovE8Tt6H9nZRwt8DymMnQacuONNzU+E51TRCOAb
+0M3dWeZojv5o5EENyMdSqDx5YiDd2DdbNuzCIScY7/VE78joKmQLXAbF3kwXrTWuNukMhl7iJeX
eD7K6H+nqfTjQfGijD8YRbpj7S1ZAmKTbqcD18WT7ULu1iwxtooIoGTP2DInREN3NDalNp4YbJ7N
VTuLtbwMrjyZOLei+xjFLwNwXZILbfw/SV7scNXs4dKICBdmGkSA6TmPtQX4hRGOO6XSAGex70T0
C3plKpgfwKsooXptupEqXM0usMHqpDzNdn20sJQpyJLU/JICFs3OU1Uc2qY+RPxiy7oq8b5si0N2
L/pyHwtjn0Ceg5ieqpfyKszs1E71cRg/6ADQKMCLVde9piuBUFceBfrKACm0PLpN+b524oBBOZw6
M8ylFtYXQHILeMyahdWE46N5WzZ9zglf7a14CVN55bqYQ0MdmDo3IZLlsBH6wbhmZIhqLMeZE44s
FqzKNyLHE0zkBOakHoyAVE9uvnk34RqYbhuAwCPGfu801gEDs/c8KpdJ3ktCO0RvwwEPSHLEhRSH
swpNFlMc42KlCPsUfk1qHGepP2WWRJzScJ6EdW7fi0g6Za99sd6Ykd3m1LrO7CUtQgi7K73wRY6I
Mqi1Uxokuu5G5eyWbbjqHDmavRuwTFsO68uOW5jDUesB2tkUpgZz8wyAPaKxBU5FrHmJpZH4o+0Q
Ry4gJGA6BCsvpMHF0Qbh05n0xDbJ90VMJ6NHr8/JLwULfA/t2H3ski4QiuEpcXpYJQ/d/bDAyEL6
WiHDY4QxKXt9VNgzNXvj+itBxWLBdX+ic1o0X2AnW5sMiwLspstUM7XI0gpLqb+m8XjRrlwFfzOy
3hqvLRinlfeksNxBzG7K3aYa6JgjdTfJHRoa5sqZdAHB18ydyx89i8abY49XJ+kv2OD27UgeDDi7
QNJr/uDSqSuic5AX87nR4nPXdqcSP9uuRd1tOVGoW8ahYoE+LWQ0msjU1PjUkBTeZMIfijSYEUjM
LcqV+tJqBFHIHRMH9aXoDxqaXDFD0fgcQGslvPv5mBwG7GcasoyS5aSYfgonetWn8rU2D091d7qO
ezr6iVZviD6dpDzoc3Vg3nUYxvyAF2os3mN5eJua8bWPcLUVZhBnr7y7m6mrDrVQ9kRWAIpr4RlU
lPik4XBpL5PYj2z5WSTAcvlxktAcJD/XvXyTAqxuLRiwKnYVvm70GXZW7ivskPBK+kr4Nqt+vfmG
oNVlPNtmfOsr67ZozX0G8GKgp1VuPTqCivhRebsCnZgxb9boMUZH98tCCdL/X7YkEzcrETdJs17i
EeSJEpYJeZfI6Qsc2QtrzE7Ue0NCbkVq7hqRZ0gN39N1DixOo8TDMJUMo19zDaWy2CegN3gM0IBR
s7OL22u9eDejrTIheiEwE60+n+m1mD5L42KAZ0xKca2b8tqgzldVBvmOfmm79rpm+lVJ8lsvoEeJ
vwupyXKEtWf2jeXSJJDe0RHE9uBnmCmlhhxAOfO1Qyurfg893oGxQwiDxVitkIOaAMxqdW4snK4Z
+YGGWpz71joS2zfFVPdsNeF1WP9GAilk8ixGPOsm80yses3sfuljEmb2vFXIYrAyCddydQSVMCIF
ntDzA39YkMk80mS6KDVvTGaz34pvqgVq3doZaX9b0+Y2pdK1Ldfrshvb+C3T9RfLWWDrwMXvlGtM
Qij8XZ7bcMgtb1ocjxjvD8Thw1H7tQw2/IyB0lFQjNvbeX5D9WeFellDiRH7Ze7Z0Ip9rrZ7GSaU
NGeA0XUHVA86XLWdMNPYbG0GD2LtKZbso9ZhbDfnQ56wODSZqMFaIDGUBaSdF6xXyT5gpKrkyj4V
cqDoeSC6Q5I23uhbsxJaETlWjnFKbf08o5kXAmnI6hFjnX/DIDklbvlSdoD/mVs0KxuC6XdcR59v
3G/71bcFQRf8mgKV6eOC5DpGrICeNcv3PSqnXldJJ+aygysTcw4F0DIA0Y6L5CZw8dCorQyQ4qam
Qts5GUuLsQyAvk7Rt1kkHqtZCEVKGeZlioEUHmZDzal0QToawdxlAPT6ffx6NErbY3wdfWEeTvHr
Rk36VhGFnOzUjPr5U6JiR67tel2wjtHGSF9NBkEy5aPC/nFCIwQr5klLcrQdNpcd9qqd2RNjf7GL
Cd+v5yAOMlSLFe1PnEUhAT30vIzyyJ/TfLFoYTolx6buj7GhHNNXMtJWEiYIebCcEsH05BnoB2vI
AuNU+zaHV8fz1bLuGd3kDNj7FF0+l/pSoOYyWPWZUGaqr3V6cwlWku0QfVRY6lpY1zP37kmPpgcg
7HeH6UqtXFu9eYm3ncNLmBTE2ak7fZICFQc8+cTIvnoSbGW8FUWzhHqlHLHjnSC7nelZzw1Ty8Gt
CrRRfCLjRP4qRVwFVDfpN/8YGrT6eoWOfkaIhqPoyraG/SaOQf3PN6vJPL4ycpevsND2qF2Sv5X1
SYgKZ1SLpVZRqBteDDepv9OtDL6ITd3NesPjsOFOZemNn7XoCFNYS/NEP407cr5Y66fFiBDz6bDQ
44ggBRPs9geLn6A/kfgBvLBaLVd49TNvLZS+fKGRGWTYwTPtTadJ67bT5x1Jy1Hth/CqkMvF9Mbm
OeKm6F0sLpJWbjbGvdOUaz9YBFX/zR7M9HsM4nMFhgYjeacXBIZlE0ODfnsdmMGR5sxP8SYQW+Aj
I0FO1xMyzv/l8m8tKneOFrdC0n3KuWXdjm4m0eIjyykka3ZkXXVpveKNzfFTRcY1BqS3Umf/Q5Vm
TdbdOVMX3VgtJ6Mnzz5yE4PWKyGGRZjeImSYi8JrZrQTA1g7PHA8zXo5uFhpOnKjNPgEJAu9ybxo
K8N39jkZh7eBgJPT1QcOkBL8EUNZwE7Px8+XK5L8On1GUE6tfTyl+425z+H6ZMjtzUG//FOvIiId
pyy8Ifvf1eXS7LhDnbgqQ3NAe8pgkOPAl6ZpSogA6Uh2FR4WM+CRIwcsRRIB8ytgGasjnFLtBJEc
ORNqSiarKg78A3KuKDk0chHGZP8SjtKjtlg2cF8rd3I2yw8qQfQS2h6VICrgAJJpYJ2Wi0l/PMlc
y4m6TzqC3dis4HNL3ZrmYtwWD3pqn4G1B8ges7lpB4TBdVa2H4YNYdAEZrAVnTOMaDTtpMq/VUTz
uXZK3mvFbJWGReEwcLbDJ0EmUDQUk24XpXG7rLukiXbRwNIpkV2HGf31OPNXQnfKZvbXViMaGcRJ
PWYebbRB51/4IPlR/Txa4soAbftVLSEEl7Z3lUyMhzmT0cNwU7UrtzWs3YoCfHyRWep2hnJACXds
E+NV1yS+eWjlqA9Nv5Gr//O/YpY1w83cPMTzVs3+yDBefJEqkAjrsyZr52q9GKY4mBtF3MfDwDdi
VGja9DFQxngvdkS5tcVAPieZ6eyYS40kIwpluU3wAn8xWUum3cJgnomuSevbShfF0q9FQtLgGnAo
eUJIN0tv7iKd7mnU3WXtmMzwbzbHKp4ODbgodNy3HKEIvxX7NpKKnNNMKzOofVjozVG75fAq146x
iRx5k5H7fX8f6mxntsJHShHlo8fUykfaRn0w6tQI/BomXhG19+VB+GKofEoRfzB/uhH1lvWdddRn
axpUZPGV0A1SzWEAP3mLknhQjJltqNZl5VAEpLPrWh1YVooiFiOosbgJFsapZhQV1d5qj7x33wVh
bfViek0ZeaJFT2GUfgPKXdybVrmb0nCvcJ9N0zvsJbfGJeugWput7CHtmj+OLHuZ2zj4cA00EIwL
J2wSvANgZ5MVbTCb+nQnMQs32reZAUViMKAQuC0cssbi3B0ZVGjI+hIyhWHw2QhywdPlXLOU2izI
GWDAQimd4c4E3s47tytIN2mMu2JRnL8in5z5L9JZhAZd2JL1YewpiMJ0RJ4xyGESG1mpDAFJa9EW
gbCNMDeVQpmQLw2/sibTtlVxiGt8CGq4rIpLD1oxzW6RziGd3mlJfTUkVAoTGvbtGP8w19GuKYJv
86xgOmaXNVJK0zcGJTNjvFAb6khC/CDuREBuWiIBlFtURhfcpngAPyyrZ3ehsmeIEZ8+8Ubk0xHw
BSBE8jCby8rk1UFi5CHjhr9qO7sW1d/anyIiL/X1s5ZMb7MeCnNEGPJI8gByJf0lFW5ePCnu5UHi
pfhkW0PAwSFK31IJfhmX8fLk55OPwVGrkONcDcQv5UmAF9AqAwIOXPV1iuh6gMpE0R8usLzYZu3f
pUR+xdoHoQJDITO2boZ9/o7GkJ2JsaFvgPLyMmLEMNmj6mEtYIzw7Fq+1KnUorE70RjIypFXoyF3
WKLpc6Dgl/4kOWHW8WaQTq57E05BhEVokmw4xRkBllAh0NBE+JxjlrPRlgH7mDRXxFio2IcPE79R
RoM1oXjkyioDU1ZZrL1IfNG5MW2Rpcs6i5UTGRf83innd5ajBSaZANrzetUkY1NVPwr/oyt92DP8
Rpo5khqyQ/kmswCc4E7O7rCaoTSPJ2lNL4yXsUjKkYQsMmzWGIxsoFsOplnnrIn2kkfrxTS0C2rj
tj6MRnZYtSVgmF5Y5l7tkcZbGHLIq6wMgCuSGhj6axJY5HBnxhjyDgpmNVFGBtcmVvNwspxwdhb4
XNXFavSrXnKKdvThSH4a89jJ3alnmifxXoFcI318ENxXiMH67EenpDVZcGRYYQlwXZDLZHGAaqNV
eMVOabvPZ5OxRbYdPHlRICn/LukfbkveRrBk082Avp7TC0WuwjJ2TeGs1Tf4TveZ1c5oDXtlTcPG
YAX9hUIM4cqHPLFmnJi/8kwM7IRTjAsydXBNlhas2rz8Gp5rWK4aB/p1Y2HVcPRDJiz6RRIJyLuH
He+swh0ZB1tR6zvMgst04wPqOFsKM99xOqbpW9IVr6k549Nl89HgzUnjkz23JwQEETuLjDg9U9ou
dnuuKndg7LEQgkLc8kO9VK3mVUniA9Lm0+FKMzUmZ44/tOxciW9DsBi0x+OgaGGpgtekMtU1LYRh
C8UbdE8vQhNzCW4ggopskR6+ok0acwhnMfcW2SbIRDEXa8qfqYaLzFhFRa5mslWnsvvIrXsRsx+K
9X2bkx8HFrY1jpOKOJKz7Ut3giV/E0+3IRIHsl82oifmAI2tviKOf9p0pHM/ftlcHgM9JVkP2156
JFwZM79SO3Dk2n3eHhlQQPoylfVUvq/ZPVZmGnbCOEjpdAAUthevaCtM51IW6nkYwOhGyTGX5ENa
kVoiv0/TcByg4pZesnzK6m58ztPGcq8VVhDFIgBfg+qiesf6VCH6jPUHCSW7OsfziZ7X3iU1L7NZ
4dwlmouaGrh51s9I89un/RdtHvj04z+/od9lXmi9pshCZMDvDqP/o6lizFZO5Ue0hgDWmFZWvgBj
t+AUSpo20C/KzVllxNk4pbGHTtcWZMDThsgMDVoETt+TIbMhCiYNTxQqM4kWZYnY3KSJL9eVH1sD
1xzxcFhHLM0n9Mn4rlTpTeUpoBc7mE31WFLxYA4x5u9zvbwBwz926AcR9r60k3wvm+xm8bKacAuM
3uN4IzBVJ3U97z6wiYUOa54VtxVEl97ZQeAgqEqPb3a9HCP9Phjxi9LrtJ7Za1uI19ysXs2ZVhq/
SUXqlGmVNww77Q15YAVIPZLYdCfGYZKoIwlzSEKFhl+Bb4n4epMAcoRZ52UL9NIxQVFcwxTtrq3d
3iyAgvqHI7+miCkygiAk0qbHQnExILpA4ryob70Voj3lvwAIXXfaAUOEJI3nuTrrFEYjpk8ThRh3
P3SkPmYCSCwUZ3H8rMqSZps5aIIEx/jiySXWZuomG5uzkhMwWyR+z8CDGVHLHj8lRIGwTqU5LyIo
aAyveSpfYuNfW1getB1Pl5ZNFRIZAonedhfnUCnU9QvF/JsEaU1drtlgXEDWiEoOx4gU1Fh+UYfp
tTXKtyRf3ooF3G6E9Ymu4w2tdm8a2+iifqvyjMB0PYsaPYYr4mn3lEDbzAYVMhZzgnDxmJm946Vd
6i+LV1KKKEvtE3zjS1nnd0rv4zke5TfMUbkzPaRUe69l/hGP0fIQ9SfbhnDdfsYCE/5I28z7WPIi
0gtrSDQcqrk6avwoIvkj/tBJk6sNguyewGQ8pqSP015Kq+ar9clKkTUKcVaFdVH19NaMxb3juuxz
sJ2L+QJDHLX/QAcBs/Ekzzhj3qIXs4CqvjaPTrEfOizGoXn5j6Pz2nEcS4LoFxGgvSRfJYpOlC3b
/UK0G3rv+fV7tMAUZheYmapW0eSNjDhBIaxufSXKXYZZYXWrn48FfiGddgtKZVbgnuzK+vTlZeJB
yNaUR2CL7ZZS+Tj+jXvagiPBOMk5BIihTkc6dIrjhohQ97Nj0X3WY0pKRx3mEvf0IpENvAl7Pak7
e1HwaJyPXGQxri6rVNEJLLex4Apu0HkCQ8ZEyu7DXxm3tzWNNlfKt4+5+zR+lrtyU7XsMZjzU5jr
GzrCf5M+f9jSFgJmOi4qXUZl/21v6Xe6TV+7GD91Pb/K+9dVw7ebPjvKIWbO3jRGDloRtFSvgPQC
yXEu9yVauzjaUmz4v0ocyWr74ABAUK0P6Jpj7UU2ktC/eme4r22HLvkKY1ecMeOZGdyWBX6iYFJ2
MtC1wbj8sTFRJHiu6l4JJtPye5FxSuWsTvDHXmmg759liktPp9o1HvxhCAFXdksBx4NT5gd5WPE6
Bk2O3oPWklZPQpLEL6dr6RsH2sdAjZ3NQwkaBe2UujlddNuIKCACHGGNdwjE13VaLsVkvno628xN
lJ3jmSQbEP9BuF1M+ccd0Es5OPqb1oinFKvvZlV8TsO3aPI7AUmjf6adSmY0fpoifiIjGLECJ7B+
zj3D6yZhriSRc2qvg4p3bK/8GvRP+9qkp99tBg2VBd5K8qdGMoBfvrnzUIA/Yd3vG8/G3oMczkf+
G88qRSf0dmIuKucrkMgLO+EDbv8J38wSGNz6gNSkFDCp+Ng6/4BEMHenhNlmY5tmi9Hll8X5Qq3J
Mb3oAewh2C0ptXGGdRHVLNJaNmg7DInt2tQbTQXDNbZGfBPgVwvtok7FmczClKiRXSSRAe9bBIK3
celTaHKEfuyqCC3tnoPs1kM5mcJigfhuvDgCxrEobWITLKFO0IGeyfYp59TYrdrbGjfvR+gQWDpq
9ZyjIMZEoJVJD32DcpYtSW4vllJO192cM0c/DZBUBpfQDzyRl3iNPbNeDywBvW7yaVo0TctTjd2n
23Bq82ubTDfwiMpmB1Sk7qGNFa3AR972wFibPIgOLHMvJpOrpl7yRbuug30j1OZTwnEoUmjQ5RtR
ubfX0NstV2CK1zSTr1CkxNEabziCsPrRHsH5p8GaweoWhabXb1J8zqT50ZvKfTNP2A2OtUV7gihx
zy+BhLwUy654V6oA2JXpyJnsiP6WF+/z16RKp8NLxtiI0Q3eLnOutLMTDCK6AFUGyo5ej3//SOCb
akBgUmwvE+JrZXpoZd1nMU51JaFRXCXoXhMhSsAwFWvgjkYonkLoIumyH2GmkJs8g3VR5zpokjIs
QV3k+Z2s4WDtnqHzPuJ8VLixMXktfpSc5ukXRUDNfZl5jxgSgareh29MBOBGWd1t63lz5mFfyFf4
Cpt5JTBKh9WZp9FlrsxoWOFkmwgdacr8ei/Kn9uEz5+ACi1f16XdroRYhWDW54UWywFtYkGvv89K
dZp0w980biIusglXrVA47JtYAY4N2nrc/9h2zj8yLvCM+bvlOpjPXYIguHzP8Xc53EeJIQX/OjzT
t3gpAozlNYjpmdmbCl2J8NR8hqWtt0G3gkyQkc/ccsUij8ATe/ukeLqrZUja3MU2d3G2s/SOY1ce
Z5gWwFo1wF8ce5QM/vZF9E2oiCQs7vTs5JovFdm9YoNvNKuT0qTEdFewkS/10V0fGail6rw/BVlc
jq2UcCuUDtc5y8z0hjlZTpTQo3wIla1z8Bt3Ggvh7lJP2lW2hbu25fFr+6NJMxWkU6kGcp6Fufli
9WjhhvBtmyUnlh+8fnijvhgP6sk+KdhmLu1XBX63/l3MaoQkwByD19hvLtXio+qRqmbZxm1/SJ2C
RW0tV2dkf1+qUVKWUP8B/FWkN1NrKZ09QAZBc/SBMcSrN3Slt6auJl74rs41T8StfiZx42x3bWKT
/AJJIAhpNeWjJa4V37IMyMaWx6jsDabh1St5qusCnVDlRtCU3nuuB1l3guIi2vkqFsKKKYfl4tti
1W1cnzvFK0Hvz6DeRu22oYJWVnmShencJxvDqidbWzRRQ2WxCi5ARpLwVR7L2KNNLVGFNBVfJGJT
EZy+ZPsgNuMOOYyP9aHa5Q/9Wwttgq1yjYdqFd6iqN6Qy17Vw9v5NbG46euKUY0CW26cfuHdPTSu
6CW2ttBektsSI/2Lz4qxVhGLV/3Dt2/wQWRDKEus4y0psAJ2ZK1vYazAZOrVuU3mszskl0O/ZhfL
qb9AHbr/AFK3woWQ6NKXwoNk5L05VZ1n0OA1eNp6SurmJpTswVu8LBMXUcDFC+pyZbjpr8b8vXAj
G9N8rmR8VTXtDXYRkTGKKuPU9GogSdL5eBKN4SmS5sX/30txsGdXwp+QQJmXCd1d+ROi37XWWdcn
v0/oGc3MQCJnpRnSt5Sv361hf/2zzJoDcVR4Fn8gu5jwMxWezY9/789SKk46y5YCXqHxUlYHPpHs
1EHUfjmE3kfguaSuXFwP7M5K9JenMnMcO81UWTT3KfvoS+NMPe22dMGuyUE90IJAwr6qynDE31xK
PomlYCKKOBCMl9r5pM1/UbTrvfS3jKnxvnFt2gj5dk0XvVej9Ouym/JPOBlnWnBuX2VR0ANS3eOy
eEiVgt6UBkXNCG1Lzw6rrJHYTuOR3OiXM+YA7rX2rHCfjPCx5gSQCTtmaahDBGbamdvfRotbiaVX
mU9eZtvuc/tRQTtu+pLx8PxPuarKm3mi7MaMvUqtuR9Oi3I48A3xyMl45P7fxjxyOHgp6bj2l/Yy
I90WEYOhjJnP5YPm7zrZCGXb/LXQ/X4BdzV9Mit3ReU3oLDJimzstMRJThsgEasbAUJmhpPia9VL
xIZw2SalMznrkDnTsAR2P3H1KX4zP2Dfcm0iHI5LaEXKlQpb2IX3HvDr4WCLzptZ0uu94S/1Ehzo
B5lpWgGWr7Epy6ksLJEUKjJgUmk/esx8Pe1iJzKrWvHIOaUNhBRW7OLlXZjxXcAG6BUK2mrjsUzS
Q52lx9hNtxHKVzk+iKyb4s2YjUd171fjoc/9XbhLoGmC27PjECK40RtAoPxRD7lBiYltkusevTrc
pxrsKxcvW5Adm4e4Gf2d1SiOrI4IJ7VM6e2lv9uGcDLtzwbUqYLbwwDBDxXiFWPFFRfnUcaaitBD
e+Go8vIYbiqAtR5paQRXiOl5xKR6FGvDwzzhuMZxr8w84zK4Ke6Nxj6kNY6aDTAXT6MWxM1pDxf0
tJOOq96+Zgoxh6y/0zyMxxtm/YlPjYW4yZeoDE+zNa9458StJyG3XJBACkrV+hWuBgoxBmBtgr49
6yvD3kOAja1UhH9Ch/ow+cflj5xJwRfNW0CY44RnEPQaffIORVSx0dToSRAEDSepAvimXORv3jWX
HfsUHd8HsvadcV7a+HwdomaRnC1DCJy+pJhuCxQfYytQOuJ3dBn5OqFVgsrgOCFnLLP62FMSPKlj
5xfNilQp+6v0pRHDBUvnE4T9bLvhrMbj+TS8EG7PlsIaHi+wzNhIlfWj7hnh2+3G4+faK8Mll097
vRzZpB6t5D528Qnxm99IH4Qf2Z9QhqFrPpIjmy/nQwpVpgd19FclRn2R3ZKSBfNX6QsgjtVHKXjW
pcpJlgm64ABtaaPVlT8KuT5GSl/Qp1kxcQVDZ3px2p2r29skTIy3bLenPhjGswAjWOKVbeHdY9cF
0MBBik6aBaxZP/Eimc8TCQOCBIRry/Zaqr2bWDh/OVxr0outd01/rdVypbBV1W6pxPrJLeL4bbWh
yQ58bJFErqzTojnnddWNkdmPEVLIwdy4WFWIkH8VaDUrPWcw307LZFNXOFzlUbkYqofYeeRtN43G
1c6n29Lmd2tig6comNSx19POALo+k1MK68u5xAEYZTG5aCx4LTDY6sbledjJhzhfaF80EIco0Gr9
tIL1S6eHx9apFjjHyKHy1fqRzmuUfRQfHKeDBJQpXu+7WAhdHqQnjnWMCG9yoTxByT96qb0j1wYx
LaOHAAsq+OsRxq7RH//1/eJbOJirrGbhFb9nnLIt1mQGazLTbk4LQBAa0BroCC8bEl6pGfl8xE7E
Uqq9dGN3KbHhvXSDtcZCUky3XCEdgNW/PiyOrdq8ROygCbos/SHP27eEeAkihg5G9X0YpnA+NVya
TKc+gzdVSbLfBeU1rVNArQlaK7bCVXPxf6SVo1jXTRd3a5Ccem14nsVA57tLpeoXABhXQx6uJtsr
Qyoe6bOhVQLMvAUl15aDnfDggM3bDK+5Jp4wQuhFWtkP9h5NyN7Gy5eBxV0KRMbMOsnopJZOne+I
zd3AhA6gDiKLji2vGHBdwp+QU6okT/RoBnPTUiRXBV0ncdT+YxBRhI1hGsd8wG6HQ54fSW/JXR3m
3Trjg8MzEZ9NxTqPhXoW+AwyjoH75wIIorjbex7IjOX6ayxXsCzWPyENWxwxhPVPEj86JjHxnk51
KGolFPeRUB3HFgHxhYIjyrhmSNMF973lEvlsJ4ZAAzNKrPvsQaek8aoOIk4+Uk62hDKDUhyXYTum
IUB9kd82XGTD/t2yLzcYYiyO+t1PkQGOS1V/XBbYHo1f9ZZnOZTbPPYhu8JhMmKugXyIyhy2IZmH
LbupnBNfvGlrfbJ5rHgGF6h72utVWlt8w/k8C+lcVRQES1gZ3ztc50ltRBSJR5ZqRbanzwvWsiVQ
juwsxIhXq+wfRqXc82I91Irw+lFilS8uktCiFezY3LjQuiT8ggsxOiIzKCaib0/IYK3E3kjAY/my
MkjIU+xhHVnHzPkBqmkeA9tcg6gKip7iN76WjolNnMuBS8LBLeVbh/iPxCEM33cIvB7nC732zmsH
DRPE61TG6w7fzfdXxnO+yAwPwjbP5hyN10gqpuQP+rZpusWStKle2v/pobO0jL7EZhytiC/VYF2S
u0zdS8e1oGdnaZfCydBCDYJJJq1OaVdhr/+YzB5nDAe4g+w0+Pyu6CD0yyDZp+WtT+lyTSElHvUf
sty8V6nyXBX73uUY6SR/+aELpA2X3D9IvcgeU5ze2Jxj/IfI119riNxwUycV0yKNW5+5xEMcoazq
aMdD9ENy3o80VEalkjg5lUk/vnYiZp0mAY2lYbNnRFBEoITFSyQOuBep9GafoeG6nU8GzVs2cIyr
SIevcTZhprQRhlnVZjUy/BmXzJd4/+lJ6hN19AcDtcaa+Rc7TjSh/qe11iBu1WDrHS3sGSaOKjs4
6o/37nNeixOVS6x/+vK6/ic9IBce0Cdg5RyH6Etmg2K3G+7N/MTx9bzn6pnOUbTOyfsxRQmbg/xX
TyLQssUZ0LwnVvSJlCph6ax2+ING4xxrr4O2RwhzIubTxpc8WzDVmlEn0mh6Vydyx6RA0KtVnDIL
ilxn3oB+oBHLevWI5iPTCSDaJD7Tehjx0+wxJhZxqHCqxnoRUeR62/BmCIB6HNm69G2reYGhH8x8
vsMrUirQLrEmc7CrRe8N/4ARlsu9J2+WSotbJuKewCailyMPBold7EEo2DI0KPJ4n+m0iDcWfW0V
NLCeJRmQQt0GKda3AevbTFBSKTlVNVBrjc2vJUqnaCJaMy/xtakMV/yItmz5KlJmTllflfriP1SK
pfNLNFy9LGHpFjjsBjJjAk/I5tnL4Jn8B4CxyeZDKOV9XCAFpl5XrNFadPRDwXHrrPvazs+CdtIL
fRPwyzZfSgy/51CQHQJ1zz/mfv+YTe0D4fMjdUXuweh2swSTCUktnSMi7V3Vu1DNt9QBn9T3TGx8
HdbftTyG69qF/VSEg20FI7mxIpuwzPQsWkAggWas99/qDxnWbx1gOIn7sMWZSQm9v3S02hSwGRx6
EQNVsi4lJaJWBFwLTB6HKAoV66LwtI5tqcGmvK9cqAvCwXqNw11PNM6PcGD0nN+3GvJJpbjbpeo+
AsNqgFov6EDpwcuU9HCv/RXdImGuV6wfWz4FEsOvfeLTe6IC2PjoAsvp2OwnMfKcfGRTCLL1g7A/
/OTi1JiGE7teXGt+U1leWwuPnZAvqhvfoZaizpGr+ox7OKo4T6nS2dZFdFhDGDkBimbQmf5GdrSd
pFCzikdnfvD0ntgeJfUWlawCpho2I9x8dpX8c4P2L4+bT8NSP43d/JwU+VMW1WdtjB+jASQdyGJ6
ye7pU7V3l/arw9IqF4ubHSS6Tqs33bNWc27GNGLTE81UerazuMxTBiSXE6orVvlTG6MOv3jRGZ9i
ZHY9/Bgm6zIU8nGG76fYA41UTl1ON8LA6/gBM9FTZjrEGvOj7wzqv36Wog1NvuAdrfVZtYl7tmQQ
Lez7cmhv2emF4VAsO7CzLagaiPCEzItznUPEN8dAjeE9DKwtO3826Enp98P9YHKtsbaSycN3nSs1
xClu/M6Ahebcqqrhvm7tqbqBYrkP7M6sTmJ/1kTWuIbqKodsF5MNHuD42xLQbA5ltX2MVfsxFMr7
xrkrVvTnWtI0bqP96Om9WLerdmon+aqW3aXn51jELwWWfvNyCZrB0H9nDdndkUMX37kENEMzDGxZ
r2OzWH+uxejPPEhteYNCx6lIi6BfrymrUeuDoWRXlkhbtMjUdUoasP9teCJKOZq0PooZeumNP798
GttzToDZgMYoi0hiUWDWAiFwiEi1HSX1t/l7u5oxjc8N7bppjB+CAebgmsnKgC9hqm38jDt7Zai3
zCxoky6orSHo/pVvek8NRnVJ/w7wppshj/pNPltNe447FWmX2HQ9B5wQAaARw0PMCpP6FcDf2F7D
kCqDuMb98DMtOB6nb73KOlLVX7pJqA4bCQoRoqBzJzPPii+QzaE03+VCOLtNYZIIi0et61eNrGmt
1Niu8pvymoQmcc3pzzQx8ZvTf1CjqDGVc1x72WmirDejOkPGyFnt8iljl6wa7J1U3+ogHstHdDMU
oUPtByPLr0C+/3t1crJmAFcJY/cTuwnl0id6BFU0k5I0X2lqGOYXzpeu/o6OiRbMvmaF+GdeslK6
SR/GTzY5V66QKO6hb7ycn+uMEoU06uXmjxHF/AQumuW1SRXn9reu5jOPle0vIhYyuHmYtvGc/hdg
+Rrpmi2OTbtdYH9SYIBfSDY8k+wgbTrunfbGbPdjRt8OiOT2t6AkfFInlhSHuwSjaUhVwkgH/uLh
cteEgtlUu8xGTNIOFlxpXtV+jyT4Y1K635oPPBqquI1CvenperP5jpCFN6LlSCwfSwJILbNDPmze
60Sz3q1AqvtbD9JeszO/tOjMXKMY72ynXyXK8BCUA7lLvFlFL+tBX9GKyO1ohyXr7zkUjkjw/Nsb
oJ6niVsmZ7eVKx7gcnesPB1rjgGeyr6AACEr6mqXesELgMtQIg5kl+ifipci95igxwd4O2jhBjaf
xSVrsHsSRtlN+MYwecq5CLU9/WpM9St3JFzaaaKiMMnADHGLfOTEojpm7daAzYcJTIy4M/6ZMFF2
IAyyzPEPgzXSpEYXQi5fpgkd9vUAfwrRhztxB+hyvjXVwV3CKtkh9cIZyEgpUQBY483Co7vRRzHT
mS6gxNTqwBswTrUg4YBMX1FFpp0MkSNdBWENN3Y4RJJaZhJQo8qb5P66atqFpEmUWzmC77+OF09A
UxvQzMUZXu8zbJo5XmVI3TC2He8f7LuQzGDXVq6EmIh7OEX20jr3MODV5FVyun/Z2LbKA4+uHu8n
LMD5bA/VacRc1bLur1n3M/xoNFDTCOqO7GQblvWgWAf+awMOSfuyaK9n2IjXQgXbsCAXHIqAKJaf
MBem5eibPM4Y8OoX9GivokoqojZJoo6GnJlW0rxNPUV7vKBhcRkfAZHJ+b3XzKsc/RpF7OK0ctFH
XEP0birRmjwQC+HhM8onw+JmpjUivqxJHc1WcemEjvkCXMG43CeRPSWtezPM9b318AU/Sptau+En
XQlHCDfPMh6ecCz0SXPajpfwhZC8fjQ07KLViyI7f6bgyienCIy6CvZkQPLYg610+3LxTE/VetJP
7KE4I1bMnkNqnqdFRhhEuWnSc6LL4fVEiBXvQ7egHbzKZpGIJsvVM5mVK75lTrBZtZxsDeG3YUU4
0MANuAZZkp53OuXlkZQxUakq9wwZ7J2/tvvVsMrboi7+wuWJ8wif+cRJa7nj0rl3+xga9icexlJ5
K3eQnKAxWkO7v1IGGKPCHAYb8gfedmk6cdUzdxR0iudBZs8eMJjjSJQvzhI0w97Nl6+1xDvMnJr/
5J2qDZ+ZpXrsPflx0Ph5icx658F+0iwvM8GTJRExOFcXG1oHbBuDmW7XWULnpEXVll+D0XtaOnoj
se+0+POWvelxG7RDT8KDdxfg0he02a8YBEeOuymDYB+rJLiMsrn/R2iCc+5CJVELXKStrkYSJuDf
Xpgb21JPQ8xvmnhR9gK2ZbeSl7eUnn1Qaob9XEzp+Z/kLGcysjmnaRZAGioUpCe7wcxm1lFMPziZ
JnfQwWqtUtRr/UX15ykmETAU5PXjgH6LSKraaJFRdW6Ur9cl74ydgqpVZ1eXBcs5caRApuUR4Elf
N/dmjilr/ZOPTdDm8TX3/GHm3r88NiN9rAPksEG/qgBmX9mPmtl2BRYusFakO0FdIoGqOGM7IRH1
ppouFievd02nYJmQm4yciurKxOSAB4/LJY358YlFcl40ONRoExBxgFGnBArqKLEd6Ta4XNj6LOmS
XoHbnHRAxxKWFWItDMi0jp+WQX1by1CSstuWpm+tKJ/11N67d21uiQ3wyrXEhQxvZTNW4e7XCfn1
DZc4M67pWFy1vTS7JWL/BjFTd2tO1jYna4qgyLodVjZn6fJXp+52i+HLgUDkeTYq7XkyKG8hYcrL
ljjFVKML5esRyzGDDxrYTFU3+wfTRvLC/kk4tiQcmwVJsCtDWO7+HBe+mqxngb+P/Sbmcd4AvBuo
ivJNAVzrsXNe0N9YhQBlNgjlZx81wsJiqD4fNG8348NUx4/YVmAWakfMIJRH8VSzyZW/1FpL7/2W
+Szn3MkDLUEKq9kJUBhQtv7G14G8MUlWaXgdtXtGL04TzGQ789EeG0fcX0dCsuGaKQF725JpSEy+
RAU9zQeYPPDvt9+LTJHd3geZxsnGMSaWBgU3VNa5fGsXYqZrz3xQzTNDN5IHCeoRZpjsUFNbZBa8
QdoK4t0lucQbRz0JaH8W9hanRpoVqu+iYFO3UgGG6F4OltOuP4nqcszsw2Xj7F4VZ3xjLz7fIaN/
Q8ULLjfCSeritE0Dlkz5RENeaTk9DRCJMMMYVCbVKWdzpXNphZDJKw/3QmSYZtR4WGhY7J6ndguT
jkNE25zHnYftclbhGNVNch7AWypx61TH8WsS+QOSzX30MTWYl+LY+/o93/djoN+bVxAWpzMSiFuZ
JyuX0XlJBHjm6Zk2IQppq8UXodHXeTKRemJg1IeSR1rsH5S59tW3bUOmgH4w44gTb3ZlhabyPu7b
ccYJb1fMrJgPE8mtDMY6xHSCRfCVrHS4LsQJJxMX2qF0DNk+l877WNVEgbcgK0TQa1tAiXoO1Uru
wo7fQczTGopsCog08atLw2tb/yym5KlLn5O2XZJB8/Shd2u+idxFadUF+tBc52m+tcKbqvSyVrxi
PbloHuVN+4JPD0aLI8OYMm+B/lqaoOFLnhtyvpWD63QYvzovKLP4PqIrKcw3cVMdsmplHS3dq4+l
WINSH4Lx9wrIxfbxNDpSoZ/e+cXO1RsY7L44lg5lwkDbZUwSc7ALcoiCKx+gIIH9eiMPmlVs1Nuw
fmVEF77OPV2Fdpm9P617UyhEgxCmph+zroZTQbmLdiDdNbcXFLlIJaEMbj/gSfdFg0RqKOGoNNcp
y+9xZzOlYlDIDtojTiV8OjXR/XP5Ca5kpCYQpWs9Gul0k6QBUxL78Xn8mOr+k/81aTwzvA6VpCQk
+AoKJi+lxJSOcEEOr7DgmJu+drQRJCXbuNFBiikZw+cRs0F8vU6k4ZTkUJm2w66efymPdtMKy0kL
tIum7xEuxUPcwjDHp4QIMWl84uiJqDAe/5f6gFwN1Jf1PDdCeevA6Gpn65VaAkc7izN4Zz/9v7lo
o6E+HvN39CzrTzdt0TiMJOxpoE2TCLKWTBUnPWOFWN4pZsJ4kXnZ0D9Kebqtgmqq9Xc6UglQFzfd
b43J6Y8jm8LkpMD8Gdh8C/2jl2zOCQOpleIgG7Vrg37oyFgYCPmgb/DLp+zIS7IWlWcsncd63lMp
x6o9yYwKMA4SjCBJ+qs2y5mWpEd8dAz8uXWHSAW+or/OxoQLHD7EEg2x8AwHHlknbvbLersbVNTw
bLyxZsLCDepVCdUiYVnfuAwYnwV6sqSP528DAdl+4HSCJ8uiqca3gLcT34EPK4LCIlNaffv1apev
OQ4A1MLqd2H8U5cJ/7RKW8/AQDhJg5vklctCwAcd6sarerripo1ebmoh/lZ3md0ph/3EzdkfgXdz
JWHgmW5bMwJed15kwuJNEpTCKcUQ5aN6kXQBJj6+0X5O5BYeF8jaU7EkEMg4/5uDszXi/GIc9YLq
dgEYHnLwQqwtcWWj+4qvKtueUfLxqgRHgvMT+4WxBGt8Xore72EwlR/xVauSb6tNv1ip+gv7gcQZ
sva0S1ApDenuxIQQeM3KydWpvnDp+HQzAgYUD/UpU2BOHbycLgcOXuecs0enVcHaqV4ybj6siYBD
eKkWnuoVmNb1R/+9CPT6z7VGHmRMzwzNy7rMV/6oncJ6HLEZllRRjYhrXUDn/Wzjic0+O7aYqSRF
SWuFE3DSdJY/v5PrXLoSm4A2dZYJXk9BY2aiotVoHm5tcmPX2ksZ5hq7DeSkDjYSOfGVh245vtcN
BA8cXXauPPd4f3w+yMSc4Qpk1Rse06f+jI91/Ys977EQbKjGH0WlHP8qP1bclsW3352tcXb+Wqc2
IVqHmWjugBKRcjQkA1/U7GX/ZVbnWcrmiOZPyU3pVLjVsU8SuCsWpErSdvS/ioljp1EdL/ZbttCd
gLsrfR+PU8qPPiJsh+OxPO3VEsV1d63c/SM1kif2sHgC1CWdx4+j0c/+RvG0VPw5yr5gc8P8xkUL
nWBIg9GAu0/YaYJTJLo0sC3Jf432x5ItXP0NobfCOcdQa8fPxmKhMO7wIA7TwbGNMix+y2z8Mnhn
Ui3jrHqxGdlhmb3TysVpNMv3tZ2e8bjfUSJIUJECzi9zUd0a1+AC3hvYJ79Hz6Rjx6bK1hxBrCB1
oq7NSmiacUgU7wxAuqCZzgT7kvO1j6OrNb8Mgh5a6dfaz36ZL6kEcI+gpq87soWB91V2C8av6NJI
yUsERpv6rxULSrH0wLOJ0LOJ0RuoL/ulxWKM8oGMqMvyZwm6adrqswYT7dDgZS4bDN6/Go39inTN
ZmaOuwrKt8YxrVMPKtucZRWXitft1wg7da9NP08bX3u9oesEFDbZY50IYQWZpb5UDkv91DUq7ZTi
cPg/F9mngJ0zXbBUWlg5cB1fzSNfudZ5oe7b9Ybvb4q4xxlicGUa7QJy82BsmLBL3l87T1dnwDhC
7lDN9tvmZzggMSS8UVdGJkGhZrk6hPBtjq+IcRKoWuXnCooobRuzYXnDqGKIBlVOFsrkJUS16G2s
ZGzGVcuoOOGVm7an3JExweIWAt3Ed6GXqBXtt/yaog0Tg57RwZZbJVdTcHKMmofkfygWEl3L7ptJ
kNEQtuSAIXaL2rIm7O7xtzbijh+W24LN02ICLQFI4q5ykC4DRWPmMwURdfqw3BFgYuwDynP25q2e
qC141ZQfSvjJ2ZWOXESri6nskYCKGasJn0Vzr5xasR71oj/gFvTWCqPevCzb33QfPleueJyiLtmi
i2oKIjPD3WIcUbLmkb1txF2ADfVfA2EqTnn2fSfBp6sJZULKWU3IPR53UwrieQvmqQzMVfZhZ5VJ
frDpgF2Hmefb1cA7muOoVrF81UtY0ZEMbhFFxjJDpYZ5kiWhSNMT4qQ7qM3t0LyvWvneL/UbRvuw
EP/G1rirIIyJLl1KJY9mPNRcKkZ53ihc7Ccq79sW3Ggcwi3jYWlTnXZSDIeaS4N7f620YAdiVb6s
t/ZZlw8VyUaRSwBnkutuQht3bR7yrwf9MPChUVBggYxcNtqEJ0AS+Xs+xcehkiD7HBYQO6ugvAaN
sIfaDY3Rk3FYLMZCkjX281A9zwNje56fauONFxEemv8gu/l2kV505jJjpTuWJudFe24+JRwNSP3j
NsvQfjkbLzPWamxZrOngNBl1fP2vfU2Ms31SwWH2O79d/80Y15vGH1g2AqWg3Kd/dibnU/wjy8WO
E0hhzbWT2ivKwrUiXFRBNjBhGJe7cbEdI+dQMD7WfXp7WKe9f/Ukja5EaniliDVGCtusV/SErAWB
smJzaCA5IVwQWcS8RHj3fzyd147baNqtb2gIMIdTiZnKFVT2CWG7bOacefX/o8bGRo/QM8C0u0qi
vu8Naz0LFFxVeyW9WqoLLsdzi3JL9eDgX/uRmoXdPAyNsrrPA5dZpxDjOUEffVG6hYhp5wmdaKSo
RrSm333Wu1OK4XDMIyrN0LC7pwAaa1zx9XQUOzQQPT9W9rvsOChMzAnZ6BSoGqoLFwjKaMIau0dC
D0u3g0BJxOTCFpZkvmoET4A9yIg1hPyCN/DuKwnTSh57g1nGWtR+Njd+Rz4QqewEH9nqQBxYslwd
Ef1SZ+m3XmjurHXu4mKR1sukx5Hl7Cmp42exix8Z/H3ltZDpQLSa7IybDS60el06EdXDt5nJlzjR
zig/iaODDma0jtDvIXfjaUnMqwGgX5ITdsxUPZAaBCy8yHrnmBUzLl7mwGTz8IgfYZJWn1xpXpLz
yGFWoA1FUIyQ2t1yg7NI+SVYNULAZyUNsLzQdPQojBNMxRwD4Dmd6ruSEQgsXE3DPcGsZsEAkhkq
okHSgJnODGS2JNAN8nuxNKKRNnkJbC3GGro5kU6Asr1F/ackFFCtCMnEfJRK+ngJc/oVV/pBRdjW
nwpJjBCGu3OHFc36gl1EdGkaTcGoCyFc5tASATdplU+eYP/KjatjpCc3wAIMU2VnrDJXaKn8wNdu
MbMCiyWgzrvZGh5M/WOXt6yUqDapPQdp8VPkF82AXAZL747fN8f2+1Iy/uFh0zHqxaJXV5+lBMZw
1f3CnglYVOU8ykcpSi24ItJKv6+f2r/YbCJtKc6IB/mTpoZf3p6qr1cO52iIzqb+wtwQAuck3+LQ
yFIgbnEw0WBtz3EkdJwekv4HCA/uwXCbUooPNpkCxn7UCbJfLqQW4B4GbmDnxuprTeHPJSMeXtLN
b0wwXe1hpNuuynsKxXRIAYK241EAMTUTANImAtItGqByJGoLFcFzPCv8BrkuA4Ukcg4n7vo5wgIu
5hkh9Hxs6/K2JuutCoYMbYEhKRdtNC58Va7abFwa02clzfnYRhaiTZbuajudCYAXNlhnCKnSDnv/
hhTP8PmcGHkI3ei1I0flUdQ46jqFRnUJM60Lm7fcwetiuQrfO6ugn+B7VwC1MtFD96S2ASepT1RF
16HucTmXdiXpUKm260bUYQ5ZJZ2sk2iwGWg/klqg9xGZSaE2p9HbUN3KVYCchok8FL5hQzmF+ibz
9LiPwJicFjY3nShdGbZYTZSXDQkZRx72U2bqJ9lsTwM4zclklDkwSCxxWMmAotwYrs0vRipuQQTp
umR2QyPCyFqK2RwDKNUHvh3Z7OQKFDAyLTowwaPW2kYBW08MjW2zVyYtJZtcIIrMWmRj/893vw9w
Z9AXZK97bq6YgJ4qfPca2lM2nkqGFJYPe+4Npo23Qlntvul8aafF1ylAtoQYjimEtfKq9hXLzyqO
WItKG2BkDVyHQPWAyLCjOUtctXOQQfYgLvscy/nZyhBNaP1J41iy2jYqYCkU4tNSfyiCFYCXUlmr
MsJeGGEjaXeks3SWm457BMkPimUn6XMfbYq/6OxyEKaqUsA+J0zHLTRbi/EwskHZqda/mzReqBCQ
l7A5g91NLny174HcZmiXBzSq9UTJ+LCYz8wa0nrVhNwPNBYhQKYYga6PIaTy8pNcaHc2AX3RphlL
doL2a7GyJFcNNVHQ4PdPwBxK1B71Ohwt9loqQyi4RuEEDH4MayMLM+DiiWoXZRok4+K3DSFDC6Xp
LkMQ/BSYjkS51+2VBxWsT4xjN38z33dmdNylLtjaSwDmpH/32rx//5Pif+bF+AGUpdgcg7UHtTCI
FzoF2xJmH0iyumnvJttka5MfZj+j4T1oYnk2hY/eYD+7a+GkL0FZ2vMyOGmvOQRNyOg9CnpL9UfM
U2PXRsvURHr0cnpPqhYMvoiMNfNWNMkAmg/ZUf1+LT5XZOYdBEQVms8kfr5GquaKnq9ARzWC+JO9
Lk6iVtzoVlmDy1iU6qhO0iMKwS/goQFBZOHW3V/G7U4bGClvyAL1ygyyGhiWkoRLk4VaqDCqYttD
+xjRFEVJZkSCUWF5YfL6UCj+RUEP5aUPyadvhuRsLEyAqyrKsyI0eabH3tvzPOh0NhNaHlUuKhRX
5wHSytwrZJLNdhGzv+zVsCLM8qXv+/3iOBLLy2kzeZ25sMB7pR+I/x/GVAuYOOJgaEWGBQQ8mKgM
aNEEt2tQhDZMwjsC1lRC76oPcmEFyZWX1ttelW+9+WpTB3WjBLpco1YI1WX3aO4I1VT/X/NXl8Tm
LueaHjDuU1b9ZGe8tgGH+q+QDHfOpBLcFqkprYWKUG+jjj1qSgE1VoQ3A4zQULPQEHBCNgFnIbaX
78630k/GB/YIs0a9RCNn2L0jHpvoZShO2yvxUfxGp++gyyVRrnKI2Nh0FvuuKYO7MVN/fgUWsSrq
dX7tXseHY/kTtOs8Fvyufyao93XuBgmmcj4r/kqyWV0CQmHcE0uWV5kGDPfx0nfbmbkWWQD1sSYB
VhOmsOtU9jYlNK7ZlcrC14Sctyazhy0OC5E5MaIYL1i19m4w3B+US9pSwYNPmdPcJeR8VPxUHX3+
isyWfrTtzwuk53r+7hnmY3k8G2NyansuhSMI84qVQ06LwVogyX/jNqGHxwFgND45HVBe+QKCnEmY
NCXD6raYJLlKMTWitiao2W1f6jgig8V6uDYbFlkwtmI+3/ajxYgbU/zALsKSuNQIgO7qi9iTg9PW
Z3XfXuUVXpCLmkT9Pp6wEEZG0QGOKQNwHPsUYNXy1jSQRSRhtJUCOXSKVFwaXb1Y43jNbFGR3HxG
tKE9DMItd4VVhsJMQs39ZoJAwWtjGUwqUK/rQW4qARDgWW68HHi8zBVioTomvgS4voI4Es3xgj5K
zYNW6/yhhO8JVAYDgZ/WScB/D8SDSejE2qi3sSVYK31juP+okZ7AoIsz1UlpbNOf5DoR+Zi3ZQTP
KlJWCPu+SF2brQ0Lk4b8REIEkvnxyv5KV84AlgeTuxNFNpQrhqwVH+8waHbG9HSRTjXvv46xfFWo
oi3mc71FNOSTwTnOihqt6K6egfyp2yXp1Ec/9294v01CgYhXqtkOZdXwnqcdnYL+JnblG4+4MTHX
n7UIx0yG0ha4UiixQMH6WotextZeJjFnkd2twokyur8IpLOL/7QQXh4NTC0IcGMskNDtCLLodpNE
Mfwkrqwrr1o8u+2kwWCCVQ9AhhRBz+R7TTvtdRWIJu05Q8zomV9uPFVSTMHf/z4lQWFMd6XXH1L1
ryHM9E2X9VCgg1SaS6HNH+WvXU5CpLZ7ImAqm6wlmJFotFCPtSI95NLxwd4WFThh00dtrq/Wvpyz
j7IQgWRpp1RERbrPJ2Kmo0rCpYpeYjbeqqRAiExKmUl73U6X55+SOsWs+ERkVJdE8egFh75YByN4
5C4qGy2qMDe1W3WaY/45HEA5NvehQ9lOGIC+PYeWU0XGx2UFy5Y6BuMXg118Vxtuam6uAKFfAyAz
3vHpX9UTU4REXxn5SQixuxdH6JjvxIpZabC4M5Lymkc75dFOeLSzdzQqxeLtL5tGInJZs0azFK83
wDZilGYB7sn9fXolmBUfJqpE2WAqEYP0myRv10ZeOStQPvdhdnMCTF7hLMe4HV7Y2SCZ8InVTPwY
ZWiD5beUjyM5WHldOSW+FpFqv6Dab6n2SYvyNj7PhNPaotKfRir851HXvJGVWdMRCVIGI3JruKLo
IgMLyi2ER8pDHBsDUHCkATv8iGrSfLTNtrb+HB1hHD/WYvushP5pmMqTkUI/RKPMAhCGxYhtbVXo
Y8TU6xeJkcCA2RXKxcjSOOZDWapImHEQBuC0sojYZtLW+vCvauMJt47ShevHlrmkKcrsgc3Dn+JI
KK36XUdzTvZ2wLsT20Z+3mAvvC7zgthOLg+avsJpQTUko+pMWOdfFBs93NFFCvMVANMtow2tYx4W
obo7RkYvSoeELiOdg0FzdNQL9TRERZtGjbSG5piFSQKmCsksVm+/jodLWhJmetw3iW0sYmNUAFq6
uFXysbfYuhfcOND0pUVnHAHk6CRvKtqdkcE6X9g1we3TXLBtwykGqCCrDCn0CyKDbH8bS8bAlfQA
W3g3H2N+ERtbkTHPOANtzHkYlyPAgWFSvdYcEGYj/jkNT32qMcT3l7Hpz1lWeJX6M7pPmMtYOr8X
pst+4qmxhpBu30qdPHp9vlmnjdiClmwHduOPGWQ2hGn7u1ZvGoeUSBrlsRP6a6dOd2Gb38y9+oCb
BKerIQj7nYXJW/9vDwfliAxb2eJHzT5KWB/x2ygsd75dIOI1m4QLRMxdoMf/ZTbbcgFkCW8Bu3eX
+LUTYLszs+5LGc+hxaubpjCZMY3f6mzmn0JGjotJxmbTFnOA/26rfPQHCFAR6WXw0iXFQZAhUoHr
bOLLcnZCbOLJ7tZO05aObtF3MtLCqUrWn0XGzqHKirddMga/iHsiUAiu9JF5E4isLYkfrwuoa3pZ
nY9mP6jThwLyiLQpb0wAYtgy5JPqyGr5mCoyzIk6yJs96PmtjApkEewgG5ltXfzMYTWMW39aMhHa
EZga7uwJ89yNzlNpvjqRL6741kvSUxI19gGs1N8FNX8UdXqPw43eOAliFmFF9ZR7JgUxd+UvftxE
IRKk9sdJ8/adhDKAbXiYNCjXFLgdPcE8of5DgiKNACAVFf1hHWIEKdnF85/j2BELSBiTjhxFmhIK
0zZq2TsTYVOsx3FOYOqkfp9zJR+RKI7zpVD6C8tb3o/Bj3PsJGh+5dRfXyrDh3XRNvx/yiH+XmkF
GjznnnGpYAWOsuRMW4K08FM5KCB0Ep+q3R8pstHRpA0Jw4ctbFjOkOutqMJZwock/bHbtOVfM/oi
ARg8vhyaCUwplVuBcxMUdJ890jXIhsJjM+8VaNpavlNFyqIHFzGJOg1WzaabgGYTPQNpJdOHt/7M
XzVb8qXwEan7NS39tvx7bdpGXq8929DvLKVIVTdxzIFd3zhWbb+Yb9QtvBvaSFmhsmEjxDOdTC8X
DHsEa5VsXiFRpwuHSbNu5apep9qfwFSXIlY/MNU6Jnu41MlTgVN2IzfmDEzX2wAGa2vGlXghV+cY
KbeXKGk1PxU5vabmp4b6o/EtFJqsjFFwPgw1vcbiUSXvXDjdpdQ6qxvSAlOLrBF4hSuUbxoGMPOQ
3MoCjYbGNcLEs8IBgMWTSq7QiNwi+KC67Z9bKV7Z1l4k8NWxjB867SMF85tqMvQk3FFEo+CuHZlq
jIyKqfBaZYaZVB0APc8obUfjy2Sf5mPA8kVQqEabOVwTJj6OtYCO4xya9qzCQd0INakhXtcxM18G
NCQbohhFzykENYm/4zQdjVQOK8sKmfHnabTKWVRbZWRiKhH7IkpN2OLZgnVHCWvoS6zu0dEUMZSf
ufbil9F6xHqd3rOhPpsKinJ68zRKiQPUzmuHqMCyZ5ybCiOxduycinmYPu+smGyFkdiKqKyjoTK3
1M1NhF4qGhPxOWndX5OZaqN8gGHT/kgwpIVtO9fbAkO2LFdoarTPdawzFoN5K23OrjA/Xwrhto5l
e1I7lrXxuBJuMEylYyDm56FQCSUrW+lSmgkl67ua4wBXrSVciMA5bDPZLlJZ66TbGSxhLFahSmvh
+kgBZqaIbQ6dQDp3WlkdkucapteuOFWNzlBmfXno6vRfgqtSvufW9gZCr0ukN+kGRE/Lwg6CXyo3
7IoZBY4/hERBYLY55rHFdPw69vuphBSohRnzk9beoHHtrtkhrGltPpLDdBSpj0yPS1BnHrHLMDBq
+SQR+9ISTyelrUv8sULmwYxqkNl9TS7w3jB8EZtgQCDC53nsU1wPR6wmEwDDGjWX2hwn7S/Mh/dY
GN9MHBemTHeKYKrUYDcfeyZUa5eEqp5HbW/5zc51Lq+HFSUm8vAGkqNZ+/NKIlR40abH+mkOq68M
f5JCcQNcHSM63bhiYPu1KcXZtRrhvHUH7ZkdIEQN3Wcxjs8h7b5WQf/K31qzeyKrFoT2jpPhLiZh
NUofGDdG7a0yl4ceAPuHnbjAThzNAogCRMmxvzTaUZmMkxh4nSQEmvL1d9G1QG+agIt+SBCjxpDW
KjJSa3M8xmb2LBirn/aEUUUnLL9RPVHFdM3TSMl6T8CA+kIqbX6xFr3dlH1qV5PCEKbNbslEYddW
Pk5Sf3WLz3GFG+9+6fGCqReUUXOvUhTqnzIbvXbNH5kwPpb2Fiukcdb91ywToj5vnxJoW9IeXy9S
m4ePSlwAUqFfbeEuueWCmpUGv0cM3azXaeLIWEWSRha272yyEvIuhfS++MKYPHgw77tVhtP8t8+b
205QnZRctqQ650jNdEojlHmdcahEOWwzoIcjcVszqi+7Qe6sifqhSD6n7/XC5iBUTbQ0ADioiE7i
YVYULsk6KLQRGCM+GakgoHaku0ZJOSYRLqUIZEw7AqqKyPTw+Rj9Ydf8pD9vm+q0qeFnksaYWPLn
ZHnd935nUgEL3BMVimet8cT49zg3JHHoTvct25KAAVDOGGDBgW1w0rFBoFuyF1asaOd4XCkO8K4j
re2YN5iwQKm43JoGaB409xX48wJi402sOQQy/JhkFeXdfupG9ZQg3l8CI/uHXavoAlE2gjdirCUE
JQwDW+Gztujk9d568Rp0u1GUz6UypFPT0WWZIFF4jtgxsLcRccKT/7DfuoVQcgbeZDImuulum+SK
QPSb30M8RL71vhBFraB4L+vh1PkEpLUsDpjBkzNgwL5qCQCJoZWkJNNLvBiGoIbfOqSMhGEOqqOR
swVXmowxjtB3iZidvgwaH6qCfG18EtJujc/wBWGPSPx2yaIrvbRpfotsjV+VP8Sq11Cbu2hwenvk
fYwnO4aV2wshsQNRyXitMvTT1v1JcBoWrMzLrmdsgreb0Tnb0gLJIEaYTssiHRfMigtmidlMkq+Y
lJ75MsHsCFK6YNU1n+REX6ciL1mOLxz68+S07GyKdvR+sw8syE1IU1C5rLQMyV1YaeVm5ZVxb6co
hpmuZ46eSleqlpvVdLe2nG6mBIAa9h30AG6wxUtAc5saYCqZHbmOXNRWoLNbWeqPeepbvFrhzDeP
GVfsKSbOcOAZ20goj59UkGZ7Qrgs5j+med0w/SuiySqmeBAd/TaDQUr5AeLbnsC6S1twRs3Lw/US
7zLRwXLeMrcFKqEyM0vQj6KqCHVYIEp9GrTpiBePfRt73sNo6o/ivzle5SyJw+gBQtdgEwtrhmjf
2Rfi3nuhH6G8Aq9qW/nhJAbUVU4dLjM/lzdf4YWC1d+hoHLuxvSmOScthCk0R2o7u3hg3FbO3D0x
HWJBnB4V+j4Xh8H6s1vHZpfOHwq7py7EkI74gBwrr0YebUwoRx1zxeYrDK/1TbBgeyn7wakZVg2j
GLZqSY9PTEJ3dk4dVk7lxW8jCWCA2jjZ5S9h+6lPnT1bs2+2HIQxf+JriGzS2a4IvDFmijLiXsb/
BQrGytuoE1iQHKxFOey/ND0JlGLxZbu7QeL1KuNzajrocC9JpmkPyNtGmseK5lFLGW21f9ajcp9Y
NYhurAqoweFGEETT/4vrPaio/XOis0dzDsuV6BeS+OIU3i7ySuxS2miGoluQsUSo6K1+GZ5epkqg
9nzpuAOSE1kFLMbxeeKZVWFFD3SdQrWH8SHJS6odxdcFhmSt6C3Vh9arR4Qvbp637hqjgz4UM4o5
gOAWwgklNDlUtuJIDOgph3EKuJbEIFyncE7brbhsUZyqzvZsP4RmfPYk3qVIGBRSlax++GSgNy7I
riz6kfpoEICn/Sg93RJPi9KdjB/6zoG7GGHHhmDj2TOyKTByPrj5jg0fLQbMEZ/1oWBLbAeGitIe
kfYyAS3ITNceXWtk5887QDnY5da9PClvQ2Ndt+2oswK3kvrA0uKGSSpIZ82XwXhNYqhX//ZkOi9Z
fC6E5rLP00UigNXKv0aLGSLcjy8JzgsiuWM2afBkpigxs4gsXtp25q83ZdzvnSQjrMhBOW0XYktO
6XHBhjMgPlVsd5rYGfe1M4RTWgXLnIcmSRzMfLMCG+0ZrZnGv3fBj8Vsg40VIu4VXpa0gWjUiLc0
vNT8HbNMmka+IEwz83fkSel82pky9UyZ+iGOEMIOHXmOKaFRmMQq5neauywSb5117bXVHTOGHqjv
C7O4mHpyWzb1XvXrlfE1q73KvJHc1yfiEUPGeTuWgZ4/z7KX8dMM/9KJWNJ4Z7Kmeau7pOu9HoW7
LpaPTC4fMVbRgi/GTHoNhuAihYpY3wioSeTTuMQRsoKI2ruQFfdrddkauvUL5JhVnkG0cc3BUPWu
pug3EFckHTBZY5+HUmFDbyrhItdRlTMo9qdY97s9Ibqo1A0PGx9h5/E9Jb/Reu8F4TYL/wQLNaRl
eBqMBPYgm90v5U2ZpqtOBHIjWQRMTOcu7lm/FlGfY5979X7AWDfV3UPUNmP5XvY9nAbBw4mMNL58
SyW+yebu4lO0UumW5hJhcu2NpcZ1WAbyIjGYZ5U7DvhjpPjU3VSV4UA9HHdobSnyKQPRFJNpLIwm
PwX5ySoEP9oWZZZQIw7Y13NnVhGllgQUl2wbVlJfqQjA7s5WbivS4jB3ZYba1+R7E5BJt9QiVGq2
xG826AMCPCzZoognzXlTAL4aPrtPny8rK3ZepupTuPsGUC3LxhU59lEBVnugtUYNEsTLjN+TrQUW
u0STj4v4C94lKXrtofG/+/hB7pzyShLn/yqBdlBWP2tR05NcaUViup91mcdo+Vkngo8WMNPE4yC9
Ax0vYFCngb4qGKu/cWqfRgAevXXtGixyVrhUQ6TGz1Hf3eYQZevPr97WpL98g/lNjtyAUYxRWOtB
aRAXzo8krYgRDbvCOiWoIGqoICyS+2A7uzpcUO1Kvqf4owY9M8V48mos4C+0pfowZ+M9NdQPYxE/
dbQSAGV6rHvGYf2SsS1o1QrbV/XH3qTAS4BkFEFKwAV2r0By9zz9AV0WkCETwEe59J+yWHxmi/Ku
cw/y+9woS15zK5+NJB1LnOLbXedrr5BHm6Iu0YewSvYw1Rz4mdAfp9zvNfSVWuna2edOfcZycS5k
KonPHTO9SgS5gQRnbE+UKIb5ifvyaY7ps5alT4u4uKwXjjpprMMzsVeleTe67i39UIbikasKLRl/
TYvP+vMopH/IDZpl2S0ZwGVPS1mu0j6dGbi7keAOsDJ5bzGKOVLHAvogXaXtBv4ACdFpFvbjtMpo
fPdLW7HPKQ8JZmdJ+9MRL7gxdu4YOzOJQEq2vKMJ/NBhhK6C+qF9tUGFHlh56+1S+sxkVl3ZyZw1
R2ugtfFxYSslmGitVgDKw6UU9bCDwpT7RrG+NmK+LN07663iqasWJHVI1cg8J0n4QPxyHonsIvP8
e+wOmd2tBALfLXTC/WQvWx22OHDHeTjJKt05bPxaMcguWaJvk7028aXBEC0sxKgTUIYRrXYw8Gfi
vPJ40vEQm9QzAotgRWCKwxj7EDUR5FAevvS6/tgIKEnVWxVR6xL9FllcszWwFXJwTGSFVgMeDPfM
XLzDzxbi5WOPqbmsdwmxrolYt+OFmosBz8xkPBVF2O+gxhL6ZxI+hPoCjkhM5DuIPgwfPj4SV9KB
LvqmI2+IBjPFE+Bs5o51qqKJsBE6CDos0dOEhQ3kFGzetAlRs81n7DrUUAzzdYrPfyrfjw6TeLvD
0TT5QUYyNONrXY5XSwHhymVsmNJ5U38mluJWT+XWwMuXbogGDwaonhzsBOPeBqTdNzo9Tgrz+Glu
zVGhu+8oSzgNZmiDwz+zw9gIQazhAciW3gV6rvI3lVWVvMUup8OBMeph/yMmlFzUvDPFrslSQ/kD
JOFVout/Wm07kGKV1fp5OaKw/5kwcJBbaFjw0hVqOYn+Z8dRq5s0xjs/ANL2hhItz92FK3N5vXW9
XyCzXZklpugDtR/U0qTENtPhDl1o6sKqj4Nkm5liCpj2hNWAd4/AMTCPL40Bz1qfRZtKcQPXT9RA
DeQ7ky7IRT9Lo+IbIVyNHnp0/uQiQr+P3e46QH9Binuqem68jqxzcln68thCNvjvrXCiYniM7hci
+XPbTBfM+3RasifisNmy0Qe8gTGS9NDOZGgIvFCpgwr1iByKx471Uqr+S8EHxIBCLPydQh/zXcCN
DmKi31l0fVmD5fbxWapMf/yqVf1WdelDDG1VO3xhyiQN07iqpBhtkdC2B+AEDoZMhObpsJ2ag0Xk
EFcJdW9HzbugIEsYgsyU5lzSXCOCN5+MGJ+GAmVYFu5TnEV7+VEk9VXeWwa8v2q2ffAKvNVK/aXt
/Wne/QF0hZaioCifXHAU+HFxxZ16rbFPJB21TeyOwNmLlAJOgRCN0q2iVtnr545f84ijtuFZtyji
d5wvpnXqSQGMkxOIg+vcLTeyzO6sglXDzeyWPfoRrj+ArEabgxTXIKyugD91k4KGl7hvgSDndkP/
81LMr4t5VdkOph8mGvEurc7lsYtWJb1Ou4LoFuUzR8oYc6ygaKLUVM/E73raAUU+e8IaUSVykANN
u35uO+2wFpWz1vpH6+UEHBf1AdeYFQCCyVomykscUKigSDeDNmH9nOMWSr9NjJbEYe3W8inU+Yfc
D2/Mfu7KwUI6CUHimAlf84/GgWp4hjENX2C/cFCTS4e1lC7C/CneJQT4jJFmSNYLOgoSVtR790+/
z+4m4CLVGHVTvyH38jgT/BmejAmsa8Npwyc+2/24AdQlW2/CV5jNBA13J745pwxfnWZ00ZgYoYCE
TsfFAvOstgu6sbTL7Wn5VVM4JjQdlI65eBJ06SS9PDcJCHPrOW668/oSz2t30Q4vi0DJEY+ac+GR
L8cxUNC7FFIeSsOXvGMbgYgjh82BILAzuSckWijnNaNQZ2jRhyWhiqTdYC1L9i1KtBcvB2rYr9U1
wQ4udxCeh3hIwnpEfg3rA7iHec4VXDeRPPyV11eoknTCA37kfCc7mYYA0nMJJrAtjHvOZF76YXRL
kMwW6aRjpHR3LIu3Vng1zfldTa1bU603GcyEdl3jj+2TNaCnXGUPL8jpK2rJVAE/t3R5AMlXeeWG
ONNa2/WfHD3z1Oiefi6WnwL/A54wPywyLpyJuIPr71JYL525XqvD10zV0sI7X2lOdZrT9J0puGvu
oyfQospz4mjFYNOwha9fQbyLngptfmA1b0Gal6QWv+pnZZR2gfWj6kjf1ma/BzcMYw/GVGy0J6Sb
XXkRIYTJfN1n/U8yLJeF7fR2yePuYgC/yYQ3pc/CGbjJmThfPVxHjOjXuVTuSdJedEBD7tkqt4v1
gjkfkkcNdmAug2StwHRuYUxcReczWg8XpiI6fUCkb22ExxbrqLPhe1zZpxYs/+flMBtE/+h3feTg
hK69IDwRMkck90SaccyZzF1/TH5OvKSQ3WTcfGglzjIC71mRXTUfXPjto9CQeaY6CwSYlDtS5g7+
jArCtDokFDvvrECum23nL4GNo4iuhFuEIRNIN32lAlh1x0hI3snIhsfG06uMA8yRKBaWTMCIw4Zv
z2jPdoWgQtU0SB5k7MGwT0GbFZJxdUz8YOYpU00YISJGeYLKldahDxEnaFvKeoglUIl1Fmi75G8i
1TZrthr5max1x2r5wllBYqDEaMmKJU70o1RIt3pob3IhXidNu8wFIV/4r0o5PimOKA90bxubJ5Ms
PTTFyATF8Yqe9M5y8bELxpscpWxH+nfMSkSPWSZsL8wdour1K5IunQa3AObJI5ERIoYz3CJHB4HS
KCN+R6DUKi30wtTPWMZlFhgxgoVZwxm2Uf0qUUulAPz0CiqrZAYaY8D4p7ah5oLMSSdgIOnGMD3h
FcucrS0c47/02tgp+UEXjMUTxuKegMmVQu5rfikhnMZaICbYLJICVeRQmCRCHURwLXh7at1fMW5r
GXHAWJg15CivpozkBGLqm6Z09Tlmfk+E0DZjB0HZXQdrpQcDs2YxZuDBOvIlhSTWuD5aqBEA0hD2
B+1HOOZI2P6rzbYySBX2Zng3KZFq3NavUTShaVqy3OKFUPt+dPOPkhMve8gqy9QNhgeSq6GPxl4+
JRPifqLY/rdOMzKXDPOvzvIuN4HTkrVAJ1cLF0V50SUOkviK3RoulZVeuhZoI1vhQkzc9UpQyOun
SRTzfcJBmgw/UNgAFSCR78iiZQ4HIqzS5rIQR9hMOS6hl5IQ7EJmIndrS2qozf7fbqXiLIPUsjcD
7DHIRJhzq3mFKp8rmLQXkqS59IStOzXZV9x4i4IKXeXDsxbm0CNIkTbEEjti17DmYDmTs0iiL9sz
tME1ueCYHXcYXGpvOCRDKnrqlf1u6wYm05UC3cHWt4NLeeXllnuNO5WAjDY/k6ekQwnKYvY5Qw4w
A/WD5VlvA6bTZodKbyJaaK17km8PVpJr+b7PK+Hky3HJZsK3eRsbw8VAkdwmCTksI1nF+ZVMs9tv
CU8WEyiUSKif8Bs3PNLsii0nFQvmgstUnRVDOzNSNuoyknqYA5g72oQE3J6VMdo+VhtiiXofB7r2
QmpACBKxoG+Z6Pez5EtG4f4vxoswCIzobROiLs8qzxGxKwxy4gjqjDB+6kQL2lxkoNgytvmvOp7B
0qjJB4k/THrtgOUQJ30SP/dZRrhDjFBgiqACjyMe34q1gvHc1S0ECH7g83a7r/9j7LyaI9eRLPxX
btzn4Sy92dg7D1UqlaQyKrl2L4w2anrv+ev3A0otqrV3JvahGQSQSFZLJRDIPHlOSrDwH2hqAJGK
dBs9dbKCUbiPwVnd6p6yGcfsqPrpbaEFJy3VT25c3DXmapjJrSbAlqPP5IoA7t9FvB9nSOioBbkM
7ipy8OhfBtMpC57h8r3W3Ok2iRANdqkC2SLgGtf8nihor+DwK0+o7GyTolkRkACOxtoFLhvG5O2X
JK4QSNi0TU8+HgnLH243bbWHguCAfYBgAyIUuHha3ltmX947D80G0fpt0ABiZnklV3vlxhDLGx5B
dmRYx2MKm2yjBXdp697ryYPbN8dP4JtUHR6y+LrmPa3e1GPF8XNtuvqhhPIy5odsw6Cvh+rRFm+0
uDxadgQZ+bQl7RfseiOExKkHn8wW1g8QCZ73UZXvM0MnHgR1aEOUr73pVqRHQ47NbqhdOND1VfuN
IKu0vwMNR/D2OgaHpJA9aBoAYypUr2QOpr6+mbK1kIATBRYt5ZszHOBg/0ICTYl/NU2819FkUe2r
ujYoPWvBvHLcY0vsr/YVBE3BdVUqsI+YiI9RJQFNCgjFKdi45JVQtNwiBLIJk2ptWpwii03czzdb
eNJg2C+qEWIV6r/cFeBGYN8y0MwmeNN9h3IXYDY6iKEQeDQvnZk8EnJ3Ucvpl/NYy1m+tAAJ2qem
ekROjb/tYtWTgEDagN9+ZNkrCs9OsLjfBY/rhIjkP1x7SpypKkyCyp99lMHZ4DspGDKOwzBkp2BV
9Bj2lt7cEnq9vtOGNZLuJlQeEDhDD6mYu4/Rmp3iNoPtFapk7+kfdk3EtAqpEI/rO9IzNRz/H/9R
BF0D8pCj1HyR9+614fKTWql2sempvBlc9E/ADRTzdBGg/ghzHH/ZqOd0m0uqfaIHn6P6PSoBdwro
meTSri4r0DX7aRvCY2tlR6hsrXozOevAPbJ7hDC9RHPscAHRf/CTDaWx+cCrLUufg58dPBUeuef1
sNZUe8ep90HRh/UH3so9dHLbu6S4mFEiRVrWJGaOEiU0UpCbbnuSlA7SGiM69PGqDURdK3vBhgRX
QOIytuZrB74MeNbyizZuLvQDKPJbjR9WCMKhJ2bk1Zu0RQBSaJLXVMwEJLv4X88P+sEFSacfRNE9
Ks4blxqetuEHewdmeqNdw/5GtqqOiZTnnwpSSwNiINDWaqhEugh2OBVQ4rWHomWQkUQb83xHFh5B
c2CmpSgoJ5lNVZ3RrCi3grZmhmBpgtiGcEy1LUwwM5eID0f6NRjADH3IChKHae2MpBRW+tH00oN+
jE39umzVqx2oaBILkxusu4S4gtZx+KcQD8Vl9dqespseGJ2bAkRDMASAou+zdo8Pht/tS0vbJ0cw
NjAzKNfFKjxZjk0EEQKEDybVITarUBoGSPtQpx4NwMzXOrCVkZJyaOM08Be8q+DJ7yd9kxDMSIm5
qsRcY7KwbVZCw3EflPCXr5uGeKDvXIHNvHb0hENnsyIZb302JtKTTnDoy2Z/8WOaIdhpgIdsAugh
Y+O+1Ax++tE3HtqCbOhi9llr6uTU9YduXQKe6oLs2hzKG98udkqDQMBBwL7CqLghdrnjFx4LwgNO
hK4p6hFhru+cm+Kj8lh8M4NVifLMlYngDqDgatWhs5MqUBwm26bOtzb/tKFbG+03US0zQOvndtFW
hzDY8q3LikWlO3iJs28erfKDDy7bNZ4Lh5UMCag4PKQ6tTh5+pBrwG3XkTUeogJM9gQm2woBHFMl
5yLSVoLPCx3+E8pVsOZXdIh0VGUytEbNEf4/7T6/Ky0TAnewfWzL0mZEqIZjKyBKn4SNH1HXD5qH
/emG+H0+fu9BKRlgMTNNOfFXqGqbSGHZ5U/EKT56eXUzc5Zz2qesu7bDnQWxuRcPl9CrXiYcu/JZ
IUlC1RtZ85Yobvi1dtXTyLaxtZqbyRkvgpAf7hh85jeXwgg5H3P+ZBx2oiE49tI9uqS1NaQXJyBi
EVj6KlSqi8zsDlbCG6GjWJOXBIDigoLsRk32RV3ByNgcvYMRwCjRf1T75DYwdQHKuW/G9iFCOy0P
dCpL6rXvuQelAHo5koDWAtBV/olosDqYcMZoeyOfOdgO2z//+K9//c9/fR//O3iGxCidAjIH//of
2t8ho6ujIGzfNf91Wz7nD239/NwevpZy6qvp7xP/dYi+10VT/GzfW4nnvU7C/8vzL762X39rbCDu
aae77rme7p9BGrXyAXxSYfn/HfzjWXp5nMrnv/78XnR5K7xRQpD/+TJ0/eOvPw1P/iTOPwjh/mXs
+DVj2vpr/vXH1/f2z1+b9q8/FUv/J+kPy1FV1TF0U9dwNTzLIc3U/vwDUus2/OtP1/inZqqua6JB
YHJn63/+0RSdGDK1f6LRZhiqZdtiwPrz13/0t1/J8iv6Iwe1UkSstH/96fCI8vybE/8RtiK4YB3S
bMfSdUM1Tca/f72P8gBr7R82X+TZdJJWMGE+tWPSQyUI/TN7+pe7NKIgO1Ani9WP0dFhw7LY/V3f
MtczEzhas4vOKX7Uqqs/jS4BwddWL1pKkv2oOIGdx0Qrq5sJQcSWx5aK+aBzRLyY3B7JxLG2Hjyw
5Pt+tL7PSZnVoJLJKXUoBpgxueBWy1TUgfzR3QdThRSO+PAUKZUVqeZg2i2XcydlDIKxpFRQW7Kp
OfeV5BAOjnXH3uZHrpKxLHJEuDuDGsCpd22S5UP4RAoDcA8ccM/hlw4txOcyQxc7rqbpUSWiddnE
OmdT0pjrN1+jl1/e218WDGrvfluaYbqaozqmSvDENS2+FW9/W/NU1EmRzOVDGZvdXktccpFGc+21
fr/3g2LY23BgQ24m2k6cc1tQa0aWoHrplEZyOFTRgDnbuGLmebrBbjDtG4QR6Fr63z9AeoW9qlu9
f6p0u5jLu9fPWcJYT1Yvip9C1/3pFL73mKoaInpWNd+oisemJ0qCizyZ/S+8WjZWo9s/IKz7aaqj
9xhVlChYQfRiioZMcAHnjf9Fy+rN4Gf2DyXmhZEhqDA3BNHnMD+FKpek9+OTOHVxv/TmVsz3SljK
ASqf81Paz6+Wvaq4VC68WvnsRS2zVyYCRGWYos8Rl+uJrOqDvFh6eCjcmT2c6LItuLdm3S7OFqGp
hg8V1CrvLArFL9bxVGbF+m9G5RPywUqK9d94l3MLs88Og82mIFCeTGcIkjXQsenGM4JopSphcO+o
INeSDF2ouDbmVUi0ae6RIETejipVAkBkiGi6CcI2xRiQkpHtN7dq0kURUdl4bYrSWDlMCM3X7uTt
+RKJ2soEajXZ7Fb/+ZuPMMr7hUqzPIp+dc/RNd3SCLz//tUfUrdokswrH0wNMTffKkwKq1HuJVSf
H7w40W/lBTXZGW03G0kbS789m/H3DSY3mxEijXuUAgDCELywEPiSU3y/e5ncoAhLlT0yIYtDOSoe
NBOief+ggHID93W6nCQfpvrg+GSztr/FXd3vxzwcD9SjjIeuDAsIVHS2t3TJSzRlKBPLWy03czkq
bWVXPE4UDMv26+ibGcZMLmg0kOe1ApNCzHEoIMMUt5Ub2DckEUloiotrWyWHODFC1JAqmdB9MzrH
bZ6vPKO0b9qCvcJaTjz3yumTTfphtfhM5uIpiGOEoRAuOMjLNHpoi80wZftqCF2t7OTMHdwUkwft
EXadNB5Ja65ku1SD58Es/K2t9NshoqaqJ7F7bMVF3tl6RvkIgxT7UJkv+omzw8vfFvkl0dUZQi9v
3jZjXn40UlJyw9g0B9nMyGClVuWhJeAVd+g9nQxXLT+2wzjeZEOoraWV9KEM5C1lM25gh1x8zDMk
kK3hPZYOjB+BEtbthTHWnMwMNmHygioD9KZpWMNFA6xr6cvKOtnbBP8Bfwgb2ZbDmuWba99vrHUQ
UdA+VeCixo7A73l2+er7nTPZlFNi8ah3Xk35KGnz5lKbGyc1qPC3FZRaxI+pnPzPEaFzBFUV/QML
oPyxxMi0HoO6AccrjGbVJ9jUmPBu1np2q7ShKP51vwRzn39GUgKkS1m2j6qls4tuhgQsiqJcqmCk
9o0KQ1OoAVzgWJgc0oajflm3wZ3Rgz0j+tY+QRWg84VP6i8Eqx/bIrafgxZyiTRB13z0/JVrdNFP
r9IfKqqKowCUftaN7T2ZfNKptcNC37XIG/Yg14i51pAdqml7T3rIvQM3LBtyAkVHzVWbGyhgCgN5
QZbiO69tYNLxSMC7LyjEbzJdfwpNl+iK1wjGzNh4KnUwTksz12vnUoelbdv7A7LIZf61jZLsu5+7
n6DDNB+tovK32ujCzPCbwVB+Hvva2NVA7zXB61Qc4QqMDgZFrUtXOIXFcZwi5EA7hTq8+FsfBAlw
RjWn6mv6JsdjHQJz1zCgQRNrCeuCR3nfyyoiekK5WMh149fgea3IBh+m5V+z/FJ9mSV7pL28wPVM
AHGYb3o9UWbBoAZstTCUZjXGZr63Iqjr7Iha8HzwbhI5kAgbOZqrKmwkBgI9XuvlMCeG2Sg4xtK1
nDe3pCEO8tZtXYhrVMI/psLfjWKrTzk/2lVWuPnPjWc32c9+LGP4mfL5iTJlgHdGRj7UgprMrZAJ
1DJzutf4gYMxJEGa1AA5DL2GroEMk271e7a1OQyDnE73sr9mQYIbrrLW2qi2ICoJX2hZAEOrEqtU
Hjh6s1suM6SD5+ZcqfMqaiCMq4xxfjH82zlvxt/cSp92V/9sDGeAsTv9aSj5XFDgYFL2kTZddGko
YbpTfEixZKe8yL4mbKlRkLeVvG2n8NY1qcFB3ii8LCtoC0qv3k8KQQ8qsRRIYlw1ifZtDl1o00Le
JPvORmHDcAM58E68CifZPI+f57tupKATAn2PnTX7tyNewXEbVuu1N8J1SMUZ+fpUXv/vfTO7HgjF
vqx2Xm3cKEDM0fcjbTvYAdPcNK3gphPDqVDrjqEmcbUI9Uu3cFFE1yAkCnISrS6ryGGobIcvrWir
XXlfqFGIoGczQupSGP0uDYDIDp07rRzKQQ/n27B0IGr0LG91bsNPiYEnDLxSyVc+uhtws4chjDXh
cEs96nAr71SLctrZgn1ENj1eTShNdfnPAOKRK2k3mb6QRbWmUz/V2s3ZRFo3TnuJ6sS4X/zJfmU6
Fd00HZfuNuMVVpXfI1vv3zwd7Fa+H515WxElWFHRVq3keSeGfv5oRsXJtAzrQZ6IQG5S9FLbB2kQ
IXS8yVWO87IJ23lxrMPqJE3lpFd72ZUajr0h7jJu5KC0F/7teUD1y0iLh0kJXnwnr76lba2jyDf4
pl1905VYh7OQ7FboEQ6qyITcy8sQ9DdzS1nFuVXWZGdrg2UUAwd1gnuFepitUiLTvkz6d46qIvMO
chYAjrMjtrPg8ztwYR06ONo4ooppwZgpL6LLb4kGVblZw1jGRXSBeTFJLZk/WOz4dFrc3MWk/F1h
KY1eJy/+jKmCtKWbDueDQZmwv01tIKPiFCEvVUOKRChfyxa5t+zcb6tFs26cgHrqfqb4WSv87JBo
BYqvHDGW+anwWQm7bCo5akh/ilVetrahFBtXuJGPXOZJE+FKejmfUKSbv7MTrmY/eBoI/Hhx2UNh
0G2qDl5zH0zWDqVtt1xZPbyNK99Xup0RI33FroTbc6+cJNti5jj22fV54M2kFy/kXNVUiYiLkQfm
q4n0np+6ED71Q8jB41db1YcJ1DdCKbeJxl6xANe9PXeGVkemGlICv0yeyOd2N1NZKbcZbIC39dRr
u8GdQdso/m0pLvIuddnI8/esXLwbiAnFBY3WwyXxy9a1IshdO+erNDUnzQF2oEPR7ymESOVj9Fzl
SFTG1DeqvEFaJB/38q4jfcOHy9Ef7VWApGLA0geO13L4fGsWLGxmDGpIdjbdcEhaODhqYb34knfv
+iazBTQgXEew4ZNCigcVPSgHji30NOKdm3vZyaFOYNWFYf49GpJN+ruFDSPb1QxQHQSaNqwMPXN+
lMGDD/nmdyMx8nWQx8DoOvSFjAAqpmxynfs6tgAiF4b9alo1DrXm/WXr1Rmy8WELwlXU+kwNJMJw
xFEDpgVwBKXR0YMkZw0dWvb9NwMrJ7Wr25ooS1WB1sS9o7NaJPOn0JzrfVCHPwqzdC5LQxmNj2WY
/EDp2bl0Lask4uwYgm5VrdbSGLhL38KR/jJPGspWJl56o5v+Gu2XW+ExSx2SRvFmjp3pFJXZfJJ3
WfBDA4RyKxvyEoxGgLJ83WwDYXU29foEoZKYV4GYPncj5Qy215ys+8WVNNeijkpDYvJXi6UbEQbP
Wx+YCKIUkHhGUPA1wDvl3Krra9jQ0lZIreo9FbEj7ApDB9ZDg2tJXgitvNzNnpui6vw68m64n7WT
2Klv3/XL5vu5i9fFn+xDlm6iUr3Q1gr826wvECSyJ/NXhC4hwh2qnr+NiDa1Hg75bmo2z22TkMbR
d0JO08J8dAzj1FCqK13Ilrwsbs5u1aR5cdMZlLBBYm2tVC8wnvpgoggyzh900aJS+U3Lzca1DTLu
wQhV/SmxX8ZkS8xz+uYBvsj+KmxMFmyqCw7yzq9Yv1EdK/njIvcvB2SfHJUXpWZGMtqw8rRVt14c
vLODlc0i/e9ABCeesVykg94tiSzlH+2kcVeTn0OwZKETYg1qdt+3kDbaXnqSXXFfGru40w5laEG6
ZgOfMd3b2rTDB9VM4CuciWrZRhc+1EYUPrDfheK5dW9l12IhJ8i+Vx+LRT60Lz5eLaSPv3uKtPiP
Tym7VmDDAOCXnVocnS78bIamfiVb8JdzpKnFgPVroNYcgKud7l4WMyknGCY02PNEDEOeMM7HkaZN
0eHxLe3ifDCx4p4kfxRn0XGuY6pvEYwIdSez0eY24wu49P2NklnBZweQR+IawZNN0cbBzU3Sr1Ee
fkaWlIrs3B93/WTnHwvqD3TRPwQxemqwip6na/NMXX09eLfGbNp3jts9SbfZkCZwTaE9KGe9PsXR
zfSg5a6ykma9AZErNT1vniL75VM4PG90z7um4P/znHXJvd9HyX3ABmnTcYS9kM3zwBx2BNVHFfZT
TIBTn8wh9Pat+133Q+ske8cOBUrhKyTmSFzv1c+5PQaCBagqyVYOrb1RPMe9SprwlCmO9pi3HeKQ
LpLgrK6QTmgjC4lP9mlU+y0xUxKCvmF+ajJ/JQ3UFpEdb7YAtkLd8Gh52Z0V+9lXAkEzBeAldO6B
NvId7wBbiIFJ6SvQaqoJv0gcH8w+ARpLlKGam/zr7x8D/gn2HaJffAyXGDcqZ4hpm25wE6fDfIuQ
gP9gwXB5AcNMsT03B7RYqUlqVrLpAhNgX/oQOjGESsK+js14nWRVey2bTWJqV4R4BtK9jJZJZN5x
Yjy3ZNdkUdxDVubYaNbKGobkaIiLvFO6H5MX+HvZYH/70q0XWXKETf7WngYkWl/7pZm8NL1arSZ7
gA5Q2L6bT5GIvobNBnyEeJR0sNgp8PtvJsXNUBj89cQ+HEcVfH8Hq4yt/1wetJgo/D1SqQATlfx0
oT1RQS/cK2kVHqPtYhmBnD408NqKfXA+5c01MiYV5RxmB7/ba9s0v6O40WrjoSipvoyVlIrRXulq
tltu17JFHJEX0GrzQnbKCyhHF5IbztxJAZKpR2rAY9v6QQl8qjCL6YvvkIedRL/zW3/g0i/tG4Nw
/TgR2RGT8kqfvjj2RIGu2ZB3ztuzM9m/THp9SM7ZbZdaE5JNFMefTKOEzcZGrC5QW76SdI1+U204
MbYXUaK89A1hVR1H2IXDeNa9lbSLSjRGjBoen3NTGDvZwC55ipJV4rqat5JexTNgI9X2i10T5RAU
ODnPEI+UF69Wq6NKjapsWcE88/Up0KhVB/uTEfbPJrUVp9DqvbvOth8KO7I/Ub49XxqlU26VGaus
6EhDmRpsB5SWjlFLwhz+brl+NxkFQuB4C4AEGnkDKqYPUeskR7mSvx8N0QF+N9pTxLQmn4JWzavn
qvH2Zl6k0Mx27UabAVX31AufpgTONHkX5Z9bPwCJHo0v3VWvvjWVVgE54006O1B0eS3Q2XSK0oOh
hmxJWevBLMdwp7dNevDgwIOsUCMY4ZrEBIXdG2Mnmj+3HTqFKfuFneYQmykCZ6R6iMDBtQXgxMpb
MumuIUS3l9teiX/0I99MAkr9PnS4qFUhCsU7ymk4/AEJp2+cWr89t10/a0GQ2+aHOKvA4YgpYxQ1
kH6VTmdR4GV+b8n6HerZMo7G1JlHDfLY3ZCmrBaoOiRwRVyxFwP7Ly4j3zBqaaB2lk05QCorZ3MJ
cRwGi6lHxHelCTaXZQC3w5Wn8XawWVxhlTIj3p0giXLHQSkSflr+muCFCpOLNnLDZJXDFUeVLT0W
AYNUg8uI9OmFWwxpsEoyZ1vbrf5cJ+V+9LziR1oCxe8V91sx5p/MXB2/FrXzTE1M/sXWwG/DaeHx
beyIbwdTsyYfin6Eh36FS2mTDIrK1hyGq8bvjafXMRk/XVqvY8Ly/zevRrbXbnKoqLrIqL7N4URd
LSGpO0PJUOTtpy8hB611ldnBAakWX/YnvffSXwYQZP+7fneqz/bSj2Uq7/3Ifg3A/woQEHiw6Fbv
bf3JmrqYP9XoVhUtR7R+Hwu8AGhUbpwtRWuZl2jJrTW3+pM+WfFJjKUjUo6ILnfruabQc1K05GOd
DPkKst76G8v1LkkjCONQJu/yCcYKEK2EpzPte+blPxtzrj7x1ivXCujVByUiTR6kzckYonuDsuBP
ST2iDZil5ckwa3gDcwCUbep2x4HUGtQe8fyh8PNnm/fOTziO/LD/abUZfKVp96H3PedCh9v2GNzx
dWfzNaIgpkaRss4otfjY2NNXsVj/RLMRxQOyBGnS3c1WZ3x2BhDj1GVV93Nfw9xmehmVwInP/sN4
6welVQckzfDqR+tH/FREYzSn08G6Q9MWdi3sWa3jfA4GqthHcReLvmAs3c/L6HL3n+3ejf5bf9Iu
SHRS/L1doy/uQo9ZwI8ssQmBr71tLqMS1VDXEJ1LY9lcRpVq0lde4vrraI5T0IJGg3gHKN3z6bch
F2u3COCA0IC/yWydO3kh4P+UD7myk60piZw7uzsEMN+wIIuGrXcwZc67c6u2nLusUqDNjcApvpkT
aBp0vPBQSzs5UKgOFfnicbaYJgf6Pn3qUE1/4w4SYPk4OQee+v5gWuP547QehC/aVCQrY9TMW/Vz
wPfs1tUq81Z2uHbaU2NkfatjarDPRl3O949k/nQBZYuClrBb/JxmJbke2xqejxcfzhwDp3+dfzZd
pg4KpRH23F7zP6JeWlxMETi3ZTg9UAify/YyPAc2gXZ/hMlxLgwYHpiy2IGXcaF0W8nus+k7i8WT
vFu8Syfv+vrBFBQ5bX+ywwoWOwIwfKkpVqyD8RHREQsRL5RrA3hfbsmtOOt0HtuvAuQlIzAZEiLo
is7DYyE4oMg1r4tgQNVMc4oEMXFu0ylL9hU8xewXa/s8LPvkKCxpgMKEXReMJBKXdhhpNzkpDiVQ
tE95lVE/Ku4CAwZYeReJu6EYtU/ybhmdRN87u8VLjirU0Ls/HBfxeqiCdbbjCu9eGZ3xZUDHDEJ0
7QfKa2Xc5hzlIXlCjURAwtXRBCNCq1DbnZlIdYmm7DNLRHmi6En2VKYH170YUyv4RbM5DddyYCAr
j9ARrLFi0EsJZ4YuytjLrNGOHOFHuoj6/BEkwPgIW4AV+M9D6oAcHYbgKaoUewMnSbnP4lbZqZkW
XqaBOT2WOSmL3tO0Z+UObP7bOfWYInaQo0OXDzO1NYA+yhoaPSeyoaUQzZmX8H52WbMnAfCofx91
0b5qEwdZR9+jvi7rH3mfayBN7T6EXIHvjGiWw1TfyUuuzm+65KQGKw3NpZ3VlM1iBYj+bdfvvpwm
SS+rUNMu0i4+6uLVNadBdaqI5sgWG+5zSxOvPDevzy0rV99bvs6TY6+WZHzci1gvgmNTlyd17qJH
p7XqXehnzYUXZvMX0d8WUfTo5dGH0A0h9y6MHAbM5uUydSSlicZaYJwDRYWa+deIbdn5Jvd0WJVe
+5bJShMhLWXF2XlUDgS14XGiKonLpg364os1a8LL8/oahfbJ++1JRQKyHprfh8zJ/CPV7oDxx9ja
nJsIkB7lnRkNkPEEzfd3/bJZ8j4OiXvtAysoVyM80EK2dzzFZsseHsKqlWyyLlHoLgbS6NbrZ/VW
9oQW3ZPB16GZiAwtplRRjleNmC5N3gywQw2SdKN6hulBo9um0OVCCzEOwwjBiFbC35VTlCP6Ztln
0Ve7PkAQJSUyb/opJBK/+uwamu8y1r5YuuIdInQWHdtq7uWl9TwHwoOe8qvXPsMsPrhpXhA0F7n4
3ybJLl0zXiY1fA92TW4DWbgoSEavqW9HiWMsYMM63zqxAv9Ihg7Bm85oiozN4HVsfKbG3EevF6oY
73SYn66kseZEL4PvmprWK5CLUc0oHiSnn5/2zt3y8EhX+FzS8s3nkA8g/XPncVpEmBJcLYqb4Dlv
ssqyLhTD9i6RicgfC00tbsq04UcrmrpmJfeJR5kZuEKSP039qVO87qDFQ/4I+tiiOgrd62Xq5MOS
I5tJ182npGt+9KZKxtdpeijkJwj5IdSC8ohmp/bgAU0Q9LIJF5Z6bEP9TrbkRc2/+oofPQBx6h8N
9rWrxRnyzS/OYgig/9YZdb2EgRWF490MIGfWLFAKfDPULgRZVkFHeJDt1CSDaaEUu/XMiojw64C8
KxRPuZyQlyGQ9Dp5tjRcOLCMRE4AkYf0KMc7DbDN4LTZpe/UASGe8iNg8Aa1VytyAZ5TnDnNLqA8
25zhm3QLbk1xa0YmjDDRcIUEB98yOdx6ZXLgRW3uLL+CsZpWMGgGqtQtpXTQM1arUvWSgzQuwwxq
GFPVCenGQbc5P+b8hLkaoH/jNAgotUAMOkv0/qZWVfO6C+DDE8+X3s/PZiuUbaJO81ewpjVUXFm3
ellPez1WoQDQPHXaW1r4cpEjqhh2sh8dKe5dX+e8oGWXHJS2SxMoR7gKao651WxjuLiCL+0+KBzI
Wilb38ZDSS1I4BBrFJc4GNKT37n7UrWt3dKlkIvcDvY0r6TFMsFv3HtQud7N0lUkvXoVhy51IWGW
vfHruMGXMk6jGz+1DRc62KG9HvTppy6eHGSir57A5puWm1/3yEu58LYN+Q2A7E/SvfQnP4AbBIhl
jeApZVMOZJBxwXIx3c1JgivZ57YOcRzy1NvFQRY0ys6LrV3b2hFY4bTfylRvOdSstCg/n2NhfqxH
tx0vZJYblls5KprSVqaLbTc4TzhbyObkmWcLaSZ9LC5ffVjD9JjovvphMIid9o0ZfnD6pLxozE49
NTlaX4S7od/Mm/4mUpEttWJqIfUEZq6hcZ0HcvHEElTF/GzFwZOiesOXJEuQtIP/8VKLYvM0iNRL
WEbWVgsmkpoyH9NRHXSw8m5DDZPRgvQvD44DMfh5VHNzmFqFh0FaKwWzSwV+Tc3n1GVMUBaReG1u
31yooOILn/oob86kb6fxk+1WEDRrkD9lIrTCZ+n2sinvZF9te4dCh3Y29QIXmg9hd76VhtTz9vu+
gFJOrfL7Zdobk6yBCQ7+xFVDnpZAEfgytVGLk5ogDx92TvhNra3H2JxZsxIvoxiuRQ+krfrPGioW
FYzS0Kp5d30V5o9DF+4dl+QzBCAZ5POmTQhMK67kYEY9yBXabNM6Hovs0UQJ+WRkOJQtMeF1urSH
asuGASkpr0JC7wThAeFWsbNzkUe5J0PgnuLY+KDPWvIpbGMo1LpY2chmpIOlS3KIanudwn2nR+lZ
mBWgOHaGQ9RabtfjgnD2Sg95gpFY9d4xERZlpT31ddWDe0rcQ6Cgvi37ijxST0kIh2PUEPWXTTkw
KaxPeqh9yYTFqKBOWKfxF0UAPSWYE67NEsCohI3q80R1SdDDvCaRoNIqgGYIuBKxsHwuG3MtO+Xw
edIEFgQZBulGelwM5J28VNLp3z8lnwziFnCxJ4dRgpsUKBAncYmDMdoNr820d+wLX897liYGYiWK
d1VcwP53to7sX7cJUWfqykuY2mP3itokgMKZXXzUA7u76Cqi55Foksn52s5Nd1sWXvAx/6DYTfEx
6MOI80b8LGcogUqFwauDvFRQQBAO5OikOmcHgYnilp/M8KR7CRgppQMFpYw6tN2ec9cFXbVrxEWO
ysu7vvMMOcIXiGPHYnnuFL5qAN1L/3mKk5g3ndW4W6i4WhtRnxC5H28aKVIyiHrO5ahtzp0VVbTB
ZTr16YvB2xnneznvbOGO1DmppgMNWmXsXvoW53L4be/ZO0jNcCe9nNuO+CDLp2lag5iEsHkzXw7L
thw5T5SdcrYvH3r+L3S22tjrjEBYGBP97DNlPHWhOp7cCc10Cj+OVN6gOCb7fCtg66uZFMWKvmaC
IDlSVMisxTQ5999NG/LG3EkLaTsqjisUwJwL6Vhe0Pi0d6M1H5cuaSueKqdbPUyh8Oqf10S59MkQ
tFz5WrfaGqqiXr/rl4MySC3v5ASrtOZLy4nCc8h6GZBzl+YyN267rwQKk+2c597Lsrs8e3GfsJJd
A28GE/VrFT/PkMbvPlpidy5ZUIKTi4O/cyr7TK91d5199e7T+Y3N51lmyUfUDtXcJRnC88sEltbL
BjjVvhUpiDmIIHSDf1s0AvBC7srxoFYFBIzwwcyeewVB9MDb/NrrCkZlzmIxkfNKM0Z4o7HMtXx5
oWwCGsBNxq1syot80/mO0a0SLyEkL95+hWM5uz6H0lezh1vbgzgtt+3sdrm4iAEj9QlL/9In7ya7
QS41nYzNMjD0aQ7jWQy9RZSg+CuaclQOlB2HPM8eptW7GSmoFeDU+dO7/lk1Lfj2p4vFhzLwfl+h
qW7OsKJIt3O0M8ohvTUDobbj+BeI2vq3mWv5t/LO79ppQ6JQgUhzmLNNpqgP/I8pr3y1K5tq3tUV
/GLGRzNt59G5gW6AbW7YhvCINGlxWC4ItsAmoSG7mLjszrZyRPM6F0Ip2Jkz68U4LKyApDTqlOfJ
Qa+/zJMz3Ln7Xg5IFmpaE7UrlSrhMgyca9WOyn3PMm5dm3ZfwNNC285alL+HVFuD7y32y0CnKUxe
2nLYo0DtxjTUdfm/rJ3HctzI1q2fCBHwZlqOpuhESqKkCaKlbsF7j6f/P2xQBJut7nMHd5KR22Si
JJKFzG3WCuYuPVATlR8su4S2ufeIIfrNRFaHYqxzN4PSCCw+Uxm8yFCv4oZ04OLYKj6OMt1cZEbN
2a8tjD6pnP1m39zpXMUSQ7dLsZV5JS6r95vlogURtIpOMpXlq9e4fAZRTrP6AMcdbxpx3B4BjBic
cCKv/6qAI41GvdxF5nBQUVTATUEJte2zDIoaQ4GuP4uxjrqaViD+KOudWGGC/DVdbanqQ7xk6D/F
bPXTDCnXstkMUtSQ8wMy4qS6sZZhuZisQ8eR0Y3K4fqdvqIm+43bumDRjZTR7gLb7eR2c/NuT9tN
aSkBu8J1MhOwUdWAjFDjbhfOnnGmd4SbdjBci0GGzU/EjHo1egOXde/MZlrQzDTV1V4Mst+69TvH
bbH4bCKt8VpK0CRePsqbT/VmF1khdlmWUTBwmDVoJQOKrft0mL6ArhEf6O0c4aiLpi969dwoRfoc
h3V346XguYma8NSLl8Of7c2smMO+cTkvW3UTfg2SctgFhtbf+ZlTPzkFOdlFb3ZgeBd5AoTYImZg
r1lOOT0lwVDdpQSldsFAzUg6pcUhSYDpdcJO/ZLoqxpgawCZLGhLxMupjHoXuWZJF2Vf7TXPam6m
aQEdhLep6eP2ploG0cuQhu1bUXSqz4l8uY9vbv/qa1d6eAYAhPszj5JBniDP+p2uz+nvh0b2w79u
+e4jFSNd4AQN+91mUE1gEbKU4+/8VPp0VQV9Hp9lqHsg6IxuiM8yy8bGuLQBeRKj3/1yE7HzK4jP
frdMdL9bsm0fK2bzsnjUEuPSKiE9+83H2LanNxagvh6Aj1b1rqFa9K5lNi2izGq+FfOdyOv0nV3W
OBXkFdtqlTAS5FYVpBh/N4iLbnBS320PFJ934vqof3d/Y3fGoiQGEuRH6vttgJlsMvpNUJ176SsY
ZVQ6+gpEG1IosM5W+2/lfNmprYxgtzol0tMQaB2PkgWynwe5z/VgX6aKQwTbUcerrin1K7uxco4t
/hzctu7ATe3VsjqKRS+8iDtcPK9rRCeDKgY40kA+iaZ4F7fjBI2dbe3ovIwW8rkCXEx6AVuvN2hm
Nf1/mJ0qfWxDnzqmZKI3s4Y1K1qu5tuZhmqCaD/F7rje2TcDrc3BnjZbdTWkbUPwF6wwcLhtWGqK
oGjOdhyCbBoGXyoLhgjiXdSrpBkvdOgk9yKKAXY7G5IuEPmtRPFWP94A3/xqrs/iJvpmvPHbKvog
QpxAEaVX/v1YK3RmzfA5X6TlDNrh8hRxUVUDBiLfi9dto76E9a+Z8n1sqvd+WzR3xtIPwQ+hPw6J
7R6rpTncDDLjltvkk1LQOS6qV/9icbAa5a0/QWz9NpycJ9ns1d+J/PpOJPHXIYFs0mF9ROGMujxi
Spb+c8cb7mNraoi0wvJtTK0L1WZiUGU1gBApwxwAXEggFsASJbP3m+GNY1MbcXAQ0xvttkilL/xs
9B7dS9EUHNK6VCCipunqtq1747bvOXSZqVfSGGQZt5tBRLK89o1fPokg/puXzPxwhP4aEkLeEv4P
sEzhc1rSiZJdlAF6dXKKWxoyWxKNjj9el55iXm5ZyNVvW1eE8Cw69OgLqoBTKeTobIqPKIZZ0ATe
TEdjrA5h4ik7wQ9Qoym1oGkBhkAtF47LyEiIuJY69H+UL4IxDqPtmQAA9JMy1cIHgALTsxjNVEG/
+cmM3iUKLF7XsqBs+G9r8yQ7EWEFTrjKXYr21fIuy2vw+u3MIhPrZfRnTu1xMIz0Bjzn9lIpYJDZ
ZlEbdasueJ1tVplNf187aB1Xirz/o5rVEmpkw+cErhJ59Lq+PMAV/je5tpfAUQod7l78o97Y03Hn
OWH/VDqEWGuyiCIp1UiWKw6z4yo6FtHBuT0A8uRRNRIFVHsWKcBSYdc/wY4KYI0NZq+IsmKqAZkx
uC34IJg9RQrnTtlOPAa1W7dLYdB6KuYxPA4O/ztVA8URRUVfarq6HejeYu++86D2yNIK4uukI3G7
DGIYK/VE3wqM2ZH1onpdLw6bfttDDO3MyQOaCMgwj1Af9NdbOy0kGCDjlAUk54MFbe/SPvuuN1ZE
MWzLRLesmlQIG97p37Tjip/jqLc9RVaXsonnLMQzUw2+II29q69Mt130gKNR1owE/d80zAECvtT2
BMB68oKS4U1Tncju+265tXNus8ls2SgH7vRq7ahbfZylPy+l1dSjm1d5+u8mfMd4jz7h6qquauRL
HVW3PP1dC36VVtpAlWD4WDYDFVrUC05gpGo/y3pcoJq1n4Q+zW+xYf4komt9TNRxOliTlV9xdzAe
w9HMdpQZZz/aur4PxnD8PLcgYCkQLVcVUGS5Ywa3MtQcegeKovoX2Y5q+9CGaQlWRwSJ3qujzDbd
5ucHU3GELJtTtOd0UG147qlq3fzOnAoK1mXqmBH45lr/YqFsgr68xcdZWs6jGtqZyBypMAj7A6ys
2UeI0a0bG+iRcJFEVVTPtad7jyLoGe0celA51yLSQdOdKK9Lj9CeAVjbF8FlurSAVaXTnNqJ3jkq
A4hfBEtLGay3R103W9Jlbn373z852/rHTw54F3qKAZMBOM1wF1yRNygvFZy5MUnuHtwx3b0ZFBIz
xlCWp6w2nOcyg8h5aeQxkmbcaa6u0V5W2Mmt5biUAzfOY0h1PhXDPhARVLI+dlKjoEOGcu6t5kOY
6MGDF1J6LjO9nunIkFaqiPumuwxisKh7MqOZDDcx2Z2f8pzBqfO9GO12SvifqKJnC5QT8nGLCIoj
5Dl298FfNnE6sNyKmeM4herjA3gh7YXTw2boWgrhvdIJnfu4vxKjv6TUgyWBrgI7R9crgNarmyxr
Bn4gYEbAzB1GjX3vgIO87Lmt1ZdlVl4Bzt6X7F63hfc/QC1soH7eYe84BJBI71kLuAV4Ln//qViR
F8VK05cfGtWzyder9E8/Nb32jerk7Efsql/nbtA+WsDSXIBSAOpeFg4f/8uBDEx8N6kwmOT0M+xb
I+pOku2XMgDJ7htmm+yrBCzZTVe5jnpFN/FDZic29LlFAVc1DfA5vwbkbMYCIEna40XcrOQdoSDW
pp2tde0D4Cag90PDFanxo+uCIAk0MlhmiygG35ztA/X3NOe+6pSh+G60VXUWFQRjwYObQJMX5jV0
SpZ1HsbI5u7MzFdnlN2rvJnrpn0M8xD+b26U5//+y9E0zf77T8mhn9pwUJM59CCoMt5h7mQAX5U5
vQrPCvytEErAfkVFkdTK6PUb4ZdF6mYQEkMLP6lLgU29MGYta8ZEPzZOWO3cLi0e2syCViNaSoN0
GL/5lY0vMhqTn0hW5mIVCQCL8KnQYBHbPJIGUpNlvRjFbTAmqFNsPVr3kCcUGZwF3QnkB+c8Ligv
pQ/R00mwXtZpWAUXkWFkVzCDgHDpuqOzh5xPvZp634RKfCa5Gutdui/8HoARup4vW5F75S4GGuFD
Cobf2bCK5Q5IjVmQd+XzUPrw71pVfTScoHyOgoUmNrDSa7FSDPE4KRTq5DG04nkfukQkvGzvhrBr
B5nmPJXQzhDMbciDLdaB4/ijQgHkYhONV3D6LYsQOkF6o55caGWALdY4cbQchSZg/Yxaqa6BGqmv
FaBCyWiKTCfKP6diqjWo6WU2RVad7kRep7Qz1Nee7CJT2ZWazgog1QnGxUHJyF7OIO/phflQLcOU
qMNdSQI57j3jQYYsow66Mh1oW4uCw0/qUcbuhldFGhW3XjHxQjB8QhM09/LOzMdPoA9r4PQV3beh
7j6WILf/RewKLJKalpjSJDDa9feRDdG8U2v0OjcBiVEodEQCaa35kDt6LSoyyC9ehgdgoMHCd6rX
habeGoThppYqd5Cr1abKbnhlAEBhaqB4zkP/Reuoj1iAmRJbeeTamj1vrtXimkOqdwgJKVM6GPGy
Tp0/6a54jHPIfgx9fij7rLklXVrf6lZGli5t/xBp0zdF3vYHqhUGe45WV3UuhxGmeJaKn5mOP8cc
vudx8DD01qQcxr5LTj3gNXs7N707uxzA2IA86TDMev+9pT0XWPn2G682/WhNdnedZ1n06C2U1iC3
9N/tsP6i5HnxkRZ5/9ItOudktq33XEAtIg7b3n1i88FIK/z33pUCe16XRvlpBvvu1Ma01/Zmlt53
bjLfcDTqDgFBv+/2sFc0M/2eeRx05njwzm5me/dJAshzp/oRZOkT/f1WAJnSXOrXQIC9zEQnQz9V
Vrb7nc9IqfbVXA/3bubrR9XJracUNJG7arA+DE1gP4mqabUPdU//HXgY1pMKau+xjUz9KGJl5+Gd
Nzq87DEWJQAhg+3fuU2kwk2Ru/tqAkO4UAKvOIAWpRG2rbUbB+jv1ZyBaQuH1iKKWUuNzubW5VI4
ikV0q3ndY1jqZJRICb5rRXuY+WzfLE/tD32r0QyjerSCUwJ5SDpt+FoC/NsQjPwTjpMMUo2xe4Kr
Ct5k6IAuySN1j9C5cgZYXP6+m9oo7W0TqPNNkMBLGXRW/7XhEp1U/cAdPywvwEK7nNnou+LFANaT
NblVmd0BLlXua95O32M3PPcdh9mIXvOLObPGC2/Wb+zW024bgxDnZKh3FQkK6IFrunkSP7r0CbB8
4P2ef2jnLLg3M23vaPWLCoqA5oHTl9g5t/B91g2XcWZlNe1+mnUGMN4+y0wGJaNfegzCmDoo33pj
ENHynB86IKQXkdM6kOeS64iBUjloiuHcGssAlllHXdcyvZ0p8rgVTzFtTrLQTyaw/OA3e1kjjhYg
rU3VPk8WwBhmX36PrWLal6nt3oepa8EzH0F5MKkm10mbqKWd23+mMEWKb1Akb30jG54Y0mD3eVhc
b5g0fAGPQPUsHaSTAZjUYhXd2k+6wd70MC9fw1u7ro0EVWttLxWLP8KmuIBuAUFzbaoDme1mqq4B
+a0AZDf9eS/TFFZUDew5TDKoiVJBDyeuZvniv5nfuK+egQJrbdOVJu9eIIsEckjNQBZzrLS9FjEB
KP0hstU3oER1ClqqWwX2vqsnonYGldNGGNn3esN7NXV192tKHHG/gDXeuEkefaSPHJKvLPlq0DY8
Am7KNy3neqogP8VOeTY0xf5mEtEA8HQozrMWGU96Wz2JXot5J9PqCTJB0MePbaX+sBZ/FYSUvUNm
+9Z3B6BL6C/f6eVofxsGULhDGsPuR+Di7zO+YXfl6DyWeXHl9hWtk0pQXqmTfo4NGilJAUC7Waj+
zSbKTHQJtC8eGDPiJatlJsPmVdnTYxKo9aXovYJrrZ3NRwJO4z5u6ug7Ee3Lqu6K56izpwvLhP/Z
Vr3psxP611EGSA4kfbaRdZyln/2KcBEdZfHIWyc8Jj29EYpiWwRA3e4bdMGjZ6V/6OqYgDJsxlec
4rLPSVVfAXmS/WG74ZPSVrdOMvzIm5wP0mrmIyUzdMyN/de+Dq3HdhmCKa32U7kwl5QKgakK5Asq
SJWzMpuEq5aBPl6UMg0VIOezyla50fwyv3eMxN2uiDWkZvUjDinC7PWZjJcUNeSJBjGe49o7Wgm4
zlT0dT70pChtLjZH8SYr/st77jP9AmRvB9LqsPR3xr11Fy24U3wIb59wZDmIqC0YVY27wFV1hKPe
W+bFLD41TZKcEOt7WetkZQry8t/3ykmTQEO1LCl7zmjiuSr52odYZhi9Kx+mdbt30h+qQg+INU5L
lZMGUF2uwLlD2cpXvhVPEj0QD9+xMmJ5xQ1R2vax7IHJdmMluNJAqnpULQgBgXczcguIMN4K3WVW
DQB8L8bfLZiWBTF4cLWi3o6jd0nbeXuTg+lzM89gbVWeEe9EFIMMlZ90N5ufzNJlhZZSamiTWuA0
/msXMWzi4NoGVRmLWbOg9AL/CJajX/ttfrKs1TsaZunjrC31wS3d4aWcxfH5PTaKwFhrUigGBklh
5julnuf+aCcQuXtZ7T5bPgVoRdg/aEoWfQzc4QSpmfOcmYnKNZtqGmfxciurPpSup0GrhzUKW7jj
EvOxngP9g+LND2ZjqJ81y4VujN6OM6Ggl6Hs2z9BbWpPHShuq151e15W4pfnEEKdxJsPzIXOrP4M
nbE9qZP/lOkdzZKk5Lor8ZjnEkYnLyxeXGQbw4ByEV7hczBNZb9zjG9llJvnkCjEDfTIgHyZC+7X
nOrDYRxCUFyDrOrpBOm+xxEvc7ESXYZFdSi/FfXwsnbdbrXKiq5w7+kTiC/MbhyutUiHfE+L9iLJ
MHjReC2zOLPhu1ncfqcLF6u4zNxdoNTkO+ig6QDci5LOhTjbBVGFaZ0nBRUVXW1fgpYy34Cyqd64
WvjZ1gPzQqRNry/Gd7o6oFXQiHrttBl6ykuhY/i1ncxEZ0/UU9MKrx//H5yhWIv3jg7XvDi/e/jU
lnRr1vop9OOalx1lhSowDICVzult1qnq46B5n4ifJd+myu4PidU7sA/qkBilM7RFTnplpOZ3reH8
xLH0RYSKkGaFesEI0n/pTNp0qINfwIUsc16X/U5H/R01qwIvlEacqbm6n2xnaI5JAWK9FGqR0Z+4
pfG/qIbRtVv5QCBI3RZ1ph8dFVqGrZ5LltY91eObzldM9WbkFCKLiqqFzSTsZ+gnC1CEQbG/KCno
fJ5NmKKK0gTY2+/Kz13zpV7ULsH+m8ggzWfXkfG8LRIR4oZ3i1ine5V2vWYmJbPpankIKUxl/jmW
0PGt2crVskR/ZSYDRYHUAnnteHD/btic18WS5ZR857rY9ErIjON+b1i5uS/NxLoshsb6mGsgT3lt
rh7D2LI+GjDKXZkGGX8Ryyg0bp3A/Sq+WqNrj3Xq70RaHUAi9rNo+LBuBsADNfv8d4j4/+NRQHNQ
ZKxx5cyVdajC6WVG3OCuSMA2fKN6dTMUCtB6rY0P21KZibOVcN7M3OC8GcE68eedyFEZrxtv1m3p
jwwExH2ZU5Fr56qiU1lNA3kwF96NAx2i9JR3mR/Qhbi0l8+zC3sOHBNH8VuXJAk0c4oXkFxkrfjJ
EMSJeWcToabtDoCNd4a+nt48Q3z9iAXvniOGoG2/BXob3xkeoFgN3Sw36y+r/tMHTfAzNcPxvdN7
wfpLS5PreGH6tPKIF6+L3y0Kqni4ImH4Vz1yko2WnhJtMs1bcCGeo9rqP45UD3x0jF1n1PEq1EPz
vcuM9FZMQOIWh5gYzIWIOkGxS9lrtfbdupdIsiF7pbRHf5RnZUn/HXzxnRYC7ODPZWVd03h9oRp8
NbtOAvGqdUgbXflIwRxfFOHQwArRJZ+o8YZ/VJnTi8wIk089nZYny5rKYxpq8SeHO95lP1AELaLq
dv1Zi0O6bherEjrlXZd3z7KUfpr+A1HFk0huQPX+eBI/eZAN8ONY1sVtbUPnCnLzg0l/AAUY2ofQ
LbQPsUOSzCuSO0omtA+ip4YkvNYd+C5EJ258GagXdBwD6bD4JVYx3OazD+Bu4R5mQuLHcjkhqcvR
Z9L1c1lm3q2ourYob7Qg/iw2GWQR5CzOUUR+x5vHkGaZCBSM26mjoyDqughgsNgt5n2fa9zp7SDa
S4O/iHwS+ieW2PEqukm0F2gAP9bu/js0q+tL5PUNdj2RWQeCIro/TVOzTMN5F5mtk9ay03ioP0dB
PYFmCIlq2HVfajMaL4sc7rtiARUpufs7htN98RV7oDe0gghMTeZvNv7dq/+m/7t/tezTL4gmLe/v
d/6y/+tzZX/PNF78l/2d0kkWdN3xqsjq/CaMSxJSdlB8KSm+OAypN1JGPudfRguORgDNPmY21a61
BwOK6H2wvE9xRoWWrILY8g9noD+zL+3iKaQojLKX4otBWecl/QrBUUTFUiATHkqPa2LRwXYOpR5e
0P9y/ArGmu8LHllCDnjggK+eJuC2rzl4KbcyVGVhQw1KsuZVpag1X3ciD1PyLRzi5lKkNwadH8Rx
1tpy3yXGy1YkxLS9lXMnCFSVw6o1l5dzb2TPlkqkpva76I5gXP7MZZcb0Dx+Su3Gfug1kD4Xtd7H
cGcQrthDAZw/A2ww0zoezBeyB+FfqtqyMIFCAGudJIfE/DOpe+38Jsm3Jv2gjS2yO21WwdM1d9Yi
rEk+I6N6ydxFhp/egTNZG4ffLSg7olFVbf6kSaelhyqhLsAegD+JvLRTdpXBdazwTX2XapHzEGaW
w0EdQie9bq9EFXcuftSv0PKbaXerOHWwGA+1yoV7CpXd5LXOg3jL/mVvt3CH/dJtz5DtxY8Ec3gb
9dXVppIFy3OiedDu1o+3PmegA2v7eI4DMQ7kF3cxQah0gdMLFpg9AYrtBE1PZKjbAACKSYFchjhu
PtsS0a3Or9t0YRJdqmq5Lniz3+aXW1l67faAaYfF7O71ph4OoKZzYFnw7gKQzmi8poj5LEO+gOKt
Yp9heSMvPqu7rBQnc9ljzNWTp/Tm5Tu9eEAF1x7++/tIM9+xMziu5fCnAuC15Vq25Xrvvo8iK4Tc
baSj5yWf5xbxd2uuHY71pAEkMxBNinosTZ8322tqwCs173pSxs+bSmal/hfUqy05zV9JBJtKOfDV
lx0tj1CWebNCxNLBcmEWSX4QgNesq1ygiDzI/hZE18gusp0/uP2ZDJf1FP/Gmez4wRTnFODHN855
fmV2tXpFAJH0xWsvelRBRsQ780Unzeg1ecVrWFlAL1ka2t/pRBSDrBU/2e93um2tPGOAABaO+iI8
dBTTnLXQ3E9LnLKQwGW8xDVFdlU339skSI4i0u1nAozvNeuSN96pObQzQMm4eznw60TTjPkQLhv9
/Qmy97rw3RPWLUSpL5FTWcc2e1nS++o33e++G1Rq0m2SNzdtT7FN4vjGnQyqPZt3xWwrJ8czoJde
DKlehMY67cZqXQGVCW1XZgdtVrx0BvBHTW3gsiFAXjo11Mv+3hAGF9s+62b10N1FS0NF3Vymlcel
bMEUlKGAsdSqyvpOJPHQFTiqRKwWJMKewMo7j6xr/kc5ieH8I7Nq8X9sa6Zt2vSjE8H8e/57doco
7srG+WR7/l9WZrU95f1QX1flYIQ0mxXUe2lQqymJ45xreBbPYqazyiB+sHmqzt5vp+FsemFXQ8bG
FtMyrLIslC1WmRAKSQ3CUbv1OWKKbDo/gS359Yw0MX9ObgeAbqXq4WH7BPWk/nrG5q2G5DBq2N5y
giEkqYlrXU0Q7EpF0O+Kjjadr0ztrq2L+biVD+V9VJ3mnkMAgS/17L8Oet+ADC8yLRCcHxefzSwz
U9FnZR8qpXrmtApIn5IOA+WIMg+L6ja0fP9iVXqDMa/bi384zOm16bsHx0jM23Qs3Z3FNfBrnVHo
qBX1wiWuGh9bPboa87z7OpMoOqVG2l2IGOfNcdBd7xNQ68Y5r6MbgjoPozpnZ3rtHgqjKy66uYLE
YQqzszKQNd7ZXcooWhq3TWfvNFDvrIo3NnFolrVWqYNIFzjKQffqJKaMhr3kGWS82WqTt0fJTHzE
KuKbHRuyUJY/5/v/9tuWvXuGGES3/hPkSaIMYHI+pk7zU6TVKtP1n/ZGsTo4frbP+s4/xQldinbr
/AFcaHno/ay+0WfCf6aeDruxd50/yFb8oZd6/jRlcJM1NlDBXA+zmyoI6wtlTL7bHeANAhMtlDeK
UkA9bpjhbgOgFkOX5t/hhKTDaKlCEqhpF+bhq1QFcGwDtRbDsq9XWOlOn1waiRbAohWCqCNzD27y
rUhxXLYPlQ+PhGVBGkN0EbDpyPsi/kBfOB88AmlUtNjNXhaIofQ5Adik4I/bvkaft+TA8+Gq77P2
XgMUxyj19NZdIOS0Fm73SJu/aYtq0xPCgVf11Y3WDtAL8zI/bn5iHRxXH3ayFS0qe75jKGRYlm1+
YgS+PTn2w8TX7KH+mVCtTQ7XAg6gh7sudGmKr7omuIxqAk6ZWLmOPOSww926tuk+TpTSXukdHczi
LIOlUnOeux2oKMsG/jxa57lvf8gCWlHhGDVUEywZs7kSDzqMlVtY3G+3PZrZ0zlORtqF4rBHNJlA
gTn+fvMw88A9cC2MYUYw1A8BbOMhrU+p4bfXTcQfLuzlv2SZbcP/8BGzeK/7bPK7LTZRZv/qpxnp
Fy3tvePv3OAOefnUsxJ9V2rHPBWKYt7IoGilReVRkIIfuyhHpX3uwsm4eOcS1C2VY6GOdzMrkKb2
MfnqX7tsW73TqckEw+nUQTv46iyP3MRtrVl9GXTuy/KUTb0+WmT+ft1jWBsvH3ZzTJSu2QP5Xlzk
SpMCC5qUFwIlB6bXiwhsp0a0AFLLLIZat+5muvoMxbnp6uIgkuirKrWu/9fR9l2pGvkj1YN4jBOi
Cvec46p/f1VTW2MS6SynT3kRu1fA09zXmaV/dfg0cLDkxQe/yvoLNQMdrnMM8GBDKAz5oxk/uiTT
d1w2jR/gEOzhLTN/mqm5V4MfWWpmZ9M4WE1qX/tRlp3DpCerMwXkiWUqSnF7Jyp9x3e9KMW8rRad
ErMPO4MYPu+bLuj31VICJUMPiVR4cBa6q1Kxwu4UuFCaVt34nSowjtdi2dxXn005mfOHIu1h6F52
nDMavlutJpdY1E8haHrXa/R5iUNLCHvR6xDoULKBSgYJY7/6byqZveplH9niVb/tk0uMfGrbp3h5
pniIr6xa9OS+s+so7se9bkNZwYs/B0uYQQF3YJ2908URLEm7JFUYpyzEyTTII846zV+iTBQboI+p
nF/W/15efWVv2UX8Xa/3rkxOOm+3f/1I4rI+ctF5WVke/dHLd1pQ0P4fKuE6UDddFMR4kOMy+DXd
7LkHI08PrdmmasFaOL/bRqzvdJ1sGun5/6Ls8+x/3AodjQMppI8UEuqq8b5qOqs1swvnBbA6s7vJ
/zjNOoVtNswvh6aAhaetIfDp+/5T50/lpaLlaXIhuqQdhoui9n7MTVW9OPtJvLTcGuMnBUKMS9kg
dEKXzA/Ivn3jWwRBKTzcp9yBT7WuA1OVNBCLL7NSi9LLkGTNrilKHEUpZseM+Ul7YKcvzu+3Eb91
iWeN6WUb4q7Rp3JdgbsWD75BCy9sLXDIB/NOMX4kiTbdvFGJi0ta8iIi1QNGdGHeim5bK7qgSZxd
DEvgcTOsm4qc5X8WLjA5q6roZqoAaTh92ZUzaLm3/aw8+1TTwnBPdsIzm/B+UMzy0Fbp/GX0/Ydq
gXHThupENd70B4gbkPNSePqhbiL/Yq716cpOo5dFSTTPX3TffQC14EeSGsmVsaQaKV/wwXW62ciF
BkkvitENZxoEAdjbiyg+gxLaN8q4pC97F7znLA/rQ++OANqaJWCyPg1RL1P4nZqzKJWU7JrMNh2F
Q0c7UHMAzTECkwnx9zJb9xL5H9N3rrKj01V3jQEH3Jsl26OqKQh2Y9BXF6malhQy2iUhKzIQUQ4R
c+b35R1H0Bner7DSd2am9qfKNVNtJ+5i598GY1Q7ErgMnA9tAPUYAahEJWdiB3d6YNkHYjPG3gdi
kNokFyAEn7qfVQyiNLxr7PQwZZNzFmldrMD3HFegvksAf+hMl2ZTrz7U0r0TTRXEu1FQVcEx64Or
XMB8vHYJCNQJ6CUiByM3/tj27YMeQwK33+RBS2p+bRr1EPTjt3hM68dI6XTgZnRtLwCxQ9t8o9i2
fuzLVAeakR+yCn/Lt9zv3vhzO3njr87VXy+8cSpRRNuoOJpYDsU8ZnQ7Od3LAAJ3BaDUIg/K4Byj
QgdVcBHfOW6i7rTACNWk6N75JaVGw684QgbM6Zeg/3FVvnmM2NWxjnZd3/qn7aNsT9h0xDkp/zM/
+bOanXK3rh8CRa855SfFlVdCsupQbrLqxBql6Z0PGhIQEHPnwROdtqc6IRcmfqAYtR4lIVelSzff
6tJ6CT/wSaelZNnZ9xlatQpuFTiRAi12LmnVph23K6192ZXTN68xvtCyoT76mQH4EBA5+8A0Vr2i
uiBf5eg3fwd/SOnm1b/j73RPOWVVms1drtj+5yK59Cj0eJ6Tgd+wKAXLfsnY0utUwuIdgPBuV+Yz
xae8l0AVf10kXnZgvyzKLWCESkVvLxe8+bkxY67xpnUPAKH7FciGZl8ATvEhocP9pKr1xOsusM7c
uHV4upXssfLUEmIE3/3qV+OVpbSUWxY2zE9F8A20TZdCK1RpRgiE1HtwdBbRGLz8voqjcxraysFu
S/eCYv36NtP96rZvjf7kTGa9GyIl6g+itOKKmoGh0i4hHPg+u517lUkzilz+4uXyt10U12sklz/x
2y6F4luN/ltfsS6XSvP1ArouN8z8Snw3CtbXfeWyyncgzTDKqx9tYsiv+8klVa6h7/YTj7pyu30L
lMOR3hy+opch0OyU2VU9DS8a0y74DobJk2KQZoEdVPi/Omwr8tLFvsn/toPsCAWqf8H/PEctrrrw
ABrDJ6izxrPENCW6uamkZWYRHcsYzmtDzSIOy4JNlPWKubTb/NtaTRvgNE7bhDxcUbiXkZP2t3Bs
vGm/0EjwXIShB3/6a6sFpcjJ3rTJVIhOBjCJT9lIVnhV/dpoW/SvG40l9VVtbPxFhlG9LmiIuiOo
TaDMi91vIEUeVa2z//Sa9mfeAbBqUOR1ipxYW13DMHnjqsC9LK50Y751TafOuaO3MACwaXq3q7j6
VIMC2scHiKKovqSDc6CZiKO/XAfmLIRPsKGFX64ICU0kzl5uBm9uD28uG7+fyn5Fya/4ttV6LZFr
iuyXbdOmgb/RKPmis3T+X/0CYnVttJ5k4Fz+uaMyH16o1HrKXDs+zQapZTFmuW3cWSFw/6/+c1x/
9sqouY2v3CtzaaVI6viTaqjtg65r7qfIfCYbXD7b1ITe+S5hfnFymzS7bB0TavmlG6MejOBgdb17
NQ5z8eza+adUJUITWoUL9usXWTMP8AvIFh3kE1eN5tcXbaBfOMZg/my99pJQ4/gHxd/BHvYn87Ep
+umkZ61BQrl2icmP3UnNC+VRaWA9mjvH+qNmufdruR/G0/vlhjtrp7yj41chfgHohH+taRXgmHnj
Fpc1BDz8pcI/sCpffboFCMhOKXMUv6buAN+OdmW7E+agnN/eu9HRqJuBRyhTjfluKE2IF2AOEtsi
rZ5Zu9pEMnTS4YEe3qc2IJRLTeSbIsgxcLObxSA6qWXcXHRwfG5czgIVIfy1nFLcxEOMNLODa2mY
1I4LMKvT8vKh+AAScorITe2o6V/dsadMiHOmYBOn9Q819OI/04L3UAl76FNvmPr/UXZlzW3jzPYX
sQoEuL5Su2TJa+IkL6xkkuG+r+Cv/w6ajqloMpl7X1BALyBtSSTQ6D5ni39CeOoMrTinrgSR8+Rc
+ZTtt7Rqku+x8un6Ame0MwfXEIXTAxDZURZshPk2Vd++wVLE0ZX+6iSm8UwixECRE9W6l0F9A0Fc
lSJpBSS7pGz9dLaPkAO/HvyJbwRDhrBWJS+D+l6B3j04dhUY5KjKx+V9jiILO9qT1sTXDkjohnYm
bTd8N6ucf3ifgqQmtupHrDT8FfnotZ1vwrHBUWJePIPWQTssFew5joLWQ4KE6G50sQ+4KWtvUOOA
AhZ7T3KqhydfajIdgLcV0uVu5IttxAcUnHKAJC5XnK9DYzU7CkbsfW9Itg9KWb2wxlklCNqEnuoF
oGm/7WlM4XQqLQ7d33pMoNqkG7ovSG5447nA2UZzAqMINgS6Es5dkg4gH3/jvAB/4sosGHiWlDk1
yxS/dyEjpnhN0wiMWFWVVfuAD809/tjmvrJAOVO4Se3hKLy577G1uKfeoiA78lgUfVa8eSxTIUHa
3ZFiMb65xmK8TEUXX64r9BwMTrHRnKS+4erXm3Z2/GG4HvT9hmO59aGNItLo9JNHDeQH+ExqUKgB
fBaN8sli8FugEgCAArIdxNHVkuKSTmZx8a1MP8hWPnQAproscuoBcul73pT9IcEePVgHbqefqBF9
CfQGwzfYpiib3MPxyZvm1mY2/1Utu/rJKHTdCP8qRis+hFU7HeP3Ro7JdDSHBlALzbhDlmubeaQl
u3nMI/7mQtaL+mYasvv9FKMxdZm3uJMpDQESF21QN9iB/i3IVjUOoXapnWiPTWb6jw5PLkXJ4jON
wlFvHpou98ggV1ZIgv8eoGAp/QqU1QseHA2isPjGUTUq1aAWMQ+wNh3FnhRLXeqiuIKntn3jzXok
CGuah4Slb4g9DZe5RRI9MJ3jIVYDcA/pmRPwtqR9rlUjAgM0P9aENK3CBmAvRMh9QDUMjYGLmwBx
BqhsZHylblxQYSo/kpXt30CxHb7oTN+acel+ypAbDQrqTqisQf7AahTVUuq6Y3Gg49vOlYUZNf9h
QXOAltXyohGrzNpAhKecwmPs5s7RMAcHVM3mW28CL2qO8oCfY1KT4Y3MzweZA30X3tTw915QKA2N
5y7pUVlkrJw2zFZXlw0jVM5djd8veyUjG5ri6pJXt3l1ueVuqEd37Fd9tU1TYD7TH3pzxcXuakZW
b7QWma8AzC5QGDgk1bkFNunouZrVHyvX3pLMl1aJJOWuOiMWYHu9ncvVYEv9bLoO2PnMQoc2XlV9
6p5I3inlgICA9CLAYh2xnjyGSYzjezKeuwGA9TYmBwzGzVw0pAbV1Vi444QC6BlqRtXQDHRhkWur
imlgWp26Kgddcmcdqekm2W/GDOwweigsfOZZb6you9gkyBzS9yQUyuhqXDgOUF6dMhzwOapJ5/n7
CHtDkOPU6aNdW/VMFUbkuX6m8KgT+25mD1MUuy3K7rq2s+8I8Jjkyqr5p4gcCTh5xkaG1eL4Pv0s
QiXSoS+QpoCyTHZJfGD7Y3nUA9sx0C8MkDjcQ2Em8L7jjcHM9DIZKeNerrRAcEQCtEzAI0ZCcqFp
nDoD8Z5pAKMQrvMsk54NB91tXsh3noaMGTbeKIBLiu3V5VAPZp2RYzqLyIWm7wDRsulAebCq9KkD
eLEwwbSTl8dWU3ynbS9TnI8CNODIVDOPRW/87JKKxuRFQ2qQK5EhX2OQKPvCZ2fT518j9yr3EnAV
rm3J2vmzl3UA4ay6Nrvu0xzUDGQ9+zD8Buav06In2dUlaTy6ulyLpuhWS+a7hbL8OxskGSQKqNzI
ADgDzxwsQSiRPo+rZJNxk61dqk7SpcjugJV2NyOwogojvetTLNcAfzUgpdbWHrI6Cx67RPO3VjK0
yKuFjBqjR2KsXsV/06hQZqCvs88pwo3ktJhy40sOJO/7xbLNgydhAndpsay0gHu+k5d7MiMFw+9h
TfdC85NiCjPtX++ljnoNqXr1NN9Hw9MgmO8Z92DowXjnZ47Ys7jNc690gA/XoR7ZWBmBYR4t1UyW
DxV1waRTGqs2BbzYlQOp5nGOElSkZ2avJJM06ay5nWrWkXRpri5F159vhe6KjK4uSjdR13WyGu3k
tfHDfK2PUfW5lajs8PGwuQc0L974rfuB5GnVT5sOwIb7BhBGn/P877Eqp9egqq2jG+T5elLevfI2
QSMxe+tc+0DmQ6NPWNM96aBKXbUWqKNQgN0Op5q6zOcqQoJxmSA4kvUt9FIJF42bGhwkxuxy5QKa
Wh30yf/qPU+UuuEPvKDTLU1Ol5kVyxjMojWeBWqi5bLvV7y600qGzcbv9BKnYgLnDh0gfWSPr5jH
K2zmcUi3I1mucOoWExouzWJSVhV8l/GNTRW7o1dYMULZakJqXNYBrG5u6QqLapnHjFN9EwdhswMJ
TYcE2AyHSGHOUTfqNqGmQOz89ShEDB5tpRe6HgPuFtwJDry8MEQAH8VT2DFyLAB5WEMLvrX7JrZa
A0X5cj9xrHhn5xQ5zi4K+w552pYFjgdsnNQZqKQ6VZnZrS0NZRCzEBV7MOidCiCJJRnPLnMLCsUs
3M6W7dBEJ5YM30XGnU0yItJJzTzDbPNPr3mGWU4z9NY66R39eH35a+f5JuYbojtOsL1Yg6hqQglQ
iyfclgBiJs3Oz9GEw4JoVF+AJvncx353vIKQiUdjM9Z1vJ5BZ+qsyFVVwy6UEmWZysMe2gj/0xTV
nxuQHOJcp42zTZCgbHgCQ8UdNQ6i6neqkvOuqh1k4lJ31ihrrU5RZDxEQ3vlQ2q97UGOPbsry7CB
5e8nUrOTzzw5c9P5LgA5IjYzjlRUgAKY8gqRFWhcbNXQMBzsrYUTCCTmIaGRRNRwLrItkDBDECz8
tCUF2TWltcXO3zihguWH60w+anex/g4j1z5Tz7IqHU9PEHctCk5rd14BOpbH4QGxSqzTG7Vkn7vk
Ixv8cElYKc3oZPtKiwbtuRlBUlvrgNDpwWo0MUt/zIMQRwpgNQLjn/7Iq2hPmC4+6ugeDYwIuiWI
MVK6xe/d8t3PycwTKl8BnVyCUgIJaeaRGtPp3npj5hpXsjJkSe6RkGw6O9E3DQ6pVhwA1KPHgJ5w
zn1UWGL/gD0ZRiSqp/att8jwzHt1dCfea33YgKUSFjdmHSid1kgKHlFvBO3VJaay+FQXqI8DhXNr
PBlAe/QA2+K+RLomEWwC5Cu4UtzLKBwN7ymhfRGsnEO7i21aZxNOMlw52+b6AB4N+5RFffNQtbF2
7MuObXw/Lz87g0DpGLCNgFblen+0KBzpekAR+Pc5FouotbAIJ0yyARUW2JJoHP85QCtXiEp9oGGA
PSrYbnr+oUtLcattGUJmi3GthosxaZchzVwPpfhgMVTULL7J98nN+Hb5GdC3HVV4DV792fzzuPkB
mZFiF6qKfHfzC2qisD0KUAoDvRM8XdHBUqBkQRZ/E0nW7hmVMqhhZrftPgS/ONuZEnAZStsrKDOL
yhmUSaXKF25k5GYSGNqQ9aNn5SAyIlAFiejkVvgT2DV01FUdO4kqQ1YCjWbGYUjj9eg07jPikc66
GBNrTydgyB56cbntPDRxHLzEJop+1fFZDRTRk5iQJkTDf3MatcDcIBAGKGLF824jgE4hmwqsSc8N
KN5xGoIa76JHDpduauFqsCy80oxIO2fS8M9VYtmTV+hju9fZ8Jlk1CwmqTIeZQ8kbTM5zQ6LHTAk
kQVaZdN6kS2+LJP+gY323ew2CS09NJl7L1D8dReVIOHooja8o+EsS3GQ2RoM6MTKZFFQbzH+nS9y
SR4LLTd2/+pKXsucNB0SxZ3dKLqH306pboLMfueamIDIi/Hk2Sza5Ra11mrWFiuaXVw1xlpYsbUj
OlTDHI111znmnKhGWhoSIeoypDS2xfj/5ZvmkXXMtPRHLuyk+ZFbnB+zsXYypDXXyBybzP2VrEGJ
JdIb8SqYcAZRiGPfoz61RbYN3MKoDFYShRArQDC102eJOMEUxWc/sPm4bgWWURky1bc569k5tpC8
5g0yZWcaOwnQggxEXUhkD/Y0y2mYuSliDOZs3rlAKpm7pJxSeziIwjr/zpMmqiPZbhVeEuCzgdcb
itZaU638VRk9lccvzVKCX4LVAsXzHWqiIuCj/c5kniYcR37IK0QdQCp9ZkGO83ekGq+Tpg7vY3t8
QlJueMynIUPoRMmmBFgkLmCVN7Wmh/ckowZwyNYOnI8FNuHv1prAvyTsEUFMfSvYJ0b/FHR1eFzc
aBansUHqx7Ny0+S9vu4RSEGyM9AUSwXCK8voQiPCXAwrpDLTsLAK44AfXbBqRAdqnlG0j1nfr3Wn
A4ua0+AA/FfXUvb1jmz7Lrh2Rb1jR66kfL+yrLXw4gx5/oIwU7e+cQfmNzj41JWFcq9HVPO/X9nt
KnubaNmX3kkkEnHQGFH31qNhwe3xVkYmYIf/y5yMcvuvroFfqrSu95mX6Ws/qv4jV03cpqo5DPiQ
rmO5LuMuYlS3UHdTVHITFHv1h6kCVcokbXEIAx+VVMDMoUbHE3bu0TDIp9lihtpZ7OhNQVqsJE4z
BA/JyCRSiD09AOMPKlXnDdK1C/GXkvrKnCxdxFU2KtVgtUyxzEMy0A6lGxErSnN1r+RGinmuZYbb
P0DdCbmQCfZJbzP87kpkslyE3EANjhPQAK9OWfDHvpU+4mXi7MaMP9qqEYCmPOiAT/LKrnmJKkuV
GSbI8jABlYi3XIHS1HsagWuiuwO2zjNA13BU34XmsG3MNFsvDikuB9Y84e/JgxT/MgkZAKLf2ePB
PuyQVdbvxgaQpqbauHG1waOmClLnhJfvzv5VTmZCFTT1yMFZ7CO/Su5z1Cx7UwzK1kVBDqiLz9eh
UYIV8n06UizXF6B/BYh3UW5JQXa2jgIfdRM90D0NIHWpTWiGtXSqLk52y4WWiwPgINKwBAGmFV1z
saEeWPj6HQ4rOhS/4G9G+mF8nLBd3nHHbLBGDTp+HIrCzkC4ol4raowzXg6OFzSjbkr3hFAsus6U
H1D557WMW6hbpZaMFnMdhHmrUALITSqY6SDXzB04vh9olGHbjDCrUkR5Z9YedalB2Z3YAzbvcKWI
FUb1YhLnoX8iWULOQ+TzgwT4y6AmXOxS0BG8TX3rAgQx4xh3Ed5LCgN7uQeaNgUJ3E/H90vXA7dP
9tU18iCXYMTgwQiKMYlQJWXR9DLovFHkAZa9P/NuEBUpXMSt5HCQQL4PtbaPn4Ek0nlBGwbbPkkB
2kLmlEeDDA7EZVEjLUZLlJcR8IuOowWnSQBUxk4BE6EbrQZ8Z9vJ7zSBdJs1dWeprvWXprPKvVVP
+Z3M+jxdX3WLCsSOiP7/MkmtZiIjmoh6iwy1YwCXRy7ulWiZ1hBBgO32+72Rc2ZVD85kBQc3BCIS
8hmQDQu6NcAXm6crUUSpsmUlzsCzzUAxXOpePgbgxSYPagZupZ6s0nTnK0M9MUB20AInyq47AViY
RNzFWLHMPUDXPflal4Ea8acIRN7AEC/zHIQbzmfHERumJQ6i+6D7HiRCqpmeZh4Np2lwHpmBkjI5
ufmaZNS4gzWu/Lovd4vMyZsvVRLWJ6PXAAUq+8hjjmweyMJKgRhW2uZhse9aszjo0wheBHVpasyh
5QhFlMZ6uSdExpNVDea6PZkEFoDl/cC4q4CldMomrdvHlrOnUaFE5jiK0hND0iGVXbYn0lAjSENd
acVG6VGXjBxQ/Xoujkw25LgoluHtFDSm5uqy+Fa0e3VoeHUtu8zD/3gTowTyV2gDR+em5TLbEa7j
2hZjN9DAo4mDppJX/LkDjtEGW9mHvpf+d2yw9lEV5CCsmBBURrFxhNT+QwAi0dgbu4ttiwI04lW+
bv3e/9uKwS/m1Px7mfNH4G8O30Tdf9MNXl6AIvOjGNr8wgC+hO24nyAhpQ92hY9qbCfp8yccluZP
tV9OnltV1YGxrHgiRTfuQhRgP84DJKMcuYOQ9uJkOVghRWVabBOkS3tmV4p90nH/sTaqr6nplCc+
IPlplQT7AGuOx1nHreYu1uSTjmcAUCwjgBXCRe8ZkuCLrFuV1mTHq9A2tVXvt3zbKloKBBq1xyor
vlp2Wp2Gus63bCjrdaR8/zk/jh6e5ms73H6b1+LPFZ/sB3JZpqer0zXUXeeDAz4B4ANX8Tb3YzDi
HXxTnUhYAphrzOhRwG2HH4rOaNbgq/J3oV4A8DeQ+bYWOBKkYZKO3X5w/HAtKz36MFYC0JG+xbHR
hnHQYQ3KJu2TxtRoTPtHJgHFrXTUOJeWCeeF+n713BpFduzG8hTJYQQzoGkcW9WYVQGswSnFatms
8WF2GZ79pCnqyRcrHEpAnwx9zfakQyqseeRl1jgbMpu7ydR/RQ62u5nnmy1/Xm3xu7qkw3gEIkm6
PImRZZ7+1y+Di3/8MiwDaMzgAwZWNGe0hr2CMp9qwMINoN99tq0PdpTaMQgh1XsCFSFemTjRHTUj
8LTxxlDjq641pvFdnzvFSboPBg1GYDTiKOA3fiIon2UBwIhW6+J51t/azfMbcQWoC8y9IiOafLAQ
rF/Peq5VuCEglgBd1Bo/Nlgp7gfdF3eULKp14HRuTXlPWaNU/+7+FM3JoTRsnOF+4XonEYBv75d8
01/nIVPHreapzbowgCOkZ02ERAjt0ib4DSMJyzkC4P4bjaypkY9xlGNHKTXURtYxQIpGM2l2btQ2
KDZUHoADP9QN8DuahCEXYdJN+yC07NkC+Yq2K+xpjwy94QT2I8AAB24arIHKrCGsEvoXwJ1L1HjH
eEU7AbsPRc3uKxE3mzwMglm2KAo+ZqtSpP2WZCitHPG1lmrlhnfEwjFCvUVWtOlXMB+520W02C4y
4jKZ6Uo6jgcqALg6cGNmbzMD9ib7Lyxxof/ju+sChd/Cl9YwDeMfT/Wk4gZWClX5PAcrsbg8hYrC
HHsH4456ABO9HpICBaRfuw74j/OImMtBe4JixnffQgMuX1qhzutddDNdTDzmjW5l4AK2wJKopmFB
j6hOUBhYfKf+OazyT22jmS+dxt0nE8RFDPQNL1hCmy+odNtaUVM8ksg1kIMc6dV4R8MUpbCrGon6
exoiitFugRsxbBqttl5YPhqHoALEN83UmyLatj4btWxj88gC2i4C5pFqqEcN6FONI2ouzCMK7hEr
p+6ioR7JyHDxo2nwYExzb5li8buZBliT1QbHDtE8/zIXpxnIT29toF2BzOtMDClpjtDTiAXNPJIO
W1thx7c0bIcku4iqnNlYAsWy0hptjFhVOJ6INaXFIx01XkDsJa1bVs99a00HSyWd6L342mRgiRil
ZkjPCfpUrpNXngPTiQyoAQUWP2MxDuIifSj2RqN9Irlsazgxao0hL8Aah3fW4kc98qMeIpn/9Wy2
7Nvvt2DCcLgB9GPTNLhxs2pB1TpAUC3RPEtzsj3Q1rhIvSn9M8gIplPeoyBTUcEvcupRw0ZQ9ZWO
me8W2WLnlopGSLPiec5FsRiDg3MzZWl9ogsucrriVLslCOBLPHbUPd34+7ybTs3AZ+Xiv9xsqQNZ
O7HkH+5uROb71V+8+NLF1N2Bmr0GqdbP6y830UdTudZMUFGSjFyXuwCwx3SaRn1NorHSsLbBii8N
3a8HHOvaX22rHDdI+a2webWT577ov029dL6yNOu83NLsB+Eb0Z1jAGzcnpp+bdn1uLHtoB23KBI1
1khkcr3EKIroL3cCEqk2jYeB3osul9HdbAnGiOiuK8NNFYCF02KGnr6STIuawfNLp9nYg1tFf8kI
uEg2isA85FbU2iPOp+oNk6WFTY1Z7Zug/jZqwF9qiim7dKqhoQSJL+KY0eMiInk7utml9RP72DTm
nkQI0gIxl7pu6uZ3ut+vaHQzZdNg/xQ0G9It0y5WwfAaImEFcGioKM/regABmyHPbtXJs48f0zkq
NSBj91W6rYqpLnekGYP2BwPv787XBtRiN1FWjuuEy3sHdG0HMknbaEKRWpmP67STG21AEartOuVP
a6PEOhtkN3GU1kB/4bm9+XPBttBVQfaCjWZyyxUu6GJMYelgfXEIe+VqmcR8lvZaNQEhSAz2oR3f
ybY6DkqtKNGTDWJNQGNXw0Y1MzkXja9ouXSsw/LtaPP+RJOQp1PknXc1p5v6EcqgtXxNECSEWrJg
i5gEPUIaEpI64SkeTrlVrEhmCRdQJdRdHG/mWZxdA6SdOIPBkqGXL8WkSICpVKCLQELpRkm/p+Go
ygfGRIqjsgNHA+yocoDsBhyp72ch2aB69yUkgmEw4YFIe8DnOvryb0KLG0VTr7getGeWpuMjchFm
uYwAqEZyLISGR2VPqHA6qsKv5Mqet9qX0M+SvVXm+lmrR/1MPTt32TnsQGolsyuxDvBW6fHI7Q9h
VoPNAE6B5rd3ibBBbVM/jsCKA5Bz0zr3WSD1tc1NY01DahBvzPaBhnA0ztBeRquf1kXRpTs9HjDk
hn+IXd8FpLxAXNuvxGMbmytL2ZIDMrY+ZCHOLRb3pHLSHdnLNNQOmWa9ueuhLzcO0HoPXd2L86g4
6AbbBk9m15xYMyKXjCuuOhwntvtcGK9k1lPivpboiJgILsGlJ5pkQ87UXBkBV3WejGQ012JHszoV
fyW5zuzmoCGAwPoCiTlcJbwvjQA2ydUQ6boYsrE6lD5fL2bUI9vZQk1y40omt9cgm7AJHOBVIVOz
zzmw2xfHlsYNGBVKhHFxaVLJKCz22Do95FHZPQHuU4AVhPVe5bDuqVENUqyA72ijdouGpEBqXqK1
4RM5qdjlvhQmSm940M+yyQ8NDxBYyYHsNTNuHs1m1jkVMskRGL6IhtmeMTXN14SLI5J8a1QrsgSA
KW73PWBOAvxv1KUE3ByBYByBcaRyi/0URsUOt70PLJSLgHAKgENGoX1hqiZFFX6hYOpvF4XTL8iy
m7Y5iFKOZDqoRAKrsvwv0wR+LmXqYM/YOvGRDtQz0BpeWO18otN2K2Eo0OnFp0UHlPZPdE6v8XJa
LH/jpyzBAuk+IMNpFwB19CzsSAJDRdbbzleEuEq2KMCvLuehA2ouVBH6vsfcsQAJrjLsAg0ck8iQ
22h65myHqAZkc14NZ97W8YYhbII9nf61bUr/RxeBPjQxjL9cA/jmyJOMnn1h3ef98CF0ognhPYB9
IGCAJtRFc4zGUaYIAvzaJb3GIExIPztVQTt7Lu5XNtRF+MH78+vEvH2bAPnDsDherIhw2JZ1u7Dr
pWXWduwAx4y1qGt3cFCoI5o8V1TTGHSAP8dVxsJjqfRSx3eOqUak0bi3G+7VXAR7SwCLzNGkfelr
+4BkPBy7GAi7rjKFVIaEHReAkFqDcE8L/NRY1SvNFUpAP/CSRNNOVLWU+XG0q+JkWJMW4ILFgzMa
yPW3ziKuASr/k5kczFAKNkGN7TGQW5khhmgr7nHnSqPGs0+EnTIWNocmNth/7ALtX6FUTG4z0xam
ELplK0wV4pu6ejPztMJxbWxmd1NWm7zydGwLQWum3k3YEyer3M387VzzJicwqThIr7t6dUUREkkH
+1gb9xYAfV99J/TvErzQvHTi4jXgSbKVZVPsSNu4IvGw9dYv0u2nj/90yrg2rIZwLPYUdfA56hdR
k1oclkiEiV3cLFtiD2D2ubajCMQia0teb8w4LOp83RugGrPt8dV2g+zJcHlwyasRVG/4/3zO8sQH
PDrQZYXbVk9DNX0keZel5joEV97RxIbo1e1KFGL51me9UX8YH9IdDRlD+VdhRq9uiOVv1MViTe7q
cgxx7qc+CcP5cmRfp2BIoMtlPqgf/vwjwYvkZs1lM8vEssvRTYEkKuyEoL/6ZFEng0pMcyjv3Hrw
JhfHV4Q4oKHu5X7EEIly9fxzcP9F5OPMa4YlIAs1B/2GyBO/nPheWdBoqEBFic/5BLKp4qj5oD7i
oZ9+intnbyGG85dARpGHyEn1GI81LIpm8sw6/2SF7HEKq+ZxKCNwfPJwT18ct+QMv1qElWVcitdO
5jpg74wERzgYxjG/csIp+r4QSIRuAA+6nc+Q1MFR+t4gwRdnUTRuxinbI5v3/Du7RVax/Nx0rWF9
wXkReNZUBWZsoaCnyqdPNLoprwyVEmuuT1SOuVRckhl5TlDOcl88jukApsDu0k5W9pczASvc7LX6
kqSxuGOlAM8jIojfpmQ2aFCbuQqtqr6EwA34o4HlV+VhAtxmZBg2y/Z//la5v54E4HEhdO4IU0fA
0zAMYSr91ZcqT2XYSkcPTxIQByhYG6L+mHWJ/rE1bHBesO7FTorp2Y/5OixB0TBI6V54lX/z44p9
bOsRBN96XqzIx81cuQN6Rr0hW1ll/hpXiPfzjCbqIJg5jQAkga/rio/M99n9++WYb6/F2E53VIFP
TVSME6A84mCzyFKXW/cuW5FkQQtA2ca1KSnItAFwmuLF7Ieq8JD/pUn8fFDM5eVGVa37kjUHIpID
/sLntsczLB7w9yMTkaRargFSHaiuHlWNxnms7yc9sNakBWfK9RSlrc9TdPpIU+jEUGewtynIhzU2
m6egstTlLhKn/ntifnC4TkstH5CaWl8npM5al6d4OYHzlFJRKSmVFDxMdn/+jjj/+I7gvexYApsk
4GEjd/UGeNaqQhT2l1NzNORUbyhVFTFNpMu5TnWirFaQu18PWzd+G1IG7GLc1MY3l+nOXVwa+aZl
LN0Gvms+u5pfnBsjeaXSdSpRN7v4bJutfSERi/03e1ImblGe4zZ6XarZlX2OZcZlnrCqhxVSOEEs
WFgd8FIM8GIRjhVPARbTjeLLDQKWqPOG5GQ1mECmcftoJVon39oDT56rCduZJObTV2lzbLIM/+9M
VtuBISLi96bKOk/sZ47T0E0Crpk7qwNyQIPo/i5DTYN6HPKVb8n4s8jkUw4ynb+b9EtYxNmPEQ9h
zxRN/DGNLGuduu6E2qMmOISWrT3ktfGpLTX7E6v8eMsiZu+KfrQ/pW1x0PIxeQliS/uPj1z8egxi
ckfXbTxPDOz0uWswfgPIlowoG5/yQJ6c3nmuQ9AcdDibQilKC8rlHGCBJFsaYG2He2ZE3xcR9TSG
ZA1exSBHKeTHYZzMH70LYiC3noDJXTbrFlg532Wtf/FxeP+Zj1ihjLllPE+Rk2yargESnIYUwL4b
01PYlvFJhiLzAJrqIjj55++5MH4NoKu/GkCFNr6AwjZsLJ5uvuiJKXoxoeT4ZBTSugPsIYjFRV4f
WqCjXEbHVKtzvX3RXIARJZzH31ir7xFw7wJPL5GM707aXznAMTze+MFHLjS2Zl0DvjGrrPdSOs4B
69zqnPrMQNZbNz0j+uR6UcaTr8bknOaZwg6bB7A0/JgKkDparel8lIFZrgX+xQ+MD/YOwOX9MQVb
350ZRtnWajrzyU/8FFmsefbFsfV7hXYbYHP60OM48G83zb6FITNfJUp2VjRFlGdgScYvsT8m2ih3
AL7KVlQ516hVhMarP8jIhIzJrgS23ooK8YBvCao+xGi32jjUT2W1A5o0fwSxaP1k4VF+SFg7Ir4N
XThK55KOSeLhoyw/hshhQn6kBGd52d1XfZHhX+p+8AF4ju+JNDZR4/TfwQ781a/wPcF2Olo5VjBc
EHvFqW0WfVkWj0XTa8eCJ19ojUlrx19FedJbm8K3ih3QTFdFxfBd/LUXiwR5IWOBOHqio3el3WDf
Bt5xXg/NE20j1ShPnasR6WhTmQN411CWtKl892tU3rjSkR/pSoz+b37vs7z70SyFwV2wmopxg4RP
ebJ1bTyVOUuRqVryWRY4hTwtDdktQ+qRDDWpW9cwcYI4aEXlkaxIx9QzZM83s52svjvMxmmbPeZP
gL+3dsg5aRBFwBBQb/kTmEZDgIVO7Z5krZLhJ6DSJMoHEiE+hNNlo/mLRl0QR8eY6WyX8xjhkGBC
/A6RK2o4Bauo26AIcIekyAgbLBXnSid2ZqSmcaeHxdqRTbS+8lkmChLAmDh2Gu2MqNYPo67QDeIB
Vbo4OMehIo6qzTr00hTLTWSDB/LQdiXbAoJBXyWusD0fqFgHKYrwOQmcFMDc5XNosPA5FU7wvFiQ
LFMWDSzInho8d347R2wXF0S9PnRmFH0TolnbKPH5hNxhczvgtG9f1nryofTzRzIIY5QUj3rF7/PY
du4mDbU+RCNZ6e2aYVXwKYu4hT2NXhwidXd+ANRfhNxwaqOGuhFEAIhJ16hj7R9IhKfimwUpSfar
Bc0hDbNY92lSX2pmPcdVNexcPUIIMW7rhxgA0itkzzrfSgUEnAB3x2mQWeW6snxGFOLNtpQhIFXb
bI/w9AhwMazJjbTda0Wg/ShB4YIUI1QGum24HnNT3jcsSQ++Ias9d0vjIVFOg3Jqke5gAiTmyULt
Mj6YJHkpUNnMcsv81Fupv0tM1O/WCDJ+CrXpi0Rd1YOIrPLR0YxXEgf1oK18rNWHIGP3bjqsUlHZ
jzzWrMcWKGrHsjC/14PTxKtmrMGGoeko8QRCaTik8efkwcl4+ZlnxnTQ9Vpbp2lSfWbIhylQA/Kg
lX2DeEGPiJcy8+VkrkXVAGpnEhGccyQjvv75DaYbt5EUh3NsEg3QbqLEBdTfN3tE3/QBU8T1+NS6
vUC9MOp9409xmG5Yl9qBZ2jhxglH5y8r8ROvNhr+kbVDhm1tMj4IF4ykpgAkhj/1aBDE2NV5PDy0
RrrH7yzyWp41H8D8FR8bHViW4FttPtj9hIB/HjMvUcPKLrS72sT5rZsH7YeWdeMF6+5XcnXyNn8o
nACsEjDVDFN79FsXbIkYdf+j7LuWHMeBLb+IEfTmVZQtmSqpbPcLo80MQQNakAD59fcg2dOq6Z24
u/uCIBIAVSUDJjJPnmNCi7mSP4UDGGDPWLBulFMfqRlIqSGTCHzd+zbP8s99wxMnE0W+wPcNbLTi
URP5DJniTwLFLTs2KgNSgrDdG7uAKrPIm9Pd9GmuBz2ktjS+AHcASZoOlG07Lmy2RSl+grJTx5zg
VmpdYPz3QDMo0wGeE9rObEzPPND5FytjyxV1qZmRWTkaGbiR9QxqaMEfc2malxartadK01glnRU+
TZZz7lE3BzagYYbAfNsGK2g5hzuf+tDiQpYM5QG/1gTJYKA+DZwrbMDfifqaxjojJr+lmy1rcDiM
08CZLtCEiZ5oAEWiwN5llXMQyQ3619HFLIbocZaI4Apf3ooAacEV2VCygCoJLnPEM38bBykfOHji
EDnAMlbl0SPvjGXt3UT2NnG7tZsH9v8tVawdtc/pqRB+HBxY6MDbfmA5/h+ZYlkKsLOguPgYcG4I
wE0yPItcEAnHrH1kUZXdBqCjnmsjY1teeThdRtDLqdJCXX1a8b//Lv/A28GxtBHYBJwIYLsAOew/
pTvyzEMB0DgDhwAJuNPklxa+qmjo6t7lddsi6NEgxKZHsdMMW+T1IOdZTc6TRA3UpUNFAvXuTYgi
eZ6xSQMWse3oJq/mKEZtVL7NuINIszSAYK0S0KdmWu2jaCNUqZZaRbETyt6DOUmsmiwB0SZQfGev
4upMV/Anf10Bb/LPlFr+stGUpdE2yZzb//6+6Tfnj08yCsAG7SOiCeUTuKN/vnOg+1JtlIoWqGn4
v5Dh5FB580157rUKFE4n6Yq6gtvge+qMdOX4CJsDn+i8VqYHoSMoza47H9EpFJ6xc52LOOgcfgyr
jp3JhASc/v3qvs+Nm1mo8MpIY16TTHXeYLzZ5iTWhTLYgbpGYBZIaU85kIQYLWsrRn1X99L2jeZ/
9Pc+Cw1EQ03zJGvsjNQNsx9mqty9y7oyzrVgmZ835mPdZKcpgFYZ5OrHF/zI4owNkAvVE9KxgWZX
3Y5HGsyFVW3yEol1Gp2h5n5wLa5WfWWsiH2tUSA66Mak3BLtWpD4kB3IsZnTKM4OD8BNdre0qNxn
F2lh4nfDdjYgBIWAiMhz58hKu49BBGy4PxA0/pnrwjgn8vrNpCIE0rv3vOz8G8XYHZ7MmzFxtlY7
OGsfZKBfyqF8S33HvgLjyZ5YLeFMTdBXrasWPONmyg+hngY135U98vy9HzPr2HSgQKXliBywuOZd
BodsKF8D3m8tsNHgYGike5Tz4OcqeXVypYsYjsGT/ZDJEmq3WluA+B0t1D6HUwPSaurOA1j6gPDN
V50RNbuplNNHWLiAJXfZzZxS+8kQ6iuZ3UmNWzcr2x2Q7NPHyP2rk6UZnFbMYoP6KvXigLvjlu4F
FvhdgqAzzlgBlIFRAR0bKSA5TONybLF2XXyZqDNOWbl2gYgEaSLGAFKroDc9vBamHzWxGoxvUjri
lARsfB4sc+P5GfilphynY10V1DYZyi1z62ZTVVASGusR6dproQubzKim8898iHR9ERJE426SZoVi
r+kCqa4qWRmZch9qX74ls6eeqAHDOtSXUVvJuR+elmk8c+q1EmzalGpGjMHJvCyF89++BTjvApYK
DLfSUXLZZX/VUV5cS7MyLlHvqpWr+uCLa+Y4L7mhcRJOKZ5DMLYyHYXPEqvZVJDjOnCVjR9T80q3
yfI62hmOr7bUTcEU40agHRSyLo5F4IIiYvInRPkAWEfwILIQCW6jLahIfyzdVDQMkgiWDT53kQrr
YA1Q8mmgPY9HtGW9OMMY7bMEutvTVFsvYc/Ms11HX6jnqkg8s+bVyDGTLPjZnYBnsR9pseeW3qqs
2vlhmc6hX9vNY+wiybrI15HKneWn507L+i4qd36qTmBGfUE4DNLAXWGlG1oQ+e16AGfiWzpBtg1R
A7xKWmWPjQ36GaDGpq80EEBu93ECCd+j2TufB2y9woDA7p8r7gOdvlUxRtPXPm82UC9hw6FGJgPc
meEW6hn1pa7N/+MKJWq/bMovR7zZUEY7T64J0T3whTmgFH5rk4lv/NZuz2nRpUfE7JECQ1gTH3AB
TuayYT8D4y9l1clfDHmBcSx+rYF4cHdGZi6FE9dBUyHpsQaaPUiUufc1hSh+jFOfPMgE4WERIp2T
hNALMcLOh8qyP6x62fIfAsyENnJ47/cZbpP6VzNL/pzReaD3Gbnxd6faVJOBoSLccwMoCPcIigTW
9Gz4pvVYpK11HvwOfCuDZ37p0x47z9DI84RT0TMqlJ8MiAx+qZJq2vjKMfZMohutTbBBfwG5Ilgz
LTFuaDEOX9eoddJnaagnCSTGtkRB37aYIv85tfCRt4Hn/PQhPanfprIvUyR/A+8VWgHjJpEKZzhm
iiOSUetJTfsO3x6c75T3POqmH/lGuK33RCZUBNbr2bf7HUU6HcTZjiilg4S8tH4EUQAeozDxVw4J
btXOXvnIhoJV2ns2LYQ7AsQm99RliRUczBGihVH/CHm5qV8RapVQqkt/SDXRNhRGipPqywLM8GA2
EWLu8ffIfH4jAj3iyDOSm5Uk8oWo9Crn2R6mX52se05kpzXbTbv9vkBTgzwo5zcgzZq3itsWMPwO
Oxc6wdjVp9pL3bex8tTFHyEGQ+bALvmuTAq+lY5U+KsZi4WDLc5vpunCIRW5Ltw8X1MXVOO/Bqgr
3OlJFlF0MEuog63IxkKePHRp9rDYuqYrDp7EgdJKPAver8m+Z8x+EcgVAK4qUZERRKAgFfn4JYf+
Nk3oK6tdQ9WrPwGHXT+N0EtRKsfT2GiHZ8nlsOlrpIA6kKbtLTvIHtK6lKcIwPitX4v62vaGEU9N
4r+1ZYPK1hqZo1nMuyLvK0ifWQWInXn+d1oakEjN+i9umZcxL2t4X5NKAJqC05AVYGpEisKAQAzc
B9A/ZjtpFN6aRlHeV52QNy1WNFoYbXRLRwS29NJRNyxwnsYUGQ41Cwl5W0RxB2xb56L0juXYFbfJ
NfKbawAe3PYzdlLdXQZC6AzQArJRY88TmBmj6UI9Vfb1KrRkBr67QKsHCAvB/LR9KS13x0xj+kD1
h70Pqhoo2bKYPlxL/FV77xbzkuew8qMNB5z1hEBU8oCDQ7ErgM2/osqmi4Em7L/m1QDyJxDIWiVE
yjvOfki/NVcGyIggr+3/ICbr4HsNF/eZrqNUlnEYMX4gVusxU/KQiRqFDJrkupHmEJuDoXbk/8oA
TGFNg3Po3QkmX9ftBrlHKTVyzEDBwpHJIMyFkpjlKoNNui4DwCBv1lCkxdV93r9HM7dzoToNkHSA
0ve9KI3H0o3S872B8iRc1mROz5AUdQ5d4O1TPoO+vQNyflQdN3eFw//VH5M+2PQOXhtUdO4cncOW
s3MkceounCk9+8Vc92swy8CX9YNzkUY/LOhrvwNy+OIIs36u8X4fCzhuawjmTF8ZviWmxHY/Cwsp
WG6xdY8KrYMEDCEGqCUF8Dqt2VfwccsSRSf2tzlIoBASTDNf+REqU6UW7HPSSeznJnRAxaTppwcH
WC2ICkGgVw8vodq7zfIxh9bQHLpFmDXTIXUHd9vmYOQYU6imRi2y0A5wDo8og2F7H9DIdZdw98gF
SgKAtm80mH/QG9gfXRq42xoFRanKGg89OLIfgkkar1Ff73v9bPb6hG/GzEkfJDBld3syuZ/tIav2
9Jbd50deFtc9tmYtLe7oBqKaX/qwlQcy9ajauNvBxCkPZLIzENqbOqZkW6B5zzuRPnWVXVwtz/42
5lP7BeCOctOVaXcoKOrUb2Vpzh/wifkD5A6gTKhn4ZCMwq1RrrruGQj4zmoQ7raKJ2ipf0MkzFmZ
HQ4XpqYyLRWKfy3OxiPxFdModfGhOK/3Lo3SZEidj0eHaepUvVYmnYgTfB4xOaZ53zuboGDIhmk/
dUa+5UiOKXVrk2cv/qHJUZYVh1lbruqKR8cyRTCuqznfZK3lHS3wQh5n3VCXmqZqG8iwRfOmBNyg
W91HaCItKVM8cnNeg4995TRmhzOXmbJ3lBxEZwOE0AHQoGufw2UkbEI7eWc3y/Nb2qbOzfeRDNeg
hDHr8wcNAlrTLE8vavL2CeTkXF0XV6lAkeLWmufq3CBMvoE0sf0CAJdYmcYY/RhYGYNv2f3bAT7L
bFz1RQzGHCvQi1+Rdle7fjCGh0nV32YIRyFQ7roxAGT8RzSdfHPKvrcovgKnlO+dApU1IBr8Z0Lf
nLJc5t9nt//XBLu4qdnHrhJF1bHK6+qFFeMjfStBBjys/8NujdkAEipeA6eLD0rPp2+9ZUBChoV4
0tRJOPd2jPxVdpKGPCL6zFB62ndXygRpEwhEEeoiPMrvLhE0Fl4fXQRYuMVh4ANYqhKO0yVyqd8n
VMWYGqInRpBrA4dYPw+GIXfT4A8HiD5U+ynlfr9FQbOPWg5hgd2uCavPT3bIXW2r3rSP9Ey/P/sL
HIAO3KrfyOSkzj+PfQDD7BiP8nJDd6pQ1YcNGHUNtP+E8wj3rp/qzT1z9IeNNiL/9zzq0uQ/bXAx
93ZqCFBxoqBpbo1vcER7RNGk8qCLBtvkhP9pk5ob+RPNbFubu8R5Hit8c8Ywyr8LOKrAuvk/vQls
rK2ao+fUF8UOmrbRAfFL9zEBNidGIeTBQzUMKBCRZ62mVjylRYinqF94xwbctA+A8Bg4kk7FI/Qa
0009tP1L6QzBak4m8VWAcaDLtAtteb98EpC/gR58zL8PE/4zBnquVzWXbwrMxCsImgw7ItVhwmGb
vkvEjjxD6tIo+Yb3LjEo93n0a/L/19r7nemF7mvZv/8Met28rcPL4nj2CBoC/NcPW4JNLKxfrq2q
86xZD6bgfEdSLMRfSjP3AIWt1gSviIB9OU6u2PdUtmQhZNYOzXXWlUy93+aQ3YvUadCD+ez78Shm
1EHqLorCsUkrVFPQ5GgEc4ibNFVMXUvy6FwK7OD6TgLVtLcyUStaSS9VyGEr5wLRlCTBf+AHL8QH
l3o4ydNVWPrfmtEtH4KxwanfM6F1WLRGFCcUBfCdYjpzI9v2owmxelRDx9zr1TrVnhcPHH/lg479
bPh99ibxV0HoZ/pASM4/lIW/Xt49POyvvVa7AG8CNkMnCPwHluAVCnvOn6tapLEMg2xTk84FzSyj
s+ujVLJJ1Q7sMQWqRbp+bXqsekOWDhwvhd/+ADnfVgKEkuKoka0DgFB/1hFq6mtmF+85mDXXXlRF
TyoY2U4nLY7ScjJNjKF24WjUcW9EYI1NChlXPqJOKhzsg9UikoNM+/yMYoR25esfjOVInAdreeXR
nMSesI4BWNwvbhuxZ9tuGohdIPZVtgr5PN1Y4Cp0eg8S4GAPeY0K/9CNaQViasQapRkcwszi116H
GqXlLmMDD9ptJlIZC4XTf+l7/Dinrn31fdSIU5Kui8KfhhyTm9OnzUMQSGSTQ9F8MywQciD9Z/ZQ
tedBeXVqYS0/KT5H8EN1l7741J0mE139+L136Sclyhy6jEy02zoHFbCWVR61j9Vm/jUBy82JemTH
s+k6qImdqPfbZIFo/iT0GpqqZ9FChAybxw61xYNhjbHvdxA4svs63+FM9q9+hl1iZYzInhn5ruon
xN+q6dfFb8vnC6M2UeAEC9hMQR9UKBPqOUCCGWZ6ob+B/hoyIQ58ScmHTCzM0N37/1gnyM0YYRoh
72evxYziVKDOoGKcjJm/EenUxDOJHNvlvEZIxpPLYrdv+mufQ2I+HeXyinRTber8XC2zfpto4f0N
Ylm7IRPTH1NrmEC7gg8Pxy3nHY8ISGUjOrin7ljh3QsgQ58UIntpwnJLZiuys+O6RMnMo/At/dcW
txnAuNuEvXUPMBCUarSNmhKP03hAdc72bgPk/iljVQDYL1ZVLK8fLYUwCH4GAD8z24gVEgk7rr/W
0eQBQGekOkyGEguK+UAs/urN+gs/N/2eK95fC90Mgfpli7IARSGGAto67xCcAkEN8II9XB3HcLfG
jAAtUhzdF5E/URiqU9xbzBxaV1/ksJhpNoJ5IYUATL62M8v62QfhKoNYM1yCrke5qMG/oXwmQqhs
Us9J2OOzwyn83EQRe4jqjO/dzJ8f28Ac125jjm+9hlCNhudfbLP42wBy+TKBtA4BsSTYUXfkSeqs
UgNSYCjRf4bmpnuhAWrmxC3XZWG+hHU0XyNQJbIUagWxGxRiJVFd+rCcIC0J7QHPA5ebPjJChCVd
L5EQnGe2BJwFp3W0B0MYfG6NpKHGL+dftjtknVXdLxsh2BHzhnBXMbB9B5lM4BOR9F9IdjSVT2Lm
69KeUc1MPSMyTz1zr9Qjmh4hEaJVmkXgbnOqAiLU+BmUyIpus1xMF2pACfPraixQ6Zl558wFcmdF
g3ZrAcIZpfXSpblllGEYUsEeCv5wK8/NVVyi6BKerFYErKpSnXKUCDVaBnCiymzeN99yt00PJPnX
kyAgVB/NTZABmUfGopj87ehBIyoKsnzvgoEhtmazew7HuntWqA92mlZdSxyXnp0MR7AEwboNDbZB
kj9NJsR89SAtAgA5i0G8kx1ohtVazhHxAHgvv2/Jw+TNVsCz+/oFDP2i+HhOEIWMtigVNldBGJjr
lokuiFuEyI9Bnw7i5BisPIaV50bIpsJKDRlpEZjdRqAYkqoo9kCSmIdSjvgH202ZbbuMi00GZcpH
yE5DPMhL/mq49+65Zv2ee8pfG1B2uIjUFA+ox0KEKzTGW8gZgIYC8QxfNvGgSz7cKXi3RVW/t63z
a1Hl7n0ERycHVVm9tMqnXCEXQY054HdXm4/UoTEXp0roFIWAxiBo8GmqBY3ApAaH+f0WrEyjDThz
UKKm5yapB5C0xe3VADDzcz0GMSFAVak+9X6PERx0st2fcIPg1Q/4+fTFaL940zRv/GjKz8oBEnyG
EOnOdQ159epsiC3eVV+5ZZ9qM7X+NoFScJzK+w71RGcV+cAfKyi+QSw9r0/BOA7HdJDONh8ApARZ
H4sj15bfeq/ZJ4E/gxZDvAcj9LpASGHuEXv2nt06BzlTZDrYttClRhTXEEyeN+rc56eN4T7ben5m
ITpBo7MTPfe2yc9AU2/mvkggjIugqlcDMGGVjK0pG9ZpbfsW+RvZjskjmZISILM+5wy5DIvX8X+M
tnrUpNSavns/j8bKr/tvJcK2264AKJR300fEZ/unBQmcBtHsLzWALQAcQKnDgSsCIqERQnJV91rw
xIFKXlu8dGmyabS5BxPK0UhGGYOBwHkPmQ8q5ll4eBxwAW5gr4WrAgjyOwoLEFWwUFUvjCrcyylo
vnjlR93I4L0zKusBPyagOLW5laCR5iLsH7FbuldgoN99r/mo2fweucX8UfsoSAi66TYkgFt0bvmz
ZQ7+BxXwrZEm826sWb8ijbl5vHCb+TfaTpHsBZmi29l76vIgZWDUmt2VdNgvmTrMr+QWOe32XNjw
YR/6ERRmRd9DzKUEBpf+SbNBtQJIBesdvQUNAqKrdqhMUGZL8y2bL2RGFjM50SLU7WwDPEDlBALm
E07UT60NKbxVC4HwJ9dFFW6AY9C+ROUNmA3CvDnqObomIk76HOS8Gl2eGbmPYizQydwh6XgzwiPU
WRdAe2qr5rAkZqCFgG8EcBajdvjm3EAxU2rUtwYiiA/cRRqLIszpykiq9HsJco8NqELsB4QyO9Ca
Y2FqI98YVFV26Luwu90Q0RfgtjH6G4A0zt6B6tkKPyFkodwWSm4CftXe92bv6rGtp52dxm0QTEsg
+U2+lO7W7iTPdJqd/cFdN/M8oeoTvLBAWdUXusJhuYgzJ3M2d1sLiPSnUS8AsTNNvg/QZFob6FEa
oAYJhvpCV/fR+51Nnx2cEUGUrJYfoT3gF5Tkcl6lLmBUeZdnz33SyhNIrWO3s4aVwd1uAaTz2XVX
Q8tQnNlVzmvQhe4ySnsXde+jNPn/Ye2Yn4Avu2dRGTb3oQRiLaQTFwNLVSw1hQ+lV2neAKqxgxTq
B/UalG0eoQgJsqQGzkhT8WGj5hA0fSrNQoiDMsTOwujUzZ5zqWqkfcrBKGOn58E/1S5U+KIGpPjC
Gpl/cEUk6qDqoEPZTj0iSqPy4o3gTKBXFjvuAbNI3Wio8e1tRHi0ihpnAI2E6iFVFANQMIFor9NK
js2Xxq7CPs6naeWHVnOjpDKk450VsDooFdShvBQBqW0k4erSKH42h6xHKsWYZhMCDvawrrJKxEbI
rRPZEuA4T9SE+irz3XzfB86VuOX8JkqOTuODZoZHOLD9w01H9na023FLRjB6gPApsYr5Tdn1I1in
kw0KhSCRmGJ/bBLrZOMo8Bx2EyrXUAy2ql0XKYUU6tRgtMvOVC2Cqk6+CzR4in6z9wqSpm8f9O/z
5AVQeXVD0I/9ESCmGDLZoHXygexWvrvHlu9zlQCBVILg5RrY7vFRsuBXwDuBO/7Y4dNYfm9BtIZ7
7OdDgJhAmmy9ppk+usZ8nYpmuIrObK69FG9kbhDQXqMWYp8PE/NfTeHw5x70HU9RXW59yvPlzMtW
9RT4OteK5x12xR1YFMXaGnBKNJFQBY3OBx9887Wrc/g42I8zHqmDkXNnXeuugOL6SqHC/AxBV7Zp
bKuPi7rNzo1Zx42lUO5rNjx9BEmYcWmS6TUEnOdwN4lQpo9JEIxr/FDlmqbRKA04cobjbclXF5Ad
IE30ZJoi+2Z5GZoL5EaKSCkaHBq81eCXHsoN0V2WgTHK29Z65JPx9x9JNwUzXTwAoOaTBDv4KY5z
KYLjtdGXdyN1/8v2xxTXgyxfURROfB8If9/6bvvjfvDQ1R6n+lM2BmDwCqW7WcJJS8SpNEH/E7Rg
v9LM9IttGaf5LHPcZWgxUkyK1iBfv2GayH5Zc49Y3V8Hoe5p6wyDuepHZcGLkekOBQf+DVskqnKa
bvgBtBoiS/ArfZZ+Nds5fOuT2ViLGtyiWW+BSSeHX9i1TQrudwZCmdkD7K8pX7gNDQcNeQIXSnJ2
sQWtqNtNTrTPOWLR1FWtKDbtGOEwoydXI58Q6Mmhktqx4CEd/XmTjhCzoCY0A1wFvFjRgAQlMFTo
tHG5XCaVJcL+dBmoqT2CzODX8mU4HKytrep0jYevi5IonJmWg5AYijUKhebtneZ0sPtbj9rrE5lY
kbqA/vrxfZGQcIDoRrPLrhmgKCd6KqY5ghiy63lskITqvT9Qvor64KVDQsxO3AsOL1AyRBCFdcO0
I/s9XkxzPSVBQaUDNH/cn3Ji4MdCDBzp+h0isxZOD223ZSj3RoADOkyH2Yj+Vl07PS22PijXFjPK
y8CBQaAGNDkXVnL9qGwgilNS63mqiAseiQ1pDS5GbG6gVNCNzUXMEII+Um9ZuEy0BduPVviNeiko
eTcOH9NYVAiPnPs5whcmBRUd94OMbbLRV763hmLdn8ACAhNUeII/SLOLP2ENCHtQ2Ua9rz3rb8Cc
p11rN8muw6b9BhaSh3QI2Hczd9qY2a28mIlKL840qjgq2uw78uJ7lP9X7zWvc8RsoiffgqwqDsHR
i2s50ZNjQHQBJDIvZJrGvYAk4AtZAvAqASAwPdIQwOADhL24eaRBz8SpmhdGAx0m3Kv3/G47Iwu7
oVGrb+pDO9syptEWG9TJclG0stwYPH5glk+C66yUsVE+70+ocoHURuo+NWOjIOwQdScGHO1JhSU0
Nag/trhdpxOXeBzuCqMAbAUKEOaO+iFkq1de7TTOOioQu3McYaw6hPYPUzh4b1XB2xV0xHoAWdDN
x2Ffpaa6GfhgXvFhwYOFucvy6TFQ9QeChd5bEfXRw5ADjUaDYA8td00rvA11s2Fo1iCJLA4hY3j8
5zmOi2axLUr2S11WgBsE7GtiUZdNdUlfwqa3TgzdOeXtAH7q/ivVvlNVPF1Rg1NiDCBld7zbPxXT
t5wVmxnIa/jZurZeV9Dz0WsOjqmOI+DhyN5kmgybLom9OmvB0Q8Y2YF6ApXK9WGZAy/1uISxnRmk
fKmf9tckLPKdaEYc4PsUwcx7H+gIBxLjTmzozDmlz6nhTpk/OBkCz/jjPtmH0kviZkyT9YyAw6MA
ptklFsoshepo6kKflCgfqQntxNnUmqh0IZLUbJIMxPLASIA1kabQgGihwzfOyNLrGXle+6BUFH81
7bhJB9cEBToaI8XJWoD5BSCKcObxZCQ7hbTdhUaT1osOgQVdg/sKSG3Ymv+gOzRtYd3khCJcWQ+Q
8LHzY5Zbr+R7/We1NRmxL50Cnvf7P+Z5gxdugPdotf4Wwjd2qNp1Z5R2DAUgwA80tgEAPIwMdvCx
AK1r0N0eWtCGPwZWHT12GcM5f3YhP6q7ZKPRMGR/o0SwBlHyP3YE7lD/k0cxTcDDFukNU104lxbO
qVUDCfW+fJCdKXAEF8UNYmxprJph/m5ObF3VKvkr4tNrZFXeoxxB/EcHN3IMbUDL1rk7giXABLT0
PnBgSM8+TW10sgA4QYAq8vaukO5lnkW0nsJqfC2RcF4pn40/LMk2AO6C82RInB2y7P13UN/NK/hH
6sUYsg6oSBQWurnXH4Rk815YcLsg9bkgbb0G72aQhUsoAXwW7c4vnSAGgkchQwCUuTzYSWNWD6Hp
DHFowfUaqs6pHlzwop4KiQy6qT6ow/CEOsk+C1YtRygHTJ+2AMhcBceqGQUOF1UyxBxyKjEZVYsK
y7Wpx5fLTtbBkRoyos5in7SZsSfTcje6/DRbpQiI2WCq8s2w71afbubx2oOuLuvWto7CumE2QtK2
BZOVjtuSja4ynrsnW6lYUOx2Cdl25Q87t/u19Aa5CVQ/fQmHdDNAPO4Hng9p3JRh+QT0X3H8jxkq
KNPYLlT5pIsuj4k9+7HdgqZWgXDhqetKAw816FlTlxpTgWMIrMg3O8tdZKAwjZp5TFa2FSHe/NuO
oLtaoUJi2NOMti4udhF5Dxx0ZRdVnD1TFpdK4JdJFmrCcvZXrdFZWx/fxWjdIGWwQ+qmWc1VpaK1
4OrrcujJZbJBVUwDD8vFFR3ajfQ/+uCiSjaLQzLgCLcuRPI64XGwPFoSVCLw9fKU4VHNAen9ycyy
Po4gPFhZJvxLQI0O+Ok60AgsO2dNp3PsaQdT2ywDyoire1TAxmTsXM4DTSP7TFP0CrpL5vDWWeII
v+98P/b/+07LSzgGqkhtvHTd8AM99W0gc2Kbs/LiSK+7gL6oX576qHF6MNvRe2Otr3VDBoiCj2X2
PgbFYZhCsEPZ7dUBCe4lK/jHEpwcpX3JnfxTr8JzcEJWb+9E6Yga37bq8euH9pYJvYZVZ/uoDyga
pz1N1eOCe1DQmUiyGW5l6w4sLrFfLP1pYOgPv8cXTITn2b/mE2ICBU/1U2JfQgequCufWjof03EZ
ItrRroqcFzINQzdvkB6p8JbYDmDdlgBnBTIL9IfcbdQlyAXZRDmAC+s3RsMTvrMiG/0B97VBD33z
BZ8xQ4P7QbQzKGTLTG7pjAhk/Fc+hwDA4x+7pU105VMJjPKCzKghrAt4XbGjeoQWYc89CgF1TR9A
Y9Zs2Regiq9S98g0GT/TMDFu1MEmD2zSDFl06pascNes48XO0LwsnTWewjlH+B5CQ58eECAX9M75
pJbnw/3BkUbgkfMldjF6QNwHRH/La36QeO7carf0ryp0n1gwZh/oDfs0mRBKEVH24dceHsAQfT91
mYje+QGMhdlHa/TWKRPQk6I1YyZQxpCl5p5GkdLHkxN3TpqXJY8mAukW56D/cNLE2IGq1nrxnPEL
oGz8B34mXyWAIi8zSlz3yQiVdu4M3yrtgVlJWa+UwOmbHLIBWZgisNwbQGDByzAh0K+9Ni9B1XaR
hV9oDfjZnAdoxfSL12a3jO0cEYWL14bIGgdNtt0csP2mcP8G1Folhv5SA2EwSPgFKkUIU2hwAs+q
4jJU/htxqCblWDzbRQluKqPSvlG7y9yaXWmwBBvSqq677kTdAuHwWLY1/Gl9Iycw5JZeBrjOCVqw
QIXQdmjD3V6lKrCWLtlQvGZujRDZpPsu6kCW5ZTh0wciy32624M6RI61985kol26H50A1PbwDNnc
fuN55exC7SLCDSoKnHlDtle2+04zEj2QVF47rBUOimt4VUHMxvJbgsPBbhmgidSMBY69aR68B0wz
Oy13oMUpq7+xoOwREuaAM6ccxf62O1WHNgFYHXhXfWhL3OoqUSZ5WrZpqMdeOyB3FjJmYkyO2hDa
oRDNghpFC6eWLgEYaDaGUgw1IWkNnjs0gx7+NGey+boKMjy7wrE8dqE5P0qoqewizvm+7svuJQqm
b6C74z+YM390k/BfAI0MNXDg0wSiqWkb9ZGUZXWTES82lS5ILHVDVxNVNRa6hBEVhTmUD04orkoZ
z38if4BIdKU+rMpoN2ECvKhr4ftTB02xNqzS/hahMqBprPwn9AiB8Iwa64rgQHHwa3PYQQusQSTB
+NuOhuQpSwBDjIL0LRXAzwNyXJ480YCmILfTryVOrUWfXBYuaCE99YBE4IVsxPh8b4JBnrKhhZyT
ZoKmhqaJyOjXUZ0o4EEx4ICmB8UU/0PZeS3HjSxp+IkQAW9u27IdvURJNwiZGXjv8fT7IZuj5mjP
buzeIMpkQSTVDVRl/mZvm121brw8+ZlG33sFqrJWLd+y0Y9f0BSd90Fc1AeN8sejEs2ohrngrCu7
vzSTX77AuD94y0Mj76FZ6CgIbKRL2r1G2dHXT9Kt+u9x3E+fczQOLj5NOGgsgmTgbdG05l21dJGC
e7ONXnsMke5etc785sdlT9FG6VDKoUXFob+2EH54G1TX2Mm4pUb8oW4hXqq75Uoppv6UhUNy6qJs
BUGpvKt8APNr1NusFQzxf/Vz0gqbqAd63A3mBOfd01aC6QyNcD5Z1oKGX+Cht64AQCVYZqssMNjn
RJ+E344Z3mvMdo0jLTzzZJj6g1+Qe5dJuYT/REjPRI3tYBvqe0SYtt1dMsbAj4L5h5tUw8mxreZZ
CXvzXo2sfaem7bMMAQWod1Vpt5vb2LKo7OxN37zpGKq+9Wb3lRRO+gix337NmnzToUT5liq5evIm
r1grrWm8mQNigXo4wpAMNWcfF2OzEzu7wMeqTlPRu7s62QXQNbCpW0aXzAQIZIoX7XKRVgzPwJ7S
YF/Hs8WzXFM+I/8z74uJnap00TbPNlVmtQfp2hV4B1TcpvtrsDutQrLhr7AeouepU45IzwZvNSeQ
M48va+X5851W9T99I1H21cJ/7CZP3SiF5++F8NgrEapa0l0gStIdZw0VdV0tJlB/Vfp823BJq2cv
QrLDmnfXKoxY9t1mIlIH1MYp/6R1mO+6ItdOVbaZ52D4bvv+uOWp0h6LGAUSL43+ls2aaaDerkaB
+1SmwLRmr423ec9Gvcb20CXroMbq587KtHulQwFS8C82Jfn94ObU7QQ0UyYIzk2Df5Yui+y+dHeR
30AVWE5kSqgY9zHqR9K7HdL81og2BcYE1zB/KazF2ghrhAqiXyjawQ6QI76CO4ZkYxpTdSUH2J6S
r3U7CA9d9b1EL25f+o1yUdTan1fSJF/ervu6T7ddYigXGdMLw2Oaut8dGgNv791l4S1GcZKtnXXD
qQixI8Npqoeu1lUnVKPJdEpTJYUFDJtLv8z8p7EBv9N9ak7Pf8SWchcZ9LNzWdUu0PzaX9tLQaGc
VLLrWZyc8Rya32L9WC6pfteq9G3WO9Y51pP8scyHVZUP0730UhlSCn1rY420kbHWm5YsEkaO+IZU
p2LxBx4lUXvry2ASzPxO0rwGRbWx5unSAoNnTaBB+VmBLHy/hwxWya7KpvGh7BxlVRZN9qGCqutJ
daYkg60MNVY5h5NIG3Ykszzs5nmnD/k6DwzvfHt5y/Ct2wVdvgnQqlrfJq7v+xDhpX/AzZ6ZR9uu
Usc/AeXRAkS/Xa6g8yvKXPDnSY01qywE62vm1M36MN6mHLCdYuUM1oRUXxJtP25YZXPaJ+Ag69SN
ttK9XRw0SBSn908qigPOKkty/LvL+HkOk/pi1iFnXXVcTrjjo6e1v7TJcQ+t5HyX8VZpU+h5aO1K
GBj96TFpTOdi/7NyHuz+YALz8vZa4SZfA7sgYThHxTYJ2MY4fviWZ662B0Jg7/0B0qLip0dBLmZs
wNaAHpr7xh6T+2ns+rUIkqhJcmDjO2+VME72bty3p86Y1XU7OeOXsGGjCylvOA2K3n+xV42lFK+q
Ze1LPRoevRH+60KtTRQyq/kAblj4uLOnPQ5FXjxbjt/wqk5nnoeIvn5WvPYHgmTtHtWDej8sNJCz
aXfDN3sZ1Kum3mNJO337KoPZqA7ryodfqw1We4ERrcCUA+uANBKeE2gCnsOxrT/Zrbq7gh7cptsP
amRcu1VenJyujl/g31xrCNhtrdDcMo9SMYhtfGKcD7ZrY2P2R7YYMbhp3sJrmAfZNivceivxjWGO
937JpgIVQipAvZbaRwxH1rcCqbRu50EppEq3WlI8IZqmghG7VTR0PnIbwEUqqGYqHzKx4MP8BSgm
Q6T5tQcrCDe3RQIxkxv1Q6hudAG6Ji5noiocmuSzHwTBs0aS6/ranqddDF7wQXp1ZXR7Jwi89XVy
ednH/0OE7ASqsUjPbBrOV7hxXn93S2967CY9fZ6S7EmGbSpI+7Ye2t1QoHmxsNc3IuAxLULbUF2M
rhkepHItI/MibIKrVbeRsYyXd+5q6gVb98/BQtZ0/Sja5lWmH1Sgm1+6/jJ3UD1xY+zuSrSId9It
rB7j1Tx61SfLOnuZBYt5Wd2BBoYRo9b3Hbuo5+WuZfg1r9ss+TXwiN6VSl3etYHD/hK23559eP7a
Ob2KuCnyVNI1x6J80lsXK24H5QZgRs9uwQ62Ntr8tbXa0yBkEvRCjYegVbK17bnjoYg5JFo6r158
XtNttXTR55hOeofjvcxqlRo/lxzOZFIudYysDif3B+nxQQBPi3CWPhvauWvT6ZQ6vnHvVjhmgzCB
fVXEf8uQpc+gEWyZsLKvuM6Fhwkd+lMQKq9BEBXVJ3jc1drfl105fQN8Xe2Hzuz2RmJ03/x9wFv0
G7Wsaj+ryN3JKAmtoP9rRtjaLh2v2RVt5DzB5kUM1q+DR5wQyzsrKoAVqvz5OxRUcDbkEo1JsGsa
Fb7gMtHbzXCWFoADOAfSvzYruz6mjh5jXTxgEie3uK1B1cLIbLP6MYSx86R2xi9B1DiJj5UUttek
/uv8xHM22AoGx3J3hjsU3wFPY/xrGcWxAUB6xMuXLG+TIOe7AMiRgF21UYXHQKvjd12k/sNkYj/i
t36+hzVjvEhs2d373dCcfdVyz3qSuWcts4N6kw3ruJrHs4VuxdlYLvaMtvOucf12BbQPaE5rhc19
6o3DTgvZ3vRWP/ZoWEBMUz3/rlXmVD+zZ7eRXFBAAjjNiQ1+c7pOGPggnqzl4tfGMSI/uY98sl9r
16/jU6HMmnsnTcsPW7Qw66S+a3oUWpUoPpGjRtxGmpaXdry85ro9UAr9kL03NKc7TZq+uqbxkyWj
H2olGX1p/p6WfL9cqMmTPJNmCmcxC2YkyDwzvAMO8SUzrOpyu3DUbcaV9CePsm3aU7Gx+o8hqRbX
1xVVi0mgG7O3/LDsdi84WNkuo47QOSkMTKzg7xGBAwhuVOWbZiaYDC0gm04yy6mX5XcSKIP+koa+
QnSWaFV184OxZKplVi7D0OV3NfIxK5nQQ+tQA/Q+Tqra3w/LxQ2MmIx66W1TBDzubxPS8sMC71pO
qzIZhrgMSqvFhuRkKWgwLItkXOKl22m8o+YAESrpyoRbhXwtQ2h+YoALx/+zm+B1kSweu3KR8dyC
HF3qxbsh74cJVS3urKSMV7cxaRlxmd1b+f0HE14Zd6b8Dr7nzkpS4+6PPK4cIdJO/ZJSkbiTnlxu
Z44umL7gQIiVdEkG4dX0omx9zaQkfvTkNk6yCWYruleSMjgnrl9uSYnNX/iaH93Gj35pHUcmwKLF
K0XUHgHUJsYUYNKfOm/UVxKCCChZGG3+LncjEVuv29kv9kXgaPjVGMonbcahbGy6+FcVWmuo0VRo
WmBUNhT+72YGCL6yDeUFzQlsB4p6IiGiGgdl9Hg1lkb2kKrFvMAXD0HIfi/ONfcklJB2Eqhg9LHb
ubV7ghZofJJgaHwfu3Otjasqtfoj0ljaOrDgiY19uRa2CsBDzjdWF77afhDtA2AwRx4P0VEPqC5O
Y0Y5qOtOlm3198ZykZar9Xg1zRzy82S4r7r+fVwm685Id7VK7UK6t1lZH2joBjTUone32dtdfv+D
NcfNjn35i223ygbTxO6AB0bwta5RsUiGt4zX+MnvGnstwxbPCvYQXn2BEWy9AjfZW4sEDO6C1h4g
OKiuZTWuTq9Kq4bPTYXWhel0CckSwqwCsQR3Ch8kHyLJjVtm5P8wJiG5PisHB5MYSaVc8yRD9xTO
sUYlDRoJfvJWUoxHKjrsuTE2hAw/5Onuj2SyXrjrJO20y208TxHZW6qTsoMPLGUHlrc6Xu1L3aR2
7orQvVxNSeGjlv1KXElzBE1XVlqOu2ukbtlo2I1IYKCWOT1WdvtEMqc9CbVLLnmeJ1vdCrXNjfNF
DTk7m5h2yKIr0atgqbkslbHbUg1zh02c8AzgfPa+TGZvccu/2qrlXYnkzEk4daUfIk0bJ+VFuvXv
rhCPEi95n5Xuh9mFM6wqfvRhrQSrmV1chKV0C060stvO6sRvN6Xlg8uWWOnDrVcM5YO1+dAJ91Ov
dCjYxZToSDxwfE9M7XS7zE2of+zyU4AQ+B2TFaSMpsL7OcuEiqf5Jm8qBzqdSo3iKdRH/2jCYN6g
AzJ9i4PhonYITTdxXe/lqPrHyVUOv+GCZJJZudgNdtJt66G69nuil6PyrS+BsritDSRiQNuu7EVq
q17kt5rZ9+84RMAdoSfj5u/JW0RvtE/T6CbTSsbkInHKrPt3vYWUWa/G0+q2tpr6HZRk50A26FXQ
6vYCY+d1xxejSVoScXTJ2IaX0KlepScXpBkpjcxNe5BVbdGGl+Uetwi5B7og7/eQiOUet3/ldo/b
v7LcA3KKc5pK8y8114JXL3U/2YAgLu0E1CSqINhP/VztZDICK3vCJiSB/82sjCkgNQtqG88y5HHK
Xc9pNB/6JaJG/Y6MGbBcma3ConmsmnQvk7Icbsi+saAHLizttNr6Vh7+jUwEdSct6D+rsWZSpG7V
+0KZSo5d3gTIqJwf+DJSifUy7S2e568eKcOjiRRI9aMJIBmmVLsN580tTNJbrj99qwyq+POUvMYV
mqftHKMmNg9I9TDuKD7jaVOeVGRB+EijGaAZfr4TTFgaw/s0NM0D1LhoIpAH+1df5l178NaCLTPz
4Dk0ca0EzQLR2K+y8TiVwZPpF3xx+qjnEVf6j/wO6qfBSTkp17axTps6+mF7Fs/93n5TnLTcp0NX
3GWxFX7mJHuRgBZw/5qTsHLvYrmDcU9wcFoYKi7/TZcuHOYT4ljONnW9+rMbz2/D1Dq/OsM+xGbR
fHWUbtr4S6hmZ/Np6vwPoaIV+u9QXpnRsSP3UfChPLtFW25Vv9S+DJAgEq2Nf7mOEcA67vJXxOeG
vevP0aFEvhIzkBglpCUEr8xVGjrj93y2cHXWh/CejWBIruhLY+b5mjoOYD2rL74pTeidmlYZnzPV
LbEqVB4s3vzPMqSgor8pHTvCLvq6IN8CwVMfZBbkItIyBfDzoldzTnCjpayovhp3Mm0ads754/t1
KQaZIcgqbGpkMmjRVGmoUe9Q2Y/uuhmbOjEXb8SjPEl79dw2KGgvhuqYP/TmdVr1sh3Jg/x89Sjn
1FCtQqM33x3OJTzKVBVmRMVH6rZQ/hmlR5pDwWgnRJju7KoqdGEyTAd7SpAtHzTO5Us+KWnNclPl
9rBV/AV1mKvsV13g5T4WwQ9+6UQPsVe0jyg+YX+teR2OT3Qn2EyPiOToe1RdAV9L9/dEEmJZA5fm
/jYeqBG6tBnMk9h1ISSqfIDOuWMd5U7XuL4B3djkLuD6vvMwTJtc/6ips3/sUIWCBb/00U2/DGnd
sDv5PRYZ1XugREvch+mKyqGylanbpfAN1Vp7DcaQfIFSODkRO/sycVR31euWe7QDvU/OIUwynw/5
nof9aNyRwiARwYt+PekxAF3FcC7SijTbR4VpfrmNp+bQzlSUW+fSRna4wihv3NtJbsybeBnUNPxb
lyXS+zAxKG64sjx/2MuM3HHoOAnZBXVskmc88GGfFWNHYjQcsUZcRtLcGK59IB65012QlRkv6W1O
AnogjMzJOhmQizt35cnyvW3rpgieKhZF1n5Sn1ulChAG2hkFjCSAc8gH+4ESwVJe+orav5T1aC/2
MuqzisLQqRid702I8Meao8kEbrRp9/GwkUyO5G+KMHP3Bq5MK0n6lOJZgyLIAw6l7UlC2oW1YHWt
u8/yUP0g5yp3WWLbMn2PhcR+4nfxLmObNCtDt5Oj/DC6NWj3VHIOceOrzzI0WDDOeOuYsAv5cQc0
Up5NLKkSu/QfZChwAJS4QFpXt1WUYX825q+8nSng6Cn+0034xWsn9SvJDX9jDTYqZlNXfMniT0Uf
aF/7RuOZ2kBOqpYuSQ7EFtPqNR/L+axFRruW1b5RUCeBK3efp93D6KLGMKyuaDlytXwwA8c9coRW
VtrCbYFG+d7Ve1v/0JXZW7A1tzqWxpkNEHg2QAPNxj5LW5XSdAfiG+7Yd8VstrwJ/b+UeELcfM6/
lEGAaMiQUn1LeuswopKyLmaAEjNnlWM/WvUlSuAZB73lvNppgQex7sW/kAxYOWZh/h3H2qMzKNXX
XPO0dYXNFYQqR907Htr4jtXAx3eC7sibT8F00mz/bCXg9Y59HSiH/z2O7VKxG5CZ2tu1Vj+hggy7
78cooM7WT5dOWJYjkryJwY4/aCwD8SqUisF8HU0pel2vTeueO29OP+CZbnwkLfHP5bLidqC94qGW
iZQ3zg7HyOV/yy/DT/AWd6EeWH+nYXyMqXB/t9AmXvdWVz23RWTv1NBqTpBl83NeKdlOI7f1Mvuu
tVJNMkzLcgfs85aKE67jNqSPXzhrP9v4URSzZx3s3J8g9NFNEbhcpRQC7tnd1chqL/jipUp2u2hD
9xK0DuD7ZbxMTX+Xeaa7dgJQHhZQvuum/NaV7b50qySMLiI7cOt+mKUIfZHdv8z2hfr3Oxe2cRTq
3U7m+dvcNb2jk0JjuZNmuvSHaUSDQpp+FrvvUQG6OcekhJEbG/PTgBlJDmmbscEK/SOgDXtXDMOL
M8yINywXc0zY5EtTNd33wdu0jA2K8VUvMXW/jbd2BEvfDDBbrNmVHG20AraWN7enMWnth0pJoYCP
VvYzcjgkqJV57zn6D2C42oNrKkhAupDObMiJNmBWBoeBo1uQ2O6uHkv9QcbkYs3BvWtzJreqku9N
PSr6vW0/SVT7OxQlYojD5vzttlomW8uhvFjZz0VXkyD9B/aVtHio5El7vsLNpLtEZHXx0BaI38DT
AgG6XOS0eT14+mlOIa2PdzJ2C8lLKmOrWx9paPheMHm2Elghgk2JePKQBPPBP7ppYR51FaahmxfZ
dkj8Gln5JN7i4YBO9HIBO+I99PN8zMtcOaErBCEnxrHvztQCE5olj9+/MhycBgFuh35ZVquBo8xJ
Lh/6H5oy5RR6cRwX2acR2I43DJvC9OMfi49ErwBNsVzwlFgfVLBSk+ZQQsvej5quvZp9/0siHAdG
EGLxX3IQKdu8LHQyn3l372iastZ0tvqKpQBMc9J8DcetPENur9/sZHF4gqFlDNoxzvhLSPe/R0XQ
CL4glfoeFS1SshJFXa46gzmWe8mwP1jaEbeREEF9bn2LqrpHjFvNQxIN8bMCwAqrAy384eYAcGyq
6+xRo/mIgki77bF8/15/UoMk+mEYCfLAuuEezXlTR5z2od9Ci3PiDr7ewryTS6S0ELNTxdvexsix
wdBbomUMiV5wiRIY96m/9YvE2Y+F/+l/1DbPexWotw//8KZrLi2EXIPLVSE9qtCMkZh4QRV1Q1Cf
DGTTEXdKjQGYEPnpcOcsqWpg5uSnTclSy0AoaeyoBMeO0aSzwYAWjXvJWCdL8vq6wNE1KLWxrgOj
xnr+jIjgXuk79U6r9QlI7ZIuNyVH3oE6QyupRqOxtuw72GXsb8bpCy+i+DCjLrkNVAQKvSqhStfm
6T16sOP92HjkKIx+Hw7I34tmiEiC3MZuWiWt5b/HSYgE3+JkTIJlbOKQQPZvEca7xdzuf7tXPGBj
WGatTjHxX2JFc6LFmzaHoi2UMmGMXcljla6ql+iHjMicWfnZarSCbNdNHHehfcX2ycWIY+UrVru1
gQifZExaclHxy2p20jQija/fLTzQ86JeyZTmhWm3SKr9xTal2oVL5VwuiVTKpYkIHcunRdMNxOcr
L40Kz1cCP8TUjU/Mbbm0ZIm0fq+7LuEQ8P7PONn4sxh5dXAK5PMrH2VEsZzjgj+Qj7gMXWedK+p2
+eDDoHCOGcSn6+f+Os8XqyELj1+NY7TNqe9JAHxsjrbxVEZevtfRDDpJjBFmhQ4DlnAttLNjMEYz
m43JqT3+KmHWrOpeD89D1KKu87vlsg9WoNId/hiPZcUt7rY29vjcVsOSSvx9l1ucEpBzRI7lX2IV
+YwUyCJeoaZNF+1ixfF2eqM8F78FLT5oXaAXRTgHwXHdyxsy5Bux+ZOh02EQdSL3feXmCEEnEeBl
p+GXMQB43cqgix3F9l29Hep6uW4UaAZt0Od3UqhErdDahwbeJNIdiim9kIj8Yc0ZCuilH79yJpQp
uSiV9uYNs3mRntwr8pVX1dWMbdfHyptdFWsk3edvsKbj3ThZ+HeCx8SIQt9DNrVW0XIYDeMZTG/M
aZSHlnovY/1yVFVAQmxwRB62kZxG5+U0mnEaTRDsrbbDctgtO60DPEu0rJt+39rjDY4lgXXQR818
kAu/gL0q+54PyjLmaJX5MLeB9eD55tb0KjQIfsemyGycWnM83YakZaSkwJy+w/J5iQUiU2KcZfUb
WHhAJEF86Wt04CYMUzjXyaWNA+ucl1rPiViPViIHT5W6vzMAJpMRCMq3PtOyTWyP00G6sem9jV0W
PEZO3HxWimOYd+Vb7WYdyDunir7ZbkSuMUObeUoo5vZGD6bd69ipma3D+5bLVMd/D1FqHKUn4+Xk
rZPc5RS3LEIN0Lkn47BtLKvFT0yHvRJqBbJmy3JZQM143EU6souywm17ipZJaHH0T/uwOtQ5+mAr
/J7zs1yufQM+uaXAIAdSmacbmbk2kzks2GFX5s6qwl8JxpIcUpaxiKCdWeY6b62C+sn5ZnkQ6Fa1
aWLE025jV6OD3/4IElItIbOd8Rlzx+eQ7NkxdmGhiqQ3uMRP4FTSl6CYw3OGiSFSjiiq/h5PHWS2
/sM4KlvhOWyT+3IMUFVzIOt2rr4VMdibNmwjlVXpm56vrbyS954CAj7Y3yJltc8mfAN5wCUXpHKW
Fk6mB25Sb9dmzveGlWBsRaMHtgEVi9T8IWOi09OLyE/tg+01J/1s15W+icvJPGIj8LMIvPJ7aJXX
RvxP4/fU0sDvq/ouI7qVf7Ocb6U/XNoFoZjWdfu49ATNmP+r93sug5659vk7Ha5ABSMf/1ZQx8eH
dFH2KmLUaKfY/CJYhsi18djM70RtMdaRXARa09ULg9xPAev/Flf8Z1hiJFoCSPdL9DgsQo3//QYS
2YzgE5wi/7tOZnauJhRE1yzTO7UvceHQpukkLdMImL3G4C6RKmsZbvLEvCsGBboK4TqLyZSkuK1i
t/d+ww8LJeh2ud1dxiDYIUaafZn8tj5GqIFupJjWRjogwwoJ7Q6PxhddLS8yHo6ZAkYoCfmIUHMz
Defc+Ajhc/rv72t7pI6/jCdBX2+MuWqPCCUrX37JoBHyE1Pk3qMMH0NcZGPLXhorC4tzyAJqeSv0
TzKcT1BCEujP199XftDrLybN65/l9otc/zQawv1rx+AXkqAeZaatVjX5KhuioV3Ng1mfjbhxtZ3h
VZ+UqVb3bhg157TkdGKjnM8+f4cKivWCOzJa54bnrEDPWAdcus2XqYagnjt2uZbZNoLg0JVbEvq2
V68RpEIA/DwhMH7WLN9c+35jrWtDRTX498Stm+bB3KxwVpnvnEA7BvgZ2+syn4LT/9Z0Ec0HzTzE
xQqc/3ycu60M2cu4tOQW0qqQxd2h0Yk00Iwm9zv/pYl2IOiUs1QapQIZGb19QEv8m2kOHLFkojdc
ZCeD0theB4skfjTL9j6EPBhVGxR6V3m8yTN8mmakMMxViHDzQzyPP/jVg0MzpulDtVwsvkoPmlqj
p2AtlvNL12ktsNoFPibbBDAfhQqHGvAUG7gCm/7PPxZTVrBB76D3mCQsk1m5TTV6a/kJZIiUzQE9
C/VseHp4Mgp7sbHQHvux0PyV65ubTvHD+1a6aT6n6zIp032R+eqjiQjiIxJSFlhGTn79sk4Wp7nr
3yOn8z4ka8uy/Z46Q3mUMLm45D+2TW9om9sY9dTrTwFKZuFMeZ/Hpkar1zPyfbxUbWp0E9Lym4xi
uPJ71LD14luiousro10ZLbGz3itPWJnXq6ZA4KUZB/1b2deX1gnAMhQI9+Mmm/3VR6AQQKH6n/NO
Lzdx7CoPkd17eN119TGsVefs6DW4C5wHXuROZsOOMu3TqolAzIKkDpeSSYJNzc5U3PSV4026WMNY
v9piXufdbH0fFHYKXhaPD80iuhvF/Y925KBY2zqKqIt+Fbcon9KiQ/woQuFqKQjiuoK02xIh3d8R
0pNFQ2KomyaPHhtMUa6PhlLxP5vtnD3x9RueoiS8Phr0Fm+EOlKtnRyUx9L+bGZV/hQBD/0jCuUq
C/cj3BeyOGU3tjzLwyx41pK8QauFngwZy2Od4slz1/v1h/GsRwGrGQwQYIup4DQF9rAZ7G68oC88
XrwMDdc8skl4oji5xWVoDDHYc566wCiu55PbAeTDgSTOLFyT5DBybWbJYtZCWXvl4Ry/muC+P9Yu
eTsVAt1WZETNpIerzbt20Rk16y5BJCGc97iqjtvc0Ky7YdHqjsfv2jgab5E7G0e71woAUPjJhTbv
EDdpSwqImvMUmQB8Fj+5NrFACQzKq2GDrzDIEz0l+qLk45IC1LLAf1L5la+6pykKRf78C9GF98jY
S98jURYCvmqSdRTMCQ4Vbqv+auaNTrrhcuU9XCkO2ufBbvILXmrFfSBMiCv/Qfsc+lGOCwoOeYju
XQRToJrf4sKpHlzOEv6qdCveE+y39leIgtIFFnirJW931aqNY2WP3CcoDM9Oz8JeAo+POxXJi+fI
TLVDZg/zDkZZ9kay5myXFmdOcepC1YC8YFG8ZRCKzxA61Gc+CMW5L5y3QAjxmLFYa+QRmr3M2pY6
P/+SplxI2FYgqBJn3TcJpYtErd5I08CErJVzbAK4WCXDnK9x7Zm3npLA9vA6Zz2o/SKsQa03J5Hz
CNsxvNcMM1rL3i9p5/cJnWrH/cDeeW3WZoQp7KInW1So7+e+9kKlplwhQ+38ageS/kXa/lBg0K37
KKMCGYTmodDmYh+x19vAypw3Wj4MJ1Mdy408XsyketIDw3mR8ZbzDUkfCs6/x8FYXlAWq3+6Zpq/
lUWv5IfWoUjlqG1+ASyNcNpSNiATl1/GGhyYlA36aWUhHHMPUMQ/KWxvBcf1J9xrmQxcWOfBPype
zvLpiAavPKIokaFwtR0WbpXaUJI1cq/ECDWP78Yyte8ao4EXjPQcGjLUel5qv0Teaxi1e8e17Utp
UBpVWiQ/MGLcW13RvWFn0e9rNJCWz07z2TGAtBZz/gjuYFj1U1ps4LabQNVt7U2rfjazilad11h3
WTBOVPHoGmgqkTB2n4pFRKr2+2qljRFg8GV1EyFMZEGFeSftRpBQoKh0d9csq2rl7/0r6ZfH93v/
Q7xuqN2dng3GemzLCUHIGCwGkPRNr6M953RFsEuc2t5NGG5+NmKNMgRv4oPMkmNIUG7PrYvMOrF5
Z/RJ+ZwNjo3Q9p0EQbpyHrWqepCeYUcTmOqQqt9yf7wxyLGmaO/m8CI6y+mwbfCyF/UnANX+pV8u
Zo68pY5O1V66fe3OILOLb9KTJW4TvTmmGuCiRjwQpn4fI7O4iQrPuMP9iyroUoerjAL6RBJWa6nX
yZjU4QbPBrKARvxtXFFCbbekQK+2jBIrs3kC8HaJlaE89cHcVhOHf/7ma5Dzn6p8nDBmBc+Ax3B8
7doRnlBUDkYQ+bl/b5XNZylBUKH0712l/CzlCjf0PJmTaoW1RDpECvroP6xb7iKRfgFx1aI+tovU
bC/bR9k0+gqK9Y4dxmfZZoZ+GOy9fBw3MsuuNH2cjbdBx1J4kfSRS4ms9cXXhv0t4WejxydD13wf
XhAeVub93q89FGySIr1L9eLNX5hpaWgOd307xqAg4a1ZIRDyJtRqMp90IchuzSbqX3Mz6h8tLCWq
6CubH/8vd/grAbrxK1NwWwpnq3xBo9rYReDYTxyAUHoLrMW5Im0++3b504uneeMGODEgC14AX8W9
NdY1e++I6Az48X/1ZT5d5rtU5ytcQRf5h/46132xEkJeFXbNMx4qPH3K6SJDtVIgrxjrL0Lgkwt4
OQgtk4Uu7MLzu17+n4vKkGLjKGxcNXzwipkfJ4udbdx07sEVvQO9c9vNO0O3B8S9c2KP013RVgBX
JuWTBYda8r+2a5sHVHWmTTOxZ8GMIZo/1yHowJTE0EbkT0S27iq8108barS4LduGtYdJ/2Ivel7R
ItAlLXhTzqWtePiHZTtt/5iQkIE6C/5NzkZ6eYZLXToiEpJOpr0NkWfbCoFC/IU9c4fgSAPCB76F
Vmp3DeXCo4Zh2keY15j7By8oo6NAwmaZlaZAyUgDAO4f/zV7vcMyI+sEMTY4sbo1sX1lt+/wklIV
sPxO1Wf62eh/jrzcEZEn88nOgs28Ic0l89lqBVKAHDIaQJvaqgmgh2f9pG+uHybpj56hbwoA3Or+
Nn/9MA1Jf38VvMhGD+6JhpBH0LfKKZ41ddclZvCs4j0KF9dovg6G+xyLajR/v6Sw1L99p/+qIk38
JQ1z+N11FDyl2Oftx8EZ7kZL/zmP3UsrSKrGbjAXoXv9Hlqxbp06fXiJSmVNqfyqI3DFg478vVb8
X/JslXOWq8TRPc611wPXdSxNsGxht1MjMG4Avgya12Ec1bduw/PTeKNYp+OZkXdASjzjDRNcdRcZ
jbGT2drFZssMLWAjVgdG2yzRVOi8COU4E7uBxW7a1KbwZLc4x8r/voz1dRyvDBuYvHQN1XkPka5c
5C57oMTDnTaribqvQ/vb7I3FO+qV30Qj/5WsqyQbN1WKkBUa1W2wFxK4XG4ztzFpDUIRl6bWYZCA
2DE0pkg76oNziEO4WI5r/KUr6jmp7ODXf3H2HUuS68qSv3Ltroc2BEABjs2bRWpRWZklWm5oLalA
rfn14whWN+vU6Xvm2WxgRCAAMqsySSLCwz1LAIFBBSeQZsnXThn8s1Nm4BjosuRTFaAUfmqAGmM1
oEaoGIvfBz6o/AYEtp/7gntrp1Uo1eR43VAKO6opxG0xLYZ75tnpPRJgSL9WgfVFdXKvUo3mQyF+
1Fbml87DezlPa+cRwKVhV+KCz/mIe7xTISVMtGON0SZHgw8H4iMjEzWpVg+io2WACMyo21siPXYq
OSym0hjfh73sUDrTdk8jSmXbBLLTnpZ2RMFTsvVDHygB3UVFeXxVYXfykUYA8RZQ00glQyhXpU73
BD6/6ugznVTWKxWIgmCfKLTKByCv7DfQdYG8BqXLy1UMDN7OktmnBfZKR6/8EnyvGpBvTO8RMRF6
h+eFLkCkRvhAW7qkA10e6tXwddA7QrJxEFdyOYUPZMIXFRSDKR59NDiCUP0OBbbvQamaPUduNiHs
hLr5LsLzSnKo2Y54Z6F6qAzKLGtgJMqj8Mz0OQL+dT9MIt0YZm/seOnk69wIvBx1XxHYQ/12B+ao
4DTbfFU9ZV0vru6qEFYO4p/UhoSGg3SgfodzBPuZlXkPdKOYbr1t/yAzsmUe7tIuP4osD5+7sty/
kSG2I4ZKm2BCDa/OW1MDOpzufggTyOLaLyayp0XAd20lwKsr0g4QNS1R4yJmdEf0YLO6ljQrKMwg
zLYmlrDAjnAXd7Js1YLcAflzVNYXeXVpJze44S4Y3irdWHnkrS0b4AIaIBuNRsDWmxrdof1pCScw
cYMQwPG/WSPJza9D7rEjTaRBwXvAfsAJzDpU4uQSCn6Ul5mb1AYthqbQoCZxahfAEve4mOhoyf1Q
t7f5z8p/RMlwdph3eCxMpn0WDHI1I8zZMEa3zNo4EBqrt+CIAQGk9u7cev8i2SmwgQHuOrOf+jpw
nqLwY1P7/SNZVNYPQFfU/YHGgmLMTkYhEQgPgLCc91DAPk+7BfKRRSO+/kufoB6vwCFNnb1H0inY
Ly58gNwypG/UkQTxwANpA4r+BDJb8NUEeQBJvtC8o7HMd4fNWEz1nkYjCdb6KBxBtwvg+LNhm+X9
GLF5ajWyapXWGgs9BNYaPBIZkjdak8VBTOOYyuRHCF6MeotQDgD5sXGZ/4YQztyqCdymVc4c5J8B
1FG66rkIiuo+RtX6Auchu4lPgho0+HpgBXnli0jIK19fi+MuvmMx/ATEG/BjUEyJ/B612MPeGI0c
r4cI6TI//VYHQ3mrrLh9BI7ySuaoil+8CPfAp+K1l+BXMofIUvggHN+EZS1A6zN4J+5DgxSvtwL4
iaJeI+JdfA5q6y5NINzXdP1GcCP+FuZywo8jCp/TpJVbaBFCaHgEuyTYbJtHB6yNx7D1ai01UT9S
M+DhireOztyjZgQs17FEYSSYr2+xRrO3jmPN+TYnxkY8tqbpQEk3yp9RDq4FcHUAf9diniw/gD5y
94GcFnseuWrLIF61WQY6qGz/SmqWtY+CuCKXGx+oijUYkCCA2ENjYT5i0XgPhdhHZYMud7HTIMc+
5Ozjax5aWoGBbNTEEjWjrct/Ym/bXjMXSMXCQVUX4kwfBrObzgjPJGtocBQfygG8oI4RQWzDqfMP
qJCTK1dZ6R2NBpO189gYP7QKnJz2RuV+sqUQzdSH3+2w9I9U/0E1JROqL3e269nr+RspA8O5oG5j
nkAuaoDysgHaYogdQ0wqc3z3QkeRkctLHzDwN8WTvIz6CIEH+Xo0tt4j3hSsIVJvfQQTyYb0bny8
q26CapB3Ayv5VfqI3FO5+WCAGLViybteQg3Drxt7FwCiDQx84x6Bo7PWgVH7ez/AAxKPheauh5Qy
PVvpmRlF0zuQ0mUX6gmtv8wG1BXS81VodWZcAY1RIyF4BXgWqZr0CcLvlR3uu6wVD41uHOllEMg2
nWMw4Qm6rlPrrgbc9zJ3PeOINKB/I187x8PDt/sdTc8B7XyYijA422z4+uIeaT1rhC3XrG2wPUBM
atyyCrTR/qhXV4ZvrukKaLZTdh9GwSFAofOPKQJka7cpgu2SnXyj2b64SDdB4JMcAbVBJoDynZLV
bDNOJddBtk6UH0LVP+AdARHpajxBRLv4ObHmS1MM4EAqLR+0/IkFErBCYxWgxxk5ZYr0KwpKskwU
jyjxLddF6wIl5eV3bOorKA0izOvgpcreT6P7NqM99nm0SQLcBOk3tTSoXXnGNrE8kYl+qW6Av6bw
v5MFCR6QGAYVRP345OUrMlausek9H2RYYmjLTTb53qFT1UVoHkTQuZbdaj6chwVEKTt8H8AKot1R
QY4sXQzG7KBww6uYwmplGAXfCxA4Xnvw9FmraQRxViwMqMdp4+yojwSyvyeDZw+vnOmwtkH0OCXN
ZfF1pWEfaum+I0gTQZjiNJDrHgqj64wgTyD4is80TM0MayKE0zLnFSxqcZ+NtCa5pzXou/HBvkBB
+LtD+/gIUV8w+A7fTb3Lj8FxCZImxBruB8iH0MDsl/zyk+UUHYQ5fO9/0wM3+LJcGBLnFyMS3y1A
Gvc0GBO3MB2OEVd3TWOuFt83890Qkld2kUEt7PfCYxweGXj27mq3M65QMKF71FKf1oblsCpsvzgs
AzXeLvYFcAsrsrWuB0mg5ELf9RzVJJDzGh99ZGjtk6gMdFn7WEG9Od87Ycbu/v2v//l//ve34X8F
P/JbrvDAz/6VtektB3l9/V//dux//6uYzcfv//Vvm3sS2xnX5hxsWtKyuInxb18ewZADb/Y/AIoe
8ijI1AnY7nRrRwlK6CR+5Do2ShF0ipwLVOgiXM2fBii91FwNzxxP7yNUw+QWMuvTF2qQrpRbhCjY
Mc6q8dmzK9Dr6JJWxhQY/ovxnvnAh1f9AGpcKza/gP30cRhafuDJ5KCerUdZwwn8edYJhHbnwkVc
D/LlWlUAOuErSNP7OyczDQ6pvyy4AzvkDiltpJGgjjtH6ILBh1xAiQpwlkUdsBK6GynQLZlQinBz
O14jFBFDsQJNMoIfHbAytQfcIZlt0RhdHAPff/LIy8m5H6B8vEwCgjQ90EJKQXn+n/8bkv/1vyFM
0wM1O6I1trQFw//jr/8NlQiEXYC7OKkEOJ/RDqqbklWFhCGrN1DbLbZkowb6EexS1PFsAo8cqrZa
wK+5VccbZFzB76LK/op6mm5uIMiRASua47kLYDXIXVTYA6Xcsv0Y9XW0beryO3h7Ny80H4Ws5b3R
DME6NBFdBikWyhuXPhINyGBNQX2t9BEN8BLxAbLJzAUQoW2grUfGeXZhNxyMAXtlCx+lyNgwzlvM
DIwZU/6y4TQaPOsVEy8bTtAFxkAdVSdypUmjVWPTGbbiRI9A1FTUx2XJ2YYlVeU5N+rRkm0+xDvq
gs8vvoKxaN6z0rq0JLDSYj4NLelxwwfHGza9HD+gwz//qxmnf+by07Pws3Ms5lkuN/H/Ztx8888O
Hd+EOLVs3rOuK3eAaMkzCpo/dMhb70MFwK/PA9l/Hdng7IMIO7AadJwmxLmhzYRIGpigk3u3G6CD
hR4gyeFT10A2zZ/s4UA2qT1S0c0ezAqiJxepybVbh+PBB/PjGYTyGkkwrgfwN977pfuz1i9njYU6
MOwFoNGku30c1kDRtOUx1m9yMuk/9w1IVVgi7felXJPV4Y28HzmbV0hMJg4uVNg2NEgrgOa5PKoi
7o8oN3RWQV4Nl863EeKMU0S9GEraT9RPoSq1JjxYyxGM65Hc3FYOsJF1X6bf4kidU2H0H4ALaHcy
bN2jiMGWkTT9iwcQYudQ8OhB1OaJisKsETw4vCh/8iKO622R1psiaOL7uUTMHqGvantRuZuqcrwR
PX0BSmII/TZvZyBJsnv5qyFHUe6hMWRcEasp7swkPVaV4V+pIXtjTs7GD1E0QraxQIEeHfmhfeIx
BE0Wu4x5dMqy5qOpvVAAz8ETkaa7AFnIfWfHzjrjbvkokqR8NBO7WVmgDTnWXlc+Qm93xf2c3Y/K
SG9AJiLSMMQt+CFZdmNIVN8QoDHOhhMCLAKPxd4kA15LRAkNVO2m2kGswS4A3bqGZ5u45t6lyAt1
lzVhtlXKcz6C5+bYeRIciR0qwMYJcoCACkz7xqqMQ4eH9cNQCtQ4aZfEi9egY6q/0GqIZXnIw47q
TunVMr1agdWo5lHUCJsWeRg9K9socG8oIXtZf0beT12HaWLvI3xFUqQXn/JaBM+Q/FvnbcreB94d
r6FN2kFHYIxGfAN10+sGRWT5XQm6ajJlQ4a72SRfPBKOGnBwbKnDPGpWI2T2gjbaFxFEB2gBGomM
8NkfHQlGc0/cuGJbhGfkhXrUFFEHeaUEEaEU3GJgaTIVWOlsVJ2xKNF9w87vRnALzt3fy3ia3mq2
IUIksflDjdqyLPKsJggdkGCuVP0Q+JoRzUrML1GCbTmUBn9MYfyQIen0se7jclN2TXBtPDEdcff0
9rHTv52EnK1WzlAPDWTZjkXlIBMSj9nPuhDVMW2H5jHoePdgeJdOsxVSM7hTchgQZ1lHbYPtqovv
3CqJQNgKsj+A85V1xT/IutbQ0kPh/nTP4966ljVogcgOkEa2a6Bstl4GaNSSISozlW+8WoQGmsY+
jJ1Igej/tXiflDZAjsWOHJaFesBtgZMHgcbiSy4st9jayQYXpQK/FqEBKG8+SpQ+4af36zJxPxvu
bfnlzdpmiNtXHPnxKihAlbSiYQhiDBtvwk96mU8fcyrlj0pU6vjGbsYHbqEEdjGDQEthn5K+X0y0
QqlQr4oCOe/VH4oGOidHkhjV/ftlxvwhEVGOVF9els8YFRU/5zGEKPXHXuyiwlM5awP1anFaw4vw
Igb2muntf2GCioQsUnZeFkk9UV3MvMJbCP67dDEjsLC7UkmUHBkhv2AH/MVsk+CQViG0qckW9gyH
1Uc3a/oLWfqw5iCO1R52BSIqwDc/km3UAxzA3XEzFYBVcxs8B/N8mkjj//FEyxL+OzoZGeZr0BdH
R3RCiBl9XBYcihZK5F6I255X4CUc2KV+lQEc4gFFRyZRxKAxQTm/OoK2E4DEKmk2cRQk0HQIAT3k
2M1sme1B/HAZonFqwCJlAUyJVKEdo8hznrkMd0DRCTkNx/nMDKz8/YqGBUsFnmL13EOGeR2V+Q/H
sxQwXbjp04NgGkC2X+bZtdWmrMvzs3UrK2xEi7L4FCdGc6PqZmrwFnfLNMXGYh86gTi364r17KYn
KM8Q17Q7kIXqmKmi2S+gIONFhr9bBuhM4K38NM/WCHWaoM/UBqhKW+yB5yU7ZA3Feq60JjR75fJd
mKPuDxUYewc50EcVeeNj23bDVvhBjr8rUC9kC8Lh6A0QvqVe5owT6AardEVdagZkh/F61JYHmgW1
iv6hAMJbr0hNixz6HtXYwWaxWR3/wNoovyOTUbX8Ls2TZ+rRBQENB/nJLOO7ZVIss9WYucaNTB1o
0g/+gH3hMqsvUV3iZWF6Ilviu8F14P1+WWP5jMvndjtokqnu9WdMDez6l1m+jUJk4bHyQLMMCOM+
4Ka9nLhgPNgbCcQdl0lDbL76jDy0+F3ZAZVclKDFqvJvtvvkALh+9hFKPDNIcyK4koPJkfqOVD6c
0K2SAbnkNH9mwgnPYQjWitXsTY6A/5WHOcZts+m5DiDDUnXFLdSJIFQFtlsn622IAaDrgUDsCs6u
Q6r3AL5+xcbTcFgxYRcn6iK3Yx9VA3J/g/JMZupuGQCUN0OHzcwxbiEyx+3t7KyXk0VyoEE6Ay3X
di8XVPe2s6d9SeCM9sqFWOie9i+ZrbBNiX4b520KODRenAoaT1oQFeRla6ZAPXaIk7N7xPbCOdno
ZgjzNmZzqMPuhYSacovEQU1H1JCbzOvDG/tCXU1uJbewmle+cntFaU2nSNqLbaGuB0KzY9SuMinj
E1BskJqMzelgOdB1pW4HVsFHfPcDLQ1KFij1oHAEFHwnBKjtJ1T3/s0/yh7JlZrIAsl1odf/kz80
DBniCCg5B3B5Xj9MIaur/aXGm8g4fmxjyz/ZpWL22rEKUB60iIJmqAdcjlHv5aPMFk2vnRO7HVdl
1E6AFixOfz/OQDM2T3s9tiw2nyg0XZw0phZQ2694DLaryYWeEDNLfrZ1WpLrtCQ15u8j6tIo+b3p
Cg8aPrFg3fbNwNKlo38+h9lWj2OZNHs6bW2PVrmiaf+NyyC/Ari5WhX8uHyMP53xTzY6RWPW0bmJ
T8tVv/mwy4dYXEAci1/D/KdBsfNBefnxP56BplETBIhMmE15nLQ8C9NNrdVZAr3RrYBuRlnkeCAT
Db5xo4F6xJ9stcyNfFnufV49z6O/l1tWoSM6xeKyLO/HXrNCaKnezqO0/D9PprUsk0VnM70uV/Lm
apdT0JHltTpsXYMKGjwqdqMx3jpD5EVWeeas+L4kiHKOatO6GfvdYhPANYDkFvKFf5+Ul6mxNuwY
VQMOiAIy3SAZ21/ypkJw1KpO1ENBz3DhqD9D5sqqDz2f3slpim+xmce3rP2ERH35YGr4ZeJl5i0S
B+qQuRh79QDe598uZAVmwgOL9I38RDGVO7vDswkKww6ofq1ptVTUUjFtgNLWGsTVfx9G1QAyvFSj
60LgZAcuZhQMO5HcyTodPkxhfWRuzr428ehDEXaS12mMUZ4d5vYG6dHiK4QdyKGH7skm8yBfWESi
ug4Cb6YcSc6vo1Psc1amHws8L3dDp5nMUz99KsbyJ82MkvSr4r79hGBpcKRzZ4bV07kdIf527myI
bI06Wc49QUJ3Pjf0iqsr6gIUoCp1dIVybAuZIAAmC9D0oQxQrNOq6a6qLJOTxTJ/N9YZOKl6DiXB
RBP693z2dQJwHLlj9OJraErAzvQfCfgKZByKLKLEPVBXtQA65kHtHogvg0aX7liH0SvnZW7UsQ4V
Coa/dZIcSFIvCz4P5vglk4I/BJaj7mum5IrsCFfawOWDV1ZK2T2gKv0bqHyCz7idq42fgDwP+/70
nT0oBCVgL71GbjsofB6UZeSf0m5HZivBnjaxnGFXAAG07SZeruPJsu89xDk3Vo4tloxa+74GFFSs
mIyrSw7y7blLI0p7W6haXScGtNRfjbR1G5wzD0Xs2oX85lHfsvKVzwTb2zItkKIMXXlAbOnLvBaI
GeVmdKrnsuETqNax7RsKFpxBEsUQcmmbqEHSLbIPqLbwENRElxqfmZpOP+EHD1QLG6D3+KbxQn4E
O+m4pn9Mnpf82OquqfHKS5f+T9RtgvS18+BDWXeZS6OLMy1Fo5U+0X9jbh2oTd+BVpnnZXXobRnv
EVKqP3aDv0kjV34ZxZBs7HAw71BeiPBRkrIVDRh28cEdHO9psJV11JV1W65y93M0nmk870W09VWP
+iAvSx/jAepwUXCPpPD42bRdvIyPtbiMCLU8uFkNwrMW9HR5lmTgropeBrjSTGh6oAmCbJ4hA0Sh
BAODj7GBXGC4y0tT3DWBL+7oiBreAOlTNDkQkL8HlFn+zW92ToafIEP35pXI7U9rzr7eOfKG8I68
/Do3wJClz780flJCyABKR1YEPcow9nDbGwbuAmsH9tzUZ4esyYA8AuAPnBIA/29BoQLeNQ3JoSbB
D/06GeKhn1DmvdghC83OndlBygeuNJ2OVGbi28U6vooQTWiqHjc2tyzNlRGG+ZE7mZes7fZSQnkC
UVCwrSQQNT/1HEpFc1fbnKAVG+AKvO1i6/EW6PZle2cnXfYIia3oipT8bnEANRLfuxBjXPeqtI8t
OEeB9SmHM67eX1dTzD81yEqtkOz0rnXO25tTN8DHDIx9igoU6iLAF59jxor3mW8A8AQ72Efi/RgW
2b7Q8ytswI0g699DzMc4gYw4R8oHdkCWUcfUe9MNYgYWkgxmDg7p3FmJChJlakoBWE7H/MrazAND
vxtsEYYRn23bXlElxv+fB9NriL+s0QwPTTk2rzkBlFmBgYDKaaxg+oT8mr2jgn5Tqp//jzyB4/4l
J2RJE3t64ZrcFEI4rvk2J1SklsikZ6PyD7jLdBIGYPDZ8N4xAmsXKs1py8zhfV4XA5Ac1nSg0c4y
AI5TDK+4etT3y495FlYo7sbUfOJI2Af9Uz71/rOTBshHa3NfY9seFzeaMuFxepcZQ4s6B9lrxim2
tnUpUFJaiDRDoxcP0/CJmtIqu7Vf2MmBup4V8XsPcTbq0SQ3hVqlgTvNYQy8AfSYhbd5sxNqGaBm
Q5qNu2WANjwIlOf1Zhmu6IWBtks9JE23U4BtDUlJkAIFaVFQdxaZ6Eb7ZglW7BcXOlr8FuGKvnWi
gzHy0+L7xq3ytPwFDctRQJJLviy8+L2cVktigNoJ0hmte0gMlLTiVgUbzaVrTkyQ80FNYLomIFa7
hgzPQmAX851jRm0MGHX+A8RwMW69cFn8pmFEkq8a78De5a5RgeNv7XyssBU0WHo3ItkwQSdrB4T+
eEeNFcpHbHxQSJEHYA72Mgn+ORDCGZ5tgvccONy8NSzUmPbyhIhT6m/Jp28R1UCNFqwZQyJoPnzl
gORzKg7kQBMGRNfrLnWeKlFHl9iMv2QiSZ+t0lLPHoo9BjMoHsmUt/iJCUumSPhU6jkowQ/ngG1I
9DK8Md0A09AgdIwyTkCmwhs14LaNbkaEMpgJ1VNILWfADNldeHKt6tMbt7GrDAhYttd//jl6pvfm
58ik5+BHiUytBKTI5m+ydqDRNI3c7VHi3sTdIerMRAstoKktpCjmQ91fRjSJNYTK8iMNLnbqWmDh
BGk5raAb5SMhv0J0B+18vIzNp0BpVbKOhemvl6VezyJ/W6/151WEhObNjhwK33L2kQEdW+1eFqZ1
lEjCpYCzXOu4Sx+SqPuS6Hq+tu/TLcQNiyN1w24/+cg99CLITsDAjijzghf4axKAkULjGlRQD/s9
Oy55ujX17MoFKN73gv4UFNBsmiBps18IE80GWh7GKGPQLiGWuAwgQ3L0WqAfFnsurHKbNx40D7Uv
NUY14fW0rdclS0G/Qbb5PCB82C9+asizYzpBa2AJhdJohkyytME5tNhLfR7chKHdqakz6Jo67pd0
npn6kWzDBNGpsYMIIq3UlE9Q3CjvA1YCF9aN8kvE3acQYZtnmYDjKbVUvjOZTD/X8TcaB11Osmb+
+NDa+F7pnG6gm7pK+ZpLsI2QLQm4umoPSueSqdQe+Mq+eBhmgK0pFKmGKZlWCVj7V4UzufFatD9w
ivHW2ND+8Ho7uECc4X7W+0UNkrEHk49CiDcyHhKQgD1YaYC9aEYYS3TJ1hj8ZzwC7k09kvv9texs
EQiCoWbyflkmY/bL0vOJ9frL0ss6f12a7H6EdweFSFLUIfvrUAvyBCieqVSz0UTHhgDXZJqHW5RS
3lFT2zFYa8ojdQoQd6wMN+VbV0bqru+LVRjh5QtQnuRuNukjmwb/YPNT5Z0B5SR/8lomkc1qO/Nl
mPpjVTSnFMIzRg8AXI2nKUjStA7cWH0u2m5aQwpH3FQZpQcIEDZHaUYAaGGzu8mhoPPRBOabjYW7
N7Oo2SEtq/Z9H0JGyjCdd1OdO7u0TcxtKkP33WigyLm2oJ9Ko7WNTXQD3p8d0HjOOwBV7W1VWOaO
Rn2Q9gBY0gMEbyEHrYL0AgynujQxCkJWdEjGqQFMt25VuhFhmV4Wx7JK4Ej9Vvp7IBuSk6mXWVzm
Iz2td4vmIFL7aRmk5RpUm7wsUnsSIe1q3X4DC3u3bUB1eDVBVwmAQMY+oFASEMW+E1dqkpG3KJte
zQ7k22bQDZhc64tAthqVw9p3Upbapn2YbV4Zm7YHQi6skwP5YHXvokS2AYuE3ORAgUOXI8veic44
kTpPOgYSCETY89HM3qWedxLALp/Tssk3Xo1i41GknpbHcm51AuaKuh+ir8EwfQTvlPtktKZ5tEIr
3k1dm372unB2oJkTPvU80xhtcF7YUfQVWOWPoJOX88wQcDXwyeD+oGeSA80s2rhFobyA6oAHnuC0
Nn5CF6g4gk01hDANGqHJ61w8TKta1dlWCDPEvhoZlcWFjrIWChPgaL7HjRUr1XWY7ccaVdleOWHT
P/sAmF9BvOPY6YcwmVSp+nPj+BcyzVehYtQqg8HG3S5+fuAmV6+DXg0/ODm23tXkGMbaaaR5rpgC
BaIbM9SxEitJoQ1kpXGniLcJ79vjYpq93/bn2WSlJVSmHlsdUiXTJIJgqxyBxIIu9BK6KZ1CQoWg
KlE1+MsmdQUYNX+yUQlZE3vnKnD9PZKLYNQiP5qxLDq5XblebP+8Ho0uzm/Wo24STx8BaszviiLG
3W9yFAN8Q5p3KPqOQfzlbalHdtGP5jxINlO70VHL4uSUwNe3oREW7hbGDpAPhudC03+QzfnN58E9
P4Ko61+HyfGfbTNJSGHLch2NjM3UIrQ2zZtcM94APhmurRg5SGo8cK6cEWdixWrpG9q4dBdvoBST
tQMq5w3Nsx0mTgX2Xp+Z8L6JMOyfauHjl8AgcBzpcF8Fxhjkpqpz6VntNlBq0MAO59GpDAucGIk6
mqYvbpaEcmOc96gPNG6Mtc53cm0AW3/l6rqFNbsmKH9648rB1WvFPmJ7HMwYqfAj3NUZcLZjEF3p
qEBGZGsMOSi0/zowSrx1OaX7TL7YkQG3Sy4cxFaO519mEyB6907YTqcBYblXZyDX5QzQOns5wzJA
Z1Cj97yYluvCWTi2rhcac22VWas3nyGtoU8O+gKr3pUF0sWNIaFmm4WncAzze0LljhqaS0e+QjGg
HlxMi1v1aya5Lnby/euyNEgwXzr6PVhJXZ65TP295GKiI5qqZ00jyiPAcO6dWGmnd3joFWfgZ5pZ
LAHcu1enqZPn2o1KsCFBFIuCURn3rsXQDJcxdLw17diCWP7a+L3t07bu1caQ+tJ3UYmKUAYihL92
fcv+j2zzRlE6qOKz7HgbJB0339G8qoIQGxKscQTNu/BrAKQBKPmaCHqw9DozWK15F4D6U9UoXJxf
iehVaBl168hsV9LzZp/5Far+/XZEKySyMfaiKyTAZKgWBkQXJZ85oBkyiMpLNHHxYeq2PZRnwO9R
5/chgBngMIOXjIpg/6dJNGqyP07y9SSovtW7ycJ7eyv7frukCWoemyfHz7cz7yYN+CRqTiO2B5pQ
zcCZeCBkhowbyOwKINNV7eBFK4rbEx1RUycGfoZLn45i7VgB2YjizRj6pl7soqgL82bbq0Nyf7Nk
Cu6B09t15/7czqssU+tachDZ/OlKaOkkRAHFGGbehujKKsFvQO9jQ0y8ZWTDPtjGLRN1htRdml7Z
6jxA+GUxQcrBSJE+NS278dcTStjPecF9KHVqhqoUYZ2NEwQ9NnnaSOODdlKgyITsph5iYWZv+Bii
bCHt91mYhwgMsQKbLMMPVqqY1vilAKZngX6C+9yNECW/yTCHihP0IsNEIKsKRXmU5kDt+DTZ9uvm
T7a6jrJT1rMXP+ou02jgjc3D2896BK3++s0ATXtzjsVlPgdYLkEVauwQ/a5OMY+rkwAjllpRfz6s
of5xyvECgeor7bC4UnexgWEsMVEniZVQyBW/HM6LkNfbRV55cdAj9bmBum1dGZkbeX5sgEhAJZl+
x6JqSd0kIsaTAHmlPdVU0gBYIkrwGrKVQ+9sVC4J9bB6i4iz2tAC4TCglKoHizF4WCKwbBjgApWy
vMZjccXOnn2yKz4iFmekD00zgJokVcMJOjbqkhv+tGX5OD7HroN7R5bZ35C2wkPNdT9ZZv/Eu+Bn
DR6Sw9C4AH+3LsAUaWN/mxTI7OYujQDV8SXOxvK1LUaMprKz4RiDBxOYC02F5Mn6g6xy60izyBRh
Z3dtVP1usivjZT7ZvK59qsEceSJfagAlqAEjEQ9V6jazPYfo6j9HfCwu30Z8PNTgAuKNMKyHyvm3
JRKxk/Y2Iv3Vowtl5lUCMp37AW/B96AKR0YT0pRgQkbXHsDVvbFRHL5zB2AGLceazBV50ngJANjB
6NhXWsEq85ZDgZGB+cUJj4kMGaCVeu0+A6ctS73Ii7d9b/+wtIabya2bC06eE9c9Q0u9kb3JIcGg
5AjhQdKEoxHyKbhz42BhO80DZPPByoFiB/x+c1fXVvxeus3ft5Hw4vTCqgl8Uyz5NHqFgxLYajpV
Moof8mQ0V5Mpgm9BFJ/cKOIfqgRY6MDy2dG1nPIxCCAdSx75GNxwb8nfVw7Ix3xLoeS9581eFdZx
dLFf9Mt2vCyNUVnjxSgSNFCgjIfBOdMg2aUnC60FYXYXD9xwFer9yU4eXeyBO93dOaDfBJhWDN7G
GWzQr401hC6RsXrhhwRxhrHvoIe5IuNy26QjL/pcd8q5UKfSs+iIVsrSqd298S8noBxptfmUs7f5
aVkE+cZ3JvOfZQnZSmJ4RIlW2Q/y4mjLYlbdJDdh3gSbVzYteEl+Yz1PohWoYc5k3Y8SZZagAQGQ
TbtaIvnYjJlCJRIGyYSJFcgzLtQB0l2ekiiflTTpjEEFuk9yb4WPehryq8Tbs9E10dl0XcN8NnKl
gV+XCEWR/uAHaZIkBxkgBqqraUi/FQyqX9O2y/ECjnobL2iLB4BKqUNNH7TBKR7KYrXYisZzN4xN
iNT8h3Wi3AUJEvhuQTpiTK68BADN3duQ6bxHZKW7LyuzOfLGfWpNgeJrGqWGVWB2SqxsQtEf/PAA
/jXMTA/3uxClk8taYVMjQiml2tpjIc9AuUJj7q7x4mrDgqSeu4MEqAqqFGDbpWFg1LDPB2psR92O
hnM9PB+SlRpHZa89Xy3EzG44SqveL850Alq7a8EzGwiu9rIRn+ktDlsqcCFWc9SLLG9eBemlkGwV
7te/Xcm8vBHmQSLBRQWuNfXjRWJuyBvzzlXJVqAK+hp4E9jrdIPSSIhwq2jb+xz4Oa+oUIgh0mRN
AzV+711Z9OF2REWRKydzlkEBiVZ2yh33I5EmeW2O2ixwJ37Kyw8I3Xywymp4NiDc8gyWAn3MdRPl
4QemRgn9Jb9/9uvUXts1aOCyMjkUoKW8opoPwOQ4vfEcNF5rqC7ngCMk4M1NgU+rY4DgxvwEOgH5
QJbRBKNyCCwjyJLgUGoHZbFPvFPRHZk4+7+Ufdl2pDjT7ROxFvNwm/PoTNtVnm5YNTUgBolJCJ7+
3wQuk+3uru+cGy0pIiTSaRI0xN67qE9mHj97MTgelsIGZFeaQ7slr0oMYw2WL3+Z+1q8tUIcYBO9
QDDqes+UA27cxGrR6Hh0aoWzQ7YKuEJmN3WZR/jkIO80gq1n90YC5rkiSL5Zfmzip4ysPq9DorQh
HLGhJjh6+ofK6ZddjiRJlStk0UqHgxRIWQtyki0vkZnTMK72GjbWFtCRiCH6BOE/KrpkxESNTaeG
8jEWy7/bcwz7iJ67tEYiMN0ePZ/cc8w8AoCI4jAoZq57zy724GDNMMPRm3cm+bgEpPWmXVeQVm+z
Dlzo9sg0P7eJnIro5ucxiJy+tiDOro/5J1omd0PrDl+RfIPNAukPqyG0i7dkyB9wKtU85plRney8
tZZkx8f6S0Mm1X1UBOyuCgAAIzsSUTtwG6nqAoF07eKVbbmos4K/9fg/LH0ZQHMvc7X70oy+2TG0
Uf48BzGw8f9pEgK6+8B1ceiE82DLsz+fAhtu2XURlDMfVFVjP9fztIMYC2Xa0Aae2pAp3UHQCjoV
vXYgk92XGrhoP7WnPpNvqvdOGh3nMKqBkgZ9Jz9dqjVsNY//qcs0Gl2Uen9uk4f6/PPqNDrSEL61
rmo2mjUgCQxyyxCha40jFLvAkDFV80JEZ6pS0QYcABLbfkoqE1uJwHqDY8aWRXSmauNy9IxzFmyH
HFivcbRMtFF1P/UWOA/pXblRuGy9kOXezy11bPK8z3/8blUWcABYyb85bZJfpJcb6yYI+M6KKmhf
gOJUVFx/bFyLX2SMHwHZKaz6CAMI+2CCZP4R06HbMMtMl7auY4+CnqIgidoaQSlO9viwZeNzNh4L
DRQzZEfyWL0zw0J/Z2pLkV5u+R5UYA0XPwxw2uWHHmwQ0OIcfyhze2ZxM0zx3od+KOQgWxI70YJ+
S2T71JccZY5kl777ZZrAzztYVT4mVcvv00EClu7mfBl3jb5yklpu6Nw/Hb1G3i1qM4GXjV7qG3nY
9k3L5ugAGvoI/Y9k1yvkE1IzNM0Ix2T1kTcuXupjhOohfO51pliSk2yeTO5yx9LOZAoqMC3g7cWm
MazOBtwYWaa5USyFV6jnxFbmOmqZAbC8oZ6RJYw9tIy1dzZkGx9w86z5EIFpR09foIaQbUymikNQ
JdV9kw8D/qu4Jf7fIrLIjXd9DfaoAqd/ad3nL0zL47UpZHCKmV+fOmD815pfyueE6/e2mXs/oU0z
hYLVKl4XKrsNxTN7ChXccim0lUijsNrnSrMgWO5WIBlMit5efm7HalS2isVBw+QMnPC2eW+CXXUb
gcBjHwk/vbQ8z1egnEpfsUN2Fq5n/5Km3JdmW76ZvW0vBViKr0wDDXVbO+3OSBzrqoM8c1lbPP+W
+RAOgrL8zjWyCGQYOT/F0HptAH0wxN7N8h3ZoM/IT1QD6xc/UVM36gR6T2MXKlwZfbd6LdhQCJlA
K5stBkfKHTIIRrwjuNTbMKjuSTNShfpvG93+c5vcFEg2TxUpEuV8/5x4LVa9a+no4F/pwvEWaLIL
sqasR8tz9+b4m46YV+64JgacmQXqBadbUB3pkpswewwLoS1wE5ZA9WLR9Mk6wotz1+sQ4kssD5QJ
Nnd2rom1ORTT/a9Jp49fCRiojLHZaJmxxdwwXJW94X/VG41tW8HrNfUd2ac3Ti1dqMwiuIiqdBNK
vPDJm3NMQ+oyR57H2NdxMbUFlldsyWsPkbvqu9qbmlWQNCtXLxtka0uxtoQDKQsGvmhhJ+Np2rjX
bxr676oY8gzEwOOJANcMpJiH2o7CKXDq87k7tVkEEQnWAJxtDECHsHAIR42b9yKxrGKDjT/ARvvy
3YZsEw/ExB9tiq4a4LtdZ5C4y4FqtgpQkpiOcaEWkljabdm10GdQCsjE0dt8eNXoRbpZsKRgIp3j
iQTFemre9Ec6ULDEhgieSx+jE1dhnXa3/f9+fRotscFZI/hJ97m+jeu4fY5lgdNkB4xItTY0z2V2
hhhd/ZSXQ3/JlfaNrKAuc3YmcwGpHoMsXYOyucXc/dQnGR6UbMPrUNTuFzvqlzQyxDuWcRPVPN3n
zrBFgm0KdQxwvlPBa4btYIiML2cH1oF4l1Fbkw1PVxSpTP4emXsxcG0f41CTQmZbVDrRKs8wJeor
+5V4lHIT+bosB2c4NX2/HZW9wnuk/jjXMYqkoIJIv42K3XqK6mPfuYLFfhqLonyGjQHi0v6I+hiL
OJnoihQ1UTT9HusjijoXfnxRfbd1RXB7o9Ht9G82mcdyZVUpJDw+7kq6Saf7lYw13bqz3w+8dhW2
eLfQsFMkxEKyTc/A2dTpXv8IZv0HMBNYZzBvDY9eg28rjnN3Rc5m8JyrLIZV3IoafDNRq0PMBe9h
8nYjeQGWW2AVicdTSSstkdyQIcdpHMpJPbEC4jTfUnCZOs4JnNKv01DjZWuR2mfHLf77spNzjGix
m3hzaa/w633Yg2Zw+iTjXzJeXnKkcDoibQ/U9d8+gxTDK3UCumaY/3y/E8kdj5DxrFIJ+lvgy6hW
j80/27q4xa6XrYo1dfv/6vtv1xA1fgcizYv1p4u7peYL7LXiE5W+QgaQ1rjH2mOYNnlNcsU+WfyA
TYDH3Pbdl0EvdOwXD2KruG9vKujKY2kbWGBDxiMUCrDxAxVhhrmcCWrbXZMwnFLWZXywepDoCnuI
H6o48O9sJNZWY4tM2AXCmjAN7QX1B8uVtnPB+bkKol3BXEDrHVluQXfo/RCy+cVjt3np85pj39bv
H7UAn6PIivJiNY7axkM1HDujUQc1uM2uwQHuKN4HIEbW5A+1gzVzm1feE1O6QBp8xL4PKjhVYeaD
u/9/XI+HfHhM8iRdN0kJxTynVes+SEvwfw147FE189kPx2ZAhLueOFJBdqpZRfw7bnZTzfuInsaq
rUSthRudTAczD4PH2dU1gR+I9MHYIelEXNvCMpdtyeu3TDf2eNsFv0DRciorW726XqVB+zAyL/gL
070OorBVr4PsuOqKDSn7UWGMSdlypCtM28bDvAnUibMDwldvXW94+9ledWF4+vsY4bgJGQeNWM2q
s/2oYeRnwbAVrf0zdCxAbchGIXFgDFsdfOmTei05SKe2FtgTcepoT13HCPK1soQA7jx6gGQfGpg6
zfZE9SDRnUcfFXMppPAMgGE+Pg/1KGbl3L9/KEghioWDZW+PJDtcaPwYQd8J5/AxwDReqoM9BAAX
DyqkXXAAr8mzaFLtqjNwiHmyE5fIa5GcgxbZcdeGVxOMYgHEIqAtHHjaAiuWBMkmprmnOCpcPNeW
ll7UGwB6EJMVebnBgsFbzjFJ1w97NUDksB/HJ4eJtPtzEAabqUXjm4AXGkw1F7o4fYwyi58dNkTH
Kcyv+52tQ+o+7RwIiUgvzO4K+wFQjwy3QnRbaKrYg0p9OH6y+ymeIYJZmF+NHQqnhVAIbudsxWUQ
INvz9yg0KNIN3E0VJe5idrSJ1m2bPLTPA+SzlkNhs7tMt4GS56m2ZE1qfdftn4FdhW+gauBrCB7k
R83zTQA0wErfd4b5HblkJ1ZL5ylTVg4WJCAPWg4wkW7JVwgxWd/BFRMjHzOLHkMF2hU95N3GbmT2
AmmK7Yh+wqLkwUqYfQWVin1lEjJ9Q20Om2hskk1BNH2bDdgIkcqxrxSsGaWEkFm6pZblIKPMABvY
2h1BnAIKJ1PRB5ZTgNQDbfKA4f3dQ02z6qNt0tvXT92QifYfowxJjgFpmJvqNBggEiPR3d+6kkdR
J6rmKroH/ai2oTjd4r/8IVPrKOzlIdA9efDGAtx7WBpQNcPmCk6LRz+jKkVRm/xUm7tPMbN7jr7x
TGPeXGm+MvX8fKF5OKq51vAraEIQGAL1Da5tAabZMxUNmHm7Rddk9sLhZj95wM/27jZ5kEAoyQ6i
8xxzY4wN8Uf/fCGq0RjWx3VmrzH4xsaumL0sG2QDix53H7LV433GDba1mJ4/gYToyiIGANmfInpt
yKaIXlRfbbyCdmUKjt20r+Wb4QUPIFWWjyxqwmMQBdEKZ5byzRrqp9rW/QeklNcnQOacJdlFmr31
NQNtguT+qXbBx0jjDG79E0oN1n0altW5MIAqmcbnTrxo8yK7743hVcuSfAHtZ5BQjYX3Ufs3m1fY
Le6fMSZNxY//sRNouP/YCLRdH2RSvqH7Jj7ZSCF2Q9jGapVA+6MN7jEbaE5BVbOzNxZUg3bjew3I
+ofMQoY62f8zzOQ/sr7SjhSQ6RYkKaDTws40EIcqPQRFcN4wDjvbP41miAG6RrXx1xQmqqZbUMjc
DRx5+qqAnNDyk2NuUs0Y7948HvT1zWdpCuRnIVtDrHxliq1VWhGQRAHWfoAzrJkaX+hmox4yBooM
aHJSYURat881sTZGoU0yZSTiSdWU9HCGDxdwa80xMVaQGYRuTT1qmmVNAX5oqlIBngog/g3tywA2
2ONsL0N7GzsGmOkxL1HIzHLKcwNgIlLY+NQik9IAF1gJzOrOqV79wlu+3YL0tDqTt271Si2obTXJ
MPIZAb5DAyqeVlvGwvYU9uJH3+TiIrOcP++sUQ0xxevuwkLzR9cN/NluCsBXk7pfkbO0TLXKZRHv
qVlZj3++Ge3P0CRT93RsRoO+zHOBiPjMYMZLd4h6pM/e+8zLhifZ+NqB+AKJPrDSMK3AMgzEhSb0
Vcg2SfB0NiCd5CEjRuFnMOiaZ0DIQL6fyf4Nm53dwrHD4aJAuzBiy/7hEBY0g1hVQR1t3PmNgLKe
Cmp2tPtLOPVPbjPCCr60zZfZXloKtKS1iPcdTnHu2rEQOEoBhEDpW2p2gVFt/vz9OdY/fsue5ZhG
EHgeeP/04NNv2RGdm3T2YN+7UXCf4p44A9WZHyHwi0MuB3jpWTexNZD3lqRhtqxSwC7BHQhlI6/9
pnFwQYWYjfjQqP4RDNJaxLaIH0Ex629MqbsH6STq7OUNzjJtzd7d5LHdApUsC/8Syk+b09Uoz80D
EGeXFBYoIUdA0xw32GaE/GrLWcYWqPXWEXIAwogVRz8W7MyFBmVyM2NPRZv8Sho7/KWJrzGz659N
XvYL7Dn2wAlBrsQH9/H6z18sFgSfv1lIuBnBeGsGlq/77niccvOUzOKkUBWSYO7d8kkylt5helAe
ktjDBpnAlm9aAUzuAdn2XZP9kgi1sih8qkvRPvsKe34eqMqrAVkHixSI3JOd6NjnDouy36ZO9kY2
Km5ipmqpv7bO8BgCeIHztTj4FrchlhOa8QSYRrzjrltvcZDkP7cyR2o4gCG6wsoF05LwVEBO9OJ7
pr0ocmsk0uPbNO25CbVCrz/40dAfLF720AoSpty5Y5uMVGDh6m8w6cUphVW8d4HEHISKyN3mYYWn
5TiQV9cCgmpdlK1x+1kLv23rY1E1d6XlahcjYBHSvxsrwfqhkGtk2Ib5usoNHJGF7hkcYDgAw37v
FWz5fIekyHoxhXR92S3KCEASGodijDIEGhZQwDZvrB5sk7F51kMp14L1YBH2LeNMBTmmGK4H3QK0
nPVmds8xVKvKCJ/c56AqxQDUd44NVJMfqg6Mx+PFZntGpFM6SOjXolQasOX/7Es2TGpANqoDh0fN
SnbGvunSnz7Amau8axyAJSrQNg2N2uAQn3+Jo5AvGBj3flX23kvy9ickYS0wv8XVkRuq0LLloCN9
EceJulq0GQSYIt75aw/ZG3IV18hdCUsBzlE6UoeG+DIQAyh4oU+Xb6G1WwNCr76GHWj0DhrY0U6x
cZhaQ8p/JkkMvagkBZLHBG0EZHEutXD1dShVcp/opbcKLE1/iFWdYh/LEV+SwJHLzAijJ9ttg0Vc
BcNZcyTUnbSw2baFaZ0qy+h3Cse6R94HLpR2VbAXGc+PzGXjIiP7FZmyXXhDyA9zgfN9cejiXEEX
58OD25/x3dymGgAsOICnKnX65J5ttiZTTKbG0Qo7ZNlidn0e6Cb0pnrTa6p+7jYPePPJp+rsuvm8
80e9ucpNldHfS11vLngTcFOlsearpBVUnKevajbeXPqm582f9a8faB4ZlF7+/s+PV8P7O2uw7Zs4
DTDxyjdQ4Pn6OSUOL8W8TZCZfJ8NbbIA70ID5Zy0YAfobH4VKdMvkw2P5nirSu4teqg2QhAqTvWV
x1xjVRhJt38XSIZUHqSrtDq5gocQ1P1YckFlDr8XiR+JBs2iyUkRXLOSqxV2xx4SPkcyUWGFeNJk
DCsOag5xUgLnpGMTMO+TcjcHViK3TqFlbUMg9bFm5ZB+4ikkEQxs4eFWLZ6iKEGN+/wpQi7lMtfL
6gl0VwlUE1T9hB2Xn+DCA7K9/30SJSFs7eC5h3SYoLonhxpt3mjT6DAWqUNiZZuVtm7ptKqr4vc+
FO7Uor6fbZ/GAZhSW1McfoLOUrp5CTKtXJ1Ljuz01gvLFZK9uvNNwTs1NSkEh3LlivSRKIT6TgpL
TWO8jxAQ4/o8BHXsxrFvOkod21LVOHhYa9FSC4wcMp4lNhfvoM2gj6c74aKzQEhXIAf4omGPEIUK
djYygchOBdljwTHLrvR9Zmq+DcXUIjkZRvArNiDk1WiC7ewUGufSrPQ7jt3wO58n1jFkw+aTnZqh
jT/R1yq5og5UNGNXqkWmgemdHh71DuBS7iYJILdxOCxK6GhB4IjjzYlkXmgaQj6Sitwz4AZRrnae
rFS9ceEUr140CZIPydgxs1/wDhBOkmesS+ClW6TRHJBLbTxIX2Z3sm+Pk1hj1YAyvw7KZDO1XSjM
NXYkr9S3Uzg0LPtBA1VyiuSkzKz+R06r949FpAnSYWdUE8YuNqi/P008cQ7AfFXkztXpewUhJRn5
NpQXQAcRhE29MpEKjpNy8IbxynSOnVswbCPBSzZpR5sC+c+Aolg9OjMl9wbSUva5URfXcFT1aMBl
sE8b9SMe9UDITrXGhxjdoIfx6p3xu++qYhlLUR4NkEBsStZ9R2I/pqJkk24EzAWvI2AzoPhxpBoV
KViC3j2zkWIK7HkfoK66MRKNXUk2L9G0OzMp06sRRNbXCC3ykdweSHEvZqKzyTe2att2tr7HoOOY
ugGeUVq30+sKKZl5xcBDbKsvReGZCzwBm2/cKU9Di5PShcOuTpTIv7xQPVuFFbyEOnKWsMHRPmhG
mG4GJTRwwFbsfxBJ258B6aZpur7vusG4AtM979P/Mqp7ABKbUN4Xbos0jkWsQmBXpAFNE9aCDCrz
9nkUVLuqKKpLBoHKleHk2VPgaNkiCGrx0/DbpbQ7JNxYHRL0VNJ/izmINsxKuY+RgXNmo9e/e57T
LnWfAQ8SBNZiSBlECKq+c0/4+dTlKi1i3BURP9guF5g1e7l7moIyX0gIw+DcUeuCbzyx11Ad46/g
I8EynzVA8ptafUUOFeYiGs7GRarkagKBECsUzl/UqYw3N7gQy3v68yvNMv/5SrM928Jy1nOwqP0H
zUYQqWiooHV6X7NRVHPkNG899RDyHIgAJ2ouQdeqY50NP3q3+eG4tvXXqJZn/8Vz9qPxI/YsoJ2x
Cu06vXSlHuzcXA93yq/ZRffBzeG2YfTcoSu+7mDhuaW1C3X/h+aY7asBMsVV08TBvgQl5osMNiBy
b1+zjsf7QJbtmqLSTH1tOjPDRodp3wUmFsigHFZ3kR3jDJ/rAwA5iQALlSi+5Dxs7oRo7+suyL9Y
TOVfSl9fg+spuqeWm4HPF4T97b4dIwI8kreQdQGh3NjUBt7edby+p8Gog+eM2IBaYmWQ4bk9Jh7r
Dq/ucqD6zAFTWjJRTrEBcpdVx6HQTLbZobXAzaODD0LVHo8713HSe8wM0vs001cKb38QTvlgnC/T
9MoywBfImbVtep9HJohlTJzNYHsWIVrAwoUJNCck5+CmGNeTwLqGYBq16qGPcEoxIJki9I3V5B4v
Bz0wQEACq4V2xTiOj70WkKFziQRGjEMX7PUqPDDdfZk+TTw04lznFVCwrboaStM8b5mm/s4WJdIc
iB2zNasIxKPhHcRqfxNmftT+zTb1/eg2k21aia5vuAv+FpaZwdeEy6UtRP9iKt/a65CjWzW9p16S
Hsm8HDQOZwoTcbcke5zr1l65gHDquTrMqb+UGDzl+NoeFpam1n0jr6O6xt14YQItuV4888T8id0e
6x6qEoADgJFrSXDo0W4h8/7f7HkT/as99Ex/ZUiwnzW5pq5trKurbkEfsIsgyq7rEJdKXRwpMSlG
WA5mZAswaQe7IfY5YDljGzB5ddVy5NjaRnqZbB5oj3BcXiUr4K5/ciywXorOOhU+CFM0bbjjOLx6
gfy2sUpBtnfOaj/G5p7TbIqk1L9EClRrSiuxUWyab23SeV+DrOULyOoGPzo/WSkSlCnreI8HevAt
CrCWG/IerLA4hFxXITfPYE7U99DqVrsg8JMLAwhl5WPHCYoY1UteAMBQBYV7ZMp9r5HNj8AzVna6
hcXib4ebmwInUWOXqUqR1L4Zp4cStdu7Ak/Zj8CqBBADOayg3x/FvUn3+0bym9pNoYAq4S5g0ERZ
VOv2s67pzSYZBuegWt85JOCePlAz5SkYeOY200ZGHjkGTZEffWLykHF2U7NxGhy/1a+1UQQ7kDKJ
53BwfqRVXlxoD/JnkoX5c4KjsksQ5D/IZnZWvK+TWq1oE9NK/X6F9bM27XD66O8ZXv7ev3ftAod5
SlxCnuJs/Gy7nbAkth0TiG9FIF2gwtYdA4vFMnpvpyN8rxAcRvJDnexvkXPPT+7ZQUNQcx524GG/
/PObCBt/n/euoPQHuBFmZ4Zv6ubnXcHA7mNkvTF5HydRiZ2O0pU49MpKUBQaq1J14S+oXn9pci94
Hsq0X7HB0fZeY27xAovAIYHC9ss33gzp3svMdxPZnRoQv9rsitUnR9aK6IDDoodPdt+OYghOpysF
HusTjdEk+tqKzR0SX7HM4wCuhUUoXkxftJsOuc+QHUAz9dRzYNQBqJegyFZ4+l0cVOWLjJEtOGT5
sKZmGVfNwseq985sI/kVD8wl2euiRC5rmxarvHfKl1KBICIVwj2Sd1RxwdT2uYEGyCm2wEbPcAMX
q8RX9yxhbKvMPoXMaQIac5bLO6a14poHYLaiorVsyLAbbbeDcGMWLHKjCyCIWXwn72SLPfvNr6BG
OzVTm9U7IOuaRTaONQ+YgXfNK3m6M3z9C6TKkJ4daw+Ja1fnJhUQeOsy71VLcGILsan+Dmfc/T1E
jr9ZZuy/RkARrjxAFw8QvqmffFDslMPgvWYW6Jv8sNkg7bRbzpvnk6J9BGWeKMO2nmsMcksb6LOD
gskrkQGynRV85jhsjeaLnCU4fsYm8j4xh7tmhAXjOzZOJGBJzakmhQtUms4hCDHyqoxsK1TUHzVq
qkypnWnzp3qdxkbxAJnO8gGzPb4PA+xb+21fQQGo7UBNrOfmdmo7uVz6RcuuFA2wi9yBfxAieFW2
Ah6Hn2zPQi4pxCKORlQ5u6kpG5ufKuwcNAsKojbVgjDDhqZfWkiHL5FcSsYpMjbaYVeKeFgElqFB
zjTrXhQE2imxNx0MqNLEEjKhJZOHgenVQgZg68HkAv9Bpnl3kCExcFKDbQIrSpPvvsqg0AIIHPKd
qm2NJNpdoIrsiVfDiQIGGeVgQdBveyZ6xB4BtsT6M8IiCASefxl1/VLILHwJMwkVFuZYD5Xn+msk
K8qz1fjVXgeR6B7nifbZBvXbugE5zKP0elAodmX5mmA/opRYdFjBl24w+y2Pmb8HOGHltEPxAt5/
fTuIqt8Cxlu/pEhZcny9/Saxh7nSOVRS9LgykP6Mc9Yqb78pPoBIDUAR7HlEcon3L+ZpY7Z2w0Rs
rqBczu6CSnQH4KgOicyC4oj9dPARIvNl9CV1GYEB01ZXzweEyYnBgbJglRYgeyHJkb+iXYYYLKgy
DwrIh5ntXW2GmPLlQNlg59v85mn9tQhN7QvIWMVeDryANnGgv3nspDm1+Y35SP0Mm2UBeADosfC7
OrKx8CSL1pWZ1YsYDDbtlTwZFK3UmztKk6VxjXhZFO7OGgzsPeP1u+yw8ugco4a8HihOcGDr1Ye+
SbT6px67zkKTTrhsjbQBLUybuY/kx0IMoa2bX+sBtHk5MqJc6D8+RMxxvujF8FNkfnbGzrf7BQn/
aikiP91PTmR4rZFdGqx93rtfDMvP90VdgUV3DHagQ3gelIE3HVqgM0sfXPBcUE8yIS/0z1fyAzzt
aSz9v65EoyVYUf/XlaYAiBTMf9PQdT8d4FEzy9U3pujroz0WGiAKUy1kKfhQqE3F1J6DBmB0b8Kh
X9z2YJ2eB6DaTRQD2wSkidz0zCrniwssxRocqv0bljZAF6bRU1N60eHv9iyxtK8KM7Z/s9cuQzKe
gOSMUUU/cItqi9gt7aXmhxg11F54g3VeUCfqxEY7NEb7t7BOXkES1v+bPe6leqiR6T3Ft1i+GEiW
Qlq9HtvRMsecfAERQblp28IF65QZZRsDVL+LqW10bXtqO/CgrqgaMbs94SwhA6ibiw3ZrCLN3t3Z
4GIQp0rsY53c9pscFE5FZUGIouxrIB7HEck2xSDB5/cV8yH+ZqVhup0+C0VWTslwsajxt0UdPkwp
wngz1RHwxhUlFJONimxMP56bN7Ys2Uadhl2gsnjQSkBqOauwVgvqF79qNgMWiYDDlvYdnnx8QXa7
ya21b5Zsl+tV8xJUo/48dsuappZXZOB9w0l588JN5FuGhh1uqFMph5dM9e4VZ2DiwYDUq2jrBLi/
pthwlg1QQEHhs67fdfhJUCsukcKVtjlQWwokboATCRjICsottP3Oeu9IxqIMQIQmtXQ1dSKjb9VS
W9J4eIuL7TsJf+Fnb8ZgiItTdwaODXm+BdO1Fa2lFHyZ6UW+IfdcYAkXYK1Wi3UFSbdoHXFprFgj
JLg9aidadzigXHKRV6twzEdKgd7Yln5x8pGfaq+DKu0OllbG9prcAKED1qx9tspMRF8ogDr4ysN2
Tz40awjAO1vdq+W97tl/GZinvWVZVIF6V2vORH7SFhVfdciIXbmxX1165b2VTqs9IXM/Ofh17S6p
2YAWYo00Q2AgY197ai3wWYTcBsXEGOwMGWSxivy+H5Lgq51cnDGIBiwi541aNKCjF+6Smiby+qYB
qakJsAq22EalQck0DsqBlL1XSgZfC/uOrvz3T9kFmLXRoJ8+JTUrN2I3n1K3ACAF3GEa0MYJaCmi
579/yiQewmWa5HLhjloYrGh+dCk0nmjFTmt/ss+SGf9tU+XnrnMsnrn2MnAcnBgEvAeZCRBtrVEi
y6VVAOT2kX3MShCuzl5oQGvNIsyZtlrahRSvHQTn9tD19VZlWpWvrBV/IQ0Wb+Ok769M4AQ+C8Sr
aLNghYmhtafmDo/G964yZFifjl2xHPjLaTN1BS9at08iCFjiCzAOczEAewSRGQmtMDLiJ2nmC6rG
DXSCvsyhhoHU4LDBtqgO3mcwd9TLQAOhY52Agc4vFhxbv0e/V/ExrfEzOOHpHx8rpRvRJsoAQy37
oNiqwqsuNqBKu0jFuCdir3MWyM6rL6LMy12XgWwlHjkl1JDBw5XT7HBCk74bqTdFM4DV8TAGxTcF
0hCqgxKGauIEKaHY3BKpeZ8VonzuwE1M2SgJ1LLWTLezvd+bN3Y2IMsaaZvZ3h3tA9awWPT2b9lo
p3gQykIVFhyqC2K1bYCLSkzN2hOz7Ux0eyPy8RFCDLdW2jQnK2swc1gArRuWeC73hbFlfu2ufGb4
K8yFmmsTW80V9Af1eeRrDIME8pHk8JsaO1S5oe8yqwYnZmJk1cqrwR2dKHFqcp7jDTVWJYSuDtLF
GR3Z7L6AGxz32eomMg77E86mIRsyuiGoIU7k/Rwt/awFlS0vVlGB1JMF+W+q1Im6GxzZDr353dYa
B3nmfb+0h77dUXPweoHjZUdfULPgLk4g/DfXc5qHT/GYTTuPuvTe43EGDTVi0G7gdGpw22ifBf1w
iVIbDNNWfIFwwXAhExW+DXCND9znYrZRyGC6SOYFO9yKHHM3PB3DBW5bMIp/DJWPNVUYX1sJBZR5
pEZx/WKCT6XXjOhuHqhKXP8E4e71bKJa5FnZvsmsn/PQZHdc7GsOBhhxqTkkyPBfmDEex71y+mkU
8tAFLTmmLDZ2uyMbjUWfUPTJ3kvN6DQP7+u5dhdj9fX3vyUDsfghsfubb4qG1kIBzhGeD2CIAVeD
XkXBgeUZkpIBLPzmDsZedonCEqfLl20dDT8TyJ4tLA0pMIanlSsPib/X2AcQsas1sC7i7OFUm025
iU0clnC/K5e8TIZXvbUeyrrvoGivL4D8TUBC5CKNhgn3BcwEPbIkDOdeMm5u3M7TjrqQ8TFQo9gz
0lGvqkqTVYGlliFstc1lJO5sUKKD3H6s1iqH4lQGvazZlo6OPgBVrSjsI4VVo9Iw2bHtLTZ6x45Y
mQ7LwI/VEw6QenA/1NqrkTlvoWqMHwOrD9zrhwiyXQz7T6WdLFj0V4NcDpApgao4hN72j1D+H2Xf
0V2pznT9X745a5HD4JtwcnS223fC6nAvQSAQWfz6d6twG7dvfCYsVakkTrfPAUm1a2/+W4CN228t
aB5R/ZaY1xqcA7ri7/A0DrWKBso+LVFzkJPRcbuhXzU2iaMnwCHiqEtX6s6/5AZt60/YKQegKdd1
PPCdBcafMiFJa2eZMYn+luk4VDIV4UzVAY4TlQLkkJ3OfIBE0n3SWv2pFZ3rrZfuKJ8SC2nRxjhj
p7V2ssHfAlc3rCFC1T8kg5vfS+MVW+z+oYs4hKFwDrNyatbvyTSM0TmZTQAyJNXrliApBy8ueFKT
4EKjWFn526zRn3EunoXkKnlR3JvOFzLoPrIZP86a4Emwzg2QpiS5Jc5l24o2bLAOPAM0V5+plame
oGD3mcOiHVlzHA0hm+K8ofqtTPoaXwpNbqscTIIVNpqvpgWZN5E3L0h+dMem0CWO6X3jNdbkd8eo
8ztLJOJGTthL2UNnvGbjYK1qp9FOoBHIn5jF9zQPTaujfGQX9VCyA4s/06ZtBmmGs8xsftY0HN3X
eX9oQM9lXMhHF471KL64iqdABc/jqIcG89LSmlCN5izoDnN3lXFvP3kVnk35+IqymfSbLNsuxGmA
dgsxNOdUxvgrUodfQAQelTdm2iRbizvWIbAz6+EvBjaQ8To5ssVhZWUNvwXD9yANQgey3FcqqxFK
3QBYo2APPbgUNRE/S3CoA0S7oNHMfZxR/9rx6yTU6QZd9HmS2nLYqfTZbxbWlSMqbF+6CcVVePdj
/62QpcrfK/+g/P4v/iUesMAP8eZg6y/VhDNpzcu1Td4H8zxLPM3vFnaCj10gDeg4VbGObb4rEkeC
38vxjC3xwPjvPYk9yANxvLC2BzNtZ+HkLz6Drb16acZEbsfcMg88qZL7IoYQYDo6xff3iMBDlSFF
RNh33nNjeosA7dkZhyD/MEdpZet4zM9ZFHgHWgCh1Ka5oVYx8mcUl3iHwdCg96xMaA96h3EYwPTy
HvLBl6lV1/uwUstBCuZj47CJ8NifAOJ1ErYGa7rv430xVesMNTGbWagbitTFjbDviRBGIvtw26Wj
0qdFWKLC8nZ0LmAJizFjFkggDVt5lWXQag+Cu/EeJfoBFoNTpWTDf7nYPtRV87jZLX6bA4QHXrcY
1Bkogz+6IgcjZ3NMasUeQYyxhCGOFFGES+y05CSbWn55gUKcexmzfWQZ7Era5BleTVaoBbG99sya
gX0fguV0AeQSPam/c/qaXeMMpF3kR6oNHF5qQG71+75Lcff3XCFtK2ZdvT9p7BWOBjVAb/A2/7zl
kBV4Ruse3AuJkasCMagDrCdLd5FpS6ErT7bQencFlUQtRMUDOJb9+gLugn4MJ1/zNyYrzXC2qauX
sr5QC8/C7uQH4yqlaOoAifhbL5koX7uv3QhIYAYS41T98NWFW70qQI0GfYXypWhNTsst02tfBbhk
4YC3Gp7/Th6mmc1qiHKipJ5hsy8U+sSYbI6i6bLdkakDZHMy8RMMkyhBpt66RFHe1uA2A/fDcsFZ
oljzyGGrWHvvbvMW/BBiwuKYIsmeW5Ot5uBIgvdxvQvAe3iUyLUbJY4EvRPDn/Ssy9Y88yEFpoua
OHso16UwppXZtljpfeivSwtyiyiRCKuo1zcf+oFB/Tm+zNN7L5F8/6GbBn6wkTQJB5CKn3KHiuzU
RwAjhDl/GLojxF26YxzYSBK9Tz1/yh4MwjtvcF8/jSCzon8I8i/xxuQQeJENgEnQIjFDsMAbN3Sx
9C7CgZwdQsnRnF3kZ54ZH0SBpdnSUasQt23KzVSiyt2H4IsL+BCcHsSZwlT2QJmqmVHcJsJ/zp55
fypJcH09sCzbMV0XOmyfy2PG3GVmA+DDLfhXJPSpdf/GAj5FCR8NWPe69VXwCdojdpM9Q9M2xduS
67/H3klDzc0fsu9ebMONv5iGkk3q8ASMrYStcoaTbFu2+SVTpKijBUb3JnjWR7+9dqOHH6VyOwOU
bbDXLrdk0qD09zfy1uYgUNDzJD1xatPcu4XmnbVY1Jf0zdxX+kayxaIKBSk4aL2hS9CYr1gW9IfU
Kt1j1BbjCadjoIUHkwiOmDuINbggfmRGm/0oy99RmlV9M0Y7WHm8ktd0CiSKGC25AVxQe8H3+UwS
3VpcA6OluY+dJR8lpHzGO9QYDgfHkM26SYEMivzCQOnJpEOSOdDPn0zQBU7/AmgyPwOabNfzDZyk
Q+3G9G2T+Bg/YPcjY8RXHOuKxxG1+OAvN87JMEBcwhrGbRdMqE8dU/Gqt9Ym5rrx5HYyP1uAD620
HmGeQk7kgMhcZKCD2APDnWo6eGNhim96XGMtO6Js0xutdW/35lNhn0H+27wiJXvEqW/1FIzpcMy5
66/tyfD/5ftpmMan7K7tqaoEz7FB5mQElq7/WpkwaI4bl1EXP3pVvbG69LHzrRQ8Obx9iHVrjzMd
76UDn9bR7GwAHLTRe4nBBrxuoTdypN7UTw9pLcXD2KA+TUd9NkXVUzvtZQTytccOhGy3jTUV59jh
3VpP9eSb5U1hWdj2q1fGYovKruYwxgCva6l4poBSx47OQpHgLYQTinWbQ2SggjSYrhflveW7/L7J
k3jvlXq5WnzYB2UrV++rPYVQh+yzVWAb+a2ZJ/Uu8Rpj1aN1goLBdwoocy5BfFIaYZCkzTnwRWpu
kZ8dt6DPhg78kA5tCMarF/AzAwPCffcV5IkbLHtxYq9D98Az8+7g1NJ/dnUwtSg/7+1p4wdtB20/
Jz+KZARzwnhk6ocppzLD1wF7PzI9o+bbQFb5jtiKRdyAF9IF3VARD+4zoOYOXtAvEsUQJxP/2Ghk
31C/E1ebxAI0NVKErakbfR8Cxu8T3tymBqj4HBCFhVXF9Mdm0vx1D0WemxqFmjst8YJjN6XTKRZD
tfOgYn9rMO0Um4AtxLXIzoNcd7rTnzu3Gc7UQsnbW4t8KLbGSZ9tglU9KFqQBICI/p+fmzbBBBVr
I5ROfvz//2djrwfdPkvVFup4cP4JRtiMeSvLskgekZUuTjx3zItndfsq0sElRabMQPOYRF0CNvDM
uhRNuy/GorljKPC4gb7nCsDp/rYs/HFTlnZ/GzP8zahFvg+9jZuss7qHIJJZBA952W5sBRWBkoI8
TxJwG8gwYv0KKqFdA8Tklnq7RlYr4YFNknoh1nkqCru4R/Uh8p0SoM2oMI5NahrXGipKDzkb2L4q
u37lWl3ykNRcnl3hf4sED3NoVT5FXe3e5UZ8xnmv9sz0KjkzzfFCMnOn6XYm6PI2ZNY43UalRgp5
QBWcpMPvAhKRoGSHpWaEKIp/nMvghgrHT3cVwG7toYwUjSPEj+mNALgeW/nO5J9c+oYNzQrY2uJp
kKkHXTcXeoT4toKNDLtrNcgxWlA1C609NN5gswty7Q/cBlFsHIG9l8lMHLGPSrfQ+Sq/GPj5W7IG
UZVuApOBwxfL973qSzkBQ6JHQ7PV/R5AIQd7kxOq65yT0ae8DpuprMBHBE7lyAiKZL30l9z4bmYV
sL9G0NenNnZ2tlr4MfVXD1KvvvOY/9UoPEgGvbui0fmKWl0sr4mYimvmbNIgCnt3ydEG7ppyfZL7
IDauenmoyrhEzRXuQMFTzMFKIAvwEakblgDnbjtwT20h2ghBDb//EWiOCGXD4icd4IwNID71pYuT
7ogD/3EHCRN+V0cQYMzs1H9lXX71i8r4A5XkwIsk/DsrgPP2Ci2C7kalbWzscwCFGPMTx2N6OyHP
e+94Atl8fH+/KhE8ltneS+LyI/7K9iVpc+fSVR5ayhx17kHHMw025HNjIGPjcTCwYPY37mQZX9wx
EzjGyyxFhDzcj39UEVJ/kNlxfoBMcDVZg/u1Fo4J6i17vIHMZXrEh9O2DCnBR4rlSSZC4ZmgTRvs
+qyrS1X7kFHvtQ7HGXgY1RDf2pE1h0xIwg48ZuNd5FsoCIo7czsWVremXwr9PswWgo218G9ByyHu
Wvq+QVRoetuqgS1gE015f1n2amAFq7eoyx5WtGsT8poNjqXUX+OXREBXRn0ZbYa9lRloJXQ5KtBO
NpDfNPF15Ts/FvV2vo/jpPrB6xkklmLwT7Rg21zHIp/uC6QibE080ps6t18rv1gMECyJR1o4IYx6
uGc1Z7co1A8mDbzfAu0eJFigLG8S6MGMk/jDtrHBnsCqEnj82Sm67qtTA1casSx/zaNnyL9b7eSu
AsGqvRuBX2ks6mhrCMQMXTY9l0barUvHMG8GqNDuDaiZHbVSSy84uvQ3aR+1D12JGggIXqVfG5zk
qW9X1efsrkoz6ynJC7BQ/rSkzo5lEegQrZnwdlD7aBPkgxs/ipN1qkxLpSyWjsnPkzXeJ0hw9GrH
vkRTIA3JUfecZmLcDEhaHHmZgHNZtWLR1+tJ0dPSMUShOGkXgtn5VKLTTy4rzBP5/dzkK/wDIcE+
4JHed0N8GGJPf/0j8IfpddSH9GCKYthoSWW8slzcTVaZPjR+ql9A/AtWIRWc13GycmQ5XnAwlj/g
wXAbqHirw8vBzysWeix2gM/FiW1iJtVqmlCT3ozPmsPdH0kDXR1DxPEDEKPmru9leXCx1+Kl3p60
zM6hWBN7lzgDIIda5BuUL1U+apEv9R1Ii8Xl3X+I/ec5tUF8vCPNp2Xac1EkwK4romM3lcNNOrVv
lqIxthNh7hnvvJAi6ALWtWRtKDahxTfa2q3FpH0G9BtAfZ5WYDLGYfGIqoMI28Q9cJHx3mTW9Fi0
wWsziOL7vwbkwNeBqiN0uZn9wIntIRE4Qge1HSARhsfOZllEFz0WfC2zrP2qyQwHZEX2w6uRepmw
yrrj5QB+IuhD7saiTB+DAuwIjZXYN22kO6FRtw42HkiupAUvn3gSW3hc2uxApp6P7joHCdsuNeLq
qcijDA/vPN5Sr124085xAnNNvW4ELaMeh7grnoLApyzcCMkfvAorrKnxmxsl8odj+Q3s5WEfFe6P
NgF0V4+Y+1ACWrgbQZ96oNiAgeXeA7TwU2wFBO2DULG9ig0C4f1LWfefFDtxfG45vhE4hu+7gaN/
Kj7uWiPVg6QzH+Z3G5Jvuypj3lZ3ugQaw9DQgHoC+11m31HvUn+HGAb+w7ld3o0MiGLktlFwIkZx
l4k2W3md137369/mIUDoh77DtAenaFHfPTrN0cKr42r7E1unbZ395vfNnmI1yW8kfrTfxhQKUn7t
1w/GaDh7VGbvmWFAWASSIjrowL9CCuexNwz+GFUoQQiwTdyQ3wRBI0QWvw6dTPAm5P2hC7wzyLaT
0xCN9gYMl9mtZtdvLal8AyRjbzmz7Y1UrTh6LU0L2ePWzDZEHofvLiRFUXqNTIdjP5pFsyV/OuB0
lcKmRO/+ZXkb/LqndIwAxR0QBNKxtbR0bME+FcmYyHpBWKUEeh9YY2QY3SNg/+6RWsZ7a/G1+Agg
oeT7v4pdwpbx/5MPWFCkDSC7EKvKp4xqmQJV4ES2p1pdlj9K3kbbT36KIN88jGwf6OAqpObST9MM
rqqgUpP1TI8gTPDzJjndlOy8i785Qda2IDvmerzmyOUdq18vDCuG49D4yPmrjraZHOyZ3mOoB8Qc
LpQcnhb3p1HUQT5qAYRpF+Fi/+24JcQHc0SYtRBApYNU5rNmk4GhdVWOMc5ZXYHyJw80Crwu/oWC
WRVV/bJzd7AvMk0sfiycTZiGq3/mFLDHyfRLu/ZuuWHhOHdc894pfmQ8QhGJEwuQP+fO3gp0th8j
p7w3XcBKUdWPZxQeboUofsipB+etfSE8WwxRZoAjO/22QN81jRJQ9iqgGxgdgInIs7eOXIN+C3Uk
FToSMxpukSqYmirMCqYfQHnWgI2taHSkW0rv1hkn79ZuuL9PapTmLz5Rt9olldMGYN1OCykOQoBb
28ytC1l08aBuFZpSGEBHR94tjc/B37OZks5fU4ilbmF1mjffgnwU13v9Xay4wKfc2DLN8B/iONFu
gzoBonO0XnpmePtBQ0k6mZmWTCvujdGRzD8PQjFOG/Lc/75QfUM1U3rMuUXhWH4uvf4L9E2AxgRD
HY5ncfwjsDZbCxuQP2CqvS9MrCBjK14lKKvAwjCmGzo8QrXwd0AkgtsyKopbZMWUZjUOlWi04tZC
/b9lr+tAyEvpaMDV8Sp7srDgDAsXCNEBgmygOLL/8Ovgzm1Z9joZUNAFzsK+hcKpvetFURw7P34b
jnPPt+GTV99nrLgkHBkakJDdGXoQ342plz9lDMpWyp22vbwg/1SH88bXSp2dmEDFQL21F9sg/EdR
KPW2UXtnqTn6n3MAtBBG6RBYIBF0QWFidToEl3vAuRQNC9ZiQGQXwiuvg6jwpbFFvHaAqdiB96HX
HlDaAQZKyDKggu8RUnPF4wh8WDhKqz03VodiMtSKAeWd8y2F5DgqPxV4VEFLFcGgTGofTGxulEHx
Ii5xOoxS3ENEN2hsf9h22cjmczyvB61w0ADqKXLvbGocKvDqT+E5cb6CeJ92HqZhesS/5EB/YDA7
xDtV6L2jU0E13NZ7+5qU45Hg7oR0rzOVaYqlWH8AvkcphzjZC/03UIAlfDH/r8y4+YLA6tx+GzrU
oIlwp6Y/aA4bwZGAi2kn/Cim4tC53ZuL/IMyWZLi/9ttwaRi42wf1RnTjv4jDF70SAICBE//JXWt
JXc2mBTJogg7Gu90f2yvZNHwApz+8/Ci7/pDje1EGPj9ZvKDY9GV/UPQNe0NE9BfEoklv1SaZ20A
Xs33jqoXgyLeiVd+91ACRX+TiAiKYjabvhTQzfvbsFgkqKBXw2s1G7YbuYwifJMSKy62JSqYTk4n
hL/Kogr0G/oQV5ApRvOz3dhpggJdNWBuYmnxxDppzZPMPhrJqh6SjNT8MIhsl4MxzgVLo3Tcy+RC
5QaELP7Wa5GDc9SFWmYF7Ra3Lf3jaLDd4gdfPUQ6Wxm3q6KJsg3FIWeNXAyNA6h9vFgqIYHZRy+F
n0LItkHAs+6Q01l5gFZN65QlJSSGxnEXRcWPRZpEpDgiAqUzOJzV0p86hk7noWhMdlxkTZpxZxV5
f0eeJoqy09/N08U/2imqXzxzwu9c040T86v6uUHRNMAH4lUhYvYsGIuto0ycM9/YrZY+gJqDQzwI
PEmD9KrXZbiPVeIDtKV2ccd/L5gnAUyG1m0VD0DyyoKdNdtEanWxqUUxagSUC6ctxZGfGa4bgoZa
rgcT2QWmRdEDtdqq1uZW/d6qEpYcpsgFf2fMOMiaGrHDCsV6wRdnR3qpbmCaK4D09ctYTf61m6Yc
vKo4r3aEfba6hgF26hfzSPDkWy8JexxH8MqpT//p37GY1GtKiLmPIDfJp8o8AllrHoMUFKKrsuZY
eOQMmcOpj1KczaF/djqRjS6KNRTCcbbfBrxP41sZyFzH9gfR3hHHXo2sfWhmY7NdqPCIbO+T2SXZ
re1BvlcDoH7sQHxFlwZkX3OLzM5sIBcu+8sn/6dYW5VBJKjD2qIw5ON4v27svSP69nZoZLlizmBB
24RFj1YT7egx2nZRsfPrLtrS0zbgJiCMbvcI7ZzsUkC2cH4KL8NTb4geUZuxS6Kv3DfGexxmW08e
1gValT81H41aJbrQw0wzf/oZZtntl7HyN4COoPLY9p9zTxZ3BlAp9zgGkJDtBDcOmXSpNFmv/DaP
VK63vScfBo0ujjeAAkVebrCjVV+lOPnPkudSH5IHFFGwc0p+z8RReW616xireJDgAy1zrqG53eAZ
OOKcN4qrdWzG1UpTpi5TbTdw/wY63wghH8XZTf6LXZgvETbAJ4qgSefp1PSffPPdQByIok2w4YYT
Snr3yJPIE11qNoFpbrFNYp5bbM2Qb5ESyLNt6k6/U+fin2cIonKFY+mvyM1CfZR37X3fpu29BBA9
DDKnPJLZ6V55a6NCkiy6QM9L7D6NstzmN5YAMqyHA17kgGqwlO1cJMs2wBh6oeApc66GNWxTbRyO
Wlu38ogM/Ab0ftVd5nL/QWHskV6xnt4ts3fN2YI4Bv7FH62l738bV3ZCR9ZJA3eJbqZfPEirJlb/
0mZGcckTkDOQuwHCdwO4MyS2VZQzBfcQ2+zusHPq713WXigKi1Z/rzuthiQMokChlwIpkEBP6W1q
W6/6F1uL3qZG9VX+YGpyPEm3aK+DukCgO0IJPoS381joBlbm6k3e+821hAqYMOLyoHQ1zV3QIr1V
e9mFIubgKM67kwyCLZ8Ahl3PY8Xk4bDdSKHGmugm4JYjNCQMzVzl3WTgBmpuuj8HR8t86/kO7zek
kGKoXSz2LG2HZd8ujmMXB3RFeieS4cFB1TJqNP1gHxiRs5ZGY78MVq+vKoiSHSF4ab1U4E+mQdD/
Te94b4JN+4uLfcHeaL2956OqGH9R6Z96bLznC34xATLN04QiOuWMqekK8wzAC9iNaMwS/nmO2eZR
EqzsdBxBdoM5aE5qWXkBVOcyfOl5/1TzDZcQan247dxf91570lFfFuTXILK13UIGmSoSSaKN/OSj
jk++9/FCFXxTBF2AVr2P/QyU3J5l3fpjVa3A+xDvyDSBbrktY7dEcrRl4BVCCF2MTPJLEKR7ZPlA
uUu+2DcPpln459HDlzAMyvxtKppFQBzrJFF+7wSlte0S0Gr1cZLd9UKkKIalymq/RiWBAWYLdQkK
1z4BKTBHkF+pDl3tHP/ZahBdyJ+m38UUOzeLu0+1sz0E43lxVTqkagEkBKRdTU8dsuPgMMuSarfc
V6+Es4auZblBxbyIV5b6vM4EzMwyF31e/OqUGs/PT8KGzDllqXu3/LP60kNlUYtqr6x9iaohfzU7
VBKZiYUEpTLdrlrpyTA9G1Vpn1rgu1a+8ldt64fICo0XB/uMxwpTkJ9NLdsJMK1taXhSDaA3r7wH
1D142Ii5dkh+lBW6Kzu2h0PVR6FmjcONhuPEG5SO1ivwBxXbaPDhe+9oQXwbGr3QdtThq15qVYP1
5HDIJC+x5E9d5EWge3b+5IfIIxjTguvijqe0u3S2EvLEx5jvqz4LHinxKRDt1RzN7mJaoBpBJTwo
0puPF/J5fvrm8611xwf79Feh5V+M9CUQFZ0vtsu0SxgKS43m810H5EN2dTJhW/fLp/lkShpLsxZI
ia2hgeoCjYrPPk6Nf0xQKzDaIOIAojcLiU6CLsQuMaHcuslLeV38eo2KY9QFTvhhgHqCuCQY0r6f
xxc2Mj0gSuPQaDDccwKcGZD9ksXbwci7MJYSjDamWbtnUHi9Xca4EH2YCeMwopT8QB00eo6e7V6g
XqUdvpGOiDYF1j3OKchIQDD40NROvTFR4LAhXzNWNuie5gDy8G6CVpCp6RuKt/FMvheofLX8+KHS
QbqWx6wNy3aEZKUfsX06gt7K1usczzNg7oXRYPULCAVUIXEpVJyYaiTwB63akq9xAVfEPg2DYzUY
YmmwcZqaglbexC4/bIC+tKOCnZaL+atJHUHUs5No3C9dFzfbxbWMMqIA6HkVtvio9bfT0YglmMYm
LaT3vA640UbnWPH0gCeAdKffdR6YRLBrAD6h11AZD253vuJOU9813K7vQEL55iOTOsjX1lsw/uzr
1LtMUEI/GupSRhY0fKhJF2tk4JVPLREd5+bSNYdyL3ax6ZP+2wQfouTU1Ts1PY3BU9zcd3qzLRwb
tTV4p+Jb61hnAL1w8EbNKk1B9SFS7Q7r8Ao0GikwSj74wcK5qcJjCT4GF4nSYwZtH6fP0ZthD7I1
Bxw/UOkQXdrEh15o5+9r0wU9OPmo7IgKkH4NWcqRPIic7YzUvQ+0BJsgORnIpgsD9NcwqVUqk1p/
Zf6HYdZYGAWoI4aXLiofem4Z+xabtavvD9q6NvTqCSg/PEcg8vbdtGq8NUD0FfZZsZsqOX7TfOBa
pdMbj4PjlRujA39+0BUV9AQbfy81Dr44NRNqx6onCH2CBzAvoabd4+UCQSb7XLXj2wWV9eYmbTwZ
ko96PYDdqjXZXAW2IOUIa5k7W10z8HdyM88GXkf41XrslPgM2KLIog6aYmyqFIG/Tj47Nd2r90AD
CUsHtsLU120V6+ekiPuT1vzBOSoEQnLRRW/LDPoBydbQ8MBOo0o/k3+OY8oG5RGGJMigB6CxOpLP
gbRneqRIhmOUCL0HtnLtujumbYK9L+pwhyM246A8cHjb7huIgB+BToksKElJFaD6/uQlRzd1nnGi
gGWaJX6AUrKxokjIM7CV9JHR7mzegGoiqOdLP5jXdkLR2Sc/mTmOoTjUiy9LPPkdJ2vPvt2tPvnJ
hEgzUlSpdT9bDXIiZW9DymeFJT6/JNrUjqCFBZLroJWyP6GQ6AbYx2EXZVWPkmFcqGXVKNvdAnTR
fbSpH2JHN02H+idHT6sIfJEYQ4E0YYz0Z7RaJqIety8DCKX8HBjkYEoJKWZu0kiK9A0PHEVe3s5v
gKjFnhVVx1d6FUxdUu8ndwBPhAVRLHofOLZ2aixZrIYIGuBR3PVg6CvYTpNCACSW9A95Uk33Et/P
wsV5IXlyLBFTuwFlhTKhmZ6dgYb/QRZgMwirBNLtWCTNFjC884Rk4ux/PKFu60sfQUMPMKZkJxT3
pMPBR2mpC5l0GWKQJfgqZETV07CeexR7JPWMDOthOUBZGhvLn1MsA5e5l97lBssM46geBfPcahqK
kerWywxMN76MrWXsiOTEH1Mws2GV9bd8JsR2QrHJCF5RFbu4aBSZM/eJ4k0h8z2W/ESRwvCzO74d
obodNDjKtHnEqQ9wjJOfAIgTBafRjqoHz6seOfEcvPtLQ1YPKt4zHRBZjAnK2Vwk5N2pXLWVvasb
bGEwVXuilj2wDl9pzazCxabW7KT+ZQyZk7QESJl1lKK/T0Yd7jhab/NUqoe6Z+dik5PCmTUae18z
58+0+D9/HPq08zTOiF+FHlh2UK8yQxhoQ1WISMaJhpxMugBHt4p0oR8WF7U+MJmT3WTWT4LyxV7G
LOTmasKmG9yVpn/R8GB/DmSwKXTuvHp9ZG2FVhg7MlPIDhalbb00WhEfnRaF0+SXZv48YR163+hZ
DB147CrIz3kJ/gdo5l18zzDvkzJ+NJ3MffV8ACQa9a4YDOPqg3TlWk2xcU1b/Ufl8H4f4znoAW/N
jaMFGWJXRcy+zrVbFDpyid2/q5vQIvw5Q7YyomR6C7O5qW8mV8OZmRqLo0PksKjZok6gzozxWAw4
jwvpvkDbSWg2dt8nxZDa6S0ICpEn88695qSnFLoNJ8nMCpQp7zY5eVZi9UlNulD3HEk2dhRilaVS
wT/+6xzLRFaMkzVLB3ie52AimDQZMpyKbQB8K1dAh0TQQRhQ5eG65uvAsWSLGt26MBZYEpXQiX5K
oZ9FEWIq7Qu1KIRavSzepiKTLry6S83nFPSf923fXKtE5hcgcLL7qjGTG9QebaiPLgJvrz2XYAxc
fI3s3FWbJMlu8f06EYQvhovB3R0QbyBEYkhdAcB8GvqAndweuZsVNTstkmVITer3u5qdpgDQOUcW
wVoWjo6DvOHj5X/yISHxNpaGtUcpI7z732f8D5NVUJsrADvDh6DZwOx8dGveX1qv7bZlkqJkjEXu
XRt1XZhmE9RdGgZ6Hmd4KUrebd1IN0EpZOD8y4T0NGhxk2PaxP0jiyK+jaHwvElrB2YZpyfsrcaQ
enWwpdwFQbYZQVnxSBeICRyQdchuKV43akDNTOylqdPBMmGerWFBe4iLCERZvAVHjYc67tOkQVqW
WosJAEEHidc03ZDP9MzmpKsL70D5J9JLI538ShcXipPIod9XfovcHLnqLA+xa3XPs69n9QGlLtYx
sCqs7nyOQizPSE+k7vBBzmHUdoqi40j+Uqn0LJ0J90E03wTGKgWbYdx5ybeGyWSVxA2/8fNRXDiK
6FZ4XqbfQMyz4U2ff+k4x3vaZdAF8HH8mjB5pQAvxYaIRkZA8qaBLi6VKmouewirNkP+FWvR8prI
pLxK1fKsUh7eUsFA/zha2Hbg+GZEQ6P+Gmcs/cEXAymH7hzkMthNNnsgS0vhaon05kPgIP1qFVtT
v/7QFbWj2Gdldl+qRDRdshhAzbFx3B0lp5cOavVG/bvv12w/W4oEbR6l59XVaryvrca6uTNTLgfU
yVCkReq+caXESzMLjtzxmsfesTzFvO9upOibR0DuQUCbJjKk3hxaEnd41Kxkkk/tChjMq1+Z2U3E
y/bRdsW4skbP31Os7uT9TgBzvEZSEmcuIjnEgOWKcGoS80QS1J/tpPbyAw7+QWENxZIlbnJavIjJ
OV+CCkXtLkvOUakzvFfbvnw0mVAVIzxZqZK2y3IpwLcxmx0OW0+gQpwjFv/n2B4kXD2zd4WNr8Nf
hf2He9ktMpIgR4Ec9eSMoT2JdLMoqvylGgs5P8WQKdQMppqBQrSK/hvBgAN84QjJ3lSvXxjSGSBC
dL3g3DQ9xDK4g4x/U2wg9GFDg3rKo/PcBLNHdCabGVBp1NLgGPhYOa9p8Fu4P/0OoW22m02ace5W
g6ll+Im1ErEo1zShFxnVWQfVSGAOZYjKHXZqse0qQduEh7XZOdmJnIbqkRRETurOnel3o2SeqvjB
4/8vp/gw29yk2BTU3GvUM+dbqDI/U6mLSMwAJdKiOCf/R9q1dbmJM9tfxFogQMCr8d3tdl/TSV5Y
SWaCQNzv8OvPVtFpHE/mO98652G0pKqS8KRtQKraezeZhodV/UkqRHKXDn+0/yGe1sk/1knMqTqU
IBQEJfCwVhmHV0CNbOSS+jVRaH+MiEI7HafZRxTaNPp9HionblZZ5ilfstOqcFqusVxReZdYdf1l
9OGjT+OgUKRjGQjFRVGuTam1q7gunQDQvDI9taox7CyOt80ITZ1Bn9IT9dw2sQEd+AiCPvi4Q477
zMnh1BNqzJZwHQwsgMkO+dpt+vqcm127lagpQFV3Wp/JRr2h5vWZevUYVietwkZQTeCqoZ5TJuMw
T9PL6WRCMusw25ZVqFeFYLhMMwAobxzLNehjOKmHtL36GIuDZtA1Pz5G5YHhqitaQJcm3ToatV3q
e+qa1PVazwJjelO8W8nFOy1CtZldWUcnGVCqRl170ivQE4I6wR9yd/BpqltpNhTE1CrzgrpryBUQ
tfYqVPTvnSvTfVqNYFgeC6DAyQjUL5jGNBB2gDfogUy4Hb/H0ZAa8ooKtAwuE6fFTmt6bos1Fen8
4lCxKbJsp2DCpcmO/eGv6xNBfTc5LlRP3uOW+bzwkr1hG92Krro4PmIX+7KmxA17w5SCpbZiklWb
npDyoBvGFyBzik03A+kDdTJwNR5V2mRIgjXKRjb43xlPVtSOJ+rNw2GCEuTi0QyQCBlljduRouSV
peLtVQ0N/2SjkN4aX2fK34/Ym6k0pPm0nAx5uwPlk9fGB1mEyUoDMxL2XvzsZpVAyY24bq5svRce
hOnOEVY8QSQNsp64N+PXaZv2c57m+gOIWjeE3qbGZblcVVHGTrOt76DvhlcUIJiB99ZIGxm4zNLV
UoVfr85ILDIoZqI0nCl0iXxGsW/wffEXBRRia3xY7CrHQLPWvcjySwaZ1R0fqvbOZXF1iGQVHNxO
M09G3Fi70QBHbAdC1k3u5f0j6xhqA7LUeRGRCy5Ct+8+55aMoMkUt9/HTt43Y89+NtBNZs4woO6w
/8Q1paWrh+nR6PXhR6kN33XX6b9EIQ7TM/BagAHN8XyBz/AkirHZLB8LVX/tXTc45fyxQLgNoj8r
ef9YdZC5KD5kwDCBWuaQyoo/WYbC0vfsDspw/KmJTP5UKk08owCiMUlx27bjkD2m8Qv5KCrG+chG
gmNrQwHksMphDZLL+IEiQiCl9pqV1z5dhGzC7l9ZDVAMxeNd1j1ODmoZaA2KaIGQW/EBaq40bFoI
QEc4XV2uYmduuA7yCBKB6uOORsUePfaMZPgIuMEIbgxwnIo3NgbYh8f6o1AsF7oATWoXINGOZz4o
PrQ63X1EWG2X+ECeedveTTrUqENcBcfnwLNQL4coLMo6Ss2nIfLz9exY4lrA8v4X2mYD9eS39cEO
iv5RJWxacEKP4abGHN8629WxQXio7Hg/6gCYMzfpV51Ikm8QeHuYRhSM8hL8r1PsCtQJTmvmpdHf
gaN/7spE/4Jso7sqvdZ8capuWreTVT2kpeugQB6gNClG5JogcH9gri/LWOypABJ1qqu4SKI3J4rT
UyJ4uCZ7VenIF0hu3Y9QUXhKouSZKn30PHA2Rs0g6obDpJRDptwCu/kXDwDOBseF31uoEK01FFTj
9z7mlyG2I79SjpRNJ5SLTZ8yEJhhr6QfjQRkPygk4UilNtnF0cxLrGX8xR3K5qVL/UQNyNJZ4g7H
ucElrx37xYvqp7afVn0psheuh8l9khfPNGqViY1sjdxu9Yh7QfrSywgVGVywQ2U22cuUJM1OB859
TRMcWY3beKyiUzLZ+X1imT1qiu10w/Hyb649TYIuGaRSfqKMZjp9y93sZy0tkbar1K1AMT922kpv
Kn3PqDbJPpSAwj4Vqu7ICky+j8vCXemqUokairezSd83ukAtU3kqjDR/SiccqoxIAdqp4wN1GKPU
WDYzSyrxodIwlIovFdUT2ItWDN2sG3+2eQvkoSJWnZSDvDRc5v3rcF6KptF6wEL/9PS/W0ORX0FB
mdm5czQ8jV81iw05cw56uv8UQnP/i7j/IsQFc8sOG9i7/yJ2uWw94bG9mse/f9KbZcr+DiLo5tEx
muYEZtfmRD1qJGdQ+FQN9chWjJa3Ter0dTHdTF0cN1MpDo97HLYuK9sh6F4c468uioXi7gS0AyQm
QNOhod7/x1YV3toED/6hdJp/LAdBFw524bjfGI7e+1UrvK9dh7eefAj+brmAJEKVf3GBPV93Qztc
rMFID7i9FvtEj/hDNrb3aV/fSbvbQoAE9FtRgcrnUlP0TGLvTRqPV6HA971VFvjmKOhwbYsSRNZm
wk8ZuN8hxmA/JaHovpf2+G3EDe+rlwlw7reBfMJby7ANkKKHeNSvxoHS5tmVYXQevtxYlyH1Wi3R
/B63sbUrGjGsaKaAMsuwep/PyW6BoNOXTW1wJCZ6wTfg2QPMTmr6kXBGXfbEsWF4A+1ceafj/dQn
M0W5lvsTb7h8xqIZTuj6gQkkhVTANYCVg3WHv/jOrpviVRtAIiCt1Nsga5m/Go5j7FqwTcxz65y/
49hoLth+4xOk+SDNrOYaHk6VAsvBeYeaCyKMCDdG/jWbMu+HZdgXSB9Hb9IWyXYCiPKI0y4Xd1er
ADeL5f4wxu0YZvJH2w2WXzSdfV/UOjRpwTW5xlmXjwfngMcqyC89Hc8dHJx6D8gPpvfCFZvFBLEy
Dzx8YlNlMr2nKHIGeivVw3c4LDatRTmgl+AlAvLy3gPFpSWeypzxzKc4Wk5Re5+8nL8sU92YFw8i
3tnShU4OTjwZjluwbRmmc+dZFl74pr7e4P0IrP7KSE2rZf2wbkobfKHQWFiPZYp7lNv1eOF3knZ7
Gwk6yBfBPWM/BwIesa6AyTlRnAV6zzMrdGvf2TZXR+tNn69tsRZAan+GPhu+vKxpwe1ejZ9TBkXT
JGrliYY8XXs8F591UzinMS9aVFsWkCuoOFhGok4e6x4AYTzPc+AzAwnKJMBWLXzssBnNbxloen1u
e+1liS2L9j1WiMx4q4VxmEkWAOKK13XSg5tCQd0ZquGPAwqQ5Vkfi7vB7b9FkPuFqDQaJ2vemy7U
rofkpTgK+dOQHBTCNWkfImBwhxakAyCBC+Rdx7FRdrNPqSJ6TnDoi8y56lYmFJwoIskGEEWjTHhw
PDA9rTTXix9F4MRrr3fDMzVcgitubZh6sbXcDvVn9diEu6KUwUF0tYuKKijZoWxSgkKQNd0JgMAy
AB0Eum6pIUG6uOZxkbtsozv4rOSZjRR/NQY4u0VqdUKSzGBVB1iEdO5aAXyYmQLpcWX0rMaBphTc
WsegBIIjEr5znYAdDOY9U7UxtiDNU+kA+VQFrbFp6VmPSvxzC/TtmUJCrx/v1ASTXhyWYPKOGt5Q
s8o4LnXgvSxx0CtBshUbeXAl3k5V4hTHSKe9iPNhVXaoJ61c7iOfn58KhaVYGrIxAmD8yQ1833t0
4LQQnMkngJPVCkswsh2nHq/Xuxv77aKpuvrVtEhPt0nfy4esAeV3BwmsAh0NSrI/LdAO4C8/dwT0
4X5+xChX73DjLQWvllNu3c5yV3NFZVf9jKUF1qRFoJscNyWVN5WXH3NDPci3NKKizatVkNxH+R22
HMa9NWnlEQcDw4mawpTDKYnN9+GYoyhMFmJzY6chTaDYm+GyUgUJg3JFbmhW+0OnQR5IXQw5iPdL
0PBPtiWEF6MfMp4fa/Vbi1tQjsUOSuZpmKkf4dhFYJij8dwdSuMnK5tuSzZ9YHu3jvq96IArvVLP
ozHqZ8oTSC7edfT+ZGM98lLO658il4mV6bWbgdsNbhvALywQBQlO/E2jpMtvHDRcbCDi2dRxaOLk
4rf5mozxYI/UKiXgR/Mqy1ykjCoIqqUNxG3dPjF8lLLVd4406ruxCNjWDIK/ybQ0oBmr75Yh9Ww1
oS40sQFcADXtapHFsQxv5k6o1gBhZwiwnFqALrsEk42GiyPETmoFerp2k2Wlto7byTlWwJUejF52
WybKDi8h1cnunORHlWI3AnZF97HNILgbuF67xUawe2NOcaoVyp8iUFjf799/QEYGGZCPgmEqFZ6r
hv+1YLijAuKbumOqIqYy5FqKagO6U/cUdKF38nAedqKhA1gcBKY+PAHO/w492JqWEJpBDQqas13u
QVYax7XcZwYo/5vYw3v3CCVBYHLsN/yvnE2LRX/V3vC9Aav/iwA4ZWeZWX+AZGvymFgJ6nRVhKX9
3aII8TuOHgKfNzioifo6OLKw69Z5JtLXsXC0PfMMy6dhDFrGUx3bDOzDevLKJLTPxyL8i5xQK0we
ahcZLDXTC5vouTU5qBub9JVMeXDWEhMsAhoonyUPXmycV54jBWW0igFvIX2S7hoFgnRTTzsIQ4JQ
W3n7FFRCfOp8PAYhNKMqEyHBHG47pKnXc41i37XvYyo9BANMjeSz+/WdJdNzUfxF6DEkE4f9iGwg
jgJ+Icq0GlAHzQmcLdmo4YN1QelIcEejSKTlJXe1KxjazUIUBo2v4GqhHm9/tgUm234FFpoMxeXZ
tIqYzB7Aae5h08uDS9/F1Wke4hQpQJ1l+R5TsQ7HuSrG9lKwjhfE91l13duY9OPnHrh/1JkmL3ml
2/eTHFAFpex1rtcbbawnsLZjOP4Kgzi7fS/a4StOs7tT0ep4zZJlfh9ZAfb1aWwek8E+kN0SMoLO
hfTeasg1nlqeQV3SyCEgqfCzse2wbdp1zUwcBcnv2JeOzWbiqCqWhwIkbU/eIMvnzEh3hKPtABEE
+VTtzaBbWkNErNkO/ZS/mZ6M/dizxNEA+AxvuXm6XihUuFH3u6xqPwWBhQMpok+ZKV+paxTgsxlR
Xy8SKFVAEG14oAb67mAMb0ChIMcHYaMhM5Rswcne4DThKhRoyh0APBFOtn7FMeSgL5Y1TyKzbYP7
tvL6e6eY2rsaOkpaNDZH8N+1d2TCnwTffhc/gdj1cAOnMU4kpp3eZJ9odBO32MhBS0mti/yssXG6
qtazwgEKJeSeu8scr5XzR/hHzHIZurwWJ59o7flz0UdclhHOC7iASxGg1rnIdEi7Zg+RXsozFCOb
pyYexXm0rYdOTwB/Uk0Q9uUmj6p6Q0PO7fopFcWDbYXvkxjq3c6Cs3lSFYMhmnudt+rVSTw1tjqO
p16Bc17o0zr3Zo9ULNlDzYyhpkQhg5mX8zwB9pLfuh+TlhUDtxarsQ/w9qeWvZpCMUtgT+vSJaTk
qDJKzd2Vbe5SOAC6+DDLzBaJdGT8Ia44yeaA7TzQWKY0fQObz3kI8RETQjfwmirXR8PFS8H/x7mg
JHKAdcv3DKU6m4FyIbGiMgK0AfSoyjhTBBOVcFLXwH8AurZZGIgXB0ULNZls/+ooFJKinkCKFiFV
VwGB1qMQc0Mw0vTMAHYBcRevN5Um9aPdZt2TiaNDgFij6HvoavEK1c44nqjxfLYr8TFxSAznW5SH
zTwxB1j8wazdF13bxXkNad0cEIw+dsJ+TeNuFLuxScfjpIdIZwOK26KiXHVZLf6KeKgDY6hsiad1
a6GWgC4rsJBRl23mwNn4sbgxgSW3q53Kp2stV13iMlSzArmP/5180nEpdcaz4733dwsBqhM1pheg
2j+WXbGRMTKGFZc6EktQRDjZ5KIuE+De2TYgCI8aUHPPQ5oPwNGk+ct6vNex69PzothwlOOuyDMb
l6AONbSnq0W8KMIknEntchwG7Snw6roUTka9jLttP0xfB4HsIFM1YdRrIyQAFxtDCcrkMHkg02Jf
hp2avwz/FEK2/yKOPoW6IvRW/3HFtAhzJIzV1WyrivzWFvEGOFL9zNMvFdAUM+mzqXj0aWiALQXC
CB4ky5R3cdAkz/q8WHimawxiJ7UPQSlgOUUDJofYOhB9HzXE1ud8UPottpsQGgLismaFY87zW5SV
z0SAS6ws7HadWJ23B+IbgobG9FQhYXDWdTwYE1NjXyB8JXywRY5n6DJrT3UbPZF9Su1yI/uqOoxp
qIGMf0dmt+y7vdOA7ilFjcsXkLCdIuwYXmTodHf4JuJcnlat2n6FE7Xw4uKM6HGKTVQ24Wo4XAUy
hzs9kNhV9AbQ0xzvDkGzqyENtc3Vsjp46pD9ij/JKUiAl6+T9ZTj56zZBegfZZVuxyLS1u7oZM+B
VaFC3JoHg5Hlz1Yj+nWlldaWAgReES+AqO1ra8qfySRZIv2s1dw9DY1Y9neOyb/QiJrMamLoHE7V
iZacJtM95DYYR8mbD335UOR4g0y8L5kLSumJSFhEDTJ6iEcU23nsRACipawCwyrLkJVoCry14Ojp
kThWGvAvy8ERFyJbCRUJMUhWF5oWtTjXx+lIfrJLCX0QVUi8JdvM8KIuwlD14y82uhBuj+sEh6V2
AUSDDKbgBLqg4ETDxpiU1DG15Jr93JMbrdIncEb8mnMzkYbMbMadbocvXTMim6gayGXZOKxBGQvo
NOoNB2Hxuy20YnBoz35TFW23WvNGE3XhWYBjkd+EduPK01pvXae9dXTxZJmbCej+Y4q9SAbuMnTJ
QzFeDtrM2Xjlv+pGkNMw/WUpF9pCwAHwN6Fb7poLlKVW6cWqhgQ1nU5ynlRDvWUInV0LhHeoXaK4
ouNmv6KuANOZqwfpcXZowb4rWXBYllsWoR4K/aA30MqLHidQYlbXitxnFnrZ3U3kzTUpflmWejEY
docMstbM5c20qr3RQdVIb+2R932lkW3lzrm3dQuZx3T4GXC86zhJ174Hk9sF/ybNmIMrOZ7xFgia
huYJpSTFipK3iW6f2zJxP2XCtra6aNsDRRRhW4CyE3vZjwgrG62tk7PrCNoP43XgHMeWc7uGriF/
ag87OrNPHMbXTqXXBxpCtmltWFP9WoaxfeaKspvskKvhwOC7IDxW+w0dutA3YZ2yexYO/v8tzFKr
0XRa7feL9kPYzBcFN+D7RZfPRouri1JYpSGpYLrQRZB1MqwCIx8f49EQIHIt8CO1S+fNsb1DE8kU
p+U4BBwSD6q2HxE8AXdTmYbumgqVK5aBiYLjcG+pQB4YTsmh/gseSFXZTE0ApnM9M6GKo8qbxwEy
K70ef14CUvxT/S8LDSwBNrwB9Z8NEfVDquuKmw+yTVw1rfRF59TPZOmGNPM1DQyRJNq0xJNOE4UY
+RzfNcZJhMm0l1PbKHkTc13j/+Bbl3+j7wpHJYkfQX/0/l8CtFQbfWFV7wEcG+4cPDBe2aNwACmB
J9MGcU4DetYfuTsdeV1pb244aRtp58ZRz/LqYUqh20gRkB7wx1YGTxBafUjMOL4rTLAf0Sem/xUt
zncdXpAfyIQKXOgvo8JnKwIIkIXI/28cCSRt4KTWSbSgV18tYzJSY9p9AAbk1lgtNuppjZpC3T/N
gyyIjbdJ6OCBUABSg6hAYT+9oa72pBA0ywQpFSEv1eJDyvvPZEK9r0rUO4F57xj2T+wUqj3pCs0S
Q2GRSQpmCaRg8IoTbumuDfkK3POXO/vVOK+gyhtH9/SAmG/xNbTP//GA6Flwbu3eOxaG6YN5XNwv
ZV18lAIgVMcEiYP2qy5MxYEjKwQqQdmqHMJrSLmVePr7LZ6U+n0dQNci5n20NSpRgELbaeU584Zt
2Hf1cbbFDZD3NQTkegmuhdmGeuxkq2ErjJIx8+E/02cjB/oPdjjPdA1dNx3PYbru3fK6W6IBgdXQ
hJeuQ2Fi5mgdhNdRE5Yynm4ade6fmqGmbTnYTPHg8JjvaGOxNqFO1qMQjGl3c5f8tmWhDFLYnT8b
PYbX9kFzs5xgyTsqE6CSgKVW4F9LB9rejtbI5Up/mXGzwFyKcLOWV0HN03LFOQR2H0/qKf1y07PM
Lvsiahx9Z5AOuPXWZfY8RFmyZZrQTtpkBSgfKapuWyqxEzIWWoHyAxmuyLvYaUiNZQyXukzZAxsh
qCenr33piZ3VcHNna577xbE2OP2xV6OosQ2zCmCZVekY1Y+J7AmkLsYTWUyOV0GQAuN4TgWkLkTa
pEjNFdWm9Up4xGrbv+0xjECbmRSgvR10x9eQAN6QsUyr6ALOz+iC9KGxEyiZxY0Ytjk6qZLorNet
T7bB83AYlUjQAaGK5p4aYKotfwKN/wblMQVb4bj/3QPgJY5MnfY0kYOida8eDzKvnmcb/nTjPc3A
GVrgAwjmrG+XcUGLkEiJShhRQvhQK+o96JTD+84r3psKG7ugrZF4hSUKsSVFBhpdtS9dqYO9dVGI
g5ColceL8WvclP0RbBjuGrnw8as1OEe91vNX8Jr1x6gHHyApISl75+ENuUb6f1epf17XAtgYJ6j6
EblQCPvpkEjHQRoo8pS3CKvgMWf9SrcD7YkBsKFnPTsEjTOunVCPfF4AhbCNIxCGcLwAUXZMGEXU
r8ysMkGY0QCcq0ATjdvjQkUUQLA51Op9MrWpryWpfRBKknloox68EHWzpeFohNOeOfiz5n1tvzB9
7O+ABUZFlhqCTjF7HDR9jtUizE/GdlUjr/tEAT2LP3eFHpxpMbpUWjTQ/dKdc6nonakZvXCK1y0S
vtxeS+Bv/RoMBhdUKjQXlyHjBI6VI5l01kMrSQNL4KlIIRqmwmzBQPusmjwuxxNSDUcyZS3ucEMT
pfvA032h8DWpRImVPibGpQiNEUjAKduAQZZDuxLSDdyx9JXRJ8BOoazuLejM6Y4rInwnA4n5lIFF
3kDlY+675nDltZWX5uoD5PHAnT+84Z97uiOm8GWu27MeT12LrTQjS+QOKFsQj3Wes7EDhixOowit
qMFxb37O8zFH5TFOz8gbFla0i7gN2oxYTDsni0BLpcX6pyC1j47CtegA8/mClf29HgzA2EXV4BMS
ZqyNPR/G7K1t0hRV8N20nfcmkdqw0KOIGivRUMdWQ/ZlYzbq9klbF9Mc7x2o7u5tJNIOKDM8L8Cc
kTPkrAmGA6l27PPtdPYu8JyilxICa5YXnkuVoZ0EvjxtCyKGGrDwi6luHtQrygip9LDbOnaSWbOX
HC0QyIGLSq8lluyBUYEIhgN3TMOlEXlmgbANl1CnzgeRg8cvmLqG5b7GQF5Wk1SEavpc34K3iB86
gFruOlKUUPbCqPoMBB/opk7abexUm1ZLjEfiEssYdW/Q92QaZNZxALYeIMn3bNoRjpqZDq4LjKix
7OZ7XbvTHSqF8QoY2NM2i6q/RJu+OlGHpyyvIx0bPGoJCwubZiIfp9cSHG9tFty5Gr4BsZkNrwZg
XDhV0IdX5JXee5OyNShaPTaSudsFGLfg5JJwmECHoSB1i7szW3BSDxr+lspxha2zA7ChvYcvMwF2
x1fBYpvJiKCUE0NibIpEt4kzyN8kU10y4NmUUbnLSX4FFybfk0la0JtfAU2d3InAWi9h1AuAEjBi
XFB9X6ip0+q56PNqHytTSzcvcizfwo+Q+bu2fPcorgfepWo7sDhnDjtCsoMdU9VrW42nUK1Ct166
5G+ENJF3bP7gnyLSLlKrXHXnta6WXZbJ0+wSRlzb3l7pajpFg9v72GGhffC7fBBpCEEGSr9rnfEV
pf98t5ioRw3pDdHU2Tv2t7FiBA2ILdJpW2igItZAWwdNzwzJH/m1BkHQK+v79gH/Zi9kRULVO2A3
H4Jei+dv5WQlm8gtkz15dQfaxT0A6jjNRWm55z0xqNGtBF4XsL/Ftpg2yPNmGMzl4GqKoTCgttDk
XeKYPWHnAVAKRD8zuRFxhVtQSmezwSUjrpLy9yHk6NTJbXBhMRCRvgpuHJ6sPIPb8lzEqJLmQZS7
Bwi5WMgs8WTzriAImQsxKYY2vx+hDEtUHkTqQTQeJDksLFFvWJzjtkbudw4QMCpiJbjISM1C/bHY
dLt3V72R1ZtZnXhZfB4Dcny9zmykhfCeC4ibjcz3aMsQFRejdqwcR0MBBnpkq+LoTSusBvWGsCMf
9x4xMCvIQOzxz2nWWGoZCg8RedVd1l7W6JpK4FdO6r94LgE5pV44UUS3iY2xP2RZo6PCWb2PLs1s
ZJI/6aGsIGne1itTjMVmoeS74d9bHAsn359C+hqlVRJni1ELwsJas180o8vuBjmmq0YN01h4D0Xk
7AqoQHV+0v2NCvriWbdHVEpb4aeoAn8/RdajFSHPrUGoWU2E8E65AVnxhGdGxV/MWNZ724JuexJP
40VycYiGEdwIKNnrz5EuUTQZRcV2zMB72qsG1VvxiEQFupXE44zcFE0Nr7sYsHHjNcShwcnRcYwK
cj3jNXDMb07NwBlh9zttsOOvLK6LNQrti3svx0FA6TZvJQR+FQiWA72B3tJc2czR83tph74dQgr8
yvFvc8Ene73Un64x8gA/v+Vyf4pZrgRNvB/vcJEqB14X/x6Q7lX7DGT4Cz/u2/6cuk36GB1nbZ0i
BAXAJL4GLSs2AxheTl3e2BfLGKVvmhUQkZos/KYFwWqiuFUBVWH7sU6hpKroVlVDPWomNx7r1TKm
acywUcb4a8afpt3Yijh8kOCbuoRpn51KCBD6jJfWG3iOwk3gZPpeg8jEWzWmn8xeGjjW0PIXKKzh
49fi0kI+YCcVgaWbOGDGVD1qajArrQeTdTNH5kyFSXSXC9PlMm92t9qODQ5q+D6WumLU1BMe4UwE
OBnRjw9udGpRMvpYQKX98ZeFBnZd1I8N8rAqhiy9ChzfZ9GAzF7qLDG/rePF7qvXWVXI1K4DT3bZ
eheSjO27qTiNznhvKNNihwAvWwdZYa1b7LKBHgi9c87CBrI5EwfTvWUePLwto4QchIqUNKWhB4QD
dpCN+dqMejZ7KeFKXp7Id28MnFfhgbYmZSDDHAoIxhvC9ecNAypcDmU9gqQudpLpk6ZUx0EIYV/Y
YFhzYzHxCKQxZAs+7B7UB89WIXyKWuxDk3k7OUowlqnpiyNuhe2PUW1uajfje5Zrn5vAZGLrBFV8
ctPcTl8HziofVIr4LDQukiTzRyfIpNxDHKAE2FVvj4NrOcnKiEBq2CdBvhlCjrIxOwhXoN8CafGg
iUNQ2Sg4tkEpFshBvPUNxHbN0OzWrhoy3Go2ecYAOXJi8RYXoC9yc5GeaagNuFWj3OvZhHb0cw8p
3AoSFpHxIgxg/kED17F1HqOss0oBP+46R/ieOv+vBsOb9o3KB6gjcbyBVLG7oS4+GDfnKPLPoeSK
6dSfulbopCvXsqLNqOa3OAtzN7Q0uQXYalDRVcSbgPd4sSuzMTwJqMpw/7brUoCXOOFp7pYo7Do4
yP3/OZJZ2ps3Rk5uPmnhkIH3QaB0KQtx+DnpnebjVTyX68Zhpg+opnkq9KexFmDEmkx+4VDy+trj
lRpnl+WEQw+93EKPpbljUCo5Ajs87QLsRx/0FJKCaTj1b5rsfugo8Pob6/C0RImrs24iSFdFkBM0
VMWAGvUonlxGI5OAv4GiRFdQmAhZmz0+I4iC1ZDQMlAasVbAokUHslmonnp0IbZZF8ZlwvlTgjdC
ZMcFnuN5bWpHauYxua7GrYUK9NXssxhnfifxbaOoBidopyV+sdH0xZFDfvngSgG6gm0WgPUy0Y1t
rbQCmRu3G1NAXXnS7O7TH+x90AUXJ5TlTlJRqlCcoOMU2Ceww9knGl55aDxl2yYFBQ2FRUH2PFoh
kEof8WT/48xf01scjFxdwDb6pxoixtyBCrTQV2D+5nehmdMPGLJSnm5DyF4ZbXvaQTXHO7AhtqBM
Jnl4NLRsSyjoouja3Via99xw34HRILpLT9TkU8HzFcWRm4w0pB7ZxAAJVfwtMIdw0dSjxu1s4TtD
mYl1NWRgDl551Riv4yGOTtSUff3eu7EFAxcnSMchdV7mBdqbcPInTEf1uR2AXF2tcxU4z/Sq+HMO
RKwSHxhdDxoOKd7oAY+7kQ435JBshTv0s2O59fdF/DOKB+g5Kq1x4DS9S5pOxlmtkWrtsYkrvAEp
tgWctlfnug6qASe6GIMIb23VeKBd2SiGvGbv5v4UQVG3ySFGv2r6EhPJ32lusnfM5I0CRwaNYSQC
vi3ltQNJtkxtNoAc5CE02hx5NVXPu4RQfa6Ls/cT9ZaGbPMU/F62TZNGB3AT39QnkWEuPKqKwD0O
3m3FE9USscD5DnKdH4C8uidqEt68925tkWaDugGI8SUu+z343+fS8np3xB0cADo1uom1Ry/ZhEHe
zncN+oXPd4b5LkG/+1TdUAy6t1BAte21zjsutwMKoNDre8vcv7mlOCH0qKoEeVIwwOLsm0DYc5db
DFjEzDqQzZNpDIQDAbfpX9XtUI6TcfYD2qDjzk2hPrmIe8W6XvoGDj12fIImGDlEwvcm9PDuySQm
7p2zoDri1KGTPi0CsVS/MKHFZipRTACgoZ4u3WDXq7pEMM6rrKvBz+QF9xmkY5ru1dVa6yE1tadQ
FUQaFrQIRukCl+iW8SaPzTBsL5oNYRA6dOxE/6MsceRFB48eJFlssO80V7blbFLZmxqHZ4uJeh92
Oq4kEzVq7SV+mZQxHJBF1dHknb2lfPZNUpvS1vnoTHees7vJtJNvSXOXvBFb7O1AIP97Wn6JI4cH
jPOKLhgaUXSwaucT/jNeYplbG7xKRFuuhiGg26CI7QufvLWw6ntjBF+w0xovHWQLX0ZIs6hIsgyc
P0DM1bunyWk7Rv4IWc6DcBv9oTagIVUKPIFavd8QgDVGefCdG4eQFMSetfabGnyLgf5McNa6jZFF
K0voNSokLA7H4q2dVseYF/pmrimd9fs4eOFXqbBHEBoC3I7PZ5+XilRh9bODClC90i4OiW6qfH4A
kTZRapsm6QHLcZtgTUahO+AvpW4bWwFIHxBZQhhu7k1IGWqbxXO1EBnBDj8c+sqddRkWcYZFN+LG
lgOhvy5cUNKTI1MbI+pRo9PGaBmTsgOKMK6nkNdpE752QeiwduIqcw9W0KLULWTg21eymJkq7i8i
ltpnZGmLLV4G5KokrUzyc5vjaKXDLXZ26SA4A9OAmtrno2dsaVaujXI1j7nSK7ZCpBtGiaJe7HPC
k0OveqBow6veMmYejm1Ws4/MFDBA9O+k/w9pX9bktq11+4tYRXDmKzW1hu5W24kd54WVOA7nCSTB
4dffhY22ICvO+c6p+4IC9kRKrSYx7L3W70i7804JTRy1nyedlRs5gNLtG5Iwsn0Sg45yTw8cQU+Z
LH9jleucQkr8vFM4ZtxueOtX+zy0xTkdEsABzyP/SE1YZL+WrqieadQvQXDoeWxvaGhJM4HdKGav
/huJQICc7voOVYjGkOEgCgzPryBg2JNyZR72MpFbGI2p1R5JRhc1sU1siWWfYMcRO76pM1+WOPSc
vSs81Js62JUbisDBVjU0dVob9TYZctA8mID1krI7RTeOKBZm6XKp23gEcUfKtyTjZYLTMvCd+0hb
/w0ctdcQdVMfhpmLt8oRH1H70vyG94l3GAzgPRXVWmOmYONfKxbdizEP5q9NOmHqAu+mCxdQ9wJs
g4ZY4WGhkK7pWQ1THmVZ0H4qysV9jmfUblG0xFlw1p8k9RMN5S0gUx5cuf6y7hPHQ5WhbOp2QvGR
QKk9ON88pTCweYBzkxKF0L2HszxpknuObUXK2s7bbdPEM5aiOYQ6ztqzyDXn9NmvSkuFJmWV1GIP
Gio/Ggc/97coWmcvo1F9XNaJ4fkgRxTK7fv6uDbZZ7oQKSiUBd7NxRpfG2fcdXGWP9st/tZMNjFK
Tk9zabyRaAK1ODgsA6Q4DniXbLUd9Zyx+VNwthwzIK2+jthDfgWMt3ixkENBBlpuDOF6mNIe+TLS
VgfKQdy5CeKU7bUxaW83l8bzy4xK4Cc7tvgZ8IvvDfbwZYbRbUw9bcNmbP4FIBbQIm1LMhxO3cd7
sCPtg4wCJF2APx1KAMGd/D3Az+wc1xXHhoNdURZ/GL3r7gohUzJp61eP1UYxABBdMI4XIOmV+NXk
A56sf8jIbsBsa2vkon8jY4qlfZfb9bTsP8fLkRO5wQkmyrzADe1ZdzRaRKjluXZ7TuZ4T8RZBNim
iMVIkTvGXplJxjHNwCXA+au9tCv1flRSSBYkTzMP25M+TWzqCcRhtYlt8h9PGDFj6kbgkYGPrWXW
k9aqE0caoyD83tlqBcqOSCP9kH9kPeFYj49bknmJ/zcYbfsOYIV5+DxlfgeCMhEDx0cCDOQSTIB6
WWuCexAPKYB+38tJSU0V5EAKeHDTagpFziSLUcAUxfGA1KLbNbSxJy+uhzaBEND4Xy+PMiVjwlGY
trrz0qEebuNnFx+COUTltIVE8x9vQxv768zATfjjnT8M9Z2ysLiuRTMedDyy1d8GKUjW0Lf4r+pC
/hkc/BnIYwUCBpZufeQIwC8Ocv1oZzPgS2lsWIMD6E4ppeZuzMhK2Rp8NDfVYvcby8GhHwrU43cH
NfZk7Dg3AJWq3Ejgz16b7qmrL45pXTdLylHpoqIrl8XpsC5dZn8XV/jx+vX60uWr+MVmwbIB0KCP
3ySGS4HCNMvqwG4oh0Vp9RdwtGQAqzLEL04W5h+xEU86amQwLgaQWSk0pGmRsA1jY79Rs3rxZxNJ
x2ctyiXrtpvkr8Zi2G+T13XX3Ppb633MgzBvLa9axAeDH9chHIB9ZL5HtoA9u8eyCwVrMg4ZAwtM
bKspCHF4iTsghRMEXgToAfFEMpAfdKB2pJ3GEIykC0pkOuz5ZeCaC/CqVuOxzpyzHTvYAAPCWhfp
MQkzS9jnMJ0NaMpt27T9+U5EJtQwGYF6ypiM1iVxDu/7RSwM7ShpPrl8DTHBazDvQD4FOFhmd0Zy
ZTOxyAM32w7L9+DiFF7TngLgYuwBqZGgqspi1ceSKW9zBf6lAaKLLeDqACq/gOTnkuKtegkGK9hV
o8Q0MIx3mdbWU5WLiAyTZAWWg28jJQZpUyIioxy5De3WCUVzQeY6RVBajrL4yHZmbzfSHFYE+Cxm
IkAsLmevNLsFAEInc2Q9O0KhYrVjA8rl1JyZ9PGQpUfMNF7asomvbMCpI28rNXLGNb4uPR7BnWmh
IE9aUGMzZNawEPNsLStCC3WincM25Bb4QXj1jbk4WVP+jURk6wj87F3L2KiRvAL1kqHYeaKyvv+K
wbsURPo9V83A4x0HTGTptUfvOX9myYYZeBbo96Z7k2ULCBdEEbo4VnVdEFf2Hgi5sppHNLYzhu7s
GpewlhMMGpJGyGoJg1t2FCKHcO+VS30VYG5FGdXg73GEi2xFpxWA8d/XucW+uPbUbbyM9R+8ifX7
dWn6S+iO9qltW/Ng8t48IgN32XizeaC8HJWc01XuZq1sE9WwyNUB42T/ypr1ziLDDvhmlhbkcLNI
eq/YDCuQrHUqh2dNCfK6ZOYHpYOEZpwh66eY9mTznvkhE0XuLHM7BjCss7zoOFjFzKDWpsprAEdY
GwZqqnMwre+NOxeAL9XjxbfGMxK1ycy+2d552ThtNzLiKJ2RrbsbBwesBlnGLoMLck2zmk8kogZE
BsgXkI3h+MjIIrsWhILHlonTnUx1geVZHaYWCb9vWLT9QSvgqgHZWZUsRx+/Y/eZZD8qkjLJhg+z
RAuTxkD1AMfliL9Zb6I4zZ3SHUgEQNDq8+FInmoxzpC9KUIwhtzVeyI5B6vIbEAGqA8+EFUtOobg
+6yrcEa98WqgSNQ3xSVEjeN5YukPsqSZLqSNh1jgIYGGeisoKlFd5ExbGoLuEX9cbdilvy4Nby7t
7LfjNsTsKMoz8PAaEmynxGISFEcTiMhYYj7HtSsnS625B6qaBypqlr1Yvu3jXReUX1t+wP8G/xNl
0AM4MBf30FhDhkCA224x3VxAh9QBeZu1hxy5VMgEBCo3aZMGQNbRgpLgJ/BMfchoiG/wXU02qMtm
QOhKnC0pQhBgPL0nMmDJgnRjCYPlI8XiSN0pmLHFhY2pOUotYGGrMakKJG1WWLgPIIDrx30i6hwM
2mhi/OQBPe30DUix0R3HLvZwNlKZx9H0IlLHcYmjLy5f6KqrPZfX2AU8CCUY1p0/Xcp4955oKHMO
vd6tkVAhFUuBB69f9ffJiN8V5K4gPea47IFf2NmHFBkqXlDGZwYAlb2VVHmUpiGyrEnIZZ7C4zhe
kahAmiLBZhD50FArtPODTMWabGfZpq7F2/UjSq4kiwxvPoaptXf9ojpl2RJeXDZ0HEUE6DIFsSup
BlrL2t1pQNJiiWhk3rozzcECl6Kddco/sTHdGntUD8oQ1FTYiI58f2x2tJmvdu/Vxj1t9qvuP3QG
i+MDvp3TP4zkbI2V84LTNtlduX2S+cRPOosjlN+VHmIp6gBgHVu2pMAkH980JR67bYcuWdJYZYhI
7ybzHLDOrdbmQaGNKx/ICO57ghtxPQAM8k+nwOLCsBiS3u4T4EhfmNnXuQDa8L2eNDVofbGXhGNH
ekL7Po6M7IX9ph7I6qn9kKBHz/PO7T9jBT0d9FNaP+cfZGHBNpMvcBhW4gS5tyZgM3Ss3U484XVE
Qmr+17EpUeW0+/8Vg0msOTKiWyim9gn7f1iaxMZ41iwoD5wqpP0vZGPVL5u2yJkiZSGCFe1Gvf9J
hvf3ezzFzSKZXqqywr7v4B5p+1Nvli4x4CrbwB12WgFkq+8bqj/dPKW91UeNM3egneLjsg9qUR7D
og3Ovmw6z/Dvmp/Jsgy5gajCA27Qvxn/53giyPaC+z2AoL9fbAYxyVxZ3Z9TXXzoJBFSIxvq+RZw
PqnXhhbIxR3L32gZSsrBfvRgaJbI/hRxciQ5NRSPEacSjUFz0h3BYnjSoahXAot+z8dyRIE5oNp7
a5vJI9na5Ziv3SEDBXj/TLzIdyVpyEh1CRyoqLCZfm8vg2Q3Jx3oLrDyQYo8qi9T5HJ52VritQgc
9h5wJj+wgmWSIKwtw/WdO4zGRAomms/1XAE+QrKLKb+77k/9SE/O7lov7kaTiwEjajyBYQkF7Ms2
C5HFT6DjBDeuoMN5KJHJSUDNRIjjSFkUoJmgPonJDZBtxm6ava8kItBxkitrbacio3wwzfZa+o+Y
Xpm/BA2OnPU9UUztMsuX7tWQJ8BYouHsl7pJZ9fvXRpTg/wCEJKQJgZ67ZnGyWwau3rOvj7Y1Y0F
xBktrIA1enhHJWG2c/WBEPI6Dlnw0oP9VA46JwSwHvWCKt5PAksHUrDQM/0oL3H455cgXiJhFYML
iA2r2+P/xHNaoL43wPVJWrGlm8tbP0n36iOFHFn4Ed2uviH9kah394nVRyTzopotpI8iKBlVSFt8
n3r7FTaQDVGcBTgWQAWf9ahadgq8E1GFrTTm3M/DhaRk6RhpeV4yoK5uSAjCGiSSg11u5Sh4Bj3y
dK6ceAFrMqZwYcrx30OTNC+Jx0NTgvhdCfUUj6Z+XTV7gL/Lw92jI4274I+hb9aL0ZTdZkWJ4zZD
ndd5lme7ReAK7KjfxtSjxh45uHdCACFLpW7IbZW+DzI9rL253oEgFOWSNztwceOEyx+Q2uuZQuzK
3PQqpPl2SDr1y+AzACNqcaUJIAqJBuQhtJKkB+tyKsvPO8cBIRy4tTFnA64nCYMsLs5FbgFAZnSx
z54VgNfFwYUyzMmQhNg2BBLLYr8bjqDV3sULCAoDAMQ+gUH5ele+MsnqMA0S96OJlpOHSfBwqAHu
D3mxXbuh+rLW4tQ0tvcXcjM/WTWbPglWuDvheNYZIObmcyoWE0R4ALhGLWmt1loNzpAbFEwt2CPj
1VGvv2ZnNC8MWytmWfNLmljW1kHV3KcyLf+2kEDyd9sBmx7Ibvgef++NSXyuxppvi3EQr8NcM0z8
gS3K1yoF0VGzTWYB1r2fkIMBkHp67nB+vREpk8R8WAyjuuc7gRi5dJY3KfWj4kb01VbGtKGLUMCf
XkleRN+HuvAtAA0pCt0HDRUpmboFaVjLi2i1iiB5zHQsfR90q9qXTEimTbT24XPRhTL5lWnF49Vu
34mOrOMp49sHpqHWUtAYdRXH1cNC8fap9MXUn6Gjz3a70N3fRsfSt3r3belA+sMCGRo0RlyCnd4Q
ORLklqASDRm0UlRoBA0FpkF4G6qrdKovgEf9jrRBfg/gIEBqwYmehww5wKY8rwKUpsj+RtGhBDHo
hNWJPY1dqgz60eYfarJMwuCZyTjKhWSo/0QJI8X80QbZdPHZB6ERKExCVR6i6kEm1ByVy4fZwsJb
V4isUtzHrXWovLGKHutMSl4BAK/wsXNE/jZ4ok1zAYaF3YUzQAPaElMcYGir+7n7YNSlhoy6Cmks
dG9JnqMiirqkHqvigwn+mn3MUMDnSmhlS87oqfcgM3J3QFKitAGw7HgY3AFJZxhpOxoiUew9FA3/
f2QOKDm3HDtPWGbO7znJgKY1TunyJ0lUyrEhldqCA0Slv/NISmTOFD0oBZKEV0jEv+U344w9vdzF
sHMwVEwtvldbkj/xjHeHcE7fAhFLWhXJHqW6pL6TTsBPa/GejI1dCKjiKBM7B2nfr2kLqI4kqSon
8pv2S4t68yPJSEtNHFvN1kOx6fZBka/D/FRhTyrSxtQzbFmj9H4FBnjjPPC6Nn2bq2zdER6qkYDO
LSqb8KuJ3aw9yebeH8+jRFul3oMMQM/wUH5BCyrkeXFwJBEu2H/nEzKNFqSC72jsu3Z8WHsxpru1
BNXRo/5xLPqx3q+9lfwar32889nYPTlT230BgjAoRBaARDRme65RGLaphd19AUPIhDom23zhIJn+
AJjUDzhYDF78oJunZW9MDTKksQvoH+rSqc65G25NbJQfaVQDOwiZNlKxVChQn1zLbyKlksJJCklD
Mhx2xJgXeeb8NCbjQQ1JY9RdfTas4rs3Od5FNwAV66M+DjFXpwWveecD8Okhemlgi4eupiKTPqNr
KlO6u7XB43Htk2qnLiJj3oVXrvqeyUjdmfqI8qL6E8rvI8f0+qhCpHaG8/UeExRDDMgfViCiBPZb
SjzRsAgzpHSnzZ401JACxHZY6VR+Clw9CUaq1X3lZVELPqy9siENz+PfOm77e70HTD3a8UWSOR5T
cY9n123HWG8F3+0dN9mCn5RWkbn2flDoC/wsbAy+sqg1k3lrhuCV1OSPwPb/1tm2sSP5I4ektiP1
g68eUo/IKqkng67yAfAg10yW2pZkONRuAUqRjB1gwXF/2o9koZl/5FOTXILCdT6C4aBDagFvDxOV
X1YuO9tVDShkXpRc5qrs8G8ankTM3hiyxZ/NtNuhQt5odv0IhKUwSbFiITwFb+2UOpXMPNRUkhRH
2xkC2VQRcpUFKMX4hi3pyvgfBfAnQ4B0ndSzIA/Wj3dDEEl9BEcFDrOM7EpIwcIBYGGkQYMVpjAI
iSF9xBdWY/ALHYM6rJ80xDH1nKr5XaDCDXV5qEcdUWHwfckGmLR4mwX5tH1Yy7mOeS2t1ThpOdBA
7HOcYh4g3bus43tLIJsmqXBEyGi32ZYbz1Y1zSeefyS5SYQKKF33csCdIru6SsBpMcWyZsoqjG0J
Np4NVUqlDZ+fqadKqlIuAV+lmoqt7uqsVPHVj95UgEXepE39stq8L1sNLtq9YYNftFvnFwAUDFdP
NpbRtFvRLuOOOSh6iBIL1HsAukKmRD5cqSHjOAMWYM9Ef9SKwhcO0tJLRx4SwpcMkywAxIMJ5BkP
GyK0KyKb2XGAhp4DpY9kxrz0WAHbf4YZ604BEKSf0g650khKWpCgNoCftK3WCPsfgLj0huaagZ5F
AlsGrlHHAGHJzUgAFguUArAoYwHIy3G2Diiex4JWyuaEJTvbRBK5jcSt58wf/OcAPAQ7X2IrLMBF
XcH74QKViOPP1+d5e2nTEkNz8JrNBJyQZyMvogUo4FmEQvz3npRN4Aq74m+dY5EImOOBODeTqSqx
MMVYN+HscR8gzhCSekWRS2QlQbXVsp9aBxkep4CU5aeltMA9vhjTwQJm7680xOxtOjDhAW9RalG2
Ot8NSWsvK/+1/aqDF7KCmW6i8uNqs/Z1oG4sxVeJubC8R7J5uLOKypvJ8aefcxpArArqi1ktufS0
nlYMU4A3KgCerz9bP5CsjsEOBfbz68/Zl7/7q5WDDxygdQqPYzX4L8K2/ReHMPJArbAZ5JBkpA2D
nD8j3yIiuXagYQikMbnrbuxJkbi9sAFXU7En183+ejCmmFOCQ4liAkKsvPTSYOsnBNb3QSxZh+cQ
iN+cCimS2K5KX3C2W5pRLLtmiOrstvmUZmX64tqhMyEBGdmR7VocSRai7uHdAfNiZ+N0i7sloR+u
A9vq0BWmZxvMbuoNfce0QFLfypS0QLcQ4eeHL18tp0gbQEtft15XaWPWpw3gsA1lQWatBA1OW+sC
liD/DI4cULWZgExOkYKXyIZ6gg3mvrYy/LNKLRva6UXbmUDM2ZRDGyInAAry0NowbU42ppwnkuvA
Y9Gve5ZXAuVRNoqLQYZIlNjEoa2OSOT5rcIEoPHN7k5211Xe32NRmHxtUI1Bzn33fpGmmHBCtSxz
b22G2i+eeGsAnzcPqusgG+oBnutLnOTliUao7K6vDjKun6wuA8n9zYwU09x9MRa86MZsrq4kasMM
ENPSdmXtL/HiJUf1FNcltDNH7mXf+PZOvwnogU4NPd/JhA2pIxk0JvWyIEWtXihTguqrtX5Xvwvl
FchcX4CGdBW81V/XNngtDAMTLCsACH88hU2kxinoMJ6L1rbWqDHACdU23jk3OSxRlgoIE6kOrC4F
TJ09bGlICuVij1Nxduthfx+MrpPZOK5eUr4e7qItvkDdQvh31v5OM5m7aVVLMx2a/ji2jVqWu/kP
2dI48WP8sMTXOxM3xyZUhzxQ1CeVg4md3Ln1oiLA3m9DT/xcvhtS2UwzODDyoTmAVA+4cTc59Uhm
2smrieNyE8mhwSXMB2uTSWDZRDajAM5M4fAK0NcY2jitvVNwH8tzklEjQLX0yv2pedIKikK+WlEb
yBdWfg/xyRqQjL9NcQECWcDCJ9th4g4y0dCAm94BLqtdn3vzH8oR8HznXjZki9UjspNpTBoTZwER
0G6KPam1oR76jQ8XPaYeNYbPx93qJL0KqBXaWDkn4fIXuHDc3eTH64kafPcTtlblGIDfogIkDgin
J99C186sVf5xvhu8q2DqmF0fCY5izju1chpVaOlPUbUThdPDu8uTRrk/Xv7BfqQbI1dq/HgPtPP2
FEsOS18xXyIR5xRKvsy7sWuV8wH0fWclCx7MyZ18qEdq6mmFU4AkDafRiItJDTAmqKuk2gl57qhU
dKxfdFJb3oTJpm6QDbxQYty/p7EpPSXGTavLT3U34XeNvDhy0QlzP02gmyh44/ojwEXLM4AnPi8t
XpjIUREXU7I/E9MzNUT3TD1SxICVOfFu2TzIf2ZL4URqBVtQ4BjRv8Z88L3dDkgh6guqSAdjBEJf
EWQX7GxP8566zlzml76yL2BNGp68rJ4yWeuabcx+XbYrCk/Amip9Fjb1OM6T5j7OEvLtxJISgF1h
DmAqezXedDg3xO8ZPCJRVrGOHZ3JZhHSXGNgu0zYX0MSn731WxQOqPHDIyhlv5SW7V/unlv0VCI3
lKnZG/3goh4I9vxn1Ut/vXPVZuTam5WNNAXYqsvSw1Bd+/2K+kaUBU4esVGBF4eBh+mmSxfjufbr
+2aacufkrfxJy90xjdeIxtyd3rBKaI8/c+WDwbY8Wz2k9/wQk4yBaGLrwOXNYsmQxxDZvvlmoETn
qF3VZQcZNOvG+6AXjvoHbERawLQpPcs6oeLOOs0MhYKoHURXqapkBEaOa/f+bsFS48nvqp0VuL0N
+DQYkZp6dz7BPJrhWauUPSpoo6Tr07ADAzWzUWeRgIA8wYLp3LliB/iYBtmLaLohqF9oeFOSqZZT
j5RA9No9yCkGKfEiUcoHdwNsZtEcjBxZpn5U2GF2TYcg+VCDkf7iucurmTXpByVam+GwGD14B6QF
NUY2r1hAAFERh4LvdpnHrkvKbLBJw6wvivYasinSTgVb4uOUF1jQ27woNsBpa3dWv1QAhvkexBrx
tkaZj3skP1Kw1I98q8mvQggTz5KingRou2XSI1IoL0KSBxjYy3qqzfqNRktftvaetDaxCnRO32+m
NO+xb/3dxTWECJ7tYN7bKFQ8KkPlMwRZvV242+37OAFLReX6V4Ya/mszoJwGFFr9jmRK0U3Vk+Fi
HqxljWPlAFXIj1o0h4MPfA0XhZzz+kJyElmAaAX1nM2PibyMD8QrNgFnT/4yzGku8VAY5kNSgTwl
0qUOltTgsGw+kOGd2l3MH3xMY01Q7nOTDjLwQ1UFaXU0uowKSRpWYYl5V34hI5CNjvrdusFd0l27
zJzB6vZj3YZ0vI/YDlFgJD0ylW6AZ9iiAak3nskEXaYVQL62n2sLuxA/IqTREEXVH1F4FB9p1KwT
9soBYYc8RCD470hYGPX61KscdqscXcDAJpj3Os1LOHjByZFQecign0A2vXZKVrsgComQz6bsnC4P
T+RFzU/kJLrFJXsS6bgkU0O6IuASgaJ0xu5YcwbvovlKTYhs8tdxT30WD+9SGxxY5yCcX7QhKS2R
jgfgbWMb4xZhlV7eNK54mzBr+6DoUamG51C+HHR08jCw6dcCePSME+7umQ/BdrGb9ONqtMh3a8bp
RMPeBOxvJaa/UsdMP5IIaJRIgzOse4uyWv8iJQh/ko+9hYQZikFeKW/c882CzHiTXgdUi7YAARHA
gDu6JZ5F1HSx9d7TskzwFJgdSNEhWX8zeTBuurjet1kDBNpbPB10HRxJ1J0B0dpHbif56lDaTvvi
qPzu9tZ5/vye619myXgE0DzeFfTCkE0uGzBCAFqMhODBxrsmbpHkCF55NSKFizQ2vPVvjjpOI99R
pCDZXbBex8U5YmdvHkzJ6c5IXajyXzMOSjlQ89onE2UUp7T93tMyBoiRLWcjeHmkiVZwbwwrJSTN
g/p/kumo5FaIJP6vQjMwCUxGiiTiFiAcGfKh0yz+5FTecGyEae4qt38Z2q69gDflQtg4fjDN19sI
YI5qRDA6aYLndFkhT87KpqY5qjpY4AadPWFlxxAkcyS6K59te/uPAhSRXXHOsDJGkhmec4kJ8KnW
aI400m9kehkzR7hIRe+Qsvb9za5f9DcliR7c/zWsGa9H/J8awzFOwv7grAuqgmTDBOqDVtnQME/m
b3Nash2NTGwxKDkNyYwcaPhfyBKn7ICoIsO/X8jGmBx1HH11y8X0ZAUyEAieZuTugDIkLMsYuD4O
S7eLlA2mDX4knFP4Z2oWb2wOYV/9qkXIZ7TSrYpAXa0qahQkrcm4bLXsznziCxv2dB2krW87O8De
tAmI9yJDYo6CLSEMEo1dcodT8gB1om20C/VEGD/Vtt88kQWJHlxJRrAn3QNUinb5qc0tNGkf7oCP
Hip2becPgm/xbYGJJXWpqYE95S/ZhQZNG7QC1bOed1Hd0eZ8O9eoDtMe1HsMk4GmssE6R5s9WrAZ
PAU/C0WX69z1YyNJ9/qwLZ6XUeDQdU2+tCjWyQ62sxaAP0RjpUu6tYSZbBts6DyHJZuB7Bs0IBUj
x8qfv3ALqXhkrf1IqWW/ZTXmXiS8i0PjeB0XMHhhJrFpfKc7TTwzvM8l6HSbIlwvWYpnx+IO46+r
jcNJHBTH34D6h5VI+a3Mgj5y07D8pV2DZt8DwBkZ9uZwSOZsBXaiUaKEB+BQO/D0lEC6rizAHg3g
GgcG7h9e4wAKDOnyYHRIuL9TY2kduznydJ0m31ZFH78gTz5+oV5m5Ci2QgLbnmR907pg32wxD6sb
QApqQ6UZAXRV8fGFywBKRBEMnMfs1ZjCLhNmjBRBCXWcbNmBWQ/8zfI+6ELZArD0bcvDg2f22QVU
aT0ozFGsxoA4cpmzz4/LUFpBFigtxKnT7AABd8KSVi9BR2upsWZMl8jnCcoo5MyC5gJj0x8KTGJe
SYTNrPVQmL670dOLFOg2Zd2D/lZOJchCxyAvGSOXFjTiQQ00YHkVZkt+wRUnaA8JcPmYsZMFFBOS
U+ocJcZRo21/NNMWWDEXAENCAccYCmBrgdV5j9SNEdXOmbuisncO9qZhdwCrcufpqQRuyKFu3Sdv
WdmJmn5ew1mNTbtFduHQBwwArFkGJIWblbYn9Z2l6pKeVNqSeqE9tcFZC+0O7xVgJCX+IbG8J3Kx
V8eLvA6ovvrsJ1jqZbjosT7YAqAR0j9Jo06N+qUtdiVDeoc6JhIVeK4Fj7cAEcSOhl/FL7ppcZTw
nC+/kWSpa9T/LjPy4K2hMw4k7D3QGEVjDspKoMfFUZxUL2NcnzwJ6kgNDnK9u+GDbCjxiv3PJuSx
5AOQHXXUhzA0dG7XFHHJj0brK4d/DV8mKCzicwOWIbnjBz4Z58TlDdHQwsysjrSGeqQmQxpSk0ln
PSQtklrgrA0f/EyBnWzhmr9ri4dQfDGxQ6jvxu3/cG1swVGGrq6q8pgVlQuyOVT1lSq66ufOO1h+
9xfl6yqZ0vccSc58HcGYRLVcA2ATQBGE8+SWgFGEMXJs9TUpYIYabDFMKPzcktDJ8Uvf43wKLOKS
OjU3Sp/tfVlUqqzICzh1fnRnr+KN3bIvLEynpxa4D0CkrlAmhtOnsunESyrPpmjILBPU2Zgj7khG
Wm1nm8OHrLdWsIR+d6XeUgHUZGSJCqmVFENfcORegkzEpjqACdS7iKKswz3P/QCMrMthLfKx26IS
x7uortcWa9Qtmb1js2e3L5MEWDNBfh2ny4z8DDyrIjaAlpp8KCTPBpSgL+LD3Z9uzFcW7PQf+e43
dadyw+yLt67IXurwXtvQH10FefhR3PmoH1jjAoKaJUu45RItxSlrwK54C//mBp6/V0PSeF4xX6gX
S5gVGpZJhZdZU4KI5CYjE15h+aUiJhmgZLrsd7JgwNMdUUeOK2mPbkCd1RCbs1HhdWbWR1Mi6KR4
6gy5MZzU74R+B4DDRmlkDk2PJLTT3c9kkS40LnA7uxRE2zF4G1HIaA7JBrkw2WFZ4n6DM2CMDRwn
HIF5BPZxGlsZZ/IE/8PEwj7ZCDaNL3XsbhPbzt9s3udvU5LmbzzHR2rZdcr4mAAN0jwADN18Jh2Z
msH0Wzyb8UlZjMJc8M42lyeKQQ2S2nHgG/bzXl2LYw2x40iWUBcz8Jd4idMwsloLDFGodcDOqc+R
LpeAi1DK/KGHQg6pR7K2w8bHYi/nBzNSmtJrKJ35MBXmn/8agxTFtMZRZpovbl6N+B4MZO7Zc9Zs
jWIGl+DDeCmLv4JsXC+z143Xfm2fLYllusrRzDmmdmCH7GOmdB5PzUuBbxTUlWw8FCX+nccQP9iD
H6w8fC17hlS2BGQBxrLKcl7ngoTx4AnzXGC/xxL1mxqk+ZiXNc7LfTyBJxiUEDyyu9Z+CilLBNDQ
5cEGnM3GoDFgu4fXyv7sZzMwqz0Pe58idX6pmoDvNB3u3M2oQZrFK4lcK/MuJTY2aUS8urU1O3t7
HLCWkLy61Hiu6+OJ4CGDwGKYdCxlux+RV3cdZMpUNpkD5tgYkgyJUcm1Ev7HKp3wwpdyEo0OOB8T
j/1CpkoklQ3yFTa2IfBa7MMiiNbAjV+LDRmIeU6vhpGVz3nGd4NtNSd/bJ/NFr9bOyzvmzhP+F4A
FDZ6UDBpx0IA9GbA8tppLSloCPqbz7ZtxU8UOJj94S764Dxz1zSfH8XyZkD98mx7oHAsUXy+FJkP
TubBfwNK0l6g9veFRma1rq8xeG2BSjPkmyxOcAo7Gn+Rvcdd/21kIjlgoSfPReBOimEAKWxbTOO+
xtZ/jn9tMCctpZmfyAV8CVg3eL67i3OB96djd+6JmjlIgf26ri7wZ9EjGW+Dv5HlNe8sbYY6JWC3
SzvtRr0H34chmegw2vdfQwVmGWANXxUAxw07QC1SiY1upklsQJowHrOiQf00KcLadcInKsvxsLPZ
RCR1qNv0SMa2xvpTMiFfue4zFDPJ4m1VrU1daji2GPMY51tUxU0iLBGbZyzwu+2IKpSoQ/FRuBzs
BIXLeHtl3Rd/nIEEZQKHuF/N9ktYtd+ACMOuK56U16mK/yYxM11vm4yTd3Qbu/widmFgVkdksyB3
AqQy24bXkqbFsT8DmP7ZFWvxIewW9sEemvMQd/bnouAZKFYBM+v6TfdrCFLE1SvZZSkD84KKSlP1
SOYX1oTEx69aZ8W824UhY6Bo6uur1X5GWjT4dmSuYryisWy3380rHmckowbrm2/2OrmHFmBcx3QR
YLlwkmdqUEACehg9nutJmYCXCIriZvgTEy2iXs6y9Jmn4j0yRZpQW762ADEBwMIgm1FiKbiEukBj
1fUm/jfnkl6SKnlHSc9BltqHZDXOKiXn81X5JgCeRkpJs7MtDtzX1cFspQ9R3mDhPwYY74vXvhQh
8AqAwEwmTNp5OH/ZYaVo7QyZswiwjIp9rLvBFLuqOdGEHbAwMzZV1+pQDfP9XD8F0eBhncw5UhP9
u+k9dclctHVkhvObAYQKcFMC+9fwQ/ATW9OBQIBJlKFqfN/ma7+lISn6svg6YuNrt/RLuhN20+/H
omafgXF3shYOWsBJ4Hht9e23Ks3j4/9tAZCZZuOYbD04hcPO1Kx9aqnef5aNa/YRh/7dnSuLja+O
EZiAw83eq6Z+LLDCMv6TJcT8aRGxswOXtH1OAvZNlciGsZudpk5WIVsAKsRayvt/nH3Zktu6suWv
nDjPzWjOIDr69oOouSTV5KHsF0Z5OATnecLX90KyXNTW9vbt6BcaSCQguSSRQObKtU7LBWVf+Ayn
CaGcEVUFJ9lA6hymGw8wZ1/brCECXids8l0n9BF8I9r4MIEOZdeEjrtqVZcGILeRP4CdgjqhVhUB
EBjIquaCx3uwjX9AVvDZfGcT753CBdRDQ437u41aYrCR+DM1BzTuv6jHqdXlrV9AyukM+SYQQ7OK
g0cyjR566spArKwawPVIiuI0goL4lDttgYyAWCfKRHbAkPJ0fdXEMYutdIhSrnnLMUSucZloIG1y
jRpqDT2AgAJEh52i9J5b6tZ/1VUDVRqINWtsb3YuaglSQ/J2qiIGSuCvS9SqSzZPN0FZ26kle9fm
EKJTzStrRUstE/QMrBpvJEVuAO5Oiu3Nccd/pE9e4oQ3ocUlJqgV2EAnWlD5v3MeatP3urR6aWJk
JnhjfOap7Q7rIorENguDAcxC5XR3I0NRJxLVqzkki1Ez5PDV3CdPWaESfIvcj4S2rj4dTTf9wbMp
eAYAv93rk23sGk9kH/ug+BSHcfYddfU/ojH4ZweUGIBtOHV2edDveqdDDY5txOLU9CaKbFQrDL0E
0KL3Phn1GnquCbO6zc3AGLUC9LC4kN9IK1K/T3C+AHJ41zdNt++Fd/QGHbG5CkrJc0p/7lNif87e
UzZfq/TW8qmJZAH4Fqg5owPmpsoAtbrCFMzT+hb4jsHQA2xR3ifMzc5ojX2XBdj+hF3/DD5E8HJA
lB6i8uCebGQPkfPE3tCgO1bWPbecHQ2GAv55YkO7Ft/5I9lybrBD0XgWQicYdbHlMkuxuTpTBzFO
4tIF4uSEG64B4RtPfBT9lpQHqNMVW9Id+DWiKw73Xx0acSW4FvIImossb1GwBHQfriUzLNCEIwsT
cpCpUJkTFTilCB3Hh75vkk0hrWBloAYIQnAQ8S1Xkj33EnkwB2UzK0fxc1N3Ugzh3SSQZ1OjdGnf
W8sA+fEuBan4n6fQ+pEtDnVe9EB4htNL7CUIyNbFJULq9dJ4AC6ApiS379QASEKRMq8gdzkPDzhU
3qUYSKDssCt5mKwYmGbvrPQnlbkuVa8zc9DCNvTL7YpciAZpGvEPURfBgV6tZjG/xNbpfAvW6OR0
1qbD79JDmhqr2FXSaZkcIj92ZvGRck4QB/wu2xiEqYonY6G0yON24+hWdlhMC8sFT01V0lVMPXRv
/jKNbDV3dF/nls1rcKmMQjEq1I9S0URaXfk6dED4MsS5he+GzXU3lt2rMUkXqlP4PvjvzlUOikoI
jtTL/NJMoscgRZVXZB56DnLlqe2Kr6b1U3RMfJsk1KbNqGJ3HQAvD50O7HBhNeLbEIRfBDgXnm3E
6g/8sar7Dsgs6I5lbRw/mAgYp7jTPJNJk8Z/nKKB2IoytSjL2g5IFgBQiK4GMuXFnzyizr7ybzQ9
2DoBUGEedJTuhmpqNmwMPw89q09NYuhPkjX5KcqSl8LhU+Z3Vun4AUApOyMUxpMA/8ITchI0NtgR
aKNUpT3NpAso0T9bLh/9wqv2TFU/QUjauKPW0tWnEFWDtuFsbgaW7uI8RGlxFFBwIiQ44iATMqUf
YpNBGONXr87LsQD0RP0swtInLk2CdCy4jji0V64Fcu0FUbK4hbW16ptUV2IDE0QewOAtJb/v1cUE
kQKoj7Wjq2gTyD4i/nsXmNodmRZ7FeoBNNi6YU02Prn6TkIodHxMdG4eUS/GNpGR6kcPfGwPoxnY
q1a62ffAFbtaL5qz1+GWPcssQOe4XQcuVGBJLIG0FH4nrUCji8uUG9JvE6DHFlagkGiAqN/a+KQR
XFe0S6bG1l1jQl/3Xa50YQVabDNz0NL3Yvdt3kIQRC1w5CocYa8fnNqJH0LebmWs988IjffPEnRM
ipk5OIzK5npAnDuJK1fzqLJFY7uzISR7T6bMBNAd+6FxQ920rR3chuty3woEqJtAf6JLz+t2C824
Yd2KQs/83KguJSocz31RGU+dbYFh2q6jqxkVNzPfAKPVnhbAQUo8qjUnRxp+4+lfQm8w10xY2l0U
DMmDM2buakCZxDctEEjX2c0nLYuxYZBltAclvfExLtoHcoAMoFwJvbIfcpt3d00qw02ue+Jbg0Jb
tQItPY0RX49NJ/F3+qalUfQw31tC/vqPvYi/VmkbPUydwD0K8wyr/eaBrWHblFDTBIVrgUiU2hRR
ny7uFIzeCaQqF5k51o5sVdcShLPeNIGdf06HD6TxHVpCHoVrRSBX4dMLYyz1u5w1pxGK8p9t78or
cjx4ddH0YgpUhy1ebfmRzEDdTsfSFvHsJfPkzSvjUC9ierYdDdlDAjlCuXo1iufAtMxL2U1HnYWp
WFeK2R5HTzqEzsfWXs+mnd6lr8sR9fagSy4yLK5c6OwKMW3s77TwJJTgBfIziGGk99QplfqFUUKo
FSlW8NMph2VALxtUmSHWsUtYarBVEFerGGWPUwHojNFvFmzwDfxXoo4XJe7jlxsIMU1IUKWJl4pR
vEZ9lmUchJRjCHZpMBqvbta6ctek8BFkc480b1kbiZh8jWI4bEfTclg5YRc9gEzMQ/q6q/zJteNX
yB19bmRWPgcZVLZywzUAZ4A9mYpd3HvOJw9Qi70JTp5tCmXsV9n5nuz1r2Dec7atzso9ZIisz4iS
rGkcioDRRkOQ+NjndfJh8NonWs8OM5DH9ll2zmvbfdAGDfsd9UKm3qDGOXSiBxTPHvOsB8mTROLa
KcvpJWsbdwPG0WjP7US+sEq/M2VQPletPd6jLhr5bWG9uU31EO2p+1c3PXUe7TpbYw+wRVDS+dCN
orwgYNDNGvZRgPxpOOThgb6iNtwgK2oAhNsXazuytGc3rz+JXDqvJYO4MrdT635ohuw8cdxKacAR
6b6t2/izV0m+y8Bpvpu4yz+Ho70hh7iMEtRAlvIEYpXmwS6QQJ6mxHkFyvc1QoH1s2nFzbFxkU4n
u4tSRIBzXsNMczelU7JDa1faszO2nwIk2kWOp/kIJbqn1pajX3qApUfvAvdTktzpAzQQyNTmoruU
uCHFsQkdjbxGMrzH5+snkD9OkLjHAhkEjK8WQJTs/2UBWj5o2+YS2em2URzUUYt9deZNd0ClF+dO
mchOXbrEFcpBWzYW/mKj1uI3ybQ+jTq0e+u1FwTDcdlkQmqdFWvab9Ll3YWRtqpLaqvL7vTdB3G8
8VjY4j9h4iJs+74Rpy15RJo+tCenPTgNL11qzT7LDj5Mg8jv2SjWiyPNs90Asltz/sfUQGnActQL
h15TbYSqqLFVRU2sWo4aYBoUp2iAbDS6DAyqwIZsywBAHG8zwogpqGec4FTW2AWAf1QgZFoJ82PI
HR4TrfYe6iZBdauKKZkjIjyDZrwkheCb33kIt96VKIR9sTQXFcyRVq+DwDZ30IA5DE0iITLcB9o6
8QTbCPBoZtgTl+uMeeKhrhLjqS/y6DA1FXAj5A0oZAUsT1ccw87Wn0ItHi9qrXDKkccq82brqWDt
Es6dY7qxaW2NEZHr4H2UiRaMRovj5OQXtwPejUyePcR+PiIg6tpI0UdKrJRaNr48LTJGixnCDUB0
NFk2rTvstv0RFUQS2ZJf0zADFXTIMSlJU0gqo5yWBvuxfptRqxEapgE3ky9vxwfs2401Pg/7QgxJ
wNxYa+FoyRrH41+0SUSJhOxLHYFDmNxmTqVEOXtOkq7JeDUDzpMTpLOzMUTx5a0gOqsObWN2O5zA
sXGL5YOX2fw/7fDKvNBRION+g2rr8QfYnl4dz9BeahQ++1k7hB9CbPMgL+7KeyeNcIjoSgf13klz
1CHlsJdmiTKIrPY2fVL0W6fKkDxNDMiHKA0REFl5h1ILNouJ7HQZbTa2q6t+20s8RLPzYiLmZZor
dJSFAfE2oqQcKPsw1aML3nn6sdMSqEU5w8uoxc2B2bW77sZ6eNHB9gwa6FiedegOffRGpFqVW8Yc
qBDFHmQitGx8KTyOEkTNrhG/Q6XbIXCLwC/AunCOC4Bk9Qg3u64xwEoF7K+X5skh0GuUdZALXbQ4
RPC/Siy/cRu739E88Guqm7urr8VgXgqbf6oE7vdeh6emqWqZU4l7K3UNVem8dGm0UM6BctaV881c
GhVJsgZnCzK5JQP9w3wVQL38ag9u8d7OoN7h6iawMLwz7uhiqdDv0l1s1/PI+j55fo2/jZNTXOPI
M4nkTuShdTbGHvFDPRQ7boAABbsiGOniKQrcFODI1pgNi5UgF0kJUZMUyXtI+f5mZjswxD5RaY6H
5a8lCdKR4fA9AV0P2XYHlGf0MosLqomjTWij7GdwgsJnYM9DVgHKHWkp+vtYXYYO2XwegsOYBuiC
ip/+Pk/AIi5Kr9vfzIim+CXGY/9wMyFEatzLcTBe1qCWNtTbIJqGE/WaGInNVcSSlYuQwGXxzU0D
CCEgcNpIsearC2JkoOjFfnbuki1IM8XTq4w0fOWNDVzLIEf/rpYV6jyHgCRyhySeRQOdyZ+7XtQn
MqH6Ol7zKAQ/Te2yjWUjmQRSnuKMvAhuptRcLkan74xUK46LiVpM3YNnW6xfr0IDXI0m+T5CDOeJ
Bz1++1qNjLA62OH80h+yDHsZyGlCjIfzfm2gnPOBzn46gvcbVzCoA0DE9dk2wvw+k/wg+g5qszdL
6WXVH/rC5Kt2xM8jS0x3lzXBHhgg8QyRRfFsty7CONDr2VW2C7h/k0X3qebNHlP4BZVwbgruqSAA
kV8JzTCI3wTgbdJdQOcLPThRP0/x+XU87DfUNaGQqm1peMImeI3QbuVT18sFJjI1cZnNivG7bWv1
foEkEpiRmyY+vaQodniYApyStXq8GxiqcqZCaDNcsQmhmlUM6UvUpnhW9KllX3Dmsy8Oz/4DQFmz
p95iz/oxOuDX8EU3GvtiqksAXdhzWLHsU8G6TwmSXoABrUbSxiw862ONncFL0GrSN81oegRxBsd/
LpB3XewM0ArItW2NmY8oM8Z5dyqsl3xsPo1CVGqdvh7dL1IznymkADzC58oegi31lsui7Ei2kufu
LBF541K1/Ha+C3RqB0pVOsq5SDwNq/m4V8faKq8BLaGR5QiIIB3zAwjBKBmO5t60AYd0EBdblNVQ
nGqcIE28y0xQVmh15u1mWYgJ9fEhVFrXoFjvP7hTYpzjbHrRiyhofTxBUjf/QGoSQHeA8aUozzSP
S+v3y/Se0pKqeXpgSTPsI0PIHXJP9Uezq6EfmiBvoMU/jcR2n2cHt8djxEWIT7fincHr76Tzzgge
QqLwpPZOFxp59yNTA3DYWma1g6dBVVQCkhux/WCpS25MP20Q8BwGZlkPZA+6wluXkdTWi20q8Mjk
Fj5ZBA+0YKVngf7goY4ZkwZmw2K3xtVCngOezRE7CChDm5JtWhnx42A63pFa9W+6iwv5gYLybcYy
rYibVS0s/bD4sqH+jLxttcVxXAfY9q8vsfjRKy5dat28C5p74zdCAG5l9XXhu4pgsW2Qxcpyz93a
qgvdtGG+0CjZFhd8ZuC7qRUj4OIYTeDLpBVoStPK5oAPFmIkoyf3k1ZOB712gC/hbb9puA4hOxu7
GMtKxTcWm/uOhZCutTnwdp7hfId0MnSbRmZ9rPBO1zzl2oVWAnXodEj7GFIVPO83JsBvFy7SbE93
fjfgMcDf8iPd+elS2FO5dYqgXs8KikxBmSFTDkiaI4bEH4W1srSoeCBvq8mTZQEjBt2aBp5hRwPB
ldtC/g7/aZFPw3lN9Bp0uSI8CUv21exSdkm00HiCdHtXWeKZLiWOgRsnts1NDDjTM/agzX2ZvxZ5
6mI3in3Pug3AKj/3Jwek7CPomo7QDcU4uBNXU+IG914UaY8Tw7vwWom6/yp4jDszePQKaO/mFrIy
1KUBLjO5ThuHb2iWXbP4HjWSOiB5yLuKU8BZeofj8MkqnOa+Gbu3S+E56YZnyTbsCuPEKm9a9zz2
XsfhsRmq7DsH0Tvecd5duB1AhsHEe88EsIEGS6vtyDzc5l2OA2rAatdf4GugF0MumTBpdMkBzOBy
qg+VHKy3AWjbZjMSzhwmY4uP45NemdhHmOwO9R4K6JW27M7Fm+oPuQtWaurb0B5ZT53R+EUDJHLf
o6yTBV9LK0HMQyocIcn0UauGzOoBPGbnMI1/QFi5/lj1Qb3V5OQhXF6CS2+o0rXLwuFrnvZbLQ7c
H8rVsd1qdo36QgIjFjtHZLb6yxCDk8AF8evnctSTHU+mfJtK0/osOSIoUhbxmUbxaWY5dz8tkxLd
KR6kLAUKkRXhHnjneLnqzLa/QxzolIFRE4j9d1ur6Prm/rX/3B7BYHAnMmjiWV7tnAb8xvwoltn3
KvnIJs98NSW27EWUj6chNsZLCk4svwJN/VZPBOiKVU6IK0pzpy/wJqgfqGwRtSAvCgHw0Rj9ZcCj
jNLSp9btEmUVTltDVt/xVxEoSgeNznIhG1ckuGGTems8g99GaSDWo0fRt2JvePGEtH/nIKkDRpJT
N5WQnKqAOiAb9k1vA9SS5E3NYsJTJXMSKI73EYjCqhz5S6UcjxxJ/aiQqLPNVvryiw1b4/jQGi7S
WYsPDRdepl2cPASqKRifwdk0bcshQGIzSeKzVnkVFJu06FPsxj9rVXOimR96W2t+lKhBWwGLNT1D
kGfammOe3yUJ8srA9n80taE5T0j8LW8tFflsWt4ZmUrXO3Bs2y7//tf//D//+/v4v8KfxUORTmGR
/yvvsgd8vG3zX/82dO/f/ypn++HHf/0bUEbo8ticefjXggS4rca/vz5Feajc/4dI6zrP28K6ZEC+
7ohqh2h1DCvd6gZqHBcTMe8s3Zl9J4JOC+7lW5a00UzIQx43ZD895yB4NWwT6L4gOTkueA4iZBZ9
PE6TE2LM+JipCRGHBLgw+FCXLpC6SPwu0R+jybb9AvnKV2iU+/jzuz8m6AetslIrP2jIQW31xkmP
Zja195ad4J5ggv6NpH80B9F9nPXC/ayoR32cLMN9StnLpT8r8GEnE6xCNxJ7Esebgo3k6/n5F4dJ
vC01XYdmRAlAIvVr1Z/czBnWAEtrpwQ3NxRdPuaeZz5GAlLo9cTuqWdl0Xjft53PQiQM/B6Ubnco
G/+w+FtD4uyhs4iSb3LJGpFtMzco1rQAXaAxFK/NcWy2zfvr6BA0X5mChYd56Si3n0Bylp5oad2w
o8vAIzBUcfFM+YW+Ki4pdrJn6sWlbkDtB6kLFgyF/+dvGtP/9kUDutQDXsDlNjNMy/3rF61OnXBK
Qi4vOjPDO9JRcuuxFLP40qyuVKC6L4oQXpmHoTxzBybdvJv7ojcKsf6rjy7LoNmiJhN3N6Iw1PF4
PbRTG66CycweiNGQBpJ2/A7qMOuAdAHkmqbI2Ez4Um21cJXFE/uWqweZ2drlWUC6/swNC+8FwEvA
G53tzPHtiC66uNWhGFGStQstMNOFjWevW7CHby3wGqHaq4o1n7JNYAUFJJ1SS7WdQlF0yu7dFGmW
uQc+Ybmrw7Q6QTi0urQmwIJ0mFOnt8LKKx8io+18fHv30CcjK/xUNBi1o7fR0Pn6548KP/3bzwoC
P7gZWAB8cDCPMjV+dVPoe20sMtsbL4BlBv4ovRPjpvZsVo13kp5d+mUfGl9wCLVWKN0tL52VlE+u
qX0keyC0eCMLSx4QJTRfhHa0h874gpK+YT9FZrAhLxfHT7dK2SbsmnZvp2VznwN3slGJVp+6MZfN
vVCXLrGuB0pU5p07iQxybcR+rJ64AZTvNnlYhvspLq3PQwReQg6wTd645Ue9A1ej8prqUYNWDCYF
nXwxwqZFaXAC+JSO+85as2ru05a34B4isIJn68bwToGhD1+6Tgv8hg3WfeTV4gDFOfz5cZp9MIwK
tWOVlF8LER1KdfMvcudkT/km1gTGB6954q5IVoXXGkfqGnyy78esR2AUeHS/9rJwh2KWAJJOpXbQ
YoaIeWS+TGUQf1MN8PEm3yI0BmVRDbK8D+W6XHwwtDPytLqj0+JyoXMjIhFsDeWewqcBC7ea7Z+/
PTazb789lusCoQAZBcvEU4UeOVffnslMWBIKJ75oQNz5levZZ8ec8JPi0F5uLePHqAqSyESDZKdu
HuvZnSX0zY2dunQRQ9+uWVdo87q/82uN5DDqqCgp1CsvU+kVphEiQSwxPt/Y6T2w3OuPcRnunC72
jpa66BlyY6j8cdlx1EY0aWhukpX61ALHhHdcbLc+tNwyTC0UG+5DVPfu00E84+dkbt9e7x+XunoT
y1o3S9++MjnSu5tXJ/flfWcgmM3Uay/2K7/lVZZlFtuoRR/dvm22AT66I08SCMJRky4xtJOOON7p
x8VGrRsbsusjGBXUEnS56tMSc59VERiaWoShfrfG72z0MgADYpd+MyxAUreqtDrfGhz4BqMIfgJz
h3Qkl5/atAYfhV0OZ3eU7Ag4JjT9mBY9Iw0AnkQgBr4r6ZS0tYOfRmm8gjdVfnK94dcktUmpyrHf
tiU7Yw+fgovUSHOf5Y1E/QsCdlquiUsyOGeD7ueTGi265G0068uIRpEpFs80QXbiej55RJivIyG3
Hbwk2o6AVZyYaaV+0YM6u47wFB/NBPJbRmd+6DoLkKOy+oL9YbRLLNRsDxMrv5i5u3dHw/hA0ycP
2AZHuS3TOf7PNB1ZLAGRZZzrZqCdoel8DVFx/F/fMXYz5o5GPMPcVizv1r1dpC96019YY7o/kGh9
NLRk+GyDmGcz5HYLTuncO2WWJTZZY6YvfGwX1yqGZEUrvI9eVdoX3jAQ8rTg/VS9lAUWiJYkgoXu
ZOg+QPHVhvxohC4oH0NNOmbc2CW0xn19quXGHIDF16awnbNcS+ZsSXANroMdaYZNiUqSzfkz8ust
IPG6IH6bSzNukmNqLp4wEODQxI6kApNMQ+EkNXuk19qV4YSbpo3iI9mKkqP0jQZKJrUDnhsutFkk
LwG8URXFlVMZR2o5qkutZaBT9cc91R9Tk7xtKhsmJ5RSo4J4mdlVabmaeAOANZf9lmXtd0ftuipj
eLvIPoKqEvV1xPjqVafEL5fxsUiBbMiAj8lVBQVdGlUaUVO9BfVHQNZWZqC7m0TBVxZHVBBqhxCB
9/l/TP/5yMPmxsWNY9ZKzNQfZP6jGfHbCP2lgEcx/LhVqLC+K+7yNn27VAEHs/TSp+HJVGBVMlIf
4i7mBhvBaDWP/P+sMa/mNvU21nQrOXtZmSJsDCJajXP+gFjpcDSwP91MBsAcQGrsCEBNHhV+Kw+m
Bzoe8tBBoLkq6zxbAxngnEC5ehh43x2oRxeu7EsXxYTdsQpr4FxRKVjaYYH6EH3cTFZXVSviOnGj
brqb+9QUlZOXW2rSJUOeW68Kawvy2K44kI1Wo1YUlAoyrlZ3QO6LMKvbnvIGh/K4AVbmkUaW16E5
CFPXAPgNWuzXg1EcCGY5gULgUDFoiBNKk2zDtnEC/Znajo7THbl7iuAcNVDX7mHTN74bpKUP2mju
mquu739Iw8IrYb++oxLFSIJ+jLqGQjpbjZ1tWjUqVZdGzTgtdlTBOGVBBm5y8w9zF2ea6znmsQhT
b1WjzPcuUd8zGxF5qEcji4+KH2XVS5kjNYY6RJ/6KaorUc+lhugSm1m/GUIHSULlSbYhj8JkS31a
dPGepwRDv/7z1szQjdutme2hCtA0Xeg2Gtxy1dbtamvGdKG5CEuYZ8C34vbgfdHjF4tV/oIuvQGl
LmDTf3RBblg7qEWEiV9tG0A7OOjvEVsqzr2etqh/9vgp4cNj1o3tE5k6syw2Ttd0G+rSwG8m5cH0
SA50adQkpiYtC71PGuy+WmHDns7HvtIG+1yRet/o/JdBSQK06VKIFe7D1YGMhombfjz2PYrjMk8L
N3+T8cDThuN+eRxI1IPg8Dkh4alpQldty+y4xAMtR74u8X7YJcOOoJg+FyFoFExwgjxaIPneJmEX
nhpwEkIfs7V3sbSc+x5nd4BYDfdjOE41UnCD961zQS6NIHIIhL234sOO44RxhzJBCLQuucg0Tvja
bnBCFIUTjqslQTn3WxM5XzUxgvj2n79A/G8HQ9tzbdfTXd1gqH0xb6JFcVC0FX66/TnkIP0JLVT4
ripZoea1SH3LCtHVqgwq1MzLQfuFihMwfZcQUksze01Gumj4ZeoIL8lgDeHWxg8Kw9owx5LYJIHH
b0UJrLgDh3KXS+lTF7KvwAypC3kvA/gjtPfksgyQH81YlhJKuksvnfxr0BRIeqIS5XmINMgrexGE
xlwXBVQoyvID3UH9WfYCRoRy7yBt5zcq/Nq9S6ZQi2yoM0l2rlY8k5TKYv+d75VLGpjbfujlKp6m
yJ+aTD+Vru19aqyfrsL9pdAmPeYMGbt2YuMLedVi0E8oxOGfnPynrbyqCZC50EFCjrxwFFO0pliL
vLAWmRcvmkRrGeDaOv35m2HYzu2tBali17AMZjMPevTGTczABGFkJ7jdnW3ZeL5UzNp0EbEBSUEX
HDmLjVrZNPqgYIkvYgwgM0F+Bp5yV344gWUPrJ4QkGriS+dF4WHo7GZVlGn2jN86pdkpfe7hJO1H
ZuzuyAZsvn5iffx1zrxLt/6s1ZZ2It/WAAVPio9/Tb51XlXP+Wn2HETI/a6urXmdDlu8UxO3X7wE
AEp/irIXj4E1mtbRO1PuKrPVwHLD6nUx2c2hAV06gM0GP0xMSz4hzrIrKnP6OnTi2l6iPIrsvMyv
7co/1hP5NUinL5rTPLeOfUHpefuEc2jw4BnF5wjhohe3YcVOsQ9uU6OtXqzQPr+BomLLBmws/FGA
tOFMuBvVk2EYnAmU8z7myNb8+N4jSM57730eKASvVqE13+eBbSE4Uy8P4/kVsgTAzjAEiFUt9U+T
U7j/6e3Rm31/C+T5/vak1/hj3qEgLGWOkp03SwbBWE+71/ohgxKzUz6HOFUhdNeWz7nuvtmW0aVF
flrfWP/Nb4HfhjpVUN1zGDNwq0T4w7n5KXQDwPlhNqTnkqFizGh7bPMpAzWnpUBdtjPtVkII4Vd+
yuIVsuTOeNJkjQwEqk98kGa5HzQtTM74Zf0MY8f5YE9e8Ni645oZqfuBqwvKuqHJMWVP5MBZ9T3W
3eo890YUnfddWxzIFalPYBqFEW6pa5jJtDHt4Qt4StIV2Aytxy7vrMe6abLdKDTAapWNLq2o+Dqp
WbdZbFoXJP4kGNs5jvPmB4jvD7PjzrGzGALNgLTu0iAsLzQra/LsscA2SL0KWRCJq84Abd4tK1h9
Gh6Xd5Q4jgBEIcyPUkcpaNE0zgNK7QYVK40RDc/l69QBv9cE6WceR9G+7qNiV5W6+ZIGuk8OUMk2
16ODqoMRoZYny8PXhgZoSeb5miYQiF7lQcoO/81d0bq9K5qG6eq6aVu2baM2QFdflasNV9VH4QgR
Ju0kHLCpL0UkDrJ8DnI9s2D1Yl+KSW5skOdu154XooQFVWwrkYXyis51KeYRBcQJdG5P8+gyQJyx
ZgZJBJq7DFgA4RgrGnGitEUZaPPQEnK50IF8SmJgpRrVtIFu3XI7nFY0rCHImOyoCbnpQ2CG4RHv
rT/qHPuBrNDKlxIcUH4ROfm26PpLgVv3j9CpbxpqaIzL5oeU7c3QCItUQ3/xQU4kXVnOWO3rjcur
8p7oWj3aOVRrsswdstcbA9v0+79YgFiLV42ugAsFb/1clb5niuuKLrl0jVMMpqOW2KwQlwUzScLM
b1Whsf2Vn5rGAHLe9IbofOkBjWzUtbEZIhRBWdNh4bGJyrJrV0SPRLw2y0VVd8qh3PYKLxCUtXh2
BujpYXsHmKvqQbFiHyDOg19y56IcFcrMaQopwwEY/npFTbrkykgtz5MgvYg7d3M70E/Pf/6Cu9bN
U980GG5wjovKNcOynNtMgdtIsPkxgAHysECECAXtH4fCfilj0238J6hQpR8icCJ96HIDtbRO7Ny1
Vpd9SOISaMe4csB3gq6uQZECGMwMgCcXhRUdV4yYLYIKcapzwEGSakdJHLpAlj05iSq+o308pXnI
rpfFAYUMyfiop3Gwc6JOa0tFpbMR2o+xxW0Jd7/X0ImR3gX6GIWL710axYH9tX1PEie/POZ8MHmA
hfgxwplvzsOAF8gAOhMpJcrceFZunAaefh4p5tdbnQHVsf5tNG5H49RhtOIoufnzp4DI+t8+Bo7f
NDcNgxvgP/5bcs21HA9bfkRK+sSWKEMEM7n0w6RvBHgR9QoVOqEzfq8mPb7UOFI/m2m2AVcrZH0A
QXrWSmHhKNb1yL5U2LpEhtwUPPSe4hw182POLEgUNN5TUmr9KcFmCvSXfe5LXsVQQ+TmnpxzHbSD
YPrZ90k15n7dT9m6zMNgKwOdPZWp5WwB1Wb6q4xy/dGWfbsFAV63l1GA3SzIMxrkL78KUbYIRY+I
jNfD9IJaslWKM9psX/xTxHgW+1/9aZ28S34MHgQ0qJ5Vh9bwzkZkyHeolnXp03CegbHP6c0AOr5j
eQpjXJwph6CUdHGJteFQFOmOTDS4uJkpbppAfMPPjFC87XVeclcMjg40Iy4WimkuXaF/KOuiPwxp
XO6c3MIxNQxlu+Kp3pw8ao5tGu+6qX6du9B4eixkFW6nFNT+Kw0RhWMuuX7EcQEtm8NI/avmlevc
vHKYp6kFlqXmqTQimg4CLxVQk2Vl3EVR96WfhLVt4xY8Tub/Zey6uuTEtfUv0loiCMQrlXPn9MKy
2x5yRkLw6++HaHf19Jkz574wbGlL5bGrQNL+wkBw1T0AQxqHL/GcPo3Rd40FmYYeD67VHOrh8yQw
KIUsV+X/+1ff+f6ChaKdzTjKEy6WXDY1v71gAW2QBsvAd2hUEY1ATIKDB9e0Ci6/hv2YfN6VQ/TR
dr37r3mlbePfJg7kbRE8YN+QvY45OHleLM11OvbDG68fS0dlr8bUHKPcvSaRVZ9kWkDRvQwD+Kxx
7DYqu3uyJQU0C6TAQEbx3sAmYZlMTEKz4T95zMz0lNF6uLARj89FGMDy0iVhcwpzGFR7hrBuAmjQ
nyU0BVDpxEd7ZQUhaojT3wgQtb506BHw4voYMdiQNNUjgKrO/VCiY4TqzzwigM/9W5YkmArljX//
N/G8qZb/FVTimJbhUe7inIAZDne+HRN0jMrecsrhNGRA95gw4sY5WczLg74MaVbBkQqXrANqyNe3
gyFWqoCfkk4huagODjyePsZ9iefsabTOvIZtEHRrOyCRn0/6mzHquqvSrctLoozyou86F1Z9ZRRk
y28dI7Tv1lGFHbTuSKcVg76DgCGAstiK43j1z1TZNF80BPE+sdT9dXad4cHn9lhY4/rLHNNIB5vn
s8g313Q9jR7T9MUih3Q6HLJT45AUSp3rKo9RdSrxpnJyYLamtsxsM9PHrqUGgBuQtNxAGarMB+uX
YrHfJLYN06XinvbSeakYEDKwJ4GLXg/aRQsrwJURBgfUe1tr2TTlW9L34HM7eAJt/iFEhWXYwm0V
K0MATxZkgPtUlFfGRnkmxfrSoVDTnFjfTtdDtB4WixthmRD0wTcNoLPLnAHlEGMjqpH6uQqQqwd8
jhq5GDcd5MjO4yw/YFnvrmawwbABR0GDUSw1mAj60zhF03gjHV+7Z6hSZglnTbArEz40MUcImEIO
FRIzXrnkmhc3j+JufahQHH1tc+ktTGB8T64J+BYqUM1SxqP6KcylxiqLKYFOCXDsDXZGEvKDRnzC
ZtJdg6mBl6KakF1XLOgMEB3hewogOyrGE5BWX74kRp/dVxM36GRinsTOQI+HadqimOodYRg9k2iE
JYCO7BFN00XowtCcAjLm1gyzi6cs9y5rihgWNSA1DAVezGrI6pWq+3E19Am/0ynm+Gzh9e3HzN5a
zGL3AbfJsi1BoKih5HMfodh57Kv2DQJacBItJEqfRSyWSe04OFkBYS/OIL4HSYZxrxx5o5siD75C
fpW73d72jFs8+kbU8VyoxiXCu7uO0neD4Am0w9KHb+2ihacI6H+PX6aE2ADIHh1/0h9aaQOtBg+c
nciKF902TzL9uWBUJHc0tV9ZFEJNqm0B0bGN+oec2IPXNCCJsx23g59e7YWbDMYFPpsqeu3EZ4Ob
AnhzJADgiDiLb+06Q7el8VAspAcNR1dT43RjNNHtpAGLzGmsTv7SOw92uo9xOlkPA1TKXUBgrwBX
OIaEQlv8tEIGM4lc0McukmqJsg659EqojZIJfIxL7GEhLVZvElRAYY+p2qXdBeFTzXtYfxWV8TNz
zC1EgOLIF3Xip1lPfnuF9ZL2sfcyFKpZOGlen0GEhGwjVKbLwGx2YrCetWK0vlypG4OXrynKBEfd
LtsAyr4NRMcWpOia1ZW5MXfbotm5AXue867zTbMUQn7MwtJ1VW90TZviDQQGqRvMocu4dx6B7dWd
ti6T187XDKcpgnOYit21Lk4+M3Tb3+doJlpMZVa/GJxEcHaRHoD/xTE80M40tcC8y91sbtMwaFcq
uMXD4MW35cAhkjnpVvaWuQJjJtsTnhtHr8sgXjl3B5Nw5dSdK2hnZVAIp25+MtrJDjvNzfhgJTj/
0e4jeQP/z6R1jprOWgZwMuxJnGA5CiqsvuiOxISIeRSiQD/2PQ7BP1ixfxpL/RswC2jkT0Kqs3rq
dR/Z0+DZagfwV6/KvX9EenHK5BX8OVas2XwZN2uxDhhoTAPnbEB7cx/Gc5B7kXF016VQZayj4kFM
F7c2nqPEVCcLy8+HzsahPqE9WDNWVzw0RpbvqdFBEmLK7TIR3dVdDIgnOvWAvw8nMagUcQh4vtln
qwCiQ1vB1fACtaR1JhR9CARtz3gLdJDlQrsxpfEprZ/CtmHr2EvpAxjVi9zK+iO0NyEgQMnwgjOA
bFKV87ZRls4zJtOMlRN8zKjb9QfrNJIDbZVBAxbHY/IhiaOJYl49G4SFpxSnBb7thtWzGQbNxhXS
WenQrS25CBJgRHTIU+8E1RzzVs9R5uFSNw8sgWLDNIf5OUdcYvvbEGdZZyUB3wcnD/oMQpRQ7MBL
f266tuMgzloYAajSum0+l1A54GuMZc9zOMIAvnZ66C/j5PFSWbs8YPJcNC6F/XCozjwdzX1IBc6H
ieNkl6HDdxnkTrUxWyANllnZJyBry3CFdQVcWSIBTT7phhd9McFx3lYtyfw6j8pgyfMBf5PmVvL+
I8NrcxCti9T5AfW3cDeHeiys1YwlsEF4yU7ZMs6jedKEiH4n8ZDXadd2HY7dX6md2MDIwMeyAXdj
A+MlLEdCGJHvwGV9kKDenQOSlue5w0tktZAmR9EaGOIv1uUMIJVAVFA81ODib3bms3W57tIDP7N1
ZLb1oeEB33srC4qwX+jr+uf50YqXV3tR+lfrQUK5ry4zN13/rp0lXOeg7Rqzx7AtybLpHIDdAV0f
Ij9ubQEAjbK23IjFaSimiihBsVIfaFiJkAsH1O91qiuYhdHOOdeDDwgPjhscwMBOYMLQpxPM/psQ
fsn7A8SQmt1V+V7fdYAsTXyNPeRyb8EiGx5K8A/vEpHCvAuRFGx46FlyCrK0v+gmpzPDBVVNCIwJ
OgOgQ1dYqjkr3TsmDeqUXfGrYmkJuZtUvrZywFqb0fBQlsJ7kqxcdGyQr0lJvE2HyvFapyU8POKZ
HD6kjshOKIyncxrx2nihOllhdxc492kBTcsCX+CKuu4+zRJxF9bGoxwoJJrAzbqjOKA6udQ9Znjo
3BXThdQ1XZWSxatrm2m2d2bI2FFnZBzskQL+x8B+HnqTskfl0u6BG686kJAUvI9AGNARw7/JPTCl
UE2PnMc4MoI74LqWcyZv5R2eSPhlB84DdoF1Cm2PGByEisTYmvKygMi5Caa33kOmFIXaEI+wS+eS
8TLkMMkISos/YlfxeJV4KMMUbyMtNta7UO0OtloOAo4EHRa9Rm1tAIwYfahQ3qDmXjwlpZGgvACM
KoyIyR3rutTXuJM0cG4sACyfQqi5zRnVkIX3dVf/vzOmTwkYXPHMlFarAdQ1H8rPFKbdLWyGZAcZ
oEj1a5aqEGxFvMSXKCANKxmp5MaOclATI57ciJ1qO3LRrfpSFp61oiYW3R8TTflDAkfUuIY4+xTN
eUnANgRaxL7Ar6dcDYnzmoks2utp5zwnKfe94TzPGVWcWX7eE1hJgI378UfsGwm50WkCSIt8/BHn
mOxLEZPLdTrgFqxVoyiKgnoAcbpNOf2hzEyFy1C69YaU8s018KqqYF3+OEW0rr9EaUTac5ub5qPN
1NzXBtJ6LO32n8Z99kG1qfTjhOwEc/Gd6/qfiSexB5giGNaHWx6A+61DxcqnnKNU1AyrIsBB3TCp
Rsm2hL560FQbOdGRBzbgd+SRB0/XMpto/Jm2eXPsps4kzD4mnHt7exV7NiaqaL8oIAq5cSo8R1Jn
mFVGr3qjvE2wcK7io1Yk1e21BS0HWtJopUVIddsoM3UgTn+j067tn8OzgICEmFf9mqs+hRP9SF77
0fy4u7Z9u6vGKHwboSA3j+BNe3Hz9tCNlQ0v4MF8AlcH3hRE3YHTilMb9ew2mfk0vfpvqojeiykH
AkPWIYPmh+84SXHKIqNdAdvd3JWmOkJC236GHZ27G6IQO9JJ25iMPFsaAWBaOkR0dBIl7vJGgoYL
fW6bxlWw0Jwohf/z4DGUHaAFEQ8WM3uqsYp0O7gQ1cQRFdghtDs50x+spx6gWE5059gVeUzERrcm
UcOgZEIuOmqh8X2MLHD7dZhRSbcVHshLHXZhbqzwl1/OQwtWocIRV3TvsoZviYNNJrR0TMsHgQEL
ihYiDwpC3h7Y3aOCQA/MEXXYWMo7R6b3O049tcUzD9wrmJrspQdZrb5p+4sFvvUlAX1zU1FYVoup
7dox4J8QpuNQM7226bus7tulARHQ5bcOTvtmMfAuW+uOa69ly0mhGYcJ+iN1h/40VO5+eqmod7o9
dtzxxL1xXLHhNQBQC99ttzjquxYOb52vb0OBnshDYcW3gzxdGKM3QOkajbpbXxLdrW9lznAwV0iy
tGgJOClEsltes62Own5Ioek0Pbt1bCnXO4Rj6MdTh+7NoJ72P4Bcput9P2GzPOx2OWXMYx54U99O
2FzuRXZfDfGJNqXyZxRVD19LLPCK9RUz1ZWQ3K9pf9aQqQF0y8mp6+2akP+XQYASOesOxXEYCIT5
MshA3r3qbOOsBJWv6P3aou+uqQGU7bmv07zo3W2rRcKgQTWY0SXs3PCh4pCiHRUUAeBuHT2gVkUh
mz8APDD1jrYX3AP0MXXpBoi/4miDtPZep1PeZnimJfjfndLhtOGd68456UiPghfwSXpjBhSHZfh9
mIQwMsBXnvVFsG+gRP/YwsN0iQ1yvO2mEFakYFzbENbTyQZ87bdWMbCFDhUFyiB2FLiIU3LVmvVl
LJKbObcFfgQmlT4eIGG/EBneYqih3umPGY38kZGgP+tUaeA3i9d+etDzOJHjt1BsAWxnhAX9pJmC
V2q4HP4e6l7gyMy5lzTu12RQ0r+G/zS2LqFekErYlAcUS3vY/9yHfc0OXuw2tzgQa2+nJpZH7JBi
V3Gr2ytqzk1e1y6LKgWXyXSh9gbZDu/ShzBN59PqPBXeZZwuUVzChkPxv3TCtR17NQmZ8iBf6455
ks/x1+SohbqGGqlYzrBQDphN2idvWr5TN4FZtidtU140UDRtBwCnM9atr/mAS7zpqG4S49bqQCqc
zuEczVvXzB7NUQ8k8OIZ5GLBEJ5O33RS0RneWmLvsxBllF+YqKYvTjm8tdA6xF+fGC5QVMwvXRYb
fjFhejocis4dekQMcfsvI+DdPgCqljs4g4voRuvu4ngDiy3vARQX87ErvgR/enRaTbY67c8Y1cZ3
wBh48NcBFHxgvfVsJEO5r1McAGkjHmwIyq1ptSw9JSN90a9/vTIAG3hNHBpcdFSAbrTSFx3qjilD
LwH0IgHMBAOnPDTa61DfgWAPRKFeNHxOpz8BMoIf0+nkGF/0Cw/w3GD4JTuRxK8yMvhOdE62wJuD
P7hJPZ5yS/3QkSVzaEjadIRqrxvsYjLED5JIigXWBOCZQjvNq0uExUVRCeAE0zE+ZRZsACzUYx5I
aFbLIc/7jaxJ/DA28I1IQK719VArzYvjMKglpOjKQxgBMlRXPRxQSFLpcAhMnLKQosg3/17/MHTV
+2/1D9dxDQ9VcUjKmMDbfitKWVVSGTi9wEs6JNXeMrF14RX55QVkTXoJARZopioB3OHEYwah3Iba
wGiBsYUN8TseDz9s4oVvto3vF2pb7KmlCU4aCsLuB0nGZQGc1W1Vy3Bd8VacExWMkO93Ery8a7EL
6zHcG54tD3CGSLZSURu7z0KsB0LKGwBgw5XVRN0CkGQgC7DcXLiNks8c8GXgYszqJ8vCE3RRh9Av
xR3tqhg6g324qr0c7goOuBvWtOQygon857aPKHmXyzQYytuhk8U6rqvxREpibCNltChX9tBXGZWx
scOEQBIIhQgzxao766xw5zBmHsDx9nwjaMwnW7nx1rU6grUVQkUB7E6FYvC4RQjLe9BlcWh20KHn
WU92VZsXHSVc+FAbtR+cRqb3TZSsdXNoNdV5BPd0/oC+NPbwGLXrn4zZkD/xOxOahig5o84kUsg0
TKA44SXML52xPmgQWvsZ9hGOXXHIeB8E+a1QuXrOVA8aixhBY3FjfjRhTbQCIjN9QXHgbBjC+YUD
rlvAHvrnALuClYT06xEaFu7RiTNjaU3wz77pN2ZeFzdDSvMbC3QY0CsGWGI7OAcACzi/IR50Vi34
pGx0qJM/8xKrFhtKghjGX4lakQL1PJPBuUeHNqQ0wHECDv7aq2HxnDbQ7yFxetTvncgmCyusonsd
CSxTr5EzhssKLjoHnlIb6Mx0luZNbbztsAHmkN7ui6NqLWepVF78oMb/OyOpuAQxtvL+aY6Ejvb/
QEpY9BtgBXVJ1+XcBk4VkAhUyb/9NAnhVoM/ZLTFitjYK2CpLL8NVoaZVeeirGMOtdyhXrZQQFjO
8SAy51T09+aQsLNAMZYv2x6kFycImtUcezFpjx6FU3MMV+q5rWnhTaUSSNNZReWeI/j0bRtjelgF
eAMMXvoWWGR8x5PsIQs97xHSBt7aIkLuUPV3bvOQK5T5BH0Pu24dmVH7GkRmtRpR4D3w0oNXh9eO
Czb24zvvF10/xO9O4HgoJIribAYKQnUonC9xtt281RaYyjY+LQ1bZ9JAIRM2N1uEkG3d2l52b+WA
3YHGD52Q6UKbPoHgKxj0Qo18xRM8cnWb7lVmLNaglME6DshGiCtOQ6KSWHvRsdPcVqgYXwJpQuuw
V3KZ9uCoFVrxJDBhBGPFfbvvJhETfQFnHT4/k9fS1DROKicOU4d4EjhJpwvDceS2hX6EP08C1x9j
2VYCOjyfk7DSzn0D/O95Yogu1KggxXioDVDjGGCLth4BVLCWIA5VZ5j5VX6fmhCkZTUQilNbl8Mg
Zaqt/o5AyNrO2brHhrhp4ApvO4+dRuhhOnSEfSFgeu100zyJvjVKd2fIDhbNjoWJdZueBc4tT6UT
b5hMEmjjB9FZfV5M6L2eSZ/jbLwzxfpbhw6jcFqN1yYKfdMwPeKaZzsEh7+9+b39miZI7LteYUPD
+D+H9w7OJVmuzI0e4ALkvIwi2HBmhdWf9AUeC0tOoO0f4g3YL/sCxeHPDhTg88O1qegDaAaxUw7T
qwIGh2WufogYGkRtW6mLYWdQBqrxENAd0K05NykvHl021jus/MCwMKv8Rw7vxGkgh0ORb8AdjE5+
V2k+cQUVjKzcGOxL2zXghjCFPEnAyg/j0PEpOKBrFsLdZ6nH0Lq4WAYIKzaEGaCvMKWzmNbnaKOn
0w1zX1A3zs52OshcT0l6jiK0i3XKKPd1tmzzDOI7ZRo9plmX3FfgFpv0UlfChGZ8yW5Hxe3b1NpW
thHPQVLk3skS2U53iSnJmTCvqdvkvh6j22wJHFxeoJ6oQ91hRy7ERrMgw+EVhuk2c7LIIjZEjfR8
+lIZ4Vn1KCxcPwLyoKIJu9vGGtltFVvjqQrlvnPifTpAQyUiZuBg/x4Nq5GNHKdwoM7LgILsPt3V
uQ0VUJMPmxjgCayvpkaPwkJ3cO3j3OaSpDtmJsNRIDrnNqwWq40SBcpa+gN0V8sU6mUtZysdfvmU
TD5AzaPZq+mDdXs+9vElkVt4BnkOjjjRDnoNdvsy+jW31WF3+vfVm8m/7a1BWucce2rLZcAycPs7
fBvPe0giVBK64EAxwBUB3nHZWuGkvnpBnRpl9T2Q1wFWUpXlA6qdv9uUbmoFsFpj41VSl+PXDIDp
1EuVRy0k3EAL0Pu4WioISfPWgzQWNn1jBDUQ3avfvrp3FKm3YwW1oDz0Jxl15+aCn9YNH0m3buM+
xpuIs3iB8sD0jOXeCkIe5m0yXZRlQBNqJPkkJY6iVNw8xXCPOSju/MS+N4AccGbezhdKNm0LJoaO
dLq+0/MYaYcOZNRl69wABlQdjMnx2/IiiDKNCTQgamJM70R4f7cDReN8O8Uh3I8P/9gzXBxvNL8m
TPl6ZpibfAzSoR6u23QoKGQvgyCk88foTygriffslw/7b3Mxs7+VRTp5D+AzrtP/xx/x+v9RTiht
qBYcrn+s79l6nixPdmYeGnDlcYKT6g3LV4abv/KydBZWWvSoCLfu0+B5fmKVJXDKg8IalSYHDmd1
COpbgbPQt/rC8IQr/Wus78YIh3UDA0M2QwF5HnidQnmuFa2/9TD4BCwyEboLUefqBsI778ARBLvB
rJLAd02jWaeBSSHEDL0rf7Sz4TzkYDRPcpMdf4E6bQVJDarWGlTJ5O9UEHdu5n1aLJ3aCTa50VvS
H1EAlH6kCFjnfV2upQHmsA6TqU3fzZk4SwyOnZHB48BpYMsyvVlaGNSi6mXAJHp6z8yvDQGdRj82
zd/BQMHZ+XwD6TugrNtFI1i/wOJbbKzOhbI3yu7PDnc3Yihh2u0B3m/lZngCxCK8qROO1ztwDD8C
Ur/23JD3HVPFnjedWul2/Eohld1ALjiAwnNdsF0GIaGHlOSPaQ7LgrEhxAffHXUPsNg9H+q67Tqd
mOhzI8cv6wC3941uo85onzsrIJA9ioFjxqOwXetG3V0n3qvVw0sk8+35PyoWKQr4JDhwq01gIowK
tpS0gRVn0awhlZTe4oFfLW2vaB9LkWMHJsz0zcnrp5Sn3e9KZcuiiNVBRc64EIQYZ6cw6Qq8YSzl
PGqe57bchhJT3Mtdgqf/oRP1R0cz3dlFSTfeCHA89JSRpxv1OKPFkV/c0G0tovCcJMcB9e5bbK03
NGBYhyR5Dx8YBmGxKZyFlpoSeAY8r89aRynCmxomNaGEmIw+rcA+tfObqr3RSEUFxe5lCg/wg4Uh
D1O7qOLhTbcnbXnz7496g3vfgNNQuTEAVaNgykIFC7Y83wixQF9lYDkC1qlEKlAldsTO6NrwpmdA
oDnY+f9I22YJWbDst8OS36ndicfEjtJ1XefdAaONEzdNa0n40L+MWXHGGxFEBixHeACXkgHK/s8G
Sk+raqD5Voe227Z+JN32pEMrsidZJ3IPCWjjzh7dOStq7fpo947tSwBNl5XKx107vIXYUz4aXMkb
EVsP4LJUz6rJg53Vc7JIcqd8jkiVr6yMplvdW8n4GdI9YqIXaP1Bg1w61Ud3uqWrqwhS4/hmR3Ze
QBOSzp1U1fk2ClXve2aWQljiz0VV6rnGD3vDgTQ/hhVP5k4L1WT8dj5j3a2HmSCS+9jrw5aLlQxW
YJCAKrzWho5EVD72OL9Z5CPj2OxD7o8N2fhiQ54Gzg9h+0a6/p06AEaVOSo1Y5v+woPjENEg/qtv
q7VJVQK0pwt9B6zLEh+VjVShwNnRrPEDc+yfuSsOdZ2hTuyW5E5YGWgqaJZjGe1aRZ4oa49Syr7c
MGfEIjbIDahDtsdilFAFMqGK57O0TLHb2RAc6bxDjj8GmXVMbrMo9bYJ6qdbyg1xx2uAWfSG3zA2
YZL/RypXeQLEpA3O45QP4Ypv+S48YuapzZjzrQltjXnqv6UmgIg9hIK/xzjuOka5GFYUPNlHUlh/
lV7t/Gb9E+pBBRgzoeGDPZHdExjPAJ8eP0Lw0vM91/R2WAqmDxBAhQ74aAGWYWfZg8wqeiYmucAD
fGhBxI22LQmrm4qJEmDJOt9o6FRP+mMZh8VBR64RAUhVVfLo5J21cVnwmmWEPhlK/WAkJL8dKApC
L8l+L5oSG+1GxPd2UvM1PJ7cfVQm6sScOFkV06ARg4B9Jr9VAzMy1X8M6kMJd41OwonSKiGTI/ld
UFnFaY5ir9h50cjnzr9nmKnZojZZ3wwWZHAzU55mO5nP0NVcgKirzKMj1ImaESB1tDIJyEqxUd3a
SScBYIWAzJrVtYvfBnUusKIeD9LNj7opg5Yq/Niydlg5UNyEqh1xLuF00cmFi29olmcRyEBZC18A
AvCEKaSvt7V6g9vzcg8rNeekmwgJjAtsZjHRn82vHQI43nIY3l8HARVjr5pQWEvdRjtYJioLiHEg
RKgdMFQhcdF3YKgCGcRa1Iqha7xVRg/e+6REGnchNtHKFWsyMY24GdW3FtQS9ZNBXyAZDeSOR8Va
Dwh5Xd3CAfpLhp4jL0u2kvmbiaftAw+jYl8rJ/DnsOvyi1RQGMVXVCw81IRrlj7oPttJIXXvlWcd
uQ1ITvBTR0nVqG9EAuEMCngH0DMd1FpRJcWLglTmbo674pWNKb8ZJheQRNjjIZHsde67jtW9mWzS
u+t43UbGeLjAqQBQZroYBqyJ+xJ/5KQPG2De4N7VpTi5HUcrBTKrwBPaMsXzWLMn/QUdMIh+Dsot
Wt8FmbcRpgouNVDQZ6ciBxkG9p2+5DwplyMpsDxnojkbIkufgINYwIbGuW9VHT05viOG9CmPCL3v
jW6BDWL6VIRDdzva7V4PoLTJLg7eE6VnJvcjfBSA4K0AHR7NcK/DinF+aKr0l47UlNGziVPV1uEh
YTHgCmW07ngSbBVsD24TOSYL6tbuO0t2+tmlCkArrIbJu2JE2VynOsKJ5tSyrPi7N25FhyNAO3Dv
2wnwUFRFBBUSLjZdDowD5JeBAE7gCV5/9l7DnLR/S57GWrw6ZdirHxqJDXtuEfMVcrYpVPSc8sTj
qrnHnvlGtxND9SuIaoAiW3vtqxdiG86TFS3LYisEzB3qIWp+qJJsK2Kbf9Vs2LSQWv3RpjUUtFXt
3imvGdZMJebBlR05CFUmqzjMtnHAsq3ebtk8gEx7H+VzQQ4mmf0S3hcfvVme9ssCxmVLGpjpcihg
NV73lfWocCi/JQqo3WvoTWFDuflYsu6j9xrqsZWdifuywsuxjzhWPTl8BpyoX8LMMHiNZb0J6374
JUv39wB66gMITM46BhVpL8FRv7gCNN088cyfSf9bZ5pZPfhjSfAvWAbWxmux+m9wSr7HoR0cUkTc
Laop1G1hGn3c/XtbNWbwcscuFKsMOKNPErooYgJEPU63nDn1oi+UvcSHQVw3yuKTvtOXPAZY2B06
c0l72t4J04RpQ1G+9DXUFYyRyVVXGeWLC5QaTKRKDsR9Ez9Bp9HXaSEv7X3WSr6QQ/qKnUtH7vu6
Mtaoz9XYvgBR08UoNRPgUM9mRcsb3aELdzSzuM9b8tEBu2EI2kyFO91xHaE7PIYzndHObyMO/Ayr
kx2Wbvyso2CiuAVg0Cx0qC+k7QAtMZ8GPOahRZP/BUi2fcYD8kOZSutP9Tx6rT0R767tbZzeQE2s
XFNikxWhrvlQcGhwZ9TBseNSS5HBRjP3IULJQYyUamXFwMWUzo0nPfh9FBF56Zl3Z4je/ctTv+o6
Jr8cB5TYBn9Xj0S54UpwnAGXFlM7E4A9CDaKPYOm8AleCBxrUji2QCfq2AOm9ov21T3hZfocxHj8
GrGzt6IK3phlVbyPKBl3QwxPyAwGJnZfQqc77W+GKgvegHenfpDC2Lu0uVwOWI/c5KrPfLMzn1vX
Lm/0pZE1XUMduoF24p82fTf2KQTcew/7vj/tcHY1VoUNQef6s0332vFhiIv+Ukp8131jNLwF5FB8
rPbNhUEqqDt6XvYzp0A32C58GAC2zU7Exomb5Yx3uokqFJaZGcq1DnVHHU9yQgNE4qc06IY6W2bj
0KS1IgmnHzyHcpFhTZvQG4r92cELRLBMYrf4GT1ErJA/YxUzqEZy9xApVIZ6cMB9QJbkT9o7JwAW
6b6BmcnaTgJggbT35nyLMkqyhRfagWmU0NWq85t959ytXTpnE08rC8FGIsVB2I5YFV7knqBn4y4G
lMFXY1rJaHWN7R4oJubGMIV0M9vPPdQoROkkz1kTA9uQeXeFN9D7tgbmYWom2NSdXIDofB1CJJFt
+jZrV8VQpM8WDCUgAVCbO91rWtZbl8RwEpk6XeZLSxGsbpLotuhRUqGUx49FS9USX/PyJsXKbTNA
kA5G9UYGkSCLbjMJlx2ROGxl0AECF2MEWWobRTVU6+GWOLTVO7GLbQLWPr6AGfxxqx5lPCO/mBDU
+uHkmfJVFNuPcUvKZV9K92YEVgYVViiljCO1dn3II+hoDQK+N1jEl23u3CaR4y6U5UGet4agQBK1
xzAHCVPfXS9Qb63XjYcnRgvQnbW0oxa6k3FSLGGEBMCjxHp3jitBy7PQSboRkO5i2UyN2DF0x7bJ
HkJa4e9mIsFS1FXvpHJ/xADeHKKwcu9GF76xKUv/0pG+dMC2g+Ae1DudnxRxdwYJYc5HEde966FB
vKwcFW+K0u1wlFipfZvUw5LWtNwX1JYvDC6O8Jx5bZkJAQjVFSuZDDWQt/EPr1TFrZtASrZTbFgH
RpH62DuUr4bCek9AbnHCBHsv0Ft0p+ZRMLobeAXLJB3S7q9QBvJGjsTCU6n5hTOu6tURebxSbSJ3
YdeWr5KtlBfRl8Jqyn1q45ugm6GbmoNC4RoXKuhwW6b9SwqcPzZuHCYy1iCgyiaNLeTMnRd4n61U
U1SP+Hl1pzzFGbBTj+ylBx9vacJtZC/TyHkZ+mXGw/KllrQ88AGlCt3cBimsGm0+HgFgA6ehIGAZ
wDHsCewG9oRKeXiLGu9FN+FoPTma2Fv5OuQjCudFVIbzgLiNw/+j7LyW40a2Nf1EiIA3twDKk0UW
KVKkbhBqSQ3vEh5PPx+S2k3tnjknYm4QlQ6sKqLSrPWb3cjSf5Stsp9NduhAzApMWbu+pUkyX7JZ
5/naLnlb+VU81I+kvZybPfTVNdE8uH//6dCIHrvfxqhRoPpPXUQMc7+4YxkWOVmsAAcwtuzgjQ7y
LrKjk5d/1wNAflmS9QkG85U+iLA3zSI0EhvuWxTXE+xTG0ViYXgIHRfF5Ju2Pleh10fjnVYRddi7
RXrUrHU+yToS+ovy8VKOiTKcCWWLvJt8BY2IIAMnmNSdh0e4QbgYKsn0zbBKgtBtlVzjSYuw4DCz
jwYn5SFzNGW5HxAFvBFV+tuop+kbUnlDoAPevxcAI24i1f/6uBFBqkAtn4d4VyTueh0rEwfEDIhU
uc7khtJm1BHy4mXW9K/VhP/3H3WxUlpn3Y0vciwWabMdqpmBgoijm6EcFhuju/egMfF7RA5ec2BJ
dvARmk0X/p8qcOTxg9WhDS/rATd+9JJVq4Xrtt464wGlxJrteId6Rreiz+4WzbNQreJi6DPLk6Nl
4MSB5kIjwV9HdgYsftSHpQ+cZMiboF/0kL8/PsrWsnHivVG3+S4x+vq5TLLiyTSfPrriW/ZXukxf
dTtvPv5yaYjhaqYoTG5/WN5B1KCW5Jv5uKGWoqe7vRlZlJc6E3+8IVHE3REmWh/IPynv9N9vanCG
u7iP79fEyx+jpC4eM9Vk80A4C85k8fhZP3QaiWicjvafDS7J9Gtak/zbhsv6olDRBzRcHZ04psRW
13t/VNyCQwxFb7XKewLiT3WXwmTUBNtO4kHpUbY6JlAmvJ93ELQvdTWJM3lcw181Nd9ZeSTMU9mK
GWWJhAgw8o5hhCjzvvvHkXomexbCCMj+qCs8DXPKMin2dWLrD+5S7IQ5i31viO7V7vVnVOLTn2aq
fVkwpSK6Eg/7ku3O2XOz9DFNDPbVW4+JD9TU6g+tIyJt6f3w4OkEOUjnpvsUcezXGga2yKb0p2a5
Xy2iki9joRp7uxRij7sSUgx98uBaTQMYdZs4U+tRn5LolzAwqYAf9H2ykzbQ2VLctKKNDktRLic5
KIPeEsLBXd8KBlX1HP0a+2bvdO3yxyBEOqPDtA2qkOF8mFK1CbNt0D9/CX2cPXbBi1m8Q1vUdrqS
e2dH57feTuylJTd2ir3d/95joYf4n+6B3E/xI8mjj3vksxKudlzcR+27xLZ8AlzaKIXEm+s9fKQc
JIwJs+6BbtiOs9+X/Urk0AAv+W6ekaAdZjc06754VYoy9StF035lBcYbpvG3pblfe6xgvlqrWsCl
WOwHbVG6o6ZgqyVHO/+M9rbRqlro/4xGDPyrBT/dZ/rD23Kwsbzd6PNVkwomI6N41GJrvcoGGcbG
DYRnVuM/28CuBotq7RKHFGxf6K0R6k9dimVBru8Tq8vxF+jzd9d9kUcWMbOBwQkmZ9/t5O/2n9X/
1VueY2TvbNJg3HXt+xAjFnZiPq3u+u1i1gpkWM9hT9rV4qiVHgemmOmD/V1ePBG6hzoyV9ah3U6o
q1b/cFRm8NEcYSq04o+STgmIZ3wV20l36ylLiRjmH5XyjEoBWHBDa16waQlWzhBf4zjXL8Cq64/i
MBU5KqgZ1opbq2Lm5Msn59EbKutZH6rDqHv219TQsEfWW3LeRUbccra1YNreb7zRq4yNLSkvao/0
fa8ZuT9qClvexrDJ0G1l2VEyfvWm6u7ait0rtr8Z4UM84F3dy25YKOIaZ5nPsgrIMeSyumwuEmaK
gSVsqv8eEANclsqlODMik6t3edgCDmNHqK53cZSMV40llsAVz3VfPk9GYX3HagdXn75d76oW6WMe
AFaMpHyfrGU6JpxwnglbLGFnePNehix1r8xuHTYR2dKwYn62uqqe7uzUwGWe9A8nKcjAQ280b+0w
fUESBvxuqSo3+F344TbNG+pfJMEUxdrJXtjuNf44RvO1w0HYL5pRXKbFwEGWW9iVpZxUxwXttBVz
zO8Cm0TPRbY6N4+bnYGi0Z0o4bkhqfpx2WCGlf9Z1mrk0WVRuCYnwNYodxz+nfPnuApKDRGh+apX
CCG1xM5OeBqLp5ET0M0rn6J5Ek+ypqhdccTlNgtkUTbA8Yj8pkr1zQj5d7+q3kcLB2doZotfusMS
TGVbx8gwudWpbsfGj7U8vckLOjD53VS1DxDNUKNsASU+6DqbL1nUvKHeF7leQ/nHS81IrTHQ9NSc
/azx+nt5aXE9ul+3JCRYrZ+yKmrW/v6Pfk6UpZe6BSi59ZVdCmI5p0yNOX9o7pmTIsJMUQ6bUF7c
f179u0V2T+wFOW7Ww0D2lnXy1UfvJR2MQ+y4ZyOusUuM8SyWr/5fxf+vOi8b8ZxyrCz8vF81VQ1S
buqTAtPhXl4ISUz39QavbpCDZJ51d5+N3j/dZN2C2eHGrwlkfzkyHmNwQfKlOrXQw2vhy75y6GTF
JB4/FF3IqRu72RDanZRxQHQ0CoGqJIEUf7ClwMOHbMSHBITsQHww/uhgwtIlFG24yGhXUX/PwaZ8
SlUlv5kdqnmumwdur5ZYoNo4u5m5c5ex7jdx7R3SpTN27uAkbzEEPvAx3nQ/EUj9GkWXjh/mm4i1
7K7Wt2AlIOW3sQYbiPN0cpLFaJjvCgXf32Eo2tuUa+Dp+/K1M0H+zdNDWZGXsQVAK1m0Gi2z/WhQ
3lJX1U6yzpnc6cHbLqXRnFCEcC+yJOvnJC+vBgahSusZX7FNSS7rnCyBLA7CxfIO6a4jG1WDFKT6
xYPD+4ilO6g0NdSWwr0OYz3BjsPF8CQqCAt6zaBlmHGxr6qzjpbwxeQQwrKxafeUtqFebrkYvw6j
YqEsPcVPqxpNt7UPlc6Nn6q0iJ/qbEguxK9+ynbsveKndsiL/ei6fP9bD9mQZFf0IprMeSFi2Ty6
+hS/1vNzvmUw9c6rrp1aI6WzFRd02o4L5LqdLEIsRuEnN6yTLG63cGx13FfO5O3SVsO1fDA1WOTz
x+5p7SZglcv4HYBqG1jpWt+iOVZIs/fzKdWN9CH/Z1BUjB+DarAZcpBBWKdi56XN1seKUY5JqHtJ
eZPrB7TzNOzLVCMfyppiuSNa0JiX+HKArKtE+seAJRaPvTOZ+f1gli99nP0oN7lPkQPDtkFG3sfm
YN0IZf0E2bx8cxBCC0alr+7HzlRvQ2L8kv31XhNBbJDeWqt4vLVuhovNdqNEVXFnmbv5XkNz7qbZ
aLKhr2XiXed6e41w+Z28VHN89ZyBPKM7/q6S9bLYWfU0+uNS9aFW2nPwrz6prkRtGE1Oe7ZLdyfH
lbno0A0zYLb6s6v9taz9qzqbqOhO9hY3Yqfcalp9dMdJPZWpUl7hcXPI07LopRwwR3FXt/vV49a0
ydj892hHmMnH6MQ2/xw99jF69J22hDIIo4OXwIo9qq9i0ZCp8NhcjtjBQmjYwjFtD0MeIM+P3hu8
YGkjBysXeDdm6UxHNkyk1I2EdVrvmi/ebF0Xdz6B6op+WSivFImnvYtt4NqvJALRrfgYmAzL+Ohl
HFtn16svGA6ASSF6r+HTnPBOnPU2EYI+fez9VEd81A1b3cf+kG/4JouysSBNdIrNbNrZ1Q44svNo
2wJYRZb+WRrcUEFd5lHSdcq57G7UoPX+tZtSlIsUI3vgbFH6RiyWN0Jzy65DGuAoi0Oknhoi78+y
G4xjtI1ME30qM7eCuK0DCVGzSr5bNOunD3y48d9F2epmzXSHTXm8042BFaA0Xxe1yV/I97KzNDsC
UFWWfGkq40e/2uWPcl5fjVb/3UFXsFhfU2OHxkJ3a8llPS79sy00cfusGROklWM+vmynJJs6bYgO
xrQovps6dLcJDKVjUh2L7ZtAfOp3XYMc0lEWo3/6yTo9VYletddpU8dJh+I8NSS/ZQlZH+Uo5pQl
sDfQZbIm932NyvJOtupOh0xdhVOPYo9L0G075xE1wJMsyo20LCYOrZ9F2VrZ+w/MCz5Zj1KgOufP
XBwBsrkVv7Wt5avEE8qlRPeRSC2C2tXUMlVnybFhkTmmdjSj/Vp/G5Kk+oHG+XvVe+sX2UGdkvQ4
YjX2hWPeR4dCi97Rh/ndQd4hmWDVRnB+7v7vXrPSJkdOnb9v4/B3jHhBD/s/t/nsIN8IBOJvulE2
z5ys7D0MVeu3JqVh55zMdAu8hs3260OZMp/1fYOc+elf9VKnUtZ9DJPlyNUPa4WW/WEoNe2mlYDL
MR1WfGPunPcGkppf6nN+9UYVoZF0fpsIyf/vACFd9dx/CcyZjuehaa2rhuWZSFz/m2kJbqtCuqux
Tqx16zGpRyRYPa2szh2nj+XjZcG/gZzJVkvgdDw1UHw0fYj3Zk0WW5tb70uH6hi5kRWEgGqbBPeo
S/qqRrigqfANM7wvyFGy2uSo5zqKOgalD7bL/SJ7pmt6cTQktfWtY9e7lV/HZnknG3NFt8hMueZR
FsmdKDuCUspOdk5nVQ3d2H13WgUdjE1V2LIXji49UXZZNCzSXqiR7NtRkGLcemi82b5OimdZSqsc
6YYZtY2trcPdFUEoMzsPA/wVjVD5GVWW+TQT2AoT5KuPwwRKycvqNuQrmo5z79gvpWDdrtcMlZet
VY893P/SoTnJ4togcOI2NnpmOlX92r+MVdmFNkKdJJwpeio+KryvAsmwsn8BnxHvk2ko97JVL4Zo
X5ewcWRRMZToMCMFGmaamvrrMhdHon7ZvbNd2Ctn95hieufFGxBdo+SW+u962e2zjsMhML+c44Tr
1L8Qcqzv5cVGw+Xj1WcdZLDHOXWc42cVAacaW1Musi7qrHU/MQcRwPivBtmqoCk3s1yLM2EMlPO3
P8ZSOwVeDLx1tfLnFJWo+6pA4slXOlTkjQxovKz8o+WzjBDUm+fYMX7MjPu8fNzBKIVzVMzhUZv1
361r7S4BB+B8r6+l+rQkQdWa9ZMs5Ex2hyUxl0AW1a0DlPof2gj4QlbJvFtt5dA1FvVjUJXxT1yT
Lem+1fV9kjzWYxM2PGBEO5GPQ2AqTqbpiXAUoPgSPoksyktu6qCLhJOe0FaenmybA11Zxn/0wDa8
xGgasTs5APLP9JSmzS9rhr4lqxDYYu23xrMsyfvMiLXtHCerd7KuhsgZWo3l7ct6vXeyBY5i2gxP
cO5xkjfMF1lqXBWYV97hY1DVMRFAesiLtVYn5BjGqyz16kqmMBd/yf6yqtI8cPvCeTXyiaQR7OVv
o/lTmQbjbVbi9QjdtPfLpI142vU+7FpXfSmc2QhnTUej3i2/WaJWzn3aVgenzuegQh0xQNp1gLqu
PaYTOwXFWImW9UJ9H7X0XnNL7zl1YOjwib6DAe8OwrQAVyRIwtmiH4/z3CWo6FTlpZj7MzGE+7mf
s6NagUPCFzw7zGyqd5k7OlfhoVUhnO7g9hwxPN6Ep3XFqbNna+dNnXuZRHlobbO7U6r7SRTldtzC
6n7LJdX9ZB+1Ittj4Jcfs9bKgJEX9buLiHSzrNBQ8JG/qVECZFFV5jPGBGQkXe21deb+u1IiIq41
pnptlNYCVBOzD3LxZzMdVJb7uTAfQOUGzaLHT/JiKVhpr4AcuPl/6kBa5jvRWAII5n/qJq9u4CQU
0cmsELmSDXFnEGIoUIXYuqlA2e7Ibj98DlJbZWLuwWf3c1C+COYtzUHMa7vRUlnZXZR4F1yvOL6g
x9WeSYm2549yvSEvZFlebAWobLyody0qOQgryateVc1Zc8bmnCvQlHeyrI9mc5avOBLTdd3aN20d
lpSt/++hagNLviT/I1ciuUjFWVSe5UXWfRY/6/7VL5NrmWz+ePnZ/nkLfqzO7wXv42VZjspphFCz
RvUZdZfflzRGCjDfLpljJQVyX7yUzbJSvvqs+2zIU4GM+Wfzv2/xOfp3z3EQhxZmXxC1qY/RjntT
9L5/TovxVObDT+CD64M66hVh5FgPO0A+wNPL6HktysZXiOL8ssxfDabQP9YpxTotdZIb86B5bLyu
gQmWmDf8BSLkfPr8Z+UeM0PLfgGoH32ol+Wz0jfdodYK84RYrI4guWYAu3C67ziLhqvq1UfLA6Ie
OyIOERFeL8baFC9Gnp6sQXHfk2JM924sQP1NqJYygHzxJlqgDfwyhy77S+oF6GO5c8zSIN1Z9O/5
mu8gESsvU7e2x1Sx/H52postlumSILdyEeZOL/vl5BXVlnIl4kGgsgoNW3hHS69O6ZoZpyG2rRAM
GdKYtvG2gR7kxJ5tcUeXg2AYvbB6YpFjI+zmKFr6ngkSdnyhT1naHJPFtK+ETTN/Nov+zOR3qJop
O7g4kC9K3+3akuz52PRlOAAuO2ARo5IAAzHNc5OfFsV2QmcaANWqbnFi5JMitOGI0wGRsoxAPxhs
+6+RQRlGELAJkukOoq7zwLoSlMoEYGZxfq1xdjM9xSSHkAXmlL8U65R854i1Q7mz8wlLF9e6iacr
qn2k5DgYfscy4hKlQ/WKIkB9rCKkKFaHI/wIkM0T5NXddPiBuIzKcVaMN6ia7mmj0O6zSFNeQRxg
0ee1mwxQFZZRZQYpu6cLAHjc7pYds6AWrCUPDJxkLKshyoetXh86hLEvhUsy20ETlrNi5os+xjVM
N8xQI5X0MGqmh1tBQLK7CafONg5DanpXW1ffwP31JNGF67duZZ8y0mVBEus/HXvOz72H3GNvPrtM
Y06+iUpm4KkVhFmY9uPmVBvYDKNK0xJiatSjrZRnc9q8bewGpWNk/z29asO6qNarAzf5bLOhg/bh
K33re6oNbmx2o69D22R+X3rOc3ZK2Vdqq0qcX3hsTqyScG8K9FN1jcOSLS/G0FbP1cma0tvY2xgY
j2x0JfomIe60t3PBVn5V3J0o2YUt+kMxDMo5MjqyO+UMtG8j/iHsF2R40J8xSLsbsvmGq5zY2zel
r7FuK5eU6T4f7iCwxBEeBL+GDPP4LiE0IS+tJ4oQpTt/QfPKb+KmP7cNGh1t6R0LkCtHSzH30O91
e2fn7YCvrf2u0sHBHwyQ/DM7oX7f6jNaC9tF91Im23+KSmPXZ2+7yLrYyzOm8f+puSBCR84foRjO
lGexpqhZVNNSfZS7qv4rsf5yWovnIHGCIh6wHSsL/byaicURnf1tAc2wbyIfwPI3uNF+HjGLAAou
2jNkIm8N5EtQzy+2njToGc/GecpsA5dAaJqQRmbwb6coTz2/TkYiJJM4phlW86lFit3HkTjIa4FW
Szaw6gswxK2L9QOOxoujFoFXoa3LHA/QiEncyEhTz+XNnlSebzSB9SU/CWFXWjAX5atTOvXHO4CV
Zntqc1r6l7ap5rMXT/NZ2S6eGhZt4p7ceqzO0XaRa418haF2AomHEKZvx4oWTlOCs0Q2DWeCQMPH
q9EafzSi/pKUwvZbNecbaLcllqicdVhYETxFFTzmExL0aY7DeaGccSOLPi5RWqehUpiE/fPOgrp2
slI+mPz/aWb7aoHm3fWEWc7TslZnNkAD0unnTq/Mk2kB8LA1dLUHh2zeaAzVzlSH5ay5xXKuvfKb
UXcWRkDZQjKj7tN91lavseYJZOtwudi+WBMvYjtLAa4u0IU85yA/WGIbWlA1JfiPVF/PaduvZ6tv
rwvh8z3aA82ZeEV7Zi/vHpwsZUNSqWfUFya/FM3w8TX9vhFfk3xVVO348Sp3C3HqDc590aQVwPH1
MohrFwypKtZ9Z1s3o8aVGD46hjVK0p3lxVXb7jzkULMWkbU+SSz27miTQUzvzmUafZvr6CZa8IBN
3PZBpmshKLSLK/DDjtyLZs3nOC2fshYUmgEO5DTG4txWhOU1x3oXNjLL+LBhbJJVtzor50tvan/F
rCe+1k2XknQtDhDInyd2hYsbQpShDSQhV/snBFDiEDFLsI9N0e1TgcItPF0yry0mrBm4ScCLr4uO
+MyIq2uIOIDYxVarh0qK1Th/I4yVhh+cWeyryP2eI70YWnb/vNSbDFaDRJXmeVEgdD3x7RVhqoST
Payu6TlxyK4ibQMKfQuAbcnV3LKLvXBc3NwWdadEzsbbzxx/AXePJoq+08a83Hc58EqPY1XIjwou
oCusI1hkdd95PZsDyxW7xEtYJMoboM80NNDzDpR4to4QkB68OFREg7m5zm9Ci6r5gJsO7iSQaneJ
zefJkpV454yyIDN+iOYnn3JgL0OUqYweC4yZYYV4yiFOi8c5s/qji6+jjfbaJU+aU8aadU6j9DBg
D7j5RzjIHHjFvrCxQBFRh8/iWq87aCLNXaXE1zwtmyAXQt0xt9pIy2BqFzvFqxVH6s7OIBdlSovG
xYyiQZoUu8nTm8AuyniXu/FracKem0j8xE4/X1nsHvgNiUuVIM/njHfbsupDun9X5zkJU1I6GPoY
YEfYdYeu6pCt1LRvowtVvu9Fcga4HVjCXkIz7wp4c2m+c4Z+CD381QXe3FVigBDwzIexKyAL1Z4J
y6bQA7cDSj4U3YHfZxsMXX3T6waGguh2/LPWo+2W1qGwx9086R0sGBM/1NnjoS7ti5Wk/F+VLHta
sQAKdOO0Ejzcc5i4brv/u24TfiyWuT5pxsjRADOAEt2+c74ikYMmrRWQ2QimBsMxazanS6Gmf2fL
UILVj6IzGGBQMWYeguiLdmSoyjNQ3U39kMXPmx7ifHF8S1lRigD9flegTLZqGQwWPn+/5D+tpq12
GhYl94pltT4RmL89M3Pv5kK8cJi6rJ0ON9+CtDy56kOWIZbQeOtBV7x7s0jqINd672xpQN4bLEyv
eebuc0/Jr713P8da7I96kj471Rxx/Cmso6uMTkgMyYLy0z9mpmuGNuczdJu8s5aiBJxsgWwviu6h
VCts7fTh2rZCeViRJvSB9uo1VoJKgSw85Opvda3pPpZH4nGaXuqiKIJmKpoDGz5txz5qwmrTurOL
xDpazjoEiiZ+zAvbFcQ4ogur0TUrrPa4zA95xubYgqp9EJaTXexCJT2e3DveiLIVmWExNu5Dgk4O
3Ic+O/QTiCQs1XhGoty5b1eVWX8dbBjWprYranZU01i6YeyVetAPRuNrAOD2c+P52AU6TzCONFDy
dTjinrwt3BYkfvwx27FA4KwVVkBoK3RKMHsQrxQ4nNb2pjDCG6tHEi6tr8RRhyRJZ/B185yUNqlJ
JU9jUn2OvRvWM45nfHyIxWvrJoGyws8vEpLLuktYTjPHcG281yXXWaJVIA3x2uwnW/umQ/cKo5V0
baqBCq1Rx3yoZ7CG4KGDWJ0RmmWRDww0A4MpAY7Qs5kOJkI3yNQ483kqtUc9HsQeSWv1ofQqWBXY
7PgsAsljHNcvcY5cZ7VcB8LLqPrPC/5WJPoQdYzc0buZ1ngoFtaftmyNHcZZji/atHxYlMXwvXnY
Pg9b0aq1l71Q62eA/93ONbC/rJXhe16V/d4G6rpPSxAXRtw5YZ6IODDMGVQgJyf+ERz2o1WdwCrV
2Mo26QRNHK5h7r6stYn2ZaY8gpO+6A2iLoQ+xr2uZhyA7G66agjtunmjXZKtNPTpdLVLY7qqSmyd
7WY9w3emR5qAdmaGCAoYn2upQFDy9GuarPq1hL0WdipqobLIpH2el6x7tOpuBre+tm/xpunUN233
1jTT5A/GMLwh7wXS0jbGN2K6I8DJeH6LWbN9eIywITmR+ClCMG9atQzAHUhueiiuAWgdjbdusCFr
80C/mSVRJMgWzhtwqc63iDO9sf3g9AOzOZx7bT5xdoQJCNr/jfMOT5Tota9Zh4B/ZJjJV/SX2ZBH
5fjaJEkROOgJvIhUAdipHicxtC82zOKgV3vrSzJU2OXMcfMlLZmVF5u8meNF1XHuuios0EJ5ggLH
CdA0YxAY9zCD050mQGhbGrCyVTj6g2dP7T7WYYPCRowPcyqWeyzcsEct+uWudsR0NGu0o4iyt6fe
6bTzkIzlWWlG6+QCHoBf5UZHZSmSO6SviuMytca5B0y5K0s7aNFYOsEjdELMlHhLsI/RKemKXZ+q
m+zRcCsWhMbirnwEoS2O/eRFG//DupJs/SLyJNlla4ORaypCQEIqjkq5X1TmxU5NBGlbjVOQ9gPv
wFdQu39XtkLghc2/qrennP0DoN4ynFvYFKh/XoaEH/iaTL8vY66cK96Lb+CMG5I5vbO8ZD4IZ3nt
lXkKrcje5r3Z3KcTQi94XbYXTid+VkGv0BxtPla65wazhXKaa+hzsIwCEa/tKJFZxnQyp/LJ9N7R
j4SOpSy/kpGTucnzmijHQYmzB1FUHCY85y2Cnug3ljW8uDHML1jxgIdEu89iQrqK0IGdKwaH8a6/
junk7mOv0n3HXmzUtAp+BHdQ69Eg2sQYMjd/08CPh61Xnizcqs7GyISK1neyL436mgxe+rSQbve1
InltnA7igW9MK3ib4dykm1yYkt5YuMLJzOZAW1AJ0lXxd70Emi1qsCH93wRkJ1bzHpSbiigZSt1Y
eq3auFurAQveTlwS3ckPdaS9UfsIa7zbKUSBLEW5K5xibzXgJxU2gR9ZG0Sbg7ioXwgAcKQ0+jsC
gi4h0GovxiI96Oa7XpfGnvnxSztWFYJp2XQ/8MCTdjTisByXgzMILAQMgKpTg5FGZk8vc9Hah3jz
ohEpUsBdTUgBQ+oVPbwDQrDjfUpoAB36Luhgve7I0r+XVg8fyBhe4mhJQXj4xQrPbxCoNCgpK5PS
NLu615xd4bDwtwMaDEm+A4NKtqO2ky+du28LtNFqdfQeOPtzVDOvazOQ10XhJUu89bFmJ21n4w9F
H/glurl9iiOkdGznudT/mh2CZuTC2XHOw/vNSQr3pwcnLVMqrHt1iBNVfI46ZL0EUswBv0rvZrcY
qPX68ksslXHIp+0LSV3xsDj3TBldStBTm5eH2Ev1/VSt3bnrzRnQnCY4QBArKNtuIlREiKIUQZ/b
s3jA3IkHPPU4dzQLR46qMWsTQPVwYiM8HhbZLFsEpCd913QZ/WXFxw3+aJN30Uv1bKblcrCdv/MW
BfRxUMibCDdQoaGcjaVKfKAGQLAb1T4inh80sNODJorPWoKVrLHscpJYT2jeXIvRGoK0H4BxVQ0e
pKQfX6Cuer4xwlmq8t3UQw1X8orJErQQ8ZuDUtnOjzgj9x9VqNos9Rraa00MPxqe1zQt4S26ip93
Buf8Zro0iDsO4/BIeg1BYLuHg6oBMMUP4zasKD3bemNCJOt3SXxKYnRyjCLiW8nNFhmKyNyZZV7u
FjBBFTIaqB2zXqFppizmCQXEHgkiC1FmU2BxFiVfhlLBAsc5402qvQzFFxVUDsoLscCrbPplkvM9
jGubHVs1IX2msb6tQJvQz99B1cRfbgbmoCjLNfKQ+GlE95JGgsxc9Hc0VdUXNRq/c74bDuzE90uM
43pi81tsmvxqd0Z36klABZ5t75D0eeccngRuiVjw4EQcdjv3m7ZWxXFVlCkwspHUkRGtfgnI2m+S
nOdKvOamjUyq0/0SUz34TrZ+sZocy6W3tk7M71G7iSm3qo+EWVAuX+OyrH0jwSTJXOonzMeHvZM6
T8ZcfK0r7EjS7j2ftZdo6H9VBfvUIf6upsvfbioqdhTeQOYgRqAxTdWLq6F8ZKWnbhPds4f1e5ui
yxZVgakXmK3yv6h7QilKpbV7tNn7XWZV8PDTn/0I8pBDWX8/je0MWKfIAAu2GP54005Luy5U9DN5
hDKPQDxb0d/dhs2yHLD7WQ4DbRyIvPHkps79hqYN0TLp4SCz+xiBbHir43C2jr6p/WQg1re4/lCu
GHytXzT8K/bx8Fi3hrefyyZ5jGbT8p30Wnt2mHJwfnO6+WTZU+SbEOcO5rq+YHeSPmw00kMWKSxR
vXckHO0dWHi/K4ja1CrijVUU1U+xyH/g3zz7riaKs24ol78cJgi2D06NK/gGw4xQWlu9sQjcmQn+
yK47P+U5vsYuO6+akFpQD7ABGvD8x0Q1+EnMXtAaTYUG6FQy/XOgSsHf7FdCLuFmtooynzlf5Suj
J9zqQF9TpxpeSYSqYeSI9BYV1SnuGueI8ZYS1FmjXI2aj+p49t4q+CLruTCubbpY96Sl8HPqCet6
C4A5q8jXbb+kvBrrJmEe28VRt7rkUcnqDKJpYt9jLVVoD8CiO+Iqm4NWnK14kS5YQSP4KvpnkAQB
2ZPhro//D2fnteQ2kq3rJ0IEvLmlt0WWURndIKSWBO89nn5/mawR1T0zO/Y5F41GrsxEkRQJZK71
GzQ/8WhokbYoAAX1AWX0VssSoO19eFZ77sLmnKYnN7ah8EBlxYFsxnO5tbEfDSMS6EP8U4Uoxmo9
JPenBUW+8dzIhFBYFeQCJwpS5C+UBV5q1kIKSNVBVh+nBDaTZDQXnlsdOyF0KZE9aInWx/tg2Sub
LCiXVlzMyAU1kSgMY7oFXg0pVjUcNv9w8ML5wW5ArdzDeMIpW3UGOdbOs3fpxUE6ftWKaQNshrai
lV2zwDabUiGZQm6Q8NHhO0zvjaH9orTmXqYaXmI9IQshwnKU7bKEqIAiyVEu26zL3Fjuk271ZxlG
SOrB8aj8JXDkasH1kFoz3VDhrZckR1af7DudWk3OBShZ2SmVa2RIjCBdhPmebIprGIm+h7If8qi2
nKs86NnPKo7YSkKtVRYq/yYgBqLDfUDmoLE4s+1as+QCpGKm7rhFATVAyEFMobBanHpEJuSUvJzL
lR0nFJLs+J1V1fRctlN9UEm7rPluzd80/1zXE84C4dRsKmMO95oVTF9Muz/L/nBCmF8J0HbFFaS9
OO3g4CbJREgk727ZnLsRQMfkVdDJmoT6JADnreLFb33vhds5VikSjSAm/TzMX42ofm+Ql/0RR6D4
ZrP/KHSWWjCIu1Pqgy1V4eOgKrC07Q5GZqz3CeUAlJcxD3yQvUHR1Wcrbc6J7ncJZCI/2WIRiLS8
0GcwtTB5AMXz0qv2SgGe+VQJ5FShQZ8VLckrEK2pTvQnyUD4PfITY2WvTDRVV3FrXEy2QKQuQtTD
KkevqD20YFQzJLomXct3n0HRj2CRfrwPj0c72keqtbFhQh1B69pHIxIiVaORN1tS6M+yA/4hXnzy
NNBz0lPFHEEHH6OZNVY1uM7JdRLkYTQnX4ZNbRxJw1fWwfhXc5Ki0razaeqdg1L71c8H4KT6rC09
0ZQHaGrJYSqyn/dQEHnTA7zxJUocpoJSC2PDliRWXWaANf81c0SdeeHmnbWnku5fVTL/19klUxd5
RbmR42QHyn4ue2HSMN9iPFOGMszGxySL9POA9eoqI4O60sM6vmiaFl/k2RgZ5hadPyw//94x2XN+
Sqx0I+PDnPTmbUjDHrzKgRPJi7R132E/38+IbqpBRHqNy98P6E23qxL+yKLrxp+K3RRv+Thba0Rg
G+QXwfpixjAuKhg4Z9lbhT7+N0r/UsyN+uh28UMkRiXk+w9BXwOMAbHLLs6b1gX8/E01VPWm1wf1
tc1JnSJIzZpPNFV4dwvftKKzbPL5nPRO7R5la+LxaA+vGharjxWwERls2ro4xw0iA5Pjqa9siIa9
0SDO3o2x+hpis0eSjwqb6dp/6R5uWFnTV/yDgl9BaAqH43DKwM+Yi1kvsUIeQuO9KMDryrGqO5NN
6iJ3I8daRvY5tRfOWXIqW8vPqX1v3abGY5G9OK1lU0J2HByjxViyJhDha4qQomhcOZ32YvpBcvHc
8VKIlldG2sucre3Mim6NLFe/cItKH2QXh2aJgF69l5P1DkjVNLTqWvZGeZgc4DQqixBLXgRjydY4
RvMwVEP6nmVaCPy3dflBBO0JOCO+cPPYv5V801wkPX78fajt6p9De9Wt/jF0mLoHNFgr/FTDEvhc
F1RXcHQ2cKHihzpGFZl2FN/ZA0/7oYMI1v1CTC74KHvkr3LWNCs5SE72h7q6wnG1kRdP/5gMz3Ta
y2E1+1Ar+nO2vKYOA3whZ1s1Gbu+SpSlPwJSa1A13WmR713dUOmWg099uZr1rU2m++eoGw/eXEQf
NeoOgluDw5xhRwuvaKmjYNT4rPYDyZF50JeyOWVK9GTZxa2T+4j13CcDNuvBDI87wCDOwRZkfk3S
C5SzBqlEo9qZgZrCWhWi5TIIzQRWl88WyEjL5jZwqk1DZA14hkNyXARdHp3qwctelCFV123cKmvZ
zBsNvnIACkaPx+wFMRr32YX+IBpygFmSpaPed5rypjlYqsr+GgbRexuw8G5qUz/IB7QNxblp2zee
JBVAvFa/quzuc21Wbm44cR+/8lBSYO4iFSP6zNxXHiKE6vcVJoGrILEW/Of/rOb5Qx81n6W9gb2Y
2ps8wVJhdzyH20xxzSdrQto9VbrmL4ObjJY317IZjOr7EI9X01kF3HWTRa6vwoHSJIVm0rXZ7URB
FTBZlJRC/m2MOjjxpmy9ZK84g7rrG1LvjWC5Zbqp7tQKF/jJy8vj7U+ZttBF1H9JSzvpcjebwXdY
c8FZhnJUcdekS8D4iR+nbkuJaXuGhU1WSRCYnlDrWaB0vFBI3H2NNEGLz5r85CVtcEVN1iEHHjbf
x85FSCVMXwurc7cU2K2t3Xrla57lZ3KazffGAQaQm4p7adK6OrVskFeVKfwhe6gAkiiTJ3O/a7T0
qe8yMuRO+Wuw8l2h19UvlXzZ30/EGBkZORkc6OIKvi5Xx/esVVZa7R7JwwndkWlVlUjgtSo1hQSI
2EJ+DaY+tlfxEHZ72fz7MOhnn8PG5l2PvLehtdDhV8ckIc0/owqGYxSJRnbAAqYvUfzyzGkDZ2Vq
KpIzSDqsqB7Ue7PyPWw7cv3xH2e8vM+YkQ/l0fXC9BoowWZm3/XUCGUi0WowaXmCWqJDL9cxS+gA
2ISsc5RtPJvOC4se64BbsrEqBPsirKdTFgZfdEMYK7Sur+xSgJRXTa/bZYQA5Obmc9JBtj2TEtp8
uqCgqJsoqoExDC48mwiBx2nRwi/bYrMI9VNKW+ZlGwGyANMHXKNVd8owstUJscQVos7ZCeGoeEFZ
2i6nCQ1JdwL+xpk8sK8ZN5hL86j5Hbv3jg2cRpUt2VbGSpd8vLyAMfb22YhOTW/oKJMMqEJEQfSU
zeV0bO2dWbVki3HaizbgnfuF9PAshU1oG+TWAXjNzQlUxm82nwrO1LU5T4f7WHmmzvO4msTTXjaB
Mnm7Dl9DmKeu/5gbzUYb2AB2ohVR8X7oWEzKPnmAsFLuDZtE2D0GtipH1pCDnCU7XFI2CzXPKjRJ
uBLSD+nF6fO1OxTkuHrjkjRQ1mZktvYter5krwo1WzZdx56rHhQUTivtKTWR+UGQZ4ffFr0hDPF1
pivqWmSfs6W4XqKH/SUBa5cqDlJYnXMCU3tRxtmBt5A7j6mmwAtOIkAIoik7xtovmejHayvt2nip
hL63MEPY9gHOmBQxTR+5EnM8ydGeuJb9mLLBvV0yyrGwhjWR4Da8UYrWeRjwQAohuf/3FmsfwAvk
UuSzQ5hgnIrCG4ttojjhqikQzWhYE66cEaWGlYNIDXXFoj5ji1rdDmPWLnnK9sd7fKAC0K/K0qX+
7hmYuonBbTFR0LjP883a2ZaZ/vUekme3y8Rr29yEdR1cW/3nfX8mI3b287Y965oguGbZrzTvsaiZ
c0sjJRFY1IcHX8EyQkPrxwoHZWXrGTeJmd3eYPi7rBxn8va68WYmbbVpzAkhb9FMIj+nCKRVD6Wm
B2+Tuxnj0ngzYM2cEPSut1OLqIfU6uKB/XK7EYDP5y8G1tiiD+9+yQrdPlWmHT5bljXt8fFC61i4
yoI44LdPtmqlmUH0PJO6xmNzyLaR4PZGtRld2eevI0nmtYVWC6ykz16jiuOrzzdUjk1TVG96z8D8
/DfDEbhVv9ECSBqS4dhEkXaSZ/Ig7+119pEFk7NWyHUfRs3Qz23qKvCsENLMsvCr5C21YHVYp/V/
JUNPZiDy7aeYvNkWibhjizfIKuDu/mwiFLkfA6BqiSBJj4Lp1hrLHJjgs4yQx8+XNrvfPQq4h6gI
jFcSekMwjd9xKkQclfd3bnLEfGqK9ZTlBF2EdaETTH8M6NtZOZsB1SK1ntqnBt2JZW6Z5E2DoE/2
2UMHHfkyuyabR1AIf+EGuYL7EX5FVbFck3Pqj5ApwpUyet6Dj1gQqxOtfg5Z1O+82aa0O2n2l6mz
nsp5TE5uyx5c2nLqGLYKZTH1D7/d/9QhY5mFyiIVcnvjCn/f0FCFo+wktsk0ZUyeyYN0CE4DUwVo
nnO3p5j1Ggs8umNbzZM8JKq2xBsvunZq2j6NfdceIgc0l+yUMQezh6UlYOWK438EpjF99fv0oW7C
AYObLDrCWhtXEA7h9lX5Le4KgEjSKJ9xl/GtGG+LeCbiMeqpe1y5kbLwgngBCMx5KBHXfTXTN0gz
xls4RBYKAQiyOqkCP1THTCZBnW9riaY6eo9qGeTzKzkPe+U15CjJQ4fPnl4Fzz/pTtEOqsmctx0M
xT1oGg9gjDK2AVVd1z5BipvJ6pUI1lr6t8JBb6BuMuePeJupt3ikMn/ASMi2c/uitB5Wi06ifrhK
d5Kra31owToGw9fMqBCH0YvhanZqv5vsWtkZdnFOPMfirxuoxCR23FxAeNmHzLUeUC8eLMAwHcIB
CB/IGIU3FtBGU6J0oSZYMGCz98Pgm9W+YDxjPekDi7Sua/dyPwowQz1OqhIvZTPN/HpTz53JZ8U+
lNIfynN5muG5S9PJ3I1m1d5Zac1njd/iqSm9eKW0TvgdSQdWTpRk84SSEgKKFJqKIfiiFs6jm1TR
d1UfhVvBaF20tIg+mWIwvKZdoLfGmk2Qs6qdnsSLmprlAk0YZa+pbvwkD7V3slQD+FRdJE+d55dH
W+u/yy4ZspxWlDqgnPSxm11DHeEcj1Qmd5gxu8rYlEAvglTzXdMqPJsKJFc8PMMW0ThhkYXKynB2
KUWU6uTvbrG5gCsQRtGhUOE9B4lmPd7P5qx0V+FYWo8BS9gVtgLzIZ6yh0izMkRTPAS3dSdeQc7O
r7GefB48KAGlEtgPMi4kaZe6V/sIdrEijeJEe5x6RAvC1Kg2vgnt2RPAeHHHuY9Ig/FzhFHU5ltS
gNsUI3SKLIuiUY99loO2jvoZ/+M/juykh43mZQlQ5k49YW/aOCpZKz9gJ25MwT7o+o96towHlDXN
hzgv6UiV+SfSMd2uilpsHtz+J/ow/blJmnVrG0qxThWlX7rsolAr0JGxFOvHVsOQRMvQPoxrGGOO
YVzNKDavujhM/rjFoorHcosfPeUlnrx1p9cwMhgnD1Fb+ZvcNRGDETNkzFdGE+Z6fkhNHxgkchRs
L31SvVtXaBKSfeLVKo6yyDD8PsmYlCiUsoVlM7Z4E40TRuZomev4rNxckpK+/eZGWvJFifg8UiwO
ArTDEPjK/JVsKlSsSUaZ3NutEIHaWSkOjR7ykEEYbgnBIUdPD7ucS4TZkgMaDzm5vqIoUPXu7tZd
j0i8I8WXwc+GS617a7lGUOK+ebzH7lnbQoxregErlWlbXC4+2/e1hZzXlzVuPqrmXuW9S/OUB2ua
nbMp7mSFN5hwKUt+T/JuNlnhRfbKsThCmbvWb9GdBaYAPoUCbOnh52XCBZYHPIvqUwICb4kQ5rC6
d4x21tyGaP04r/sOdYBBHzqksaZ1J0SnwkShhHC7ZYZVRO24sQyg0AElT6/MX+bCsDfp7DsrQ+zH
KStU56luPjqxkW/EIavmhdU0JQp+jA81vAZAJW1jvVNg74D7DxEmuM5z+nkmY7GIjSIWD1axGYEg
/lU1YIIbbwwPVuWFz2qYVycA6B9ZNYbPjtU+DJaqLOdh4J7pcR84qxQa+kEJ+Kr5IEBhFW+kzqvm
uDZSKyE+AWKnf29KUVgo/s56Gqlrei18i15JFlQn+sdOqJKzm0JsCZGdlWxKpWEkA6h0pAisCaq8
wbZpfq1NUBdem/KzLQ1+VBaYtxWFKu0kH8TykYwfDd3U/X+y9HQW5Nm+RdrsXiolTL4AcLqJI1h2
6QAQ06iTC+mEjsLf2lI0qp1CKwH/i9ukVuv+nyZNQa4d+1q8wQrBF7m2DIAS7WVTCr/ib/LZlL3h
9LdmghHObXCiKyCjgvg1412vShfNRLT4MbYvmkUa1fOrquAhlhTgTpQxyjamNgf7TGF36ZVG/VSM
JGg0D+VVcw6C7wVbTB4xuc2WhD2MiWyeVTx5EysDT3R4kFcVPHHkS5zRe37Ah+FdvsKin9UHZ4ZE
DkXhC3rg/+yD6f4e1mMGoNShmGk1VF9KSIlmmUPVl4v5IQwAuc+9updCXHJMn8b/OeaKQo4cEvZ4
LfcDOMdwNUcaasxZdSHH4V4srfBuZ0lEEjuPweb9oyNN0nOHOMnxHi9Amh3NKd5laGbIXKrMoFpG
c0Bxl7KCSNvGCcgyVL6HnUzUxrrb7cDxGEs5YVI67ZJNxmHOk/KAovew1NIEeXQ7CPeW0lrPua9r
e/Yt6MtRcH4uCtt6Rum0VLMKaSAiPLe/xwD3AnQJvkc2xl0YyIQDAqFqlHtnCtzpOY2HauXk1FFa
+f1vdT5joYFkl1WEHXuObBctUygiyXibqLe4DI3y5/r3mBwmZ/2+hhw7gKy6XQgZnTU4nCvoWpC7
Uf7XwDZ8MVptTeFzCI58N+d1ZmKcIUb0rnG55cRqrV3DShvP8hAV9XgOxEE2yX1vYwv4+QgGFIfm
JEQE8VA2GYgUobjXi/uhD0ouHKarKQT3ZJiImznTtRXd/4oYlbtFnIE0MTQnVkgYGi1v+Re1LI2d
Ay1zIdMzMgsjD6PlQ9WJu4M/eW/aMIXH0iShl0fezY5CVgF1J13h6ew9yMeHPFAUWqVW8xmSj57f
E2/bVdFs9ObQ6jXAtEwZr2NdTVe9KaAHgqnYyJg9aNMV2gH0mwQbdhm7lW0dkDWGyvpCr7+PE94R
UciCvVI1fEai4sC+KlrLHJSIa13+GU+cNFrDsJ6//n28jGes8q9g5OJFEqqnNg3N5zHotbMygZuX
WW9bMVHo85z0hACc/kVlYXlLmtfUsBG7GTcyCz5X5L0ULO7aHDhlW6F4tuqbA2Ct8OHWslqRF7TR
FMdBUMgep0+3W3Wjtl9QPVYfkcxUVn+ckQlH2Lxaj5rMSE7Dch419T1K8w8t1uNfdv+hdqmAeACT
y9PY+DboIDjS0YJx3hXKqsBW5UFRwOqNsxcLpIFBPTWowKb3AElcmK6/eDMJ+7XCTs7NPANV6zXr
NfRif4ONBaR42cRFZeV1brOXvebgoLWcufq5KgvrVWDfy6z2nno31F/6Vl/ISarqZJcssL7KOfCf
5oNa9t3Sgrfx4IVoNTqZj8dvUK36oUFVX/cBzMug2qLgHif1RbbkAS0//0GeucZ4rOJeOdzj5pjp
FKTBSdRg5S1g4zfj3CqyvIu0yw1wn4kmNn2yJeNWazg7b9Ljmz2vNOSVFrzyIpVbU8sIoivp6ali
GSiwJ0qa7qQmsRQdztRjMrnqcXS1aoue/3tduwh1TYNZn2IlhVLRK1196gLv1p0MFCVXMnZzoA1A
c6ymqS+RD1kNumoeOgVP0EXcq8nxdpqK06H3kqM8kwdrANK8vLWDceYXLAbdorgTaE5tHvzZ5uXO
3rH6reMIDA4zpejx3yO3R075q4+m+HHqQur6DJYt+VSRj6D/Pl2hWL+LkhaDhqYOL16KIG08U7mV
zVrRQpKKdECiKQ+xCS7HnK1gR1lkMWcI2efzkEHMknOLpAE0pM/b+zTZkaroUtphhqNrMAJEV8er
PBgh2ecBhahW3E/ucasL9hQ/nFOgCMRHEKAQeZ8qB8upTpy8ylmTuBXJs99THSo4SKgl6ETKqW6r
TfuCXxzLOs8gJa44VA3ieH9rKlqBd3FETZxOq9XMJ145glKeGlBkLc2nQhxwTehKVulylAt0DgeE
UF/KPjkKBN8zFAH3JFsqGvRHVe+EnSyz5azEmn5lMCRJPZj7QeSegtqBm9ciYyTlk0hJps/oR8k+
GcGsAhrQ/8/4tB98GLbRuHMA7KztYbA2em9Dl/PdCVJL+Wfz3isHy15VDHbF4Hvvfa4mvNwUVweP
VBnWRnrJ/mPuvXn/u2EAUrrSnW0sstVVqrIHbLVFI9PRzuTkm7aFalkM5pQBzfdPjde4Z1fIKZix
ZR2wFksWhkxWl14VL5HfmXYDsryPpvPdMPJ8p7lUpKRipDZ9ReNIee+S4M9wFH7rMBt8v4+WapRB
+O0fo2V47L/BvPBvo83QNdZoGPKNFjrPsVu8wdF5qkpPqBNF1ZcAfoAM212in5F9rTA9Lss3sOHO
dvK9BuuhrnhTstBe3q6RfXXqOMShMQ5ipDT4trcmTAurNeMH7DpwjBg064s5s2pF7L74aaXPUuUz
1/QvfRDW71WUkO8uh+SqkIHd1SSE987v2drv2XY55j/d8TlPC/OXmB0jRvYeY4MLf8JJrhm0td3Q
O5+zAw2ao9+Wz5o14Jfjh2AYHX/8cDRMmExd/dnA2uNWi17+iGnUrNXeD+5kXxV0Q9/bEaOjQQXo
M1gUMRoSXQ+amStbVNC9Q2uCyXJiY96GptFeVLZZq6ZN0pdkevOAmS1irY1/oCKwAPSqfHMiJViJ
rOdD3uvmERPDbp2UYfFuuu3RbXzghphVoVE1viBpU24ri4JKOmEnEoMmAAqZxHsbmDU1uzI84pn9
GgqkU6pFzhVMsH4dDxH+c2ggeS1hvXwJnbk43mLI8vbLueHHIntvM010TYoB8ZBEzqtG2EV2gJ6l
cnaVyPwaeNoveYKf2u0ETMovTVWNr+Lk/zxGTJ/FrL9d59+n/x4jLKR7DKufLN/pUVcL37V4YM+M
RuVLwy4LCe/4SbbsBJZQ7Nj5wdTj/IUMMssG6GIr1x/7M4DzZGUkWDQJT8bC7btn34GkKe4IMWW7
5999FJtvfRKLJ/s05snW73nIb4BPGaPiaGVVss19UkigKcwv9tw8yE3ZXPrhssRZ4pJQXjkXyJQt
A7QIv6uoj9hm1bwiWbaYBfswLUbwFgXJ11icgZ79PJMx2SvHIXvwv/Ter0JSB/JSOLX7CdI4mhza
R+85JEz1qN6Z0aB9NMZjFavtexgq5t6f+MtyVDV1bxZlbvISev8QpNAQZZzCTYOKZa2f9IyPtoWf
NXgejtVprT15g+4t7KJrrpZeK8gO5irWBmr5EZQaqiD4OzVFr6yR6Z3XXlfWO1ljpt6xH2oSrT2u
Apeqr7JbKToEWncbJivWYhjLbON5trHPqRE8uQ2bPcShEzdbqkpoCBhmsS3Qev7vZ//7ODfV1KPp
+0unMYotuYz/+5Ua1XDXISJFyAY2lwZfkWWD2tqmaBustVIYiotmws9CQiyCMOu38v3rYXtVeqV6
Soe0uyKu+N3V3PZkVNQ5DbXRTnB1v8sCjyziBKq9DzUDyqCo+ZSC2WqAMNnIcg/ijd0iBGy1haoA
VNNU840ss0m0qjwDfV08QPOx8cPo/uxtBaBVjtMacz31qAsLKy1Ps8gaK1YynmXbUcgBqPDENqlT
kBDFv2qHnXNwlofCn4MzqZKlGngo0vyODyS4d5pRU9mImtMsFqOVXJcW+Normn2UIXnQ2r5vF12r
BiunwM7RcYCaYtJWP5sanxlpDPT2Kr28al3YQi+pne8K5JdeeKD007Oe60/yc4U9TG7Mi6fbxxxZ
2oXtXPdU9ECKIAv8Ven6vMjtTtDAwEt7m3sNvol14UOk/ZKFd1lzV2H96wtfrZNlZRdgZst/FfHv
YzAVxqO68E6yVI+RX7Py1cTeWn7/Re8c43Wua30NxhE/1ZJb0RA1BoV1XXkHhnbE2TL7prlIh5Yw
d5B5zJZWYTUXd4ic6aV9saoBVZTQZyFs2mqwbZAcXUrJQCkeKGNplY/Lfgo30Py7kzrNhXVO+goS
qSzvoIoA5Y0dwc6Ys5olvWdc5WHw6+4ymyj7wdG/xdFFfc310YVHX5i3UapYdRoFkLJ7rGljd1dQ
7C6qX1LzTtUHvu5GYoW7MGxKmJQ6VRtxkN2yIxJwchWO1bJEKnMrfb2aTtd2ugH8fRJIUxkrvZ7H
Y6RRppFQVfDH18zxrJMcEmHZdhkcpEPEBByFgJ5LIBHqdO3ltr2f5hrIhjnE82sV7es28ZoNvrHT
fm7yNS5DPZKNMxuVVjtlkCJONeLMpymFS6p13guOWcMWNuPYLGRMDrElvCKr/Wg3ds7zJJM0uuLo
B9eYkP0QStaelRgHyx4uvUjLVDpWOLGWIBOzHB0vXMpPQnxiPkKzN9FAGZKflYh7FeJj99Dv8f+M
R6AXbdLBSzwx+NT9vpkfEl9Q7XgRv1viNYyjEi/wARpQgwKKo11lxiaOqM+O2LVrNsX6f7WoAjTr
qBDZeZYsF9tGj0DpMnyhRDPL0vYIsOR4e+eqP0G4CP291OzGHO16gy1ken+WOZhOgxMQkgrb3YxE
PR8v0qx1+t0nYED0txoYJ5mf4Z8KKf2+DoU1UHG2wxaipTwd4zlZuUYPkk/0OGVfnOXZ/SBjAI9V
jzSaGKTCed58/sib0PuQwds1UVRB3drFw0AG/3E52fTEn1A7cxmSMD3eh01dVe8j6A/RVhOesLGm
HgZbH/W9MKhY54VOpfuao31FPvb3/wceBKI9ff7/d7+L/hviOLwefUeq2r0h1fsMlGSU5d7qBkQn
KeDs+kBryHKwxpMDkd33zl5rrm9w9kB0BEBwJsoe51iu4LzZ7BaBoWF8hbruEhdMewWkRh++2Xr6
NdKdYdPpbX9sx6Q/wtasfKTishJ6UIlrjNALVoV+sDy7HxSfwqrtTLt76D8NkzEAQD24sCm+IZEk
kkgvfG7tAGSXsnk/5PnU8myI1veQhC6h3OA/pE0BFaaOkYJq/IcuMO09khagHHz+FWLTs5ZmBaHO
nnzLWekt9bvW+3Uz9A3nOly7maKusm7EpAjpOtUY7Usv6vmzUagHNZ+TheyUMS8xIa+4briVzWpS
3/GwcqlPz1433DCqeuCvLR+ajWWoOc5D6BbINFwXIniUoRJ+zg2cAQO3PIXDUJEYU8AoG7jZ+cHk
LyzbsbbygRygCL2r5uTt/qC+P4//3nmPV0O98Sl8HXrImTeGiIFo21nHK+OTP0JK7Sx7pT05ae4/
ezvRvM+VvWgYPc9B2X7TsciAPgnnXC6/WH2TNgump1GhuhxE8Y94wqi27ofxGIxsHU79ECcPFm6C
S1aKe6/A/lNtfIil0fjRCfitqzsGvocQIILGb3dq3M5XKwdeYKih+lVM8of+qGlkoGV+dfCd+TyG
CixjkQX5nZoN3fT76KOUJEPyEMRiKZ3NmNoY5fCQeMMqKvFXpUL5SUsZKKtYFn4jcm0w6gomEI1b
PBhOcxsm32UwxAFSwfO/DVPKUXuoBODSR5fSGR/lIyceE2Fo5v+QLXlISLmuu1IoIguzShmrcVld
OKqeHT4dL811aWIf40NRv6WS5ZuIw/wtizP9EMrsUIYB2np2SWDf32ccGcqpMFH9Ex+JWU/eylcc
dyWf4TDgLkAkMB/kJ397YOce9CKX/OtGjpBP7cKMwh0oHOP2mJexQWNRWCPweF8R6K1boo2o6VSf
ay2Ztz1yJQ/gM6hnpT3YlhhYVjL13jat3J/ywdD1066mzH6Urds6oI3HP2JyGQD7s14OJpuKxxpi
IQSIhWHWLp5Cg72fbJ5oPGv7N7fAPFqU+//TCDzs+jeIK3+MaBqhI2q1KHWJZU0UK+6p0NS9ESUs
aeTbzOd416RocN/fZpmBU/I6IJ33GNyYcGs5PnYwYumT8Kzbz24Mb1hpvw9DXn/RJzLsMM0ph3RN
faF2C8YP6weyaBNCftb4Y2pcvmF2C7sJA1fSb6694yMdH1v+wW5DhGOmmnt/yUsPui6KDi7cBMMO
FkUSvWc6go542bWHmh/kwa6CZuPgIIo0X9a/9GE/HjM8uRZVPPcvNdrbT3OABWoR+e3ST9tTo7XT
pbESD3K+Oq1sk29bEJvpYw3H7dBpgFPyWK1gWrY7WSdChv5zRCtGNP+3EUmXVegYdH9cw5vLdq3i
FLcEc5FsXS1Ol7kNx2WRl359UeKPbnJgxCUTtFg/jM3drbeDTb0yq2ST6QVpvNY03hSUQpdxYEcn
3UvNN5PiUzYV3ZcJaPqFbNpfclQRlN7WMjom8RZ4a9MRh0SWdEWgorkgTu1e4WuPzRMcF2IB2hmb
PhLcdCE2rhaKt+qCEuEX0bzjl6UKeapZHgJXibm8d9QdEGeLpNnKd7xs5Q0whNPU2DvW4AHoBkUC
2TkPWDcqGbwhTQiCVLmwXNzFRm5+MbSu36ORgcq9E5RvQw7yppjSaRfmXfmmxuDitMhQH2RvaEHf
nIdXeIvupTft986N8KnB/GChVviE2krofbN8/WBaGV6q2fAxeWn6q9Hmd0zmrPe5jTpWnmb7FLKB
2QCkDc9urtl7N1fVXdQPAxQSI12psAxifC430i1LmmTpac5dVcTQPmCNmAfNZ3sQNT05UMZs7CZu
82TMtwf0JHS920ioRJuCSdFbi4W04/qnOZr901TpwQo6rbJEKMLu2e1mykl2Zzpq4kiPLifV/YoS
nHO5H2qrTlb2gIWLjLkdOyvwC+EJY3jteB+Hivl8zOMWsTnmp6kdLgrfnRt96ceokgRqH587u1xX
ZGUuiB5ZF3k2DHWyZRfrCpG5z5hX6v2hjq0fU2QtdSSkv5DNwEVkjkz0qrzxvZuQSDV7S92bQqfd
Q0UQ4a/nT/COqBTL+rEsLBuxvuWnEFxly9IidYVXjLeRReV6BDGeKfEvWZLGwvEb1THnrImDPFNb
9d3PvHYXkv9rt+zQw53aeN8jp/0c0arVtEGqi72n1wy7hC0kC8YBkoVdTFSzB20bgck835poy5O3
LYp6Jcfk6Dlc7brFWSfDOjv3HZ7ACNSNoZ195FNmIXgwj8c6GezXckRFM2myD0i0024eEPMxdQw1
KD+NC+g6zW42mDpJ2XdkSOtbm0wlXyNfN55NX/uYTEt/HfP5i9Po9g+tj4/8AIOPJPH1VQI45GyN
qXOc/VyneoPK1v+wdl7LjcPamn4iVjGHW2VZwTn1DavdgTlnPv18BN2W27vP7DlVc8MigAVKliUS
WOsPsqPpDh6kZiGBJeubYtX7WDJntXbVpKUGCAta75HbRLT2Go2yt4jR1dI8wpzpttwKR2gCMnJI
qh5A9M4eWDe+Zy8u+QpSzhH6foClj678MBgoh1nhGoWtdm/G/I62oyUHICUibGv0zDrNndAhMBUn
ZhNBEVrkWPuchIlHx09U18pnYAfBOWrInIvuXIY4prRWuxFNMclXqnJptL29FJun1Cok21n0/E82
ZNua/Rgr9zG3+Pu45IPJdORQJoDuN7PQ7gfcIT/1V9Nz+u/4kZ3wKm6duX9ArShMt2rkQu4Xu9x4
2gOnHwf0vaetrzjC3IDwgtnGBn4acrtm+9hAWbly0RxbiZdSanffWWP3iEJl8al/ivepiUzY6eqU
lmzaNVe/NSzbv8/1YS/u7LXuQJ1rLECj1PCf0Y9u2XOyyzDzOLp9B1mhFQ+KSDFiuFm6fKwDANWS
bqGmE1cUtDrAsjPmTwyLgxmnBkD5RC3e3Nxy9wXaBysrSbqtMwkcjD4+5UNpgAuNLPhTuR3fRvhL
1loD9W/qipWCIhlrHxEvo9WslvlVTKLg+PUZI9oIsykkgErUNl0p3MhqJS27oFTP6IciuaiEpKUN
DYCJ1HQ76LTYOvelcR8bdX/n2vyqaIwQ568iWf2RWrp3CpqsWg4lDoOieTlEFP9Poom/LZoeYBu3
KDt1EAVsPgmDrfmmoJK0pybzbPVBzA+lCLfmBJtLJT+9kR2LjcyEAc4k9a0xGxldfCAfAiR6OZRx
DWKjtL5fusQZBjn9Ce2N/mRqMSqGuj5HoARy7+smfm55sq+VanjtYcWtgBbbp6pp2WYqqOkHqZw8
ubr8gomc+ZOKFYUN/6hK1bOiSdVd0Zc1pUXvd+aF8UF0ZVi6Xdd9uhmnANFlGq68CSMpWaV+oyFZ
11Vrr88jXCUMbynwsPko4zoXDuYej6rqGCByYC+09KeEWLhSKtYtWw9rXwRWsxn7Cl/GOD8I5Dpw
MoClU3EACTfusJ5/jtIKkqinPZayimgeLY2K/dxC3umH5iPV07sDglsC8FOxm130cnjwfVW9GwJg
vnaqTrhi0GqoYe5LBLQAFtMM+iZYKbEdXIkfwDTJGAzUKnQbveHOB7g3OmZ2YEN1nB2CyXrxTn3/
iCxPct2IDF+nbJCKnHTt+PTEJ6Ra7rDUHKnfXj5WI++BKNvjjehC7Me78iLkDocqLEjdgtpJcR4B
OW0U626w8lepGl8dSatv/VJRry2eBAvRj3Yi+uCuX1/VoZm+VO3J6vLi1bIfWhWPaz+OhpdY461L
kERO0H3dR+Sx5n4jKvQ9NQY0GkJr1WdyeU578LFP4rbiIU4h0A9SkFls05C/aNALmA4CLREqirMZ
h9BffhlIcxSW2lIud2JAdVxv5xqufqWir9Z7xaOo3xjx0h9oiH0xI+hdFo9IUo5nRQHuMmW+Tf1W
8Wz56PHTy7adhktJpRTKTVUU8aSmm/wqsXpIPP23LHWPJt+8lx69FWQn1fjGQatpV2u6tscjIDx3
MbYvmHRI132KJpWBMsaJwmp1zLvike0hoqyS7rurEcPgdYst3p04KGQVzCg0T0naIJJpu/7ODgw1
OoHkULZ6Yt9C15CvxTcyjM1bvn4yuVa+g9OYaAF5c+5GZVx7XbIpDe78gyVhOdyztlSi1LxKUYfa
qLqfPkJa+tm5iflzCu30KllmfmQWbxj8RPuWVNg5U8Ino8i9uYXrKxWDqb+fDkbpP7nUC/eiPwJG
rCzM6Gep6c+lM1ikYjhoPENhUU6nHaDFwZP5nHmAikE7bpsRgJNcrFQ8U1cZWjWbGY400/CsqHzC
Tb1YBQ5LIPGPtOrhc/MyKgp6GnZ8y7b3jmoa8ef+9Q1CpVtbAd5FNejvgVTNz63jlYdLf5Xa5WG6
hjOU2aYYMbVrG0M79dMhKXMJZdOQgkUMh+RT3xxTWcnOG6RXMSAOkZghTpGFSJdpaOXrpmzfLxhs
MScHFeRrxvhmNYa+cyeFI7+tUJicfo6Bb2EO5cjyMa5s/1H2h63oJ31P0QoPr41ootR1FaZR+YAH
QXwS00vLe5oFBJzcO8md6luvg+/AB+GCeC8fIjfPDmzRPaSLbBmgb9sARWClHoBeZbwmfZAvxOmn
9jzh05hjy+pC0/Jsh6SmfW1J9Y34XkZ+Y18DebtRMGE89mGXIN6HmF2S5Pmp6lN2QmW5tAvDeMBZ
s7rNrRGFcDgZQ+HJVyYptaVmy/mziyLwusbiYSsmNb/VBnDBeBAY5lB1jJsiggzptpR4m8G4+Rjz
3MycW1yBHYnin7sc6mhdStEV8ukaiQflChS4gc5t792FSXKOBQ+tsMa95gJVdpqxurELlB30EU+7
FwnN0wpFwbM7Gv1NaCYtt3D/VdKj4UZ0zf1Rs63YEp58CmpzP39quOJuTz4IAZDTXKPxu/RKad0d
xl7SizFG8TpMw+zoIIiKh0iSr3SKzd8NHYFcPwFKUMObczTeKbsRe8fjUNlqhoRrRGKjrKarwU/b
lnasrtz9vAyqLc1Zs5hzr+rUv68H1P/Waov6kqbX+e7TVjUgN9vrh7FmY3SV9ypMUCM1jlqIGLUi
h2dxi6JGFx7lbHgWtyjRlckKJChyrfOdTDHD4tQ11bEM1R0JNu21HoOGxFXlne3MKQ/MxmAHwuMT
5oevYiPwEVqAnkVFPXgPrVzX2/Ra5D+hNX8JddrCOo5a9EusiDCo9uZlkaVLZ1j41u6yUhLLpcFU
oKcMEez6D8ZKLj0UnhtdCw6LYK2UllaurcHJQOnCa8lT5SxJtb0rXRXInOUVSDVjyLT2K8tW2PpK
7RXSR9+Gjv+q7zft/eCq4b0NfDAxW0AGfns/PVuX8RjYW9F0IhlnwcH7LlpiTpVVT0M4hCcxyUnc
GrG5JFxRzpSxjxnlNXlp71SPcFzIWuDeOZVcxUEMiDPSdv7RTBIYXYMz4Bkdqj/btTets/SwQPSv
1ezbXIfDajuAqEYZS7o4Zlmkd2m8jkpQ6rgKPcAQ8n78dYKZhy962GnMJ3ZeWM9GnGzzBm927jbG
bWTXwAPxWl93bu2/lfB4mxoHBYO6v8GS4ko1EFdt9P6XGBcTTfSxlnmlxtcI9e4t1oZ3ltc198ok
nSp+/yPPwhxbmIU0yY004wT5ahArEKNZjLypWSfcAPogeMxkfV2n4JEg4aHr4G/LFo9craudV9Wf
u2VkWLdyFL93Ez1KLkZtrtIhg/ZYTXcO9grNAw0sC98bgY6SJo02VMWI4KP/aXhuiTQlXkW3M8/c
aDKAdCaEHGxSv9kxggsRO5yzpXIrAwAISBetzQe7qn8jkDx8NxSXDEz/XGGmtBupHp4yJBGy7UBf
w+MoInn+MIBNgjHpZyeBUhNNdJuzk0CpjSXiYmKUvam6acIoWekG9k2dKjcHC0/Z+ySUbgpeU3oI
ymZuKpHVfxNhmfMmj2BgxhyNWcG1MopXKrzKQxC0WC2qTbjzSxnxRrfud6au9Hitsy2cdhTiEDuR
sVILI9+UE78W4eiBLO97RKnDwE2niNQccpQameVbxQN6z+mtpqNNUmlBdWK9FT6YNlLDk1gIDiv6
pmrieluNYEl809jYrHpgprTNMUxK5Otas0JraEooZ6pyBsPm30c6ewDXRZ5rNuIdKmnllZjCiNFg
GvUkRoWHb6zZ3v1YeeuxMKObwazSfeSS836iUh/t/BixGE3GrWCGpGaI/VGzoG0J2pJoI5/6pz22
+qoZUWmGC24DgISL6+USWqcJyk6iKSCQBnZH+Azci57EyRG0nOLDKd5QsIW4xIsQu/5nvJak0SLw
sQMtJwvX1tLUlZRWIwkLZ2g3M4Y6i7qAtOhU41UC6TjG6XDELVDsb1PZiXc5la1lMG13tdpK4WVY
R7EDFnteKx1xJSniGxFvYBbIgkU3dybStgcKyq+IME0YYrl4CItG2zoZCFokGis8GIeoXKeyMi7N
irXc/BbUxByhYbBKERlGdJxgzCEAwB1v5bGFv8UUqLy1ESE5t7E1Qdt435IbzE0xKMJEhJQYqxKm
9LbUSrj708KyLzGkcBJdWweBQ27mY30pzvgVpQfX0eGys+6cl5zztKHaq9FoUuGrAuTH+DTrwYM2
PFb9RkcRnXI2fZ8OWYcKWOpUc8hlYOhRuFrw/deOeqy/uQm1blETyQyvnmEQTaAg3j8NiJq/lUIY
hcNJp+UG3RwtqiVi2JmKp2LAUTDZ+pXZcYHTMZY31yiA6NvOgPog/mE15PNzmAU38F0s1C2tfIOS
oDH/6ySQncvEH/J9F/XezeBjItINw09flpBZn9bwAYr+2kpNE8San4MQrNQbmMQBpgWbfJ8vyCqU
KSJ/yQPMLFIxXFFTnIcvyQERXSSjvLSRGZu3B4MvlYeWx6Z42U87BlxZWBEEiN+It2Lri8rUwpNb
IApsp4W00U2E5dBVnbbYVv8D3BObXcw9FQOOsleYTyjOeOs+rsJ9hwjhOpx0dwQkK45t7wTmdtUV
OQoMoilJ5UpExID9bTuZtGMD/SwOXdH+Tklf7C5dMtioszf44R5q5YvoTxMFDoFZToa+3skuEv8k
zhD3Gtd6gnDUpU8M6KoRLPM8HzZx6iUHNWhfLt/pKkG2DiG4l2D6IQTolENSFZxsCDP8eqXWPqBs
GVFPzygCuWjv9uzmf5mIi2e9+yswoOTJnR09dlpqrNVMq46yAlS00p0Rm3Vw2Yo2IGhhm+GMGXOQ
jTqNYfkkAGUCRubinpakqHlAlO0XcZObm/QeAXwfrG/WXCdd8KbrwbRU9+M9ShntSjRrkDqr1Mvt
nWharvTTsofgWrTS+9Ex8CIUaZGxRRiqNhHmSTQV87NJN2nMMg19uRtN66JyWUzaSYnSBldCZ4ky
YrpsfHUjT9AxwVYQjAZxNh8KAxdtKXgQ/ZcwSXXLtZYWJQSvrDrjWr+eCxlfmrFX7jrdSZZtUnn3
3FDCJSWD4RvSeaeh8itIr52/sIBN/Rq1/nfMT+MZp/QMoqsUUOCprS3ipvWVFjk6/mk4pam5lGzM
rvwVN6kT782E1GlklN9bdei77yPAeBSiYEdO6AqWke+HSzMLBhLFop26A64i7DD+FSf61GaNgoJ3
Evcpc7pZQTlXuQHm9kLcmC43MDEqmp7jqWvMIN5DLgOVgXqIol97xZCtXaiyK5Ro05nzLM7C4FoK
rPz60s1t6HOoNBL/J7Qx4uJTaB0HN2BAz5iiDrdRK8mbzjbSozR2w5Uv1y7PbSwRmjpTV5R428e2
7ZrFyIrsreYWP5OLXENZaGaao3Db/7Dxl3suu0JfNqWNWwBJQTwdCnPpgy94kxDmiDuSkCXgw40b
tO5ezVT9jk0xe+opAj7TD1Tyu/vIyZu9444IQKuN9tLo1EamgAEDJUgefX5GB089WSb3MuDk0tHm
pnmSJqDR5dDUr001JMdLjzj7FAqra4XvWL+89JGlWlnUBG+Csso3jQNYxTDT8b7F2/HGQaMTOPN4
38nWcJ9XRsvOU+mvRNPMJX+vsrYBFejXxVJrnxS1K+/EoD7tRfqYbLdosmrjBjcab3OoW6PTKcE/
EoOlxZqsTrwDgF7MK0l4nZHwQtg5CGv0gfGvhptK0ntqjUrAYQoJx67ZjVH0U/TPBzELw5xsOY6R
zqpKTq8yMFMLM2MLaKtOc93wi1zBsGmfEbMGheQZv+NoaUhy+hsVcsRj3PHJcXSVRFCpn4Hp4ese
yu16Tn+NpCNTdxVNTlZOV9gIs4O2DR1neKEgj2g8zpyHsAmGFztcJ1PUYGG5PkdN3TqZkr+jpKCQ
Pl/rI2pskfIW1/rzimXgr9wEnqM0rOwE6dyxD/W7JgvDLXrJUA6m5ghY6K6FqY4j7HgK2paWNWCs
ppj5As8a2OISHuZ44Krq3puGfa9rz0pbX4n584yswsSnGbpNjJIlM4ZV1+KBM/Oo+wzUS95imhP1
PTn8kHzPJP2eYekulsBA99GnQYlbDMfTsO/678NkfGBRTrPtAaObUC1uW6xcFYTuamiVHSXJL7UA
8L4H06yN/ZdH+6UWgM3IIU9VYy/WCyKsCKXuqkdR519li0jRbsbWlHclbmDdQoQAe8FFQWzYP4bF
gBpmGTYfU0VEjCJUOU8eSAj/mYHvKkrs7MzRqo0Oo4dO93wq2vnUKc6aV1wnpStxrkt+PPeaUkr8
JUoMf4kRTU9qIbfF0WuSOOX8p3Vt+ksLUQWnPviefvjXnzxlKeS4TedJ4g+55CvEhC5J0YG2BpQg
c29yZ5JtUAletm8C1T8AiHo/YM/BKLIPnr+59JZ2oeBbO4XOAWJoUoxJLAw/tdzYVhMQatmM6ZOs
ZyYo7dq6HaKAg4vaOIvFuRHwvQ1t42oOd3sv3SNTjab9FB9OB7nSSF3VgboSM8SA50np0ppepi2k
dufm0mScA25hcjxQq4OV1ljE2K2LNLSt1WB8pt7EjDycWiRn/XXEEPGQLKgBdSs3qvLrOtIKMCFh
8qOk9J+GufqtA3K1HsPEho5A6dQBWrzPNHVRyE54i6WpBsgIe6nN+/pe6r4jXxA9u1Gb79vJwkRI
3Mj4zFtenywKyhybtLNcMDVlYu3UIb4a85ZaqGIb6yGIcJ/rsTXLS+ztMtPkC2uJhV/d8E3sbGQf
eKBri8lEZEoksHCNMImElk3uIHRVVmfFWuQOxAiNy8ifsD9z4ACSAolSjfJVO3FD634hsLuCTl0M
8EW7ACFyV5/gGf1HjBgWTGxTTf9jHhIkWIdr1b1LSu/B9KwXdSiTH86QofdeVA9JS/0CDJWzzarM
WxgZiD3qXsEVGD3s4OrBfh5Sg+cOAK0UfYyFbRrd7X+PaIzksSrDGovLprqeNXx6+EttCyrEVnxA
zEL6Z+pDVFc6fomTp74Uo/atL1ds7kHvb1Il946+1GdHFtXWuo1K6UHT4JFgf+7+MnDyVrRfWm+j
0qkU8kM8zRn80TuixZMd3U63gEq77gNsifc5zfHLHPE6TofnZGgHTwo3+BMYVWWNfgcGn1MRoOkd
igDo5mrkOmmPXfrL7yP2ZlPLRWBkWIh5bObT45BhHvMRK/rnEN3tzqiA7h273SlKY/6MVOM1QwgI
zU3F31SFXBwarfPxBgClQa1Wf51Ci3QcF26c/KYy51Q4L1ttvUXZdVjztMZuQkFJh7tieR+WxvdU
sf23HHf5Rdcr+S1Wu93BQ51xJdJxgXJDacD4FlbaaxC2OrglZdjJLsIywfRQxPUsJ42BkwISTeFD
6pA/lMJq78mWDiWV8htPLKTgK8UqVqZfsBQ1B/2pbsBCg/xGmTDz0FWMhwRxRXCH0SpSyZqPgYT+
LwN1Y0THybFtOdq5cfAV/b7S3OCug+53TRof9xZU/F87H8Oewh2avWia+aurkifzihRN9BipSe4o
/qvfkdS0Da06BaGtPeCTsxX9aNRxH4wcNtHTxaYXsUFBLRBNN3dl1roHcTDt2EUUWn9vFkMIw6dR
Mdf6CClBbQQru+8XHe98PeRuc19x67iqe5zkRFMd1ZaFHF4xXiSdway090qWJ1jQYaYjBrELIiln
mEsxKCZFrephKSZle1dv2MHoRc9XacQgz2qtO6nooj30Cn/rF1H1ZJZsQYq0emxttbuqJve6Sb8w
nw626QZX3DBiHhW2eSsGUlkCI+6gZ6G4ahUu/UmkENEXfzu3E1v5GWWNdeUKOcNpHuLNS70O5Wtx
FRTP1HMXZptOarJNC032Cjepn3UQJT9wHHjy3Sx91NtC2dYmd44wHN37Usv+FVD0SbNLWzKTihVt
Yh1bWGh+vwLXBT/pgIXUWxcmf6y9BR3Y98YL1MeuwobVS/hChDy3tnmdqkh/9OEReXW4IlpX3Y6Q
zQGrqeozOik/ESvozvlU8RH3Y79t1lroNLOeqDF0qCd0zW3YP6KpH2D1o2Ygq2P7uTXNvfijYKKw
E46RQ25TnEVYnaVHeUIh2LCTMtnXbkQrLQxnbwcm4vjTIGCO+g6Bhn7Z5768vfRhFvh1lqGp1UJM
EGFGb+IHxPrlf5zVppR0IARXE5yUAvJlxtyeXqMcmgN3C/cIONK/7zJn3BgOjBm5i1kw4nnFj8ni
q8d+AERIKG98ciksYCdISM8omTzvtlLWHQnJZ6Nl3+HLHU5JjXP0bUSt2klJaoxlimJaHOFoyQ1C
I0yL/f5TmOgXYU2C5APV2+GlACArwjwler9a/3E1a7qaaE5hOXjzxQi8+OTq7OFjUYHkgfFsUjDa
9BYiWuDx2ApI/mTDa3vXCvYFj64aL0W/EbXVYUBQaBn5rPLrelBW6pBnezHa88cUqFXemUOv35pu
DyyGi6khdVdIX95aNPORerhkl+5BNL32N561BfgV3pDrGStE0MxFGaLGPHpJ+IKaGtIOevk0IKx2
RpS7RiqwCF7KHvHatM2GLXISwYtqR6+KpLc3VmpTL8qjveiulWLYJz1OLmJS4fVwCXO3P4jRv68t
hxlL9uk1q8T4fG1k9l8bq25vojrr/nVtdXoH7TjxFD+u3aQvckeOTdOOo6X5KLRwkOX6/UzLuY9Y
miREzPxz0qd4NopAZDPcVaxFCPtN0QisMiJm93Zc7YOmuYV5G5x1pW6UlZgCJ2ghdb5+7PTC2CHk
+hSg+onMpxRTPkQuqZVLA2+hOk93Upaz+3drZSViDMewT+qxwYg9OWiK/YpnFnIP03RxiD7O9NGM
V2Re0kTvN+kkveTbrF1ay7+19E651WPpnt0zukh+hUxCjkuSgHRSW/sSJSaLKBl1e3RQLX0Zc8+6
sovyZ9oZ4ffpJP9zopMqED3iZPSbn+JE+XMyBf+vYv7bS4gLgi498ZmyRJTQwpK6fNixAOhfsrTf
xWkdPDTJVIFSgnwh+kWYqyE0YLJ4euHhsvPdOHwAp/YfYc50NREmt82nsKKV2DT5yEpfrvbxosOA
Wn3/99VsR67X4kUNylyrXMK+2A8wIosG+A2ikCWahl5LR1Hmirm9zKNCbuEyKoQcBsn8/zpXvA3x
QuLK1MWl4+V1L2/y8rpitPt4G0NQt1t4hdYyMmwwE45zMsJOv5YlU78WZ2GFF4ob6T1GLdNA2wTW
onBUeZGOdb8VgarorMpiFZtldbpM/n+96PRqXhbr15cL12mEka14zY8Lz33/m4uK+THAuvndfrqo
ApJYtvzP79bXUBzwNGn+CObYr3/+x+ciLmqbcr8Vb/zyN//fLvzp9VPXTNZasxIC+K0fPTd5KGNb
iPyeZOOhS7bT34omZDgAH0mJc2U3yfHltXubB9RHJiU+EZGp/qfp2H3+x3S7SD9Pr8xsKS72MR0H
knGRh5V88hqSmOYEco6078k4BD+okrKNRZEazUgbOiEGjtvcbaN7j7LzP0Ijs3oP7U34OCJ0UIpf
UdctdSuIH7VM19fxCPUDL1b7APAP+CludQ/jlHsry6FjR7Koudn/ytCDoidJtjXLo4UylTXG6aDl
rbtUOx1zsakOYpQtGkWoAeo4vd6LMNFveQY2O5JKybTFrqVBlfUgzi4HDQ8Eao72e8hl4EuwaLq2
li8TCywgVeDuFLkljAfPeUNhuEIY5U8zBM6dgV+18PtrpXGdUVFAQyQGMRSkw2QH2V2xeDTuXZTE
gMrhwK1PYm4ISMZ3JOUhI/9GIzF8gAJcP5TSk9h2i0YuPYkNeYZK7d8j0fAp7OscgQbg+/efc8RC
U9e16kGunsWlzdSzN45koXs/PP1vJv7zPeEPpi79HidPWW6ypXg6YVggLZH116/EMwwxTxZk7TMw
tOTo2APfzomt4Of65yhFOcGpbZ/ZvrxHyWP5FtdjCgpODhCw7JW9I7vGfdi5LxSU/LdGBrI1ap2N
0ilk9mFEvE+I34bZr162s2/9NBE+prKvED+4t337RYyDZPk8MfQK9HCmK7bpbzGxAwW7CbSnajTa
qypyMTNHWwncjAKxyuCR2btP4hssBc7POveiJ0oExVq1u+jEbgmLzn/MKfonYU3xMaed5tR+Gp36
IksOVq2NGzXbVbqkblh0FLgJ2fgKJa0+yScg517yG/Opqr3GMlIuUFC8hVMu8jxzp+/TS46ewAs2
8/qylZvkVhvDaDtG+CBrCQIfb2B5UR6XR2c96pMvZN9H15XVKxTBu/BHru8FkksK4nAZhP1ww7Lf
2Tfoym4S7J0ezdx5ERGKoV5nGkjNvPkupYN2E01MtzHHkA0rAIq3tER/5mcDt2Yeq7lcs0yX8Jnc
6LHiLsWwOJiyRvU+kW5LERKGz72JsTegiPCkVZm5L1pP3lHqGM6Go8dr2wqrh2rAFscHtfcd4aFT
Vk77s4h9vK7Lv/NseLLaKHwdBqVcxiD77zyN/2ad2JiVNG25Eb9tcUjNvEdolp+6lb0ZQVofcxTY
9jILiIVHUqK+HwZU/51rqSWV94Y8aYZKPRzNhdC1DcNmGyj2eLAE0xc1vHxjNaGED+aonykrKyi1
Bt4hLAFHDk39WHpAJCNL7Xchimb3mq38QiAju/GiaFhmaruE2kp57++zTB9QAPKiBs/Y6ezvUZaL
9LGJfB/9Oy6TK25PNn6p06yvsT6zQjH/72t+fcX/Kc7Lj4nlycUbAOsYoosu3/E0R2Sv6nrUjWma
RtJc9xk+9zF2oEu3GNt1wJp63VURbbzSthWbwGsR3BUeml0yicWyiJQ7hLqSrYbQ6jqnxoIw4neS
e846i7R27yd+/qiOxgmGTfXdsCME5pGtOpnwEW/we2oWYiBOuNkOvdncpviiHnMT63NxJcnK96DA
K/TIc2NXF3q7qWJL+6brq7oAxIdmTLHtTZ45kPgeycAioRAXPwUkPvUVa5slxrgWjBGz8vxpfxcf
BX5+mlSBmMp8qnrIRo2sxuYzLy/hR4f09aLPA8v6aTSyKuo2tgLOTu3XcmlXQH7AreNIsB9H18Qz
gCI2bGQUZyq3uMebDGOc4ldqRuYPxZNORVFxhy90fmKtBkphAOIaxg5LCU/GUyo89FoOCsQ1nSV+
kOXZGD0w+ySw1o2pFa+57m/TJLR+jKoEZcLKxztrRLWYfZSyDZWywBsq/WWMoXtj+QkyxyGsDlU1
3iqvJO/slPaD66nxuiuq/KzKXrxXbcnbd2bfsDM1g7WRqsGjkWvYyPKR/JBGF7vOjor2dKUqTsd3
8fcAAw5U1apoqWqtSaKq98+ZP6CDqffmd4Otr80t84kqebMzxh47RK+yXnzKUfrOSU4Cetv1ufbg
mCehFiwawNjEyIig2jTyKSw5CYBu/z7y1xwVMiYMMe6IUY82Sm40a0ot6itp9ZVgZ3Rl4S8LLDxv
/nvEGGTpAWR96dcIRy3wh8UsJMUw2sMqs+MzQRBjY3PplwEuxCbq4DUpqV4DZUz6OSIuuoNc+Plz
gZn9hhRbw4qtV+4kTYrfIzLztk5z+xH78WYb1WRNlVJ3720v/TG/SDO+1v7YPSgUc3cVIMUtwujW
0pjYg4D8bhLN8u88K65ua617oHabv8gKUmIkJ3iaTk0Fvt6iSyPnnNi+8VCS4BX9mVpY+05Sahgk
Rv6CagElJNZoRzHqvGTo+b00CmCQQsYl3red7KUxhFxd3e/FHOhkG7WTige2ifm1ZKMpjK118pgp
vQ5pMkM2+5an6DrDwxL/U85GtePMT81PfWFUYceeIxV3KdThe52vkmzgVvFRGhOFL9E0+8w/Ns2D
AjXpWKgjSbw0eWj6HMLK1AWYuabuMp1eQi5NcWZLOFk38NpWXwZiOevQVsdkG6NbeCFpkfcHRKz7
QxV5/cGwYRvOnUGZLAtFtfdi4BIiZsxxYsQSUy7jl3CQozaSDl63+nRtcerEkbNAcXFYBYViHLip
GAdxdjlc+iI/fCRxSx3RKHE0/FfIpa+q3D8xteHN84a+/1nD33wpseQq8DX8lsWJfJ3rt6HUg6/J
NX2fIoU5w7TGJsGAPkrwBwPidSnlijPRN0WYoK6Oop4r+sXh3Tvgz+hl4GvZ2Ll5Z20arhbvyQlp
s9I9LpdY8tS2vLr0NfCHIL1L39UPQXwxWCkbp5eiWVlf9MAXirghV/V+bCcBYTK3m8pGxRqaVBtv
KWkVi7kdDH52VqwSnsrHiOiDje4puBSq2VnMCXXsJ+dOH5bvOmzQWMdd5tqtGv/FtrpwLddIXfRN
0+HGFkEeBsP0bLjGjUCtw/e9RkDpPbSOOpw5fBLaFhzRf4SWimQu2evCm50EoEO1q64N3zCWVohb
/EXoedZ3JuVFroCBS/CXAXGBOAvHZdUOEeL7oBUFzqcDGrYcO3C3cANBJorOC1zRUKt+aXoFQMp/
ABxF3+UKl6sKuFBnDf2BPeJKz+Nmm/YATxXbTO/g+aR3EbRb/Nskk2dZkt3ZUZveleNbZXrOjWgU
nWNcFQmWFpahIq+vUlwHOu/b6y5vpGhJJf/eTLTuKC4XAO48Q4fbiJa4wOVVY+Du66KFdH5R8BfS
/pemk00YP0cPlxdpfzFaoUKZJG5z5TulA9tWMNbL1viB90a8rz3NXDhprGyEtm+Dvcus+Wt4lb5F
VilfXER/xdkc15wMuYvm0Eu3DrZ1QXlKPOx6QKrLaFAw0p6MzUTTKetqLx6Seje+j16awRRcpbKx
t9Rp6eeWWKD4/S9wT2+xVkcvQWIpy2FM9FtHqSfcKukAt7TrK9XFC9jHahBNKlPHF63JH3E57Bbj
0GdvQ4nBpgKTeJGXlA3iAD8fAWVvgQVYVfsQj3mzVpsEKZHKawGtU3yApk+NahpV4MHdNFLJT5fB
eQJJ8cathnm6UngdBUqYnInvJzeqBJemSAuUnM0eGl+Gs2WZujtwOeNSNIHHKSfVUF5Fq1Hz5r62
yWQQ6UWK8pD9H8rOY0luJAnTTwQzaHFNLUtXUVxg7G42tNZ4+v3gyWGyOb1juxcYIsIDWQIJRLj/
wujRM1b1x1t0Anw29/vpFC2DehdW27oZzW1ERUAkFCxcEtal09YnaWIJ8WyoXvCMUVD2Hjsz7zF0
F6o+nq9dQeVkHGZMTXGU3ntz2G973h8XY6j/zkMgVHIwCrc9jhnbxh6VgXt/+jNC+mQU4VJsNVXf
39ZzxXPp5wwZ+K15nwaIjuQ8jP7Nb3EScv8gxwZ5s8pG7YsPFWB//1nuH36/qFzq1mxAl+QNMt3L
j/y/P8JaftsOJhuSph1+dqBBGqW237Ipt9edMWmHvlEsEitqvdOxv9mqsFffgkjRjznPgrU04eq7
V0W3P0sLd0b7JenVlcxsl+lqAIo+cKtnCVB8H8SSaU+XaLbQDyz5a1TKVF+BrG/72cFoccrCp245
JACuNrMZahtpyoCE6HO/M12wevcJoQb1mlIr5LblIrfDiAxa3eYtJihxfpA+uVLxnw/UnXDb31wM
xqS9IDIVrW/lUs/FjI2q0ri9tUuPtxDrau9wr582qnYBEY6g2VJNJbOQPSMjcIvPFfTmqlh/leKs
BAQN+nmk6ZEptXTlAYrRmr1xfRFgK7rJi6Q32Y9TW7k38W4Z1dse7UQ5vcXI6c9AgcbWMvk2sIBp
gwR/DWcOzE0/mnG5A3WAckMbnAwjwDS3KYPp3JlzVO7kFOjudA4VDRI94mMk1BAk3UH13BeuC71r
UngmoLhi2VjMFwiZVPGqgFYbIVQChL1v0ce8940IN95H72f/L3H9v8xdrjcEIDDEIjlIdNRW2bYF
ZaF9+e2saBL9y6ia2Wqu9P8aHZe+eRn933EySsLiR9xvn3H/3N/jIjTYCoT4l1yl6ICMVrvB1iCi
zk6+Eu/1ZAOrG+3KpdnkDeyfzsHcPuyyer0EO7kePouqyD1YLgdF+UewjOrtVxZc3VOpmUcdX++P
uB7GB5gbf5bu1HxEeN+dVXtCk2gZjHDBO6qam0L2ZDS1E4eSvOZsZTT3LGz7MhsxgCW4G+cFExCW
J5aU9UceKyA81THgsb2Mxu2LiSbvk7SGJofibY2voee07+B1pLfIW/vZRzWnm1wPHi1SNopRRzsl
j7oLBdrsjLEZDkkUKl/UqGBPY7TGV3R2zo4xmH8bXb/N0ab9AxI91k7knV5Nq4u2TfCyiOVhYR7k
l1xDg2Rp6QoiKuAL4B9LO570loruFG9vzUVBRc6GUXFOTWTsb9mlQBmmTTsNCMYNGsw9tKPx1Ose
zGhGpnNG1zFau6Hx6jmLl7ivVeGO9AHLUFlr+cr8d6Zq3om1Trtin5mcxYHEUotiVw9zvZVm0Co9
VqHD3zNOG1CarLOW+eWreJfM06MNQfub7bF0iKrSfo8zY9w0nmE9hmVrwvfUrJNSdMHFCsHqt7pZ
QMuq3HVbOOOnKvW/D8jn/tUExdr1FmsGzRn2ftnab8PAktp1J3g3U3GUPIqX6k8I2I7PKJeWr3Ou
H8IOeYLZdQdoDsBmJRcjk3KciZMa2G29DqsU5/aygeHd6s61mwL3em8WbrXyE7u9zJVizuAaiavi
INgmljGs6zAftkmhuisMy+qLH6h/GVGAc984Y3rvsx++2HI62XqJcXJabVOHn6MenSsAHz5tOSvq
oJ+XPzDvGi9ooFPTaaspL5ywgVbuceMinuCsfdf+arfVeAqb2X8uqJw8DI0J2qpSnqUr7D3nMEOd
WJmB4j/LgJN23kYPGvbbS58cysquVokPDG6krhMvhombrIrrxwDp7XWmcpfXE4nMoPze4FG76uze
ftcSrLarqk0eDLQij3FjsYELyc9uQneuPrul8265bv53XwN+PyoxlE1UBmf0K9SRfCpaYqWFXZ5m
xeFz48dYUpFNQHoKYDFosXuokwYKX9NYOWRJH+JF+p9QrmoobvoWmfO0Sgp/2EUFfkz9WGcqFLto
jRLJq41FGwYmar3VK226ttRYkDrrrD2gWYO3bmKtfZ9UL6TXZ3hU5t8KwsN+pLR/pQslJcnLat9U
WrfBn6xiH9/aB6d2a0iwWN5L+ibT7BfV4be9RwTIrPwSYZnuS8s/6z0fdJZu+ILsf+EJURWA78Eu
Ed1HfBtIC3/KNcdAgqhSNm2Y4gk1ZtZb10d8rxaNR2RSjSu3xyVb9B+lqzEUbYOE+jrUvGALJXJ8
MYp6egkVhbSDY12lC3Rld3aN9i9uxCJD0wp1J9v1mr3ESggq7FrLa10aQTxVB0NH41+aclDAraLQ
iLG8TPL6On50sGW4R+Q1nFWzisPbz6F37qd4AUgAK+1BA9vpg6Up1UMDO3HdW1H0R+ArRxVtiA9o
EPa+6C19z6sv+JS6QFqXAJk5+ICDW3VceXzj/6dqKrpF1nq2/WojcXL4RXyVtKpx0cu939rKDtwm
zsR59IvTaImXDUKBRXcSmeoGga4DBEh1LYyiBj+dlxi+RRZQAOqB8aHkhIwK0i4A9HEm3+tLs8Sd
dOvzPOGRhqzKfVS0A2QUFRvStT+DpZlkTbEnGYolr1tcXXXW/1pOctC2chIEWfCaJza5t1XEhsO2
NkU3ux+GaVNbx+zhOrtRfQGlE2/7qIm/NOAhBgV2/Rjjnu5o1D5b3Tf2oFDsQ1nnyYvdY3YnIexK
8WifnbdcZ21jGLq7iag9fDI8x9hMgTUdpDm1kHk6iJhXaXpmu+W5q74Wul69embDf0lTPma8H68x
vu8rafpm3xzkkrXBn/eHjm1kuMPFhrAAFlDtnu00a8/Z4OLc2KEqr+hgYXXlq4XMyDYelIhMZpW/
mob3R4kgw+cUvwa0rbvPMa72lJrU9mlYDp1VI8Holud7v5nXOWvnWIdaQawc+jFyH5Nid++RszGN
kUus4HjeB1JKIid9Lj/nnT5t+GO3az3QnDlfpbWG/UkdAOfHox0rj9CM9gVS3sO0A5dqrUQJGKGU
6Rw4xbu0Ji1unv/ZVS82Msow36Kk9c+Jekyaff1zkrI4EU7lqD5k8Q9Ha2T1XvJJ948iMnvXnHW9
2d9UGRJBMtAUJc5+qQ2cLnXC34PLzNYfsvlbHJJwN9TzTRBAXmYA5Opsw5I0Qapml7jD33iq2Wfd
9axzvZw1NYjV1S+nMhQNg332qQ4eCrO5SlegABm1BlYzYaJi7xt12RF1AIRjYpqBzatG/SCrb79K
x9x2AZqU2NINY8bCA++2MdyYdVmsTGxWzwmbd1Qh/nGGtfWPPgA2/zV6nxH4KZKN6gQ691/ihvKp
r82I0iMB/ztUPvAe99uPIx8YGNZnhA3GU+E3ylUOlYd8kaa0E/arwEruA7dmOLJiTAoAlj9n/BbH
6xSPS/1678Zo3FnXOJ3xhKjqWAFeUFYUaqfqLGdxMJd4Hi7t2+l9HDOEdm3ElnGbIwNuSoJ4Jady
mPTIPUSFdmjn2Xsse7N+gMmwCuFoZtsU18PdFA14My92eBIiZ+GI2CcSrMbhPtAk3W1uv1zp3i8X
KZ06X/82kPU12KjlIjIgV6/6lKwFitbOrH6pHKwS46wpD0kdllsxUpwTpVg3caSeRZjOs7JNqKT2
m2HCoP+XSRLlO8Bf+Pb+XycFVm0+l7b7nToKNgWuh3oJ1ZwRC/KvMeyKjWc71VVXR+NSo2vDNy/U
vhijt1PnLv4rrHlw9BE+ABri4IdEdRAUh8/xUhoJSFLNadAJyeZjN2DZMiyPyLrJzMccHffVqM+L
jFF/7QI7/VD10gcG7ul7q+2nD8uzzxLQBlm4TrOoe6zCyb6oepGxyE6qP5ArWuV86FfK7Mp2guJy
1IYxeOVx+V1mWguV0Kpm9aXtC5xbx9ZCvzrpv5rI9kgEya4arUsGYXqjE1SEb/Fo3Rwwci0aD5qO
9Uu1gOhmHbct3YWDZQ9q+NYl5kH6JWwy8LGyFqie6mqg7jrcZ3zbCeRqv4WJpLG2XO2fYXqafWZx
iik0u5fHZEJYTq3GfoOTGPQLSSrfOyWpLLno+4ABoB0xv/+YFkqIF2MinVWQ4U0V1Vu+KtO+sGpj
X6Wh/SnqjC3p/vmb4qPe1EHYuqiKUj5bYVaswmZSv1EFQpCgQCG30000jEHEbWTG1OHuznfyM8XJ
CnWbU+RYPgomtv4OqcK7NUXG6968KUMZ7Lo8y/NvWthjEzenfnhtcPdadbGbPdnplD/Ni1symO73
JK2n073fwCXxILH8W9GPG/8Rd+vrdONHzJBVExQyI9r6owXuXoWKU/DuudybMaZ70vQihzftckjG
rHnm5l6baZ09QqR2nlmwW8dygiJlpR0srZTM8c7y8moTtGkXr+cCyCDOD+X+1lYq/Zsy4IeJeITz
zILLec6w4B2rMHySC8I2rx6QTdrLmMaTaFsElb8vtHavFuX893IyptbtpP/PyX8PSY/aG9t5HKKb
06T847NwLI7s677JDTGLG8LPPonAUBT3bj7jlzgJHloH30uv+H/oB5oC5MNz6lvxQmoPke4vr2Lt
SWoSt+23lDZSiBVHX5+f7J4S96pedBpmZRx2QV9o637IppXqYGiUWmH6HsYlymzA2MUQuUYu5maI
bOvqdgz9k32S/UqFVeWmtx316ndae8WQhK1p1IV/1kfk79rVj5dHAQvhEAPgKVZelGVnoD9LZTJq
0SFZOoOkz85ywNL5x5k0fxn+Zfo93NbCeWc2QOLCSbmiUM1LDDtI5Tp7pF2CvFR2MuLaWBpsnEUE
NsjgLEjMLVzGC9/QrlTOpXHrMdxVgCDKk49CFZI6zoMQEEKAqGfb6v68cxJq1Js3/K26nUTMwVie
3C570Es0ktDLR7diKWOggvaf5kJ+y6L5R1PQdvemIOR+Cf45N18Mp9TczFE7jVIynVCH0gpGY1nM
U7rRIr/AIoDv4A4vPH2VVJR+WjBp9tGc8vJCITgBEj8H3g4Jiz9uTX0ZQd8ptY/ovqE54Od7x62c
XRRE1rsz+1SAwGBkevfe167zHnuhvQNNZBzhfqfPEf+9VbzgOXL4jR4ogm9B26CD02rZVYO+iCLT
OG4CdI2/tmOzpsf+s5xaXOt9LX+uhkw/usbo7ObSGo9DCyWk6vKvNomDv+y2OAy2b3+pFcQpHMhO
aI2q5bnpSIUhnOm9/wwF6HQL7Uzz30MNv7xdNbR+hDZLaDeoP65a2uMvV01JVbEHAelQzOPFQczn
wArgBVFVL99ES58MyGFUy/GCaut4yWxjqzUjTJmlSw8S6JW/n07J4noZZeNGJv/btW4TXXatB+xw
1qjbYTvfryY3SBejQeM9xd+ELWOXXPrFtfg+KgbHMlp2RnJhE/EjePTLeNM7qN0tXzQF5CPAsdTM
zv7ybZTO3BzGlVOyCbz3JfLllGE5yMhv836JAS/fr/CzD7ujW+rGvlxgUwkEmr2b1SweO1N9uR1M
wHp2O1+khReEcm6M5OsNlDX1QAA7XZv2MopyfvGCyKRcTHrSPEPItMqUNeIdagYCMX2v/3m1iqvd
IF33q8kFym6CmB6vY8F/FWysd6377CZDva+Lqn1Ka7QrosgdPyYDbq4XVsafcdVuWykC2qG9sa0q
+EvzMWKtS936UMMiRZxdVZ/y3Mn2VqL259LwyjNlgnrfOjbMj7HAwJCtxqMcqnRycJ7t8+29Lyid
8LHwFHdvx4gn/zbA3aTzfGUb/fMiMkGampe+hrbtH6Ul/e0UHgogNacssZ9DaCnNuquCgx4B7hkr
xEDmNjXZBXnVATZy9ObpSnycHbtcy2jnO9WzPrds2Ov4LVKm6M2flM9ZZBcAQ4mPJ354jM7qnQx2
ljue9ZKfO+nMBiO0EIBm17/eBkEvw/HxVfimTO1MPdjrNhVnaTo9CsIo9D1Lqw6jL8ki3B5Rsdr5
aTo/T+QdNojjoi1OynhlI5LwlbXyGxo883dH89bAlOAUZWG00tLB/zvt6seyzPRvc2VWqwJBnA8c
03Tw5/70wtpz3HpqbTxgwWEjZ47KXu3O82lgnX0YPN+5BssnxwYcpz4J2R8qFDmNvnQekEw395Vh
dhjakfI1e0CTZmuZ16ww4x227/1zH8bpxm067b1NEvT23a766hTze9DM3Xe/zJHhDfhZ2/GvxFOi
YKWo5sOklfY39FFZ2OhJ+CkG97AuY01/kU8uMhCvipbpm47cmLEpWZkj4cELUm26c9164ZPVUzxW
hsSnYG4EX8yosMnMwFHPy7YHvj8fLJySv2RKoaIDU6C1soTlSIOpqlW99HXePUIPZpG59IPRcjaZ
HqtHZ5k1WtzVmv2pXUhthhaCV0o7Yy28talA8GrSBv1chHb+2cZleKG5OV5fnLW+NNZCgpOoHiIi
dKS8+Gxh4PszipqZsRY22z1KruVmNwYd2MIC/DxR6FGq+7AbU+5J4CB5pVrrIrb43yzLbTn0y6rJ
nsjW3QckOFhm3AcmWYpJZ/kvl4lhB5/h8z/JbsK2Emc1OHhjACVMPgrkRKTf72zn2Nj+gGo4liGI
OrYY9gb9m+mxX/WM7AVGcf82ZCFkV1XVzjLo6IBHA9fSdgIFQKmtP6J1iUTFMrU2s/bRtPOrDAaF
ohxQyNHWLO+cW94rN/1u79fOvJU02JjyUE99bTpKs1b071WfWA/SMtJipTRhxkJOdZ5nCLuSYBuq
LryUoYnkWmFT3a8ci+VX3obVuxa/+1TfgtUQTo8tinVfNbyj121Tay8axIFdY5bDRUMK8IQyr7rn
F2yfjHaONzXLg09GH/zlZFn+2SG9hUMOmSQ03Nckc+amX7m62m76GEaUHUzRSim8DhW8KNtRXiou
DgJAZxK2zq7Gi+Jlxn2HClqpIMpbnjzdNP929BhJQ7f9g4taK68rla0z2yrc6NLdZSVpbdmxUJTA
ZmIsskPVxOZFdicyIHEOiju3uEI2L9OcH0LdgtO37GJk31OPGH/noXtsewxJRGXMERGympfC7l87
uzp2V7cgib9HDjU3iKfk7SmHEPjYoVn4T9sLvUC8AfFUsruLFYaBpNwpjocvEfapB7dna9dVBnKB
dRy9zvN06SOvfJCuWjN+RITmIowRVeqlMacfo0boBYdet82zE0YW7k2J9pF1RX+oLYPUfmmoH/lU
qdsIt5q9jHYh+XTHMPuTjGZR+TfqEO2DDJZ43gSxEbwaCbK6kfL9doWiydhjFK+3lsZLHC0JPk2l
HufUWLQjB9KfFC9L15LGvjclje1ofJqMShr7l6Ykuf9lbhbz/ZMk9y/BocrSerlUsozKB+XYeO9D
fhQnC+1zrlCekOpchovAFvxucpCSnhZn35LG8R5VtYrenZpVx6Kx73olW78wDnaAisxPfeycAcQO
FF3G8kUdF++m0fjkRyUuW4GbbyxqP58c10kQ5jf9Y1tHJ2xNoRqqxtGxreYFVnj7kuZhvPPnRIO7
Sp8cbDP4okaqd5aWatkILDMpzfkS5kX3pLj+9PWt1dPxa6gMCB0aRr2fsvQ82wX+6TiGoG7VWm82
XkCryhq977yNUDub0iFfWWXgvEVw7LZJPqcX1K2Ty6Jm6E7z45Q63TYrgagMYokn7TJEIui2KS1j
P90naViubTt/xom8exCRw6HACHlqeRZL04q99ph7SroWkb0cW89n39a3ZcwbHqXF8jnxFuqxiemm
+9Ph8u51OS9AC03AGcFsaFvXclC0unfKKXksUsVymrMyvAXdr+Go+AiYGGgj3llsx7g0Puk8GNd+
oc5naUZpsUFSyHobShTI1b78YkWJ+clVjfLgBd5hmtxXqpKneOGJiLWRnEXztA/jrr7e+zMV4Iln
1PUvrkilqfo7v1bgrC3z5QCjwrz0cXFyM6zYwnhJ4Sz6lVR0zI0T2sZOROXMDqnOZvL+zFwXrhba
c1iBQEuU0tA9VqaqMwW7JVYGpStEUS5wbePRM6rp6YbtSKbWu0gSwcw8ez/PTbO6/YtDW/vRluHO
AMKHKtNfohoPzSzdUp2pbprfqQOBd1Xb8WvN6//U6A7NMEuji4atmsyoIst7rIsawl1j1of+c+3l
CgyfwX+mwKKdefN8HgrXfwY15j/3yGvu4L5aa+mTWMBBqHEWdr6XPjmgt/ceeG2IYAEXmkLVePa/
hgHiuzfJdTRlknXYVfxTam1gQcBZMbnDPl7OUKf5cSZ991GwPDFilIlz9ls2Xs1ct1sy/s5TjY3B
k4NLBHXtXmdBTx81dQYqNboGVXGULkRAWoUXFx7dna4+3CKWWKOEaedac3O895VmPWIWztMYYz+c
VSFDx/U1M6wKkwe1Ri5haVM80089G9lf+iSmkpgqiN9cHcVL6aurohlXt8igcM3N/bqWget2hRSS
2rE1NpVUefRGdoztUGV/+hjyJZ1qfSnzDOepf4lQBuxEhsi+RTQqd0DIovO56+IvXqQrH5WNZ5sX
58hww2o6TXoAHF7vitfKgObqFRhGeMiLZJPzvap09mnDcaWVpnuzJBCleKNm6anULjwcua+k01Nj
bWVZ1gwh7D/eBTJwm3275e4z5Z6TyPvsRnd7hIf8+kMPsk2FrNKnVHOjY+NjONx58SIPJbKlbGNK
6HohojYtgNXNFJv5BXw1GWM0IldNXiFnKp2/jEs8dlOkVKpgb9r6cJSQW3RjAYlPrBA0pdOe5WCO
8FlWsx2b5Uo6MhVRZdtYTKyl05aAW9jtPCim9mwOSXf+dUwmR2xDykIPjr/GR0WHyhkokfY81Gx8
F5WjjUC2E2A5KKQj7eWA5xZQt/QLiLvp1X0GpOX8W79EaCaaQctMGbxPb0esMRTL+yvwOu1sJJhI
ydm/NaVPKR1KuXJaJp63iUNuEJmnpAMOQ5P/xJu3P4+8Tc4tkLzbmfQ1y8B99N/6NN3BaqMYd7/F
quic6OSwxsomQ6y2h2QGVc3aMn/szME46KwaL5bbuxfUCQt/V7YgljJcvtZWa4UoX9rDdMRx0yIT
kE/R98xVY8T39M9Cp+Rdt8bKLvvTmhcsGF+mFwDdsBjNeTjV9exe4aK5G2wtcr5HZr4pPSt+mVvs
h/y5Undzw4p8XRbBi9IYMz9CivkhBiePVQnXdImVgxYM9gG8srWSJg7M7ibsAfejcMkzeKwfQWIY
75U1vLI5rx/1ZdGzjElLxmBY/tL6OSaRyzyzcq59P6YAMI3heucs3PkNiMJ8D2Z1hFdDhBzuenXS
XCLaGh4+SUV/l+hucEyd5oHHj/5eqyrGOUH9UC9Jp2gu86efY2XixBfsAaBdkKS1dByJO9UpqO61
qK9KZ+7kylWvk3I/kreEJUPzPmBJXlfFhc1qcjTsGbx1yWkTBeyoj6LfNOibMrLab908TtvQduqT
h3XHizKo32XcyxaB5yC3nwOYm2c8CaNtOUD2wcXCXDuoEJ5H10VTPG4e5YB1ZPMo/WxPzjdlLhn4
2ScR9wmVAicLiRMMUhBszTE+/Vxp6PJ4ld1yg9J0HPuYRCowtiDTnkp0N4YQY8NWDfS9E48eytBE
ofa9bJs6bjE9hhitfiWThjBJ3upnubSNPPehG7t5Yy0F0qI3zoBAzHNlejhLLF0e+l0nV/cRsqFL
Dt1SH60DtcfzSKGU/zOWDLK6Ntlmr0CxFts4UIBgRtFiSdZaX+bMeMtSa/q7rj7Y0FG+q2brwDrV
+mMIM2q67dR+jEOwpMJc98kweU0MRZ9diiasT6UD9IcirPYg1y77KFpPdpiPz6MTto/IbPqHAIOZ
7cAT8SsZ8zVVVe0T94h/KBWHrZ5ujV8V+uOiTq5Is33uWoyumuUgZ3JwemXVpa5yEgMs6RrNTkVx
lMrYVKvpTn77ECFyj1XcVX55+duVfjUco2j4U7rwE1JRnbBSbV0mkbKVTjmY1jSu7Ch7N4ACPtZN
sHGdNL1Gi5aydGGVABBt8g8oVJrOpreGJ4ifbAjYejpAg6Nhr2ig/kjZ1rgr7qJxsDApVsnSZO3w
xaNWhb/kZ3RBolNj+mhOZ0r/pTHCv7RxUJ5UtUa1ou5Y3S/hKGWmG2cKojOK7OaHbU9rtLOHL+Rv
zP2MftNOphdhc9JrtXszK8W4QKKq1jIdGVueadh/XYtOiV51H+PZ5bLyQym5O6OdbuvcYliDLVrL
a1zR8OZaFJzkALN0xj7yRUyVxjhXDkmU4KLwM+DfJs3ObZJE+bGCo4eb/5gkF3KcmXJzz4pe9+JP
Co6O5ybuqxcWcd/TImu+dZ2Do3mnqY84drhXj5t+3bAz+hYn/UuqNtUbHPHkVFZRv5UJ1vyn4gNc
BgIW7KNeyw6A55tPeZfuZJ4VRuNGRWfiHLZwzWc0HA/iSomGtU2JILYoff3DrrJaOeiyPE1xU11u
JWP8OPF1XF6+6nKIHf/sAYQ9SStQXefSoIgV5jE+TV7ubKchwAdqadayus5S+1vnqdpR+niEeY+u
rqdXM2230jUtyyS2s2yyZwNHLwUBKPkh5SDpA7ubXpxEUU7y095+gyAoDgmigQZCAWlovgtlpgj8
4PFnq56L8DGq7Hch20gLb4Fba8jmUCJn0B/4xVU5Gq96o1D5LfQJPZHC/Czpqq6uQLBTYLpILsuP
PW3jmch+yqhFDffQYmF+y3SV2Do82CVw5IUkIwdyj23mJK9ZNwdnuwj7VQsqiNSbwi6qL1DoK0kr
yYA0AUJUr4nTXU1j4iU+q/WrPdYhtVBYITIoYcm+RCgbETuuYAdFu5k9/LEk3Cni6cFrxsv9evKR
RUz5TkFvdojC7MlIyHIPuTkjlp14b1pi5cc4xp1Omosc9wUdazLzy6g5Vu5To5cHacnBM/eOhWee
NKiVPiBLPT9Ky7KdFsOsmtXVMtnSp2jjtx0gyaUpHzyNe8v83Ls5Mt2zmqj7vsA3Y8G9A6KsY3Xv
QC3fmmNcr7H+NVluFTaCOI1y4qtN9QJiUoEAWobjTdcg39DCElOqBmZqX2UYg3jFeVjwdbzAn3zV
cZ8crc0/ajjfaaF8FJMFP3K0Pkurz+biZFi9vpZm14WLYyrZt1vscsForC/I6vUPfTiXD7mCLSbi
Xs22tWMgjnGOpWBojAjsc/DKsNtZWFkhtxZNT1YbTVedIh/1I1Y6EADIbQBe4SFAE/rfj6akirpa
+a+mGWk/gn+bK8Ey2uexhaGbWW/Z2mZX9HTTa+Nb6dWta/MyqRvplp77WLcESB/3fbLTMG1fyehv
17jHAXDL0Bvu9d1vcYPagMZXhn0WKk7PWtmOZyh8U7NvNYokUva/5V/unb+AT/TQbvZU+OflAdqF
bImRLRBGR9k5Pt4h28Hyw+swZy1GdT9a+ajW0qpUL0FYY9yWSLdeIXS5G8ex5s9DPl+spdya5tpr
VzXRp9z1hq1ba/GlULJp07jm936xXnN1c9hibw7HaGmKsVEc1y9N7lgX6TKgul2D0HiQMc8NsQMS
t52m6D41CljXDh+02fHUjwIq/5WCc7rq9EH9KKuMzJmimWsZ7RrDWu6rcGcHtfZRqQaGpo2jHGS0
DGfewrM7X8blUrOWPAZe5j3JYJYcvLR3339+XA+rkEf6KXO9AF3EofzUfff0QflIJ79/JKP0zVxE
+2cLU8ZYbbuNNJXJ1GBNlyDeW6345HTDd8dSnCPlbGVbjqm9cYqB0uNs5ghCd5rNcm8q+1WIvC2b
TvwIcVYkGxsE9kbvjgZ5PaD+GUSiAROMsxV10IWCeGRvspw6XovpSksmzfM0CmSl/knMWW/mrWBa
6y1sd5skxvJ5MjQi5c4CUSnxX7UXdezOuuwlt+BOuD3aRRqsf8keyKkcJrIHZ1beK2kZKnoXezlN
lOqPCXTh7SrS9Ut2guIWMJ6bbrHNw2fT4qH7rI6u+dxlmCFnuqrvyrQBN243OXl+L3GOt3bmpKeu
nbWrRPdd2cAoWAc1KOe1U06ImRXO9Raat8BhypY6ssTKAcmrYudZeYEpJ59mZ+4fqJd8G72WRE2I
LzrKPdfYSzuWfyGvRTXI9IPWJe6ThASuEWwjfkS8fC3nKVgOC6HlMNQmvqjLVWSgc2d/saDc3ruk
XwtZmG59KlOf2imudnAGQn6dan7GoXNYaQFav2GeniQii6tqx/cxOAFwmJ8TFQMXcuv5/09EmMFO
iDI23Jarce+qziZ1NIAtt+NkRtHRUrTXX9Aut1O+CfsiN4LzDe0iMJbU7pGQMuGTKcWOx376Zhug
0Sykn763ESnuwv/eFhYK6U3evbM2Bd7jk7tHrEw717VV7IIizt54Zv+YZCMO25r+d6+GvVZmKqbj
7K62QWXOl6HUfkzSFSs7WzBJbkx95LTKXUaC+s7R/53Hry30f+H746+Z1asEeX6+gcqFp1q98cPS
+uh6KNGmoQTfdaSS+SOTJwdAcanK2v3qeoqymrygfM173haAcFCnS30k9t0hOGCD6jzKleAD4T0S
tOopBqB8KkPtWzlM9bOwm9OlC0GVW5dYeUvU0iUtCZUuvcOaquFWlq4py//IR9wnYYjsJFGVS7Kr
txR9m3N/U3diAXfrnJPoa5y2zvGe+xpKftM2T3eBV58K29cHAIB2BOTzps2Bt1pywMx4r6X9/I33
boTzej9foszUn5wBmqsMREkUQvT3kxe3icgt1aqB9AUzUh+nc4iln7MBdbMcIvOhnuzoU8tOQUOD
atU2RYz5udE/1XN/FNZpv1BPC5x5SGO/So9dVa8ppbwH4aFOCToh0KnrkwxWA0IAVWY6O5kYdU50
wG8dsOhCiOXp6/4fxs5sN25kScNPRID7clubqlQqyZLc8nJDdNunue87n34+BtWmjtGDGTRAMDMj
U1K7isyM+JermaG4JnOR48iPjhdjqxa7P5pIiS5r2voX5T9trQ/963uwMfS1b8XTCf6SJ8aPdpo/
5wpEJqcNw5tcokj5WlWFdbd1sY0Kb1OiIXiSFyBn0AMAU6EWHjrlm11cYSgnq2uz+2QxlJP+3in+
Y/s8zobZVY9zoXkHFFbiF7lkLQ+7JInje2fJ7khfapytJmifpTEFWnoNB+vHNmcyhz8c6B3h3wkq
CbtBTLqUUvuiQTR8jfSUCgH0GgTRSjZwplUCeOx4TJlq+AoP1cDMNunI/C2j6VRBJjFs1CQoe7Zi
d8teLgNyWbiorIyo0zq99TM1HqrFEGis+mDXWp35h+pEwxGUgPOgunB59CLoTlnYAraM/Ec04/RD
GtfTSR87+EddnTzZM1CypSWXIk2MXddR4ZCmY8TePQzHcidNmaXZ+ielSZybdPVW2N25lQvefllE
aaMa27XL5Hfzy6zZ9aurVqRvSv3YBfp0J66TuWt98jNleE7npKLSOJ/FddJvk/FeaylYSbNK4erV
i3Tt/znJTeHqTUuZaJuUU3XmVaVr+wqdfVxywT+I+zQKaNFl0NMcEHyNN7XXNK+Qtu0ZJZzfY4em
jy4zKon7AKeE1y60JDaOTdJAns2TEPFW5aCC2qvyT0AU3WOM/uIJNkXPwxevlMTFMOTOWbxTUgMv
8bS2L7/zjaRN/TE7KdA8d3bYUmn8PYjf+r5oyIf6mfXPstvPUmvMOg13VJXsWCvABBzO6ecV725k
f/RzaH8qB+RJfSM5SbflFvE188NxLzD4dIr9g91Advg1Sa11zERzDOq0Of59kkS5KapZMikyK22f
qv14DR0A9NqI4Cu2J6Tyy+S1Xvh5WZ4ZZ4NS63MP45g9FSHILuw0Cpt/eepg7BvMhJ8KPeL5rRf5
yYBh9db33h+DEjQ/eTeTu+umL96IwW9SN/q1jAxMasE/HWL8iv5cfjBVue7slLzQnSyBw+SV2dHS
1PFt6hOMByqA2vqYI5FnY/GSNWp/L6NzjwKQGQX+TUYrNbhvPN19lkH7rpzGFpnvOnlhL36RELNq
kscwRmvLWZafs0a7z32ObDJFfnjYqfq+MvOz6abG99JHTn0xpXSt7j8JheU/CjdHxcV3jPtOwX8q
hnB7+BU6TK3z0yfUIWvyr6FOrn5Y9VdoPHTvqyr9sOjk2R9WzdH+1fWkfMHIojjpba7ckZXEwxrU
qh5G5RtYKuOKrbqB0eBQfcuSjqxuGKaPaOJkr3yInyR+mx4OhKFG/6/Ta3t8n26YVirTZVnfc+Ba
JVDCm+KQt+O7xogIh3hG52Lkmb5Kq9F90wDJQkhUGbA2uuEqA609Q1IaixYP6olvYC/t90Ac+VBN
eP0wWeb8WuG3H6njSnoIQMOtv4uZQf2bqfjv4nGmmh6ZLep6v98mYzHssKI1DzKeaUpwlbtZ19/v
tr4Ps2XYc9EUeH9fgZs9VG4+PSZ+4GHDrB2ltV0sIPKPsHHLY2obE08oYsEK8x2SW6eCPWlN4YXP
0/T4YVrsI+zhDmSagUrJe9gf0ajxUJo4SVMGBLWOIf3HgfW9nDecTbwUhtGH86p0upHpn7ZlZQl3
Wfv/MSDBEU+50cuUa6b71U1J2SGVoX4vLbnkakF5dRmUSzMFPTZpqnn4bSA31eomfQkLn5FUfkUm
inpsW8C02cnkvsBqZXJj1BaXqtd22epfg11Q5traWwzMU6Slw7heJyt11ZxgaiMds1jRym4C+aTF
xGfZWGQ5/0q1EZLwkA2IdOaKk8HXqRtsr7XUX2f2fpHcm0N/gmzbUKbDF0bMYVYLGB9qVqhm4b1T
9Zn+IMOrmcw6XpfRYwfFGvewVA+B+ucxB88I0wyDzOYVoJZn7/2OXhmqkCgpY9weuq7ygYMs4RKo
k6u8FGO9s8ahtU+SXTeVBrVPpA5OknEHHT11O6eJVGDPS+J9C0p7m6Awdwoce+s/00pJkKkxMCuL
PU7Dc6v/sTVF2lqamQeJUV84LduoSFtvzdXfNQpBrefkUZDULHL3BWpr+ua+2PbQvGmZ073EbXVX
mnHzRh4+xjrb+7qOqfbyi5gqfwaDM/oJl5SaCIkrZjaBATphHNklLaPlSMZF0Yf+TkbLxOXZ50xs
HZbR3MAEKAz97kFGYZO8IZ/YIzDG4CJBL79YbBTeZa6V4V2US2qwUdcgtxn5yXFtLsJc7xpdy4hT
mu8jZaSBAuUvfe/8XchrG5HCr6z2rwvJyEyWc796ZikxzHtcrU39T091nyfbBgpTu+XBmNCVlCac
JPNT1ljuOUaJZmcsTRlQU7WD2/9DGlsoVqhvwFede+kaZwvzRBuPGYsM3xlor3+1B9e/6laJgKIR
D8AjSIJBTB8xQl76UP28qFb5E/WXvQB5VCVXrhzuEH9ZADzpjHin03O4Q6LH+JLb41+lpRlPrdqW
fyyThqpt9vbYlq9WqR58dyz+rMAq7zWE3ZbNA7A8KsQnnTPpZzV2wx22Pe6iwEHIZHfkTHFzwf+3
eYGpw6kSUcoIZvmxqIb+3E8YzjcIJHVhmX6peyW+xrEdHqRfpicwaHIn1hFvbhbF5XAMkKG2kFvD
9hYxMyed33zPth/7Sr+P1ULjBrCfP2jJWYsS6O2Svv016oMqe0WrNznPy6gEB9bYsPUYafFCDuMY
itObUg/w/7lZexgKm6XnY8wAUPrYpwpOJJkyfiJZk1IC8TXg0ZBHONfD+krm+GsXquMnt/Izf1eD
To8NPb5Jn1VRugD+cu3Jyx0d31DZwPxTZVyLZSYqn2xuL1t/zBPjBlESI2DKkFu/43eHCSzRjCV7
0CHXlSVmcmoDTu9pPlaov6jzrlkgLf8SsdgoPvv4WGwRmokSuJ6GGsK+WXXra7QPfhFDhfCZ+IV/
RNtIX9mlGzvUioMfatROFyGRSj+V+wlYTB4+xmbxM+r1+U8OrhCoyqr4ZAS98hDEirOnjjX/6Q/D
ZUzKEf1lDF4MI/VOteXU31x93EmAEmJnXUZ1eCXVor5oQfzUyZkNpA0I7arqXjW/+lOkCiCzN2zx
ley5jCmD+SZadO2iYTAoL4kT6t91M/COZT96F6TM71Yf+9Sgfk7ZadgjOZF+yzog/KLMTLbQLE3v
b6vOvvaZ2XxtWgQkMrI7z0hsJGDaLFjuemdfYxW7mM7z7FXhuRwTNF6LGe1FSs6v+ajXB8VK7FO4
nEdNpMU+VaqoNle3NB7aY2dZZzjMXbj3Rn++OciIQFGE+wfd5l+bbqufBl4zfySARREk9uc7ADDJ
9xwpqQQTbtKjKVtrND+lmw9jSN3n+2/Ry2eUCuurAgF1P2T1k2qF+J+PfucB7eChvrZNk7MYZlj9
eQNgxEFx1HGCe5KuZrSC27JApsbKLlF09c6b9OxTsLh9Aln77HZ8ZVOtydeuRO/7szugEOePORVJ
vp0J0AlUdZYXfUwKECca5SjNbUCaEQpwaGR52mkom/ApZnOzw7YI6rFOocDIgDJJ061wyVYSfXrA
i8L4kpk/Z7INb16uHW07sBrEgCINuXfok+OUADnBXudOmpbav/flS5+/hESNetTJ9R2Gxfm2HRQf
7hX6Am5ima/Sh6xorTTui/TUg8uDtOCUaBXhJ63vwwe4YPW9DdwMyYhy+m7Z8X0bD+FdY1Lle2sG
FCR0Fd9XQAzTHUK2ERqwurqfjbj/FtbJpzQLzL/HONrroef/8McOfa4mND9XSjkefRumieGY0T5v
Wjw6zfIxVm1cxihNJLvAN5qr54T9a9Ca1nmo1GLvlyCj9wPw0QG0/XOa2f0r1E/j4FkOjL8QNsoQ
ohOyLOXjJb4bfLiQG3kgsgP3iBvNsBdigAysTIPJdo6BM/Jt4h1+y7xxj5I6r60mg3QJ8d2/fmjX
qk9ZwU7upE8uVunhlZXwAdFL/8mbLR6nnVXeh9b8PbCS6ZPTlzxw3UE7haSdbhKxhtWcWOI0d7Ga
JW6wI/0uNlU8i/Wgvzo9KtXL51E+hvLxjE32MYmeOCTw//logjnrrlmTP0nE1u/GmrqLQfaun2wZ
GEwruU762Yu0e/Lqwa3SF/vJbFGnHUHgUY7Vu+FCnv9e+uSSLKP/FjJQK3wAkc5WMaZcrxaPK4dF
Qz7qAZzeru/CvyDoaKcy0stFESf4A9l5D38jErQxYs2f+2lhB+X2W7i0qEamLy60JBmTeH38YaKF
/dqEg/LZmdKnHF3/JxlyGqQOch11ZglXTert9pB7AP5ZS9WgsdqLKJ+MTnYWnt3MKQ/KSCbyXVBk
nuoQ5aQcwwYFL5ZDrPbBoYJqfEPx31gvCKbgb6e42SM+FNNFBvxGNW5bnBsCmjUq9X6N3eYGbXHX
5tZVCqhqqZIGcnwePEtF1hnjuzprQWWojsMj1wR2TfcYtfpt7vtiJ80ZbeZz1GEzIM10BKypjHkO
SCPTHi0bbI1ftcVO9vdsc5GnSckDTjbE57W5bfA/tD+cD9ZbuEG4BuvWFcuo5EEuZhpNzc4dKwpB
bYvgmbRlaOaNRKWzd81jFTvmnaelkOVw/buK3VYYwVgC7RPvpDk48AARLXcu/b07jzPG3on5GOdl
YOwKHFUAKvG+kc4gZqTmNP8ItKK4rabZI6kdzkCl72Di5jyHi5TwtNQS5C6WWoK011vprUUfGNz+
eLfM0SnVHd6ZynEYgrDgeZdj8vlWoxxy5/ild0yXJi7M6cGfsuoy8SV+wyA+X+pU802afYMXHWip
l9JFFMJr8ARdJk12XT0FUfhdgqDZo4W+/IAQUbhLAdL55AEHwnakym96g3LsPmpqCyZA90WQdcpg
lYc+8rtzD+sM1Rf/vbmNFrXenQGHBvs8qXgZTF5tn2VjF+kPaKroT+u2bhi0YM8XsL6TPdz7Rs7p
z1bddTuZ0C/bQRlgamwlBl+nZfcHDiDYl3NSwyKrCmRq2H2ffRK5O0d2jC5PpadpuuZ2zYOsb6jG
4l6OU2B3sLIpuRMzc1MfXPIj4BEMsTOn/oH/QhEcHTUNmNpH54W/jEHo8iPkt8j/rqHQflp/iFGQ
LXcsLM3l15RfeJu1/qIYg/Kw/MH3slz/DokKetuiABua618u0ymNRWfPap5Ts7vEEJF4YS8yeKKI
J5J3+DHsEihvDwU8+3/08ZZADvfKIVLcYW+AZTlHTmeQTS0VRMGiNICCZijlpVlwkVtT/rnyzjHX
UcFJbk0Z3YJtXqFfXN/93nmVg0ZHc/ItE3sNw0pO5TD7f4FjZD8HjAgiOfyh2jabR5Rpo4teufGl
6IbqUQ9dvApi0/sctA5QadzrLrqfgoW2YY6biRvfBDrq22rCEy5NboIWlVFpzgv2InAY3YKtQH2G
OIntd2M9IdheP3NM/C6nnpZMBaCNILvYQ1l9G+x76ni821AAHQ7SVeK9uTPs2L7oSuoetc7pizv4
XZjgZpS9ObRPzPHhDk41vjXywZJPQTockKyN3z8GONu4FJ7y+cPHWAEFzKGMaVodHEO1gHsO+j4L
D1blJOdkAgvPa1xHVov9C9Jh88BDs9JB06CWhCBe91Cb+g20Q3uKQOivpxk1SoECkkuHYupX/nlt
x3kXPYIVJ6ELynLtk4lwk67R9Ge2CFiIlMVkdF+mDlCptIBUN89ZUH3Jx7i6rnIYTg0SbWn6ipZe
EIdTAewgNAO4u3UPmVKqO0EM/A4eAHmEHo/bGfPRHVAhjerq3IYFqHC/xpYk0xX12KNg95I0vvri
QNjV3B7vkKU1lDzBFENHya8ALrJvw7rb8aRWLgFFkJcoN53HZb0cK/qDMww4ehzwTgDgljjqJw4H
cMa0/rNcoMCe+lj1PknLMS19p8Suei/NYFKto9lW/lGaeV1197Mx8x32wuGz3jTNKR4a817HFO6J
/W+wH0My3UDDEjDO9MkFwKJ+LCJ12GuaFj81sY3bCtvM4dJH3Rfp24IDRekes5q3uWXzTh+SJ2DV
4/06ifyA9pBgeyeoon4czfvCUoKVNSbwIGmuIKPG/jja/HezW5olmsn73HDKh8TXkvmNeqZ2ROGO
d73ik1tBd2dRM/KdU7loLm2XbhFoSsDYnACU9by7GFXUmhK/3JqDat+sxw890i2zZE11gq+jDRQ3
IDODB8oS/xaFtnfDokrHwaSiLi4j0pkqCkF1ghQGpLCrUc6tyteJ8DYKhwMQIgXYTe/dtnVk1FTZ
uvJGRoeM2A9LyW3lt9UudMgQS1PmTmVzthWjuTMnD0ad0yALSR3BNtvs0li2f6gXoyV/AL8zoLBw
r5stZ7ZpjNZn/foAT9tuzz9U9yjffLmoiTfwtSjH0/oei7yg4/FK9TYK8y/vMvocg6xbaWrZHkxu
fu4WkJJcIFWS/Jmf07xrX5LKKRDb1+FnLwEJFbuHqutdSqJzeKkmS3mx2jZZckHZj0DRP83g+96s
Io/vCoSz09xz75SobW4x5+DjlNomOAzLXpRT+j/tprtfn9N6jCdyFjY/G5xYYO+yRtiqi0+90Tx1
KV+uIVGpPdgKtvcOqlhVEmNVrGIdnHod+FDLhUJWp+59RkHirht89RkuXot3q5d9H4zoJieoFg2L
wiQvYungwsAMflOHtjkqScDf5mTTzdW94RyYc/0wA8+Zu/o0tZnBnhi0+FIwWe+kKQO/9ZW+raB9
xT/QNlAptc+//LKCzKOoTHtbdlt7KPmxvpmet0FZRlMH9d5p/i4DjI2zxfG4W9yN595r77JpQAf3
v/r7YGQ/KSGFny1yg9lnJw6im9mn/WUmQ82WkBKL9Mml4Dx4k7s09gwsB4dv0voQt4UoA9XURK3Q
RvltmW0tK/Ccg633BXk7fvA28FtTm1pj3zlKedgG1GCI9maSmQeqEj5IgAgddXyE0LzQUS3QPfNe
BuSiwlJACF+u0mEtgXLHE6a4Vshlu5O9h6fd7y2VA3SB/ThAgUVFZ9PokLv/XahDhpH9e5f+2OZt
U0h9R/syBJNqV+XeLPisBw2aoQudLyD5+2w6l1hJ0HydoepFlplftdj/U1rSH+qqetKR9ztIn1zm
LG33wEQmgKysI30ZvEFZGku+YOe4gBSmk2X57j0sgvrql5SC9ZnDAMc681F8rjzAPFiKJMPJkhHS
9tHDrKsAVq+dhd1JFT+aJSmAFV+cq3+PY8dudmHZp7o+wID22xWZrPnOfM50TFhklFJu8ah7yjoz
Xjj8UX/TIss49GXhHvDr6h9t2+ofUbscHs3Y/I/jWvlZusylfx1cwtLyWNpasEZuE3s2OGd1LL/K
CprPfzuZ5FP6O9jZnBy2NZTuDesUdvTLGWo/KSUCIQaWxbmFXkje+Gdt0sCAFGpD+tVw94bxLBvJ
vjD3HICTVzky+HwopeX3irsztcDkf/Got9U+QHMYsssweustdXw0tqR3vW1iXT+qXo2i8RZFmbG5
svWczkZvFPsNht7len/KsVXYGxkgh21AzzFXCsvq1obda6/Bt5Oy4tA60GwmOKtqqK/SaVu/Vhne
gxJpa78UA6WQ+Ktfutp6ROG1BNK2lWp79r0OVB3cwDL/ceufeqopQHXG49YnIToaNYB7lG9bv+eS
IMK5RON7teBj0ZnXkU3Lk2+2h09yVrvjrdQc82rOinH003FGpTR9M8ki/lxCF7DPh9DBT6wrEM33
UDTI3srCsCU0AFl94ptR9m8Y7sWVVjwI1kwQafBp7kansm//3WUqbBEEeSb9luqtUVvXr4kbSG3p
kolzip1KWPflcRqBo+4mZawuo6o+bhYoAI3HmyiISZ+X2NWlsyY+zdSJ11lyK5eqiurL6A+P9aIp
tvUn2GNc4QEelFpP1Z1f9OHjzKnr0Bpl97HTXUZcxQzPUZ/+XKMR2llclBdhLr+Fz02EB4ToMYxS
BEVlwnJpvfSrxjb4vPXHftafyiUrMHZBcZvbEnSTUuynhvT6Qfq8JF5MP4Eq7BurilAFIHDtzGpe
OLtiQtRUZVKg52lyJ+NyGQKQ7hBv0FOHl3vbBt5nm5V3zgcf6k2wT6IguZFvTm5lH45Ufn+1YxeT
MQgSxa71yuQmA6MVwlCQ277LFzktGFrrxHoJmvIkbw/68i1CuuDip3CC1iVduVWa5e/8rx+L7kOd
FfV9TyH6Oqlzdu2mMLtKU+6kjy0KelD/FoN3BvlzowX3zALRaBAnt9sKuqu5yLubOcUuG8HyedCu
at90j0UKx3HI0uSvBnip2/jRTyv3bDR81PKZOklzIZGb39l6oX+OnPSnRNi5fy31LPmKFDlKNOyB
JOcxLnpVyOLg08WZWv/vpro0QWG8j3qG+x5s2HV/QSlU5zscuXp81ECd37uIYd2VeTkAz0upskVG
8F0dnJtlkZKOWmVvozf2o020Ef/wvPxcYVh+nLrUe9CnCqDAul5j1OW+VwGquulymorR0BWpXenj
QFWh47CcNMclRqlor7q8S2BTgxKQvlxiZA7pI6zSV7FVi/LkPvWaUDlQk9R3IAKVk76cfiK/4my0
3E3oHx4TP3LfAw3kRs+qPv1gk/8eInFq0ei3qM+AAVq9uZM+ucScVrO2z6/SimYd+mmT2se2hVY3
gql66KKI/UbRXrCDwdTlV5dEyCDGJBll8ZeMPc8p8yzzMI/kGfZmh/KnqY3P5cK6GZtuMUwAUwl1
/Dv0I30fOUH1qWrx0hxUhA/8rsG2JIqcfZBG7jdSqIjsBf5/QOsdgmR6yGelxqkbYmpY1OOt6ysU
DIXFGqPVFZV5s3zp/umTQLkog/4mczfG6zp3XSZDCGVZWZ1LPm2wy/aCwxDExpBU7/hP6ePE4LB7
hz8HmmODdGxNuVM/Rn1AdmxhaN9t68jPiBJkUqNBn4+eFM1G8PwXTiw2pw3+4E4N9wlJwKu0tr8D
lO18D6f5R2Q+RLpevDVVH30y8+ZLFrvFl4R8+SUAMHMAYVt8sZtRAYmbQ5Bemp3VxDudc8mjNJ3w
xuYoprzmKDs0WZHCsyLrTrSatMnCMqK2X3iGK09+mf0t3T1sxtP4KwpZog9R2hB/iLJbssCR501f
eQHewCS/r9UZwd+i/7SupY/qqTR8zIoqI/tcYMx6MLMwvmu9KkOBzA/vo6xwAZQz2neV8+xhwiiD
wdKVuu2b65DDKav/tMAs7ookH+46mOCfG3MOdv2iXD6NIZozsfYVsnp5nOcqfCi0IAIy1vI/yh6n
P6EtrKFIBaAYmuTm89SbwEC7xmejtmzG3LhPd9VS94KtCZg6RDx3SvFpdXOUgou/A3QWcVbtn4sk
DI/j4L3fzb/uttHtDomi4XkE1X78f8QVEygIXsN3fmaW+hd3jPdUhSawjGC/VSQg9jF6Rt96LXtZ
cfJedTc7Y/93PjTfawUzNj30XXAVgfupRO8d32xopFgDROgWsk6hqNXOzBab3hZzjl3dA+N96uzX
tcjcc0K2zK5FNTRpHjqva/5AXujEzh7jzsHs7nqz1k8u8LhvC2iprbzgc4Q29c2ufYpdS7+azrzV
p6oCTlsMFwPblOd5yh/0orLeDDdSH1BkXwSGDfLuUzGc0TUFHbw0sfmE9aIUxp0ET9VAldbGsUVG
g3J8yfuw+ySDpn7q+Id/a/oCuyo3/IystPpg9pNbsBPoL2Pv8CLKPfXBNsy5o0QO2neua6VqDwXk
pelnkIz1MVDVc1Hn+qk1YPOlHpZaEMC0XZQ42Wdbs8aXKs92MijSONBg/rQCMqzSpXngDus54ARu
Bqe+bKqvGUc3t+6n7+Bw2Ur4unUlN9I8NePEccv1g5MB0eS4EnDGlCQzydTXTUtE6Dml1VNy/6Uv
QmLslCOEeP9RMEQCrT4b9kmfGtjnWCDllovM81OfPQyFVYtTOjamh2JorM+GrSnXwUpLTCks63Ne
N/Mn5ALP0lIiujCfLqJufpUeNYs/qziBAhpnSNcQS3HssLiXtbSedGSNb+BJmvKT2jCC7oSVHRXF
OLfV40S5eDNpSvD0zDhwgZ0rsnQ+QXerH4BRuQinLepAeOcu9eJlfHRrVMKXTgmKFTgyJ3VpS6fe
xe8x65wtMk9tEj1zcoe3XnJNe71vqXhzOwd8HgEFahe9L+OzqeQ0ZUQuXm6Z3lkzdeesUpwPq26+
wvHAYFxuoSTD7NN6fLTjrL78Pvwhcr0dIkfh9ThNu7XtD8Z8RathUvZy61fYX2DidcmtX7aXxpAX
4aFIa8BujY6i3lLyospahquRprTlskbKbd1DXDObOd4J0Ub60Dx1mxPSBf8QIgJY3CsGrVPi+exO
yXdBiv0mHKI36iSDK7ZsG/01sMHPtsEwc6dzGuffVytJWVjiPEXH1CVr+RygZgU+iG2/2qH/Sf5M
SY5uk/LdabqbMWrmk9oG1hNMtZzkU/m4RuhOEpywfJ/2W4irVebTthRqB3tgFgdrzjjSj3p0b5Jj
2HmT0n92Bif9FBfzRQalqxuLo+vZzXMVz/1nL7CRifEgVsngNGTjsUC/4NSN6vDY6xDPTHuRD/OS
8CilbvxTi0egryQTljsrfQjGCNrPPhhz50lcVnoPWMxQTh5CYeiDif1K4JXoLOqefl5DZGDnZd1w
/24DMTmhdukxMxbVsTghoV4EibuXpmEn4yEugnodVfv0k28P2nMRKfqzWS7cG+cffWc/RORhkWI0
+xCZo0XfWZr93E4Y8UEMHSD7o7ONFHSYH0UKeg2doL8AxJ++uiFSnYZm+eQiCfttxSUMD6Tp6yYs
XWqIABmxzfcNlfVsUKqbaRnWK7ZeCSRrqkdCs+g7hDFRiVkHg4VNYbvDW9mV9U0CJB4MIADahZaB
hIH56M3DDUlm61W6tInEiaeFu6Zg6XDBWfDdnj5BJTTR1ENFx1+QGHIxVc25dEn0n61L7tA7OjRm
59+kJWuU/KS95Szsi2U1GcB9z7lYjfJTuiTs13RjIjG//mBEkQutrFcYM8JPNvqFcEIFkLzikDc0
s1om1cOkf/mATN4AzskCdUbQBgV9v87u1rkb1jnJKMCWfDCASJH1TfKHSJu1a1F6KJKkS1pY867J
0iXj4gXqFTM4eGkzqLrVyar/4pWhXddime/Wn39rdgYk0nW0GvLPneEkl3Q09Oemg4VTLmB4qS2W
FZ+uxon+q1nD25FSowTLqJQa6yVY5qJG6L+oGhbIgNsAWFBQQ7Uhir4vKRSYF7F5U5tRmw6T3ebs
joOKEzwjCmL3026dkzX+HhVcTdIu65yMndU+zGpEgC9lVLxKBinpOwg6aRKfVl711pZclMTIXW5P
9Z5TV/QeKG2ZKMNb5goaNYA3SR3ZKdnZ0qUYtMoPiRyRr1rug6+5+T1iUadEBIsGT31ZKL1nQ2SJ
TAt3tXUeWmwXgHv3ktqRZE7atAb8yLI7b+meKh7f+0Ir5tip2cunqwu7s2Iu7ebXeKfZtLc1fm+v
PMcMETE79IxTabFBKlv3ze/wmZVLSDb8UVFc53HSw6fG1Op7rOnQQc2Avz1OGK0cXY38tARLn9w1
BcnVaLzbpsvdum6DeAtHxfqUVCQVQazww+RHo0721nvdUzao5hAemrI0MKqzgpKEX1pc+dcqrnK3
XSrfC9+Hf4up7ZqRoNeS+34RWVxW2EKMCJM0vUkf5N20vaC61nlV1aC4fHBGltFlwCCJc3kHWS/A
7V8DOMP9M2NbSgEUITPkvYjuQHGudYCDQ6H5uJInEb7LXfrHXKERRR7t0enQ4p9TVX/Bim6v9aGG
MVx+WTK0nyWyasgPJnP2LC2QOF+ysazXeRiKoBOOjMxVBjGAGlDWQbNRVu2s0Dm4PaICMqpUCNh7
Cy5KmrqJOnRiorhbyC8UVQhe6TWnw6Upv249o7ocujOaT1H+AN8JpBFybPG18w2oBpk//9PhNuNf
PrTC04cgzVfj69peIz2fN+4eK7SYHJda7R09Nx+qdjQfzBRjvogiTrG0NEXjzwI//c+txOjg79GN
bqOjNLfJU1NG/W7r9OJqD9gguErXOrpFKypQP8XT+PjfORNJSg/7tYfQUXvE4/x+vdv6zKaGz+Sk
GEXHOV5v/2ugTDb7KwU+HIyWlQaERi6T0kyo9XcIS1nWJSTJPyELkeDLYNnDevk16mu8xqhRMRBL
IEjQK4z0Bx4QRnNCLLSB1VKEr679l17E2rPAc0uty08qzM2DjMnFK3+oS4A00IZ9D5D4QOv/sEOy
ve1h4Yjvtr+6xYvlYHYZvnDL/w5Qtogeb/8rJNBd/jK5m3V3p6NvcL/1rzO2tjYEhzrIkpfBdrXp
7E19dWnz+blXFu6b0TymU519TTOcASMt8B4cJ2gf3Laoj8WMl2WJEFmPNs7ewHf8VrqW9dJP9isC
zs43Sq0BmJjZvQzw/b9gULVr5tn5lhXdeJdRKQF3QJgNrs7LMbvpMk27hyONSf0SFhXa98JCfRK9
WxKZOkpHEg+VM0ZpMRlu2OccJgsMeO9H15Va8+G2G71wXyqI5UjnCq0D3xx/DF172QCNx2RQlbNh
YiQ4wEM4GUvRXFHbv11V95+0sHZeyBHdXK+rnxsHtdNb4EY+TJrMfpgz0A3AvWDIT2P82kS5uzM8
tThijDjn9yrewqcVndD7E9Wv0fii6rsJYuWX2ElilIpwsyXhanwx2so9dSBVSV3TDAZj2Nka7kBD
bFFS4+V+nGJj4d2T0g07F+upGCEw7OVcjNyDXVLy/2vySC8g6LVrqrrmx5nBse+M+Mlz0uAcU7q5
10LXuoLfS+58sOILy6Q+IL7p/IFAR4visq3ADcutA8Roi71IT/a00sh+IeGCI5jcyiVu9Iozkh8d
tj6ZEzmesasqt9v7GEV/GhJNf+x5Em1oWbkbVD88DHhIcrb/B0bba5X+OCBSLV0bZFaZ4uhDLNrA
5qUCf3AW/bmgwDHZC6eHTbBuihZlO7PDZWdCah7X+t5WDzIeVT6QyND5+zeNO2mmc5wds6nGgXWD
gwj4w0NRbw/GuztKUy5rzNSF/0PadzXZqWvd/iKqAAkEryvn1MntF6q7bQuRBIj867+BlvfGu499
at97Xig0JbQiQXOOIEdo4FvlKtogkQMwSeja82CEbyQFwNIR1tBaoFRvspckC8zLFHAAXemLxkBG
A3KoWvEUAg/DPAzM/n4cHTVRAXR0V3bY1ODUoKljKU2KfcyMBx3Sh4Jv+DWlEWSJUg7UeOgZzy1k
6FdDX6uVbtY2cNZFAwUG3fSU9UTSQFx0y79BcJk+x0FRX1Krfiid2niOVOfv9HwQS4FaWQhR/bi9
DqoxP8YdKfl9p/uPyH8Zw1tVfRHIoQ0ehwZ/VDy7AAAuCejyh8Rps4MXC+DDAMZ6Ul740fqQ8Sfg
LkMJvHivM5TFBxJw2Bo1oBPywd4EqoYCsDTUnEKb+S3HPzss4vq7KIOvpZfVJ1IDdd17WIRHnp2+
BWB8w9yJOGfDxSrKFAygERgBvpncfQqAn4fCVQM9Cm803ymT7K0XdNEBSvbiorq4cYCRXRdQe3il
zkVPWBomW9Iha7dQ6+6eohDktvGFcpNwqJ+UNTwQi+7q+oBk+5CIeox5t61c4m7C0FWzPumwlFU1
0D61QZf659T/Cf3rYtG9yqKaHu+/9fhfcURbQyivszdTrAxjvqQ9qvCmnq78e3pnGFDoCcT27j80
1RqjFiwvb7DWunI4xe9lxrG37ZFo1b28pmfAruRCcTM/9knYLaNE0kcmYedn2hH/liLDiAsS/TGo
5MJzv34lNjXnGR6erqhVAPmMU2RXuzSex8Syz9QJ0lnYUO+RA92zjPwhPaRFKg4QuzGWnsnsR+kV
qAIXBfvOF5AxSp+gdnLyx6RhMGYThwq6VQLJxaVXJcghBl5q3XugqI420yPrUQxlHDQdiDxRAy5l
QdejrM9Umut9N95WnQnWEspuU60tH3KUsqZxumcao5swgP2rmDdV+HRPhoLcDICH17ar+FyDLzQM
I8UptOi9LMQ56oBdl8kcfuFQntvpMRrNUcQmMJpufNGhTih17JGUg2Meg5kK7jcb3H44/CDyeG1Q
qzhl0syab0Zk2F9JajdLWCqGYGP15KI3OXibRzvN1iUk5O4hHU9YvyvwhHcQo5q2DrkURsrwnoB0
2Xi47ij8uFrrKXEpg3kIeGi8C5g3y712iYx4dYTAVXrpR13/tg/UqkGudV6LLr1MHf8cqztNAnBg
AHOWuR5mNRnoikY8HCCyOHJG3G9yVM9pDZpDVM5o1lnYNFuiuuISe0i6J1AevJnMemja0t+VvrKz
GSt8kBpUx4KlWZl/7eoB96gecB9bIRmKAmnULHRQDyqCoHTmsAKX2wSyL1UYA75nFU5wyL0H8Kr8
I9zR/GPH4ZW7IKO4am/hpp+xHG4RZVe0m4EUX/RAH8VpQDDGCbrS2/OyEjDeG8clfSuWDsGXpMcM
IFLi/pV1O8PJzFUJSuv4kNK+Zo2ANmiUfnSQw4ImeJZeGPQg4EfK9WPMfYQGz7nM+nVEDkzwjAAG
H7JGfBGM1qOitn+EdW/77PnQZEAYN3poh1vQt/MqX3wJGqdfFH5Xb3WvY5Mt/lvFQ53U5qWm0Rcp
hfgCly5rnTMP1G0HRow/BRktsW+Z4ueysOODV3begmIl/NYAa6cFmQxQ3bAqDsHzxPVjqb3xyloA
rhuxEz40fJUi/lK3wMJaIwPZdOJPfZVRsdN/Ow7eHO3KwrM4HACZPIWUnysuPOTvOnly7VSedFzv
/bOTp34IWNA4ZOyAbI63rcajpkNblVqbrkteWQYlmtbKIecOdIQ/YiJCEsHWatyDaCqYeSr0F586
9GDRynoNK6R4Nh0xzTJ+vkOcfp8i+EM0FpLMyW0oq3wLBTW5yMtAbuHcCJHMOB7Oocrs9aDyaJ/3
TbWPzbxed/AFh+YhRHBNfJInM4LFttc37VseZUfYkIxyss8FzDX4rHTic56Z/A3GdPbMBQL+saHg
twCbjDVxOWvswDrfN8q0z/CV6xeGXdPFp44YCHBQKpBPEYZPXJDLxtFetCQt8Hv3GG8CcvCgwgqF
U/vMzAE2BbFRio1+JR3sSfoBPE4+B3gaEDRDxPUpwPuqMnq6h5LAgyCHSvJFJPgAOxY0IQjfQywa
OnB4PE56wMNGMI1lBx+Agtu41o+tVmI1N93wYCXxQWJgmXRIHzDdCCOavHg8LtY6bR8S+4ewYDas
W0gA4rlY706bz+JaUaZ+Vu5YdStHGSAH1pMyEe5b6prIehhOe6We56x7qKtu3aFmJwBgFdaAXvml
rYwr3KECWGUHdMsBhspU23wY0M4eF0DFo+3DALGBCdXB9Bt7B3spMEySoLoiyQ41BogmvvI0gywg
JT8iuABAfPuWlJ19bLX9RCOs2aemKsJs7Zt2iowCBNUjpOc31XhJ19flaDSlVBZ90hf46bI+jdUd
01ioPT3p1hTXY2MBH0lPwHvpaAWQT4I6AHxp0nCYswI0Kt1k1iAOivHvutWDBfYA9vqtisz+2ARZ
80CcNFoz0MOhLI/Oxs26W8TvfR64UPMBkM+1kRD3DGOwxaSPGygHjMne9eeo8ZsJeCGjo18Zm7ui
K6vb0Dz3Tlid4oFDbJgGYoO0LXyKQxuguTE2dbh44JmVRfkzVo17RUbEJoTj92wajJuFF8TdQUOX
aum4cPHhX++Ip09wJg1sUgPHLxcGd/xTr/FTSEAs8TyZzXTV3XBjA2zMIZ71MmNQ4n3MAUx4cFDX
e+QtbEz9ITL3emhHYx9kBcMa6T72ElaxzlL/KK7ZPDN3aHa6pTcAwFibwMWnmn7i3lj5qudQEHBw
99j+AkgEDhUsWgtgrjtqMYyhnDUjI0xRYxkt1rFoiwwlgxFHO+wKmppzD2KQa+hCwDuIQVE4tcru
AkZ3dTNzKnYV4zirYhNNv6fnPIAahqgAuJqAcfpMHfR57FSqWKG60cK+5O/z+v74qrv0kY4FyerY
AVVwLBqbQ/2jc6r2oCvEkK0tl5FH5b3AXMYy3oNeC1LWWG8uJcSvrGAvEze+ogS0qOGGBlQQS4JF
moWALP2NjZ1Qskl/66TtHDVkFomlcN1onTE8yhILZK5ktCTRZN/0YAfV8KADRmLG89pTkLkd+wMh
8HwzDreh7gTK+1iIHm9LbNwUlZdB43KZxJ1zpL3EPUuH9CaBh/MY1w0OH+c7dKD0cTblvN9Pm6HJ
QRyLSLeXZS0LUAfRdtsSot253OlxOjQdoff8zkQlKT+1ioh9zcICOFCIj9dATMESJgu/hFn6FeCw
Ft/zT/oUZeWto2n7GnojAy/g8a0r+37VWCHE5ata7Cu/2VQFpTOYnENsaNwkIM2cjIYFq1Lk1r1D
x3SvdLz+VMN5SMCTeaFDle8gM4ZK/FpSP9uAGgSLLUeVVxlQOB23qFvfSye6HZf5X+2obLOdbrMC
CKp5Oo7XbTWylArawGlE8WLVmyihUKcJXpWXQ8wTeoxR0ux8VBC+dmrUJYFc9qWTgwUfOxgqG3QQ
l38e1I3Kj+NBKXJ6X4fxIP83B3VQ54ZVQlRBmRQZ8NI27BMydfMih/+JaWdI20dYREKEgR9BXMKa
cNzUfgLAtsvjzRTjgCdCsKhsFzqmJ3BA0do2Dljdxbie1DErGy1GGYoIChYKINJio/f0hqcElo1u
gTuGZf7ssDpuAs7wVxM5xVF5uB2dXnCs7tBDpllyJ01mFQWwc4p9miVXLYRF8go8/78mniZhvPVA
oz1MET3P9F6L0oi3ggyXT/G4xeJ/yKNoW4y/KHVHUAq4Lvff2wu6X5sEi5m2LeuTHlvb33vSJleA
EptdDgLs7O6XGbjQrBO0YeBOwm/TtbvyQoxufve/bMEpXLVUscVkoAkq1w5CifkJi2nzhrXMlsjE
2d4hEho8cUdgFAsJKaI7sqJsS6QKfGszWAIaU6lvzSKrsmElW/WnaTO0pD9Jtix8KU56qO7T4QFY
oXVUgCwyjRewPrQBOMd0wk+BjxmPn7r1DF240tNNYb0nrfLX6T692DQlUPkXnBPR7l5ZijyfbQ1B
bp+qU7oWBTDoLdEDxurWVJ6qY2oseein86mcNfXeq1VTW5fGxDia1IGx1C+ke1k5h+h3cDHc4N1N
Wmt3r7WN8qMogX/okC7p6c0YqhQMmO4VOgho3JsToBu0YYNZl5Rn/DwYLHyiLVanqPSzvbCkeIpL
GDsTMGS2updFQ7HkUUlXuglndtR+OstZ6MHWgEK2wUo5170tCGSAYOHvysepmrI1gLtwUE5GqwgT
6yF3vuqu+2RwVPEH3HN0q6Dqpt9VYgHNjgTlS4d/F0g8RfiNktYEWmNswsNWHO67sGfCLpQLD3oP
WpTiADGQCnlsACal826FxN2BTvxzQ8amM9RFBgAugqZvuJB69fKf7bbk5X/u6qH3o/QEv21Pr6TH
WICmzCH73CAJ8ddbYPqFdZux3oQVZDmrjIAfYoWatU+78DA1xRjLhz4GGdDuLo3VeutPQ1B0TNTs
PkZPoY9hHYngxgJrkHFqfYju/DS1jk0dehwyRe8x8chqiudI1qr7u8zTZlh5VgoNUSBpdhGMEHd6
73fN/yX2aeb/PlX4p7eRqDCIZ9Mb/O/TxGmL+8nvxvzx3fh2DtZp31/0UfeXu08DGsA/XvrXvt9N
9/mt/jr+lz596P0VfonqV7+/IlzEwOzVgf94T//+dX99dT2NPlTFNfwMprmnnin2+V39OtP/8Ppp
AtDD5x/ol/YvL/vLrn5bv2+X9oDrFQsKLElFtsvHjd5rHSf93PzdED1uxJPt9N4fj52GTOM+vdof
p/oXx36aanqn06v9cfpPx/6LV/t/n+qP30ttGFcIdEP0fPzq//hup47/+d0acFOJwVT4xy/9Lz70
H79TuPshA/Zvv5Npmuk7+d2x/5/fxx+n+uOr/fb7mN7l9M3/ceo/Dpk6Pn3d01QuNMlEzCHqUsP2
zpv1eIA49Vg9z51WwXsUuHILsEMEwxEd09Sg28cy9Zd6oI5NvW0Tgesw9k4d9xmAZEUPcYC4HaeB
WPPPCXWTQ6lnDqk9uEkMORwrVLkoSGceDZ51h1hyA/ITrH/1UOCuMmE/+TAYBnzOJOdm3PjC9Q5R
wqB8j5beCNDYsehP+3XGo1FVSRnu/QjeA8wW09q6j9YD9SHIQaAqKfPdNIFrtPwMKedP8/pkgIJa
Ah/QoPP5s1KWO8vaod4XLQmfUQIuUE/O3EPUFeGz6/UfUGuGp9DYyiKIOYB2eNYt4OChHAhCkW7l
ZEAGCppBelaePJitL2YS+gSrvCxGoymIYe1+2aUBL+15B/jQz2gz7eqxSH8oiMlFEIwRwBUCHO5A
pxkqEwvPDYx18IV7NXlOYeaMulD+0Jgxf+kqz9uFYQQf+JJAyCjA8pp0abXSvSrvmrmIDWune+1O
PHUoqF3cwAX+AkVNayyHSki8zlKg299AbPuA+JJ1C80IKuqhGL0QsvaNZd0cpQmxTkt4YAWka88M
CrZnmDDsRJPRvW/mtlgSA9ICkJo5TSNyCMOclPWmIy4GuJBzbvx9VcEQdZwnb0YdYaS6N7D08I9I
TD4HgEHAVcpsHwMIAxlSPDJkHmByd0Cyga0oTM/Prk+B3augozcgIcNC6T7B6MyGWGObwiAQTddF
OhoyUQAVjc0i9II1YOf2AtLyzpPrwCYTBi3Bz17oSq4HHmcgBWEw6aCjmwKFu9SDsx5cGUgoOT97
+6FYRU0nVnpwNoA+YEGhZaUHU0rJEioG9r0XMNR6afkNhySsiZlNK1kmkABZ68FSFv6C9qa11h+B
IKkFPyWDb/TMie2rBZbNaqOPpQTYbNk4ZOMacO1yihAZf7xd+DY12SFHPuHFd+Ha4mGZOWSx8eAb
DiwSx3BI82NEO9RshyF6Ia0SGycukqXuDU1YzRtQn9/qXkjofQPbJjhRmbdHvwpOZtNFC+ZZAQzA
jfKxBllz45EWwjtjU5LKOmWpdzG6vnwkdakemz6d80jGt6g0nimgZnvQ1IY1lbGcNxXt4ETXwpa8
ydpd7LsZLMfSD2gBxrcKMPF1OoLnEzsHa0/0bbQCxh86K75jvTQxtJEGOy0PulkTCtsG3BLp6KET
9PJRgkuaMwC8c2XIR8eMoRgKEYRdEoOZhfMlWBWycwH9I6c+KSm0iGx6JcD4bhsX4ko6FoJifGUm
b1YFh0a3jumNTKFHVcU+EkLjsXqcXSArj+J4AiFbTKU77NI/q6YxD8KPwtHh7DaQFtIWFlgXMdvZ
tcDfOXA7JJd9iS2D2v9eb3SXwKl7b1Zm+tYr2JKFACaJAeaJTlSED4BoY/XHVP2cdBKlD5hefpW1
fIXMEoR6egcOPEpWy4rTfoXKQgHWzG7a2LFS8K8eg1WgfvYEyFPP4hr6cR2R5Yk33+qwiY9wdX/t
Sj9duyWU0wYRUCBA7UUIGR7Lsw8wfBwukdMtRO0mm6RX5ZrJil+x9HfmtpHTi0zMUwbe6SIELnvd
JO6upAo0W+Ak5iRWw6b25C6hFbu6pcOuRgw4sz0g76tjlqSQwsQlZ6bCPrpaFltH0Bk8pviCuzYJ
ttCQNCCHh01JebE2GE9nUFEwjsxxm1UX1WoG1FVVQW8bHJX7rpSoMudNEy8rKIMc6pHtovf0GA85
4mVlZvG8CZFPsgB6yFp6TjNhXnQEKYbR0CRkQMNhgO4ofbODCCHUpXWMMitGeS6DecVYEe/oRwZb
yNNke+9W8BUTwLwsdExvsszPLoQ9wVc9PnsoY10yMs9gEv7oxfQxghzCqUiq8qkdYaAOCGlHQ/Hy
CVp6YHqDAwTJICzOA8nl1bdKecWyY91Hhnv0IGkALADkFHHS3UYByFvOBnvBctNYhGM1cMi7bBtz
YDBoKOpR7ncGKGG5DErPnXuct3uvinZJ0XnX2vM7sCVCexkokbw2RvylKoz2GvYlvkoIl6IKWqYz
yzBQMcpID0XK/o22Qb12AJa5oQYcUnPR8MH97hnuBfY9kN9Ix4phSSBjb9Num3hIQdAqyh50DNiu
Y2MXUEPMcQ9MYpltiCiGg9kbdI2ySOSHwHKkDrnUpZQLaCOKZ6ZaNYNTnQJyRx0b1pJZ6dktCiE9
O+iNqeARODX1HpUs3SAr/ZAVNWTQdaxxxsKfS7pFQhy26uFKNgehuj/0Hry+uW/DEZJZyRd4Ms39
2MjmELRlm7hwrSd4j0WLlkBQg1PDuQaJMYdJ1LBr3PEbKuEGtyyMJJ0ZdfTUh2OWGuVdu+y6H05f
vRG3tl8k94G3qxKxgWxLtnIBGHa7M6xQu3OI568traoOhuqhtZB5TOYu1OuPJC2DXa8gWD/YBwj5
QgzFyx+ESZeNoYBb6N2vtCHJwRmQqQw4bIeYzLNjB5Lism3a4cWoYOdgrXEnsY1ZlhH/whax07kX
vQ9WrH8pHOsijc4FjhYtHpQYE1F/BkQxXU+xvmT5klvKWuijdIcVDeams6BuOcWgkJcvQHt8zU2s
lHMAs56CJPmeiNr67vjlbJC1Qvmz9WegomS3WkDktPNNeL3byMTJxgCFL/bhpJplrxnMO3M/opcG
1ZCLl7DvvWdlr1Vt8aVNm3ZLywbVg7zC5SyQIPQ22a1iDn0saw/YKqDfWONVpwqPFRDdBprOaQX4
5nElF7o3C+BmHg6FvTbaKjnaRefMGkA3FYXEptvsLKtSlwQCQo+DBGvTFU4HbBLzNmFb8KUHRMii
Myv33EFHcm0OkYRLse/CpQ0ko6pTG6tVcs0KmV5DUAsh5pbxj5S7uyJr6pc4KZHLS2m7NbO0v3kt
Lo96hCn6q8Nb/8kMK5i+gFS0EVbOHyEN/J74kNVjadOfYDkfLRNVR3vLUe618hieNiFi956q9rtP
W3Zr4AmDp0mIkJemW7xl+YrBIW1mwcnwkbT9kfut9cVyMmvRD8Q54l8v95BOylZeJgCcDyGZxyWs
rnLZzVPF4vcMlJ5RWUFdvAhqHKwr93lSSSTzo3qVN5a6uSHJITZVsdc+dC+DCkEUSN2j5abRj8FR
72B+2S8D8/iiRennEtnwn2fKMNdQbIOAhoBOY4jii1HHILMTC/AzUp6gWp7/aMgoT29CQq13oFKV
pw+WWbrfndhZMkasN+m3xRyOUenVdKNoYzqs2ObSTpZ1XsfzKsAf1a4duhkZSBdR1mReWZmClVQH
cATAaXjkg0JtUr7itxQLwf0KHthlua0bzAasIUgCpVPgpL/GkBh7BPuRQf5AQBCuqOTSghbE2ZZ9
ADV/6R14Bp5jil9ul4EYjwtuAZRpyy/QrgZc3cJqKYK79bmInX7lC8jH88At10VQ8iOz83QDg3d/
78s42rph6O2KXPxwXcjGmJ1xGLGuUFOwIfyeF1vd0nG9accR07A6dN/imDTrKTQNC3lTL/24w01W
MecxtbN5MaTtLRtb8J58I6HdH1unhpFVaJdzAhjYVje93tyjnPc+2DQ9wdstv8ADhc9rqdK1biZG
nV8SG/hWlyLFPo7QId2Jij4wg0YdAJSQFMAYQ5AoE7xZFH1bzWJFvEMrmvapoQ9dHakfIODNcUMC
mES8WtLTKlyQj0AF7zJE1XvWWsBG+eRbDfVsllbQuo6cc6r6i2xDf8fbkwNi/tyM3Jv0OMwFURf0
5g3M5UfYG/DK6Ri97+JW0c9TPuQreJ3WW4cAXiA7r3i2mQ/dCwJkrm76XdYsO4U1c2izbsbwVHG1
QbK4eiDWzRrL6bdTTA7xe90xthv6oL3qeEzDq+OWEuwM3KTnbcc2CRQGj7oT3rvfINebAlqbQXi+
Vc1zAmGQXQelwzkcjhVW8NFT2yRwaQ/6p4DJbOGF6quGRkLhzIJYkwEbCd3WGwDUEMxDvs5DAlN6
DNFxjbWEbaO3tfz6WJh1uCcG0NpGgGsvnmq6mWM37YnlmXELeveMczp9lTWUf2F3A7jL2PRrfxng
qVTSg+GmAk9TUddvB8FvsLLIDqH/XaZRtG8imh06p7xYUa6OGbcYPE4tcNUt88ks/eRcy/IxdyEZ
0nr5ZWjzLw3rraN0pHUE+dVZRoZRzmseRtcgJre8MK19O7b0JuoTfD6v2Wm4lQc7M1hxjziuPKl3
jmXDkNaR4C0kDL8nLImZgzO+ittLCdv6dyv3xIzD+OOcBfWXWhB31Wd1h/9AQl/6RMFPsff3gSOy
ZVEEO0rjbhNj5bCXjsPWqoKBXBcjF8BQP8pTjy14k278yr9GUvo/APFpTAeUQ96CcwFy5UfnEays
AQN6ccEEnDeoMa1dvA6QIdDEtQJav9PMfTFKSHRBan+W5RJSuRx+IbZVD28sMM8KF8ib5weQlnJw
h51B3RcQz77g80YO4O5KJBVHpYml4bkKEI0eTnTELPdcBiiLisL/MhA44tqrTIrmh9G0ywzrTz4z
5BtNzuBpO3u9aTvh7uFTjQtRVFy7FhLmQ9WGcxvsko84JYs46O1X7uZHFzrzWHtB6B6c/2A9JJ77
AhgMCNhN+ebmDCt1C5a5Rd2TW1+U7yCOBhs8y1mbUKpZEjTiGxwu2lkjcr4StsD3WRfNQ9eVXxNR
AkQKpOVDMNgG9Kdg/YtrzRacmGADryl5ghFrvgQuBhJiKroQs4A+gB32LyQFRNEnyn+ti/JbBdzP
exo1VzEw8JiK1D6ZAvY1fiGMU+NWKaTYkm8yrpxXIkSJxXbg72L4CFxYGD560CSGQ5/1XIaudQa8
71m3irZQePhIqlluy7GiWJ4nLJEwIYYqVBat+hRPzWYPd6o0NB9z2nkzU/jVvoZ5x6LKAgcuNTJY
ZQoUDgkjuwUUv7rVWKbdyrHE6X/rYJ18hepl4BB2ktz1ZzFyWSs/Y3howaVanaegMzaDsHYXKIvm
MxeSfrAfg4oeiFNwn64h3dsAvmYW7VcgR903YC7uO2Pk7y7JBuefY8y4c98YBkOPppvDsyE7dXYX
znC+SWBHXHZJC/rR1kHxappRuOS26rbaygokfbeEktmMNiFd4CMgw0OAjoLRdRNsQ1gTnMsOBCGI
94XvIVaFsi/8J9d3C9DeabouhOe/pD4Y96oU70ig0Tl8tZpjCeZGWS604rCWIdZ7WoXYIK17yOTz
p/A0FA9Pc2ikQeK+ETM/HP08bI4UTdOrZTealnspE/hrJsm2j830YqdFdomFA7fduHjTI7DCHanv
oQe0IuiJ2YoTDn4GjIMuQWFbSF4OxTrM/P4hKEpY14+yZR1cBe20l+940ARJFNnzdpAvvY8El88E
8m6M5y+xnUaLgOd0q3upWT8bqsLyUyTRc9JedTSwi+IUe9AYDmoJ3AckN6qtXwG1BhZttmhSAnLK
qKEJGgb9AKoTD4L4SXsDNy4jMJI13qi86U1J6LpvIuukW5kt1AoW0pskhB2Y77j4K8J876vNN4YR
Vm+DYwN+Rixr64SB/5jHzRli59Ub0GvdHOSW9uj1nB2GPhUL7lXxK5N8pYHNtgWOlQWgEFz8CMPZ
BXnaf44YHPxFWyGdHciHT7Yh7D24k2QhiQrfE+MFhID2K6HCWIKA6m4h75gtS1E7sxL0SSzWMmfe
wMb6QUIG8dpDFpYalfNQswqP9ES9EekAEGiXxTI1MpCc8SlnPQHRJ0/MHM8CHvS6NMlXxWpVqHBn
QSHhNPi+es7dcA9ISnfFUr16Tuk541nxxJDkfMAZBlIFoq4dB+ch6B/yDN8Cd5NmYfOugOm8meaz
yjLkuvEKZw9v5gz8T1hAgY1y0xvLh1SFiiCThWfDJp57oGoueNElK3eAOaYeU7QecI0mdL7Gw9re
qi/jJGED+3Z4WMKC4W8+lmMCEDl4NcdXBI6W3gBVF+2C2H+9W3LU7tmQkQQdOcRXbjjiRcQBrDIg
2PqiY5kNT+tPe7o3k+6v4wwJno/0spndG1+Edm0kJd0bfhudAcd0kLuMo2UIJsWKjKIFQxuFx3Es
EBrRPLfbeOVotsf0zKLJISzBA5hQ1JvrDsO0kSrAo5zRLYDOa256jyGze9/z/977XS8Uk49MnyIN
N/HoyGYutAm/pRmSdmYQuw/Q7U7XfY4FXO5SON4OEMVgg5Dv41gwzinWhaNDhwEKDKkpMOaEAHFd
u8MZ8sMtrqtQNWodyFjRsaP8Z4c+whbmOWqi55BVABWJiDwJaIetdVOltv2E9Y69LiSq6eALLga4
V+8MYGgvRhXmc5lb0bfku5MT+uGAPQE3eSw7qkHYOwFk3spjxHwO4uFmcMg1kaB9ygZcLlRFG+i6
1GoZpN6TKEyWgyEZwtLcMEl8zLIoPJEkV2f8NvXWKPnXxgzQ0qFxw7FU2ApPfNWhNCzyTUjhLoD/
JU5Mnn/ArkAcY0vQvZ3JGrnKS+vW3VFoqi0oad0RnjdoAz2yg5Cvm+JkW4cwzoKQG3LpJRi1c6vC
AnGFi8ew64GWbEbCiLAhAk1zv3hglmjWNodDUAry/iUaQXVeD3pRa/QZRAtw8QZN0H7K7YYt2oxa
a+2E1kOyeGEy+HJrrzPd242DzXFwOQ5WChB5O+7E2ZeBuihubzqmIHQyKp6mXQAv2CS5ihJypvjH
jp5VBdvpTqCeAcdVqBzo3qr1s92gcqhsjYf6Dao4UKidq6AhT2ljJKsqUQkcO/CrQ3gxXQ28zJfS
SWZwycT1yq+dPbiWcMgcm/oaZhp8BS3u9qJDKW/UIg49/EnZqD0jQQ0yrUhdzYYucLOzT5OS3hji
PCGnnPntJebx3HTBLEWqJnvs8Kx2jQisbzXqmCTBs1F55pGOuGOKP+AiVyRc62bnininDzU6KM9l
YNfOQjCIkC0e4oNJKNSFp3ZKqmEBPA7kD8buqUOQNAdhBDLaJoNXh4qifu8ggfbkWLgIQxMZuQuS
wgAVBc+c5eG3gf+wmDS+JyAPksyARVxVARNLeHkkveD7hAGJ5agwf0hljCLp4PJvqv1RqRy6d38d
Q9MhXcLTuzyapSRbEV+bwC+vWNblc/jCqPX9Sq/blg9EXDV2+5R1eCwZugVRfbowqStWGoGqNyja
QV5JmT9jGluqx7VAXa2G8efQ4wKJpaVNlIMTDLXTuWEAC5oFlXzkFPhTvSf+3pt6jRZVCRqZSK2C
S1e1tXfOHenj6Yk37wllSCYo+zmqwJ8aaiHxCO2WT3UZIOWOAR2DkR40Avm1i1uJzBB88XpHENz2
VnoADeweynCZsaPssR9ttcECR4GDbOFlmN4bOozaRLQhkqLINI6ahlaUerNI5Mlad0AnH659CXwx
c8JgHmLc9POq/qLxc3p70oCWOn6vOq5DQrHb/avXTQcjdCcdLcH9oGL7AKyGmLCDfhYSPg13gW/5
c920mZJLBSGDjX4IIh08pGkPDqju9eofKeXWk1X4w6WvnYc0MZpt5gswv5MWqmNgFUhk2+EZHPy9
l1YmCi8l2eu43kzDdDONYgggqayYTx2QhEzWRAzJTAvh8jpojihwzu6GqDqmNXFxrxSof0PqWMem
Di9Ess0FYn4+xZC0NbdtFL39H2PntRypsm3tJyICb26BspJKJde9Vt8QbfHe8/T/R9K7S79O7xPn
JoNMEoqCtHPOMUYJr6fiuHJnP+od1hURii4i1EXAegxQ74xe5EUUiZOiXByNQCug7wEG8o7++c8V
okqulpHm3mrXa21xL20o9s0KXxO8i1OQ1WcNuugbpaMoT4U+F9xrxH+DZiPuk0BZjLs/4BdYDhMa
rYdeD6fPer8cNrMkIedeGKfGQ9E3+sXSeqLaKwUdIyu8X4gi+yRHS3J0FoCB+uDsWSDJd3Ff2sdi
HuU7aQj/xxFbaPv4t3qhEd53Yq6eoZqanlh8w9lT3kslfEhiQWKtfonAmIOTWJCYcaUfw0BpPXF2
lCzY55zpEfEtGy4z5gqWk4Di16yYOoAQ9uwxyYqJZSqSwWtbZBa0LIpXCArh/xKyy3C5JffiJ4xY
lvaZw9gizmpOnV1jOT/oVag/GjjDNgbUWX+Iula5/02ASlYixuFenFQzKMBnONYOWAra597pAFdl
TgSbGlkYnLrnMn3Csdc8iZK069b5HHZ7cU7Kc4hqHROquQxV4Ez/t8WHX+4Gdd2E2Hl4EqD/wlyk
vRIXPYhUHCRWGsAk3una5zKOYEGLh9da1gCYG8PnLqi1z9a4EgxmWrILe2o1TddjURy1+ts2pWNa
l6E4iPvgaSsuNO0xr9X5S8021Q9yp75beuSvozq5yqVxV//mcc1W/gJjcYqLEvTSobZmc5/gBP5i
owM5ojFtTpW2z+f7Td0wGVCH6SE2S5rcuHdAqPplkjhvpQ7rUc8DoBD+KoiVUIrCF6InW249J3Kq
0Wlvf2oKkqVb7j/nVMXQkYiBREgoMGmzOXlTjpBmrZsIUPaldekbSK1WpnGRjKxWf9cAwYlEJfw/
fatvNcRFt3uICywJ+p4/95hTXbtOKt5DBbgAgKH0LCWK8trE7bILpKnYYwBRYIuY6xOhIa0nzprV
lF6GIXiLUurK6CO+KtZOnBLVu6Z6lAcre9xqK3DTaHA1n+XAC6OVlwi9RbezpuxoCftCbQCNVXq5
3RsrAE9bk3plsx4je7pjQeWJXL1SWG9H60lRDTvedAeI/neNtTyt496NC6Rw57iyvTqqYaOXkdob
LAIGZrv5Cq3c8mCEhXycR+e1nzP5QRRZoBUm34gSB6q9xGC8mYGu1MNqMKieUIeZgSpWspw/iA6w
zKV0zwrrSbR/UQTjG9ylKn6fW6f5y0W4RbY+JGo5SF7uAnnqdmqBadb73y6IgqV9vv3K7Zf/XGSl
5XBsawagIS+qsw4S9NyaQ3UWWU1WkZwu4tbDnaAj1jyxQGznYmfS8nwD9bRdFcEkgqHWK4FX5ruR
HuharTYc1WlSLYyR8XKRnJ9bTtPn/N4eh5OMEW4fqjmPv87oYvYWk78RK7lb5w0v+8+JaRz7y8CA
IWroGQRKsekk+x7f1nWapnBPY1O8Rcar0cx5dBUnZs24otIa3ymzE1/KHL/7MMdXu02kkyNDiBhr
LI+ntazFm684ueMNMPB4tdqW9hluBXxvedntQxk+WT/RAvkhXyEkcZncWSwioHLQCtcI2av7mVxr
960M7S9otWBAjG/8t2RoutcBH/tmmOE/riDwwYdgYcFN64tIJAQot6OuUw9WCMZQne3JA4ndXObC
wKISBUBk4gqiSIvtnA94q7l0IZo5gJEgsR6kxY+mpn5R2xqZ50Cu3iRVS7xQ15vPpcFOkIVu95Bm
ceRFHcIMCWFvhH70NGR9RvLdht4TwxHOpODLjGCQP+pK9UmqUFOo2++BESxXrdPlgw1Rxp6QNtu1
F71/SB3rJTUBELdTVR0KTER+0aZeFJYzmEmSNFemvRwjei7KEJ6anvNges3KRMYnhcxqDRA3lhJi
DeWuaR9Z21dhYhU75B/6XWxLqV9LGrvNIE62JGqc/WQNwf0coH1uOOhzybCon0WSEUAMX2dePoTg
/ny5zyeYeAznU40pxFXSJn9QwyL4lCj5AaLVEGQjQ3DgRL6oFepYVgbQjq5WIv4YKlN5Gsq53M7q
AHZQYUomlg/co0kV27XGqXZzNVM9S8mLcwhZ/Rm+qd9HtzJxIilXcLY4bamE0hHDRHWRiJq3C29l
tyriCGr9gpBEa9716vBl1iYTU1vMXcra/P8P8ULxKHZMdO2yRk+LvKgqjkSZNHcAfd+AHHcH1Ymr
s1NPw8nsqlctcNT97fHjNJq8ZoaXqisJQpykO11dJb4IXziPa6C/toaCm4vxo1TMiuCNyHAdI5Q8
BotuHTG6c93aGPlu+aQ1oaQoivw0EuqAmRcFwUbGhy3gAeKm46Im7T/Kems8cXiNO2JQzpUyX1o8
+oSX1rtGj3pI1/rkaCWs65KS2A/PWAowA2ZYgfxFWqDYvoh4deIVi2SrFHQqn2Q7FsWi/q0q+0Lz
OEmohqVDkR/bNU55Vow8P4oXWDK0dsAq+QBjj9MXUdP1tcMRUaBqVWj1ddYexrjHR7CW316/+Jii
bPtEt9O3M7cycXRLxHe5ZT/U62OZb95FZnDUoWVAwwJ3Ph/4Vk0SrULke6KK5u2hMyI/Zw/PTg0r
TTYQw8oT35Lbs4uysO/t3xeKvHgzt9ri6MMlH7Lv/vjtOmVoeHjkCNm5ptNromv2shMtoLPUbPEG
cP0+tBpYoTpjynbic2HsLs63D33LirLbF71lJakiIO32wcWZj9c5tuMXFZCpOFRL4mrkSsbF2pXQ
f5A0+Ohoz7nULp4oYCTqfh/qOaHNKLO8zgNmwak8G4zd5wb3PY1zPRQJyrP1+3weQwndd9CRiu9z
e13vuvl2uL3dojF3gxPsLPX7bLPYH0Jm7TVJ1vehrb/zt+zfysQV4oS47JYVZVjEft9KHnEOy9L4
a0id+62nij4pkn4dCMSRJUA7Ii868t/q/K0MKgk+y+3Mx18QZ8Rtt1+Yc2IDmzrxiLTDCrT+7ds3
FZ1YfNgPZbesOPpw2d/K/uutbrf/cFnkWDUmm3Bw43WMjGU0J38frvlhbUFizHx3pmJTncFtwak5
zzkUl4r8dhNxpz+Xz4RboOb2p1AcqUO9HNo+O4qb1zCG+ou2k6C73Pqz6KZi6LpNCh/Kbj35Vu9v
ZaWyIjdEUxQVb7cRZbfs7TaiSd+y4mjr8bfCDz91u83ffmlQVBgDw7dM62BjXmfTbfT7eCiufVe4
zcQfS0WFd7XE4a1SFNfDsg3koxhj3/2WqPXxrqy8itMQfL8NGsYaFHbLpuvAIkYXUSay4uj/Wk9c
Ky5L9cxfErU9bsPq7dG3YV083/84FN8jFiO5OAwJdSKA5+vtRYipRrTtXkH5RxsAv8thSGMWQ1iG
Q627E4OEyOeELa4BlH+GuBqlkb57uw2t4l5/HW7XifrW0USVD/VufUycSEJHwr89y9sk/6Eff7g2
yCWsWPJ5e3iz+D5XcnlaF++LB3kIjHYjjgt1yfY6hhaOUbH/z2Lt3fIgEgsM8SC3RDy1FSaoims7
E+fGXryM28gvsh/KVPEWiV4Ti7M2iuSd6LOFOLQJjz7qWL8O0qR/mQlsXzyx2kJFSALut/Z6UT1w
+tcxglU1bu13a9Dt6cV3bAdF+r3UzMQCdPumYgEqDrfGfPvSLbK8UtCbR9FoIOvLfGkpZshD/7wR
8Y+3TykK3+X/fEbi+bRmmU63xrS1sT9rXnF78bO31iqORJk4+7esKPvbrTK11aFN8fV1by8eTlTt
0vKfkGhY9gy1vw23Ws0OD2IBhyhetnDpMLvQp/zs19WdGInEEaoR77NllOc7M1d+hZpan9MeKySR
efU5gFHzGMRYGh6G2oZ9J8IHo0gLnAlDfXw3pbEqZna7zZJiapzKJF28sSwBueJHcIk++H57MeJI
JK1B9L9WdPtWfewT0Pu3OVoikHlPpOJFVJQmQ/HR7WUfBJyaW6+zckZU4bEF6gQjF7HGCCXEsflc
tw5Q8qk+iDFnaTKWMiUI8t3AKxOtV/Rsx+iZjBbTZJ/fh/9KsNYhwVnlbt+2hi+qKC3c/tAgMgFv
id7w+92k+OJNioS1ENwZ1kk8pfgy21A1I5ALa579IsrqJHZcTCxX05h/RKBqTlz34cNko5TjE/8h
unhWRjslGToexPHkST2LbtI4/THtMREty3THQinHKqeivll+Y8ZId5gbYZNfP/ft+STinneQXHxF
D+mN4A5p1yIZsXgdMhSnRMZchyZY5kJl++/kONrOaOf6zEJP39EA/hEP/25Xty2s35VuXU0st2/t
e2zteg2VwLLwZ812e4uKleIZ6bqj6F7bK1v3lqJti5t8GIO2/i0KP1xSSbhtowp6RPbiM2JPSN6I
hWlQ7EsddmjUsfAdIi7FIA/6y81Hu9/PU/WkDzp2IKJEge0fjTF/wnHmKnDZ5GFwbyaply/dk5lf
y9ixduJXUyg9V4+jC136PqzYd9OCaCxr54JWyjWMCuE+9SiVLduTTD/pUaNtm9RtF7utLERHFP38
tjj4UKaJ3YKosx1+OC+y/32BsV0jmgHu272clsGhjcc9KDJr2y7919WHqTXwbhftYRtoNV5j9k/T
Rcbh1lYLU/eIGRqPogiPOvOJGFO2Q1Eq8uJIJGYoUSlEwYL147jX1QXyDfR89NbY3QaObRksWu+f
Jbdams0pbaYSfVqsH3/sEKKZTIkZuj3S3qBmsncd8DaKik65rWecRU6OjCmYFw3PyaPpKFokATAz
UAPVg2giOChKthfdT3xxPG2uOsT2UTS9bhm2CuK3M4xuflE2y7ZUFE/24Xf/Vhb1zuqaje+7gZnZ
qyZT3hPF9bgNZ8047OGuvIrHFncz27A85N1vc4q4ozW1Miak6IsaFcqys6QFb352WOBJFuffzfDi
ubeJcus9YlbbupP4h4bSxuflxWx0v2uk8nizfOSDpvr9ohTuuwWxrKKAWel6sTXrd03w3aF4eD0t
Sj/stN50W1jgjmVuMUkQc7DPElqhmOPF/rdVsalJeLPDKt6Du+xOyfBSL7F5yFp9rxUWa1PRmqw2
iwDedFCnd9+CZtUgqWsVtvl1Zy16hPhhZCoXHD8E492an2hYH5toO/bPeRn4yNMelyZakXf/sVq9
e4PbG10nf3Ek3qJMoLfbTh36uX+GLb0vZ7+sY4a9PysFopHOg55/ZqTHFgTD2rokMgozPk4EFKAf
ySgs9qDboVjoTXpk4m5Y7/HucAkqjAR1ECPkFx91GC19UVu04CisebUi30Eiv6LetiWO+L13g86t
1zcs9/x8CtXtJYlX00Zx51eFCr212NUbGBLmOj0NoOUWT0/Uaa/iwBbdVcu7F0NPCITZ5v4REwLa
FF/eLblmwtd2aQ/7Fzbn2fQcHMGYetWWl2GiCLb+w9+vqv/aLQ0MuWINKpqleM081TmCe39VFHD6
w+39OwqOpGSd725l21q2W/8X5IjqZgMplPqHAZ/3LsPOdiryR9EkRGuQnHmhW4/euAASOqLfQjQQ
I5L4ZXOy4l1kwfT4rteIwy0pDTdTa+uYry0Gi5yzq1G/OVXQF68LWKmRD5oCGGiaMbsjO69ve3/D
ykFTRjKrsnWQE59DHKkNrIwQ1v8ZSbeHEue2RqOk8rITh6JQJOKriSMNX7YX/LS73Hqq+tLHA/4v
KknqtqmzY70gXE2qRoJC9QD1rfE/Njur76RDa1W96o1QUYo3s63sxHik1wSuH8XhZqgUH387nOw2
PBv6ty7IxtNtr4fiAQsx3azdD5vAuQsgZV0yWDSV5QX8Z74Ls9nNzJywO0xKkfxLj14nHJ7H+WCs
3xFqH4IIRDsRw9b2iS3icN30rtdX84NYA6521GxNijVZIMHbxWH2SRSJRK/vBtQATqJ6EV0dh0fO
1lXwtPZIs2sQm8jf5OXrEN1PzaMKBNRPiv1Q6Y9DpxHZIuFWtSxiI1pl8hQTmAuLhTCrjzrx4NBu
Rq7e0HhMHH07Nlu9KzUK2plEEz5qtpk+9oumneBZvYarElecFMshkOIfBLOZfiENku/UsAGHBCZh
zLdaXO1h+Qp3quF1evM7W1U4s+Ai0rw4NHxw+dk56e3oqGmadDCDOAdei6OiXGztqa+aivkyxoG6
ZlHa+RyrRrNXl9hFJDS4LvProqGVVxD3d80zwp1kJ7dQ48H9NkgzNyQwz9nHQBZf0vlXS9z0tRoq
82p0tBUpa3qg2zFMzXbsfGqBsPpE3cqMcJK76YHWYUCTmsGhSiFQzG6+R6f6rmDz0MqQq6iwAMSS
rBOnYFzsZHF4UD92pmi39NpRCpvkS6V/XrRIPiD7a/rpKD0raQhHnARuRmv9oqi0z2b07wByqF3X
wygoIRWwOjWRtcXx/6sd8wP0l2C9h+aXhqyc5CUKS1siLX0CPhcfSrPQq7Ok9pd5r6Tqcpbt5FPc
T4CaciSR4HOX3SYpx72p68n9oKBcvWr6FJJJXy3NSxGGbjUzOPamDZm/kXQHBWlEP0sqDeHisDgV
i/LK82jnibCCsxPgeqT/lcEAAjMXKaFwErggw0FgreH3BBhRJGNGYHK9qINnrncQt7FEbbv7sRQg
FZBsz96c8utUAcyZndF6i9v6k6F24Ee7JH/sxokIyWixL+Y4F54eG+3uNsFv2yhI8FN/Af3g9ZCr
Wn1VXOBy88aQl4Dy7526flJtJawIrSjzxbzd64Hj5aY2e2bvTJcsUgIvgC7St9esrMlX0AkVIT7q
ScrRgkf1EHdXrM47RH5Ur02BZQFd6IkmrpS9WsAhuSDbUB8KJ3Mzu1fQy0z7Y14NUNDHU+qHfWr6
1tIAM5VjFwXf8HJLerBXZ6fICVLj69Y6PjP2pyvm7GEODAUZHrjcBql5QggCHF8zaciUebB3x57q
GJHb2eaT0xfJHd6VwCUsl0hqaQCPYLUptu2noFMS0B1TAh3ipRuJtt2SWTdRiy2vSaYaKG3Fn7oh
Qzi7qwy3tvNTaqWIAIQWuqgolBBWL0UXuwq7p0Vvuqc2aXbDACmdyGnFpNzno3bKqya9T9cks6DF
b+brUgLn0Z2JWNzwJ7EhxdOypMemtKbzlCq7nwacogSU2adEHbQ7CPHrI2T77jTVpQckOEKA2WAO
wnOzn20alA05hq8H1eRK9WJcjGY4mFbenpqxJKiMie9OHN2SKohBCmnpzuzRTh2nybUhq7wG5LpA
1v3GMkr4eO3XErEgIhmyi2OUjdfYsOsaS+oclVpufSgIgTYaeXiOtMELK1v6npbO2UZ5dIayo5O7
4DsE9ykhCA2YmXLu9EOSJAetLEHpGr39T5LGL0qJhqa0hAOqdS1OPQuugREJCwiWK9nt6ggq8ZUE
Xyoq44gGH64qmPy8rixCnHUzBIRxhVqlKYXnrA+9oli+NJ0SuFkGuCAaoS6t9RfdaKpX8LCA0h1A
qBWfMe/NcGcFgeZWff9lCErUjLL0i9QkO9mcaig4YswCaR/zt537Kum/6nEZw5gRoCwT0JZME597
XJinqYZYmCZantJcbZEpcp6jvHuc+7k79oD8vBGJg3tQbs/1gBNakhw3wc9/MRVZcvOeqFhQvSst
AOM0VhPZMxCC7VLJ8lKT4ljD8dmAyO1+dkruKWz4QKcRLpYE9qFb1wEtVMK4FlaIBEEQR7sGAucQ
7wIrHmKeeockZCprfhVGrpNA+an0FqChtTESB9q7KqS9HqH3jrvU4XOt9vPBybvGNUtiWVS0cNPC
MnCK8/qUIn8jpj6HWh7lO8Pv8rRDFWp6wtQ66Zb50OoBTIUtgB44tWNXVY3JM3SCz9r8wdKS6lMk
dd8V4Gx3AXn9jeUvz4oGX83frQMGs6aT4J5tpZEocbBSoRoGu7RwcQu4haQbO6EFvWj/0YgeQCr2
6gSDQtN6Q6qzC0wrvx8HDKZ5yZCdlpbXS8C+JQABQ1arri4rxlUJzc+Ooxtnqa2NK2rjvwY5afeW
qaNrmHpaHevHJseakMQ/RhiZkcfIP5v12ByN+ZrrtrLXUSDxcH/RTYl4dkEcaedKXVSvk69ZVXUe
w6F9n/XKt3iYYYPoE4LXgjbblU2ZvJlLwH4D9z92DAWHmKJV94qJfnWm2CfCWLFZaHN4tkBj3cuK
VCMhD9OxMgBXWoC15JiFVOV5Xuls+r65TGWtPBdT2JwJzf2VQhBRGt4E/OrQm9JFyb/WjSm/Qaw7
n6K8rH1TkcZDqmB8NLrBfLDWpND7p6av78ogUk9tE4HqSNWZmD75W1WFFjAeRdv1Bc52SDtduUlx
lBMkd2e00EAYUkLoZhN7NZr3XqZB1KqVhePRl0HkGubXyDC/lUGY7VOnUHaOYo97LemOi1mVnjHo
EVi8cSLYo6t9O5+cU95Uh7ZhVdYA4mMndpSgdb9nsRp4iTpfM3PqUMROe/TCFWcnJzCkALPu7i16
4rGWzLduqOsnM5IwC02qnwGz2Ukj6l5Lp35OEW9lZpuJndSJdNOatN3RDprz2JnpMSy0nYplVAoN
dedk6ks5DcudiiiUmxmT/JSF+FmDUr0vGgQejEUaaWGI3mXVGJ0t9Qd0xNKlM7KAfaMM90YqT8wC
w2dgs2B6Y/tMaDkaCH+SxK6WhqUnhbMDZxL3AVS+vBbxp2CcB1drE3mfB6F2b8yosrbzmHt2+iBH
rXNdhqdKJya3BeZAcC1WG0Qn/KHmCy2T1u9ZUmTF3EFor6GRhrbwHugVPjsD1akhsl9s1q6lhEE0
bqGXUbW3bECwvR9G+7TKXvrEE0g04uxUavJFaqzGz2qpcg2Ucvg64TGWvamh2y0IoPlKpd0ZcmTs
COvxwPcj+9lY8aHE69W35QQ0Qfk1OqO+z/peOiMONftKbEMl2q7DbKLmbu58IUDCa/UCTwl6934+
oB8s14yIU9mc0AoB3YRGF6ujY4qSmJcZ5YvSJrOfY5m1nPpboujQCAFScZ1qeJDQC2u0AKywWX/O
dBkndJHdN1VrPyB5Z6NslXb7qIUbB90uwinlsSLuaVeHhLnNYf5gTw0A60Yfq/M8am9GEw08iT4B
9Tery0KM8SmaLULojbx9URSzeUlZ98q5mjyKooH1GvTcyB+Lk0OVjs+BAclPNMDU4CSSF7b2hImK
K418Xh4kpXnWp755IfZJ2zlzyIrKAaQRKkW6LysJTRNkKOqpD06MaPwwkfJrPL5014+TfGmTgKB+
u4aeis/ni8qiTFN8c9IcgkFBoUGU/KR1UnOyjQqvb5fxyo22g4CjTiK/C5tvk1nArz05+cWsB0t2
JzlECqNMnt+ViUMry5azFpVnkROX0cnRaDLne2S1cF0M43AA6CA/m3I3PVu+OBaJEbbw6I6Y7m5l
tWL+04dBcu8Qw/Vcx/IE/ej4dqswDl3oZw0EXLcys9//QCqd4PGBGHhbloOz6qQ/IWIInwmECp97
VLH3KXhs/1amNTXgtZbAvULNYiLBGvswBnZ7EVcspbZcWGsdRE4kXTtiVZ5VnfZqh8+mbfuqVcTX
oYGOQzW19KSCcXkug0x76M35UeRE0hpw29agDo4iKxfJfJkWHnKtr6p1+NL1gBZQYLYOogw0Qf8I
hOHAKn6tQbW5RkkJDG651aiVvLm2Ogpm2z2oQQB27+sjWt+iLCuk2i9yKdjV/a9K6q1nAKHWs9MP
087O4xaxd/RmiMif0NeRoidRJc5h5i2YsD25U4kxJ/72vi1Y5ppEuj2r7YgzB/0zV1TeknFcScSL
4FiFYK7LXnsZVfSWWQQMnrVmJyuPX6rkII+m9pKynnmRlyb0kMLoT6LCyCbqlCwS4t1rfVEF9pQ0
cNjwhpN+yk01fpYqpzgrM/QHWdrEz8maVGtoaaPnJZYqsiKxI3aoNWGVZyxiVYqsDFQaAO4HWS89
Agr11wrxFi/XVFaMTaG9spgbd4aCAqg4ywtyjiu03iudRXsNU7N8KKfqu6iLxNH0HNTRdi4df8i8
lnmJaiS9zfS+6JJfKYwNAKSb6NwEVvuIi0t9mZIo30UAWTOET7xkrvqX1hjTR8liw7/mROKUq2pm
UI1bWRDqGgBW9h6Bih6ZvSadWu7BfifX7SrEkXYM0PNOnJSR5b3W6Lzfbtk7hekST6qcRBmqXvM5
Wtn9xQWiLBgA+EcguLYaNu6BApnKnchOelw9TQFot/UpC6QzH3MpPqq9k3gm9HmnXtHll6ojJF7W
2Jg1dqq8YPJSXiaHtjVo3ZMoMmMTofXFzA/igmAyh/tBm76xKFJeRFGWOA96RccQOVu1TAKYpGEn
srHJy5LrYVeXybFWG+XB0dvxWR8nmD4q9V8mx/FZJIudoAxjdMo6Yf4uqxzbW0olvm415tLGr0Cc
vYYv4JBYENBFPRLVihJEP7XhQTCmlLP8DWC29okXYPuSXqQXvTag+IsU5QAMu3uSOlTmyk51vsx1
dNKXpfqFcvV5KqT4YXSS78HKxeywzL631sSsrcCtQRU/ahp+k7ou25e+Sv6dK4nXFmoLrbyAiqM2
fcmJI78AmnxJXWEiiBpYPCYlr/eypDeubuTS0W68YlIv9aBAJtfEztF66ft850hfiFPUH5FbbHDQ
AjSfTKX81OrOib4Z7q1Aql0LYoehUJ4tG4KK7nubIek0wtIFObSF+SOyn4oB8hfd0SqooUPnKH8u
WgKHQ9mfEU1+4a/vG8WMryXj45KqzwR4zj7gW4etozM9GEut7NLZgClkSTw70tIvQzqa+7FJMDeU
Be5Xw9qhqqwg4ojNtZsi/U4DK6o18c+xV+VzWFnf7Ta9W0on3qnLAoJGrbPPoXmQbZW1HWJZJVZg
z0lq+ZOcWdI+SmILn2+ePnax9APEI2wydQzTn0WMZfSdvqF+KoPpqvf1m67k82vZZhJaivW3asrl
U7qKQLCfRGUTFcmTYnVQlkGNxmK0V90kTZNrAWSMmG05+OqM58A0oXoYsnxLFISDa2mCVyyuFlcs
pzOtKZDHwF0YT8vrqMNraCH+mk5FckFzJ2GFaBY7pVPa/RGS0fiHBbmHJ1ex+VhAkrE6gE2WbdUP
bY6mT+1sPaeGEf5Q8uRTYdjIS+XwfwEtwfOg19GdUk/B2Rqa7NjoU3WBqr3EgwINJ+vQ8EXJjcKL
CQD+17GkN2uoll8KxDPWqnxUBBluZ7gJUHef3TGpsje7nnV/iaP2CJOA4hpsDRBkrdvmDPUgS7NQ
RpQkrdAUjILh2g9999oFZvc6rxAxMx+eRS5TC7akkbzcieykKtWuUqt+L7Ij4mGnDISA23dF/5qa
64QGfvR2t7qQ9qlqGVdRX4ktE4lao4Krj58y9DTfR2My7UTWAT96h74Ge8f1bNQw9RvGDHcROZGg
M3ax9RET2lpE/Q6MAAT1Imt2I5A8Ytp9kUUKZ7kPseD/vpuV6+sMJs6J5zMq6/NiFuqDePZgNBN/
wPm+1Zjzhl24M2OlWH+qZL64ZEbxJnLdMId+pKeZG85B9DigrPZI0ELq5klXYHWgTCTJECi+MoeE
fDSm5M+g6dE1lMNHxIHh3IdB9VGSpeJs1fr1Q7nIRiBRjWGZ74cOI4ErysKhY6VCYPteXD/i+yHG
3kl2/VA7l3mq5UMzYXdsNYsGLQpFgracO8h07FsRBkLnUhJQ73VTYm03EGfFCQ1g/CnLhn9Qpb/I
TTWwsVJLDQ96ZF66aH6dbXk5vSubwSjt2dFCOLBWKdTGvChtxCUWwQ0W6+77LcvuBKWifIyO6/SD
E6g1PMI6anZf6zVaWw4X7PkiIxLIfzgJJQkCc3OHw0XkxSl1nvO7GESSmqvmRV+T7VYEF+fuqCrW
QRT28POBT2+HfVJnywWmW/UMWg2JU3KiSG3UYzgYy3WK5hMQyxqenVF/A7LPOqiXtxxyfgdWfcFT
Fzn6W2ok+3oxy2dRs1Hy3ZJNy5aL59pv48XZchWRuKhVlS+iJkrgbrM080scVMZbr7Jx1HtnO5c1
P9SAzeniGPYddEDVW5UreyualKdstMs3CSx2nybtozgHBSkcZWhnPzRZle/1FHeDbjfPJVq/g+HG
KnGKmmkT2ymlLW4AHNRZaPnxUL0kC6p2bbRoz8S0s2NI5NX0OTdHqCoKD75/2j9NL2Nzd1QH7Crz
oISuZiN0pFVlfXL6mSlQk80rCCTl3pjaB23FT6ezHZ7HCe5OkVXKUoVWxmSxZhDmkSAuOEFU48Gs
aPsRoaOHFBqzgzR/aZIm/h6y/vPgKWuvDsyCLnj+FBJCqzrQgT7ZLZyCpZQUu0pZeq/IV3BLUdxV
4MVhW4IbJHmpld74Tvs4saky3gYdm0IIPjbKUukzAf7g/NAqXaa+iLEpz25ysVVbD90BhcjGVuWf
qSQ9OIHWfM+d5J9a0JDN6Ga1OXJ9GFa1I8JY3xEveTZCNYZ1uE6JEVDSx1ALtAenomGvRcmaiCNb
TrQDQJDEDUB6waoUvIDgcqWpdQ6oWS+vU9ldB6cuvyb4EkHE5IqrQa7kWZnUwaandPeq2lj+olmQ
Flv1TNSgFGOdbz5bpvOYBwczTxsiYkhiRKXAJvllIUmIbmmFFw35SzYDdikr5Mczvd/3il3tcsY+
LxzG8SgXoeVVZqJCHFI2+2ZCtHYsguitGFLlaKrA9815SBHLqA9Z3sc7UztV1di8QizFHNNDWgnF
6pPIdU7wqZem7mJaZvY2x9BCgUYCsL1mUynqPV2Z5tM0Y4HsQkbPMZM/B+mgHYol79/+H2Vn1tw2
smzrv9Lh54t9MA83Tp8HDiIpkqIGy5b1gvDUmOcZv/5+VVSLsnbf7n0iHIjKrAQkiyBQlblyLR0y
j3Vj2BbYyMF+SKDUJdkhdsw1GPX+Lov09KM+BtEmcPp0bafN1Yff/ut//vv7+H+DnwXcrFNQ5L/l
ncAG5W3z+wfD/PBbeXbvfvz+wWIVb9KJ6hiISzqa6uhi/vvX+ygPiNb+D3Vmei3iMNp2zvQ5Ve1r
SWVazarLX1Af/QUvlwLRXGGPQZgfRIweFV8Ca+a9VlbaXcCDf1Vks3oeSV9hZj4wCmZD9Pb4JFEd
lXGQFcIJTK/zmW1nEhw7Jfy3bM2sbCv5deSBxQOLjqy5lxGNay/kf/y/fvmfN/Iv8b0oJ955dND+
av7P5mdx8zX72fy3OOs16l3QxyLj39+GHKPvddEUf7Tvo365Lj/95bdbfW2//mJAXxW10133s57u
f/L9b//8BEXkfzr52095lY9T+fP3D99JvbfiakFU5B9epsQnrpt8wq93iLj+y6T4S/z+4TGP2p8/
fntov7Y/m3877+fXpv39g2Lb//Ic1fAcz/R0IOjWh9+Gn2JGc/R/mSy22ZBbuqd7tvfhN3BHbfj7
B0f7lwHnnmEbuqvpnNHQL4tfc//lGbqlQUKpO5oHfO/Dn//5l9v3/Kn9f25nzf3lfjbJXmi66tma
wU7LM3iQ/Xo/p7Sc5dqQWD9jIzO/jlUKSCicvY2UJB3MitTcXHsbqVequop2npWipHI2TZOX2b86
V15KBv/VuZr3NQpoIPSqkK2bM07VPujLag9nbAmBp7DfTA10T1G5V5qDDWPAlm7LruWlONeHtPTq
gxzJQ2Rmyr5Itl7loTJfptkBisJgqQizmuAoHga4jHW7Mj/rTvsjydvhFIwzvPPhunBqMkjzMD1b
JZIfreZ97oPxyvKgVPaRGaDVh9xh7aEfroEQosqZTHSImbTOsYebtb1GzWAvR/JgjYlRnWfeTYd2
d1IKn6R7EsXbSVD/wcBaHFJxCP3RWdK/CVrv1wlpyoMdQY34ziy3XjAkZ28KhQuKUiMd58FEdtqg
lhw3dQ/80XdvQjGa6VFd1NT8VujbFo3RfEIlULmFMirZ8CwG89MHcNf4vFEWVpkPC90LDB7a8GbH
XfhRFZZGuQJ+xvDj6xxCDW8sOWdmdoY8WOBtILC/0YJ2vgG1Y1IUJD+l95DJ14IMIAxgXw/K5rHK
eBqCtrH6e3ZkzfVIj2jX0lOckN7f5lEEd4qtzelSfFUWXhQHO8e2YFad9eD+L4LPJ6dWvzVgTN4N
vI4qtjQlgsGDm0x7ebCibtqXUFWezYsPtOnjyw2A9uoU91tTG9JTLTvVfcXaNKatLWvR2j42k7aA
jRLwrD60G+omxl7T9O66dIZ+62pVdGOBfFzn7lzc6yOSeJaShLDcOiS8R6/fl3mliv6sdBkPTfxJ
jtLXUTMo0dl3GTmGrm9jVtP0pFGX0Zzc2tCsBYOLaBaXviHvrQ3Q8mArqBVXPXkscptD+OCMSQ6A
jpp7MKrufdn0COAq0CKFI5TgVZg9t/4EdNsk12G1un8IjMRc+S0UrkVnWigoCPENQ6VLGx7A4qqg
rdZYSeGNiq7gxejV5dU5SDpVIdMBuMxa0Ebw3YH9qPLTZ0nPMwlSGEiMlOtXl6RzgF9PoURYPEvr
L1zNvENKOtubiantIdPVz6OzabV8+0Dbt2tjoPYS52kSrOJG+2aXWbh1MitaU8SxEWMVdU5xAN9K
+6+lfFda2vcTxzduKFOh5emk86c+HegyEawFI3fBUMENIC3TLq2NqhX6UnIVSF/ZNFv4jLJTJe6T
dC6ClRu06UIDagz0ZgybdW4C5POiW2+2xvMhD+A8LKoajJGZTLdjSl7H1KdN6gQR4o4FkpwTpJIR
VApQvY+f0Xy8cXLAuAbvn298sCd/ZtXq1FoMSlXLjmFN5zRvn/mJWs1BcnmF0fxgzvCYZS4JUdUi
CV/MdCFHnvcS2ufzAT7B4vObN+NfrJ00zXj3svFUTzdhwjM92+b9pb5bPDlaFoH4CN2fiR2luzN4
XTb5SgC/PLwz/1e+NtFBw/+npzSktJZKO5pr05jVx04Uxa1pPGVRFD/CEudnDRoM8Aus33DBgPgh
/YtqnANARUiFcH+4InBUatoepfM15g19DPe7eQ6UV3wXKC9T5TW0EEP+ALdDQomjGO4iHY55H3aU
lUUH9Ncg6a9ZSgefMk+JdqbrZxDAuOXXft9GNAlACtBIauWtjYDGJ4WOBBh5FsPcPozBnN8qNlsg
yD6PSIp0T5NlhZRlbXNNEqx7ynvopbK6CU+Z1QTbOnC0pcZ2deHVUwhuooHzV6VK0+fu9JAl1a0j
/BS1wrWazf6uiqz889ypS+knbwx1fBvrGz9LwmetZQM0Ok/+lCvbvqtNSNZwB725a2MIDAPPbfet
OScrH/XsZzaFq3+49Rxxa13W7abtQXDNo5DmXIPVDvfhr+ucOTbcxlbt6EesJUZC/Vq5lTQpJqxY
NKTorCpK37jvZpcXfjE9q5CII3LavvFPfBWvkNWOV1FWlROYPT85KEhGJ/nMX8wuy2RVsxk9jJ0N
45ecPg9ju7qtjZogMS2RQm6SVclKbWLohrs76NiL9dh1w0Ft4WVJaoTEs2IOnlo7PjmCgc8CxVfZ
pvpZhuqh+RLa05B+CS3IQf8oFOM2JiPw2UYfZK1BH7Sq4a2l9q6Yylzmty6AV74qV0NsxgHSQ/QZ
pKZIEnThy+jX2fdxCmxuIwLC53Mvs4XbaNc6PcWwnnrqQZnmtwevpDph0BLwzn+JTfxSPUgTrZpD
O2b+9hIr/VGCEMtCOqVtFflJH2gkkqde/O9Ok2bmIUWa6MNqLJIrf06nj0mRxsuCBfmTPcF8GbXu
8I3mkOOM3BQo5aQFdKR00SKLYKWElv9ei7JaqAI9avEYnyT5zas1i9VQFFWPep/FJ0mhI+akJUlz
XiP/o/Nm8RNer3L5eQE/QVqvc5efJ+Yu1uvPs/LU2SUldDKxFoVHkGzmcrR0qRwRHCvdRpogc8wA
WREOiTjEQWoubbgmhLrEy4Q8+WKGo+9v//5b6mi/fkl5RxmG6bIPsanei83Nr1/SMYwUncYb5UcU
qw8Ay90714njY5P4PVhsSI1Ys3/vcsO9Y70THatXv4sf8Y0Xfz9Hw7IAui7jydV7b+Kl3wic76n/
NarJvYlbVeuGKr7mu6wdVIhF13Fkm7DwTi6AbDF/Hsop3mxUhuWtLcKdAQq+FUJBghg+VFeKZM9K
YTjPwSBA08S6FoASTI6qgbKFMNXcTe9AJp6tQrgMWGypH2QFecpn1O3p/5wsEo9tcxr0oVy2UQK1
uxUuY0R0njNWvEL85yXCtn5Ajdz0rr1z4NRcvFCzvtqgbf/+c7LYfr59mIrPSWxbgXWpugcF7bvP
qeymAt5Bw/2hBKkGyNTSYKiV27xC26SdrnyURpJsB6tUPlLrKB6i6WufQVrXoFxv2zWYr1ez9JGe
ZcHrn2c9sXr1gmml8rYgqaQfDDMNtk2p6gdLjAzhkyPpu8wWQjDlEidHQzTca/kcHQbHQ8PNpBcC
IFxzMquBFap0FmBf2fQFzVnwXk4D2Kf6+zrhSoYnTTjlJWS0DPSSyTvnWn5JtbxNMtnv1kn8fR22
iaarg0xzdXbmv34PAqsHYD1CQ2/lbbBsKKAd6I/jZot6AOqjASruPLTLYE2feUOPOdN0CaoHuH2V
RYoU/Xom5w2NWWLeJE26iI2wOfrsLo2F9EWxmQI80cylOXXmjS4OckIe6LBdtDUCZy1NTy0Ib4j2
btSi592nZ0/VGGmk9a0hXAuzMO1pew5J4LU9mV2y781ef5z1Ap0UJwKYWhqPBmlf6nLJvqK4d5lr
hGWaw8eC9/m60JVq1wxlvJejeJheRunr6DJ7GQWDE+8R0as3f3+ru2Rgfr3VLd02XQucj0Um0zLe
3eqtDT05JVP/ezLlwOncbD+r7Da6uXoZFTPNpyDIfepndTyv5PQoYt4FypMv570z350mzfOl5VBe
3y2tU6obGbRSiPtRwkq7G8TZhUD2PBjTDSxoaF07ZexfBQMJZDhBM3slp8g/dbRBoEc+C3ntlIec
TtFLXkBjY7xAO8JaF8G6rF3SKr2QiJJC3XL0xtkoqb/PAjoNfomYBtSmzvreckbaoep6eyVdn/3S
JSflwe8ivomO4V8BliyOoddOV6iGkPcRjJNnX2EhbuZn1ovtDs6hVKd6J2ftsA2ZlSSVr1coWeCc
fR7A/Ou/vxlIir2/GwzXcW3TtlzVI6Fnqr9+MUMn9NN4UusfSZvPjbl2Su+qFupbqVvdlopgKurg
NltMuYtAl5io825aBYYLL2cWWv0GLPR0PThg3ETI2Td5xfnk86UcjStEtk5fX4HYh19C+R4Xs/LF
0vN7Mt2UWEh3CQlMASi4HSm/Pg9+Cftlm6sPEESO67xQ/GNVqvFOj/Jq5yI5c4QVT19rQ1w/GFke
AzQNg2dxxTBB+Y0rUmpM7uForzemQvNkO1TZd1NFdWYcpqeoz/w1ytvDtZba/q2MSGt7uEmBei9a
+YQSTx/FdFigSXuoJgCE8IdcdWJmNDv1ABcnohuF3oEPCPoclh8DMlO4pZHaCh+AEoYPOsAA2kng
7pW+14h2ZL2sjf691Kqn1p9f6b4frSS5rPRFKQBphNwR7qvMDkzxqy3JZmWg9CleHK8uLLR/da0c
+JfWKNBBVfA5gvTUAGa7+Y2jZ4iDWkjDaYgbdQGymdL/blKcJUMvfkucWYszxeQ7vzT1aDxfVoa+
O13+zNfLNl7xD2svzfy3xZflqSY7JPbn3I6G++7eDrw5tryyVb4lTbJ+8zoAlr/Sim5cyRdDC7jG
WLg93SLu85so8ZqRL5IpM6pVQo/7OV765Jkzcn43/Xc5vnjPl3j9GefLy5godv5weLQhvtPcZeLQ
O/ehala35wWCWCWwW754AjdLbsv4YNLmNPI8ukvaVLCq04/WmAVVKBQUH/LZjvd2pZMWqpO0Xopg
0yf3JINJqhI8zIsU0pCNXMQo9LOseD8UW2kGWdWtQMsXWxVQ2SP0CS+zMmF+mZUJczmriuB359IT
mD8W2ZDt5nL8A3mQ7DYUBPTyoKBFOJeJtlN6VKAWnZsCm9PrPzKtyW9T6N0hw9IN/gcgQ7qrGLxg
L5aHcQ/P3aRP1qmaVHrjG6uEEMAPnhuUfWo/NJ7mmRpTUBUbf6Sa6+ldViy1ZFx7QauceMyQ1orG
gpVqGa6AbfS7uhtARreUUEOFwrqlFd6pMj0XQTZGJUihhQa/+e4yMSaeeayUeQmFKlTaMlheAABF
T3aMc2VwnvcziUOAcTdILM77vq5IPICaRfqmuFUV+3s7OePT1Bc5nG8WNKZlOT1BS3CyO3e4T8Lw
H+5/9/2almyVapoqbAMO1RXDfpebQr/MrdVqHr/BEMs2fZGP6MzY5mgdWYjdjbHaP8zi4LTmHwb9
JXtpkW5ttgnUT0tpykNffrTzubqXhh5xv5iO48NRyNmhllu0wlt30uqgIH7oI/+PJK26vd4r5Rum
4mlS1sUwKNB4iySTSCDJUep64VWI2NtS+syYZ+7K68B/ehaaprQts/LKPFbCSZmqK7nYKn41PYQ0
Vi0QdApU1tFIiweZf5eHMslug74ub6SFkNsIozgovXPCPq7tS3yhTcYS3Il5bcajATKGUWaP7sdq
qg+DyKJIvwk96zWiqu7H1i3f+41BRXkrjuplYCNOBo+a+qj0zduRQuPgP6ywNff9EhuotWPaQA88
14RI8f3H7UKm2U6NXXwDZu+uct+vd23W3URFDborD18OSLu9jIokb3Z23dxcXJcwrdDGo7yGiLj4
PeM+VVPn6BVRti09L4SLbKBDJp7ttQM97AOLLW9RR1H21cnGfdKVUFTUKRyOfaL/cATFf65aNzpJ
viOp+pyUlUsnHnviNzKatlTOpJHec+ZNl/n6whoMCiaVZu3lgV4Ka1/wuSBX8urUKWxC2knv/CyW
bpeDHUbNwWjpcFtIZ5+XC5UesIWjexqwml+C87luzudWct1Y9PYOvcBtBi7xswGQYzWVprWzUsX4
3KKB7eteed8htXUft/6eZ2zyqXROLjgXZEsFG748IL0Ed35bJQdIVPZFk2pb6a+9nnKRHqgbG0IQ
RIvU6iPSCz7IEDJNcqN+npBDeZBZotc46ZLBtgIlpAVjQVF31IIMg9r7IkuzbZa1OlvNYNqffef5
uS+nvRNSsbJ9tGziwTzN9rDq8qw6qn2HuFTLK2wP8v1YGbAlwMkJ+f0Uw3XNswzqanGGPFDLeda6
qdmkVp1T2RcfiDzUWp53JMjUfD20o70zclSO0nIKvmQGuqikLqd9gSbmZ62Oz/7C9+l+CoEGkLwL
vxhFQ6rK1rwT1PX2nWa2j7bwW+RQ6MZBbypXnHyVeYm9LK2UDqMybldIM5HzEXtfuZuVo1f/xWXR
IXfjV6M27fsR5EVuFNFjW1zJXJbZaNKQKSkzdEMxI41UhCErfAkLoqsKAdP136/MKZa/W5lr4pnt
6LYDZJg+I/tdHXsEWglwfDa+ZSFfVMdUXVqEOCjuDABrolMtQjrdR2CnfpnJEQY5JFQ2RVjrVVV5
LSctlT6MFB2JK6dqH0Jlnq7j3iOlKg7oyizhphlvKrVVfMQuG3UxVXoOWrkwzyGhYSdXNnKrkCfg
QxxcW1k0yVypHgy65dhkO22svI+VrahAZcrqSpol7aTbpHVDFrnMxlNO6bAQVDXC7FxLOwFtP0or
CWckEqzzidKT2f3Wj2PnFv3U77Ga5fvMJindmSBSzizpF5t3L+mW5HX+ja1YVLn1GNwdTcJ/ni+L
bp3hokYxAI6aleALurfJp6bvlbWmh7y5psA/2rPar1IrUb+oc7BTtc7+8Wto4vCSM0WoVYG4jcZx
2Lh16AiuNBpsxaFSSfyq9N2GURreSL9tVUKoTtiDO96wlTCha9fTF5/XW+FNjVrp0gjhf76cd76e
ojub1AUzUIVhejLm9nl2PPVTbLMKhMcoXUqzLgdz4yRhvpYmmoUoTAHJ3pyDUx8xt7Sv99IMlOrJ
scLuZAe19ikEM+caEHX5nUBsG9bDZIFHLm3tSb4xpcsqvT07qAjNOc85BIl5Lxf8532FBhJoUWrk
pbRZTdSNtPWKlBSCIIgiKT6scCMNVNdIufHQaaGBR9za3IWjmi1i3aU2PzV7QxyCrGz20pzhZ9s1
pbe6uJQ4ETuy1zg5o7ZOs/fpKdlQaY8WcdC5G913jDXNE9GTXRQTnPA0LCVD4H/yJlR4++hJhX4Z
Pbcc8JgwdQ/VNMdWs500izbfAzv3kUKPv/gN6prahN6f7Y/XaLyD6wrTfZ3207P0R8Kvm+pf+p1Q
RbZHMeYFYBB/P9oeRFnCTGAq3dfabNfnobT5MxMjAru53ZazulMa1Tj6KoDCXk9Uit6Yl4P3asIr
BN1BZUYbOXuZkGZd6fFxjnZ+WRnHGCz6mm6VfG3Mhnsc2dHRzT9UX9iDwn0Z2j46joP/WHY+3+So
+mKiK7aJ9RSetFktv1S6eYx4WT64ZuidT0fm/N9Op2F4Jf2svcy1FcWHqHKVpYQ5yINRlLTYZ45x
LU3WCdqpQXD9HKEq7dLUVf8Kbavk5HSPfUyhSh7IZrHRoL64GiMFPKeYkD7L1ihqOI8g9xE8kBG5
9TSOrABlWTssFe/OnO5leVseNC9XVhBCRChTURRXvcoXATLa7+3T3z/kNfP9Gl0nKQZIylY1w7It
Nqq/pl8c1MiqPu/L59I3+2XG+m1v+xZCYeJgRBovVDlU+4hh75TqUg+hvJLOvojtt0HnM2urpDcN
7jFKn9WGvur0nMguhelyq67lTs4v7HJToHKylvs8G0WX82wMs/edx5f1DHOQCIeu6R5rp4t20qrd
iexBOIVIMP45Ia0LJEKanjo8xjO0+DoUTXkSoYs+rp0+m590LeWrFWUKSZN6evIQ3WLtM4Y3iTec
w5TZ6Y/ZSPuIXOKwyFCvIFCIXmoYl3LFZQV0iZFlDxnihQ3pmctq6nIxXj/ACmStQx/7Q2vE7skD
xilrk1k03GlKMnw2Uf+FKCJtD2iZeQclmMK1osTZU2PUN1FDCaCT6eQ8aIN7nzfjQivbCgY4lsID
7SC8f6cnowHY2Ew1FQVhyjDARcOh1HoYrfypWpA6BAUpMZbBlD325ajSwc19LCdQLoJiPWODfLnp
WzEb2sVjNxQvsXLyEitPvZygWMX5unExRcsGoeelVJgjia2txsby1qRQEaDTs+h5zkyQQ0Jszh80
99ZPnlQrHGg1dHx9Z7Qonp7ty7kyeMxp6/r7r4hlvN/X6Lahe6rlgSqCnubf9jXJmDSZHxblcxvq
2XU5JMmwGJFoAjrleavGHYQOuZClkYf389IJDcaXpjHLvdyetvBG2UF/L42krpuV7rvhRprK2GlH
1R/Pk3YRDA9Jov6shFoNXAbWFqxstLQsZTjKA1+ikQdoF6yMqixWQz3Z2yruPkfshdYop6BIUJjA
/eHc+YyUXHxtmNxydIsr1OV8SHpE2mGeIDNI/Rkk00Af6H2u0ubHFbpPcpT7nnnnhvNa/oaZTvIC
nQTIacT224cH8I6C9VL+rjKiphOBInBa7KRZOfA9DCI/JE3NSM1FlUTDJjXn/IAmKd9Bg9x56ebT
jV1O040WqgOqLjxwpXmelsNGUZ+RWDG3kwdHVAC7Kn02OXqF46jdh7AJUCxItfsggWUMwLt2LxgG
VoXv6kdFLrWdRPN4N0ZU1dPwVgqWShHTRhSwpJ+t4K205ggaLyQ/9nAWObez0n+Rz4qmCOarvlTQ
FqiHYN+1MRryOb0JKVh8CVlr9TzZhV4NupGiT7FUMv8OQpjmaItH+mVWwt3kGa/ny4goGKeFwZf+
/IiTjzz5ZNPp5IBn5Id8uF3c0nR6PTyS5pJGmerFzfnxKf1+90OGX06szGPfuPR9FOTDSjdO0Lxi
M8120N3asTUcwV6BhXHTkRxhGPHHtOJPXWjSZomq+Ncqa2+91PT/sNtvfY7a0UKhRakALfijabXn
3Pbg3EpsWEXIk1+XutheT3zeUII1kA9ryZ2K+m+4z90HO2QVJ7N0Mhtnj1Ds0kQXbC45vDFPrwqv
P/Jx37lBaH5/HUAocPbEfw7EVKs5J0grkr2tpu6xq0fnGA6Ocxxq8pCdhcLxuwkZUrV+CRuYE91F
sWVdl+qIXLKatvfy/d+YFmRqauLBdAEukkdQfRdPp1RxN0h+WYfLc87h73HFCi9bXnw9Z4Qu/Tga
wMohStKPnPMkNZe7yEYfSaNSYJleA29FaayrmgIERDRnVeai0yIICesE6pXOubF9s1wmlQOfkFvw
bnU9EuBjX6DTLIZNDewJhlx1MyAKtZM+eejsZNgY4NTnT1rddBvLAWVrquGNTuHydqTQfesqMU2v
NLlvpCknCjfuyXLY0BWIEFMEg7WL2VQElDerGGxkCsdub3ibOK3na1gAwegnNJJ2Ws3tY5rmsrF8
53PlWN/H2cp/lonoTgKBBx/ptFWqevwG4QZ8Kh1A/YmUOtnwon4oFGhXdN2+Sxu3eihi+iDUDmYr
OWlErXPyFe9KTkoXnf7KoiWtuZOmoqbD3gostHTF+WwF6od5SB/T2EiPc1XmSAzQ/g/uNSsOVaPC
DIJw314fAgcCGVW3qKFodhFf1dBuil4W6pMyosypWfJ8tTeuOSrXYzF6p14cRtpJr8MofkK8mYes
9FV6hAp8Uk5rGTckxbj160ChdXzmx/iICnbuOD3pOoWW0flc9rqPLDwNjTkZHCsaUJlGEhaSmrf5
BBUikaWcgODwpciugfScc1VduEnCazRQHqHS9G8VUtn3rZWPqOPUz+c5ozbd9VDC7tGhg3Kvq81X
txhjVg8OqLJNCkXxNATl19ai2unZenGIldK5aVIDpTEBl/yLiDJQtauhNJ8MNmH3ARlV+MpQFhVW
bEGn82qJOYltlnOFpqwv1ut5Co3jmZX5+7To4tsOsNzlu1illBJGEq3nxbucyJt+75ug9fwyu5lQ
vP1kuc2yruf+o680aLZqOX11hfLJzK3xUBkpHbQiKi4HZxNXYbmWs2kcNjRIlWCOS1AI8tJ6kaa3
Wtu92SpAzVBsaj9++Q3iwIBeLUhgcklc4zDO+r02uM35gNZ7uu5taogXH8W4m7EsLFowG3TPwcM4
4lA31JhhntTX1jkdJ5zpBKdUr1Oro0ONF5ytJGvVTD0XmiJlOMXhDn1RemNKFPRuLyGhZmW3kZ5Q
4ECfR4SpjuJt+pImiW1UqPqaLHyzAFea/mxAn2mF/9PJkKTX7LZ9tFIPVD+67wf41LS9oyxGhNlq
XYHWExSQkUbXnj33j2rg1Ndo5L3xm6MRH4u5+JYFmXHPa2mppob3USZVCtdfetFQ3ksr9p0nrff9
cwpGJyW67LuquJaTfdB6K4rPKTRypGsiw243dCrr9HJyNXuqJxhj0GyxXKhkeq2IyWN6vGb82jqo
CDOeakezFzA1hN/4lt71EOY9mgavt1LPDOSKigpGNApv7K03TQ3/oJMaGSmtVOi9B8qmC6dpC2qp
v09nt1vIkDghyQKQ5Blyaj4JmtmPs571/4CQMP9ixemojkOKHeYnC3LMXzdlBqDOQPPKFOEq+DT7
qrvVhNJe0uoIJzVJtQD01N5LX+k0Gi+DtNsYUiKMhrX3ZyCTtp0Kr1UeLBvBF5jwYSdJYAa6DCjP
Z3eGGuhrx2jRlVeUZi9H8gBcoKJpXP168dMvQuKDZq5mT1skaG45PHvlOSSyCJDD2FTI1MXll79f
mGuG8y5BqTu8nuj+AfgMGvXf/kwQkDThkBnDF72H8C4LNBSdFMM5TnKlIYeR2t7XkRPvyjDtKI+J
aU0cqBI0G0cx4sVQWcxkOrKfCRQ1QMIDKIlt7fRuRF+/fvaNr6P/fdygQ5ZhBUgpilqnBfYXmkky
Z3IPLM0ADsK9LG5KMzHH+I0pZy/Bl3Mhe3UX74IvZtDU/KBU8ZfqqDkHtyiKkzsl20aPqFiSqTeW
mWcYG7KqAlnv5Scb8nzSHdW3OpkUREry9o4+DX1bJuwlQ9dM7qfCMBbx2Ns/Eh8C4Kn+YScdvGzp
GF+XGg9fu2xK+PHS/CmYeMgrdNNupJmPzkelcPK7XKeoB4zvxvCM7ClKi2YbKh2tBdKM53kB2+N0
HOJ++mTkP+Nszp+GlN5Tw3TFfcylaSqIVoWrNtdyduKF7oV5DW5UHdlN8BvIi6lZFFzJ3+Bsmt7H
wu3zO2g+qnuadm+yAPYly4qjHTz42oo1o7XP0tK/jWLgFy7agd/4GnyJ3MJ4MOgu3dmRFl41Vsw7
1fmmtE747d2Jfqf9A0qQdrR3tzypKZu+fVu3dFU3XePdk2E2eD4qcNx8Ko1kXADmaU8uLIADtKBH
uWmRLjl69ac2yTpTc03W0KZJJ27cf5YjNSi7zyYM2zBorWjO9/eKbfj7sK/uwiAwN9K6+PUsVM4R
0kc7Dvl4UGjbYTCz3WTH5iKq0+k+EAdH77SFg3DWzughfqkqu7wt7G4pJ6UrhxvsqlfyFr0RIuSE
qXsPdt0BTxQuhw6fA73Sj9KSh9HXUODzycX0wIfXMU3bV87cOJui8+f1GAPMZL0aLmu1TQ8WCIrP
YwQ6z82mR/B7wa6KnXjZB4nFTsRpnSOom3mpm45LE554QEhnJ/itorbYmGa9DzqV8h+vMijFyz5c
l4kJEV5qpZvYmyGp8XXKPjLIEUGmEC7PS/ubZkD0UHolDXZ9ADfceah6SbWvpbcV3vNQel3X+T6W
aB1KS4GSqlXtW5k+ACgXHinS/5lokHY0IXvQmAcZgUQZNScRds436EG1R5PahAg7D6/pD1E+wQ79
bPLiOEmra0/QdbqPme5nd6oTnigyKZ/0Lhz3qooycG11yidam6KNTXK2GTTeg1UU5Pe8A+K7hk8h
TFTrQYk5VCFCkF4ZV3vpy0pvU7QZXIip7pYLpZj6PXom3f697cflywzJP49GxMS+CUlH6702bntV
YU0Tkvy4pq3s8bJBlCOa5yt4zTxg6lNJXEB++RJnFfSMNUo8s3TQzJMWWdbSrllVGcKUB/gwLdhC
yjsBFr6++Nsertu6h05dhNZxH5MsqdppocreOXX2zX0Cxd9JHnIY3G7c6fbiqRGIPs+RjP4EweK8
k5MXvwNZ/QosEWlecR2PWwlx7fjIAyu+H9GMTIsBiV5hlXaSUduIxMMsvpeHLKXsNdODRZLY75Kl
WYbqoqPHPUv68JjX0w+p+57YpSstKfseK/Mbi/rb2WoyXX9MoOW8RMLmCflFrmYra1IFI+Mwztdh
ocBsRwunsVCHlO1UEkCS51hueY2QgjUv5fCN13a6nLYsaBI2WZzmCyfs9R3MKHShZ1160F2fRj5l
8m+6IZvXCnXN+yIro5WZh+0jUpjOwofw5svYRz9jtqTfrVzjbh5bOggidOr7iP1JU9cLJwmyYDGl
3SGrFPebHTZ/QBviPuUeyuVmqWWPBQy/K9+lI+nvFx/G+8YrF64hFFHF05insAFX069rNFh8w3yo
GucxhJ9gId/XQ9lVS8S+02uZ4B4V+l0RhU2v5ftazsIe9jKrapBgytnLuXIW4s9dpyMr+1fnX04I
4eVeWnWtT/scoslF3oawKMtOA9GSIEd2B2yfvXSvw08nCs1u7A0HU0fkle328FjWPiARz4Yljn1/
B6xSUfSTCXHT59mN5uvRKURtFtMfR3XtBsbEMxHTDpwOVpu2Os6tVny2LEjapirddNb/I+08lhtH
sjX8RIiAN1t60UiUL9UGURbemwTw9PdDsrqoUU/3dMfdIJAWFEUAmef8pvXWAa6EyIA11dbqURzq
JutB7hnREAkXLtDqx1hY1q4J1GobtLEDOMV4iKBS4bcQmjtjwOazKfI3SwH8j0qAdkLoVz+Enm6t
vcLuX7LGfpFR8t9dsyb/1RX/Hyy3566uN7wWolRW0CydkzEfWi/kGa+lEKziojvIOtJ7zgk9S/ek
k6Wln3C/6tn0YHNfflWN6gciIPabUWaAIzJ/eoXDhoaxbffPgwOjIwPz9ZjG+biqCCIR1Wr7tVuF
5l2OkvkGVCo517pU0YUw0ZUQprPTlcHDstPJ9phgDzeOwGXcRdRqN9pQBj2kcrfdwGa7jC1lbbvj
dNbBpZI8FN1DjvnYKo7c9qmpdSIEei5eeJChOIMO66fIUdJFUwrlszNNn/hL6m8sIU7OVDk/LIFE
SVeE+4A8z64S/Dm9mad3IzJF93lZfR1iQ3vTAlNdNYGG81EDF1JLiXTP9dnQYhQOum4zoOH8FgbW
Lkzd8El0xDyK5GbyxniH8/UE7aqJliS6km9m1S3CKul+jJWLL4ndlc+Rj6yubinGoa3y4OQGFjo0
ahW8InH1gnRx90NBbbDrLHND3EXfjex/loWRdA9YUxgbo1P7gwN2nGdiUG66Oiwfm4wHdBoa2Vcc
SzZaWaNwXkQp9uGlewAP4FwOsmgTuGMBYoXwVQeE82Tzh47ePM5op/yQRAc1i0W9kN3cqBVLRy3S
G13xmtUg1PrWVyN936FltAkASj4BtMx565j5DyN8E1M4fct5KyPymav3ejXlOyU23Z2pBPpZCREh
Cyqn+toE9VKOyV33J/pdBcIzJk5J/N4OllEKZC1zZ6VpIfoifq3yboyzPc/Cx2hefQi5+pB1dTc9
Ajht7ox5BSIPl76T9qj04bxImVvTqLmMvwyV/X7XyRIiHiM84z79lBnABlBdtVbQK4InRIqa2zZz
z7oSh0+yyrbafUPO+U6dq1yv5r0BvH8rG2PLzYCxYdcli54+EsRDhuz36Gbo15Dzbo10au/sVmkf
2zBC3TUhGqb16Q4gj7Hu5+AYTOt40eteA/XX6B71LnjXrRsBd2beKwr+464ktjdYgOXkofH1Mlvp
lVsfswRZfhwO8tWIx9XZ14rgHEd7yLqATmSVIqzPhuq1eyvMzLOsQqhqRNq0qNDlZhCrjPLw9y8S
3ZhfFIVURZnFMEwXPooLtpTsKzejpqkfYDYVbuVTEef6M6lRcjgbHrLlXkzu1iY2d19FsfE8ed4W
Puev0tx2Lc1tsmc7v83xrPrQdu35e85mnvN36fe4KFHqrajzaRH0Yrz1uz8OtndUm946tXWZ26sR
BNVWifEvuZQbJGFuLmFl183UlVfn+zCxAMvP6Ttu4QJddX8nS/JgzpqSPArqpTOlyYOs61u3W/ae
O25x8VlOtuNCGcQt3Bkjfx8Z8b0RI863Jq6KT1gwKbwXcF+RXQhz1eguBuNt7DVrM5v0czAvTces
KlcY11dATnILmGisHlglJIsx07/WBIKfIs39gaZx+FxrvdiMua/tNT+xbk3TCAEkB81NWQhvTVgK
FhhEX6fMysekzLdJZhevdi7io9URJJTFAfwjjySr3dRDXr6Okx4t0Zi2i7K7VdKcX6EX60DkG/NW
mw9+GnEmUDMP6rWsThtFuWHl0K4l3PEDKhJZ4y+WXojFmPQtxgWR+9yV+oNBtvZbNos2DQU8BBBD
9i41SLT/lx5EPwsoLpq+hTykbaayJUOiZ9mJnTPqRKWavfD++g47wf+h629d2zXnFNqxufMdZEd1
E0FN3Umts0gLbY9ulLOGBmB9UktEBAcr+6Yp6a8e/C3qfua0rR2bxFdTms0yzBKW4TPoWCQEU9Oa
HbZeAokB8hoprjhcwHB+2AXHaByOKOdWAYGFaNEqDWTSJraQBhH6z0AzbwX2x19r6MJE2T3/1S0r
PPlEmmDGG2krnz/mnEYe7i6A1U/c0ONuaAG+jFEfHvzBwoLJLdwT4ch0g0N4dM8/EhkHg0w04sV2
s2HpPZ2MapyQjiiMm0BVxk/JwCugHDzi6n59GqD3LGS96TfTyggHus3PrqEa3nVTk8rCVYGHmDLm
zNZav7olCfzvxPvJ6zx5NfkK0Vyo3wL0ENap7YbHNq7q21RLfFgXnf5VQ8ckUO1vkaoWKHEnHmAp
DzW1tsYoytar16TIbjM7sb9lafojVxCLcgDg/a91r/Xnx5WnGaauEXdTLRNG3X+ue9sh0Zy0K8Zn
8D3eQ22+uEbHsxeRjb2FoNYqSZPqLYvicmErbXfXiwqot64hyEF9MoHjHMUqhP60NMohuZF7EFmM
Gut9UbbaRXuoovLem9z06Gu4toX1UD4gMlgvB2Ikb0Y23UcS4+u5N6XlVD8bu/xijKn7qsAgXWZC
y25IHP1s20Y9KGqTr8quHD+HTv6Asqf+WM/1ITSAFZqx4+f+WMV+cSdUwvJyK18kk7oRSE0sw/n1
Kff8JMiGU6SX1o2dOma7tQo1h65mxGSEZysXtLbrLW8sbhzEUFfgtPujE+cB6yF1EOgzU/aDQhyD
wZolHTHT+NAgu3yoaz1coTJ3eG5N+ywFPi4oQntIj3OVAlvhPiydFO0JlNmhdqon18HCwFHnjZCq
IgnsRcP3NoIXqwfWT8etHnBCUD4hNmAtk7jWzhNkd14BGgG838PRa/81nC/uMty2AvNnHfUPkzEG
dxigiJ0TDfldA6dhUQR2/qmuo3aDAlm2Veom/xQ69lvnm+Ic4WX26EHKldWjl7s7hBUQCZoH5SM7
P1Ov/aMZqu1rVOxMw88+eUVpY8YBXEQWB2V8hJJ2F8+SQujI3zqxVT0Fok0PQjP6lawP8uAOBF71
ZLTjKvcmDRnHcmO2WMcZLN6PQNR/HRyjR/pLllWnFWuzQHdUFt+1gBUVa0iAzioXzbga9Cy996rc
W4uuVW9tL+q3UZxVx6Aa8bJgMbjPwDocDO7LnRF3HaIhyAmqQQ9XI56y9ZjFw0Oaev4S0EPznLQo
9Q+a1n1CmX7WsxyNL7o/p4zL4geS65sx8f0QUdKta4FGxc/UX3RJgMimWpCb8Z32WxdEj0Y/5fHP
HvjFjUyoDVi2lAQJ7qWsUOFGe5/H2r1sI9FzaTMQdHn+3SaTdH8e5yV1uOpFrl84C56JyahfeOFO
YjFh3eIiU4ZQHmfmdRsgKmuKtAT4yi+xe3RVnLsRByqiN0IeGg+GIblNvdRA+TgxN1msO49uTbY7
QoHlR2wvudud7zVWKYtJz5UHV5uKbctSYD8ECC0FFcvMClOBt6IKDpGXtqcGE7qtQ5RuQXg0+Anq
NMtN46dStm8FiehXfyzLmdIz3RlOOe4mQy9vDL8zoX2m4QHDz2iTho12MGotOqltla7BgiWvhkhf
EA3ofoCM2XSJGX4ZE0Q8SnsMz/AweLJUeYg9VW/c4wkSsgfWra+O+JzmhjhdDsKPR7iLsB9KYxSH
xDVJ21KSrbJenpnaOCCIUMxq+pZ97kX7Vpfe8Kl3x3Hj5CaBxRm51WqIZXWK9zSmojrCoMKnvTWj
T10Rg2Tjt4HPC0Vvqk9dE4iH2m/be1Ekj7qsLox0l7UjEjVzkWAdkU0l/JZborsl68DXUUJ9kkgq
icyaotFZoDBD1H9ey8nD2PUrpczFnSw5uRPt6jTcklEwDmkyWHukDb2tWTY8DtRUWTVaN0vUDjaO
Br343AblfcxPA7FkZZ0kSRHiSlMeRqMPvraTBlQuiEzMx34h45XkGw/nF8R6jdey1aZdl+UhtkIU
Pa/vlorCbXZp5c8SeWDf/v36/CNx3IXRYhAA1sH0a576J+K4Jiao2HalPCGTq6H4axjLsZr6O1Vk
yb4Rtb+J3bB48guWIqaeOd9LIINByx187TtCFcYE5JalAN2jMn8qK8y1y8Kwr90zFe0qOXWqePH+
0nee2sphojT4Mi8vhHDUlEHTp+mhJcL7A8ue/dAVyee26c1l1Mb52UwQVS3Yb+xwe43PAVzspY1p
2+cM5jex78ugXjgJ0U9wHRM4C31+DJRWFj1hcb3Q51x9iDTW06wHKXkHsu13aUymj23zOFAxzv/Q
mTFkTuM/NkgwTAxkEVRweCp6LB9oZIRqfBOUm/NkkO5dmQRjmwV0sj9EYaog7beFVjzLOnlAlXsB
Xi3ZgjprDnVHNjNFdqtcyNN2Ll9b5Jmsk62yKA/T6C6DzBo2qj2dJIKmhAVyMIoQMp8sY1MD1Eae
onyA4cvU2uYOzhZSQl3fsyTv3UdH01mGun130JTKObaJ3a8b1DqeUT4JCHDz78jKI+oP1nc5CJV4
Bjlxt1ENggByUJME3LShazw7acniP8UioQy/d0KgX99wD1VBgWIo0BrYhl+c1p4+eVrbLOG+WA/q
mMBDTyL71JKK3cGDRLRbTcKTBbBgNlhV9l5ovoQ+QTNMd+ojETvE4edQjJJN4ilHWJ/Xpxh/+MCj
W5OfD+A+kCJ9/CwSz1pHXv1rEOHx6DKIzWz1exBSrmALaqS66lSPnsMavTY5aN5fXa7k64p4Qhub
bAlwom1vetkaIqR5m2UuC3MBtUoVIPa3CNMqinY7tcEXzXK1ozCSGJtD9JhlKLLxWfM2wxDszDlQ
WRkYOVrV6F0ClQhRLWYA1HOZWisBNQAsLbYZZf+zmdHzbdcOm5qwy85F/Xauroy4OAdm8ilzMp+N
W1XfaKYJ8Woi6CbrEE70bz1sG4nJx0dZda03G11fdpmo1/n4kHQGVB+opy2cohFJgHBWWiRbUh8T
RBp3SX7kSeb27OnUxzyZMcupbx21OVHs2AB1dTe3j3pv68+ydexU61h7j0E9NDd6lhivOKhsyNzZ
j+rghPd1KB7TmTVWmA3GYxmuccqkG2ulQ2yoKFHaFgTmV/Lu1twx33kjX7UsytbMLnFpHLdW2f60
5m3bAOx/Q/jGpoqiEmunCjDpg198N0bMbnTXbqdFqG0iR63Y/o+EXeWC2OzxDyFgzXInQR9OqLFP
EiUEm80Sjs1nsII6H2IVFmaP1hS/r5/YDA65lT3O/a0u895MHUQMNIGshfCbdHDJ5YeJsvKGHYG7
Ekav7vj/8J1nIYn9tnVPbRKi4dwGa7n9HPOuvMmIGS/7MuofceUttqVrxBuZMPSTjH9tYnrHhG/r
NY/PpaqNLwDani7YmcbqDIIQlrphzezsM79TTm7fsuuM2+qT1Sb4WhL27ONyb2e59SaSIQbi6kV3
eHb5N56Cd0sUeOZDmqf6wgXi8r3VEZFufuaQJt7y4oG4cAFP8Y8TRflY874pB/2AEdC7PnnVOm8q
RECZhgAyM2eMHCKv8y8pb0gg6ZEWbBroPS+AOcevrrPIR/bvPv/GJYjV9jaNnOTYWUWEUlvjvHVZ
vW7SVvuWFR32QFoy3acspAAX2u4GZw7vOWv7J9mjziI2sVH63JZpte3cPLrR0q566FgqL2QPBwWE
0urHU8lTbdUOXXNXzwehQsVRwwzbNDtm+1VYANvmM+HYxjLtnPg5G6JbQ0+rs3xBFZQYVJ7lb3Zu
u5ZaI3hX+j3O9/kl/v0KwdPsD0w51ggzTId0kEbe7s8iS4alNAry0riIEtmPUvTmccMpoSJiKrzE
Kw37tJkp0SJrAodCHiXTQtaaUKMISPtk8dve33SYi4K8FygEEL84VObgLvJQfUqcxFvbPKa2o4mN
ue3nBI5nUKCEL8eSblggkVTBb4uQVTrYPGtfHNN7yd1Ev5MlFe0PI4+fkojIjmbn/p4neb0KcKl7
gxf+HfXGDMXIRrlNpn5YZJDTbkcPC7UsGe6xVWqgAnbfLWRv32pib6Ai+vE1NjB3IPF/TsZA3BYx
HPnIdYvb2nP8XawJ3BTZ+WZsNNdjV/WPg65O6Jt3nzXcPB/HKteXMfYxGxsf2kXJ2++7h1a4QcJ0
l2ixsqv89utYIySXmVnJ9xEYK6F59ReNWz/XS+fVHE1/CzM539pV2d2HdnlKwQ6/pZmxkokntYV8
N4oiPDtxdS+UML4Zhsg++DkcF3nghQrasajQdJuZRzNTq/8pdN7AZG7gzn4KCx/5TkOtkdUe2zty
Zrxcu2hc42pTberEJ1fMo2op/MrduChfOQs45QhHdYnz4OL9YgCl+6IFTb0oSpzFfKdEjR6n1UJ1
X0Mr77+6Lq6JuOQ163jq4q1dq9qSx4F49Ww7wkcr7L8FkPbroBLhojOe+tz0flq9cs/OedeSvUck
FFrEmJC0bdEAF1nIy9JsvUMxNMPOdpW9PxXYZozw7FNs91Tw268T0uibHmwdNqwd2/S8vdNLMIAN
oMWvXSLOLtnYH6SiiOs43jLwQ3eDelG7TwHcSKIgHSATSl5hPk79PhnTIyrd8b08VJWqHZQEGOBc
hchOvYwy11qXVqGdhDPCdRDlp8Etz5Wdl0+gfp+02kvv0HJSnwtFeykCzbnV4xL7Uqs+wzOAMZDF
Mdu+H7Ha5Uc1Ch68GH3zAK8kE+J3YR4VYteQSUI7exM2seayU+uNLCqjfeeWbCltvRe3nd0OqB/n
+ZupxNGqVrvwoHvdCainC7Y60y4E6NDjrEI6KinDYJuN4le9pPIkBDqJ68xdZBm+z2fFKfJV74/P
JFHyOzx1n0mS4o41xNxJuCjshWj6F9XlsQ0OPdsSSfnO+1fcZ9j+nGCH7Sw0fmdBXvSIObuXjero
i/t+cJx9OSVfyT3SQ6DjcONFSKNdyhFauzhz6ViODHm/LglKv7CE6daA+8utLNqGDVoP0/CbHE3o
TeSV41LgGlmQojPyw+XUMTu2VazB3CXWU+TCAt5Wrq4sQ3GLVZ+3z5vxXI2xdedm7Zbd6ux4873A
AGChxu1XYVr9eWqzcqkXLvL20dtUAxqO2RmNXdz8FOajcB3x3CShd6z8qV04VQphI8Exrot5vKMR
6O9UgWNVye18zpSuPOfzmWNq54wXwEFWyca+aLKtEEawlEVgU9ktXnBfE3LGReNYT3Wi9jeiseul
LDq4i59GN/kSK7n9hEIxXkcd7pFzqSzgf0ZB360HdVCO03wAp/brLMXpftuH9pdr1bXbta9nlBUJ
Ea7+e6RjNwdQwD8rv3T3Q9XEN27nexBMh2wXmVpwElHUbMPaSG7JNo4bozSqu8mtnbWXITyCUdjZ
4029K7IC5Lk7tfuQ23/XRYV7NNBT3eigNe6Gqi3WPjARNDcTxK5NoT6V6X1dW8AS3Cm7R1w73vUm
JtFx4LV3Y9RFBMfS+k3385NacacnKeADzII/xzXW2mAAs7NBOnYHukrd9SWAk6rA30gj0nqj2cwm
LGV+ZaAz4TqG9sVmq6HjLPHDLbNHjTXFsiHyeBaGskb+pPxpwloLeRa+BT2fUIRJcbbyqNvVY3vr
cittE90V28ECU6M6LrEIO9RfVav5qttZ/DO3T0A+EXTgZj7b5KTfnNAol1WvNQ+I0HSbKm2LI86D
By8mdeijbH4uGoCueUO2oCqGZVjU6Q81ZOPl4Wf3bLsmxuZZXhymybBOOkCTVegJ7ZMpxhMxE5ec
pqfxyN40ql19iUJrWgtXrfAKFc5D3ogf8DZ4UJLNZwfd2Pd4lsQwIgPEBLN+vM28eUNjWXgrlgGU
j3bcaWHbbe2AJROqYfcdSN9vHvi5BQax48OYmXixp7W6qfO+eyWcQRKFHtG8sMbLN7vXBT523dDs
VCdIbxw0YW60KUa2POqS7ai29p1nVt4qQoNgjXe3txv1aDzmJdD+IfL8J8s0m7NTD/sErqswxMKo
5tTw0KanCA3ALUnmdi3BXwHf5coWUXUjoWEdUupASdwWxSWgYU2HjA7CqU+q2ucPql8QV22tg1X3
6dIwe3HTdTihTa6Wv0H0+EFmZjhXHtSRwgi/R/Mz18I2t+yVchnpBGtHT7Vvevxet0Of5A+BjjOg
inPMN9vDnjTqtB9YsPyo1Mh5rlRzWmta8uaOdYnrhuGds/mA3jV66jE/VN9WdIWNSKOtptop16Ff
e2fZ0fNsc+vGpkc48o86RMbsQ23xYJlnkd1Sa7DP7mXuy2SprW0D0A69mF5HJQjXblHmJyUgaEio
LNhYvZEevdj77CSGd4oMdtxh8zgZBr7ak36cGg9yfI3PlOdqJ2RtjeUEhxVsCrr7Xoo3eN6n4105
H6JdPmb5hu1ytCvZNqxMu9Nf0VP9YtTD8JMc3gTsmYUK++8aOexF03rFWhAg53GJ0P9ewdw9NBXr
fuA5slNHJcZ61Nae7Thwdn6isO/JsJhztPQTSJl0NbkNCy61HI+TD6oEyxhnE9vGgGJRUmxcdXSO
RdV1/YK03aNVONlO1l0PWuP+0aVxdeJwDlAxViMnc2yaV7cRDTbleIL3SMWv+swyzokXslUFLgG2
fBsbEzQD2AsAgNCiFHolFlPUQtcy2A8S0cKXEz10aN7DjazTMsNe9BNOy4AEz7EROT/IV2GrgG1U
4D4EBqvkSFe/qIqCaZ9ZTHtTgbWy8BFfjsY5WFEpgoVg8klpovRNqKEOzgAwYVYNLtHycA+cvYfy
buDVNbj12gaHb4URScsgw1W4HPKbaMq5H0pVWVXOpJP+8/yH0REPgR2coFkHIfJFCiGXpNv6Wl3c
E3+D1axUGDJrLUR0m1UTnN362S7G+DRMIYu8tK2fk7Jwb73EfOL3Yz9N41KdyeV/cM6dWZnmSivD
0C9fVT0pY0k3lw1x1fi3bflNFuwwVHFgEMnKcerpnCDYtTC0doDdYEznSx3aH1s9dYFpzF1kA7sF
xFUUtGOoKUWcLFUrZwE8KxQOnlMdOyL6l7PUKJM1KpYWGpiiacnV0udyypOI31WKkS9i/Oj2WShg
Kirs8Ezz/JM88DPwbjqYXAZKIycLS6JEz+L7tsJXVy14LLKCde61aRALn2/mxqot517WtW6x15Nm
2hWxO4vEwxzrUpsE/oAgo5rn8FRwRDR946yOo7U0/DC4D/nU29EZ053CVrPSgwnG2zjHE+5AuK56
SzV5TYPw9EodPk9svvWwCE9h/300CpKx3VhuPJdAbxklzr7xG9Zi85mWoLtzqZRleWidWzLB4wYt
GzL6tkpao4RrKZT0zU/C5DM2BbNSitK+8LzXlm2M2RxAlWhtxrV/Z6v8KKLkC5srkvRdDSWgs3i1
zEV5EJ4O6tbyCBXAm6NJHxx7n4sVFtj62WgeIrOBSanaSLL4fMGILIQUvTq98W1dwAPRlGhZTgQH
zMRKV9GkGPfyUIXQDVltdRstUH/V1W3Xkd3Rq5shrc1LP6Fpt2T97GNSWN6mROB41TmauW8jwi4e
QtlPWmg3D6IRCxUd3ifT6ddeoir380Ld7xrt1QDMeiRggN3zXLTKLMMuEzflTC9xkMp7/DZK3AS2
SD6l5GuLb64fF4c4F2LPvRaxYzaHewtdjuXopdPW8nz3kNTKSxgXyYOAgWl2dfMUjGONwY57Lo1W
uy0DpX7yDGEte5SvecJSxNLF32o9cRrMoW6tAtwV9C//No/t79o0xa9BFtc3kRqWq8oLklcbxs3a
FE20k63wLBCVDM2SoBetGFggtJsoj6prqg+8PwC/UD04PbzIcPYmZKN5cJQJIGFvGTvLaNJZk8SG
dZU0KD0BMINwbj9nhBVwxnDVFXkAWkdV25YFr3clcSxCLiHCkuBI13Ks7vXBttTKbn0Z24FL421P
vG/uzAqv2RQTcHnZmvTEAM1xqi5FEF28sMZB3cjOuUhJhA4mQqLzddUgydd1F5bby9hh8FcOSe+t
7Gz0eP/VoetfWlMbL10Sv9XuMjYSJOt6UkjyT0imUFmShk22OPvsLMfr73q08zdZNJVHN8FQu4ie
FPzoNVU8KZrTP2X18AITyzsVZj7sqh5yqGIM4q5rEcmLeg+ekhLZl7pW+1JNKL5dqnrUEG5NMtK+
WiK7G7NjPiggIF3hijs5R15HKSoqOCK7+bDMnFywxIswalPj9BAEUMphzn3LCVZ9KcsQp4jCsPD+
suJdNLj7tp2QR7CS505NglcYz/oewwxktb0heK2Ttt0QfR83shWAQbMkr+jtZWth1o8ZhnvnIHKN
l+5LU2XBTg8LdVUKC1ONzK5XDbzYbROTGF24AYpJXonnyBr7zz9O0/nU1LJKX77r8O7UzLRyk4yE
DwLrwYfQ+WLz5z16JjjfwQteDH5t935a7GVJsYR5FwfjgyzFU44OZy6+yVLNHw1BPKpI0Vbhy1Qj
O+QO5PTkrHE7GRsf9MoqthXjbvTVXwdTuXEUEdxdq1nwl9i3Bc+y07UejzRtHY6klT80FEGsLiof
NsG1s+xCPIK9DgJo4vfl/J4No1Vr2jNs+00k2vHNnWysv1pQzyPumydVJ9wFuHrloh4Du74Ol9Gs
IiIP1Uyal2epYbnc3jnvcAd7FVmn/T5Li8xbDz0skw8NsrNsFZ2CTfM8sxwGjQhTF1s0RCUIxF5m
bRp3kTYTAD/UXW0CLOOU7xEc+3WIWSrs0/kgz64N137Xhg/9/kGX6/QTiPlkIee/jpPFa5/rlf5B
lw9TXcf+5af8y6tdP8G1y4fpm2DG9H1o/nCl6zTXD/NhmmuXf/d9/OU0f38lOUx+Sq0fq00XRg/X
P0HWX4t/eYm/7HJt+PBF/Puprn/Gh6muX9i/utqHT/Cvxv799/KXU/39J0VPomZ1aBRLlEdY2kXz
bSgPf1N+10ReilF56v4adSl3ZlJcZrmULwPeDfuvV5CVcqr3o/76E12veu2jkome1teW9zP9f6/P
Zoatt0Af9c/f0+U61+tervX+6tfP+PFz/K+/+3LFP83Vwo2wKtFvrle9XuND3bX48YP+5RDZ8O6j
XqeQLen8L/9QJxv+Qd0/6PLvpwJ+361GLIIWZjw2t90QOusaGOJSFoHwQoqTp4C5rKVauf5KnzsG
7tyC/FpzmzZVCbPKY105t8g6eRb2CBYAezlCea8B9dMoq649gn5tIkpwklPKDvLQT156qDx/O4wB
KLxrf300AHOQdVpCHFySh3BvOmkid7GSu3rFybPrQXrKveujO79GX+reWdBJ4znZvW7SL37UKDcm
etUY2GbJltQVYSs1Kx4AeO7MKm9vEX/KHxSCNEfLa8+yTfaquME3nl0PK6jo+YPspifYloXEZPay
i+6rrKRyVrDMKjukZQE8zIwBHs4XkQ3/8Oq625/lHH95dW9EDEr3vwa5QbAud8XJRI4EYXzO7N9n
GF2GyyH1fnW5NrzrbCp0KQa6FOLXBHKW66Te71msKgk3henUC62EH4M8bX6QZ9fDtQ55BfCPdUxe
4b81a5p/ChpWdf9gqn/QZTBUgRQhAvaEuBvcshPT5secLvo+706y1OOCfivPWGxFK9a+zup956EN
j30SoCTxRz/ZWR5Kts2IV9n9VhaDrgMjGqZOv4N5+ePaT57JCcrGPdTlZO+vVU4qNpk6iptKExag
TXKPOFAhslc7y9yuvZsW/A5O5W6fIXsplfdkT3mYpPyeSz7Gr2PvMoUc3ZiRv4qMusVcLRs2QArm
DUjRnuNEac8o/jXnxaX8uxKcGVwLVKVBrrkaYsla6eyd3n269JN17TQ9WVnrsl2Z55oPGajnjW0G
PbmEedhlbhGo7flSIed1nWDcyP7j3KKW06esqJutZAHLMzSo7q/M3ys72Iz90l9KovC70wszOATz
tQUC5KEDin16vU9cu+cGnE9bzajVpa+o9V6Wa7hd2jqrsuZSvrbIOlm0we1r62vLZQ6Ff/NljJxI
Nl/nucz731qu81xnePcBf31KHa/ips9WQezCCVdnIrg8NLHx68w0UKBcGGWDOyo5iGsX0+hTAEYz
YVxyyTV9cl1o7JSvna7NhuILOYOsQtFhEWENgmUcwXbTgAHepK59CGd0B6aZ6uesQDZp9qa49ght
TUMvWWRL/UYilCRW6XqQdUUJdOkKYnJmm1X95i87oQF1yO2ATNgc0eTufMAMNTxEg09YDPn7DJO9
tl9co5u/+7Vk95AARW8QKIlYowTTrKymbO5nLYdN1NbxSvhefV+Ksb4HLZmDd8n+VKfNdR1E9nCJ
IXS2kWU55MNcgxrfNZ0f3PR2I469avXHLo9/ncm6GO3/g6vffqi+diXCBuhhcLqvIWZCoBP0Htnq
ABDyPKVwu54M8X/OHs5z+vrth2pbjZStog/33W9b1Xfvxssbc26BY4WPuQl76t3L8ePL8mP53Zx+
pC4DEF5LmI7oByukhbM0ehUQ5bZK3xbJKi/r5EjyXOg3vUguLUL68smWdG6O26nfwnX4lJmRcpIH
orjwxTwo29c6eZb7za8uZtAuOjAvxw/1sthDQVoGUz2tr+NJE/irvqy05UXwt1cF32eAkqIze4JY
80FTJjbdaR6BidaqteI0b3XuiGMyczDa+UwWyzhnAy4rZTlqqpt4SisgkvSTB9NOhv9j7cq228aV
7RdxLZLg+CpqsGbLcuIkL1xJp5vzDBIEv/5uFB3Tcefcex7uCxdQVQBlW5aIql17n0A4AoayZZ2w
kUbRR68MFhtFzxvSXuTpUYpEcvZCTi82qwBP6AJMLJ2hF4FvOuB/Ht3pAV/oxtXXATcG+ixam7jd
mWzoBjavJsTyToVpgwjqLcwYoZHqJlARJmOigc8bLFD45zABm1+Tcbkklg9y0Lc7kaNTW4+VhhoV
7kY3Invclt1p6Kz5bu/sZd4ALgQ1QjGZ+ylPmh0S9/rd7wtQg2qh8xOKK6u4L8QPj5ciaEGC8Bi+
xSbMnT7E8vprNO6GvIkvTmSgJtJ3YKTL/Q75tTJ6IMcwhfGFRuSkUeMkSNgCCPLBPsdW6FSrxgY6
OWq3eWMKFLHKgDaxt+qUh9zLpnRbZ4yBhIzwUmjFcnN1SzQqJ8dlaWU369x03dG5ojug3HgdCJ/x
t3V+OjFacIys+R47KWhS7C6/Nm0G3WUztrY2OoieKZboc36P1YfJRnELgBHNbDV8MOJbmNoyOqhZ
oM0ow1SBtXVoUc1eauggr+sBHkJeWlv1qN7qPrP8NgixT2ABXbBqlToYqhyoWzRAnS1T8jYCumLk
LSooYbUWYGCdAbZlv19ZYd5dJyFQMV6M8zxGYRrV0dzYOSkaQSiSLoK7rw60xfycUA8lM9hjuuuy
iLYnG3nJQbeQII0BI/evYPKSI1cvCHi17twACMZcq944ckCS3hnTr+gug/iV/jXCD4/yagK6Z9Eb
XxvbACytlndZCXQ9alkO7EBkfHVLCKvEho5n0nzSoUmJd7RaTruWvGz3IzLk/92u4WiCdUTTwCGI
5+y9LTx7Z4QDetyBaFOMbcMpMZPoJa6nfdSgPsK9dHqumioYFR0duhKri9lDASpSUWgMxTHCgV4Q
ef3MbPCjYEvy0pbodRQn8iaW/m7LUpYorWMPj1c/UYTJUZPxK/QouP2TDnb3fe/Fzha6Vc5nbUou
9ADwp4i4s3lgW+DzEqt2spsdHRWmNGFHyy2DD8eF5ZQx6To72un7CHIup4+ka99H/H4Cwf+U/sCq
7p4pOguG558ot7qDQOMvileK52K5/B4iKWQq3T060+uzo0GkUI4e0DPg9ssCH3CZfnLMC77JkidQ
iZjnxuLHqa3Sp87wkqdCFuOu6MWAT2hMyeEWOQ+UBteObHSRXD/UvHfP88wMxcXxpjmAFpnOlD3g
ozibN6IwNJPbAQef/W5+NZqZXDtkiudNGIg5r7E00TXzdmc0RDyABdxekY0uwKLna6DGxNZSt5g0
rw5GKFbctXytpyDlrfpO3GXUmkEioElMthHA5hPwZj99RSpMpqaywMxU6GdXmQQ6AbZZ6+AxW01r
nJOfmP2FfBRupeji9Qs0UHE9tA6yCL+CtkUc8VUInIAfReKIbwdNg8CIMpNhsEIJyj/lm4eNchVV
Civ45pKNaU/DivwyHNEzQEMjjhj+d1p0TNH8nb8u3GddtBFaBNTOTqdb2z7yPzmDlgBXOenWwdRA
87ehoQUmPxbQ0M5A9zYPQXLsa+CgyGVgRKBhmYAlAmpErX23AAcz7kGeBe0VcQLopW5249UF++I6
HY1s09SenwA2MLkrAc4NIHba3IHMDBuvoch/xqgh7WmJaaOjGAjJ8RDXhXGc143e3ZS1uERmBJZj
t3C3Pg6xNzD+t6sQ3el7mtIl670n3RrSE82aNDVuvT2uSyg2XSs1860ouqEPdVnSgGjk3Pf2w2Ly
ew5uBb/4Pi9RNwOvzYT3p8lWBprjE7yFYrHtkgKwq6YNgFYSt9bV4zv6GgATDe90YanDAYiyw0Ou
bF4H3O00aVC+UVOAD/prGZmHxvJfF4Cb8gnIVQ3/ZTChG6/YuNMApl0VDyhxeRoq958lHm2ROGE6
3Y0CmqGRQTTE8oGmE697YOucJKCp5uXsqaw/F1n+ejeQQTXIxjrunuU8A4ioYkgxeUoAEUSsKX6y
NFqDdL46k41GdHFjDu1Da8/cPoOgAQJCtehDFEucFLAgpTyvvAno1kbQG6ml0LGxthZ4wANq0YhD
OwcLTjislymoKoe1DcoBiJzBC8UP8c4rJvt9MHmXYFqrD2j+APPln9dSp8ji/f9Zu7xIcIvnD/Qy
lp+IfsC+SD4xw4OgkmQRVHI8VAlH8F7bQKyuueimLeAT8T30kvimJyD1AunwnUwfImi9Bf2mUiGP
5vUgdPi4npbSJn9ar+5Pzpx50Z0igOYG43MKplWoPmztGMxsMmbjI10c9GKdPQ0QmjcTjSxb/NXy
NDrQbCwS+UjLeydx3y3n4NI912EHjQMuH0sHbTtFGhY7epGgIYdch92e5pmHgmin2YDoqt/H7xH0
kou3iIx+g2p9jszlu/W9Wi/U+lLP7AcgD6Kg7XO0VmV1e0hTE9S/YxzkiYJuKNqwSk/9gzOW/4xA
Oc8kYmMb9pu88ZINRZAjEuD0kjhDHchGFz3/b/eZ77vsMZOT/Xn9cs//4nX0w6QHzAYHXZPb7FR1
5m5ITXtf2Dk7iQY/CGAiAzvxkOF5MHdYehjR6U22jzFkzFV0gxarjcF9tAepfchB+y/Td8ERCL54
1sgNeSluvh3FjOgn26C7rl1pvY9vRWine5vaYvKhn/gGqTDpbZKmsA+RCXqlgIbvImk4R9Gwbjh/
eH3cCsdkj/yrdpF1EV29Pve2Y8UZSLF/2XTlgMRic3Zbc7aXoFay5iH07r8Mpl3jCTKJoZ2CN8wa
bwIQX1OMGArv5JhS26bFiN4cUZ+Ac2lOrEXqb0XDybDrE3loRDYJtnOnndBG/eb8j7G0NE+i765z
rPuiN2qAsL1z7OUbYih7J5VuAjGtlQmwyW/8ZRTSxkN0Xmw5UBx5yECeV0Rnw43Q44dSvmUVgJOP
FgNWPL0zZQ6LPjtIloNoQk3tBlQIoKnSgBWfqhfTQKXDtmu0qCkvjgLzHhMech5TN75HaBJ7wSXD
/4OFxxLokRB7fpUYLVtXtfvUhU67J6Z9qwLQcrahIwfKkjUyDws/v9b5czBt0HvJQ+pY9gkM8OPj
BG4bW7L+CKI6+RhauHSJBqLzJjHXFEGXMXWy0+S9LlrsHsvn5aGtleAQsLN04yI9u669JkeuuJdo
jU3YrUbj26avkfGzbJvdyBZqFg/qyunmEHJIbLACe155qE35N5rcjAMy6OwGttqDnsb6mVbOlxeJ
/r0bV27Zc+1sOOMDeWgnfAbKQ6aZ/ywrLDTSoVnAgkRmzz2Az9SLyiPQuqdAKNVoJzhScM59HjQQ
btlx5vpJsLyod9u7+b9fkOFn7r5MTXAC0iHVS7ThAR0X4I5Sp1AtdqFPTkZDTuqEhWMlU2fahA6Y
LUO0NMEi/GajEXD5r455WzLSNpBxSlcT/ss0aJ18RpLvBZ2u2jOvpL2reqt+4EWbP4Nv8YcJ/Olf
vweMCYRN2giJIGJukjralRh41oiyUY8dtnaa4v3UUlMKJi8FL1PyflhbOegS4IC6B6K32bnIAMtC
0/IXY0wt0Dmh24TsdCFbZPAaXSVovl0caVtrckXzbuTrrGXiWPF/8sq2DqR+iK5fG/ym6I1eph9s
ULwfj0hUkZnUE3mHDrbVn1a15KFIJ+Hs4Ax/oTkYnXNkolvQMqS7enS4N4coG4pjmOJCI7qkMgJn
/+wZ0Mi4GhvUSCZ8dwQhzT9GzQv8pCiOvS6xlobg8cKQ9p6HZO2AeQsyNzQC2qXzcn+T9D36IHEy
1awzZKLBYyDk1VOKuqG6KBM4xOTVj0MIKUMxbY6w9aG9TVzPz2i7fDFEVX3pixQkhVUSvvQ9QGfG
UMmXsEnslc+78iV0IWZZVZEPNY5OW2k2erUbKAfo5toVON9zarvtgU5ibWLgC953z45VKfJD9OPS
SKIWfBRRs1ns6EoGMyLNmVpbDJWxadUKC411G98w243XavUDqG68TYbW6a9mln7u0Opx04fGvIqi
yVdkL4vBWhc64Py+AlejMR1a78aXcGo4pEwBbQRsLvuKLsNu1UV+eAEmc3qqNX4je2QWzTYPLRup
Ntwk6fi2twDr4qBCfUm+sTgdf4opClcVPttuQ82nB4jcNA+6VURPPALXEvB8zs/km8lBVkORYKST
NycFhc/rkQDEoOhAg1LnGvQj+UZIiPfNc3R75Bsp3fwMQKR7LRtNC7TItu/LKCqRnCVb8jZavPMo
HatzX4LRLImcW4zn0D3eLOxCF5AJWBc7DaG4CSnHFdkcGdruWqbhra4Lbw8cWsxmDxj6kVGzgfQd
8ugJVIvl3WjzdBPqaLaoOrTrpVpdB/bg5n/xMQ0mS47fIqjEbaY2ex/RqfrO/xpBDF55mgRFEkNm
NtLQZlOCAXUH4qEC72xNj6+hOhd1se+ubV3xt6kz0BB6vTyEEVpJtAT9lCqEHFZoApDg5x7euXl7
llqNLKTy/ktm3pHjsWvPXGkumwNSyayBqKkEBnQvPM3cjlOtfUbqa45g6K9aFRI8UE6K7rMSNXai
wkfS/zvK9zhhEzt+ZMlL5I4P5COTXslqa0tTrMlGF6bn30EsaBznsD6Z0MI6PICCv3vE4TcYphYV
2xBqfKSezDsk8SqGlMnUcfnJNcs1tZ+DrhZHdujjrPGdJr94pmusPMfRz+gHDVgGdOdUyPB5bNOT
kbnjtzHm1jptbfMQueFsz6wyWyehlOhbApkxXWJH1w8+QP/oXVBGmms2jBoZabh45pHV/yjw2bih
YDLRRdEPvG5D82Ly9QMaGMZiRcMykiDw0TrwEiOt2oJcGp/qCTgYjyXpqi5zkLrZqFWRj6wdL/+e
Ql5uSeWVLhPw0xB3bCAVKd0HUBJlWkAOmTepFuQytlZ4AUAOLy7yR1m3S9WaD3vRNPOumm8UHUQF
ffSW2aht3tGzEd95Ya85d8pHu85x0rSydNeaPF/P/PZ6DuqDXofMrNX+EHXhb81Bn4I61FELpDn3
h0n1W6JReJmP2tjdSBmdbLpaQ1NyLHFky9tOBL0cjfcF3nf831SonedxXzrbUIhP72xLMZeKtuT5
k+1j9Zhi+qp3tkPVf/KSNfhNV7Y55rMCLYnPWiQRo6F91y3/D3spkCQEQ8XOiwrwyK39b04Duiyz
8kEkDLFXZ9MN7QQgtJrrdK0V9ThdyG97IJB0OrvEBz0xlosMcrijyNxN1WQTqPAEErjLIs5ttkPB
6yd0LpxD09iXWUmXBG/IBk4y9KNH3dUrXVQe3uLmz+236bsfVQW/2edVSBZ/D6O2WRmm0Dcdx+ca
0TvUHfuJJobhGgHODdywAckdsMZ3UVOcQI0fBRRFi9xoAPOF8v57Ee+y82uhxUgM6L9bJRiOLAh2
r7Q6k+esdsazr0YRJI+2g0TFk2zkJccyzdDtvsFHlwtSdaygEGSMAWpAoTQA5p2BICr920KRb6+V
kj3SZeKDi0eALtosthZtjfuM6dGqKHUL59chWotp8q90QU4b7LYtMuPlGIJrU0nBxU7GoFP+jQLe
mfvB2IJeuAjIJgZ8wq2QewTWrHNdSDgBzbVySgP4r6hGkhVUxhugqPLtNFkioM36t/vikeIvFIWH
/byXsjc+3pm11ePt5ZtIMgEHAfHP9tapCzMrtLO71pVmZFcBZAIBJUr+6pK6701vC4EJt+eFFPW2
12SkSDGqhb/vJSv+xU9S4+CZ8cp17G6W/0qNytpFRti/kyHiFfiqzMm39r2SCRuGwn8civerRAQV
3FDHKmSZpjxAqgmogNJ4XeGi++mxwnFluc+yYrHRKl3dh2zSGv3H8dd9+tp4SYr4ZcwS9zYK9Ik2
GYv3NKVuKX9yj2j8687UNlWkfnRLjSNNKCjmZoT2Ueu5tdFrh88IqH9nQ5gFFJKo/qsesohro8M/
Dq0gB5q+X2+1bKVu5SLRDGV1vBiDV0D6tMflpehoeDsJ3KrwVXlMD8ttpMfAgqA94jEuhks75fJI
JrrUIN/aQcPcBM8mwlKi+k8Rp9u9PGaa2xya0Upd6D1DJv2BjgZ0yegbi4ag1wzX3DCMFR07yLYc
JBbbsphsKX0H0mILZcOV7lX9JkbPLSBWv8jdiL6N2NzQo+vuWz0/Ls64gs49TSvZbkCNwUC4PZif
BohIbjW0r25bVWmFqESxRZdHtm1UWXbxysj8azQABUJ9EDVTCIxsRARi2x3Na1QsN0uDQecpQVQU
d+M5cmlWWJoayJtNeD9DtZJHPlq26sr+PNWgUQsNyCx4g2F/DnvzGxS0yis5e26uQF9oPjdF6z9J
M96ROS6gp8gEmp5HM3E+j5Xe7Uu9ztbktaNO20R+Gs43CKFRPd9g3nJ0P9wAdch3N0i8zoOkOHTF
UT2vLugr4ic7zvAQhRmZClcr5xE5CxtN6dIwgzwbDuBY9U59KJN1ZyfJjwZ9NJMJilqI/llbAR03
cIpU2adRw0eLCgAo1gXXSMSuy0roPsY/GgMnXT+0vuRTYW+h2IO3lw1VgXwsTDDehOhFLPHcARbi
cjcQCsdPWrFtgDQdFBynAhPDcY6j+XIBJdvrMhVHdvmUJnjztCmQYFxdMgfKfihrAeCFCkPkBzQk
v5yieD0JZHfIRuFcQIZwnjt1i0oyUsFrZrbOabmIfugOQw301JtdsLFv5rgIuKgTG9Flqw1T9y6m
4sm4y7j/Y4jG6gKaavPcalvwceP9RiZHYW3I3hQ7W1a/7FzFi6wzz3iaoCAKjyD/CUpBVFh/25AC
isatLkvor02X20TQKRvKLvHcwEQzmjpL+OoIYoeesxvH7BuZlgsdQ95Nfe8LdNjQqKZWAvlmbpN0
RNFwOZS4aqcmTuadPh5UhkasAb7yFGsyUEb0wzple+9yNEaiDRyJQZC6P0sHzf7gA/on47X3ycDn
I3JyRnia0rY9mgw4UAhNsTt+52IVa1z/qfErya+pNXZjvq4JDS08dVECkfSskhtDyEAWFQ64yC1/
4/j8XQ3gxbm23QCGFD3CKSsupm+dCzoN8HXKIO9AqekKWa3brEyvAGCPe8eT2s50u+rmGX6D0w1a
25gP8mvF0CYT8TgOnfnlwyKDtxpIbq3qxltQSXjSdPeW8GWRrxgeB9Fy1brbzC7Z56wdL7n08r8y
lqE5Fc9rT+A3bVHJRUSs6exzK4YL5cL+FPG2x3+MQF+gF5RorF57ffYJVB/FIyEh+o2Ous9nW3Yt
euriZ0JcVLHuHEbQl804iKJmgLxCgWTLRrCD9aA53tWsHIKqsiCJrqASaZnMm9J6UM6pTSUAprQp
gSzQK+vOm/aG7DcptGIAwcZTiu6Kx0hvSnSa4cmCCHqhG/fRZMCEVAiIa1QUhSpTm+ol8GjY5m0v
MkGJNXBTzcCvGmoJDiCZ6GcDd0p0AoIhu3ZK47CP4/IvCPesYu773+Skh+scp6A5wub6sIoViqfO
ja0NinGQ//5Ke1ICtFIOp4PC35zdXIwUTclOulAO1QdEcIuyS7NyQNsGENFmMKGgRdRiapZWWvNk
qDKlmlUD9L2IhYwZzqZQs7dI8iGvzFA7dP7jun/fQa8EGpOddTVOyKbJorgWNUhlW0Xg1zcpVLH+
4GgdDecX5YiQQJtXZIOP/yPliNLaOpkMBNTnUeW9NLO5Sy32jwYXyVrgKf6bqNPnKAXDuqFb3rH0
6+pXNkkwt9iOqOWTUuI6HKT+nWcvEKQt/sL5Ug8SX04XA/isE2gLwBL3GlAOyabNAeFqamtODdlq
RFPJ+62tc/dIJsoRkR1ZnGxbgoUTR99fsUtqSa1KNNM9JvitgJkKUqk5ujKRTwK/Af1+gJDfMDSG
vPQjSGAWO2iTNjiHxy9/iHeU3Uz8CnjQ7inCR1q+R7ndhjYi6nt+baBq7hQcusQNe+m0ABIcyFIi
P3GJ275eETmr9DKAbjQQYdLUcqz/fVFjWIAklvI8lQaYBWwN1KbS7yGtwqcKFMqg6KZLGlsOVIME
cFy6s5Fgwa4NrzmlnZS3WF3K0d50dQVtADWjC5o5rKTDQ7Cy+EWvX3tUnGkGJk9QsgDLeNbD6LiY
0rEtjmLQv5KJLk7vV3tPN/m8skvaeF+29t8QcOqPoIuF8FU/ZgP0Z6s+AF8+GFgXY6c85P4YTnMr
Kv4uc10HugfAUxzhjE0zDWIGnxKmlByO8i5TGtEFDHrgsMhOFLWYaVT3/euitoOmezPpV0d1jADm
AjqCpe1D4z4EbKWGN47qKlkcogPFq2wib51mTD53Q4xkr+3fTB0wtnisQU3rGNqRnJPQdXTfVs2O
vB64wh4gpR4G5PUYftGOdL+jDV0+22AXvzvyUrVt2wdVq10bASI6iqxstPI3stT3tI/Z4j+us4Xc
kNfsenEw0BwNMlW8IiBl0keU4A45JIn6ACjQQEAF4olikxIcpjgjNyfaCZm0HooIjQTfmlOdEgty
jLYx4CA5xfgEQ9czSjIJ+MQSoT8IvNX3DPzMZ7Tv4wunjernBiwqK11AHLDCbzNEfimC8FS31qN0
fOijElAWlflFIsAIkiQGeM+coDnqqP9e4EWyM75qQeyDGcWRnUYpT40gD4sGBIzYoKCUcOxCcSJs
iq1eNskqVhVDn+p+OXJP/jDyi6YKiORwOtAd6b4ltnOI04Pyi9ZptIQiDbsHfLnoL6GqReqdJiBo
BAU2sDoYp7Zvyoc6DkHfL3HQJVul2M/oQjxoNIoNMO1OYfoXzShsXjHPkeREjb7GB5fTls3qnZGG
BZ5w6jUIUMtN36Oa5rfh2vdf4oqDCadgIcRZNKsGdjHRHmqdQ6wl6awRwuxdu8YnOHukfEhudtYh
qYwX0KrkB7eqymACQ8bOKnr/UnMoZhR2AgWPcJoCvXXTFy68auVORfi98ZqLAANTtBqnbzXOrPjN
VnxtZUPzd2YVn22Rld96DX9ndL3LTzjYFOu4zLtbP+AZfbJs4+zF4/QgI7c/NLovIBJt/uvO1Wi9
v7Ot7qzF9aWWFTJFVf4N2IH3dx767HNaF3qQltZwnZJyC+o7EL5PlrazKql9ZwJveL/PTPCtt94G
4hH+CUwRwwEVfGPHRKo/ZqDBC1y09H2xu/7FtMBLtZr+ASGW+Q/+ZN81Q9NfosHN1mbtgCY6D7Ud
uv7TQ5Kl3Xnk6YQUzlQ9u3EIWvLYMn5AtOX1ZRh4GVoYRT96gAU+vgw5+f96GYnlVb+9jBbPbmeG
40DQj/jHbgT0UlA3KZ5BKVzdGMfni5pZvo4LcIqlK8sLmfBA2a39jvU7mtLyeAIkjKacje+WD01c
0nJ0aoCdAPTb7mQlEPqI7XtYGcUNh0BAIrh9h1qFfR8ilVeCrNaRbG0UKeSzYkkDnfYdEKfi5oSv
y6E2BxroxEZSxOr1U8+t10unRhnaCBz0TYDcBjOKUPDRk2a5Em0EakgeFQeSJwhEGfpeB/vpmjRE
LAOpGBR1phNDuvxzpP9FZkje8gNFkSwSRZWTlKe60W+GNoTBoOh36CKF9Tqiqa6mZINi2T4Bnej+
T7EUNq8f203FwwcIy/YBQ25wT6SreQY+NbCWeGDbBQqdvOBd9/eGHzHISU6QifZAXeyE4Ua6YE8o
iPyA0BCTiONVGApoG+FxVN8Zag5BD2/XUgKDgggkYYIacMWVp+GA8/SC47wN5rnrFLNngp/RTDr6
M6He3maLT0USXu4P66B8Pe9Ss5YFIwNkLBS23GQcxFwDfpHgmFfzMamhTWPieXnGDsxBFmfoGAds
YLn4UpMbWYMwQsTOQ2ppDGiLRH4D1mxd5372IpMWMBxlJ9LjLPHBitLks92Tiq3OC+U3ZV/iDdP6
G4+B4lC5hg0oXWZWu1L00NiA8mW1K1w+AZ5B5+EyL+JLBLn6E+cCPSnSHb/4fhitR1aYB6pRudXj
NMnu5UOUcFNVCD3kSEXcNPxBeuZAExila2sN8VBUY1WBRbBuvDUyXtGMLoOJkylVCEemubfc0tkd
9EwbkkMaoFR70nKcSmlq5gYeAM0Y3VpKOwnSKCUQ+nF3JC/P7YME38lTFMXWhz3iAnto+DZ7Ycjk
Af+UoV4VVxnU0fr4XsumAW8TgFENS+J7BZUIsPx4wTSCxjho2NCgpBa628ZyXr0Zkge0lEx/Wq8i
yOmirRLcOijpJHaeokKwKjWIsb/CQ15N9O54hyRRZjyrkWU+UDk9GHEGUGnhQITPqewkjmXijkHp
+NqzFsl/jeRovtrE2+hDnJZGUGTv2nHXlRk7xqMH8iX1hgPQ4knWo7zbA2eAXMkcXMR4Y7Uggmc4
8Lyz0xsx/BUvUnDCTkMlHH1TOy5YekBmc5y62DxKkzvrwkqpr9Y4zg788zeqz/Y1hkbLhdYtU1ZO
zpoD1L0iB5IkJioxau8c358oFLEuQGU1vtKlqPJnNCW7wEr+MtEI3H5+AB2CfEPTahKFtarTDtQ5
jgcaPBU9G5MYsPzc+bFs4NoAjq3UzoVbve7MZATwvVpFO5tRnKOyqeLI6GjFPRJov2jT5I4MqX8R
kbHX6ja+9w2L7+6ggzp1YpCKV1MUkfzLOE5zPNviWaYpRsj5Mki308X1zD2f9OZCMy0u/KPeAwqh
ytX4ju2eOmTV1sxu0q1JYu5FZ+0NtOLNC9Bj3q876OVJYwovkLjlKy3366+8NtM1Wt7iYxEO9Qt0
7mZ7K6F6BYEra9NkbfO1xuOqYVTVEytDMFsVEjBuZR/UcjSHRcvyBvK998jpP0NEpcLDvpfdhY48
Eo3IJpRNKhuN/n/itArl11JHRmAcYyPw2dQd6YPM3k2D5F8sM5ZHqQMQTtYsL4xgFPgQqWMGbZRN
P4E93YeokwYyxW3bpcauVSIqk8sutlHpT1kxZo9JZ/4kM0V5iafvSsuSFKX77o4VQNVUmnXHEyYa
3G2OUpSStSFbFcfrEc2jN2Yz+55CLnztAtK+owhaYEkAC5Wo8J1sasHggOl3Ti94ZpQAhZhtQPce
vwCL3u7DoTU3scrpubDb3H5vr3Aq+qbi/2QXUw5F4yZcxWPcX7JSeNvMHKpNVcbFJ9BbsgfInfpB
HPLik4hbNKO7kbvSfEzTKUSuowaVKgUbDNxPQyEu5AQ16PSUgbCOfHTBc0kRVeaz2YvkJlwuHiDx
1R/yzuEHEBkBgUnzwhz5QRhRuLfYjpw1vixz8BwhLlWXluYURys+zufNKH7Z8cMUupKQRII8GvRF
G3D/TPV4sZKqf+FrZ7TEi651HFJoY76iaVT3itdU0zc0hVhuDV0PtPzQtMAXqYxscUcR3b95vXMm
M/5O4MWK0ItQZy229Bx3XUCy6IG8riG/hZbk2yzHYbEgkR8S7TMqA9JgSL5AfeJMlsmbwDVIw3Dc
qEbs2f7OCfsECaIz0ja5XJnIxCcg3DpZkBPA8dMQ20GVF4t+5E/JFG55H0dXMvW6B83tuP1JPjIt
i3icG3nw+wI+Ts3R6MVPiv2wYNnkv1vUdx4Sx+549dNo0O51J1jzQ7bRsURzrmYpGKYaiXB6HUka
ichfzyPlLUNePZdZ+A/lDBu3TVYenlTPlCakqfP7lLxLMLJo3XmZigydfEYeNWtf21eqHZyrxvCR
edPjL8ugLMN/tDC3LFcid5C4jJkZ2EVs3jzTkFuIobcn0BMOB9FB9sl3ve6KFD1bawCOfJoaCL7I
qml/eE287wxAk1cVIOlgr4CsbcF+QEMq/uKYrhlkqEbOWw6aIiN1y9ctxQRAVy/s1y25YZ4ivLcT
3okvWmUOIAzFSKLPcQUVDvGl7HBPGgll+2NcxaZtp/ug0Q1GXsRbUrULkb85O24D4vLpVdRusbc9
+CeUiCyJ3VFEXZju+c1O6ngO0iZ4RsjSC+gMOtPCCdEYDsOUsG3Us34dT264T3xffnETsHqLqv7c
GVV6zsFCvhqhJvOFwqDwq+3BQw3JV8td1ebgP6RoHtjFaO9co4fc2jit0d40FBVvdT71a1bl9jub
5Fa/1jwLX3JV190o2HGmDdPdHcBcP0NbRnvSSUAhjV9p9GZfTGSfbGOOJ0kFMtkKOjPCjm/laE92
MpHz/7R/2B/v5Hev5/f9l9f5+/7CtLc++v22huZYeLv9ugwgT5Zm/87SCA/1nTL9sQTNI7t2ATXr
QV/ztppGbEqhP5S6ECtK8fG/eP+vvdGd6uNzsNDWnhHjeRi6q3XgG16+LcsOCJ0etLsXkesrNpgg
Zcd3M7Pw5IRSsT6j6ISXWyu78/qzC4mDT0nDXr/R0/o1bAbVqTCfV/0ZHDTOp+xX2MTHf+32exgt
r8IIf2+nQbfMhNM05MKuvLatU84a95Z0iXVDql+gDRtv40o/5Zw/lspF/s5i/MFxmIen/aZPg3ZK
wLMZtyBapt2kZjurtgO+0EQ1al6j7gDqb/vdHfT1HJ7jU/AE+g8woavXMvr4mGJzCU3vxkNTlIDt
jGX5kEOk9bNeo2gTumF0pik4JndtwZO7Br3EeyHZWqpW4SxnJvrTumpF02ky2ANYwPXZm4/x65bk
pS1jyL6caaq2lDnIIGnLcrTWeR/xsx2F4MwBtu5uxIFJqRd16doCoHiIFp4oHdNH9QTFxiTa0tTI
YnE0dchrUbYlQnXtbuXBhKxSF7QNeMaXpV3X6IHv9huDM8hnRql/Gxs0FJpKxrYWA7hBXA7ccz+A
nuPfEcLjx3bEN/2HCEDHkIhXFZc/7OHifL8eE5ZN4AjyC3MDXNIE+frS10+eukxK72FItS2ZNFTQ
TqT+MMctQhBNCxpiu9SMnd1YAHGboNVF1bA5uTRFvWaeEvaIoEWxsGfTgjZ6W0Q4Jop6M9GMQt8W
mmjGOMUROtNTs7r2eXaESKZ7Bybavbum+RndZ+0ZLMXuHZIx3gY583FDTu5q/lkiccaVk0xlmV8q
NwdtiVqdJXYKjGjabmm5p3fGCZJkP8hJN4HG1Q6NDckjmUBMhOcrMI//D2tfsiQprCz7RZgxD9uc
56y5unqD9YiYEUIg+PrnCqor6/Tp++7mbjAUCgmyKhOkCA/3LXWqPpRHBuHqBfXSHDaylZVp9/dk
GhrDXRpQmdvRLUD2nR882wevwscdgUYKMnXGA1k6szxEbPoeZ2m/p1ieAEPzduKymWOBQ+p0F7xT
76mTvmzIXa/DJGP39E1keYeil/8cLkpIPzLfBn94lYf7FC8GwJjDPeKuAbjOsYByVK6uCXfwPfds
d+nZTOw8O6ueCuVNOwekFMsu4uXTx1A8r0owCI/BOvTr7OI4jwQZsfFmWmF7OB25BbGFHAxEi3ZQ
6XdwMH/zpS0fQQAT7UsG3dCgKKyvGEj9NHBsjHDlZYANVSvDzOy9pysDLCDrdgAQgMhEleIeGXRv
ETdtsQlB/jBAi+uLzFMHVLsFMiI6A9ppHSFtN2rf/mT/T38Hmpl21DK5R3W3Ago3NzYU9GvaEDJN
82mQNksnRYLkr0jiHB3U4cSWvIMBuZYqxTO872vwlgzxPUTl4nvfQtYGq+Ro20Nn+R50C/F97KNc
bQijE3nYcWbdKfmNushSRMzX/PW/bkM8TVHd6qn7og4yYOgwrcdbiEzqq/DeRhxYQmk+7lGmp+Ne
eD75qKBPuj01W9tcMdASP6eI/Z7/5Uavi96D1HtUdv9043o2gnZ/uCUfs5GdLmpIV9wuSrPJHpTe
fT4AZgKtvG035fkRonTFsbQMdzsCs3FlQw1Ef22FjzJGFJzbXv1mp+wtZUPzi2cQaARknC0cZS9Z
y+pfMuJvSE9XbyWvMmgz5cHjaOPH3BisuEIh5f0q3FKfr+K7abZGbq0F//ZXVMMhTACF9OEI5Brx
93AtqUhnJcRM5zOydWOlQOCv6X1ogGYxCRML2i5RuC4Qu3uEOlF98JAaWnh+C2nmRHzpBrd/GCy8
CiIPetjtBLK0my/E1xqEgkwsQvXqbj689t0EWd3avfNG5R8cvQT1gW4BEGzMlmPeICp7a/e49/e2
o/uztXtQIgx/1rl5MsEfczsJfGu2RH9O/sOnzqLxJe34V6gfYPVCC96xL76UIjb3tAYeovDKnBB4
kGJ6kwnULW6RX4r/abtrR/hK+tBVG1BqMQ4vTQJBFA7VtFWKDOWpqbPp4sTCXJKDF73kHXeXrNLc
ASIplmIyk03HJXaaVmSzUyTctTtK92IAcwy9eAS0kZsI82WFX9GGjD1KHlemlyaQPJQCcUfQq3Re
rjbUpAMHIOOUivGA5eH4BfzMAURTPeMgddO2NygdCl4bsP4cvRCKkUwrmFvlFCylgEjEBKwdaMua
X83oGF/1SZg37ycWGJhzAckZz0I2srIK64WHXbdiUrjXwYJ6Rd6m5QHpA7BbxFO0bmzobmRWXC2L
BmxGiZY/rD7ObjbTQsYwU6a1liGw6Pjq/fGe2zSQDlkGdhimPbGkhCcZWfmtqroI2ybnRNvIvmbT
nW1MJ0Ki5Jk93uk+2jVSX2vjC6KRKB99/79x4I6BhoJyv7YQ/YCcG2ePzInDzRgCbjTUnQIHJpgh
JBfWS23Ib2Wt4l92CtpELN1+gEzcWSg9yLD/DALmWJ1RppSBt9UwXyal5kHFgCipHtTWCIEB5mrE
fY66Cw8FFNOQLRGlyo9kc+Py/YxsfzWn3ETAxCung6OQcKt01WhtoEg9tbr8CMW59BTFYBMxStE+
YOeOIt1GsK9jOVwDD7Vmi3741ouw+4WCsN8s9MKXoHDA9h0q95oHZg51McFAuzE153x07LVww+DR
zsRrGifbSb8p6OAzVLLTmYNXRbe4tQsHiefcU4ebifxCPcIi59s02pmFbDyQqQMeCI/9aNoScqpW
DV5lLWKEM5BKo6xAb/Nvm/DBAEK66eRMfupjLIGzaD7yq1DtzZZ/zQXWteQc5t0JjCdg2jcDA2Fu
HXfpXfMJ3PzA/OiwTeUCN1l7PsjkNFBcH2hADEWx9c02ZRFoy77yqhgOaRg12DebhsLfNFlNDtY2
63EoM9Qvp9Fi7lZD6V8Nv4gXDrgjt0mn/GuqD9SBlfIKnA39+Wb3As0knzeP5GA14btrIUHFolD2
AwL6V5DrRGdRN5A47bDL30dO/IoiYhWtyhzaIqg92PiOfhvoFh1QdjYtsjQ2NjW0a1ayNyxwu/55
dNGjStlFAyb1NTW6MkYugDyqoitXgx4wP/pMARBoJt796GlIc5a2Y4GD0z0YkB8S0D8EdSYd2i6P
xGawMhfoRqA5tNJi1ls1m09vjuYEmgZIawXO3naH1a1jcMZm10L7z2WAyaH0HXBx9w5q4XznpZAZ
qBxvvELvkEF4MONvCoKigZEYv8KB73wAfb92QamWNKj0M74b8AUA7ZYcrw6mnAeVpn+mB4FbdTuE
ePx5UAxU312UjWsbso+LUpdh+LoMgw6N4kvEnKIz2DjfTb3eroP1hIEhDLZbB3ZG4JERDd/8YxKz
ToctxPegtY0c0RWIaHUF9wg/2368DDVjTSlscNSYaTse6si8J5uvO+hMSrCVQCUV72w9lCahjspI
8o3ZAIQYxG3lQx8KQ6Ki6Fa2fo3dHOdxLnaVKrchEGuFMb5v+nOA+tTfkaMas12cZeIiwPmwDsMh
RZljiN+SmVaPkAm0T7X+LbVx1J0rLi/UokPEzWHtA5gBGGGEn5Z2Q8HsfVwb4fyT4wClnZvJuVIf
/eKgTCDWCRv4+jbREIs7BxraZ5oHMeB4AYAS1pxAB6waTRVm5elvMWTBnYeC2auIIYlAduF7wdJq
LfvYJpV6tjO27cbQeisGC7LqVTtuyS1HLr2wsHlvp94+/E/TTrbRLHzNWEbTlvFQHRyCJ7aGdHao
k4zXJehdNkTWRk0dXP/UZLpJzG5my+P1rTceEHgwq98J3gbPPQSrDiLHp6SmyxAUr/0Q5Ra6N/M0
YSdrkMzUTTMDxFFoDQhqIseQoqypy+dmMg7mOWmMX/NMSJFcsqT6Rq1EeN6l78yXYJqm564S3dVI
zQfqY5bD7toiulCfAkDyrh0dsCHgiiD74PdYVu1ikMA8p8Zk3MeQzKS+sretBx8UjDROerJ9HLt0
SX3NlKRPfvm7qVxrO2RA8su46h+HssrBYFb0R1/zWwFA7ewy222WrJcRqt5RP8Qdz7sn56wqbCAL
U2tDzd4Cmr1CCpBaUwaOrQoL7wU2/v2RmjRdEMr7IM+eqqEb8qWhg65Vw7DM19QrdDBZs1dII1+o
hQwOu0DcZE+tom/zh64U5hYFD4BRfAwCwY6YJ0pK3u8dALgXYRBGSHU3/iLjETDdjesaC9vwGNTb
RLRSIUoeEH8HZU8KzazZ3ZVTfMdtlPhVjbwgtTT06/FQRQlwk0Ud31X6kLd4rrT4189T5hFYrUwv
R5L1r0uQt5WBvjjKK291e0FHiWkfPfxd9Ju/HCDEsbh10tntNa/SsVjLAGHspjO3mSz6nY+yqMeE
eT9ZNpU/KjN6RsSjfi4n6Ab/wyFvg+dorJvZAa/WfteM2EvpGQrsgR4CsNosUr+esEZNmnNQGM6r
LTZTXKavDVf8otIEYHVtltXAtjnQ8xtkqJzX26D35mZKMwSrpqk+3l5+eHKCGS+vAcj4eCHOZzIG
MI71Iwg98aZsbfv9dek7TnDpNzf35qMrsm0sZ/RkcVFBctFzIygIF2LtCTt7FiVWhGmXdD9rqI4a
tuv+FshaNcGYvXkdghcFEOvYUUtsAbECP1hNO55peAxFpXn4FJrtMzIY/TorsOBvNW7C11gK0bpH
UHHJC7UCE1wRU5eLpTVawIPoXhkO771JAi4A7tVi6eqhH+OjUFUbMwKDbAoCdOz5UeXf60KbwgEH
DH4sjwAFhGDwwnagD2zzqxyeqD8Gzd3KdqLpSAMLPbDTA/mknniRjodA11ykwIyiyMKP8VON+1NA
NRe8CyusSkBlyevhRC1ynoyk3nYSerV74I3kMvRKjjTpaMyVEnGR1YsUReZ3Vh82F+BkjEWj863+
0NT4xjZa/fbPCCfJo3vwJ4Iev3B/BCIUR1rZyTZF1t9ptvROIVNrJ/0mH+x2dVvZ6UH+UHRHMg1g
MtyALhtwa4RDRearr3HR7EG7Z/yyPOsEddzpTYA2YRmAzOAKNjNj50mz36GWVt3RoMBDkWZm8v2k
WH2dYrda5KhHOxdI5J/zFODrAbpTkH3MhwX+bSi5RbYOx3IoD5UD7snY4ijRJYYdOhDDjiGDjUQp
woFMBb5g67pwAQ+wYwgGgxfjzEFw9yp/N4MlXxNbJaArRq14xCPnVYCXbZNZg9qQU1vhV01jbJ+7
r9YPNyl2A6/Se4JL2KUDqH5hJgfCVxSibk94EL1R58RYc06z6Vwpvzg5Y16sIMAMHU/djI0MDzB9
djtEEu/Hxa0d2AXXmlD+mmy99x2oueLeHQN+KQA2XXR9ZH5hrTJWNberPTVz5CcgxDo855bejwF3
u2BgwPkSZ1wBlmGG+4CF2RGFtv4Si6OFzIV4mcqEnU1jjEBvDBQBNIu7lVGHyaHWTe0mtJuZcHZG
ZBLye0mLnBiwWytQ/rADNT/cLD0bsGTgrSNMwtR+R8UL6L+a+lvkI5Ku4+SZ2Q7AZ8nwoqKqBiWz
6a8+PJCAQN1BNgxLX3tAzwyKydqjr9z6W8Lf5yAPA+KG4GECUzWeT+ZDh1zaeuKojVE1tx56fShE
tGkRk7ySB1LyDgALkVogDgX24iDzpwWeOeOenKHuKq5ibIHSwlAa0eo5EXxsESrAJejQ+MZG9d6b
DQm3fQ4WqUWnGXC8KW6O1IQmkvPsSfHeTNSYblJUaa8UF/6uqaBPR5t3H59rJ2rUaNDOnnqpSdv3
m7PbDfERKc1sQUmuzu1AwpxV/cYMCu9T4gu1QQfhOuHxZs9j0IUp5FBpJMBWUPZuR5VuR2CO5ulu
zreJyfvWgfgRJDFXOcOyyC4AlkOxa34X5T1eOxL5IAYYwVHZ4de52Wc+FDhAabWM1BTcG/oQsFKs
MqPLN9SkjiaZ+CI2UgcMFVVwTzNbcbJreF1dyK0u/fxuVBKZ4wJZLDuFhLq+ToGUPIj21KFIj2Uy
5CesiN4PUwh1jwW1cysA7zerm/5YtkcykTNy6g4IaU0iwXHmkpWpjyFWHaC01IkNe65qoSIVfB/q
ZQVA1poqVWZyE0TQkU4FUI+l5ePkjd6TEoDcjOlVgiDviSyOMe3BoyHvhDb1jskXWSODI3lUSESs
WgEFvtZo/afRRdWo4CDOoqEMEsYHVKxFC2qiHNi6/NeVuFWi+EtfJXC4vEsBlWmRY5cjK4+OW/oB
yuM4OIUY9nq72pUKNM6OAjsSQI7LTneN3K2yzScvo+35GoJs6dYtknzljCB92pe6IK7BP3xlt+Zw
lgDmn72iyFeFaTtH5de/RJzLkzXI94MAPwSiIyE4/Ty3OFLH9NFLzSRz5ek2TKFoEFzXYHcrIa9I
gYqpD9jRHPnb3HSRJ6AmUAhIXUHCfW7OqStynlj39qn5j7F/zTw7239mprSXXVXOESXkePLhOcJz
lAwTJDf8aGLfYj9nHZ4It16sBz43qRdZa1bY7dn1jOGsbBHv8WY6gPBWzSayzwdtCwEiAXWcdbjZ
K79BCbY+oKyAeS2Wd9M9sXO7+H3oCu8vRZ6ztew4EhJuJ05BV6MwEAULr05tIc3U+z//J1eXS9yy
CMZnAwD+MDNem47X3ysnfA0Lr/4OMu35BHDU+eQ/usxYBS9gPD7o7kqP/F+m+D/3gfRcsBKgQl97
0vNOXPnugsguSlawTQt95JkhwwmgKNQ0pnfpKrd7scOndLKd138NikO7nRky/nuQyhrnNXHc9DRU
qFCVpaHu6NClQQGN1iU1mMFr7LlTvVjPmRYaNkFrF1WNtbVSbF3rhjUx4PMYUkiIhWhvGthboCUx
lY5T6Jl1FO+Ox8za5jEIesnmIiG5aLugAndr1ax7UMXu40AUL6MxbStuAzyr7aaTRzc7Ff+RPQAt
3Z4Do/fi1dhW6qLAv/z/017zpF1QsmrOdelkFYg5oQE+zvkxDhbhk4zap1vKrOhtvu29UC3jYPCz
5YBsJWKxabihOSgpJt3krUhcdUxC7YKYZB2jbI1yaJMR5yfmNE/zcInH0ZZzNi7n1Fkb95+nozlH
q5inowlMkFrfSd9eThaqD4WPFPCiAPzkUjS+vzRaUaImQGEbow/UgefXuEcVzDOZWjuGQCd1ACCy
pVnm8TTJx0wDKI1Q2aQn/jh4wptnmie5XYKn+RbvlOBIvkB3PWR4T556MBesVBlgsf2xtMDaG7gY
F9lXbQrBtr2rixEUZLpJaxSvSpBKG+L8SDY/BJsDsONX6pzd9Lw+Mt2bm62yf9+mNcbw87Q0KDIQ
y8oGkWMLhbUPTdtP+bxsIo/uY9pYIKg1NlhKhT2gMhCDqfBvCxNsXnqURW9jNX2LOmxvksDsT34d
QSwk0O0Y9PEdxFwqKAjn7XbuISc2oIBqBY5ptnP69oHmuk1BzQKUXqgM1/NQeyyidBGE1bBBiKLf
qyB5tN3e/BpAnTeKvfRHKbN+2aosvEAFujuBaAR1hWMdfbP4mRw8SFUv6wC0+Vw1zbmCGMuKOvyt
A+Gx75D75iufD+k5Ykl5YRPwAMhGpT98+6lvrOmbw2pvBXFj1Ew7TbxF2hY3KKDmilfo+LU0XbFI
cye5qyrfvVAHFusoktAdBsrp5o7GAIN1bKMyQvED5byc2hNXTx+UGB7ITibqJPvYjw8c4b2NkxjD
NS6YfbVa817odWiGdBC1hs5gGwMKAdCMRiFLEgT2wWzcfVfY2IRSnQpkv71DU9d7apEbnc1NZIUO
XurvyG4TSSjotY1DbXU78phnyieDHVFDM9tyqpehblTpIoNrDu/lMfOk+laAPayOU1OgOElTjdqA
0p+zcFhyQ6iz70fWRgFif+1jvINRLZY+iDwCgreG7IRqo2ppuVbzGohWLuqhLb6GofwGGYfqR5SD
yqny5W/pVqs8LwNIxz4gL5Nh11CIZRM58W/ktYDKLvLvKv2JQjv+7Eo5rhmeVCduVvXRQsZzM4Uu
1nXYq4NGNux+OHaCzElR/gZn+Yv0Rvc1MhRC8IiPX3zDNPe1C4qBAHuk+6wK++XQmdbX0e33g28V
v81gOsgx4l+BjIToGigRAykWbOinR9Ousm3s8vzAA5Ff3ZAlSJ72w1cA47djkxe/zJF9kUU2vvSD
GrEbtKpTZEn31LVDvQ76oH4NZPZErk437dMgZEfept6ySTIJunBPHNPQmh47YT2CI8T7CnluqHDF
bneCJlzzwGX6nez4MIiV9Hw4V+DOu28FKxZDGq6MCBVyIN1MLkZZpWduMWy7Haf/3gLHmKXVD8Ba
wiU52MIftyiAZOvMzqs7lK9Ud3WMOiyEAZpVannlbKPepsRdT8WVzCi3MpAnHiKHLZRR7/BTzzaD
hl3g323c22GRYkFpD+CN0y+NNgb4f4rrO3JhflyfS5udbwOKGi/fkaUgDv2YpEImd4VfSbZx9LuM
Ohq/fp+YmgGzgCoI2x+p5o0jbrgmB1VPVy4qDwT5n0jlbh509jfnXKOS6SjA0Sqt8ADhHyALwDxS
F85lRhFM0PvAxj3bhLnngqzXFmfUarxQJ5l8Zp1tp3/3FwCur/oh8Y5GG3rLxAXc3q3bL3XqWg82
wlqnf9ghVhW7P1SCqqc5ilTFvfjEGotExCnwXZSGz5IoYILo2g4sGLF7h49dP/cOMPgd6q433ehY
XyY8QBMZsO94f4DDReTGaZTedIUEeQjKDhQR65FIpdbPSo8UNcIxid/MI8nBi1GsRSMdYBiuMtPS
WX9G0jXNADBAGumx0PwiNC+odsCSCsUSybpMWvcBoOtsgz9xdBryFAzHUCbfOcJpEJdnDqTgpQmx
cQeMq46d/4Cc02ZsgilBoTMWy71l/chclPgBmpq9eJM5rCJ7sK/1kBjbfuq7gw9wyQlpbijLBzV/
4Hhco16ur97wDn+KcyBpF+xhki1oyZqg0QIo7pswzGr5r3ubpPNf95Y05qd7Sw0DFZUB6jSoIpEp
US6Fw7oDVSRSE0j67jDpAkVhGw9G1Yv9HCjTIbM5PEbtsA342knBB0BNOvhIta5DxYwFssUVtold
sFGQhVsyEi4jo6hTvHcT71RPZhguKmkGGwEGPTBkqq2jggpZy1ydB1+qM53RQWY1uNFi31/dOjiP
v6fCjBdlG6iNkyVYJAQNewhHXyxsvZ8E+OOEesvmlTxG17GRa3SeUbIzLC3mJweFBwZF2Sl7/le8
/a8mDZj+DAiy1NsMimGvDRq8sb4EXhCiiCQu1lzDeIUjuoXVAYXXp9H05HvAJrv59IXcYhNcqp5m
vwSzB1YpadddOu3WJ6i/08P/5abw+95WgP1B4iuQz21ZblGBjTwbN52N7bFpW+rmUDTLDFImr3nF
zUNu+9CYNybzzfTUrzGLwjukftUVfN4oMNf+jhX5SyEDZJL0tKWstuQ/ZsH7tDViuCDlRHU6yL1B
tLsJgc9aItuX7mmHSs3GzLL9vH/VvSifSD81EU1M9xk3kSHmKP8MmUBQPkm9Hnoavbc2E9RQH2IN
J400zBRlEnfvF0wD75h0iIsUk92dUOwBHokSTNinWh/ISAeyJQ0Kw+tADZtbhxGk3zK/0dC30FeL
tEr6cy14DRWjwtuoypbnAoG8auv4Ui4bzdmAGkF4yiBRK6Tfh1XeII/qVkqe5RADtwdpLGB+2tI5
ANTdbUA11y1CRAPV+7GrIaUZAqWyr3lwnXvI1lg26DxC6aysBug9hZe+hzc04kyIwK0gQ8TObe4i
Ds3Cx8YpMqi8IUadRki2HjrQGVXg9SdTR16z75SjQhpYJWDaku5gl4GzdlXhF5dEGN3GBFf4pbFi
52zKZyv13EuKBUSwmtjgLP1srNZNMaJekbp8Pw5PU1IuaRSZWuodo6qFMhBz1xJrYWfRpuYzVvls
W49+cOhDLqtFBMW0Q4R9ULQ29GmSe10FEgM4fLJ6gQsxejHuqIMc517XqzHGCjETnc6Tktc8k48Q
28rySU8TxBVniAfwjaOSX73dhQLESUG96Uvj99/xuTxNIQHEQJTeAct9wnbqv8N3FkXyQi95NlLj
xU0D5wxpHLYfHDbuA2PMznwsKvAySeMedVr2knfMfmVdkSxAFFn9VEm+BjyvAioihVKOF7NfMuPf
68TvvrQjMtmGz8wHLDDCtVEJE/+LOt/jNdKDWaZFCXyQr3287hZWNownOthAUsxnf9kMRxoHq0VE
Vfs2Vc5ROaNP/QGgpRHEeArbpS61UQnHRPQGAOI9pE7bx3BqohMq8Nol2Q0Jpoq6Zfyax84EdgyF
lYMewFBkj2xK7aF8tfSfwro9gAi0ek7qqV0ocPKd6DAORnkqG0CDZ6Op23KQYukV9qaeAIYeKnEW
flI/R0CAPogQ/O26VWMp9NytWr8qnj3V1c8IQQL418gH6k7q4gKwUHilVpu1P1XFx3ki6ONNCzA2
SWy49UxhPyzxdBj21Cwmb1oBFONuqdmFDVJnCPBuqDmmscDOpw1Xjr4oSEPTPWL+znxTyFgbB16D
KYJ6Q79Pz12HNSKNNZXdXrGnvqdOLB7TReON5q40DGcCB3PeHlTQHjg4u1BUUObx2dQHY2i+gCh7
2DVCvptsHvf7pBuPRVlH47IarPKQQAHgEKc4RG3RQZJcG+kQIPA6nxmoMs8XfzvRyJtnwjLxPvw2
J51FzGxRl60vdLtkIAa5763HmEF5mg7hx9nNhuIEb4UdmVpA1eDdj3oDzQBPZ7cOv+VujQw1qmEX
1MW4PiXXmxf1FB1ya1aQL/+agnznYZ/mIae5/WlKsvK6/HMJ37XuJ5lio6M/CM00997adEa30jTZ
K8Q7+d5w0vqug2Kkh2TEybCtKERoxAOgwYgbaCrgy4glnFPdVRlyClBJOo/U0lycYS7FppU54Py6
SQfqrTNr1avAPt/sk4l65anA46MKGRayszOIZQZ/yC90BRoqWe+v8yaNlmSbbwhRFhQrg3R7vhN9
sUJW2E5yK1vRTPQx6IzJtyIY2PVmLqTVrFlq8Nk1MqKLAx4eFH55hQVVrQIFaTKzxQ6UCvLQ3U4/
WVXoBsWCg5Bzmbn4aYFxLXpo+gDsS4zLFTVjL48epA0V8CG3r0x7cIiV7Vjn9Uvq5G4YPdSIG5R8
MM/zoEFC4Q/VIoi5AI5YSVFdQ8e5gMiD/2wm72L4ZvPTlcGFBTipYAnjDDHotAC5UGTG+6BVz4SC
xipKXBN9wMZ3tt9M5EH2kk9X1EgvzBGr48LL7sBr595naRZc8MtfU4sOxjT5h8LpfoKHOM+WQQd4
WBNxsQz9GHX6QZkc28LV21fuv3UfZ3lmvdvorC9c/42xsViYdRm8zb3J1rSix1zK/N7zvPwe3NP+
SXTTkUwQScjvO6C/r7EH7Z24UMmS3Pr+noFC6I686NC1Ypc79XCmlkqzHNR49WsdVKB+0DOTSYlI
LHzDTvY3W1877TLMzHxLLtRRyBLo/hrVImSjORmHFmjSufnqdtUkkM42V+B9vs2XOIW9DywF8JAV
4oazegqPrt/d0zD6SEjOc8iMNp9mtzjYb7P5Fm4fIcf2agB11eVmquL2TkUBO93uTAZxurDAXojK
SPzByFf4bbwwDD/49Km4HbOVb4NaiVzoEE0grRCWsOZPRZMGfZRso7KUy9tlza4KdwYHfvr2Sfu2
Nw5mOHy5/eEQ9QPtviz2t7tTlRdd6+SN5pr/h5FqdChxvM7NqXEP4JAYVogwD/vAhjCBUZfqWya6
J7so86cMBDiHwDQBB9V2yN05Rt1dJqxEgSEMxaYD9c4+LBv3WYLPjZxM37aWnW+259TxjJXh1eVC
QonvsVfWy4AihfOgW34TTRvAFUBYzCPrsfVVe6fJVLswtx7J1FugoUrKJD2STfVJg2r22lzOAzw7
eVTWJpbSAkEm8GIgq++zPU0OMtr8gBocIFFbkARCIw9xLd9S99TbT4iaFapvtzQxyhvKU+ZUv6iT
btVIQZ8hVXKdr9w5A7BPqb+mK4dBPlxMt7mQPx2iLPtW54F1opbCqmwbB3YPwgx8mMlQyT2AEqv5
VmtIVi7cNlYH6s2nxtkFKWJSGWre+BIiwcycHmkiI4AWSgTutx1dGCQU5iGRCnsnb5MN6auZOv39
5AbyrpmGn/EQRV9aFEmsIRA47hKFJpPGCuRQAAlmUXRq2hKCfKjd/QIKPhdEtGV3bPoUACr7fjb3
EOSTnIPdAkEKKFTTFhMUXzvaj35CeOcIvB/7CkhTDR6rplacwFCOmqQbZGwe4jwY+BBNEr9SljUx
q+/gWamfGiR4dlJARwdhyehJO1ACFsut7674aiCq9z3zgMvLB/d37hTXrhjtN5l147LO7Ored9J+
G3JbHWLu59iy5yaIBV31lI/Qta0gmflDD2/08BTDgxLRT3xJ403sFPhyFCaA8bqeOQ3BVcZAG3Jy
C6ZeIBABKmXYb26DroIuogApLMSXZjcfFd3kBoz++2yjdrvNlmY/Yiq4h1DxeB+7W4p6NKhffArd
LcU8/GwwntBDEQ/qaZMd9VTa7c8YJ2y7hyj9CVAbYJKR/QqZYQ6InVXuhOryF967p6Cx2HfUnxTL
BjjfiwxsExpQIxJEzph+R6XQPHIoIPVAI2s/4ZvEccyVkWVIcyRV8UJnVeLn89nwD9u//BLTMvHM
bYpPmSLDd8YjeK92n3JTc6bIGx8Nb/L3t4QS2QPke9aewQ0k93Vuiow0S8HFjpxVViyqCTnFS9M3
zdZHdfyrXTYzU5NfhNY6x59qDwANBHmLemZqwooX9qwD87UdGS/aP8SfGOVUSMPfKIvtZrDXGhC+
fKcL1ig2IjrmLH/vITbhT5TKt55hmaFQNZXxEcmu+hIb+fuhnDwkJKxh9Vcn2cktm9QKGKH4SK3Z
PnpsMyZFsFQuahMHoBWOsuz7JzbY1RrCZmozNydwkbl+WyyZHfRPcrAm0KYWJ+qkwxA4ywSFS/fU
otlUbr3P5lrD+2yJYySbXlYd4kmhnS+INqoG0+0QWu2FWsIsxA5PqBb/nhQwQxRWgdMyERdXa3tQ
rwB31rKj3n+Mpd6Zsupj7F8zU9PhkIdtejAystFtHo3cOhLtQAzl012OQqK10r8zSOSlOto7XDnI
xh/dYTqaUJZd46kbHJlI2LILJ/ck8tp5MUGAPrO1yao+gJKxWSVAgn0ht7jg7skyk21o1z3Kwv3v
9FMSAhoUHEGE+840u2OX9OHKTPL0uyzPNXeir30OytKpm9KDWRbVox5I/QCYQhfHBurFSXMfDKyY
xxe2/zPRkRXWDd+RRBxQdxKxuzy0LAjITuDddOoJCsr5u68HWRQ5cpSYWgB99eDCBUmFa64UnTnY
aA6VDLH9x9ncq88c9s3rFPi6JJ5hYCnEBedzAbDq1uvcb+EQogxGHzqsUMDWH0zbCA+wex4gG6z5
w/4fZd+1JLmuJPkrY/d5aQsKkODYzj6k1pWVpbr6hdaSCgC1/Pp1BqtP9ul7dtb2hUYEAiArK5ME
Ijzc539JVA+rykVgk/67MmqTR+jBTRJXV+4z/lmClRZCht1na+zZskmTDmp4Yber3dbYMWQGHzqU
NQOO74/vRd+fiDXb1yC2jLPuMytkCXZjc2N0iXrWKCVH+THOwjKHYiee9c9G0nzY7r10phmr1p0u
QZnj4AmMMgQF/lDcd+BKeXKL8sv8FXNzsGRRr4qaXe8kyQsEkU9ZZvjPCViQDnjQ2Cti1prskuEV
ZEWRc3A9sHr83T4iWbDIzKrYBSaoPAFVcjvIQDvZNrXyeG6SDTuM/uxFMcRTCo7o1ERrMhpQNBA+
Qk6mqADoobaXymFXmy4wARUo8ZEZ+Id2VnnVpgisFkW0vziEsRF+9Bw32P8G0TK8ZNwyYGFnJSrS
rZqxXb5dPiIjVa11g2dEaJjWg065sY6ns9AdPs7I9k+9gEeC5QVov22Cb8pBIBy/qUYvfylL/d1G
rO97XFQbxMu6z6YK0hWgRMOlEcI7gMWp2mjpuUtLj8YiEMo8CarmpwgrtTkCaFgyhYc56DpFXj0K
v04HhP4hl5qPLuTboLmceA2qa6caMSq9JxsK1iFPY7tnBF6QaZ0eubqx3i2ItO2oRfbc6NO9wwy8
NIoUMuhtFTpAp5jJ9wA/EmG5/EvuR8nK5Fxd/JSJYzRm1bpvdIP6ZNQ4QzLzu1Opn0PW1s+I1Nfb
IMjUPlQcsmbTZOQx2oCWxxX/ghB5sgq8EUgAJoYd6PMIc00HX+tiHXjcWlOzQ+3Zzf1wcGwOskUF
CPRQP406QEl6Gqs98gSoi5tIVaDt8WErvLMRJHsduWtSlphFJeg0sPHWnTrGKfvs6YitgLXrjCdE
xPAJdHGYr6hePUU6aIcMqYW3FlTvSP8uQkRmtlGTOoDWrnf20vBQsE+yGChbbg+OlU9MzgLhvhJi
DtRMofT1js/TPid2CNyvcP1lOjF3i0a+ulUZPnm8lqd2SIMlcVy7v+xNZstTZk+6Rwhor0FpK4/2
mC/wEzW/5h3il45tyavXuAO4SfAPkDxun5goQX8zPViH6MO3jcoQj94mukUmaJ6bAAkhbC/Hzw6D
nE7fDG8Qd/mwE0ABJJCznfxHnQTr0BiBla/rdOd0cbRBkgB5MjHi+YfsMlhYUOmQSrkzU1V/Io+o
jp1tAgU9hOwttbyTytcGQ4RjslmJAmHavU2U8qnW/srhwt9ZLvjRIreCfhl9pE35e5N6EWTv9vT5
F3H3b71/jL07t9NUhTCa7RiOh25AItNHUfqxRyBho0vTftLANEFNWI/fs+Ah77vghz0WP20uxEsj
TWxQwz44AcsMdZhpTKNyY60HVODQL4wNTrlNjChbiFRCUKKZFj/ddJD+aC8Z+3IvAb6XDecgQNir
AjI9U2ExtDtQYirdAXuHuw/UFrC4b9WLwyqG72hXgk9F2RvJAYSN0yI/o5Rbr4HhKV5Lz/xGJXuG
+w2PrPT7fQyLx2hlBPy9gbDuhqqwAIktNvemX/XFppd5tJFeGJ74gHIi3r8RfjvLWgjLRcFwEY7o
TlaDfVFcBOaXKp0d7P6J9eYCMf4CmAr8HDIsNBHCdfITicaoqcmnJvXaLWoWqRdbTuuFev9pbOpG
KCBX+nxXUAkhFWsVvThCHgQfdFe6KHkf6vcghqqKAJDiQFNCKS1F3ZrTgeAYVyj/3rz3NqknbpCZ
XVWATb+ETWNsPAAr1yRLGuYCSsOiwn9/6o3CCdDfxCcjkd0JtH9y98eZ4Vj/ZiM/jWLbFcgnnAcj
h1rgYHjpSygB3YRuzHhG8ZQ8uHnqbsc8s692kvNly93oHUoFNyUz52emK0AC/eZ7VPwa7kWAc3pt
aoFeH28n8Az4iCH56sTrNrj1Yf9KDx2yW452t15eHoN2RP4dRdFHrSGidBcuUnlUb3kTicWsWUQ9
Zu4cE9u4gttlQV8ZwP/tRcHj7kjNesg+mlS4h/fQ773D35vUmzBUWf1fx2YjMDSFVitQxp545em9
P63QUnsIz3QmChXNZ9Sc3IJs1Psk9eKTicUtkQEkTfcj4Fl0dbveubERMd2JOsDWnb0FyjLZkNeg
xh+odwuvWDvPXmS2BhtevYTXtDL+ay4wPcxeusrdTSMqyBXyDjjavmRvsQ2SNDxFgkcdVSC+xqvm
jNoS5KyCNkKkqLPP45i76xDDbnVW1cvM1P2nxLe/tL6X/rCKGsOnvBWXBfZoLP3u+jX4vUPOoN0W
4gkSVmAO6QYkUVozPgem8UUagTMvVdvUVKcsib4gAAQSWYEa0YWw2/RAi1bfwXcPVeD5uuyb6iF1
k+qh6QN5Nkq8mKYW2eups5rsTieWd1eyQ8tT4jXkFwtQ4o5bFJmoNw+C4doU0VcVoJjYA23ZJZFR
dxEoQwZIoI6+Qi7ywBm4KiwvDrZ/H5ma8XjVyn7TWEOdG8MUHZapLNnx3ngVdhwf7STehJYqnqRM
2qubeitqYWlVPPUIFgETxNiObEbL61MYis9h00FcFGq436tSGEfyRYDHgDwmQnrkSwfwvW14p40H
asWF767+9R//83//r2/9f4Y/sisQmGGm/0M36prFuq7+61+QXmH8X/+Rzz377//1L86ZJTxQaNgW
sz1HCFeg/9uXG1Lb04D/wSCtknlxVG1lkzqHBjpMS9QWIl7Z8fBTrHxU3yKfJ7wSMDAHaT+yI9rj
bViLMk4j1tEnH8QrizHh7sXEm+EF4sxLctMZ1wD6+2DMn2bLOFhvqqRjqCiPE6T96/yAhc1XhNiS
nyq/+Hzi+dehjcVDIN4nNpMlPtrm5gSy3ihWFKdatt4Ba/tuW5fOeAUmNFyBRt96m+Zp6yD+OY4f
81gGis1drPfy/FIIp7lYDhLCC+QvzyJMM6SPrYSvPCtszqPxMneSX4magMvQFOMOuM0vsxt1DG0B
tfeau0szjDAVGatp6srsUeGgdQjGUi+3t8Krt82QVEfqJT86qFarU82K1ezGgWjZWrJU81R0Yd4V
4MQ3eAliHi7bFRlbiKde5osiaxgvEsH8rYbewj5k1TUBv98xRZUxFCAcE9gyIfXKlsDHbKgLkCYL
GBoBqd46NOO1sIe1DCoXTM5jCq5dH9LpngtuWq+JvPPoBA+uE6E1mRoZmIuqZhykg1zh/Rk6R8NR
P+8eHWc/QZgDVZrGSaF1jJFYBHn72oN8DM3hTxOBaAkI6IafycORRbrDkwI/yamTbFANXlfaiK7z
lZQ/bNQwjKt5jrjYB8mYPHjlNq5SlJ9O46xK6LXpmx40l3FdOwuKRxu0+vdJPXOMV4Cj5Vua1QFZ
wSWW4UFwxrMl4E1gsMuDYSfZfJ0a2LQTGB3fyJ3m6bGlWtSowT9QM4gE2BLMKTQ/3QIdihAgfOla
JxoVClS2lDn+E3RXZLMt5Gaxx7iQf+zEQPQHZrSiz2bog892VsUngRrTh7JoN1bkODcUjjs3e0Qx
HTjo/HXt8kgveyNFhhTZZXLB/s4GBAciCLFlZWsrceqt34KUBIJpspNy049OvHcMK3+VY7AzwVP2
BcHsauXWmXWE2EF/M9r2q1kE6RdEnsKl1LV5EaGfPliQm1xQh3b7n23hGY9xkKUnKPTKFV2g5eoo
puh01g4X1P82e6/Hv4IuIoPnDLhWsDr0civzzt9WjpF/yrHCHVgZbCxZASrn46Vm1McuKfA0bhAw
XOKRkeyh5cuACsVHlneaLfI+ZsUywJMpMEP9SL2mG7crNzbCLTUjw0f0CHoP81QlvsMFgpAX4Tfs
CSR68SawxmxNzUKX7AGQrN3sW/dAlIJaLNsElf2NZvNyz9hC44ND1EKbT5aBN7Syj9Q3WzRS0QoB
xflWhVHrA9jPQc043bktRzwN/BIQiwpUynH1655zkGomwRht6T6ajDkn29Ef99y54gEZIT3f8/R1
2IAFMlvTVSVHEnKEJCi16Cp0347VdfN9/Xf3TIP6yvi3ew7TEuReWIU81LrfdEbKt03p73OsVADM
aXJsqI020ws6HWRTIgtRW6s89jg27VOPMDLArTTywnPbqJHST7gIQRs97cenOTokxTZBLN6goAkh
G7Ix0BVEJzqdreBKYgsEMwNtoDYuxlPdTp+SqkBivUSdKPCx8gm4MflUqDeB79MjOWDDZq8hIok1
6uSfs9S6YTA50hBQ/4pVF3V6Q7ZKYLHeQOeptod91srlxzDMW0U1YiIN5PZiq5VPUH6rHwbT3d49
VDE0+DObbEdzNWPtn/GJoNqtyPMj+dHQMuzBB836ak823bPuNDjJ+1iMzV7YhVyZTCRbp+75gaVa
ncO+rJYAkAU634s0A+st02oho3z4EY1QxvSqn4Mcv3VMWa8i6ybe0UAjrYfS2bFyvK1p1eFjH6Ag
RbeW+myZkNKaBiHjscUTwfqScBtUXlCCv9GV+yHjhyTp3T0KjLdgq0FNkgWR0TqJftidVWDRaKBI
3hX8HOOtsXGAhgcWCbI9Q1r4SxZgv2lU68JBwYDEDveLCNkFzDvTYpBdI9HjQ06wUYtiK/tuNOG3
AooRn9weux2nG4KnCnXu0KsH0lZASGu+NrDG+eGP68ZNKB6R0gbEKIq6V6R5ANY0saP72/UgEwQ0
VFblG3/IobkGEqVNWUPYIZCg3dStCVn1oTW/AMS0CFqrevcrQIcjlJvuGBgBXn3HPRRqmrX0zaUY
QYxq9635oOMUGlk0EujLICqGp8A384MHDZs1DVB6O1qJ+Ax0gASxZlftkWkVz6PvXql/dBONJXPR
XaKc9Rdgw6C3NF1J+eHjaDreM3529b5nEXRKrTL4HJSbeaAt2rXVjNnBZA2yi1H5ab4RJBwWhsYH
l4JkAvythbnMpgkRNDpkcaNfRxENOwuw1o2qm+Y9zYcFORg2sEwGpFmOqNwqbr4ASS1dquIAnwLO
zK8hdo4nF5X0K+oweLXx8dR8awQU/QQoD7ZR2htvmYP//HRNlMMWgAYKiUUtIi6QZSnmjyuDuNMC
sYbw5hpgswxMCDjSiDJBdGWoovd6dMNtP+blDqyFw+uYgZdx+qBTZXMsPyFh446Gj/BnYi1GvJJe
uNIvxQC2vxi7q10WpuAcnrcC2A9wYMEBIHLVjopQqMMMvSejhzLA9DYtjYTf8ukgJJZwhZ0Ya3p9
xn6LDvEtcvtqfqHmKh63GYqIljSIvFponw9YKJ6p5faND6a+Dq/hLLO2WLuaB0BiFh6iEi/SMYzH
NMyPpHTYexk+HADjED6HDGJZmggxMdWvqddVoQSh99DuqRcR+58yF+xCrWlGC/vKFz3NiFrYYzhN
wQtc9xfaVUYgvEde/zTmCXiq6bQtemvXec2DNXWQqeEtVqfIA0DClU6NPt/hye/u53EIjokTdZM7
NQeo3KMYt/8emp87JwSDUNOqpYx9eauAELhFXlQvBV6YW46n0o06QOu+tVphX8hjLFl0thWDmCL8
ySHSRr/hfaNWd5ulwVdgFQUUff7yqzRUEljySIM6zsMjj/wf1KKD1Qi1tuoK30ObOemycrJvTV6b
a2QM2RrpJ4jNZG7yJkMD6oiGn4EpE82iAxdUEKX5iZq9be0QJMQyKwv4kx7zdTbo9C2MyvRsT0zB
WGSnb2Blg4wOCz56E9mnK9SVDXvqbZn3xcmi8oGGGuF6tBly0rLIr9xSL3QdpZ3iQDelpvmBqv3n
m6JeVZrzTRkgEcBqIi22hHSeQdB0qrt4WATYyqzdbkK5UnT+Nzj0FI8PIa8y+9yj9eRiJX3nQs0Q
3VypcVXU4XoYe1SJ+skT9svji40sY1oDX0kt1mVYuIHziVrCtPf2yNK5JfPhZKO67kp9Qe0/oCRQ
PFDLCtlTgQr1uYU491vTe+aF+nSovpoRj2duIkgChhP5R3eeL8FKOWnbBCAhAQ4CxA3lQvsDNs7T
zQVNBlS2KcWRejXe/gtTOeVMbBRAiAq/NAiJiiZkL67ny6Vi5xrkmXuItWTPo+sl29Rg5oqaoWT1
WZTBJ4+5Mb7OED0IBxQ0UiercanMrvyDrozsGdKC2UYnfbWm3i6w1aka8Jybx9aoBhHymVyVBiGS
5YdYzk8XjRrQAYFHDjTe00Q+4OQHZF5l2VUXaYPITKbKXCEyjuZko7NmaiaRAPc9+N82914eyXr2
Aw/iFaLdzp5MvIByyYImYCgEUbb6VHbQKx+RMkQJt34y/U5diji6MAiUZYjpj9jXmTZYSqdeHlf1
MRgQooM2XvZENvDnfubKQvRqMsUAlu9ovzTQBINZ7Sorq/CQxvjeRLwpiEAkT00aYeWbKG3ZjSxm
hCXhwGW6ob5oSLtr0w6zO3l0PcR7mpynO2qKqG7BF9beRq//jAqh+kTm2kDgGd/Y9kDNsCocIEqQ
w6UmHbrSerZrKc90JX9EJjzGSw7QFNwoHaSBjDJWYcqR187pGWjtIYKJZ06x0XXmrWhgm5nGrfsx
/7VV4Y+rAfhdxDExy5jY1kMqky2kU/QTuXM96qXFRuvj9kXoYKvE3/wUFLZLIAMBcw6XIIsFkZBn
29fUw+/UN8ThbqKztPc2g6VQjT+5zibw+C38vO+3AdjODDCfQA2gGod2CSj5Psp7b40q1GYxIElx
bROh5gPomG/geAsOTYy9N9lVhRLbvtcfvrbfIEnggTfcj/IYZN5AoTDE988IoapV2svoW7Cvu0J9
o/4uDc3/Z7/JQYKMN7jCHlFmG9UO3qqIM7Ac1c64IK2ze5OQNPcmYWmyyRmANDhjlf5y76WxVSPA
vuizfi/63H+obPMnFcG4IkJRaVm6W55jtYbF3XkA/9mtxmKVvILEexk6kKKEqvM3M2urZb60TVw/
+o5fPEpbvlJwNU9CsfHy3N80eMMCk7UYXADoACfNUBj6q4BQGqU6RdjdmI4EBJg67n5UPZj2UbEC
Jqtf25MWaDEpfnq+vqLoOtn3PXTKQZ4NGx3cvq5WM3k0lIvY2sp7tm1dJvDpgbYlGh2kWDRgDag0
tl+oF/TF0FEBr5xMu3DTA+qCuo4OpfumlbFzlPprs6yHK+S2huuAWoNrqPKvg1WmB2qRXTTWx1Cy
0YG5Rr8asMl74Da4VGLQ4RwHr2qfOfDL67qIwAs5NR3D9PZuEsZL6s2cxH8oSudAnWTK23bl28x8
pBZoObEOgdj2EeJSv8/GQF0Ylu4jpH3qm5GeG0t3j+Yk8NSpsdz7Qc0W1Ec2NzTAoBt3CCBN/mTz
03NdNtapTdTlPtAderag5h8DbdKBwiAgdDqENcaPK9GAROlgl1lCyAsKfhrjyfSC15HVMTQExaiW
LkSIuqLlJ+x12a3pDX4E3d4XatEBSddhmUBwaWurDoQ/rQhvLUKlk3tWpOYtiGtj+gFD8rBKP2as
I85PXWdENzfacENqsMaPryRpRUpWCZhxVk7kCjAp/FK+SsryKG3bOJNp6ACM7DtzHlR6XXsqM4HH
f1CBlz8OI/OUTgc647HfbOu0eIe6OkQazOLDTs1BAlfl5AnIzJ0a7BXd8HmEyMXCB8fOpSuk/wAF
VJRWTR2ZgwA/+CSAt846/wGo0Y8Rg4/yGh/byIDLfVvH9c02R+fR8zfUULqpbx6e3LsqRzDlbkO5
ub0wnPxjUAXm3WmQ9s4u75duasVIHmnnQofO70HkDMUNkNMOuOmpg2x0Nky9DgBlvY3g2t1udNVz
C7rnHdULat8F2aKLZJ2LOkKfQCPUQe2pF5Kc31DvAzA1SF5W2u+sp/tZaAzRKp9sRoheJ/V/7737
9RlisH79Neq64h0R2X7R4Stw8c3YuhW5/0j2EnJYCKBV+Y71cfEeYcOk+tx9bRssckASgM33ZL8P
13gjHEukrVCTgDof6J+Gb9hSoOJnOisnG52RjXrJr2vL6M9e4XcfY7MyKJd+F1lbT0PEBJGIsj8M
OaLGfskqcFw71dbn6fjsSNStgOzv+3SSBm5HJ5CPmi1eCaGPWcYowEfeJE10MErzKgPsEpCO4GBK
8UdQfYqhQzgE/zt3OszdoxWhxOXDWeCvucyACw/0jzvh2ePKyvp624nCfMa/y9h2MtQrasoKmRaO
IM2CmlWfYlMGiNfsW9vms21Ym65Lkkcy+UZWLgr8wo7G1EmTl0mBUOrUjFxM7mvE1APEdEErMogr
SiLXeWT1F3/CY6Q9RAQYD1ct8CUSyOHasd9Q44hS61TlS9OXzpvhasRnDV3sSNG7zKv3gdvyGiLi
+fwPgwxzYNBHtdyzhhKPYSQplj2rMGxxYjirmE66cRXjHbRzbZdvlGHp7YA8FyLik2bo1LQrB1ul
6T1KzRqKC8tRRcXjMEjnYEnfWFohiNMYisyWbcNRlRUP7ZtpnvVElEZeUe4A5ZlD8c0X4PxAYZw6
2a1BXjT4n7xsA9l3bboR4h9p++YYZ5ohr5uPy1Lzj8vCq5JdtimMzlwNlgVNvr8OiY0K1pyhmuaX
2a4rdQEZob6UPXCOJc9P1EkmYJabEwM3yCet8LvF2+IlrqW7U0PBNynSZJ9ayN3Kqoy/Jh6Iz8K8
FqcEVBQPfQvFpGTqmEYGZZK+yKL+GGkGah5JDvKvkYWl7Hkk9Aair6CnfxyyeheD4+5Lpbc9ivx+
lmCxXxR5676ASbRaZ20Xn8vCSI+l0VuQk3azJ8RXzEXrtc63Bo9sGpVmw3sTjfFbjRD8SvMuukRO
kB9MaAIAtR6mt6QKIiivyeJr3AnA85EESwO8F428+jTGfoFimwoKjo3X7kWZvWMNr5B/chCBAn0r
KuIG8RlryF08NPHPiSYxBc7oXSvTWwYZj69mHVg7IVJ3l9kmUkPIQ0LMo+vfHTcDCSY21lDrekdp
9qUxuX8JCjN7bpFKXebgFwQ8OsueGdJSO7wdxmXuRPlzB1LbhxqU69yuEUbgvdiF4yCv+CVnz27p
A1svRLQn3zFs+bZQplxRL8L29QUFo490GTJBJXoFks7mkVp1ZPtAeID/kK4cx6WxgZoIyhamG3FD
OzujMOEz+faZKi8q5kDRxoYNGs5YPSNYdWmlzj7bcRWsHFROHUohildzRFIbSlufh2AAH0Hj4AsB
/r9POftK7kgNx9teYI1OTWFuvKzu3jO7KXaQGKg2ZIb+wap2EoV8srL2mQXlcpq0Nfghw4/x2dU1
QFC2s8/LLL2lmQPGT0cbGwsB4xsdsjbAq6/Au3kyQVhbPkRDC2iNBjWuG5bNDnWOxmJu/39MME83
XfUfJzFDwH4SyAUjkoFgaA0INQoTXhKUY55RLsYXZNdmP67ysLNnt1L3v7nVQv7u5mKBtGdY8Z6H
mESEkD78Hqe1v6jATgcZ59F5Y9Dn0GCoeWXMjx5ct4gW4/QwxZqg3fqJDtbUdAsOQVwEA07UDOyX
NnTr18gunUuvwhQJTEzWuhzQzQYV2km7cNXQfANqeAWqEwQgQAlyTEzf/+zY4KUG0Tq7odKm3fRp
bRwDv2iOgM+KjR3nxmMyoCw2Aor2M2+RVabxYyogxhaX33PNs0Xv1R24JqBQkge+vnj50OxBrDPs
kqCqH9RggAEFpIWvSA39UEkb/QwZpHFs3EdhWi9Cih5Mlvj9GRPQJkkm4XHHRaVdNELyodV8HYPB
4JlNDwskMPuv0PEFoQ6CXWCYb3epzYLdYJThqq4s+0XHtdjlBQIN1BxsPAVTI03mJtQS7J3lV+nc
7EL8UhWIlFcsS5wXyaDA7tha412LZs2THk03m5095Kd3hZsUc69bhvXOQ9RnHhtlHtZ2MgJp+TQ2
d5E3qQYTVPLTXQHqoEBAbbRzr+KA8DWCoYh+6vX9PN6FpjHMvdIPjG3YmtA5m3pHmQRbZNKt+UKl
hxQIxIPsuZeb0IPhFiiQyDmKmb1lNdggqIl3nLkdmwrw8OmudN+NqPQIwK84zWy2Vr8FGTQgK0O1
r0Re74JBv+DfWZ0Bb/v9cLcl9oNXjf2JHO7muz9g5IiH80xuyVblECvREQf56kRMrxxLnP2xXoKs
MnggEx0ipDg3RQgKhz86wiz56sXc3JMbdboGavEb1W2Sv88BCFi7lgkyYvd56ay22LM16SHc564g
53AUERJD0xx3e5AA+VigAGp1n5x6Y+B4FbCukAX4deNBBv7Dwsiuac1+/1u6FC9bB4jN9R+Te1a6
56LKT3d7ExrqAN4dUMDi8beg2421JZYIhJnzeO8p8EyA9iZ+RzoYMXgbIx/6OsOEuPll7qAkCxCi
jDjYpXOOVBrKaBYD8B2/jZ2daFCdS2MR1eD5pib7y5GGuGGDTY8Fyj5IGch4awUh0gvTxf6YkWzO
YAgUc/jW2kwEVmzg8/A7098XIb7z1HR56mHnFGVnxv3wtQQnNNnNXoB5tGRY4HbD+MmsagclCVD1
i/LGeVHY5ZM9VX6/H6MesCmaHJyeyJXE3QJBDsjdmwj30yGvEx8rGx856brmxYYFAOuWk/Hug1w/
6NIs5mwQiK3HRSqrVQOh4COIDbyztjNrhLCD10IUDPH2wUq8c+LV3jmaDnRGNjMGJ/w07G6f5/MD
82MsOc9GcipDfnAycFBgzVRth8EyTgA4SOGoMx3iEVhOJJNi/dFG6mgVeqxcdpPt3gGKpA8XsiVG
ux1Ynh3+sNOkNBQJ82BTYhk9X41G3eecr2uW/lfEB/ttBC67BdQGhw2bCuhIuivOc8Qi77Jd0hU+
tPfYmkwWyavQaWeHbMl8o9talZeAxYPHUKkpw72XK7ntolC+xkH6SCDWsQoSfCkmVcK/PHxwR/z3
HoFR1KthrKFshJpXMKIyb+3YkO7wmxpRqjrUJ4ZM63gurbTZ2VlxFj64GYLpQC505g3MW7UK3Nm8
aeoraLBQl+JMXH8Dr69k40Pp7UBcmy2KyXbvyHW17Sxr4r74Za9KCVFmk7MVDZ07TM9bACVXrEc2
qmMz0b32xsCWUgbNkmz4Rk+v0Km7ABwxW5CTaYJlYj4lL9cUH8OpSYffxlQVKhDuc/45xTzxb/5/
OkD8GJe7Ty001LbAiAjYPtY3Q372UR/RLxzfy8/UxmfKjkUSLKgFgYAcNFmR+t0F3BPDguNfu2HU
Q573QzDYySqFUG9udxV0Nli9QO2Wtxd+Wt1UV6aPlvhEfWQp/CDZeQgnLn1XdHLpchAMxlpO6Ble
3qIpLZfdyJUO0vaxgmcCarDT/GRzIpagYgPCfFYmup2pGEAwSskzomvyXCHksYsAw7+buCnMblEE
GY5x39fLymzBTzN50xAva8xN1too+lTSOmQ8bavnQEFBhBfgyvZF+KR43L+bCnJmJVeokxQFeK1l
CISEhprWUABfjPVjeAWlAZjeDcd8TbGTXkCTfvgOzPHS8ydAq2w6gI1sH6AlB4huGTfPRoAkXWuX
qJvwwB3EZJrsjWn5xbIiW9v90D/nFSrmYgghfDVFup9ngo4CYioBivYb/PKk0pdgVKCwqPOjzS0k
cr1BQnn8rzad0aGKq2znVDZq6sLw7E4H0AKF3SLv8RRTsbC2TFTvv9mY9gw8hdMiPI895IwBaJvH
0eCBeumUXKJUtIcawpo03zwN9QIdgmnGXMSnGNw/09XI/o+zpCPYaQTIyv9yE9qJt4WrUa8Y8uoM
Gg+QcHihvemFqtZlMmYr6Cz6Xj2Js9fiOdfWNQdB6wNDMvS5asxxMXq1PLad8p/HoKmQzq09/K3o
dSqkF22s9NfW1PQnEY7RAM6GZkra0gRpZfSFOjlqr26B1aywvD6VKc9B6RziVwddJhyDiTAE+SMA
FqhNpyBu6g7AotZH3vf+iwogEiT77kItqzGflGbdw9yKnLMEFOU6t1xvp8aMPVLLTxEUcQGV1rb3
xqxsXCu89R7oYAHCutaBjfQ34w04M6eeEpBJsEAKsbYqqOKtFQpWFiEeSbu5nYTRVssYslR/zQOM
r7/WNgCVPtj5V4AUOmsUbLrXGjiaqwPJxd3geNaianOgRaaDjbDHWUGJilp3e2OHW7sEF7MVYPsB
PSjHWpRuDHkwMIleG5CqJkZ/YvHQrRRCV19R0FSY7tcS1c8rlirrZBu5dxlapMCoo+B4ztgVe287
biP7C/0xZYitApUcarKhPHeApkHQPSUcKNkktLIDat9A4NsbwR5Uc4gay+bq8jJ/jsB/i5SWLvcI
2+XPCguUbQmJnBX1Kq/n5xLsgdSZT8nPphvBaBVXN2qhYmdccA8M7m3oq21lBuOBDh6yymrRDRzH
u/WrMboKzClGeMyFhshEMGbRxykCP+ERUAFYyWE+JSu1zbFe47HAdyWSQ30UIfswqGjtRaw8tmGc
PJq8bBdRURVfq9Z99ntmP6dN7+xSzwk2Mm+DN0OB+QIwGEhngPFBt0N9Sf4PZee12zqybdEvIsBY
JF9JZdkKTtvuF2JHFnOOX38H6T7HjcbFBe4LoSpSsiyJFdaaa0w1Mx5HUpB+VY/5dYyk2uzDMASI
iUILZf8QHLUmgQnf6MFNXw7se6rLgHPuesXavz5CyMr6uhkuHTksZZl2fxN1jk/ryfUgRYQ0O9yR
SkJYJs0ZsyNKwhfkolGWEA/IeYOb7eJ91KPTlvqMdLKoJMyNJhAEFeLoAr9BXgpETyq2Ci2aJQOf
6bVzPa0Iq3pUeJpd5VBL8sZ+N8IAWo2s7bMoy/Lb0P2gQtF+D4DKHrslxlcJ4HC91oUHTc0oWBLk
ar0G3fN2CDMiK11a9Bf0qlAdsK5WsEC8ui26bMc2sXCd0JNUlfJSor06NLOp79IqV95zrPjWCyZs
dTZdlZgP6zODHC3NynqEa/iUaSqZ1b9Zc62F1aOWGNdYWPqVAOKwCzMl8yGO24JfEWfqWFb+EnHY
fXYifzWuCbuVfhodfnlcsh6sGjNft3j56llfM0OadxwL+9fagrjrCI8oaro1WwdJy/L0bO0MjZKP
YApsftL/eUMBYgTYoCHcrMURx7YkOshGvk1YPV37UmNbojVEiet52tvwz7frZU5A/F6YLrPjcvb/
/Syrj6rXDqqrYuj9jfqt/kYlAHUKBrYopHoevvq7KCdRO88O+zQuW08kqUqVp61jVfefp/O/Toep
HZa4lM2nlxMbCAZHfFMt9X2tAordfVhM9m8lbCRaDad8sxsFnwwXGZwRyvbYgKI9IKAyrlbZ/P1s
mxg0It8/Rtj95uX+rnr+qn+2l5oaaYGIjQIQ//860fa4p6VYdOuphm63cR4/a/jiXt+HavTP5nrW
nWWw/8y16nmBJs8U8hnf9+CuZE/oeOXzephhvG4wKYl2axNF5+KXUk37Kp6p7ne6h0Zrp6s1Z1Tz
k/H2HcR6x/VkZI/TDruVfLuexbJiPGc56M/1bJ1R9DihsFpPrl1UOKCGNafr2rICw/YCXB3jIj/p
NRaaXb/81pfmatGRZ8M/m19n14sjt/777P/9XHLCglmPmuwFHdgjKN2kCNLZqxTReClC9e/26oOj
2s54rEdtenYcIAi6gjcCC9n5WVGzZT8xvk5La+1Sdf0Npkf6uF7f8Lvf4zPFdLRc4SAOuvfS9NaT
LpUStb4p+ImB/tSjC/BeVnsjg1WZ3idVsFA0o0eyT+qGNzjcKR/WWcN6jLP3se5LhJQ6e9JsAvCt
9CDUuvewtdxbchKMT3fbsJ7TaSKnmmb23iSmvnNsV+zMIn0v41JBkC8UX5KEPJB0PcJwie5uwGSg
DRRKO4S3zRagDjBGY1OwUb2sjxQLEVFVUhSvC34fsTJkWD6VC6fG9Yk4KR4oOcpzDebqQQ3wRWkC
c+MUOrHbZFGNH+zxPrnLwggKvxfy97HZmYqTodez/6pHwdmB83FiEBk9FGk/C8qYn0rVCI+hk324
ffhdxqG7DyLNPSSBQjSLDS+zaMTPcX61sP/ai0W14DTjMa5L/leqh5wI+xLT8iYK6W5lZbg72d30
JEBpXmkvnaH95Wo6CcOWKbl2beKbCrYsBqkhdUK9M4Sd3w/cfmz/c3i5LSBhpezUm+uq0KqU2cDD
S1LBQ/phi8DZVk5lOTYb8hvbYeiYu9U0Po9IFD1ZtI8dgfiQWP2vxMqBbVdGuw0LrdqVrcLkbyIm
1dPep2YftVL0oYlu/t5W3R6G+rGZratR1urZbdCxSiPut25U54Appz9B973OAeewr/0NuYjPovmg
knsfu/m3PkMRopfdzpiKJx0NmjfUmFLpyrcwT3yrrpihqhYgsjS/p/k71Y47g08md0F6j3bzW2Xx
sbHMN5T/1Ql5MRsR6JaeGfcEBhRl8Jl0U1RS1l96pM+Iu1laulEhfS74sAxrW+bMx1MGKLcqk0sk
UFHPIRk7KwEMNxbdHmXod2XI85cu+FO5CSHDunlViIeyrpgv5UiQKIuWUrsxTVi72RtcfS9ILflP
5oq6NIIIqB2H32kc1hdtMsAzpy9d32uvBuxNxJC+EsgXjRqQTWHCThi534lxmkfMiC7mPJ4KqUIR
TrLL0MKn1SiH2c4JXwYZ3n4fIRs9ReHRrdqtrcNsD4oaMqg53DsNJ95atNU+EhR49313Q7axMetp
QHFsnrTCUTDCjDL0c92zPRekKqdiXiwE65OMh2PdocPF85akLFJ1pVMPGLLixWvmiFwRZ0EZ8yay
raAlSxJEbQe/ugeHFwXi4thImmGFyq4S+7aLYBREqo99CTbQjjjMWKNsTICpHibJ2ol9uOMPneKh
Ba6PRK09E7IyWg31FLuyObEgifRtNVVkuhM4V9f14WfveoGmq0PqrQ+L5aq8EP0eSO2xtENtPM/r
6fVJdm1pBhWUvGoIFDUOdC8b52FPcUd+GmqzJiRnjpsxn5uTdCN9Z3XqVdXL6oRwfOYuixxQkmyH
N82EnKTTp9/MhIKymNm9N3IBgLHE8JhGw5PQdwmeKX5QUoIzqM6vIxDajxjFCuqbxUla/6EL+1kG
naeTzTuGRgd/Je5/lg1fEfbct9IU4FFK0Djk4It8YRP17rVOE9yvHVwbhHzJo7naph3C47r7ndkJ
0YqWkp9IKcvtrETOta+DYzY7ynMAPiWYorNmdK+51RaUopUfbZ4qWzto+AIposdStX9UhexJ4pOm
1priuYn6v8LabKkcj8Q+EaRRyqHbBX2d+7zf5Jxl496N+EBwlHU9PbP6x6rgw9JS+ZINZPX1in1N
gN1gnO1mwsYHIZuHLCvqHciJ16FUfbmALSHp234K75lcZrJri+ChLvG6TLghVa2/lYH2Huk2phFN
fVbzLve7ue+3lB9aJ0XH8RUClXlMJZTuuq3+SK0oPLP1DbX+o08Yu4xmjK9Rk2LcEN7b3NAOkE/q
sLM28GVgJD+rqXyrTDXyXGNkF+xkrJGxH6+NAW5LiOq0drOjjtX8JnGS97Z2Z69LnMm3m4eyTT1H
TAJL9RxHqKx0dgVJnkuH9rAOm/aSW918nrNyRzkpdVetVKn/b8A1o9DyZG+9G0VIBRbRpatUXXx1
MTd3mlOhTL9dW9VfLfeDnRcGBcZwzMk3eZEkUcwEPcK3RJdX6K7jE24eD0nOjQAH3avSrDrHQ8s4
7IwmNsLYCXSLF4GBfXmaliMi1PrBnBx3E5c9uMNEwYke7p5PShS8aS1O6JsydLn9s5NQR0H8yMvY
CHVt/Sc2rDdrmH7WekvCKzIfkFSfS4oN7YnIoSmcamME9bcGF4Stnacv8Jmsy8hM77V1Wh/KsMlu
2YR8Tom6u+xmz+yydJvBddjo1F9tXCu2N0Ib0MJmwu803FgqXRoYUDjJoc6c8AEEaHBosIE/z25m
HQNWeyeAPdopHgxqMKN8PhdxMhzyMZ4eEHgbe03K6bGPspDFMCWpSGKqXT/AcyexpG1LasFvWRtG
27B+rDqqd0wpyJxOnfXkliyp8wo8e4SU219UjH6bqAWDNsJ2S0rrRRguhPNZVq9Nc+gVASUuj53X
liy9X9tWBxUtAuPSofExJii1Mbr4b3PF/kur+uJdqUiAukk7HkvLtDYUsGIKyUj5PlqLNQjlK++U
BLde1SB2QGsKnLyTxjtzF0B4KrLeR9EhKEukCujfgnRIdOQ9tDLEysU8vBMw770yqfp3DftzL0MC
9e5azeBZs1O/hzgO4tuQVu9Uio0wisz6FirGCS66fqHw3iVIYQebtRnLWb9ghqwgTX3HNLP0KT8y
EWmHmPKaI/OraZ4iwa45CM3+gvnWcGn4X8+jUy8qs+HC4sbclG5GRWVqW4+s14kpuTdlrpWXNuEj
G0y/F7zLMogTyEgj0TtFS7ZdCCFmjjq0lVBKfDOE9C1GE/opGvCdqmKVHbbNd6dPySc3PZUIavFM
ymba9XHYbpAHCR9AMD72GjC7yhpsb5KJscXHHc8Pq9/rBcaXIxPfbi4vfVJNh66Jg8vM/6LEcGWV
/DWNAnkjXNp5KRsRVhqKeoUvVXO3zzdhTszVRT35xByQzwFD8ig1p6y8jzufkoR2ZyyODF0e+6Zq
JFcxdMXRnbF9oKYdWmY5/1V0BUTIYt5XzcBionTfEP9uunqIqW/htg9mFLtT5Uj+FYEYBCeUdkZt
bYttkEShF6SEU5saI1bJw10cUxkkA71i6ZzehJJc9GXEDlOCViLr6k0HNEEpa4s5W1LCQPgAUEVg
+Z2b2Z6aFWQZmRXaOBBPBM9wSbCyXdMZpTcUhD4KN3Q2CZRsoguTtm2iEntGp+5PhiXEYyw17LSS
GZFCQwgNpobp5ayer3YRP+QGxHTUAZPSWlvK7eMzFRqsCGPF8nLnovRjddCm5CKVJji33KqeHZY/
TXvu4FNL69CrxkMUxQSKJ1vbYt5e7ItQpr4ZvzZCq27hNOoeUba/GLRJJw8S91/L66e+9KImVK4C
pPNlFCPOweTmHxsJXwY0Dv+46p4iEIl5QUQoaesbMW2UDB1Kn6J2zUNu4d9jaxqgL4r9PSgcjqol
F6oYd/wkxkvbkEwE7+6ewsDB6CFzHmFj7RGJp17vqFeT0M/WENPEml45tW7xKqWwH/JW+V2PfFEj
y5NHs6zybTMlvxoDwU4NtwnG6a3o6vgh7YfRU+LJ9kbQbS3TPc6FzCaqyE74CAXbKYDzKnsKorsg
gBZdZhtpK7/N0RzOZoBmaywjP+pGy28Ww96u1LOTInsqPQ2CpdNYHJ2ph+DoFNWDOWgXtWY3ZaAL
MUzT1wEcooZlMSYzca5HfBXbkTWTVvfNnlrabTQqVKZVcj5kFl6+WlG+tE1xV1RUbgSemr3dNB8a
dne+UWsmd1jKzeea17kbKYabQaGG8GWXOGnXR8kW4g6L91CbNiobj9KN5IlKI5V81fxX0xgI5FgN
bLgpYh/Jm+vP4wgntnM/0iA3scroiZW0u2FMwe804kp+c7yMKAtzBthd6oRvdpqF29HVMV2Q6XYe
Q8E+uOcD6nu5wxVF3Uo7fQPdOm4qAmxbuG3qNo2QEBZKeJkzvcSbNZoBvTBFZQLsoh246U6J8R9r
s7j1ZRDtidilpwTeiFB1cWZ5/wDVv4UUFd8MTVP2JTeSF0y3FLXGkMXy3rCVDS3yyIZDdkRSF9JW
DZtVtdZZ5LOpK41w3Gel0DYxahr8BuBowAeXo8Wqpun9DFnkxrKTe+TKs7CcetvCBSEtnam7nqq7
w2yrLoW9lblhDKc2pk+yHXaA27kTxS4im+yFIKt2waRuG9upPaqS013gWowkgQy3bdx+aFB2tlXX
DM9aRlgpo5ym0hcos+sGfmsIYldBPG4g5D/zVTnEaZzvBElTMPzgAydjY6cIYkIie4js7Rp2ZB1v
Rj3I0PSM8i0ixkM5q68gBkSL3tZ+z5JiB0WG2nC4DtjZFu1ThUuuY1C075LSr0eE7+loTp7KAtrs
gDgz/vyApjCcZZzecdGb/V7VgkfZGB/CJP8+9+Up7hJ5zCeGaxPz8rIgn1HaZ5sNJhWmZyxCNhrU
b7+qNJVxL6AILkCUlDSnVs9RdY2ph+Iee1JhqXtVYWPRV1b9ebBmlAlmkQGyFRauysm8oxRz9Ck0
yFi/KmzSxywmz+9WR1wAutM4yP60Pvo6hMLsTlmMToqaGGZqm6A8Avb9lKfOni+3ZN2mlidBzGzX
zsVlgnJykhUTQ4yNLUHeWfPXV3NacgVdOu4r0ohwvDHWyxwvTduL1Nz6lFT5W+1kxE5yc6gPc5Sx
O3YpXnbSCR5LN50GowMZZTe4dAgtyzzLyj0+BPPYKxDIIYqO05yfmEVy9j5jsLW64k1gc31q+7Dg
9YmyNPiBZGbhK1ERsYVygtN6YNUK4CRKLhYR+l2gqPVp7uq9mQ7WvmY4PNVqglgxYlnqVXXxEift
z6bNu8/Pan20fkzRbIGYmoLZwUG4k/tgIfCv24v1kbM0FxA63/emLnNcKZeDGIPhJMJXipJKBrqt
BlGNTQW5V9eO34w8zDW/Uavk2KLEqBD9akNy1xQ3xmaLf4z0m6WVC/CBhXvTBNiLLB+sEVaY7TWX
RGG4AHzmR8kUZF6kBsF+TqvD0FS67yYR6khxGFqqCxUWa+heR+O0vgOYHWR/7fmVxF0JEtBwZn99
2GhRmXoNts1Ri3ISIgjZ+Zcid9lRDSahmsbRTigZ9JOklNwvbXODFtWZ0x+EXBw+2WDkl6tbDttr
2pCLMYGI5HH9rkp9LE71clib68GE2cHPfPkq/7fTAan5f1w92G6zmwZJXDHfayVubb34YE/SURea
6mIrFBOOSJ4c+ipzyf9wQVhiW1Q4MZSoyavxUdi00q7Q13Hokfftpl8SZB85wFFT2ocg7aJjqmTw
q64dQPddF/X3PCgfEsaBE3ggWNZl9n3KxpBAe+N4GVUjp1m/NsCwCKcrztZOasVDDU1SIoznp6DK
csbuOdtpQ3i3SZoF2TN2Ua819uX7fokOqJaVnbCS8sa61s+TBi90T5WB/dzV3MNu73wrmRpbogRE
DkOqIvvhqBQi4bZxpoucooohWWlYMZWeMVAnDoTwFKgSGFGrsKSikOrMx3IE98IqaCbP7CkjyivH
0L3EDc3nkbVRWSYnt5h/8UWD+kSlejSH3PEcPW43EZk0fWjdyyBnY0/cuKTiC5HW7G6suimuajaZ
G6w1E2yYsYju0rC4WjH55qLIz3jA7KmlnzfkcVyuigJIa1LzwYXqzpy8I/WHA5bHpo//S75plLl6
SGBjGFqhvJUMsTt7rJ1jCuj1jj8BGWlrbn+Oidzbc4tdVms+27Ys9vz880NAHP6tyAOgCLHyvQvM
0jcdrUcaKtOLgo2W17g91jaR/B6W0SsBJB9fIPOjD+VdwFX8nUnCaMwJeq5gGx+wdMnDuPJqdTpU
ZiN+ENl32P4zPtlq2x2IjzyRQaSApauojSJAsinCJjnqILY2dmbOhw7Lyf1M6gGD8dTYYD/ZbFk6
bopyiPdqtYQ4XAJROQHWVnbigpQfqLzsn3IKRYy4iD4CpRReX5GM0J+TUi2WqpRoqxpifmoG9aNt
tPd8aCtYaipekBTKHl0wmLETu6B+hnwTJpTxyjjJqFRNJgaobTtl6bnKyuFsLUG7CU3vYNTVwe1r
5RWPn610DSKpVNtBRk+3YxiHr8j/fkjIvY9mrSsvhmop0AnVYet0GbJFq4h2aT06HzVh69p1ENI3
wXQm3hluUhNEUk9y+QCCbOOAr/reuIPh24mtXVn9G8e6jJp9Q7nYc2S2vdeTGf9dqwfTcuNfNf4s
rKU14+4WabngHc2Da/TyblQB0QxF5j/T8jfkgIgsagT1vBbuM7LiYBdGNtW/1Qy0eE7mK+GFX5Pe
HudJts9D0zr3DnZFlCNcxomn3qdRzVC0JsVT3uxnOjwhD5d6X+3P0+uVa+faXg9r9vzr2V99/+tL
rKcF/oHLGB/omXIMCXhS7rG4vXw+LAbcXtb2+mida/pI5aK1/Y+HX+e/Ll/71sO/+tbXWfsmrYUd
pZZY0feUgXlof0sm1OWharN8IYr6n16jN1kMLOdTBW3uFqj13+3Pp34e5UQKUbGUXZjICp8nDuUy
xQ5mATRsbZvN9J+2Il1WkH38UEx6+GRpKreDkxk+MqHwae0rM8HIHpvDfu1bDyqF5mo0BA+fXYs5
e8gw9vWkFtb+EewhIMzlhdZD3mCOrels9v/RFyvN4jKmHr/62G36liaMa2Gm2jZyynBvlQCrSQBb
F3xL1UuQuRHT3th+rx3tDWO1BTmkjKc5kNlWwHe9F9PM1imcPNBsxUeEAmMfg+w/kA+h4nhgQk61
jaa7/aavU+IoQf4oir55MON07zC/nmsBvppfbHqkJGyfsN0/57Xd7OG3vOZ1al+oLVS3ClsuhpVQ
PA7tGLO6Vx+TsT3BO8nOeKxIiKUottFJzVvD1cheKxnct2L+Lm0j9Pmg3Wfi+I95W6sfcNLyjRxE
vlVn7UaqumN72ZW+KJLRb6Iq35t1QYJHhbmk6ajiWHZvkr5XXyt7QAbaJkv5BFGkFPTuITZD4uDl
L6PpGnbJqBW70HqbB7PEPtVt4UNAHCjH4gch/Om8dtWh3l3cNDuurfVAkW+4ayjb3qzXr31tp7+6
Vl8/rK0eP0YSSyN2TJOLEq2VmyJLhqdcBjmVq9GwVcJheFr7ooKFLtKoy9py8VE4R1X2G9LM3xfM
I470RCTxzlteYz1k+p9osOR9fRm3xLhODdBQfF3Qd+WytK/T49pXcd8+tEqAzy75/6nYjBTc3rQ5
UzFaSKad7YRLaIJhe+0Lreie5SRO1y6r6NHSpsXPdVxfu6Jhnny11PT92oynpniaCIR/vkKO5ZCO
VGkVs67K11g0t7iM7UPcML5+CmnXs5+XNDNrcy349tX17+uI6ucIIQ19t77e14W9Fj2PJOHY1WCR
CKSpeAT1Zx6NcUHkVBGmeEvfeugLtXhsl0MYK8g49WlesE7U4vz3xNfFWjLbh1LHMPu/z18fTSl+
ql99Tpz9Vkl0e3nNotapm/ix0MkUSyxVPh999QmlRYBQu6f1CoXE0udleViBQtWRy7Q63n1xaUKA
VLP2NSQItA1YM+zWpiaLbMd+hFJp22peZRAsWqAlTrhcHA24usYSA9q1OciuxNcFpQo0JvZdUrwa
boq6rTCJLi9Nk1w6yjFk+e3Qidcxr4eDVFixrWfTsUkObV1Om9Ckzr1vMcULahYlIiEypyqahIOW
ihfcRdl+ufJtbVmZBv+K1MDaipxAvBimBQipze5rV9GFrCaycn5Ym4ipTB8o/keVYEOmj5X7AqdZ
gfoVKVvLdZ0XjaXRQc1Z1K3NAnALiDUWOevFBsPFjfKE83oyQA3y8k3nZ43L8GRwX5XlTV1eNGlZ
6raumz+sF1auxppu6sDAwoD31r6BmWcrG0BTLnt7Nyp7qmWY8sZ1YlvnJke3A0KdS+am7akL8Q2h
zwc7bXbS7lPUnWG0z0F/vITDvSzrbOcq2Pekw8KrHMQzAQKLnK/WbQvEW69K0hOZStVvXZgwu095
9mpp48Qan1HOtUXKOtywz3NELbO9NHtlJL/iBm9V2qWvKJSLu9uZ+7VVlUP9YhtHRsdoKzAHsCeg
prauu37RJ9phzAP52oxEsdKKLBT1MvpBy0Pbl+QDlgif7feoZLZRana7iic/lIh0oz57nvBo9U09
Cw+uvhFL2alQ+/q+HkD4GqZyNfL6W6crMEidarrypkFoFCOx6pR9i2JQAxmTM/YXt1u2YGACAWMV
39u8vwVBpb4Ail/VOl5tusFzRkwrqVirq0rF5zNpKJOWw/pILmsMUZiPYR6mn13aGEQnLM6e4ib9
WQoHg1zDoA7cAgE3scQ9Z1X2ztq7+emY8tKPmfa7hr2QuI3FRunaTLPHgjwndd22qCSsxHN1AFMh
8u9Z4mocOpr1asbNMUKq+1PLYL8pt9S1rCddFOdaU/NdoRGjzZU43zpDXJLrjr6x6Kv2jgFrrMCK
3Aso4bqZfVETBBDRz1p+V8NZ7N1GW6T3ubOZVOKDeSyLnR44BGxVdLFi1u9zPOQvQxcv5YSpPK3N
tAIWilbigaJ5cQu6iRxUN1SUYRjjLarNpZAsbnZof+NDU8H3sBRcdvsk9+NU1AcCfhiHL/Xi7MqN
J5b+/PmZtCPJiQ0Cqm2skN8noUV2WW8jAjfCM/U7UPencGYEMhhqd2GgF3gy5SjGFK181e0WNm6W
3y12a6/97Gj3ttF36zmwoe65w+3IG8WvjsH51ZS2+5yVmHsJ3XrtLWPC7wijnOXcCOuNODMGEUtL
Ban4VPVE7ZdWT374KcfOZG3hl1s+NW6yk0FpvbZFhWNJnu3Xc51rqXc7qA+frdKs7u0ww/RPVEgU
+iGp0hmnFg6tOpznuNUJ1dAqu6bf9Y4iABPp4jLqms1+d8o8ojmL9enSaSyH2GKOmabsnOm1uKiD
xtlgwgnRjKIe0OzSXk+tB3KWZoMCcW18vlRWNRZ51IIQKqD3w9BnhCRxhzY8x6rlg+MCB1ubY6vT
memL4JlsBQoiKS7F8lfXR7OjzsdOTi//6tfqsj8B+r5kaf9uFnFxzIh4Xfq++vsA6NLeAtKu/H+d
GFQXlS9v5+va1rA1w2tGrfKQjEMEWV4lagkGjXoMDcAMwquROONO9lROaqkaXrmbKAUQ/Tw9RCir
1r71Omcqw+vadCrzRnkdUYbl+V/9c9XAI0KACn4xrFnOBdpGToGkxJRDHrc5omPqKYe0JHe89EUm
IyggnxAlh2hfMit/LYNKXtaW607BItDEOWo5ObSxslcwSmcznXcvqsj1R1Ha3xCLtOhduKJCvMoG
+XltyJocU1Yn88Pa1FpUHJTXpfu1WU55fAwGnFrXJrTO7DoP0ecfXruENflRnYZPa8vKBkKsAyiT
tRnh2LUVmJbu1qYUVnmi2kJ4azPVbetWU3e7ttb314b6IRVZfVvfe7ZIvEYrVrAtWN73oimadGwT
12Yp1ZmfJ35oa9MVGRijGOD+cu36alHQ39KSEC+JZVJrlparvlI19UmQLCCQPFWM12bRHFRBZijE
YwEP0mLy4jC0v6M1Ptc8AsTNPdVY8x9iF28TkdCPsqMghFy8fMZVieme5aGHFUJ5QbiRHspCBKfW
mOU5CBSstS38yQtYnVc9i99SQGu/2sl+Mid8tWwH78SsEPjYJONJK/GIcWKEN8R/ol9HEvENEXw2
B1roxJd0zGNEOGF4JkW6j8f5Rcy54UHdRLVRpuKxnbsCY8JK4+fN3dqn2XU9KEKkV6KhWAwF321A
jn6fUHLuDBX5tLDq0VqhSadETgWl2VGr4rbjGQH9fKyb6gfOBMrR0jLuwK7iZzfetKDW38Qsf+az
45Ogf+ynMthJIX9XXZZcozhCG5Payo66fPWttGKNhWu70xxdvEqxJyWWfjPmedgZShRvHSU9h4r7
kyW7ejLr6LcZFT+6UZqkdyr7oKE2JcvmbOMScthYx+lmSCh/cKWR/DWQJEony0GFVJGstLmxk2p0
N7okvVQhBHgqij0R+ZiUH+5RbR4/py0QYrIE2rdqDt2D5ZL5LHp9MQmHgmna6JSGRSbf9MGD9ZdD
mfdlyLUnAyIH1eeVRxYq3KkFUTELqiXBl9EPchzd59o2ruP4l96yULoXraAcuNdmWEbqxcXg18qU
g6aQV5u0rNpRME+cGL7Z6ScKD/WSEgXbwEcSm1zki13HfGSKhKQpwo8qc+rnWWfipku/2iTuPSfF
czFYDoo54r7oxj+nHNL8OIDIhS//Z6bwpWx1Fww6LnpWL9s7yVttb1WWPIVWTlQ+Kp1NmKvGG6LP
H4MVl39MYJfkgn5HXVdR6S0J1hdwtouh7TwV6twxD8LhSS206FYhTllb66GyWm1HpTwBsuWK9RCU
OgKX0T0HlKs8wUjRUPzFB7QR2xhz1WuvmerzRGp16+rkutemBWLxksXu49rqF0vEwaDyehT9w9pl
UJywx3Sw2jQOLoJub7QIPNENLa21S1sMDqsW/7n1CcsMdDSYnVm/RIdCCxaoZ9k9TwFqVjMq72ur
yLRwmzpBvlubI7ubq4LJydpyda17jpQUhYDdT599+uRqx97NBXU0vNp6YGGy49bIbusTQgdX9aTC
gG89yco6vnU62Yfl1ZTlMA4E/xRKC47rFYS6h1NQAG/6esnQSU8wVpPP95xFQ+FH7vQ8xYQ8JkvT
n5vAhg1Xy1OaSWa6oo3/iFaAj2b99GRL8ZQOv/CUNF6Ia/qTYY1PzBPGSzmWP2UCWWI9R5hW9UFP
ugfEouaL0FpkXD12o+u1uaGHp6ooSKQvZweVTA9uVtY+MG8UmEVP66GuJ7ySJSuJrz6oKMW2SoJi
m/z3On2K8B2rXDjdQo+epnBE4BW4YL7NfSoj49kpOuM5mRUGfnQtx7UZK2531GYkIusl2iCMZyax
yc6iz+tz3FP8ESDrQSxPr8J6h2Q+gH1OFVuldPbTekjihhGvGcajHcb2UwsG/TLGyoPW6mjPCjOk
/DmbifcszyAyKO/w4NjbBC31f1nUbPmQxi265r9fr+7+FJkSbCnlRxylT8oTVXP6TtGa7rO59rVm
vak15rS1hXtDsZ8rtHV1m4LYQpy+DxBuXNezozEv3o+x6ht6FT6vfdMcnLScG2Nt/Q9j57WcKa6u
4SuiihxO/5yd3W6fUB3JOXP160H0DF7eM7vWiUoSgt8GISR9byhrqT3URonb3PSDImnN4S4HHHKd
q0wtOnasAVaalQb3ls1rXiOOZQ6qviK2S6RY67xHkTiyv5czbbyJUu/a1S0o7X2mxkG0HqtpJ7gs
rJU4mgV85WMDB0/0tHBNni4i6jQn+uXIMh+9Nq8elABe2S8LU4W+kh9FQj9CtqMlWr3UuXr3UgZy
f0HGR37Ery28lIr5tjSIWKsgtVFV+6XOxkCq7ueLVm2HOgXaQUibmMNFDcL7uneSG9/A5EYI/dRC
ojiJkqmbprwSWSf2H5Var48f6sRpRpV9L2vX2yh5kQDySa0HkdglO4UWpAJI6NTlsgQ+l3hM2W0i
+KdPZejmT26Us8XmhMFe1CVByn5lCLrcTzPsqgtXXtHv3aNorGuYU2SIEWs68J9cNuttzDC79Zqg
fCrH/LFms/CKgmv5lEVo2eq+5K5lSJ/4NHRnq9FbbgAHfeBTGwKpIKUUs3ySB+zEq9A+ioOiSrE1
hQ38yjkqQ5ffBr0/m6Xf8jw77aXSu/zk9GUDKmjwkmuJA3CabyW5yzdVZZUbxfBGgEcubmYTP72N
oHiErRtdEl3eGmbxpdLcDHp7e3Hz9mq0HsLsPnEpKAnf3SbcGT5qBpHBagfjbfT/leLQB+bP0U5B
sJVHufVgX0g+cG65VTc1c5B1xewjdd6rUE1WIwDhdR9I0EVdvuYi2gc+Rt8NOvBzWepOICZelNIK
9h4fBDa5ZdDo4JPbVj3LI0JytSJpBBjgONnSPu7VV9ZeDDSgFza5Jt8SjIFx35EuRZNDgm07+5i0
bbLStJew6kKWgDZrZUCeSevbT2NiKKeBiDZ7HjUbivibJ+lQr5Bal3ssRBAhJnw7IPrv5G20wgPx
vmBBfJXbB8WvnPtJO2+Av2AOhQ7z0dMuehXKuP2hKZwFr8iwPhMV2gS1ku8ys7bPbYI3LJsBZJdk
6BB6N7XijCLZFxAW/dGV63aXW767Aqnh3tr0J5fxT2iraCvknbu1pWtEbjNJuSTMVROjlx+0mCt3
RTKeDRRkPR+QSCKN22zy9ISCeqiUrjyVjVtuZXQBNpVleZfYLseNXKtfvB6bABBTzdYbYWfIY/5g
AP94KFT9RQqD4pAgsnhB3RBcCd+UbVxZ9SXPMnZK1A4S2OiuvYL9F4AEh6ZER7Euo3Va5nsn6Z1j
qg3FJmbewNJK91daAC2ibJuDUUyIQK9Rtjqutjtwwd/RZvrGKJccdKLka+5WuwYO1+C2WbKLR78x
Kwm4XlTXZ4UUAQTgWkhFsGpvNL72mgnRRv5eROoACw/ltw6gwVGaNj206kHMqJVpWs0UhW7UEAuJ
fVRY0ghFiKCr5Rc1+daa0i2OYfqihLKOwwdAy79HWytOxOBkvoxRidiafBqyQnnUIXfodHtCvmbZ
ReBvrGKtpX5wadLCO3k9M4xE4f0d/GwN+zNHS6+bem+esG1ltUhOWMHLgA3AVovYRzWLstz75vDd
1mX70tsRjsL5fe2zHTqDHSoIcmWLebHX+hg/ePBolPQe+ady2i35AgcgXXdh8LNKcuyBAv2QA3GM
QKygZ1XuuKG/yxh7l56teCIQeG/UhXHP5oi6wt6s3eD3/uTYFRw1u9J4ibXs6JeMg6Gkr8eurdZ5
w75Amd6jSYpYsobIOl/5wdi6MoSUCO6k5271BpSer6isTiSrYdw1qq0XRTYq2MkuyLyfEpEHxBUC
pIPYyvjRGl3+WqNczsf60KQu1iY2VCbVIwYi9zBXHabGV68CxDM+sBqp18Q9i1xHvSxOVgj+v8Sh
7K9Q+zcm1PRmgGN81ztssJdqMxAV9h5RS+HTWRegk1z+5BwpqUsP6nLl5+Cy2IwFIy5rG12v2bwe
Y29nOpNybNH+9Gw3QY1MA9poqzEABpwO08zd+6OFpD6U+FWjwGCqf3UQDgMgv9vKAcpXmha7ztZK
T2t5jWp0tpWzBnRyI+GxosgS2pCIwHieS2Aht5+GYnjsfbO6sNWYrMdmQAEtqe9gLT+y01ytDCTj
j86gggBVXeNomfZJclvnJEWufTImjE4RNt8q27nkAUOsXkkMYXFRHEaklGrFf+8Aoe6LpnnH3kBb
pY3pbaU8Gq4dHkMXi83jbGIZe7H6FFv2GfzDwAy7d7mD3XvPip2dDQ/oUhhuVa1xV1UGbyIJCzYp
ak8n6pYbh8IuspURmfUetDo8WdxbANzwIdjBcz5ZKILe1AyBrSgKnnKjsdnhyTCFD8N9PtT6vi0L
B/PpZyhMjVy7P0az3MB45zvqTPAY6UegtevUSLyTivvZWi3kasMq3Tm0gM72BhhQMCeEpCSXhVsD
3d4yMjY8ZH3DzO/q9EZ3H3d9z7ajdUUnJtrWuvecJpJ5XpKiy7BOm+pMZv1Hs4QZVo7GzXCZMzqd
AYbRTgB5Fo6zcz0X614HuTWFYW/Ncnmlyh6vIabO57EMCZsy8/gZp+o29aLhhFHZoUER6kEJvV/G
5OwEQ+eC7rDojKzM+AhPyaSNo6e9cpH1sn7o2nq41eE0alNycq9+KAOmuEUZ73PPkv11bPEYwYMd
pZq1R9PGzDqM4DWKVYQNdXxstd7c9WnA2ntKXPs6Og30s1oJt1XzEFtVdPJZGpxi1wo2Wgb4H9J2
cDZM/UH1NAgbTk+PQm2uA23F/l647ST8XlWXjTX2X+j/KJlh0S3wX+YUkYZsDCRRNyaPKtCXfydS
Q7wIK8ND5uCIofloZ7k5SI0+cWq2WIDaWGiYT4EAaVS3qot5LUZZ0CKabeTAxPZakFiD1w2sNrFh
RT1auSAGfaSjZudKH+5lf+xhc7jmBu9kdz1MRUQKBiw9eVh6bAMys/wYKkmD1uSogCxy9OwMIuPQ
DZBQgCrdGr15kGosnhDwRA+mKdJxLfBy/sTqN8CebS2M2uATjPatj3G9HYImuXMIzZ3CqngdgRq9
YKcB0jD75ndB/CKn2L049U87c+ncYofAmrYJyhHPW4awcGM5tnIVCVhDfGUiXdq4ojWccI8JpUgl
gJ4uSIGhTPWTuAyOes9B6aXHJMwZrvvG2pRGCDyEkAIAuGxcZ0ijBVbG7iuMEZ0h72p0zrp14vAi
NYCqoqqH25BE7jVkc/UQjf6rj+YbYqMYc7v5prEVbx0U0SSp5G8ihaeLiUcsIa1V/mZNU5/rLtmX
fcknEkRgZEXuXo7gBdXQNyfzZP9rlubaF/TgkeDsH9XIMw5xJz3qnWZutMYEQ69P1gHhu9xoh9Dp
faL1GyccnaMfGLeQUNo6VtEsreUUpT8NtLh5tnV1uChx+NzLrE79wkMzEY8EjAW9deEiYBNV/B5Q
oFehGVFPMQcvKZudSdAbmFtuzmIS8fC76SzlCdiujbS1NLAQ0BmrlQlXn8Zttcli07mHBWDdycPz
CILvXgOQYOIBtyvC6EvOxAC9ygBoZU5AVRTHWE2Y8+UJAE1J2keN7TN/0mIgMMYm9RptXeRZe4Ad
gayDXlaHHrbIWhTVyKrAG5fGyq+k6sp0mf+pbsyNmns/B1Ma9lkYj2ekP+7bEbC3bpvRHYLsJJVS
Eh1G+9JqrXhrlGaxz6GRax7sDClCTy7hz5uYGnaHFrDlE2jMvJU19smWFfSdxj4HI/kmSe4aH8DY
t9R8xpusPqLDnJzyCVfng7I46tZdMOFGS22Qj4Aj/AlJKpJBDV4lSXO34d9Vol40T6ZXrzzlHvfV
qWHRrZIsJhVAz0oFOa2Uhbdxd4OsMTH0n8MKtID71FdevPNg8pq1Breo658QGkfKEL+6WXBD4IQE
dijRWTDYoYUA96TEIQ40bgw/sv8+2JV3AptljFsmq/wlIiveaqOAQnYQ2WhkBwnyFf9eV2agfQHi
rnMtl/bDBClkLpucsha4tVchs+GuIkmZ9hCo9cBjbYmsfLWkdBPJnvUw/NTbDhTzdOOq6Yoit+AT
TSWSx62AKorKfkyG5CBaBlbNnUED0ftzfj1dRLRSfHlYmVYSb8RfGSEmTRAWXbPJoG/vVfJeSI9Y
zhqifHcEw/mjmZ5frwfWIUVuWsSBRRKJ+y+yIUtkwlr424likhR7P5dUbGamvykF9+lhgXEQPyn+
DMe784OiQ7ukLbZOnv8U58W9B718eozzExaVAjOVukRdjIkvutT1udrskV/Begngx4z9Fb0Bxi1R
6n6I+62slt8EHlgkHTDqpoRWx34qaiVJ0Zl4DhVWzDhvV1sR+J6xXr7svbcQFrdO5fNETXRDd3VU
PYlnb0b2Xceez24sNYZ2owsQ0mPqTogrO8UWy78adCjAyb8eGthhFQh15W3E4xJPQ+RyxSa0K7Ki
Fxi+6hJbblZO1qYnPBkdEGgiOyUQEegb0r5QWEUhIBiNgBGAOcesaMbth6w428JRAiSyraWnOTvG
LYgoMziI3+urij3qahPW0ZexV0/izs13CUbpKjPiYSPutbgrUZ2x/q8VdFomHIB4JuIMkRN1c3cQ
ZZFoMRYgVeMD00ThsWsexYOfu6a4NUtvEEdKdj5XBRj2jbgV4o9U25L7U3uZumYHnZmuUXyvJx8Q
tC3n+6unVjsCvtJ2CTMCet2TUqQ1BFt/l45wnGt1eFSnoUN8upPQtCaDZ5DAuO6tZFicyN9WSA0Z
UZr9nx/+8DeILO5W8NxVX51bzk8P4ZkUtImmbsQQIL7xDVriBxNQVv8YQ+Gdb+4Mqfjw1nwAVny+
gxphvCyANTlWO81PlXEb2v671CTydrnDDIIn1bJhcy+Di9zeJ9hU7sTf0rrFXWyO8g7dxHZcV4l/
qTtVAuoxjUPTay3OFLl/rXOafEQzwI82oie0YbxjGsPyZeoIao+4kw61euk+UwOzGGmgq+sOjbWD
6MF9Y3SHITVYmhTb1OqwNcI7na2Uf/tbzCw+uj54YSfVgCxMoJSl743h1VYnEKOWmeUkhsPwNg3L
oieJ4lKXsfszjUiGOlp4yhcduBU80j2JMVK0F8nytn7oonNWHB8Lpzs4lb4WPWE+Bd+AvfRaY+g7
P1UW7NUeWe7j8oYvfVnUiaI39UK5bXcVQL29bwU7cUwXnV20WM7/3AVFWTw1kZvPEeU5++m4KH6q
m7ttXpjmn6EH9ziC/LF+9ODKrWIgMlkM0K01QTlPHw7VgWjqqSxWB3WHfQSxeuYF4ol3por/p3WX
jvWDxdyANeJFZcdilLNVDXUiBZjSlc3ZmPCqY58/pJ3d7HQdycu8UuWN7GXs3bQI1OBrnuwE72BI
J1dIfezKjRfkd1ZSfHjw4ldFP5hfp6UsKpdusvQV0STr4vrQ4jIoOqNIymm4Fjk1gr6kh3CexN0X
F8nANA7gVuh2rQubfi3eEsjs1Irsh9rO1t5SA9klsXYZcPzdQqr7agouhc8Na0IpPrIPDjUknDAO
faS+BC2QdxRMtuIei0Q89nCanqCKyzp5iL+ng3pyQi3ZyWN/jvQc0TKnOYhBRmHUruHs5kjlbvzM
m78AWv0TLn5yFBcUT17kGOnriQ1jBt3PsXPui8S1Z9yyG5lPLtZmu1T0iGUwkBXZOnLe8vepda9s
2gG+/XIX88RiJI2mz0xiJ8bGNaALCVIJ3IA3sMkas3EHXVHRhNgalBMNSZReMbZyGVfjWky2wOwW
+8G2jgPgHOK5e+iRCBIH5jrB92ueXc0rqUDxMmJuqjIPwnCpb6UWaTtxffF3uWbQH2v1btTSeifr
2oN4qsujFbm0aX6E2hCs+ixD3h8K+Z9F2jJwSOLbL8rzxI4lap5FA0sIcP5bJTFTSPl12l1RYNcP
wNOKk2DtdEFTnOgLv3M/SebnK57EMsYsD4YP9K8YeqY+OOUGn3cHRQxLw8Ik4yWwGcE3aARuc26Z
eDKiW3sye48GEGE3wxjk7wFUNFhG9OVJzh16Gu+Xm7AcFTnR5P+/FHO1/tjh2jXNOcRMQfwxojjP
xZeyyM2VY4DXDhNa9BjERFdqzIOMlaJoIn52nnKJLEaavGpzlrj2H2j9/KEUf+eHWcZ8bp7aa2AB
F4KBWGLwoRfzV4IjbF2L12REc21ce4P+jswK+8l+Gx2yyvflrWg+Z93pCxoABmmwMRfzONFTRW5J
lrphTAg5KOhDKkDFphsi/p0lmZGSovxhLjv/9fnYw8a59hkqcC35Coj6ziRKNa4R4s0IQn23xR+i
lyfVVuWjuNliUidyy71f6ggEIWztQQJZGotfX4rLuSK3PMblwHK9T+cG6UuDPgdjGGOmGDgbgADp
QZTFm8cdj1jKT8fnP37MlWwVSJ38YRopHuHc88ZvHkT7o+iuAZq5AKenZ+A3DUoboqf8c1acPQ9V
gHKqg53Hm890EA+2yLKE+8QLESQPcXQ5sKwBxQGRLO1EsXN/dEqZHue/furJM+FjeWfm+czcmUWt
o6YN8ZO/3zuRm1uJ7OeyOGm+6odWn3/g81mSQmCjNp+VEUFZMa4sswdx7j/VLU3E0XmeLbJLIp7H
UhQ5cd6/XvXDcka0Fg0//dQ/1X266qdf8qYBH6O4svFh9E2vOFbNxCoKYDRCJvPvhK0UyJlQiVi8
/10pckvdmGD9CQWPNkWtkZ1biuFWXHxp+uGIyLq6B0KIEPzco8XLsrzxn16q5QVaXjRRt5wmzvjX
uk+n/dPl59d1TCdyfxaC9us3Ng5rTGunubD4cC3JvJJdyh/2Kv6p+ae6eT0xXXb+BXGdT23mX+gi
56JI3W+5cfy1GBrEGlTklm+0GEOWosgtE7Kl8ae6T0XRzm0RDGh/KCWSCFFmQubj5ST2zvRWdOE5
K2pFeWQ7m2V1UiQ71cmeluEdMBW08aUsjRONXJTFyM9cyGNHyUgMe946cj2j/jN/YcufqUyFLvAf
yto8aJgyewhidMnyESImum8b8SRFsgy3oii6giUW/UubpRssdZ+60HKZ3qtitixsiF6dPOqbxlLj
cS3WvxEAA7aLov7Zq7tgN7/x4qYsyTysLmVxu/61KA4sr64oemyk/Bm+RfnTFUTdmERgJ5SI12gZ
7OeJ9XxcPJ/lzApjEhZvydFgY0Sbdkg+rByXZuJckYiJwVIUuU/txCC61H34x8WRT6d0TiFtR+0K
KvC+hE6BKYBowW65poDkmD5cOUZ29ZMYutwkSpKDuDN51KbJYZStVZXg2y6e8PJE53f/w2bmh6nC
0lTkxMMPspYdvbnRvMmVWoieaGGATIqKInY3OjkhGdRclOEmXtF5n1L0gH5Uw+pNvMh/drVK2dvi
kE34pCJAmKbJMUJBGJY4xDWRlBURy9VSdg1PQvbMN1b5JEtsjQamYwzIy86HoSreXlfds+BsGwQB
AhntGnFXxXMpE+hMapE95yFcE8EnV6cHPNaI7tTzfuan2y9u6odHNC9d57su1iwiO7/mAQHK0dGH
rbjL4meXRPwBS1Hc2E9186pOHPlM6FxaisPLv6T6vro28c5bYTCID5yXuq9NFvZ7DQ3ArQprliL0
M0RMsyP2kBw1VOJnmoVMz3TUcYB5qlGEWVPpPQVKslema8hRmaBwX2J8MbUam6Q/SGOub+Q2AaTX
ddmqCnjVReIktr42HQCeCpiiSxzZOznwjXSLZBC2yazst+xKghoerGOletUdvCzizYjOQj5PrHWU
hXgRuv3zhGh/9JCRfYSDU24Qi+tR5aAo6hIEj5KI8ETZowIRmkX8GDoWooJ6cx1CtBAsYAs7ldj+
3jHc8T4uqh9wHg+truSvfapjoxW772nOlLzE7v3kejJI8aR6bp3R+OawW0901/UIOCg16jhdt/Kq
svxSjmB6WZLnL6ocm2sUdYBXBch2yRlWABAduuOYGgX6TeimFogNowyVg+PGabG49dMRtpJwEeiw
EvAjZV9lZn4bh6i4iZxIkiyz0D1L0x32ienGyEJvkxfID7lD91UngLav5UnBL5EL7WJiYJxvpg3g
le2ycguz8JwqMqRPzcX/U0a8cFMnGZggp+5YD1eZfQKpQYjNYbO9RvVraIfgvpsSyC7BvStH7yhq
SkdRlSfRGjRpgCpXhvCZZhCtsbz7CuHse5lo6H0sKcp66HuPFQQHQtMBWhWb3MsUJ1A8YFdD1zU3
JWqcu3FKygTYnknfgmFNi+WArybxWsktbNA6ojP6gMNc36vowri/higYb3MJNAfKwRZ9bjm/CAzn
DpWZYF349QrJU21rKYa+GYYqReMNMH2mKfrJtIA6A2tVNqqpRvUKx/fgiJ/HMXf8/FJAt7tUU7IU
6Z/7KGMPtUPayISflqundNRjba3omnISSTZ4f1VmbSGtBwemu+PHbDYjbPDcuoBFbbNvv0Zd+oYB
RwguHMo/75YOpxlkIoiFrEAlph1/EfL84qeR+nWoIhALCOI8e30C7BodrLtRIZ5sDJFxLuy0Palt
WB/iOMxuPAIF2n8tP1a9ROdKYv0qa+1ziWrQ1Q6iu84sKuivUvkYtgSOLDQet6IoDhAOfYnjON2W
/arFqgOrW5qHSowTXwiWS0ZwZh1aErRbxotN5/eIjqhG+m7Fo34WlygrXblZjn+AGIYFZ4Ic2o4P
TfGnce1Fv31/jM7iR0ttrO+qpt7OV3axRW69BFFKHFihVFSPVVaxRjb1syjBO29vbBkfVWHYijMd
JKikxxZKlC0t/9w4sp9lG/0t3HoBZg+1W3OHy/YiyhLUuYsolh17yTl2rmtxwELC4ojkZQSEjf9f
1aV6j7Cmsp7/zCSWp2+TBQhsupFm34NuKaaZXbg3+99zozhK3b2ZlRDNRrV6RKIaCF4yONjK00n6
TkcqRWRFUngjtPalLLpXXyMV+aFSHBZHGtgcm+4OtAyQOywmAHLhopAXjEJq+VaWnn9ozc5D+t0v
3vN8J46HnV/uYhWZpmKULHaoJRt7bzYAj5UXeJdmSroIoRNbc/cfDrRtXK2cV881wy2chfCc9wku
hVMicqJOZ1mNBL9pIS+oBBWOgv/SUJwyt17Obnrs//6XU2K7A1QhK/vPl6mbDEHbh/6Wy2z/rT/9
daK1+JEhy9XqEtcTcYI4o27U0F79LrwGU5KiKnEVxcF1kSgM3A7Guhyymz4dzmWkzldLI5HDH+/M
l64hcMzJoc02ip8XDjYYgySdrFcD7D1SUuLop1NFUfxwjbrowUI9fD5V/NqHMxJV3zY5qIzPB6a/
asjDYt8+jJn5FmNCClxptONzPRTx2e4DUCYKCptNQmBRJjyxjTJfeZJzv7vYavk99RX5qTMz+Un1
y1vDiHojGA21BZVBPnethuCXVdbq2QRP8monXIroTX6NkTB4DQrpCyRk704c1HPv6maheS+OAQ3e
xrDoHtOpZV++Rp2iPytukL0o0VE04SOTPMlVBefy5pfxcGk9Jb72U4Kan9qt9Kgka1bjikEaCN5U
FG1glxK5ce1fctThUWqzWQlVKX5NnBLNbEWr16KotVV30PBG3eS6gYT+yjSa9hFHKrSKjF7dBrAo
X6sWtwQZgt5+IlW+gv/KN2bi6hij6959bvbP4Gaar0b+bbQr+4sh2fUpyQO0kky1+VqNICdky0jv
Uc5BM9dvf3uWWX8Fp6VuxhDHb7NynxUQZ2jV1h0AT3KhX29HDGAhCf9VBRfyz8FPdaphAYNNxkve
OeUW97UcSTkre04kwzxVcTOgr91mzyo06Ue81lfioAR27RnIxRfou/JVVJluRUDB7vK9KPZISBwV
Z4jWoliGtn4/EpYTJXHFppOvMuJuKjToszeMABEyw9fOJQIxcKFLF9k1M73WeZdeEaD7kwOJh6An
WrLbwu2sk2jS1q6z1ZXOoAPifTK6DEHIxQSvrVy0a9g9wUkUrUA2ASgE7VkUTYyFsHtU3YsojtLw
zeZrfxOloU3uGbTTey0E3eP23gFTV+khTmr5GriQiH3XWRldWtwjK7RFdKJ9yJ36JQprGRhc1D2o
as07EyIlX0T2RTQQ9Sgi7nKpTG6iSiQ6GkeBCXWhbFS8VTOMYhPTexDNQ4ho96n+UFXZzm7sAl/C
cot2eX42Bys7Bw00uUkdOD9LMknVFDYCs/KwCZ0WpXEzqO58xcLlezCe0QaLv8pG4SDYjIyNKMLO
AUyvZq+53iNGqbWgCKZmSju4K9T8wNOkPV7Kcg1EvIi/gp9O9pDxrZ1K1OOraWjn1JaMJ91PrGse
GUArpmb1IP8awEoe+b4pVyZ0Cs5D5OwpGZXYXbN3V4Hc/atuaSJyhlT/KlpV2f/T+WoN9KUxw7uy
H6tbLxUApTMb0TswXTqfpF+p7L7ofWe+VlaPOlCqZpfE10ykjIsYPFw3fmkL+0E07bX4Ugaa81ZW
qbyxy9C4xrmDS0tZopWCIuwLRKQfkjtk2zBb2wCGLnLO22X34bdGAR5maHZ15+iNd5JMK9oHsS8/
oalSrsTlrfFNzp3qR0PECACRHqLAOGgHdmtz9HZz48ExERrnvbeQtFTSVZSUGZq4KFRBy++Di5n7
m9ZVw1OJIvmfA3MbcThfamGQAHtGu38jj54cbsRxH9TjRVwttGwqzQIiYWHpx7koDquOEvU73vFg
bukp6oOhR8ZeNjuY28slDEs/mwDLT5ZvSNtYydRr3nfWwQDte8Qcp7oomm7tzCgZ7gf8XjZtLVcv
vI0yoB/bemfW/IAyj/S7cp7tLmIy2mfG7uHJrDP9B2xEZCJ1Bnx6Hy9tElnQU7xxWxZFeQvVujzo
WtGdArs2znbh5ngRNBbqWEBVGQHhZKo5olhu634Nvf4lCnTplwTOcv6hJFUQicuMn0PcffMlyXpT
zCpB51gZn3wTMXDmKt4d5OnJlwgVcVly43Mbh8aejYD4zoYEBMK5Mtg5Y0Qz3dH/ykj8Du1Q+ql6
WB6DS2JuzfQ78mz9V4Imstq0zx7GHlX92DYgllEorp6dmtVg0xbKHYiNBmAOXkuwrawN22que1BV
Df+p3poEDeQ4OY9Kk5xFzrJKgn8IIFybCFEXvG4eFatzntPYeVOGULrqreNwDxDuLf24PIlio6E5
l1phc1TDFlkqhQnasckBuWWV7bx40NFXRefL17bI3ZegHL+qhqfeRGmc8N+WatyJpo5inQPFcO9F
yW+9fR3n8aOeqe6LOxJFzIzqKdcs68Xd925ifQ35Zu7rXq73Vt1575m6L7vSfM/BYmG5U5SHzuuy
N0zt1q0R2I+sIC84O2S30pVQzPf8kyi1Tesrq3I6EGTEmjHQnTgs/R6po4GXCNk1LdB+CSdDAyk1
3/Kal6VBpZUahkGNsQt1gwvRKYZNhQ3yZi4Tos1u1Whva1ypz8CbaOM1BXgGvENXc9lEePdsS9o1
tYrxkTX/W5MHw/sQTLCOGvYGyk8I7MXqWzh2w3tfBsa6n+qDqf6/29uILC3tXdvlOoDR1pVnI/H2
1/WX+n+7/n+3F7+rFh08bQdDxtQI176By+9atXR1b07lRjEppyxxP5bzqfyhPV9HBKskZx+qfPdE
YkxcSqeo5B1PP/lTJ+MG7aT6bmkmDvah46zKEkaBl99JSW3gkQ6jK+mV7E4k4oDFi71pkazZsMcZ
GijXZxDV2ld1pVTFVvUjCBIFXDtGI1FAhF2+1FMiiqYmwaufy0mxaVmdIef411FRvxTFGaIOCbtz
GoBZW6rmKy3lmNFt7O27vHOdby3mHgiPOV8jKEu7Dh3No+NCF1V763EwW+ebhs4cG4JOd2fYNr6g
EbIqWSwHBFghDMMtPla5tNNUZ/yC6EK3b7iq0DR9hXl1FL/hJyD22qI2rjhbOze3UYhlTdfGmuJO
5da9AA0x8BPQtJ1a1f1JLX1kuSfrnAhZtCuY1BCRcz+Df8tySxyYjXWQ497a4Kggm7fWUY/1HA2d
2n1IrEh6QAO62agHB1OxaByRbtGQiEFn3NJXzDWgvoR9uZeKpN2z3EP5Xvtd6PU7SiLdlyDE3T1q
6vYuqFrlIId1cnT7WL/5norjhZSPr7Ef/wZXmPzmZB+L95Ok64hgYdv7gFvMXusb71ZkVfWQTYkm
MyH0M1QRpwaaOrGNKlAZRp3flBjqO6rI8rZzsuYm2otmeEBtcX8csENDg4Y+tFFAxmME20YPHpoc
uKxV8T3aQlg/GNikaY3c73BFK2+G10T7AgbNNUrgTmi9Pl4sG/AwBHjzbCVdcMxQKz47emAc2dnI
Ts4wdqek6PujJAf5OdEybHvcNrhElYuSU2fZlygf8Gst2QcJmsjdhXUt460glzvbyXq4rOgqo/PU
3hOCyLdxaDUPLqJOSAMDDyQgAOCnaNunscHIB5Pm/jkwUEBu9FXb+Ow7eZn8UhFmXvs9/PTetpHr
Rtr0C84y7aoIhv7qYlOFynQab4rBDxC8QiaOjxC8Djcev0eVvXUxLnsjQF0hXxNMdPoxeAIu+jsw
5fG7FGnf2duFQW547IV7trpLar7Cbqfv2+kKdogzB7DXHPOGniWUOaDFCYrkewb0UG30bw5wAhZ9
SXdG/rS/LzFGnwT3R7TVyqtjDA1qx7wBrIXyQ1Ip6MWg0dffQkRZmH33h1SXgmdXcqybpUCYFcbu
vt7CqjPc7tDG3fCmm6yWFMV7tjPeFGVIM5QB5P4tAOO39fKuPYiz1DA6llqnnFJL6TZsF2YniD8h
i9MJ/Gs4WG2wPzNX6QO6h6KJyH2oNKcjovLzkaV5nwgZQn5guY6oKwobqhkxunWCReDNyGuMG2up
eW1wqTz1roxDHLYLrwkrGrYmOwgdUxHhOmc71BlmllNR1Qe4SbqRHUXRjUtlBQExXOHjAA/OtJj9
T4ma+rg55fqQn3snKjCpICeSpY3IiTpcw2ldqaCQuhTA1f9w3oguVA7//L+uLYofftrCKuDIlGf1
oW45Rfx+H+TjKYnfqsH3nxlz3VUWWsZRdaFQtKn2JDuWu9c6X1qPKY/ZcrLw3iyygyiJk3TNeaqb
xLkahnRAoWi8OU0Fa7BO6y9tbxUrrbO8b7UnPcMbcn7qirJLbYYDpL7X3n/YOq+lyLVli36RImSW
3GtJ5SgDNJ4XBQ2N3JL3+vo7JPY5vePGeakoRxUImVyZc46p5XrMG+DudlnyTfviFgBI8ruK64TL
TtO+LvH1Xmp25YVW9kmF037BC1Bdcq2KdlBLiagWanX5+8L6KpXUP+8ThO0Ure2p3TMqGNKXl09Y
f2R949+HvTXaG3uoGUv+90v+30crY4otSA+eJTJUuJjLl/z9gPWhHNQD863kxncGxT53Y0i8UCVm
slyUPsIpott3AmDjnbSWs69WICIQkfPzHGZeApOkc7BpDlxslWySRIXmj8uDmIQ0N4YLAOIYeVZf
a1vSzhhwLO/8eXJ9fX1c1Wq2EwOw//Vhaxn5Nob24nfJRNe+qn/H+BHcQq3ftHDC2daX07NdsiKv
pyZ4yOe891GA9fd6lwC6tMfs1jFgpSTw2S6T2Q+HArEscMYYKT5BVEdTuqA+ljP3YKvxNZdqtctY
yN6pYHRpB9CUlmat0C8vsid+u8ijle28pBZgE3MW4p0k0degkdZnaQY3Ku3KEMANlqW0TqmTn4qy
tSDz0UFgTtF9j5N7DvK8+DSa5EMRNKE5Q6KLRwxkmv2TYQvoCSa0zmzOhqegHhpQ5awO1ldHOypP
UYbLb301J8TzHPRzs1lfTWSUEXwJLm59dWotea0V8Z4un8QgI7+VdfWwvpYIh84S/CQK7vi2bFXl
mrAU0aE+rs+sN2oWvs26Wh3/PrXeI/uUWpdEHpKE+Gm7ifgx1c7sfcJc6V8f8PPuBjspzE/v76f8
fJE6ZJdGFNbN+kJozvHtnJAvhcHoYUzdkqlPwDxEk9rJdTrtpGKPwoYea3s5Q39ZX1hvRgcQkKcs
76kVZap2f39GC5TPci4B1v33Y/71FtNOsIatH/7303qSN7zenkr/53PXlwOZ8BX/eudsKYpHsJXw
DcvF37V8vDLUOP8wpv7rB9cXfr5y/QWjTA12rhDPP88Z62/w98snN2X3C+xOPTZR6//Pv+nvu//5
XO0rC0Ex/PwOy1ZY7/3rl11+uZ/faX3l50u7MrtN4LXi/t6braOeiuVt6xsCUdO/We+ur6w307r5
17vC6aAxDL9dhjwXpRt2VBeEo43NpUnjyqvJpAhjHGRhk3+YRTOBxkOm2KtHixHJ3na7PyhtJ1/C
S1Tjz15PSZQUFhETLsgvd+iOkWy/6ixwd9RIJwcyaVzpsa9Z00KodT8thWzrpNsoNSdu+LECwr3j
0kVsyKly6vSZBeRh0Jwn0fTupueQA9UxPdZBhV64e9LCkQ/DvQfoOr32anO2E2yVFUImOjVbSduq
EPpHVAxnhUHmVBBwOEFVKJcZXqEwVkix8R6wB7P+dNNTrGj3dZsqd2rCWrYkouiuCk6C2oOwuOWp
YexxPsn08vOcRi7LZi6G7Pj3p0JadH5WQ1EiSlW5W1/AVvbRzpioqrbHoTk/NNVDI8VwN1D4tHYN
4jxnrT3MqEDgkSX8IuGTUpKbQugNSQZVZwNraMfNiINUuEgITXnttZEsr+VmksF9PWDNz4qTHQ4m
Qn5uCvrBHraxcacX4MPW53KgCvuZvDQ6of95rpspHCCV6vuKTLzCMYPbbLmBMOGWdnXXWhCYZAvq
ZqRmuZuXm1ga5cGZ7GmzPuQMYtwlACbwADU/T/19vrHES2y2xs36lKNUOqixcfazoSm263PrjaEH
OoMgUIzrW/71AiA8Y2p+vnh92tQLRrZTkR/XL16fC6JhY7mt4bdTzRB6+SXXF+NUzU+mBVdwecqk
cX61bcUfwii5L8ptgc/3rtW0+J4x+PcYV8Fx0IwLfHF5HsmfultvnBl8P6Qqc/f3OTn1OXFswPZT
VUkUXIqBQbR1d5OaqXlHO9/8+dkutrZzERBoFLUNwVgOi7RAEhs0m6Wz/3lM6FG1qwspPKS7vB6V
pn5aiuWkcW5nl2qgnyumQVUn7lw3VW7N+BQuD4w4+edmNOu3jnbkzSTksgzEwkOOH1qLv+8bU8BF
cubUu36QrRYWcRTxHdF13bUsJv9nj5rLOEQ+3G6AHTe3RZ2F94Lu172eFA9lEI6n9W3rDSWYviHp
pzysD9f3asDTfbNCDL7+1PocJgmJyyClRhhHz1VD907mhnsHbnu+MYzuPQxqwB/L87qd9YRDJZsg
cTD0r28DbEmWoR5d1ndQ6d2psWac4pn9r5ji9qCErnWH/9O+IxSs2mqRQzzBONt36wtaC7NTLRm/
rA/XF2CgiGslKRAJ01AAwkYtU2LD8PqY82/am+e/741oipJP1th7qVfJzpkQQUCpjO5LDA4+iSvp
1rCBnXl2WwU7wzUAgoNkue+WG9E22D2NlH7BSKPTMSQ5QUs8yXpD3TITgEU2pz6PVBplSLCdQv5H
sMD3AnjC/9xbHoLMe8lbUvmIy3CR1C1pKYE79TfrPRKcM0bTN+1i/OkWVeJ6b70ZVu3jcsMiFi3k
+iRE2m7v6tFRHRMYLsX0GP1oqRbptkqZXb+q+kxbpWXVungZ/t5QE+NeWB9nq5GhF9mLWLxE3WKO
qZdfgbghzETWaikyK1htAB5pAoDTvVlv9KodZzKL6gWp8d+7unQ/41QHbdHkkBzXl/t+xvS53k0g
yUDyTxPmF/DwGcsBzvvZYs5EqkgKOiRxLIaE61b8eRl+y2npwuzBmZBigGkMR4LYKpOh4Jrr/kyd
+AqAQMii2o8kevmm9hCS0HhTdP2rzWY9xSR87VpNvEeTcLfjIpRN+ZjCPXHGybbr3/t3a6/31v8A
U6poK0K2lULw2UntdL9OQ3FoyV67sYyiPFosCtIqqTeK2u0HYT1J/mrTHDHe49NQ+Q+zC2g1NbgD
Z35WTD+p8SUvPrN8EVHbyz9rvZfBYthW0D647vbaTQOwIqwsJlhG2c37VI7nf20YXMdsN8ttoCLa
ZHEoWUAjnwZbFZmfIouUrWGei6Eeb5rIGn5uDBGPN4G+bLlses80vbrBxVvduHkFS3y9mztur23X
u2uQ6npvvUntoELA5AK5WOTwxZKwUhoVnhuKjv+5Y5WunR/jDH//Yvtc/sz1Zv2D/z7sMgNYjEYC
ZrDYkuZFdrhujmK1ka5325kGV57ZEyqY/xwb63769+F6z9UGEqvw5HLyLkD/cWMsSr6/N2Ynon0n
zFO6yOnX/WC9iZeHA7OL3Rw35/WpMjDJbAgdqpE1raBfgwospef/2xfFL6k1NTmiRo6tazGC/dy1
O304pnC78L2zTRfsQyVIJ1hv1odJDFxYi5XvmpJyOJH12G7mxu4JO1GS8WQ7hW+QvNUW47QJM4Jy
I9KmfdWpWMHoarCn1/PlyvFRKxdeLvUICbAFGXK44yeG41s967GCppesqKIN2DEmoHMZnS2kLpcw
6Dwm6s1mmLJrpnGJyN3K9F3AqSe1aj1OGSVDcjqJZdUdoQgsS9lZvcdQrx/mgVAgyyFd1n5p6zbf
CaYrCNO7noiVJtyRHTPVIt8ofcbgA+WfzwWXk0ZyK3SNXE5tUraB0pL20us7kP7Q5uYnQ8hjXpb0
60gZihvxVg0VMYST3EFUircm3r2i7c5RWKsbLo6YjaOi8Bs8FlF3huWKYiRhVquozFTDhCYK9igP
zlq8G6ol8bk1ENbSkmD87M2lPpBa4zR+CXmicegt9uN3Y7NhnN4lAYWfn3v3HE5p4sVkZgV5ooIq
JWw01mhP9yosW4OW7EQOZtV/JwEmaxVxlDfOprMPQNgoZXto9YiNAFouFhZbWkTYv5tBoHwZnl1n
aVWS7Ug91nzZXLqXc4umgYSxrWOe7g1lwturIOHvBmVPRTF7DBbfKZ6jrTNhyS8VKwU3hBDHmak9
BXYbB+IZikz+8DB3p0Pq3I9QjQ6MMtUz+lhCMRyCFdScf3SJ8RYbfBfCAHZCRyU+qxNgpDAyRcp3
GxAZU4+XZQ/SE6u9yGj+Y/KilzdcKCsW2IodQCzuPqsM4JHOIeppQ0/+0jQwSIxsgnDURPg0QM9F
2pBla2H9wpTtS1oJhsDnPaeqpBOxkEJAKG9GvX0JuF74gFs3pCwT+Zkxo3H4LqtyYzAPc++hu5mA
dJmXrlJ2WdgE9xMg9blyfpeSoLxQDT+mXtm1DgvBQev9pQDsLSM6IX/bmW70pYBW3RQjKcPaOL+6
Fc0KGo6a8scm9RBckREfYTZBVErUeyAKjmdM0g+i/nHSnB2RtghEIsRWilAZo7JCUtLPtNK63VyN
nT9FstwpznOk5PnGTLJgW8ucfkyf70xLKc5zxAcOLZ3AWNNuwzFhZFJPx079YNUfee5k99uufmhS
0ldr1HD077eWW75pbQ91Be6RYxBf3PbPiGwNGEZJ5BHMmW2oBjVvBqm6cclA3bTTmG0SOzqYQlE3
PRQuKxHPsMEqge4RcpekPqpUP08IVQFfQq+0O2hGaPLa9BK6/UcQVjWspuIrmV9nPYWnJqNP9LaZ
3+hPpCI+9UggmbIAQB1OLhTUZZbRjp3j01sbp86mRYau1wr0b1o3kEmst2Qwr8XINF66Z6Hztkwb
LoZK9c85Pdn25Ae3ZXMO5o5M2Hzak7hrERibR4fpNxnY9Kcf07x71zri4dV2uhMJlX83LwTegsYf
QedM8gRn6BxuZIcMGFZhyD7h1UUH4yv56NlIm7ok51cxlGM5UmRFQqu8ds+2V31p0+AnKeBklLs6
M4N74grbLaOcxBsr+8kaM9/IO04ECmRZKV9JrJe+5jLJbuo23jRN9oIEFN9iyxp6TGNikBBkWjXZ
wEv0K2Lncdso8hlG/z00NGfTvPQWULkqTrHSD0cn1r8KJf3KYv2zqQzy/2qA+yprKDra+3zopp2T
MRyINeTpjkQpFE3hq0bXc8zg9w1T8aAm1bVamlT5tExY/xiNTaLCwC8coX5tevpBSPq2o2ItDuby
to+STVxYdEsW7W0VjsdC46KQoQKy4PGBb+GsaYVeoh3rbGkpgRkpZXHN0uI7M+xjVVkfTczCaxR3
kSMzX6jygAKFflDQEsMyBFjlneGmJaAshD7tV4jKt52RANoZ+tS3FLLldaWdNoqZj35gKJ8OwKIo
6NGWx8ZWkBWlt7a1n8b6keQ25suZ2NMF2JvzgLQuf8pHdSfI5945kYUkGDFKbLKbKcWrqxbJTe+F
kbOgwX71RgRAXD5Pcyt9kDKPUT1/FqP1ohfTfW95emZVOyscLzO0zdQCJtcQKalZ1qWATO0UDejA
QmeCJppjGgQor639ECu+E5Nc/zbF5bsbyker7M6jhWpRHZ6jVh4axDXpyD6RtM0O0hq0GeSisACR
rME7q6XppyUrcKX2jZrjE1i8KQ9VUww0bSdQcCCf4QAQSRGa71M7vhM3nW1sqTw1DmyaNtbfmiz9
HCDkGdX4hmXsD0pcZK/Gfu7jYyeyxwlnuCfV4lfZwSOPwSv1KSJptseDIBtsX9D2R9Vn0Dtq5j0D
RxhpzTHsunuiiogFdOiHD639pxENtAmusMRmE9qeCyi+MJE3ihhIsVRzaEzyrLf5fQptZ6PNg7kV
rrsfLff4ljUw9wAIHYvRbMHop+jfJ3QPEdGY5KqfyLoorliBEenZkNB1jsgyoLNDR7g1P9WsPafq
8NrxS7H0e4lRVwDvlM9urZw48z0gHys3XWez6cOrVlImmPq+TYbDWAS75tAM+a5hs3CSYOXPrHDc
MMuLqf8H6L52eY3pUh1aYtLUhryw0T2nBfjOzkiZn+S7IeboHZzgj5SkIqcIz/KxfrG69qy77V3n
SI+YhvuyDd/NjHUjrjASGQb5ZmOTBzla9B6jGMIbBGmeM/sGEwBI8DllQ60NVDTjlkCJM4fkXrDO
OLqslovsSppoTR0Qq/SqOFy6F6uloTxLZ9yA1rmVydhsKhvQnypQEhlZ+FhY8k/ZjvUma+XgV25H
CCQ+wjpSj73q/rINisgpAoadh/3JaKiyyy5471qOu7nTdxZ8brvpLwbdO2AoqQ+5zlIk088qgA6K
KAqK7gtoQRRMIS00g95h3RtsZJvNSJLJzAldy/xOt108/I6z6ZMh87OHJgP71KeKutMNMAxNHf8i
yr0NwNVzgaOSvHe/1LHrzhp8MVZj5sEJ2kdFTJA03e5dtMDDJyVG0NK91427C3sooQ0jC81NXV/S
IqgZaEi07n6uKhw8FGGVSLwqpCPQqWpGxzo9ZHPvHMmNfLFjeDxcwbu+/NJaauNp4PAsQOYk8Vko
BcFxA2hE1AphFf/SOP34GI6QKxHLM8fVOYyLb3JDo43QOsZIxlPQOOSP5L81gHTOXGN80Aj6CmKH
yM380oXVyaJYDNv82rsMCd1oA73qgifomVr72WFg4ZnhEgOhj5+TyQogdfrx6rhcaqzJT51uCQ7k
am6RC5U0oFGrl1SvODoGz6pn9dbss5FiXKYb4VCDWRKxRhh/9/Sz25NZLNArcwTjNg5PZjFsNd0c
KazIwohtcA1Wd6cMY3mMlfTOCCnIiZnNEeHvDTpTVTUPFLRRv8d3bTRW5tMQerKi8DfIKnCoKWK8
SKs4AthplG+afh9xkR4DyyAzMmqZTl6zEjoZ1HqxkehpD7MZ1n4D6NIdEi+ZzUvduahPuz+mckN6
8jkmazWnCQ3HEVFdWm5xJ94lvRA7Na/e4CbcdPkMxLlYqMvvlSCLenQ1/PdF9FQKm0oIcZNDk2BT
qSF1ZxFDj0Rknjt71EgmiY/24CUWfh1rwuhhfiQdZMd+mIhht/SdMKZHXbXOVcIRGLGFU0FOBFPI
P6Yd9L5sgQhn20iz9rE1vs/jDXKZJ4nUdEPcR7XNNLYT6eBXzBXIRGbW6xb2o3ZaWvDmiwJwbxGt
eQBBXvXmpGg7ixyjjWsqD6IQux5m7XKSKjagTXE3TUik9ws0jkCPlBObYpwgAr71kfFbt5RpF+g9
/GNcoYAKWZ5KSSQFFaHpsvcXCu4AChPSECMsKdT4bRyBPUqNb8Nq84010u43ASFx3qSFaEIN1NX7
2FF1YHG2nxJculFc9hLb1D9ouPwhFrk89SlTap1B/UQCUaprvyoTlCfSGDyRhuaraWEuP7CN6RH7
us4g30n3wgQ1q43jwdZ6hzogKT3ocQ1AlPY10SoI0+1JidnbilpsGlk+JTLHYWTdwLv054L6eWhd
gnppUmwsGe0HQsSBcc5Xq7BeS/E1ae5nmc2Jj0KNPNKmu7fz4c1uhk8AoYd5mjxL196LMTYBIA9Q
d7FXBGNtghwZco85iFqKhz6177vGwXiRZJfe6RigVCqDa/ctMVtC6jPjMWh/dUKFvg0alGAwgnRU
O/DHKL9IU5yFZnHohi0xTcwxatW+LVl19EU++FGs3pEh8qT3hF26Xb4Lo+lXFJg9Ij/7noEKmSxJ
AIZ5fnXcX46lIArRF7xe1o5e2yYU2BSYEOlCP9ELfwJMSzzrpq875g3RXinzSy6fIOG5DDqDA/uk
V5eRsR0TjZVYr/FWPc63im4ZnnPThHA4afqhVSDu2+3QmOT2dqjUV0VKRi2dvg9GMHpjQMadhGxW
2Z0X9u1nRND9ZBpH6osmlxQYg03GVkP0dDXcqumRStoEJCwJn4pdTyt6i68h4kC6ihcgus0rQ/Mc
J/ma7Og1Yk45TV3mKT24v8TVp6M9vRQilttA30vBIDrHWoqtNNxaRLsUontN83DpULPyDxL+a65V
e1wQmJXUGp1WYuiUfYIvdLLSp3Hk6m0S1L0rB0qO3moZEzaMhiNyn13bBYv8VQbEXqRReW3DaGeQ
DbJzp/FUpvpvqeDBjRJg7gtCqGo/USA9MQwvdgqalE3FEb91FZu1ocuhNAzNNZ92roTwPdFuR79V
+UEaAlwrcPpVeA0kU62kwc4nA3ohcfxVBPKs2gqc8qQkMCgwGT3FzSGCmbFBpGRv6kL/GgxIUvJJ
s+x8Hxbau60pB3se6Z+4qHeM8qsoIJiC4P4CIfNBRT3sKj26zpCEAfamqUfIK2CB+baOSGa9G7ma
cijiIcw/kMCg6e6/ia28Bi6pyTHnKI3s8qy3n11tPE01fBHQccTDG/VtX4uPnH8WlJP7OHX1vbKk
KEfldJamCsg9zrsdKoLflkrtX5bDM8cosg/U8svp0NrW4bTn55iAdyE82+hIUtBTqumKT7DV/hlv
aLAZqgC10Jc7vlSO8UJv+9HOOqpNFKfmjMKMNGrMESeZuixTOUUFBgUvxybqWXq9VY2c5k219PdK
QzuVoZGgYfurYONt8sG4V2RKy1AYrz1zSy0cep9AnwWR4obnyBSP4WwdNEmBLkKy9jg7UQEAz2MN
6+ggWavOQEEMIJiG1Z0bhfflH068AZOfAbPkGPX3UrBSs2ocM8lA0olQX6Oa3IVJL0h0Gh7hisod
mq27xO7PjBXw7inyKmTY+iwCz8MCZJ2MB+0jzJ0Pu2ueG5UdMzWfibN40K3cFyHxgyT7AvYmH3a6
aWqOFoxbSL8PjaG+dq35W7F7+soo2xqDSLpEpRmTcP2359jACtEfq+6aVqC9OQEge1uYzNpbsCxe
HSU8z8AHoWSfU92aadw1n2U1khmnPEuShjd2ZAzeUFB4qyZKhoC9hSqmywsX97dQN6aQN0XQ/s4F
3oiom+FMInequwdbipORWY2nKx01VY6uXoU7PSaK4osldrdztS3ubtLlk+IzyqIDLIqbOo52amp+
RU5Nn6pmCkhAKgmJ8V6fymtqkRNaV/JY9iShdmq5Re79kWoN8lCd0G0z3iYpg+ekRe8W5PCAzS2/
wqmLbu04RwU8nHNFA9lkaQTypqQEGb+CFm9EEHzPufKokw40WkX0qKTvYBBzc9Y9JVRRXw36dQIn
5hut9ml37VF344diYLKOv++rDZaNHcn3Setf0hyrNAEKAK0K/uZ4uE7pcCkS5HhB+EEJ8UFearSx
i35nltN7Vy7OO5ULuZK5KADnApy4jrqO2nzpVI57pniRb0y0ZtVYJ9Ndp5sQvbsmIRNpk58zSUJS
Yf7KnEEwQVfe5nA4qxVkaDe/6JzChe3s26JwvGyAW5e323iIX2NZC++7MstP05C/g7JEW6kX9xkA
xtbOOLlYNQFKZgvx7jTnwzYgEh5VE/ZrrTzhJHrQlR7VOWZe7BOHaYA0GBH5mSQqTb0u79kbEZPP
wvBVZqpgtUJMHvngqV47jwkBiHG6m0P7hD/ywxLVu5zn2x50F2M168IR8mKlANiUznfzAs2lE+71
OvHsoQu3gEQZ+M1X7Ek3gGih5JrG1oRYwPVHI2ZSeo7O0dXPan8gpgEwPjrv0elgp/NHlYb7a7Rp
3tj0UzYGFR17cX4x5HMnUp9c1Ls6al+jnhH4sgvOE6lRCEvUXWixo2CMuM4y2NMRfw3s9krn9jaA
fc8qAaeZrLQtwUInKbKHNtLfstESLPQiylocU44LuEm0XBjz+GGVCoRQPLc0j8sDq7EHsrJfyzb5
ZPX7iM+zPULCJyp5DnwMLa9mea7L4I3yAD1GRIkS0Kg/Kwxyao38lG4y062T6QcURrT1ksmgZKjC
czYp58IulStrzZcxo7c7d/aOGOzcL0xrYE0/urtshi4zC5ke8vqSFwoDAj5g66TKJ+vezYTJQcSB
cxhnBWdkBoWS3KtwdMKbPh5YNAJDYLaveGVikkY8mfupybQbRTLBqrAYMImwWag5kYrvQttPk1sd
McDFm3oiVmnUjOyXMjWw4O202a8Pf56DLp9wXDYy8G28GbD1S51rVUuGuJ0VexktgU7jqyNiGNtk
Ulj2OHmVOx0LG5c57qV3iz6yJtCb2kanHPh7drNGodqJgE4fbHqWNs+zrJt9T4VeD1zD+poGZNw+
EBv80bVysWxx9ZmV4Si03t3bwbdNmqY3Se0DDRnXmgapW6KKkPhi+aZ0MFILg9LeGrQ/Qe5w0FBh
Z0Hw20hE59EicnxIAMI1YDOrOX+TxWnJqW7iYSnZIuUU2Wj2AvszcvXPvkGuPXESDrrgCFwZ7jkd
q9bVX9wUlre5KyflUi1fFy8TGMNCPjUAtHedZ5B4kAxzwiLm3Oun5Dyr1q+svC0T0W8SOTzkIdNn
6TjHuhS0NO3bVMcgbjtf9WjC5g+ru8mU98kyOnCVjLbhWJ+EGg5eUxscES7h7tjFboi8yP0qrEZm
+K1PcT1wWBvHvBdk5Jis3g5GGAn4ESg7VAvIgGaXYE5Twwa6GNbbxCxv66R/HbMlP3FM+n1gZN9D
PDeXFnhGSHtbNVkpG6HLBXYymA8YxtaN1Nd4si9u+K03BjPZmogzhwVnGTs5p8fkIRueAyMGGOSw
RotCI9xgot6MLXiGsRg9x01YO9vmsGGmuk9iVXtJXc7W4GBZ3dJiGTMin7T4JDq6L1YvrqyxHy01
e2kyR26VWsQILcJXsCG40x19j01J9RB6cBpcBIc2SUJ0DmlSdd7S9tz2+ozHnf+xvkxbZ4UwSjNN
9+ST8lP6yWAWtlMd62PGnJ8NtCqDnuEKVBRQs0zcid5mDacQo+Tk0vFSy9LQB/aPmoTxpxpQXPqi
RFZFw8osv9KkAueSDwc50WfWpOkedXFss7bbTCGDqWam+WTb6UdHk4+rTaFsckQPjSyiY5j0SwGt
v5n4WDZ0K0MIJmN9p2YZgxXd/F0so6fgvaLD4mmpQu3anht6lshi65sQz19HMXIfWOyVeUGzs1Mx
m/TXHuOch0al3Lq5Cfx8YuxhLSE0XUXHL567gXkZOwywg3RfR4AnKO82Y5129xVR6H5DYtHC2T/R
l7+EZuXJjr7NCCRDG2hrUkuVx6SvgHhwRYgqEXhVF6uXdlB3GTXlZrLxRsczQeRCvXVLYeyF2lU7
oI/HuUrsjZXm20gng2UOuTiEoWhOA/321EHQnqTjs5UjMFXbJ6Zm/P/zGekPHdkgbpIbWdBWZ90K
ejaxSFPpd+AVAENUeXxubeanVU3TvjRGBdsriEfpZtu5NbgYD80r1J1tbi71Z4Hnbe6PZsqZVMbF
c27NxsHWC9TLophuRLPMhGrkNKRqoOGz05q6VhITjldjKyJ2C2UQWKwbGoEcaCyzLPM5k3Xm2Voe
eFBUcrSc2FnLxCOFLYfptBySt3LkK9KJQ9iQtekJIZaYhOpsiuSltdi2gdZahyROETBx2PvZ+Fxb
/MWVyVdiIqITE1qc1hjJWE7/YromguI0O0PvHE9hca/SQmGPyjcB/5VtlDYQvJua5R7frZXTjvyQ
nqkzVZbNrGdrOWXhJWF/ECzcSQ3OSE7tRL5nWGyAfdm5/aWIyGPBBPuhWqL9lenBtk+mF2PATtnb
/VMTYOJEBlTvc7JlOEW3t2M88yblWxD8Q1sn/F0aVufbTncTMkOlcejqsE7Ciba5VX6BZGYTTcld
r3YKmdIOjpfeIU0jx4hQlWhqdTp0OhkiHaGZOXuyGUBQ40DC119exNRyuhlz/Qh7pJgpK0z2OVFq
X2Nofqj6dz/OX9BkyKyA/W1Wd3NjqcBuAvrQwQc8LX5a6NZOlTgmGBkCpGkwldD3UIb+OjBjtgjm
SaJ+20TKm1sLZ9tpNRlqcVpcmPzZWzk7BN4JZjqMvTxVo9JhnYNrl4qVde0eVo/wQF6kPpftY2IE
040VqMw2WPqIHEmOHRbjTgHvjqL4oVWkuqudOwgWFIbq9NyP2mFuVLrCY/3U9kxErKH19DBvvHFw
NQpFOfPbh5eoad+kxYjM+Nb7+M5htc8imKti349IjVgOdCMD6MhVqNkPNc7w25CYEaUgo5q8Jn9o
lK+66N+MkKguGVzSDm2l6L4Gh4Z+mdCCR1352NIUIMLNBeWbWzQ/jKc+YHmYwGfYYsj5UBbLWmRP
p9EmjSBLkntFlADxzYldbi6LTYEUxdd61nz2grlvyvyPagy/216lYrGGg8a5Z79wtIdC/ka7QSAl
QFPmvayMdbv+xV+UsFdFCe0XU+4jqLaIDf1USQ6ZSk5zHRh3VeMmN0XDvm1UfshG3kylizyQIbhW
ueY2aofhWjpbA/Ws74yCEI3uY5qKW66wCVWwsREldrm6yNGBlLspWZy4LesOctgQx8/lV4KpiqVC
8qCrbuBFFa3XqDBj7tE4kWHR3eYWllvlk1778K6EB6avKrQmce0bxmzzmH/a9oJdESyN6gZhXc9/
RVPnfejOzW283Jh03zKUtDfrU5asSCii81CmFn9tsyTLBOMhQ/6IJlfnXEpeuqO4gPnrfvLLivNw
UGqPSRcn7AfqSwNAwtd03fZC4+BYlumL2X0J40jgaqOnXTTZsK0DFjLZgO8h2dRjUR2rsXns7XLe
64kRb/taXkckY8yOmc4Ztaz2HDxkFTtdChp4ZFbLJI4SjnMs9ntAFHSHt0bddNe+dH7JnA2az3KT
lVp9bd22/D/Gzqu5bSZt039lao4XtWhkfLXfHjBTJCVS0fIJSrZk5Jzx6/dC0/PK9sy+uycodAIT
2Oh+njvAIN04PPSdAtWVhvQGQmJ3lTcS5CfM2ATDt74VCIPbpOWjVjzrFsjCov5alGi1wOBiKZSu
3cq+S8mIrYrJqJcsWtceVMGOFCsyOLN3Rv8RVePKs7oGR8KbuGqHDVreIBe9W3fyT77FXoVt2SbW
imDZKzHxGNHfCCwFWOQMH0y56EHZzlno1aVsY8Iwlv+cjOQ/DZ5LPqLQlTL+GLAEjjxd3Iam3q2a
LPU3SoLZQSmcH7YJRjNtnoem8xYGysZLe1SXdj0yP+vTuzE4u0rH/Tr6YVvcoFOafC8HyLOq3bD2
U/Amykb/0OvFUxUDpmi4ubT6EQ7Hwa1A+PhesPbCCp2OVlvYrvF9ZpqwEEd/pHY1felp9lEDeZ2Q
f1l3vrV3gfzcQEx8ErN7uF8oZNtzvgDbeK8TyJXwhnKCr5vBc5CtiZJH1yJPrdlYD6H2cWPl412n
kz0wDe81OINAYVZZev20bjWg+111Gts42QLL2I+dd4cDCJQXYhGxGIDq2FzTH8eXNDM/qmk4GUZ7
xyoVJeLgEHv04O5UAATVm9houbvn1Rl5lDsrCgyWs3VK5ETflWazFwP25unwoIyTOLVggTRwwJs8
3KUVS9zG1T+0WG8XmVW/KHkzEeeKeRjwvWkwMUtAT5UTHBpyacTc3jSjaY4C/9cocMaN0jTuqp7y
pWsE3C3hJUFyYekz1+fVFsWkPZhJHuWxqkHcL74mFi5h3qBjIq18+Gb7Fhvxt6YKJu5+bduX/C5G
iB8hNuoba6q/+jpByCiaefIRGTQd6yYtd/ylgeoYEQYytiZfc1d1G4BPzLA3URM98fvf29+qonJX
PvECwrQE/WtXXSg92yrT/xjq4b7W7I8iaV6csX4gC+EttUhB+t7GD8tFJKr02A4YYkbvkEdVMAK2
DCDZuBg4izadSrb8Klln29MPaJ99E17vLMsMnNiczcoaePfs1JIVbjr7brBQdbgZ9XFr8w/K/Hyb
MnF7lvJFb8Mf6JVlRJ7LYZurwNq8J7fIP3isv2AfRTQ6y+9KYyM8npzM6Qgmu7vU6BA0zr5psQM2
fVi3TgikTjUKrBbgmRazo4wyArDzxLutfZDQdNbB5J4GIGmrTKB5APQ6LFUwvW5wM5iTWERhcCpy
BSNKPT1asNPirEy3zWiqa2BzJquLftlm1lb0g4+AWFHiqlLea1wY0TT+/rFxU7Ep9WFwYtgYzFac
ZcMMvx2L6CPIy1lWqtnrmcLnxmjTsIjisLxlEzZbm439s5gC90BkYznU2Ik7ZijWg509BkV11lu8
HVCe5m2Eqz4F6+oQLYfkbZ6smK1QSbp8GY4qflR6fEQm7wL8Gx2/oSBjNZDEGPBsAjm1LRulWPfF
XTOp4pCl3abPFH9VxizKinqXZ4J1KzHhMAv59YZs7QTTKUyZgLygzNZq0dz4Dl7svoqTAogj4Sr1
2k0U6Mndl2So1lVXswRo/LMiWPT3Wf7uk9ArI/wlXV8JV8qovVlNeWeozS51k3HdCNa7SRNbxIN0
yEIJUitef258/VthHHydWRPrP5t02A8XjENumHDbO/cD25M3gl9G6TyTQdkOuLvZ6Eb0Sr4MfJYR
g6/dQVi5C3r1Luxb0B5iX/hJuhGEB6zUOg+aO0N5WI4WJd6II1jXotJe6iF8BGHJchSlKbPpIGpk
1m026Q+eHt0bzCkbx263cTVt3ULceDzJIYcu25wEGW6T6ygiGokJZxRWC60c9BUwSkqOz2KnABdT
p0TN4W6HebAdO7Gxm4ZVCcFGFxuCRaEkR2Oo3r2oe49rchXRtBDlfVK2LX8a6H5e/kULrPdwMD/a
LkeCX1vpalJs0bMnXzZiF1Kya7eCb4RkSdgXWUXwTLnT8+kxMO3nyB52qqbvy4ClqtJoR3R1oHsY
YHRaHohm7bSL4w9hKOtSLXhgoPnQucbGLHnCqv23KkMJMP5m6Ab2avGeoO7FsonEJU3+Mnnuqhon
Yxs04snFWrUs3degnRHxYXBUeoAUAO0wdkiHo5liZZprBLhT50lFsq318jskjTqQV91D2RGLaXzI
r7ltnSCO4VPnFfcpRIaFO43HrHVX4WRijEQXMiZHHQEU0qzOxnSqe91M36oaCzJFtZHPB5Cmdo+u
QXhZd6EVmM5D3wgWbOaKKZcMNHoIwHCNpxjPTegmCIiZevWWqe1KAaVaYgQ6hNqdJWxsQMWNYQN2
mTRlNz/yyAu8TFlsLowgg4sO1ccrzUup17dmNThLco1su/GiWyilfk5aq15nYHp6B+Tj0By0lmyw
TzqlUr4j34CDI7HVRV8hCgkuVbP5aXvy5Uki2Jfae0LwzI2hKHiuTdtWtM+pSggMuaOZgb5VIHLX
rsWihIViD1tlTgOiGBWiM6H6I8EBVr9e/bV0xKatjGNr2widFBg+xszZy96zcwKabXPqC6M5iTxs
TwQgJtJ6vbIDPtIvaqUY9mltFPeRocT3bKvnc1mR1/AfESDisWl5yDt6gS+WlanW25/NdFSGbo1b
YXknq4ADkIcwjdfrgKj3I+ZwZ1ibU13cE4Mp74GKPRQq6hyySset9bZ04d4aHZn1BC/SDe8yWH2+
CwLosPF7TdnLEYCsh8tQ4kQ/X1Ee4JTsAsiUpKt5R7KutupmCbLORJflX3VJ6CwFKj13sgeqXCMo
l4hAthn37IR6gJDs5y6OkfU3ss4Yuv7uemA9gC5OTxKLvrJKlBZKFcaR3Kh2+1md4JB264Mqkp1k
fZKPOEgF5pn9x6bQSu8cYc/5WHqApfKib25k0XLzeLZym9bhELWPbuUnB60kfpj5fcvTonEuWBks
Eyg3zTKzh1OvMuHKoWPl1ksfgN5eFqPEjbaQGYzV9cK+1x+xHSRQNr9slaAlF4v99UKOW7yQZTFO
8lX6EOfFyXN8AhB07dsy3bF9VpayGMI0PfWu9pSWCu9BVe/0UtQP8u0KRhK6qMqjvJCZAeIrM9fb
yNYmMpcjGF5YNEl+kQczKatNXPFXQvMqCJatlaNl0afMVrLMi4W7CgtlZuy5PQ2nAIQVCazPa8T1
OLD2z7YEJLRN0+jhHeH0YJP3Q3Im3T6jBIriguCcvcr9sLuPUcRc1SgmPIxVaS09mDaPrLOqpd9b
yXNDpI3/mNm/BBPqdHZi2l+ywcwWidLmX42q+MAXFmpklb04XZR+H4oMimCkv2cToPXEyX80A6uH
lPwJ2Yx82akFk8Sknr2B1cuiOhKZAn6bIitjWBFQA5yFWdp09J7ybUDe44Okw0FvpvI9qeyLDZr/
W9hHr04WVG8q639WarX7qpGnXcRRMm7CwsfZxBXlBR94jDwSm+lm9kuWdX5cQJ+cFBY6XVleZIPw
hc2E4BVrsy9zcM0hQaDIT5SVD5M5QMHVH9YWMLKV7N7MA3Nbc9bd4LCTln2wZ86BR5Mnu15jqmy8
pnWBcPD82vLFXHJ+26E0gYbKMVnttdusJl91LQ+KCn6/C8jj5yU4NVjmu6mb3R1Jbd5h7JPu2tKM
cPAsghN/JWXdKEP0gBhBuKyE2XxNE+VWM4veJ/d7mRwv+FGm5hvAbfeltzQHt+IGOmxvJ0RL3PKg
ZLl+sLXe2bAp7fiPpxr5br370nvdFzNHkiUw17AC+DGmeLpkdmG9DpaWL32/n+5dEeYb10qRzUnr
7gbUvrPFYNm7w4W0XullrD6DFIxQOgrOpRrfZ5Om3epFimCCbvWkHMjxtXFQ3nKTkADy8/g2Zku0
1dFMOMWxkWzbErWTJCNxlcb9eIpNvdnqGWiBzCCp3xoiPYl21LYo1Pgn4WrWlj+FfYzjGeA/Dsfc
LG4ywCTbArr+Tjej4MIqg6WasK3vfnKDPoT13rC/XtSNP97LrqE5KURb/tV16Oo/uurQl+9V7Li3
XWMyu7bxA6io6IhN2bYriz5YyyIxzJ9FF6z8qh4EiTyvv6RajQdy5E1rLZz6izxgBGsvdRQhNrIo
5n6ig1zr64XJJ5mL88GKCFEjzuPvC2YzwioRcWJH86ob8trvE557iEsRvAe+f24KF+UaqEds8Jxd
jtfJok1yO1rq6P6uwOAMa33qvUufO96FxTqQeyQy94oNb5gkp77qR+SVZGsfeOktMmI7WSKqr1yg
mrm7CG87kMmMv17EMD2slfmrfNYBzazIylravv2rH6mMlYb83J2sKlwnQ3at2uUVBudDkjQrVesB
ShALaTZKZAAlKSvCPoFW36FQX/NQGuFYKlNMfIqizbRPcn+uJN6In/bYdcHaJSx77SRHXy/5OfJa
tsiMowbt3GhlEaLsi6CHtffnLV8ZVPptR8Tlzk9LgCQI8H0lTleTVjHzs1YgC2FOMGDylhSfbmcf
SP+5l9CH6uKWRLBlfWq7DwhqqA/uvMAsS4goStDSP8sPeYHukjli2+yNWbmW9W3AHqRvixfyJjby
PwMepRHJwtTEu1UEvXKQB60xf541Ixag2dChCf6vKtmjtrknFp8j/hjWuVDGklT58Uf9n2NNzRH7
tIzXvUPkEgOp8RBo48+DqtaXsOXzTgYo7TSwzS8iAvKvFnHxlVTZu2kU1ptiZ8+NEM3esHRj64iI
XybV0dlATP3ZyAVJK3gVmeYw2/kC9aMqCV+wjsQhmOkMLISyrvXx4KBl5Y2RvgKLzeyUDbdjWaYf
Y4FGZltrX3yzVsFt5g775F656V92muhQ6VRJmC/UXvd3XpqxoW0gVDmYyBeueMXsW7lHeTo/ZBqq
faE9AQMY2k2ZFslLp5K6GpVEbBSIU18tb8kF0nX70lV+cSPwd96o0LL2eeunz8447gkBZm+i13O4
Rp53SIMuuvcM/4d8uUlz+BXLIb+z87S79Xxi+8M8YH4f4BbJJEUg8jLLN7aoM34rjRYUq54N7SlC
7PN6MB2EBRT2xiWwxBPUHbe7nuL2TT+w0RDPjAN8SmNYyGFCCzlNi+IlTZN893mpRAeHayhds25L
sPjDMO0RSXFvZSmLYXzZHdLxshhVwEbAg+57p761ycA1+5qQA3AsNVzmpVK9jB2JzCgzyld7IlEc
Dkn9lifpC7iK/jtWx6eWxeBH3VlwoDIfJ/h8WuQOuPyFws55jv+6PoSSdACS4vjGzG9PIWY3EINn
SbfcLtF100SxCLFo3sriZ0OcKCl+wgAbO+LLd+Gz0mHHbSd62S1MlJ6P19O6AFnbD1a9D/T2Rpau
VSLvy1U5c3mM3ic61diXcFCVfebAopJF6DT2pffSamP7oJDDuYtsqBRPXSYJUcjrsLmBh953NtLK
TQqdPFpqIllWmm/eXQfwy9wKLBrMyrQv8rrxX68li7JBvpYKtQoXzpaMQdH0m2UDAvrej9Ps3psX
/aFagZL5q86p22YVE3zayDp5cHLtXKmOcyy1qDrCJHlhR2o+qpCaUPeyzkVto9Qagea2uSGPstFE
Jn4FCqPYqQUovabTi21mgzZNGt1/Cr3cXhcd0gRaNMBiglyJG00H0WxIrccpAePi5r7ysSG75X1k
HYtEvWrMx5RrrYGnxsfB1INVESXQd8jTPxBLXA9c66ybuvkwVR5hS1tjfwfFjZ0xaum60UQL2Wrr
5BnHxvaOJMfR7QzD5LaorerWBi9GArsKv5V2elNlkflc6YUNo8FHjGNKw5dCYfs+d7B/H0kmsyak
7QTfQGtcR1rMXMtirLUzmR3i3XaZPPYJ/CB0McNL5HmoNIkmJ0GR2Nt+tLRDxPMCMErakk+O8iPz
XLMdU9W+Nfh+1nYc65c8wU8uVBX7cZjFgpC5XZSl4Wzr1pvGRTqbGrT2KE4kGhPChmhczVWqlgIu
l6fy0FRGjlmE8rOuAF5/asYRy+He8PD0g1pOhnkNHrC9t/Q2eCgsFCNCZNXWsigPdDBsq71nrT1z
cJD8kR3EKNJ8SaMwCMQRe+j3ntsa2Lx2/sHKkurUB326jtOkedbC6Lv8mYX+IzT74D3iXiWMPeIa
MY9xEAk6GPOYxGY3X0VG/Tzpc+C+9z6M7DomcxOx0Jz055jSAhESJ9kBMpN7EM1IbHA+yGKvkQ4o
o8zfxDwjKuylaZF9ZPNnx9pMoHKyXNVXSjvb8Fja02jge5KJlg1woz0VVvtLqaLUsb+5lz3nts/S
PK7H4HZR870hu4ytefb7gf29/Wddk4R48oJafZwgwq7bASP0Ohz0Y55p8To0I+UFkvsdbvb2uxl2
Z6Pu9Rd4Bxlp7frfunppeyeXqEYwnAs3/Nn1j6sak4rteV7GhAHftCrTn1SvKh797pdC2L2J+duQ
LcL9peXPMYVb9Nu68iy4DdD0K3tMoHMieYjxpDxP64CaUEDplz3kIZ6Lsq5wIyQinbsO0eF8rwiW
CyQ0B+eIZHt1M+lEmt1RufGq8NC1PO4SMrw3JNOVG1kvizX6j/P+kpb/1CzSwWFuni/z2VygcfFz
zJ/DS8ck9WW3P1/6OlyOHIX/tXWr4DDyFDn7/KN2yUCcTaRldvYykZ3lGSvR54bc6M1n/eD5Yufo
5OHl0N/7Ah792bdBY3eBZAGm0007i2ii0QkpJEU+NQgJZjm945/sMg1O8kwe6pHMhewjG64DZYul
muiudNi+hCAG/UcFpfaDOx/k2edBU0BxfRZrn8cjkKNg8Vknz/7oV+add/ijLrameBOl6JV9Nvyn
fn9cT3apa4vp0pkzZL+/oc/Osp8ssrCzl9k4QIYVdXZ2Ry09I9zXueFZVvhqkJ3LZLRhj3v6Srb/
0rBrOqT8PmsLXbdX5GD1lRwoD6gpZ+d6V809ZUXdgxyzWBttYXCk2Mq8TCQiTxghlAtZhOSUb2sd
DSZZ1AzIpAoszqMshla4YnGgPRaupp3j1HiU1X2IimtjYBgXjdn4UguSwOxG7L1sVUz1DtvM6YIr
tvFQZ9P10m5itIc+aguUlhhELmRcozjEjnZ+WyJBVzA3Ff22x0TpRfOwI/n3d2vM75aVY7AhxzS8
fL5becmYd5vWaDKX8Pe3Uvw85VG2aXIfxLSUSx8SnibyVDaXdQA/zQVYI4u/9JHlRM1eE5FkO1ka
0/LANA7xJxFrN2ItDlkwDM8EOoZVTZR7nbNAgxCr1OE5CNKlh4bB7bXL3G/yTLITFepasu56BVsP
gFaXzmzsEZ7lUOBo/qG2+0uMAcYR4fhDqwzOi6rxPkZ3gJTkuueyi5/quTpzoeFUMdn2po2dl6HR
ES1u3fAoWxsrwhRjjJ99Abi6MTDVGXrFeanglG2yKho2cpSm9UQu2yi6dZUEr6joKF/SUTr1iPAr
CcL5pbwoIs9bZcpWFsd4fJ1wmkXiqi4ea99by5d0G1JnYsLruu0S7dmAVBaHzqlJdBIiqjpsiyAh
ISMrcci2T5GwPGCjxoMsyXobOsi0GhQgDnKIjtvVaZqmETdlpPVNnv06wf4idIsltkpEGRNwo57f
dg+o4WAf049v11bRek99pCcnP6ARu5N6q3fwL2Wxmi80J3fnNtcOuoe+Ss0lUiPu1tXNbdOO1d2Q
QcNnZQICv1L4q6poZba65b8Hlzbo8nfcmlLgg/7sLWBAwp0aB/5/Hz2ZVv3N1ZXsPfY0UDFW+UXX
zHLdIFZ4JHBpnYpJlLgdufbXSClXsmvpkP7TetW5nxJc4EY1bHemWfX3U+F2C/l6FtzFpLNKPiAI
RqUcWCUqsXmo4Vqu89ByXsATnGTXJtJeO0eFmqhZgjdFQEh+htzry6XNRu9fnyFmk3f9DHnKYk9+
hgoy0VOYld9A9XYbr4yNTaLG0w7MQLrS0Pt4+iwK19efjKb+2Tr9XlRjrdyRS0o3kKBJn+hK9Kzi
iL5SR7W6BSPf70sR1zvUk5ETVcJkZSOn92UcuxeQ0cYPpz7UiTJ9NCVzBMLjETxzRk+uV93WhD7z
Fh2GXs/e+rQMtgUbIe3EPiNt4GYGOcbBRrO8lsuyHyFHYOzsNal1mwh97Q1KeCRr5CwTQrFrWV86
GlAgeM7ZUTfzdd70WEH4LSN0N0T83B2c6wX6vW4b+GSJ2TDPttWjYQAFnUtl5E+3KCON18auCsS6
qjoECeYG2UW2up2WH8gloI4fkZ9CCGyTVL55MgiDnqz5IItB0lssGBF0mhtlvewhUtJH5HxshKiz
COb73NznmBgFZroJsLVZSpF1iK5PBQL+D6EPXrIWwCyk2Lk91U+W68QPZNODa32R2MtWaPVXxDYg
m3fvKI4zqYF+ufiF4e18lIO2TpBkD3FPvqNR1O5d79Ules/tm4po0woVR3GLUiqeZm0SboZSqZ8r
VTz5VdyjqIP11Zi5L2aESUok7PjYFmWPt4c+osY/+mc2OXCxM/8Cq5zMS6jOUEoNyKKZX8YotGYx
sfYE+vJgao110edDZcTVXptmRKbs39Z1uFEb9oyyWQ7rAgD4Y9imW1mUDWpYfSBLb96MyAERFQRA
Zdd5egdn07okpVffOZ2y/LwGgjLKTRaN36/9a90ut80Ej08OkNdt23BYxUngwbLgIrJONNmAZXWY
7q/vJPesTRYWACBUDG9c33xx2Eceepe8vyzW4xisEadRd7Jox/lTQ6brDH/Ke4CUvqmb1nwpRh/O
mnsvhsg4kcFAWt9Xf4C8UrdRVbCPknXyEIZZfYRmBVOZvuqU6xtvqop902WvwH9hm7uethKqE933
Y2aeDe1bS3QDrgzWE3uUy2C5zo15lcf3qhGqK5UE0VrWXRu84lUfNXGQJdQTzbObfZPdZU1oCnXP
uvbX60RJrgKEaJR1ZXcd3NGmfvWhTV2vwb4EhHY5vcJ3cZYVy8BtRLZfzjUh8q4PnyXPu5a0QNWe
BoQtPtu630p/jZMT2F895ThST/2D1pOenie3v3peX29umzV2/sM4d/ABPPr93u/H+ASZMT6ZsXff
pmO3Q4ElPn3Wy7NrXTmQM+sBM9D9szqrmMUXslxP3ffEB4tfdPnJS838JM/koS5HZFS0pF04Qg2H
a5+oxzXyemrY4S5XfRzb58GIwBUn2/b/1bGrlXEtolmqb26WB/kCPOS7xT//8T//9//6PvyX/5Gf
82T08+wfkBPPOfJZ9X//09L/+Y/iWr1//+9/2oAZXcs1HE1XVTijprBo//52H2Y+vcX/yNQm8KKh
cL+rkWZaXwdvgJ4w79S6VVU26pMJjPtphG/GudzbEZVzhzvNiiGGg7R4VbrJdhbpvGSGUfboEm+8
CealsjIvdjOt63hwgKaVdfLgpCWMlwb9kCZySrJyDSTorRL2LksQ3ACSjR/Fxm01mfr1kE7i1mBS
xdvoX/VIJRm3QPKLrSL8dvHZVzaQhMMQMw/RSi5CYrNmtiszpz+ZWTqc5NnY5/G4mFuRTMlYoAE4
DbJGPXma2Ddhm1+KEAytZ4y/lNxM3ZuBO27+/jdwnT9/A9sSKj+EbTgCCpJh/P4btE7msErysw92
+j36JUN+a2kpSjOl/fPMRF4Bsll2I+ubucdntz5HrrPOkEn8qz6oW1isaFzeBMZUHQl8wNWM+T5k
8fOQFm51TK2xBbPmGUBdA1v72bMwrY+uZAFQ+oW7R1NJX3dOM701zWKsiRxPOJNs1FRr921qOI+m
J86yne15QWxZK2AaetZthfzusu6c6c2r48eBkOwjN+0fF0xIld+rrg4Qbjkk6GpO5nDubDs4tn1x
kiVE7Mbzz/rujLXwwMaTXtcqHXVCoBj6yjM+uzG8MbLrcE0xqtXEQ3SXRyASAuQtkFUPh3vVKx/H
QQhsxjriJU4zfx5f+WLb67E11VcVRfodgBbrWrRG5LjhWT7oDg41YW6m+HQy+j9ddR5e6fD1//52
Md1/u10M3bIMxzV1x9Z0Z76dfvnLhuYI3tMP7fcKB9+TvCP6Vk1uEQYacaRbfN47srpcX6s/746f
1VHlojFZ1t5JITu+Sg3VXIO47QPonpQHzzLBHav4qXyWi7b6XiZVi/9Q8FzC67gLgVA8q9pzEjft
kw677j4G9C9rnbaJTsKDiyqLiSBlN+gKrgrzGBOSytpP6gqVh9Z8BpSTLCc7Sw6yNcvjX64/FL9c
X9HVfd9WMHI9geOtx+TBbNadSJj8/Tdtmb9904br6I4JLQFVEJe/qGX98U0HKL07AxpFD0ad1w+N
tiKknL5HGcR2x/TLi4naxE53VTSsQEbdN/GokWxu7XefeK0PlrxTVi5rDYEyR5ff+tisHZBH3HZz
SVb1ptntqj5HBdmaAgCQc6axmg9KUYBdh/i2dWR+MZ6w9YWV97NSFmVHOYS0zG1QkosN7eqCzkd1
AWQTodlRpBtT7aqLPPh4Uv5SJzuXGEaouq3dmCgejaAmmSL1+YA+W7XJA8BycsaUB375L2plp9fp
9Dqnpla1aUaeTOp1Tp0nWnkBzN7U/8fjytD+/Rfh1rdM1TV5Vgnrj6kShHgOpta2HrA5H3djkvkH
3RPTOjWUkoXSuA6iKf3eTwAqS8eozrIHQYFhmQj15v/Wq8o8EiZo7X5ep1dRM8twcSEVrdyYZh28
JmGlrSIdIrOdt9ahLHQNepEhnidWNXy11vvclWWKf+2qeuQ4fMwYkYar70Q13rVBpN8YhtabRCFA
v/z97er+25djqLaq8u0Yps5R3s6/TAxA3UoQFyJ7MAj1c0MViLxlufFsN2F+8Y2xuwxO8hQgBvAl
rDNlA/vJ2sji3CsM9OwyFngSaQEBWg9fEgtRp6NdCsj3IEVw2zObL1pbnexas95Fpd+jC5m/mErR
4vzS03XMDUIj50DJqzO57k0PW+khzy3zAfcfpGai2AMsTx0m1fG2KYx2JVvlgCocNqbSmA9RlBir
pgIpReIlXQ5REu2ZGcwHy8smFqmet5DFerIJYHkLsJzNAzrIJlGH3/ob4lyT+XcwkUDlkr9hCBfq
FqWH/FZrTfdmbijRVr8ly4DpNVLaS6PW1CNJiI+qd9PHZj4E46XAQ/hB1qQhmYKuGrhf3CJ7BOha
bRQBxU+2ytF9n1xH55hC3nnQuFC4KTQVib4mXiqBzc/fNXZ9BySj2cjKUkMl6e/vBvP3yctUVdaW
juAZYdmEGm19vlt+uRuYZzRceiP/Ade6mjyYOtz2ImBP4wOSCstn4dbam9aWYkUidjjiQTPcKoGr
LjulgiUSxRiEtuWhmQ/q7IsiD39fFzbs0qA2R6v/j86fF60j/eflgTp727p2bH096k6yg2MuDhjC
iIM8+yxm4YgiTquWkEzBSP/R5bOfPLt2Noyq3f79l2z8vnyev2TNdS1Ey6BtWTwm/lg+xwEb5wT/
hHub9NdrYqcu6Z+kPWshejRFnqLukLjZa86jVXq3yR5VFSBl1RNX8Xt8/8hh1+fPs9wAo10jmoJ2
28KYZ+JqnlJ/OQCkO3VgaU50kNWCINIC/X8iFD5U5yoW4mRoanpBJQz1rAm7NtmgpsrPhnQ2jPFm
XzbFaJFsK2CV554LwhgJq7//jtx5Tv7cYszfEWaIEBzxT9GEytrl9xtxSCLDz5rEukeqJD7pcMlX
Ri/itcTFSASNPEMbKYLmd8H4PWHXGcxqhJPVX0+FUiJ14zTWKswRZvXs0Vy7g9WshGJ6hJ8q4NuB
Pn7JTdNe9gUJQLMoxi+Rv7Xbwn6pqwjEigmMsba8fmWrUOcQt6wuhQeRzcekYNcKi5VO72ToRwNP
/7Us269Oc6zVf/Yfa6c6+IbyWs2JZMiCk/HAvGw+eJofIQZkoe00t4TlVO3JZ4Jcn1t/6Q0sC6WV
wnCPASwUfvHxK/dSgdscgboMiuqXuR6jcGupeyX/CBRhHOsrixaU5ZDQ7GqizXJPVnTuYphL6px9
m9v6sRgfkuZGKREPbpuwuZeHXuAKUEXFrSwh8ekdnNT+Ah/oZwf0MPGP1MdwI3vIBpG4e4iRb39/
W2im+PO+YEHvuOx4bNc0DNNRf78vyDLxDBz18j4IUGlq2uxF5siz3hpg7FgqsdwqPLIs7VcyR17Y
ENJU9B+KCGXCGL0XwntW+Pj7SLfq1HPQj0c3hQExNEJ5RoS/AtLrtCdZdFB+CpASBzVnVw+jn21C
LfRfYKPkJ0jK82qVorAJ3Du2ZbNapZhWOgqejjnsZNHM/J+XlMXJH9dovqFtrnNjY5mm3oce2u/h
hC8gdD1x382HKOxYKlXVneyBVtiEmV01gajLEd1lQYwFcWWKveyckou489CykePlCFCg9brtU5yo
55eQhzHrN0KstNh+1VA6uVia66PnjKrRAELmVW81dO4QAjwqeOA9Cr/ce0EhXgu9aDZMrrhYzt0g
UrBGRVShb5wUCe8CBsxcT9ro7fOyuo/EgBwuL1sgDbiPoQTUrTGd8hpA9Vh2aEyHOdRDozbfKrve
j4Ax/cWgIA+f5+E7a6oMKaTSe4q7SVt5Cq6jWe33O7wRtb28kklg/5cr9eTz791iOCaQn1DKRG/Z
Q3fIKlHYc+aDrP8/nJ3XduPY1a1fxaPv4YMcxvj9XwBgVE6lat1gSBWQc8bTnw+sbpcI8YjHbtvt
KpLS4t7YYaU5p1aByKs1JAskffrrtcMbh8+R13BIgSi/focZ0tmZkTz0J5w8tU1f4gTxASn3fjQR
vIHDBPMZGm9OZIzBLTxW+tZoiAMHBGZvJRlxBdkz0xczhITfy55oWYxvoAYy7sZ0AG7s54+Hf2l5
9whpjo8kNy/l6SxkURcdGnr8VYf3c0dZKv31AxLNrrc18pNRq+R3lHIkNxcT414u8+RGLI2NNKLI
eHhpCL3G9WRvgnCE12S1rO+RBjq859Erci1T/ksmDY1RsbkJlETftXPAcRAB7ec/Hf46v9kMxgS9
mXgBgziCoyPdYEIm3YWVBh9SXu8Uryp/IobzCteM+Wwmtefkk6TeQjOFxE1SC/simZJLGnH7dUHW
5P7U70niHTXtchNDF7sqIQCCOrm4l32QQyvwWZ0dkE9gW8XZ7eFfWi/9+og+cVKZYTkjWMevJnzn
05iPT1EczPLKOvTYojB+xe1V3a7PuU1nz1ZLUGkaYSvtq6ZSKDx0fXxVRzkcWpJo3VkwJm8Uswgv
4jQf4XuCjL0xC+NBl2lfgfbIfJuEgH4LX/3pt9ZFBxDt5fDjQVBYdyR4w02kFtOZHJCy9NZwHVRR
gcZD06kucK4cH4axDoO9PAhA20cazQ7qljAmtv6mkmbOrVbapgKJd7ery13QdI9TA2VvqVjCTjcK
iVx8hgfQl+m3nEWp97FKJfnvT5BZ8Z1CpHPfmNNK2vyvtpZ8YiLKpWVD/6t6yBwk9T3KXfSCA+U8
eA3KzFDRogty3QaNfHt4Q6Sd4PbMXTAf9e9dhHn0moiXMP+j6/riKjCGocB7ENvrKa00/DoDdojD
5hXlXF/lLYDf33v5954n/+qqg1Iuz4LDTxUJ/VOHzR8UMLOGOaSbn39tdXmDGRIJO5OHRtaOrP4y
GlVIQEhZF0bXv5z8yTMqpxn98KWSqAFa44shpuAjLU8E2fjr5cM1X0niqZd9KFl/fVoEp/miwjMz
OwWHT9cRXKxaSLMcrmSJW/pEc2/4JGtUtfOElsVasPuexuYMIdd7wYe/+fCncX6Nlt7gPvMl1R3n
P/3+XJZDSfH5pCgLl5grndBYJeBQSCxDb7NImqDQMiCwrMXb0atEECbwHg7dROHPwLWEF8y476ce
SYixIlBv49uOK/DL7094gjqthlaGp9j3iv0ogy0ZlTx4oLU1eAiC6Q2+ZP/y8JImpuW+//cnDq9B
dvA26oBGA1Xkh/79O7IeGQwHz/hN7C/ODHmxDhgye5dcnG6qMin15TpIPTkdW1/3t01LJQYpSwRn
ydbQuEvKZv5Tm0jWFdwQaO6R2jmkbX6/3gEk/J3Ood9l3FMpH/c5IHNb8WVlE8o9rede8ve/fMo9
hzd+v3b4yO+fOLyBNOphoP/nqFxQH8oH3/JirEI/aBZ//d/Nj/z6Nf1R/8/8U//+1PHP/C+XGf/9
9CNX4bcKl+Bns/zU0e/F+l/fzn1tXo/+sspwW8e79kc13v+o26T5u+wxf/L/981//Dj8lsex+PGv
P77lLTADfhsOSvbHX2/NZRKdB/7vqsr86/96b56If/3h/sgAOcbLH/jxWjeUULR/SpYhWRaxD/zd
0pxD7H/M75j/JOevyjDByIBALbRs//hHhi5A8K8/NOOfOH/zi7IhWyr/98c/aihs5rfUf5JV5Iw0
DFnVObnNP/4e91/lnl8P7P9R/jk6dw2s6yYcYMiWGGSN9EN16F2OALaIPkVpVXPqHCrJeDUpV+bw
YEJO925C/rL7vswkzcmG3wf8R0PLvB29F2htwEGcQPa+hndtE1FseEZab5O7AKmjM4H58XX6lz0E
IphA+CRFeX7/3cBG9HnMsGJgYFByeS1nN152Jq6VjFNjslRFMw0JGJW0sGF4ehlHgqo54H8quKPt
5rLcRy6KQ9fCF6iIhz2tKw4Ta+3i5zPzeXzi/BofNyIXkKpJmmgsbIcakK6o1EFnu+YGyuFVH7nw
DTrqWibOPXPPSYuKw2GZvLe2cE4iGEf6tmWk5apzZUd1QJLfJmvBga8IBcHvg5PuRHfW0YaIyvHf
zgx2/vXLxSMpskSUKJPZVBeDbQy5a2Af1BxVeuxXqkNL3aqDqMltLkAoBS5qoJtgW23M1RnDp1Yt
p7liwBrHI9YWq7YEWF2DqNOdmbNxcmtbeu5sCHI2yoqK7bn1dHxx/nqm760thhkLk2XlaQvfvdOv
BjdzpbduKzjVCraXdfEjP3NrnXqo780tHmpc5lY5zObEfbiVttVW2+jrYlNvz0ziqW3y3s78/rut
GDeJP6gekyhv4mvZCRxlm2/gSVl5bralNxqJ9ull3CrnpvPUFnlvd+GH6JphweWBXcHYC7gTdVy4
M2bZgOfGlL9Y8NgYcK0ONDzSOHBm0OdWzjz57wY9ZXKjxCXGo123a5+gr7TDR8URbVrb1vmZKZZP
bZB3Q126z4h9D36Cv4/b8aLn26q4EtO9VH9NDNgCxtuo3+jSpdi+WP0LTJp6/sPM76fpuvAvJchl
DUo3KCskw2SHNH0GKIpzftpVdalBWXlmYs591fmpvZuYMrGUOKz4qvXKYxXkUB3azZtV26otOZAv
OvnDuAUzpdbnHsn8vJenyPtJmh/ZO8uCBhMykAidQwyszdV8kBHbXKnETba2QTvAVpz6Jr2BZ/zc
oE8uRfKf0GUAkjLNxWpQS1BGRsegs0t/a1x0W86QO1StnGAl/Weh1F+nyG9b1iKUGoo8aLQQW5rm
gXS6VAD3IutKWIjy4xUw2QT0c/s9M8N1kkFYRV81XZzqlRldBoMHO+G2g7wm6c+dpSfngHoEBzgk
lMh/HE8/nDUweRu0haqbZlff+SvLYR/a0pdqo52Zg5Nr7J2pxbENMFrSx3nnQxGYJxcBOniQB3Xn
RnSc1z7MtEWsTvIfL8rkfjoe0Tg0EVAz5BbnpVw7/VN419iQ9rOM2xth512fW0fGiVMFJQFVwieU
NVk8hF7vlrAWp2EpZHCmc1lR1u/NaJN4sJ7pDRIabVhDmiAI1iopwOKB1Kp2lgyYYLD0bt2WPXRq
/WCgnoXMQSNUxUUYFU9+O77K9AGu/E6HZwQuWRiNofhHA4nsjJi+IUYZI34CDe8YlcK2KUOYkJKq
qR+yYmiuUWXi/FAH5BW8LITYZpDA9aLIeYOcR0XIGlR8STmAFMOSEmi3W9g3yT6MT22JJoxZZ/Iz
dcVylRcFKuGEwCNw9yjXdhCOhKuq7KlP+5xJq0avkEwB+A9fLEKehgAmsoHK1dHVKVzRoGY4NYB1
txvCaKvJyKOAiN+n0PHbtAFmz2UxNi+miGw8kGlF36VCjdvWlBQF+rG1VBu4kkAnZdVxAKbttC8N
Cy6KM+ffqUWjaEDBNYneUwp0x4umDMUxDHuoUKbSTX+aG2MdrZvtAL5ds6dNvoOz//wV/PHoI7MC
WJZ2BRGiQ31x9NVlCZ6mwOjwrV1pa9BqrrWa9oYTXlWr1pVW4hbexY1w/uT7ONxjy4tdn5PfD+US
zq/pQdwPLsTs23QTO+M3YwMjvROuz+2RE5GGAVm1wj+zU05d7niCCZ1EvfRAQEc7fZ+uhi3N6zZN
g/PN67bnLpX5+x9fKkfWlqetKYa0ac/jK1ejo+V2uJ22Fi4bhZvKRkDK8c7cJbMT+MGgQbXxcJcY
1mL90NOWIQvH8AaT6sYImdSNXAVnjJyexHdWFgvGkAdJ7OLZylpZI4bGLe0OTu9G23kWa8v9fFfM
z2Q5KFo6TJVTlDyatBhUoNTwnY0lrf1r7oZNgyuqrqtNsPncjDTffR/sAC9UWSC01C8DCS9MZT0X
sSNvzE2xZm2syx2Eis5ZX/7jSU3Fkz4MCSIkUSYlxjd5d1LLNFPmmY8l/QWV5G19lTrfkLaBONYV
3HNr4jA/H8b1ztpi/oqgKQI4z7gXbvoVYkVb9U+kG2xhL2/PBdYnol6DWp1qEZBZIu1Rix3tTamq
0X2nHm69zI3Wgrqh+tw53bbj9kN20Kmc5ErNgdidWZYnDpMj0/P77yaVEx4suojMoRU8iZZjoQXx
+QI5sQ6BxyqipM/7iyd4bEAoIVgYckN1kktvL23VHaW11fk5/BgRGUdmZv/l3TgmI54yZeS6TWGP
z6TLUDE3LXKakuBD6q/uPh/UIQ+xWB2Yw+00SVHK6tJrCGD00zwPc9Eu3IqlPedforXlDE6+Q7Zg
J79lV//NMaxR7ZeBBMqWpC0TMDEhCX4oaB00tFxCZye9shzqX6tsFa7PhbIn7jeMkW+mMUy2qCkf
T+iYCcog+iG+JRpVcfisJBJS2qsg2PbTLRo5n0/oiWV4ZG1xOKZqNSaxAKpp9kVmll6/OROanzp/
NRk/WdNlVaIktLjEjECQR7QlSZdJbrZTV9K22SY/jSdxjQzr6uyeXp6LCpAbFgZJe7xmcoKL+RMU
wOB6AHl7oFkXTWDQjZLXq0mqXyoKT6Y3s34LtBC3FUQ8wKKqM/tOWk4pXwDwlUF21FBE8uiLjVeE
M8mtGkmH4CBERt2GvNoJ4Vq/hLHNbjYQCutnouYP+2JpdLENUSFqMs1Hunmq98VuXqP+CpWfaIUr
ODlzsF441u7szjg51tkNodylahw3x4vVGlNd7qjNOPEXYQsgfU86a589y4/6Q8x+TG/OZWBOG1Tx
inTDVHEAjw2iWUrHHFx2jphOPS37YA6l8sfne+KAE3h/yBwmkzLI30YWm6IU5CZoI0YlbOniW6db
GOs2nU0Tk0tc/9V3YEq90tzPrS7P66XRxVSOuVB6U4jR5JKqy1bnvK5358/rZTy5NDNP8LvzWmmH
QUo6JrCvQtq9r+rwQiHa8NSrz4fzIc+6NLTYBpXVoacRM55oNycnvsoblJpIBJq9Y11Hog03zC79
VjjZFXDh/9iL+GXdwD9Cj0PmND0epujRcA66j3WyL6/rjblDyXSPH+ZkTnBmpKcf3L9NGQv3yBji
svUNBorc2qbdpJuakTWbc27Y6Qf328xi5WeCHmVyDTuiZgbyY93q8Y9UnLR7Ke2LLcC4YP/5A5yf
z8dN8NveYhMEGUwnaEtJjlTuZAX5rlhEf+Tr50Y+eGDzc6JYTh5FsyyLosnxcyrDbEiqgMlTN61u
dyRwVtM2x9W06eVwohW6vI70WhFcneswluYNtRygRlRFbzHlLDjUj023Qqh1Qs0SSYR1sDPvZIdY
co3utXBpbPI1xCnrM4M9NaXvLB5c+nd7r6shwxYRpHeMm3FVrNMNKEoin/gSqRcnWbXbma7rrujP
3UinVuh7u4ulI4twt5sR7bJmHfpfigYxZwNUkS36Wbn2ALCvJMEcoBiivI46aswDyBVI7oXR1Vq9
2QU6wpNWA6+QnsgvlMwhx9ch24rosrSh1TNvP5+opQt0WBQyYC5o3WSSRIujUNPgTxJklnoPgKsP
oJG4MFt6wETULscv+bnD4uRjeWducSQOliTDqoe5EvXtWr3wRNfLznX7n7yh55SpacrUSumvPV5u
alCjSUryhxOp2dHAA/bBjZ1pA5uGjfzsnCp5U85M5Elf5L3RhVtQIAQRaBQrHeXG3PhbMtVO4JqX
+aW1QbZ93W/PzeWHsPTw7FCrwfEiVKTiezzMcopzCDixqG68fb2JN+klQnBwT5+ticwH0HL/0uw3
D4+ucHW5fwFoCLWcKLBGXc5+x7SFrc4R7phLlyZg5/Ml+cGLncf1ztpy7xZji9TLMI/rbnDnik/z
prqcE27zBPPIGWunzvr3xhYbtg7FvBUHVUTMHE6FkeSlhfy3t9GUc875qUPwvaXFKS+1YMQRYhQP
tVdjTZKSAsJqcLjN7PSGHOX3z+dx3kufPLTl1u5z+EHo8ocVXBxXJgpQabn63MJJ702XJcngP6JC
MHC8Amc1AWWUCABIQq5rpEsva0e5SDdoW29m99t3oBRXt/+NZ0pDsWEa5BEUc7m/m9CqLYjaKJNT
JTd6/wsJ3KczQzt1Ur23sdjOo5WFig+/qtN9La+by8Chbn0vbYaf4a2Mg5+Q9Tx3TZ40yR4j/0hQ
I1uLiuckKF0lZrgB9Ck7uQ5ZWkWJXj1X5jhpBrE0GhwMEYGCxYo35NY3m8IU6WD9NoHyab8o0rkE
58ldRcmKQodpiJaxGAoadmIpGfPCMOQtB/5aiulGF4cbGIrP7KuPy3wGM+o0yWiHKHRhygg0uTWQ
00DVACZNeOnSm4mm9tWZ9XDKDNgxhQoUgOYPsW6EPlmNvC26qhJ8pHRPzDtYcAzL6S27d7nDnfMZ
uo+PinYdwwIrgtE5c3a8vxJpaKoyJKqUoj8zOnERWVSezwzs46MCzK0oNNTTaETuduFTA/0aByvR
EPPepNcKHTZjZHM5l664BkxzEWz0J8gn1+dur1NDUy2N/iF6iEwGdzy0MtTgZxyRlBMgWrfWXneB
mM6ZoX28tgwD/IjC/wBj0vV0bAP5B8vqQ56ZuFehAnSTG9IhdrpT12jkCv95Vp8cBPZMmQwnvX3K
Mk+cJF2smIE+krzqV8GfcxXh2+BUr7k7p/TP3VynZvC9tcUJVU4j6nSmMDrgIezWkB5N8zuMJ7sz
k3jOzGJ/obUhpU0asPCjzL9GTdp7hfHDuNM1hJ0mXzcc0aPsr3dmca2NSgPbsrCP9MpHQZmnGqZJ
uDV9YReIffz4+Xc7sSfpmjRw8ni2lmbOX/2dk98McjPKmQn9h2bejWVAUr6kSvi5kXl8x9cou4LA
BfeYIxlg3LGRUuqR/zX1zmlSAdn1J6WGhSLdWQEi7X5797mxU5Nt0dUsEyaBTltWuydiN82fBcR1
76EVvlvtm148fG7iRBxoIB/JGWYYFjfoctYsz0eH1EKIs/oaPQ6XUNnYCMOuNCQX9/DTJZxmGX1K
6Zv3esbyif2IZUoA4AoBvX2YSrUDMj3JHe5C595oa9A4G2WD2u4KxbHN58ZOzOTc7jjDJ+iT/FDP
U8NJqIVaGp0mu5HaH1q2KsszJk6cnJiwVDq4QfJj6HhlmL6cSHHFRNb6hV+9ZOnGBGxyDk0uHdLQ
ixV4ZGeO4d4t8x4+wyCZOoT2Rjm4HAoULtDs6W7EJPN+aNGEVHIFtxxqjmUMkfXQFhdGGI4rQfSS
ew/9VSKgEuLeIIroeo4qcPvwQkAxj9iEmj8anYKMnKRattr3Lf0/FrROmpfSIT4poMpo5rFSOEzb
pgdu1puq7fkZ7QJFHX5Vm4Z7UK52eSRyyauZcNEJaf1nkzeDU8IIOCtO6TsxM9qrPgvFjYkulR1W
iC/ZRZ3fxDEt+nkRv9aBljtCOAx7uUA2LKwUqKyG4Er2AjhTB1O6D/10WOVZN0HBgqqnKSiI7Aga
7aBDTjuhaL3FmnTVN1ZhK1Gp6Dakuy1TNuR2FaYImlfybQaDHvJgouCmUAnfBmFYrGWo895gtf5Z
tzB4AbTsLij0sBEaMxACt6qH4DKGiflanQTxolLlYTvKA4h9KUqHr4petBe4Opo9ZCkShumUSpOT
N7PwXNPn0x07YYT9GegMbYjAg2vryUQNrE+1u37sGhhmNMWOWrVGrZ4GGgNmnM0A4GPD/p3scmiR
hyBkRnlAL3oRPtsa3aM+oM8pbXz9vkIfht5CX8z2RlKrsK9UOfpGORfiqu5LOE6N9BIKkXptpnLk
kFauHFhvs0e9MNWtBQBhV5SiWtG4oQovgH8CRGpBtIA1RcfG8l+rEe3ouEyKnS8EqZ2C79vQAY62
eiZU+9xU79FDhtfAy24yQUTfwfP7fYkyw2MplvJ+6grzsZFpPM8yUXTDGui0BZjIziurutCoSrsJ
2batDKW4442Cdw84pVrlDVVJtcw9oDUa7HaZ7MUoXnRete4sZboppeYn3M4sYAUefk3wCtcyfVRT
0wisPYqTD+UIXZCPftAqag1r1cjoU6l5XUMdpceR6La9h8QZMFnBvEGFZ6vA7EdmbyU3d9260GFk
RUai9J/lOhfRRUu1K3iaI7tXk+8T/Ft0u6ABHEiRsIlw259TKboucpQUmkaTum3UdMpOnQZh9fmp
dvLwlvCZ8C907qJlySVPETUF4dw7SH7TiUYx+qK+Ehw4qdWHjvQGZbIbzxk3WmF/bvnUefre8CLU
k7IGmdTMmNkzFBqj0LkAWlNPEKZNZ271E5kUWizpdiMG4l6Hq/34vPMGD2C3pvd/pbPHlr5dA0la
J7zMd3O2UPrTUtzPh/fxLDclsO50YxFXkjFanOURgm6RmdWjE0g09hTCV6m4rbJatKv4P55ILJHf
0InzcCiWPj2HYBFL4FScqH+mrZCORQ3G++aMlRNJFDBGdOZTn8PIB98XCVXJlPWOEyVMTUdJhoFW
8xw/zaqv+i5zal/e+vHwU4VNzW7hyTN1yJYqtHk/n9iPCcaj77FM5jRg2dsp5HvoiYvGXK08S0Xs
WH1rJ8FToxXbz83Nz+n4rjxAqwDW467pH/qkrClU9LGAUW8wXkV5bxhX3awTCImEF3/93NTJkdEY
9bepxY5QNC9ovagcHS+7VZPnONhKHqpeXznm1PbH57Y+7r55WArpe1mfU7WLSAZerBjpjXR0zMi8
1fVhU0IWJ0/l/edmPjrUs5kZf0VegI232AU05sGIqbbE0pzcwzc1/PPz3396GL9//zyl7zwZL5S6
ThiK0QH4si/14KaWCZpzyfnczIkT5Hgci+nK4YuLIdTEDhz55P93h1rpxaCuUfWYW03mvOW5iPZE
lePIqryIpKcwU4wWXRcHNQn/da6/IxnolN9I5ncr2S025xJGpw6td49r2Ulqta0v9hkGx/wCdXA0
sS9SbKvdudz2fOJ+3FX/fm7LPJ8uoNWhTBiqWkdbQ2y18i+bVXENPPTsoE6fXFwAkkzuiB7ORcBF
3iqcpiFHCbOuhRuQeHdQkt8Ng6C7vTqhVYJsWpjJwmXqVe11kDfmJq7r0e1MpXv5fCF9XK+ESmDv
ibrA6tHicLxeZSlQA0uCtb/sqzU9tBdxFWV0SEM3+rmhE4PGkjVHK5pCF/aykyGLGykJtPleh/yP
HjNuvGsLLCONRNVGvz9XH/u4cmgBpJ1U1IiR2PKLgfmGh7+nRz0sRUb4Eyl0ASUrJau3SimZTqYh
bfn5AD+eLLNBmrhh8qBR+MP9Cia6sUoC2zbtWqh9Mu8Jznt19bmVEyURgmbaqi3aq3GSl/Gzz03T
KnMycI4w/e1cje7XwkbenisRn6gxzcUl6IJJmlHwkxdHpdALidLGrFK33f8y5bkFDfra1eQEW3EL
ifeZ4vepU00WTXIDpDw4nJe+36BKtZEHyuRA24FGOOit9jre627tFhlVzdgNzzbiflwn4A+54egb
nzPGxsIVQy6R1GHYEtEkPwt4cCHcKPqb1jizOj7us2Mz8vE+gwQU6cZYhXFigptj3wUyIjLnctIf
lyBGFJGNTMmAs2z+Eu8un0TmiJRyCUKH1hGU4kvWZV8+X34nPAL8R5OaI9lak6zRsQUF8e0R3gzg
dJV3nxDz+D74nTS36baHvveGNPWZidMP6dnF0Twj3CyVOiCHpbw4LVEcRBHDEwdYGAQYMsZylGC2
lQLtNQv1nwQpr3UnkXuH7JOYK7oxW9gOaICnSQxZcOuiHiYFhQS5WhWl9aVQEQNXgCiuqhmhCDva
166XFFspC22jTOlVFxnCbdrGl7nkkxo2FWU3iqWAIopfOlYr+FfhVE6P7dAhtEkyPrE1YDuc11OX
kzewZDsPhuGGXpKXUTALV6jU+yn24g26sE8okTfuJIrGxhAzAnWxEt8maeqpaZaiR9zcFxdVZrWo
v0zFBRt93KqK9CwkxUNd9eN1qKsV3BRQi9ha1IpPjRjLNqQi7RthooBEcp9N9UprBuVGhGAdFRI/
JpVv9ep1ASeh20kI0XTQdV51IUuwiwJhXZO3LJAvSjq4mroBBmpLyvYCKp67oLTktVkUhiu2ueem
QvVnMELLktJqjXLAREUgmL7GVSPsyIsifhqiPu5o8lB9acv8VYI0a10aQX7VSGEFo4nIkwPJp5ur
sdJxkvMiv0WYxHJ0I7zitqSbTi2ehDh4VKFkv+9SP/syEQSgHqhckfUJkF0rH1X6MGyl9r9lXvgt
0nyk2YBGJBG4tUGB7XOSqGLM+IUXFWnMkir8qxWqF2UDQXeVVd6VEuiqa2pTtYk6YWN52gjFGeFD
UuBNATP3ryD+/FmrxZeu7O5LcSZ9gO8/b/tXX2ub/ViaFdxIHQpCXvZYw5G9lnt40nLInOCIqCI3
G6PBbRXtSkaV8dka4tzWDTHftfGsNhs1UEzpxevYVZdtkuVbT5MTO27DJz2WfsrwbULjlva2pwpU
/6rwxTRQlo1rGDM7NOB2wcB6F8YUzXbcsccAbUK7UKQCNpNA3LRS+Zz6kWxbwPwbrx4R/tIsp+nj
P0XJfIP4sLNjkvt22dR3nZcETuPDDZUXUWXLnIR20cQ1vTND6tsGpNOhVjwHmq/u1dzKUCAN+59d
lE2BLccBECrLaF4gvrwA+TKhyk2q2ba06lFUrPthNOJ12iivY25eaFGRCE6gR8ZDiDjjS6HGOvIT
KGbbshT9kDootrpCstPa1Ney4D+Kaq+Q+orDaNPHeqfbOO8SStZd5ifEc/Bb2X1TlJXddpJ2IUih
GO9FsdL7e/AqRbQqKnLlO1JUYrkO0hJ0h6i9TWp+EYvCfaxZvpMV8utUqP5l5KnJNw8dDlyyqapI
EZNYfimEmdQoFydXrMmQmNLUuUNU5Gz44UcKOcMmVEILyr2pHNxA7hBqDWIocwPo2TqZlCEZHaC/
eYYgYu5fZdDIsYwgbbC6WdOq0a+qBIZ6CuboQldTd5GIfu+2qv8wCVp8JWZZsqnDvIMmMXnMRgX9
XcQK1lM4UYZIRKfQfDKi3VS5+Zh69iim31O1fG7TLHajKAKuF4+hrSkiEmm1iB40F6GtjTBP5LLc
Q9cuyDurSFS7zrt8O8lzTw+KGA/gf55ic/CdMoSDOJ2yB9r7EAgoSaBKPYd/Al3nihvCd5uhf24b
5ULV53QdnXOreugtJyuDC88zx6+qVKDfZmnTprO6p7oexDV8JgDCI0l8aSLUTX0x911O/2zXN1q+
sVQvZiR5vx4GtKrDqdJ2k5xZ9IAXHu0ucXqrB0m9UuNS3ONIp45AFmJdFPlXMdTeejJj9UoaDG4I
oSn2saAi9WlwBlYN96Khhsgay134NVI9+dofUljvY+mBnR2sRtRSCao1bd/XavQQwES4FdXWWxmT
/lrLzXM/IZSt9FZ9nYxScCl3SmijiPYzVRTZaRR1epkSTbMhZQwuINSNcTiblkJHrapXcSLSMVvE
1XMbVYXoRKWEYIwEZbnD4Cc2t9esNN3jItGyeCYTp55Xm70JB09cXyR6EwS2P3mqS9ygkxQspx8I
8vXrUqQFrEU0eu2JMRgiuNQu4e/JfohmM96OVvLWThDjN/RpOXHgPfsqNJWtoqBL26maq+ajeSFn
/k1WVqPbQ4m0TpHzIzNOPh0iJGNFyppsa8ZhkJMUXxce+u+N2tzpUh6vghDx6Cg2G9eolepLTTTh
QnyUuUaYXGYRcAjbm+KnvJPiGFmR1HONoensatQaRwqzlGOjVwvS8pl5XUNmtBL6oXKFXNZcvSQ3
BfMULLBFEe0qhCAv2n6K7tl58p+pbAQqAE3LvC4aDZ31vH2i8eBBCaIGrP0k37WVl7h8vnRiv7au
iryr6JLq+hriI25dhO+SVV/GA5KfkljfxSRsVkaf53dRlH1NENxkvj30Jj2ukJuk7cprEi/mJjfj
7lIBN/bo5VGxKmUP6UfU5qbJTJ6EFuaBlWzMGlejGgs3Uzbkr1C2CZKriQLNeCgXlRTaPC5FO1CQ
8tv4+jB8h9feN23VVyJakCslop9qREppRUqEQq4x+P1Pn/LARori7IbS2o8I3imqIYBl0+om0CFQ
GQo04OtM+0LOP7BhiZOIcjpEBqVWYHnp6V2hC7OyXwHwECXzoM8dFqGwRtSm/x5nSLSn9LiuBcLP
67r34h1dxMEaBt544zEupEoy9SYjh1PYnZmX112mpdvaR0BtLLTvAxGWI2te7Vgi2kuaH7AEJaNZ
86cCRXLoutyh1L/4qT65fZwWq2jQi13QjVdC3zWXPbpKuE4i294pJ0lM0UxUtdiV1DI1QG/CTM/8
aFRp2U4lHb+xhP5bQ/LKziONdtJWh5GsFf1mNVpT+gaFaL/2qPeszEys90Jqjvs0kfQapZ0ihWIR
99YOhAp5w9KcSZ38YFUlSp5sqwiWw13f++ZtJ0HfZpSK+qTWbbexoDa8jKY532b5Jll5XfC+cL6L
V6WZjfYoRM9Jposuem++tjJMIdsnpEkbOx/DDPa1rv+iGIPy2jYqZKAZ6rdtU1kPTV2ar5I6avDI
cxuqcVaw94WwWsNN3Fx5utmuvXr46nmFcFuoAqwLavc1Fj3VnpRGu+5UpXor8TT4oT79ZsWkuGx4
JK/DKe9XFLYeht64lqvCuCwpVr2VZqlpqIto3TPlCGUrF+wMNMzu6iYVbTE263WneNp3qQv926r0
vK/9EHxDvOLSmrhVIFtMbUHOrZc6s+w6u+lj2UTiE9ysL/9Zl4i/5l+G1v+SI1Fue/WrFxiaOyAt
vy8ECWq3wEInIzWL8nriknD9xAsfiwEy7NiyGs4yAw3kKDEdgy7HlRn70QXq1PFOhFpwK0RhfG3E
Mzm7Fso7KJHq3ShpuSvpSbxHBfGWYn6295LyO8WsBE1nOMkRPkqjykkjvdjoNQW1sdVEwP9qdUdm
BIbXQRVgFkKawMhz789pSFqY9tHwkdLW/2k0WYqcZp1flx0ivX6lhy+NgbMEbTfE6HqQk+w12hsO
wPTSJ3ofqZq0pDgQ0cM3ZjNUfW3ZJSgP2xoEUNHxMP4cBhFdwl6OXbVqIFyYuvoiApq3keo4dotg
/NlPSNiP0Zy40ES0Zr0kLO8jiVqoqk1sD9GQQIgrAo550bZN6kpmMkKTl5rAYWBhhPido3LVZl66
51a81JsRMl5UF24roxX2I4HQVqjkRkZZafov0iF0iVCXpgBAqpVg8ThSpAGrKeuSzpQEwYHqvhO+
fx6JnswVyGRAYLKED4jo+diA2gtiK8KnBdxOWuO1UtP4v6Sdx3LcSNqurwgR8GYLoHwVPSlSG4RE
aeBtwl/9ecCO+IcsMlgzc9rsupWViTSfeY3tyoOnwzNXVi2VJTRNL3fdl7rReTaKjqEDIf8feMHH
Ye2oaUsdX2ovr8P9nKX3mCfvCNSfu462LCZ6favCwy4ev5/uV8NqaHsvPC6W1T4rU+RpxKvV0XjF
zOuYEFxuwMXsB00KtmmBmbxScenbPBF7CT+mCzn4l4PDYIEmt6BjnbOsP6tnU8iDSfxUm7mLPmNK
ei29SOUEYitSpmMxkhBJ1pzsOJ+v38/8E4eTgoYKIvf/Rl8qOO+qGmVedAhUJKT062q3cFMXNviC
ULwMzF0mcv5xaUFYDsmYDYj7bE+VOnarmkmES/Dgc7lvmgzJAu6o76f05TDWIldgoHH1iU2ZJB20
c2MpBiU/qlyQnbRour18P8hbXeTTZCwd7jAkQwVG6sd1ywCWUj80oIn5wQYF/Pl3upGRKLIOtRf4
6o5Oo59HLsQnD3K/1z+Op/+Adf71XG3VpqVDYepNKfDd1yMMnqdWiiavwP3rVEHag9jvS6EbY3vG
UdW83C82lzoVX1XCmDYII/7S1XP8bNHEqdmJBTKp7xM7XZXqJcr0m8TR+fKSJSMTZqBWBjrz4/JG
aWh1CJaPHurZ6oniCnWlpo3RtQsFl3ww2zz8Udng51zpam+CszCJp9RIV37EjjMdsCgbrksxE8zk
ktZVfmo5hXE9tKP9VGh1+DCXottgX6M/aUG/+KjjQWRh6rsJpbTXXN0QT7lCNKYNanHXGfVhKBXt
YSoQ7ymdTNnkepDn7lALbqu2yZy1ZKjiqpWz9lkpStDZc8sDFsZtuyr6TErBVDTWUz3n+UEKQrTk
USPtt4Xo052OgP+v2uiSk5iLeJfqowU4Z1GQqATFK0wor6ZCsXYBycPPvsj1C7f9VzfQ+8U+e020
KkoQ6xhZ7EUjZYOS2Juu1SVI1RdNCrqqlCbYNIDU4MN//KianjUNXsFAAS2I8Na6huEASMUO/X6l
rNL1JSGtL04HDQOOJxrp1Gzffs+70wGwM5JiCQR7LFsahrbwN9IxdYtIu3CFf1Hm/jDQWRG1BeME
mgR+g4I3rpvg4aRQBVFq/b6ifX5hsC9On6bTBFmkP9+Y/h9XcXLMwAkW0Pykt+skTtZz2/jf325f
Lty/hzDPOpE4Q0USzwYAeWja4Z8OF9Si1i/M44tqN/PQdA15EFrT501BdR7D3CCT8tqoXBt5cIOP
JEimaWtqP51kfrDqi2JAXy/dv4c8+04hbbJRHYGuS2jjS4kXJK+Foa11PfNAMNTpVTtjU10/zvm9
mK6sHlP13PtflvbfP+HsDGRYoYwGVWev0Z6K4qSEJt6F/9N+fLe0549TYZH7RsvSWmjdDCgrh86p
tPmM9eT8+H5CX+59RIQX7ibaMuc9zkzP+6IPWdOuPWrD36YKtvN8m+nS7vtxvvx2cAFgptPq5AL5
uO1DvR8cp16+XesgR5zfIbZ+oUN2vu11FBvpyOEbAOJ7+efjEHIs4YehY6SpFr6W166cgaBLm+33
E/kUW58PcxZyDWHsKJLDMEPjNrt0JZl7VCVO6rrENHhFT5zY69KTrSxb+/2Dej7o2YM6RGAmI3zK
oX8vpKgE2zG32drXC3soRunoIoD2kzrcPyM6SwSm42Z0HiElMnevHktM01PWqPv7wQ6qHj7sbu0l
1wJeluPNVyPqkYt0R/QT8J+6kcHVp8K79BJ8enrOf8zZmpvhNFZBxo9ZwlyAFfvX2i93y1r/B+pD
y/X4ea3/PfOztS6ydu46wWCaK3vjUdsuMOVoq19URVn+oO8GOnu4QRU2zVgwUGehGmBt5uBGDh5M
a0XD5/tN++VI9Ah14nZShvN8EH17PRaYa3pRalHddLI4fs7iJN6UxtybpGR19qc1hvC/vC3fPhto
RYBLvHXOOUJFwomXKIsJxj0tMUilGlR4pf39/eTOrxZGWfgxb0hs9I3OGehSmFjCUZjcWD+I8Sqs
/0t+9j9/vkl/FSEEyDhnzym4hVYTtt15wUiTIxSx7mZJPWxp9T5+P5PzSO6fkeylua9wH8tnG6Io
MYqrHQNJiat2F++rQ7sy1/LhUiT39YL9e5jlZ7wLrERBsaxVGcay79Rx36mX8CxvQIuznc0n+b8R
zmF/tH+Gqc174XWh0/y1pLq4phGcP1VW1QKvDKUjpFZBYTqvXs1IoS6qQcVcTVPbP6S5dYRTgqJg
jhVySXWHOm2hK7ssHfoXp8Dsjd5BVnhT23a/Qiu3NS+k6frcx1NCc5DmRb8yO5xya6lEL1iJzRso
6OIqUbXat1MIOj2asetcFnBmp+RlQtDYnftYQO6Sp5+iaipXURsacCFhdbkB7p27RotrNj64TxAO
pmtTHjXcE3CmDWtnpsDtUHPMHRx7UmmVYJjk5ln9ODki8qdeWNuu51aUcT1MgxDJ26prV8qQpF4s
DKTOs6Z8oBM1/SyEDp5QyYJVJamDqw7tbHvVJGvwaKRuX+h96QupKb1JU4tf9ayV+BKXkq8YCUXN
RBeHptFeZlymt1E8pMC6bUXzc8wvKErabbnTtD5PfFvMJj1hYYHCk2hx2XYZP2L8ZG+xtjwkslHy
cM5DeOoDPrrbJHP2BCS7Q46jlyz1QiD5CUujI99FzYjmC4aWyicKWu8MWYwCekcujtd15lZHwNfb
4TTHa2klfHWdWOt8fekQnAc+jKoaWNTBhUHZEWWqj4eAan+XjEGNdOgkU2YlETW1VYEFX0EF9/tj
/alKw1iUTUBvvIFxP+GS7FJQ364wk1gUgZud7sV748rY1DfVpr7Ah/x8hajk9jiWgWcmt3/7Ke/O
tq7URq92ZuVZc6uEK6Gmg8uVH8ygUYTtyRHN9GJEE3I1qHF9LMPqEmruq8f6w+E/W1l8wVQ7Tbgv
Fxm4hQWHGeGxRwdO9XFUuwQe+iR/cnZpnqeJYaUqYWUwXGJvFtTlfCjWJRqFCEAuIcqeNm9zZUFG
rvaXKZoXJ3uWk9gddQMFkyCSb20dvSZwmmw0tReB8jz1ukvB5xdx4Ie1Pcs/ckOL8OBhuMaf0LTu
Ntl1vBm9yp122e1levyFl+I8pB5GVc2LguEAkG/EVF/JxXxpSuqnKIj6G1QtmORgjyH/fzyItd2C
vHQ0aGHXZOC+su3R5zY2eKCd/gfpRXIzm2AE/oQlm9oneGlghiZIzqZlcwab4TTuMM06oOa8rOEC
0pX1zYXD/zmcpFvmgMI3YCvCVTx7bfV4DI2qo/iOpDU0f0iDEgwAGmLRvZyLJ3Vqtq0ce7FJfwlU
x4XI7/M192H0c80cTc0ohRVJyxesfaXI1i3ux2mpHBPnknfgF0kKWFIFE0kWdwk1zw7+kNHnqqW4
9Xp9ZYi9vh820RpjtXBl5BvndkKz++KBWP7Mj5HGx/tu2V3v7jv6bVmRyaLl/C0iyYvSR+ZO6wWD
aV+ggn4qGnONI57DswHaamk3nH1JybTSJAmi2kM/9l9T29zLSTt4NSYfq2Se+xclKpz7HENKV1Py
5mihoPcTJlhyMEPbvlEjLTwaSqM+5GkW/quvU31XBoPlddkUy8RCLRqWrTlYq4QmYO9LNOIe+2Qy
X7/fkJ9zASRdF8m2hQWKZdDZLCobuLMSZjUd8MAd7d/TnKAfSNe7uc3l9kIGsESsHz4PQNxlxSBJ
Ar2Es/Tx89ATzkvZKRovlE9d6rdi3w5/1eRnp2DupV3iRH/a7MtooIwh1/D6gTj+OBoV2y7NUSD1
EufXUOOwdT8EO+cSJ/rTAi6jmIjFwhhCFvecjRFLrR4OOaOUw8+8MP1OUg5Vg4mDRYw55OvvPxdG
YJ/fdKIiJNKAPjIqW/DjtLqyU+FSmkjZVMPNArHRe9PaaXGNscKkblWtBMHBY2Opj5H2VGHK1mnO
r6B4dVA69vGTRPHIGV8ovafuDLewT+2Z9v5+YRQ28fNk6ASuv2Ul7RKPQijdj6RRGxdgZozN2IzP
TI+5YizMnUqAesJyqn4yp4LKgyQjDFmW2UuHffM6aRSEvyRAloM1FgfRkPUNfY7LIsVzxSXXTE+4
FXQ7FF1rvMOLtkBNwUlHyKki3rYilX+IobspxrD7UXcxhzjU2xfTnH4mI6IYTS8lh4WciVOfUZEU
SKFfIi/g96FQrqQaD/Ap0rS9mlY9kbD6HPfatBqlpWJcFGb+GDp4yuEGZl3h7flrmvkRJmToP4OJ
8u4oT+3WwpGZw1wBVx0NtX/VFEku3d6q+hZgx5w/jsBt3TTQBlcuSrXz8lbl/xrszkGVOrfXb0hL
Cz1OX+0tWF6AQ1B/Ug7pIN0BQIDHWtxHandXdfWViqFZ1CbmrsZT50FOCv13VuWd4Qd2Hfi06tWV
ZbT2s6MN1nogzFk1/J4N9PvUtQGgH1uItD+7cIoaN59UG3rvDKmmTaxyFbLQz+BC9EOr5911Jmps
uquyXZvYeu3nxqZJSDLtpsI+5Dl+XSD7tkEIJXyW882saAKUdJYK38idn10fqKcEJFzkppn2G1nQ
eW0PibYWYqha35YLfWV1+SKcKbqrusvqn3nYa35shOpjoHY/G2t67UzzOKpkZ16uVr0fVUEKyddS
Ai/N5maVWjks2kBSH1RLFL/CCP6DboyvhOWkIGFxPTXddM/WEJmnR0N2mBY30LHpyscJ9QHfzEcQ
FUmuYJwnK/Mvqx2kja5MhNqiMB7iNCKZnFu18xvFrBzXsZqx3UhKXx57NZxOqR70pypMI6oVcwju
ywFamwH4OKRaku2MobgqzaCZViaCq+sOduANLJbikOAGuJEXIMU89s6mxZXSz3Qh/x117cUIAFzV
oXgwxmHcl8Gk4MtoTKAeDA23YoBUz3lT5ZDu9RxObTIf1dKuH6KgZP9lVrcKQA2vtGoIf7QDJik1
qO59o2gD7o9BUpzkXrJXSpGqlIbpP/dYwIE+rCqhx66iJw2WDZJ2FA4saqexAnZfHK4nyCbMQgWP
mxXAgcHcog8EvDk/KHLTbHo9sq5bzemTbcgNcpqB/qxaHLI1Nn5e/lbgIv/KFqUyuKDB3SjK7KQo
FtbqWVBEjY8uBX7NIrVvy7lLbu1SVzelnIDXaDPZRR/A/lXjK3cz6XF1E1J69OoyDCQMw/UWa/dm
8OM411CbLwblMGQdMu001jwlysKTyGtxYGthJSOsn0CS6Q5Z4By6zFavsrBw/DrXAdPQb81pR5iy
eg9nXHsAipduU5QsbsswTF1DkLAb1UATexDJ76Av7olATZed1+6t3uHHWaa0toyiuMsAzYxuG9ji
xopGbReEfXIjEMXaxULRV9FoDM/zYPYJpQcqz03AO6cn5ri1x+4IF+YWhN2fVCdSUJWZYqI96R5o
N2SI2xlydgWih9cjPMHu713DmKbJrWtrvIuE1a/AxYtV6fTyNddRvNKGMtyYqsU3NlBWpeqBREvc
GUeEOArJHWPpsWyLZtWMSX/lDM60jR366a4xRoXkN31TZV6sRXfggTrXKeXQM3NLPtmQJjd0PPu7
Etspt0iqcZ8NTb2lNYducpE8p8DWYy/Xywrm5jxHtP3GVk3cIhCUfytg72WOmL+GDyT8lOgWq91w
LdmJcquZQwxQzrZ3RgV4Ctfryp9ks77tMhBHyNvkR6cfeUsMULhtnwIPHSq8W0ObMyrF9Jb6KHkc
pa4Dt9eYbm0K+P7t2O/sJEMbHsNUenbS+CDkzvQlO6i2htP9FShFniRgzzs48PFKbqVs1+vZsA7b
KD7qUlo+JGWeur06gdMadVTYTaN+ahMpc2VnOrIBH1iL1I1D7QZ1/7/pNGFLVgprDUE+A/daBfdS
qOr7AO1ULwPPtZ4tYV8nWhMcRnOmfpWkr9xR+taotG4dS0rxGIIAv0qEFa2B9zoUE8Pe+et0VXIY
mlasW7ksD9msmI+KCC2/kzn+XivB+QnAdZ8UCXvjKZuQDKjsQnnJUvpdkTn/GkS7yUN0BtMcQJRt
xMFqcDQgMEgCeNhntJth6OWHok7+BC3IAoky3L6peaSodP8BiJttpRwDuTR11MbronE48EKDR421
icepLqkkzWR+ta1JCKFo5iFPiwE4rqKDf5201N7KdvjG5zCr32MulYcahCIbCeh1raej69jRr1YK
js6Y/847RdsObZH5vRnF1wOoM69RTXxk5FzbF3EWShsWO+CpHmzxWqYOZS+z0KfKg6LxbLfxXqoo
Yd2qvVIvVsdDl697it6CaiF4SVdXAnHdl7qxRYgh+qEIjetynNDiiYO8cHuAhL8QkICRonbizklB
3IWt0p3gZr+gVeEciZ21nWNGxq4tJTMFOdpyXJuwz//U4/AA3td+nIKCyjkXRnSXOtpr0UjDLrFN
hQOWViqwuU7dl1ESESgsrWWr658BWlh3PGOhW8yACwoljlWvaGz5KQobHq82DUqXlTXXFPruIlsN
9qAWwq0isGEpTH24RoOn8iYUsSjngIRyA8x3Nw6kzwhRB4Q11PsK2QTIu1bD0VZT9T5Uh8KFtK/t
ESgc1nluQOJK8XnG63XSbuGpq4+KWda/zDxtKTyj03kaiyn4U6ZRuFHCMPZmQPo5VtX4vKhCgnxW
BJDGyTC6m1qewHRPhbi39Owmb0W50zWpijk19Y3CawkGvB9XYjb0K3hCSrAKUzEdm8hE1r7PJem2
rHr4NE62CkSjgfLInWTlxEZz7MHW+pEddysZbNdL0Q/JQyoXf6SgjLeRWGIguU2MvVV0ykNZAxkZ
9PagBVYGW0RWkZlIufFkcSVPle3rSBihUd1SdCsU43Hij/tXMIP2cIdusu/iNzx0Fc6+EzrAOEvu
T9D9+phd5RP3i12J37C60h7Q9byzpxBBFJug1XF7qZxfOtyAoTvF0VoSzV2ji+x6zFPJbaN6HwZJ
L3yhCyRXkxBUqB9nBBhuZxRa6fc8ep4T6Kqr10N93xSJdpOWqnMj663+2IWhcq9bk30/y128RBLa
A+dS3A/AridZQAcIRdrCmqKaHO3SpG62dYxTuqp387WJOPffAYbsI7EPZcAWsQxuTmd44hQm11Jm
xE+QjvR9mg+5y+cZtnMdo1Ccqj97qXC2ZiPDZtTmpUzYT38BhYM/RqEOn2XVHjN939DT3WeBXvnc
9xPCKIEFPbaDoct/a1zZA57CLph2vFMSY3jIEJh5QUdliz8yd3jFbQfAOAg3bK1oJSPs4otEh7Ix
VIaG65YpH9REEodSMgaajrFirzB3z309ytW/pp45toczon7sqnnwClMZ99FQKD2SIunMyZGzHfJR
5S2oFSJB0We4vynKdNVY4qYWXXIdOla+Lssu8O0saX2jpD7iNqaUrxF7gkmUm1rrS3o1uaagR6IB
RzqhKWK5QW33z3jhLI9hiKVNpP5M8hI4UaA2vipNE78TE0ZXseJphzu75A2SAnGqsO+lbByeNRWM
KtpuIW9pf4fjjX2QCdR2yKLVqyEclAX/bijXad7FO9kZmgfbCJVVgDO8r1G3fwZPFv8JzVZdj2M+
3OQ5OJzRaQsq9niVzUzW7w2F5jDVsOOAdgeKN0jxGQG5WFHW0mMcyognq0JZO22Pbg06MgjST1tA
37rbJdUaXIC6CwMd92QbJLPW2MpNPZTwCmq8oVZSMVS3TcWeVoxG2VWxanl60ue/FQ0rcLccrdZN
bEeCloNx8AI/zUov0JabuB81Y+MsBKWu851Eyq9LQgm/niGCVJgPG42MAy8IYNuHjwaCnTI+KSh2
H6e5k/raNRtRrwJF1JsYfvZJTwfUWlKRRldqUWe+VjfFwTRraV0aAhun6TciZs5DK4eRJ2eNCVLd
ZN3q2UJOb8btxegeTTOpN2ZW4U0YFui3R0R3UqKSJas1/dK0TrJ7q6Fvws1Q1xEHMTDWfaSpfhNV
qT+UARUvvt42se2m9rPASjd4aod+pqmtB5lSvsVQuuPYOMM+n+T5ZLe1VK0gnk87yj3tfWqOxS6E
Y4LIkdlsprY+oiikrSEWEaSMcXav9UazESEqTuOkV9u8KuzjqCVEKDoMjXiIdqKyuu1kq+WfEpff
Pzb5ynY2zT5bD2AySq/q7folmJzhdiwG/Xrk3V/JqbJ8mBZ6RGpYPnbHCY5fUf6ULNltJ40OPsDD
PpipDg3mM4hqbL46feJxj53xOjeR8LEqIa2NzDb3meHEyAdXJS27idpLlQfmAwCD+iCF/YBv2EgO
U8u8sGNRr5pSz1eqHlXEy8FJhSDCw9iB6A4WwaJZ+kVbGRppZD6osJHcKNeEG7fSUyYwMJ6Z0SHM
a1LUaEAG8uQ4PXmw4mQjWb2hNQSDsAUe6gCzcn5B7hlmL5GD1P0OU99kVQuB1maVan4COMalhUMr
rsmwJCmr0O2pM/lGM1Hsq/DFMvQmIuMfhwVOTotqjJ8UwSNKeqbuiioJt+HAEEg1TZte6MWrApJ/
WDZG+pAn4x867vU+a0N1PQem5QsroGDAdTn+krpp/BGLWr/SlAZrtSgoYFhKcOh663UoEqobUNxO
Uzz9MGpzgkFkhkd7MI6SqV+ZarQn25U2fB/zMAyCFoCU7SUjN1dd2kBY4A3bFFX/LwVin6s3IjEO
PBsQIGukmYrbhoBi0/dhTj8wFwdVjU52M66MDnhVa88PmB0UVzSSRr+ZlWODdNcPZMiw5Yq60jxG
fGSvnZC5muJ5ZzpjULhJGVv6ilf2YbKdP4YsHHB7XUhLcyjQ9AGrfYqqqoGHBmEoE/Cy3WaiX9WI
jvwhDfOjHXWx11MG22Vqxo+u4nyTDRquYH29KA6xL3V5virk6mHUsF3pytZY5XFkXiOQTWGdqxie
UnpjNXVmu21MYcdLG+WpF8pjplkvUDNBZcY4JEujGfqgCxLua8u653FQT7pWwfyCfpJ3tn0YE1U/
VoZxJ5B0WlcQazx11Ajg7Eb2aWSnXmMV19Fsj1cASmoyzvRW5if6lqLMG3sopC36wn/heGImlQQP
1Kyk20bTi3siDpDHZWbtSEjDjdRFL1XiWH8mq87W6TDym5L8d1VpBi2C9FdvcORCIRo/sia2dg0L
35Hq2lMHR141bA9IPupd0FNOsmin3qC6+Zxkpv231qwbuXeIpWhQ2fN9ZqTRKZmDxqYYWIn0LoAN
BOS4jfXWT2uw1y4cm9C6lxU9dxUBSwy3eDsN7p1aRXYmTePVqLf3ytCUlj+HVXbMZ2N+HOYm2FkR
EC+RZCL37NwxrswW4fys56FPRKidqrhDVZywbTOgQ9us7XqoPCO0AFAV41UjUOHSsuqvWqd0tFIe
Nin7Vzbkz7BAIWs2I0QrAzhAkeixj+3pM7c7ynRB+KLOmuKS4911fYx7pZ7lv8Mu0BBoBTFaNRh5
KlapbKSKZA6FupsQYYebaOzlcdOPQfLX6FJjckfLSk8gVqprvaHzbtbRxBXm/M7nuXLrWP8bw15y
iVDaE2L6jdvPMMyrbJBWuNoFp9h2ILCI+aeRSgoT7p11zV2CmmN3G0r1w+xIT3DqC5f+6HVBmuRF
eqyt2aexBxr9Rirlv3NiJh5CotuSIjM9fQqNcxShqKz2PyPdfIicTvFbaY782RkzPzdN0BBzaW7M
Wn6EiAwLNbCuyn6a7sWY/YrBabrRXFTbDMIeIvMD6JW4cczYS8sBhy7sXFe6PI0kjHLoOpFmuyLQ
xrXEXXUVOeYhnamhyBYc2ArWXysiDZbXqLutmfBQTuWeDgNWhq3s7FvsRCNPzxTtNU16VN4g8aH8
VvfhbiKfPzhR9qMEpMHdG2Tpaxnbky+1RXSvIC+zH00yxhK1Q+TetPDFhvV0Jzvp86BU+SEooGgW
uQYNV0xdbCMp4Ay4D0bGavHO9ByRqisoVcUIxa7VdK+yUl4DdNOlQ6fX07FtWmKDzEHGgoW39kGg
2C8dLHC/l3+Oom6OUvHgGGgVYwl0g59GcLIHWX9SFKm6dhpun0af5W06tck2y0nzZ2oWiibraxDK
4zars03hSPi34fJzxQNNoasL9Cta9RKU3WQCuGLLu9we0uvG1lIvt6zpGQIv0A6Lq2QKZBU9w37O
V46UaKlLglR7kjMXG0oXpxKnrmOkofbaJVl4oAkXIkiTKxtyCagtgs9p9FP3UDpKfak/+1X/8l33
4RxNPKa2bJdaCXkIeDn+LF7qDWt9rR8uiaq8wcE+NIs0JGkc+uX8i9HNOUotywrAC4JepVhhnb4D
37+ii7au6aijhINBZosJYAbp35X9RW/5kvT8p/YR4ys2RnJweRZZ/aXx866XyPsVQSVsaFYhGRhH
0tNEZ89pjDWMiQtdnc+NdcwcaUTj84ZCNq7CH4cyJHMyoenSGVGNUzXF92FB4H2hc/Sp+cZ8cPs2
IQihACerZ4PooTkNIaxOT53LZo8iSXLqdEqwiV5in16pkd8V0qLLIf419gjsdT15aWW0N4gwlrgZ
IXwwKEa/tcwI3FNqFGuiGIg546jfXvipS2fuw6eHw4T8AV1CGvQmf39cj7bvK5wwnMbTT+NrsPG7
zWLWbSDigNWz1yAzNd98P+QXI5qL2pKto4JEw+kMuFFmmmLUA021Rr5R49ewvpX7i+7Bn7vTH7/A
8oXe7SjRpkNDc2PpTtMs8cSpWET/Ufdcp2uKDd/P6AssysfRzvqEtlJ1hkMX0pv2lGDaXbZeHKRV
srcFJXxRw/urfv/7/aWdASN7aJqjlTNet59f61/AmlaRHyP8utLX2crx/1vZKrbGh/HONkkm94mc
2+znQd0n+VGxEhe+NtKu0YWT89VFgJ8fOsV0+T9T3UCDUdzTKjAhRfzD6POtasS/ZiXZC1RTv/9o
X10E74c63yG10Ilf09az0aI1Hy9rBH05wCJhhjI5zATt7BKoJcuOKsOhtBdXfj6s7T64sFpfwNuQ
qubWxlHAeYNNf9zlatHa9Bxht4uVts5eNATiclImIDwVpPzV9wu2/N4PNwWb4P1gy7d7d6SCtoKA
kTMfW7pD8xY+eedX9F0S9BHai7j7BT7yaTTITkRuCgL5xhmioHZC1GKasAV3H1+F23Sfe7qL3G+A
TetlQuBXFzaIRBwTgJo49vmr0Md9WOhh2dIpMpWrLgtpq2iAkyy5qQ5Gg86XhGqKX1JQeP5+VT/d
hsuqvhv5bBuORWRUJFuY1sxNdD3Y9kAypQ37tiFN+n6oLzfku6HObikLnQ7dTMEB25mLYIQnIcT7
/QhfUDRAg8t8NG2hWCFz93GPJDQgBc8MrwlGYVa7wpsk3fLWPgZ+DZ60Ua71y0ik5cE43yo61nyQ
Ko2FB3z2oHDQRt2uEVi2rjvP3jjr5H7Rg9P2dDdOl7XZvrzt34+3rPO7g2CWpqag3tVw6spf6gqD
Ek87Kbf/GDNT07uwpl9OD0XZxYCQ2Mw8mx4tyFqPYzF66m04e/b+Tb39ZHau/myuK4+a+QUk6xtI
/NOCvhvxbIKUiTBLpyvhJYp0J8ez30fSyg4ZMVVWU22tervbZXn2A8D1y/ez/WqPsnyUR1FbhVF0
tkf7KrPTzMwp3elYaZb1PprV4/dDfPXGoOOMb/HCu8I87+PnwzMPeT2afl5rpIjPvALJhiKhrjWn
+h/ONvJ9hLTggtVPgK84oCkyRSqAjmmN1poHNiC+aP781XQsZGOJMtHuJOb8OJ1shN0cJ33r0QlH
ECxbJ+LVsIEiGN736/YG4jrfFhbBOcbPtOHsc26B3En0NGLwlIar7sOtdsz8xI83ykbgBUhB1qMg
6X8/5leTcwxdVZZLGVzj2RvajFIzG4M+eBMQ/kYNqVtQw5P8LLokD/3l1eWwgGC9LIDi54FwI4ly
HEKG0jcDIiFcI+G+dX+0TynU5je+0yVhxC8vEmcx+l0cAulpn4VVY59CKWhoodgne7OQqyxQ0/Zi
lfYfSEp+9cS9H2x5cN/dWtKgp5EawLVoSsXyQKcHpzoCG2FbfeBLRvQyl1SQ82q66Fb16UyTBb0P
+M+uk4j3QtdSohTzhFzdlXARjAs8edesUGxco0tfeJdy50tDnp1xu6aI2Wo2CaXUPSf1VZDrT9/v
zE/v9tmklp37bjmDoMkDSbFqb0q3c/zQY6gjrv//hjjb/G0Xg1nVGSIv6KY4nnCuh0G/cKq/WCkL
VqgK/oHXBe+Tj/MoyqhRnJBszGid1s0bi/Bqci4l+JdGOdt8VKwaM6M15BnNVhM3xniBKfYm3PLh
biLqeD+Ns1uwkriAA40Bqtd2DXnQp6W9on5xY1au9KRsprXypB7CdXRCj/P7z/Tpjjob+mx7D3mj
Lsi/xquD/mec2q9ZqHuFjDxUb12a5he77sM0z/Y1mmzTkFrsa/m2WxW75A9+nr65G2/nPXVaijOb
5HTpLF2a39lO587Xh64nppsaCwXQHEnI7CXk0RSiX32/lJ9vxLO1PNvyNYZydhCylv06huC9rTeS
13tV/UZ1vVx3ujjeWfTNc0bpsgdy+Y/tebrCp3enw3DNVum1sft+dsuP/26PnsU24/8j7b2W5EaS
aNsvghm0eE2kqCzBYhU1X2Bsdje01vj6s4Jz73RmFE7isGceZsyGZuUZAQ8PD/fteytOXEcqPjpB
0TcgH9E+AP1jG5EH3kjhNvxEnpyco3BKEgFcVuA1a6PizmsqiDaiDTMbriGPcvFCsqpBx4zd/BEV
T3GQ7QbkaOLT7Y3bWo0UPazKsepswEzjnePp1IXHytzfNrG6Eos5XV6AggFdcjxQkQbwbY1YSyKf
3XVgPvoA4qbP/8IMSgLorzGrwSCcFG3BCcZlYrKScngOnPczecyQeT9ibeskrUbcC0tSQDSzAr5u
lVM7vtjfm0ceRUf9W/RFfYb+kjvXeL/1aniTX4ije2FQCoMJDaxyKUGxdV10jOMFwkwPbSQ4vJlw
YFTkGPcUxPRoa/hl9cvZsPgYNswNbwSnpqpzndpioU4EJvGr90Jj3rY/3v5uq7vpwJgpitMQFEnu
kc4OyecAFiYa8n0GJC3pt5QOV024Klkgc9se9Zxr1wDNPNeTiwlQvTBWAYzY9c5SHG8vRPyVNzHI
hTqEhOzXlPC1lXC0aiWtEXkyjL8sGN4m5YEe1M6YT0b3uGSnhA7tbYtr30cXXGu6CeU9Nb1ri05V
Z/oSMIiy1C+LsQeQqdlfE3ujqPy2FIb78Wo0XJ47VMNk1oQuj4fBsDEjJMoNonhw5530XbrPNoVy
18LRrwW5cJ9pDPdfr6ip+tKdham4zvzc/dzV+Lq5kfy9rfGKBYlt+/+sSKHCGZfRdMIShodH5YN7
b9zZ74134Tl4bs/5sb/bqsqvfqYLc1K80OzJMLKeRSlMNCsoLgSU3oJjP/x52x22Nk8cg4u8We3n
UQEL2oDueFbij3n4EFkbvrBlQvz7hYkmFcARsF0Mhz/rzmOvvm/djWO0dlh1KMxsU4eaifrutYmo
iwDpG7C4Lm5nfCuN6JOlzsPr7a16I/Nr/nKBf6yIb3axkLHs7CwQCzE+CBfon7xX/fyz/Zk/Gn6y
S16iJ+fjhknhVXJ8YCqckgXRDmpayQ0U/u+x0WkHtQdY2T4bd8qBAWI84iSkNKdvG+ZEo+KtOVOj
SA6V1BueCjdaKhpTcCKaJ1HYGu56VCPMu+3x07UPBkONpUEwwOUrP7Wb3FbAffIGbapvhhn4EyNL
G2sRW/NmLRcmpAOrj6aew63PgT2r96ktKGruRfZqmwdBJ7etW/y2IIN/GAyoiY2DgedXCLnwj3pp
1bDMXdiin90X8rxd8pw+We+MJ+tF8ztf/eKcrQ0HWTtblybFPl+YDBUmGbQYk0p2nPPXyvFd/e72
Rq59KsZYBR8BFyHDi9cmjFQJ4piJA79tjtHwOZ036n9rV6CNEpggIXAhP5Du8jLue4RtLHCtZ/GJ
bJRKtIO+yTGzZsaBF5M5RQqaHKXrZVC/LBUlhuDVPDVncY7isxBE2dLkXvsg+DPFMa4+ipnSavpi
SBRdZ7essHlf9B+saf6YGpuyZmvOTcfc1l2IIgwwtNermZAlGBfdEnEhOEGVnt8zzJP7wGOo/GnV
cZt5aW1hxFaxLtJy1ZBuWbrhJVzcwL662fYtUNSh8n3aokxYNWIbzJRaDIrDNHO9rDbvEMMQWENa
1cF+qSbTN1RECcNNsoQ1r4Z0Frd2BMhB7oyEi6rAq442BSqL8Wf3pFOd6B70c3VIs6NoE/8/UCSs
RddfqyJMQBYnj4VD+Q6Xu61RLbiP7/IXMaKt3dtHSNr+xZG9NCSFPqRKiijtWVw0PLjdvd1uvDPf
FmeJdJcGpGtJ7UdASuDcoKGiPGsdhcRQANtDCHzfpOndwNWpbkydv/lijE0TVS00zkVHwpNOFjoQ
IyNPg+pHUf1HVkw1Mn3RZnH0jQdKVqQKBLODVeIslkre6vy0Xyir38VPMZwdBIuf4t74F0V1wFeu
xXgf7TKaSr94PS5ieIUwxzy3JQRj5Wc1u7ODvxNosOz6w+04vrKySzOyLFs3tE2eeaKgvnh3STHs
HGd8X23V7Ve+0pUVKUxYRCWz66FxNQvn7zg1/0axbyPZ21qI5N2GFfaLbbXAdMr0b/MXK7VhBxmg
PTOs9rc37W3vzaWTDxaKUMEzjWh7HZEWL69RHQawG9rt/aIO+5o5puUxnZmHeV3655pghUCOf9vs
m+xfsiotMc3qabBKRgjjufwjirpi5yaVDdzRPlXRdL5tbGU/r5YoHeYpNBjHgj3ZL0YmTP4sxy9C
Pe+2jbeVPWlFwm8unDxROsdCwAEN5oPx1TnSzzlU+W64n4/GYb7Lfx+vIOxx2atQLSBMJpM7TJbm
VH3MDjZ7zrLf+sudoKNxToybnbZofkXouUo1MWaIpAIiBEKUzPKbu2aXmjoQcENxzqqGPLCi/xmZ
yV4dtF25jKd/sZmX9qQg5XqLMzGGyRerz9lZP6QHd+82z+NP9YgaxN2obrjjmoeI2MuWQiqBIMP1
x+uWxrARE0VMJgCwZepnvfoW51tylWu7eGlFWhU0FlGTgrJlMEKDSMEdoPAFEQRlQ5wnu3lhXm9O
241g8vZdz7cDFEgOQKlHpQxzvbYkHpPJrLEaxTv7hYGuQ3HMT9VhNPx53/nRYYvDcSVCXhmUTkLu
IgBlg3BFacB6ALxL7So93HaQtfBxuSbxPS8OW0uDU0fkCd5UPd8nw8wgSQZkGd1BdEO20JXm1oLE
r7mwZodZN9NYV6GASJw7BLO/pUYQ7Ce1hNW/HHrzqzUHw12UjBECHG1o/jRANC8TQ0aIH7xYiy4i
a+I9tpUX/tEzFBD5gxrbZ2Uon9ulOkVKbjymdun6YUA7dPCUcW8pdD4su833VTPaP7tIWUIQ1175
MHd2zBSO64QflV6AsYzAbH+MagQvpxbnL8XYI0QSWIT00e4UNLZGVB8WJneSLnlIDMbuZlthnmuZ
w4dEcZWNStKqm2u8eMBU8N6R31PQgBRuJFg1S91AKxsN9tn9AyqF706goZ4ebKRNq77wjzm59VB7
eRVlqID5yrPWPVjOhwK5MFjIb3vc6qI4QKhbQnLzBrAFGn5UDdvp/WUwuju4Pf40Au+jnSfOTg0A
pTEku8mXJa5eOepC2Ot4pocSONjha7+rPYglINJT/RTHuCuO0bE9QuSxHKgEbmI8V53cpE1g864X
r65rY3apD02n4+Sz9tTH37348+0NfPM8FWGILNDWeQiDhpFePogeefADTPz9sTy0TC8MLiqDFhAV
E3KWOG0h54DEQHG28Eyrsf0fw5Z4tFycXmVwjEhFEoRWMOD71I+yB3v8eXtxqz54YUPaPBdmG1R9
sFEuIeMDZ1v7s+keNfPD/2ZGypr0MYraZsDM4FIB7thLooVbTE+hmWwc4q0VSbcG9PAuQ0+YCoN3
AaPhxfg9Hd4zHOTfXtKGW1jSZRGnVkZ2I5Z0tCnITXfTvXLKj1sTB1vLkY6S5VWVu5R4X1tDUfGg
FQ1TudDjJu3h9nq2vE38kAtvY4yWKTPg0jBotPfjMB7MUn3wGEO9bWY1HF04nPj3CzNVGLQVUj2k
EsapSF/0+Wu8HNPiqUmXjcC3GhfAkwmubTJAuc8BEjtBrmicAYXEaPx9Hhhjv72W1W9zYUHaMi8e
l650yOns/GDH94iet+4fUfLztpWtdUg71ulmHIUpOxYpT5r3JVE2ShJvG0IiwF0sQ8rukCia4O7m
yydn+29BhikaQtEDmqb/LlZfmJJjqaGoiStMeYYYskOEc+P0r74KLxYjX6rDPJV1rPBNVEOogqZ7
22EgNjL2gBcPZZ+91o3+xYjH7+qSfvufPpTc408h2kyhUlT9MUPmEiHTMUtPt02sHVKad9zjoOTp
4Eqfyq6MIioVTKTNn3nxQzceLcb+bttYO6GXNqRvBCF2CjsINhgJHr8q3cGxdH+qwgMzSRuut2pK
jBaosBZSeJNidVNP/YQeg3hXMHsy7XUmGqfslDdnbyvxXt25C1NSuA56bQymSuwceghqAD89COHh
8+2tWzuqNL3/ux7xIy6CW1ilkDRYwgMQVuoQT9M/3TawtorL54McC/KJ2S9xXVt2GR1yJ3xajOkT
CnsbMWftw1zakfwsAmzfJlEIrz6yhkxFw2XwwWYsa/LI47bgsqth9OKdJzlcnjCsXYRki1WR+va+
/OlVx97cug7e9oCun5PykKABlUC6ZJhBx8092UwCIQDtvnfgb/ZO43k4NU/O3j7c/mDit7/JhP9Z
m9wBt4ssct2AD6ZOyg6xNshZgq/BzHPPHpCehoiw22W2cTeY/Qar6povXnxCW0q5uJl0sxp5PY+h
8tcQ2Qc6iK+3Fye84HJxsL8bQO3/K5gh3X8FystpDDuaH7hR5MfFfN/GdG+Weach9Ry16EbmhrJh
VD4CslHpCDAingiQMOvSJ792k4OpwcWbbqVD8gn4jxmmq0BiCDV7yYwOrj+0Ubn1oUHaaYwgmlCR
psFLF3+vho+393F9Sf/Ykk5bbjDk7oXYcuPucfK0R3VGhFD93TLzryUB2WI0SVWh7ZDeE9OklGU6
snOFZR90poE1Xuua+7sYNNmM9KSIx6qZnAAzTcHgJrSQVpvunMA73t40OWrIZiT/hrEOliEH59Nm
uDB6Ozvk809VDz5M7laG9Ivf+Y2jX+ycdE/lC6QUeSoaHNngwQaQKtX7qA/zH70JpyjXdLNrHcU6
1PEynOZgbN67MIaG7MHsHPXxRbNG+AiUozqH+9aAzA1mqL6P9+UMjhJawUZH2nxpixelM+Kv9TI8
2ZE77RE2bc/1pHzXa3RFPTAnh1hTcj/KIeHS44khxsUcjpB5GGdnieoHo288wb04fEvYlFdYed4F
y/RlNuJPljVAhRW/oO1EJUV70BXrxUuDyc8WRLsHMzwUDqr0PHVL2NmG+r4gRcuTyn3W+yr7FJsZ
ArBDiSiyZS/lsdC1INmZkFDxmytlZ3kmqKhQKT/c/sprRwNsBe1nGH953ks+a4Z1vSAkTNBOPuW6
gb7Fl5Hq1P9mRPLYyA1VpWBuxE/T0Q+48azij6Lc8NetlUj+2sbLZKkLRmBq23emgxNQci+K/3Et
kqtGRVgaI3b8MpwOULv4ZTQfsk0i7a3VyOlUB9N6I+qY5vhjhkkjbj5aXv0v1mID2XDJdBFBMKQt
a+Z28Tooh30VQtWcKqHiVbtycwRavqNFJLk0I21ZMzVh3A6E3yQC0X+aW2M3oFnbPo7WlwkCVq/5
/vv+5jBTTw7voCsha85YTOEVtSjLWjA5GqF3X5XRru9+VxRGrMtFLot+BNU/OAuus1Ejjbp2iRIi
pPectA9IwC/hBsx+zQ08IVBpMnpESU+6JVsL9kprURY/DrojVFWwhZRPkJ3vb2/YmyeqWIpHHPAE
zkVlCvR6KcE85bE6DLOPaNwdfKil75rBrupM1ODnd62uvY+a5gwtzXclt58KNdp6VgpXk24AMLMq
FVSLUVuUu65/QDSDzk05WGAM+4PoqTuv1lO/V/f5PjxuzRGs5FVXxiS/9+xWKeBc5sMl2d7KUNhx
zygi+yNFrDF+ZTz6cHt/5VyR7WWwBZsQS1AqNqUEBNfrXTtMyamGT2gB+AX0v79tAe1bgNwMKWNN
LsaYw4ystasz+1MbvlfD1mJvWHjTLuLPXpmQslEnU82EHuAi8nsbaGt/mlBpCO7s5+wVAtjTVrdo
JWxYYvST7iiiEG/gunYOIWsG7Q6wJYFF8A6CcoSxktPtnXvTn/21rn/syGVgJNUrrcmQDh798SBU
zrzA9xCD0I/dCVW1LWHmlbyKZdlillxIQcjvBu5CUI2wU/tuC0/CGPiQDOfO39W/WxdFDKa6kZpG
4Ob6SHnN4OpqDuWp9UE8x9JD9Dy9lGcmyx+251dWPNyyL4xJR6qCOErlAkZ/Wf9oxqgTQZl6+zut
PBiuLMi3SApHvcMQpp+q38cG6QDYUkNL37Xj1xbm+9vGVpcDBJ6QyCjGG+QfTE0qMtZ8JK36luqP
c3V3+++vOZ0hxjv+/7eC+AEXlYwxdonskyvANsV52RfH4KyOu+pQA6n2lN3WWVq7R2it2MA46L55
Mv7KhDEOlnyHov3w6gbGvk5ek0jf317UqhEUF8QEsK7asr4jrNdLbSukE3rXCc10vxseLXfaiEMr
5wdpIy4qw/4PocX1zjnK4kFN3/PKGk+ZyyjRzvbO9bgBzXyD8yIqXJmRoh1EuRpMfjXp5KE5Zo/N
WXTZgsfq0B3Ks+Wnxy3k2qpLwM5BV88Wwx2eZLGEzTTtgU38UogKeXKdhjtEB18NHzTb/VbfY+1j
WSaCdoBEyGFM6TgBnNVixSVH4r92YQ+uGgLYhQbp7/vEpRnJz+tcxc9NkYq55zr4K1HPUbwFvNpa
ivj3i7OkIR2MkBopOcPtpaBgLZ9NZ2tEetXtLvZL+jqj2kPI3GIkVx7DsYdcrN9BUrhvyg3P21qN
lPKNOZOHToQhM/vQwdteRz+2V7NlREpIorI0nS7GyKQj/Rj4kVv5fXy8/e1X0izj8ttLdcfYKiAl
s4gHUZhDu3pw1I8RynfKd9Tk/NLK/jdXk+9xmDeCvsjpfRIAz8bkvff6xkcYYaPut5KWXK7Kkq7V
0J6ScFbw6LgMd8nwF/22vaFodwFURFn8U6vtPcX4f/EOuNhKS75elywttIqtDJEMCc19N36a5+Vw
+3ttOIWMB1pCJ4thLibkCbJdQkHWpHCEbjFirVzkVxsohYRUjSK1zPE91etebeWlst2dnT/2EdUc
NFj+tzWJNV/EhrSf6yLJMAZzIQrRzS7OIfDmWN02I36z9Hy5WpMUHfIqRhYjyCCThZqSeSW0P24b
2Po2UlQYQhSGavFtXFQKcsoOVtVCDVlvrGPVzD/lIBmQm2ROEVI450uEL16INMz8pWaQ8vZaVjZL
qE5p0ITw1HwzshRPMB0ypz77MRRznhsjtBC93Dax+lihb2aSuzEKCohV+u76HFROC1MdoN97VGgO
IK7OywnmOmjXgsP0fsOeOICSAwC2pJQCRbDJuJJkLxzMxbHrlpxnrx1Nvz3FL/be3AkNwOqvzdRe
XM5vrDHDSMbLmCaM0dery+MuiVuH1bXBITuX7c65y/ZiPgqG8Zkn8zYt1fqGktMxCuMARJcXWFdL
DhV9h4ACqoMaGzrdee/Cp/+8yVp1V25kyO7qjl4YlK6oxOsoFNTjCLxAL0Vmov4ZBg7gwalTm/tQ
H4rPbWZ3FSyNVvMTgmo3PCQIQf4B8C28m4PFPoW1GpW7upyHo9tm4A1Nc5lfk3gojZ0C8/Ip8NQa
3hEeNg8octgftdj7zr0YfRgLdXlpdZXp1ByqcjMIq509Zt4uDRf3oCt1/JS4cKGqDqi1UG8yONDn
EbEY50ftRH/MjvfsDF5xKMP4SXNncKq2Mhx4pS87zVnSPci78KGizP1CMg1trZnZ/Qf0G/R7ywkh
Qg4GyPFL1ztSLe3fR8vocbkoMZx3SA78SUbXvyo8+45GviinvtSynZ5O5WsZ2tWnqg4VaM1DiCbs
VLuHoDm6U4zUfHIQE3lU617fF/k0FLsWQuTYjYa7Wumrl6gJisMyFOWdWaSoHNTV+Cmxa8dFaVd0
mlq7TM1T347jI2P8w06FE20L8LGWA1uOmJ/muc+TVWaqg0p7npSc9IDRTxLvc34ID/FJ13Y8xn31
YetZtBaJmOYQtC+8yJldks6RM7dJlWBuUp4D47VMP94OC1t/X7oWHHusarvkJTTq873h/oR1cyvQ
bZmQAo8HYVvWafECTKovH5o/tV0IJLo5KM5+yvdMZzIsubVt4m/K4QfSJaoKlCQ9WIqut20Bx2so
EZUgL3hq6WwoWX/qvPcNF3mJdNHtPXzTVxb1mUtrUiAYG0dLlVq8xZ+Bm9HdEdWg3O+Q1vD1nyWe
COFT4Zsb6NFfV8StVUpB1oDjW62qmZ39qv9tg4+OfEgZThECaH53b8Ez7wPExfRJf/1XSzZ/wVAs
BgSlx9kUs+2xOkFa/8G+j/zkWOynu27Xf138Zgcd/j78sMVvtZKss8v/mBR+dpEoJU4dJEZPhbl2
lYc4qL6nenvM7OyxrxEzq+tnRFDOt5e5kmxcmZRO32Q7nRdU6uSbk/EhtaA4jr67Ufz7zYArK9IZ
VDpX75MBFRNHg5iaUBI0IDsSeyOpWQ1dlxsoHQp0GZcJfnPKlU+IBZj31TF/yh6syleP5ACnLZ3L
dXsAqSnuCbqhN3RJ4Zz3DQzzftLs2x8tvpme9A8Q4P8tirGbKcfadexemBP/fuEfTqBQQopMUo7D
fAjuxdAb80DjsXhFZ2dfbWFzV/MN0A/AxDVaObQlru0JBoBcY0v9sEjST25Zlh80byx+EHeU0wIv
5v2oGejpueaw11P7WxAu3T27NB6KGQUVNEWS5nDbX1fD3j8/SX5gpoutxcSi2S8mbTcqzYsZafdT
X33RFcZs+maLVHXLnvTSXJJQ75mU4K0cHrPoqOYhepkITyi8ZsaNm2rLlvR5pyD3XMUE8VEU03RP
epKLFXU75AXyA4xtrrpbyH9//1lruVT3NVGWpDUirbD1pqENRxjLkobiZwoRu1bs8vbL7e+2Gmcu
rEhrcxUnzxQL112gcyrFfEOIGlyzNRm6ekIuzEhBO88otju8A7iJ50P4IAijOiiqzs275D7w2y2y
r9VVWRQFqLZyRGTN7Kqo6hi1xMXPm+MYoxGnDzsWt1HD2bIi/v3i2NPps3SG1PHB5lPKjOGy3OXD
uJHrbxmRQrSRaYVRu1wEbma+T+ZubxTtvV5ujU2spUqQIP93x8QZuFhLh3KzNZWsJV++Fy3CAht7
9QYb+ytTuTAgZSqBM+aIivFJegOFhehT4t5P4WEu/RYJxdhCQM36Ypsb9ajVixs6ZME4a3ig769X
lYSxXikdRrPwxyTEmIpnjV5m5b4bJhVdiK1q668agJwXIWUOww14ETJAKTKrphVrycg2Bsld/o4y
UXLOPiq7bB8dPd+aGRhGygIMDnqi0D+nx63sc600b8F0glg8mAXHdKSDFjJC786jLa6i5qx8SaA4
R6ktOKZn8byf7/QETN7udgxZ22WYnUzPQMqRLEGKVPGI1K86hPQ2GFnzAjGPd9e71h7tvaLJfGOL
BWzVly4NSkELGURDb5OShlpp74pu2i3au7b9Ohb9ztX/SuJ3XmicNX2rj7yGBICAALYDICGW0Ku/
dqdSqegb9tidoM7y6RSdkj/snbvLCGWbn3Ll4NO0pgkqIAcAlCVXMqOk69KqIP6HzrGqn52yOlrh
xtW2tpX0jxkWQTfb5TEv+YseVTS2K2RBkrNxzA/BGRGYE7zx/lZPZS0nu7IkJdHmgP5oxYA+RRJU
chi9TfY8VO7FbOr26K2IitI5hCZC5/0qgCFMZ11/qVRPW3cMIMHt0AcOG/tx1vH8qQ4aJHy6jZt6
JT+4NCYDREYrLhYzrQCgIMqQPKMLtWNssDc/w5G8kUmvOQXztiwIUiuIh6SjVgWJ2zkLCbvWn5b0
xemOebm/fZrXskuW848N6XRVtAXizELQpItVCG+tMDt2yCbsc2uORJS2zLI+tkpkHDt10L97EeLS
lj7ve6207iwz2EJArqwZul/bMjWOHDg86dSNtd4bDfmuHyI6o80opjbzo+v1G1u7cgOKYgeEf/yP
TRXv2mVK6rsUKeHu1ou/2ggt1y2KtTdEUVyBTILb8LO4iNjjmNcW8t5kkiYYAB08xz8Ejsd+3/RH
gMSP9mN5LvfjHSKv48Mm+nzFPx36teKxDK4CQNa1XTubKdnVJrl59ZLTPC29U7i0+8J+n1OVv+09
KwdPkPMzsK3CifaGTDuvGi/kzE1+5Nzl+jkdv7j5cTZPt62sfSvuNgZRBKUgZC3XK+oAfFZzZqHa
neuHyGP6cdGKv27bWAuNjskhM6G2BifiSaExzJNoShddgL2b8XO7BGjXRnNooOPtWblx0tFA/uyN
RvxHg4jMyZ01/dVKVW0jd15d68XPEP9+kZlZMUP9ZrEMfmp8q5CM0LbgZWIdUqykag3MXHT1ATrK
sZLZ67w0YdoSr1cbRgQtP2v1sd/P+xIKu957SMZ/4SUwhlG//UVtIofnCVYpSNd7xKh+zvnk9/UR
NrhdmlQbfrLmjeDxofA0KMWhdHW9d/MUaGUZMdPd6uaPcVZPUVF9gVpxVyJCfttd1k3RAQDPaVpv
5A0EBwTwi3ryS1qR+yVloB7UACK52YiKrbnhFGsxEYgHKg5w3uhAVK8XNnRalLYex8xLHtXkZKlP
3RZmeC1qgMWCP48xRuYDJPePZ20el7KcfC3gzdvuNchWh+azqr4uebGxeavLubAl+bje0PGyDGyl
8Iwj5Fo8p9nGU2DtWhNz2v9djxTfNatd9Lxky6aj0fvOcbkz3tU/nZf+UacEFXe7rSqU+AbyueKe
JgNRdZNoJQWpJmcSuDdp0mT2cFCU8mQE+acpzmM/UIf3Ydk+j3PzB8xG/+JwQZhGUoffA9OSfCMd
+rqIbRKtNrmflS+dMR497533byBNzoUdeaapNKcqHYtwIgtnPKWvRjB7mlu+jGMIo+zt07XmIJe2
pCusztq2HiMaXHqs6whPVycrCv5oFeNw284vTL/80S4NSckPEo5hUFhsXvx5eu4jf37l5bgXA1uK
7xT7mcFUv/icvVsO9lFlSHWLgn0tjMD+QJ5Dx8UFsnp9sPXFngu9selWqu8LA1kqbfDrxQh8Z5q2
BLHEqXqzVqDZ6PaIRo/c4UnLSHHtGMnZPvgSBZ+WUd/wxNWvdmFALPbi6irsolXLjpQqUV664k4N
jvW/6CIhBPHPGqRDNpsRmowlnDeBU3z2XPsUO7n6+85HOwfKaTglGLCUOw6tPU56w7Qoo9aEipAG
bwkRQxX+/mVFvx8+DPr+gupOCrjqNFtIkRCgkKtRnWMyH1Axd1HTuO3iK6/1KzNSrEUMU8hzc1GZ
cdi/SwMT/eZyaj7ns1k8zvAi+HXnzD+THiGx25ZX/E0wOaIZA2sWjEFSBHbGilKnNkO31N2H5vug
3wAarLgbtH3MHPDqEzyl0gZ6Xo7QccttX6phvwsc67iYUbovGYa9vZBVQ5SVIP6wIE2WOedorUdL
V9ujr/Bs2dE3WnbQ0B3U0t74Vms75uIK/If74w0f6tTrZW4PPH3S3PFNFlUxhvT7a6GDaHJdcIq4
6a/PqFFVqTZDRgUgFWX05Xlk+L7bSDFX9ov0C8ZsDfiMCjH3tY18UrKqdJnotTr3rwS2ss5A/bR0
tJfba1nZris7UrzpHTfzEhcHmL0PVv5nuUlwKKK/FDFR4KSk/OtrUDS5XkjfT63rtbwAwjYpXlLo
WU5JXjxV1aKeAzV0zknZmkeGSdKHqIB8c0qLfRiGxV3Z9vkWfGsto7n6NdJJTrssCycjGKioTHtw
NX72HHzr7kgKT9mhsP2tNuhatxmDHi01Empor+XLSXUTtFT4jm1up5G/BGX3zeian9VoB+/bPB9f
uqFr7nO9z86uNlU/I7P6Kysz1y/S5nWexucFXfMHYwnQNvv9T8+wLDVPZgfEc+36y2SxVziOypCO
55y1gu5CV/3+QeGlyYPQFaIAvAqvLZit5iVmw+KV9JhPd60b7vRu65uKPyI7GFQGgiSWiZg30Kxy
8OoO/imS1AH6+qzs6t0I6uMhAj+3i9UCTe6qyH1n1NrXqZi2Ohpb5qV6eV571dCW1uQP/b0SLa/a
ku3c7CVv3wWxtc+mr1O+ORq/dqbQtYHgUkgtUIa83tfZNZoFWV7S5Ef3pB5onk6n2M8+i3kWLUHZ
9LajrC3x0pwUI7S8TzqldQfAEqccJo7sg2kZh8iK96gWHAzzexZ+uW1xDSxBKfKfFUohtvcoGXfN
IEgOp/342p29D/PBPJQs0/5gCKwE0677+Fn5uGF4a2ulz6mgZG8oOmWS4Wj+XUET9HO4R67eV++K
Tbr91WgEVh6iA5ebkWG16+9YJnClRTOu28dGtR8MNLVHR0/mXVBT3/bVfvkAtnkCc1YM/blDrPmn
hljZVy9pup+dOSHmGNjNspFUrRXdqNj/87Ok712b00gFMRebrx0dVA4jZMVVSvcupe7pYBwYj1Yf
ik/GFrPE2qUH6Tz87IJXD62y6/2I+1BRog6/tpNuX6PMrtAB2mLZW911xnBEp4fi3huCMCM0ZyNy
cOfaez8szc5oq52l/j1qr037tVbehVF7EAPczdzvnCggK/ptDk/KmtQhNOjhabaSvUoLbZbYM2rk
tQW4Yy9ItNPT9Nrul0N2QMlp43uu7SrORRJBV/ctWbKSK3ENizHAxLiBrk5B9xtWkjDZURKxNu4U
4RpyML60JY7XxfOlLnp36Qb2dkqGZU91O/dh0eig19SRTg/ULfrutfTl0p60kSMIRU1teMvQhh+c
/NAY+uF2RFhb0a+UlVlLIf0pndEuycw+akhc9RGNiq7fGRlJmd4eiq1O6Np3snlV0irDK7iRr/du
UIZhaSMypb6L/aSDkSbbeVtCVKvL4TpWxQgpl6UUWBOn8hQz0kdUWb/Y2XuSi506nJJh6+pfuzNo
qtJxEfzjwJivF0OGrMxhQfVBSLy3p/RknMzjNkn8WotMaP/RegG8TNlS2rQWHjLN63CA4WgAa0uO
1rsWooPduBf8rc1WhFqxxzClDlmixaSJwGdfr6su0VroslrzTQRKf1ElGu+ag/ciGE7j49bNqwv/
vT5PmKM1S9WIJIrZ82tz4FrnAKgUN305/dC8GWHW+F0dteXeoRi8A+RQnpMcaeR8SaDi7NOvuhZp
7xAJ/zY6MWeiBN+vmGjFZaPi7MImRLioaNozb2nHz0xF2xVT33wfavd9ZQ+04W6fnpXmOrkvvSEK
NHT3XRmSoy7zVI+iJNrth18Jt+oenHf1vj4vT0O9i/fuu3qj0LvSc762KW1aWTRa74jpdpHk6z7v
ifvwJOj8mbLbsPX2OF2bkuKPHiFROmtUBjTVznbFXJuPPaKpe11L4MszW3srSLwNeNcGxb9fBNhU
K2c3F+hVJGCa/rPy++Ni/H3ez78GHTRqDtd/P3A6M7F6vpdrIpHzrWsfy2GrFvBG05BGrMqwMiGO
tJ2JChE8LhYxFksyNAn3fGP4ZYaeCJjUvarslC+lzztkNxzyj+1H43N2SL73dxseKb6+fKRocNOn
AmDG/IFkfEj7YJxmWnu8eQ/FN+1L+sncq5BnTzaSw79fnGSpCETxAEb1yJaDutlNgVt37OdcNTRt
+qORKWe1V+HcT7Z4CFYd/9KY5PgA/MpcSbhBzNPwaPvZHu7gfBefxbsAvYnbGyki+Jt9vFiZ5Poa
z1Kw9e7sB33lVxH1HCf0dk3ePdrusl/0qd/fNrjm+perk1w/tuainVuurnkMD0CTDn3wP1qQnF+t
jaltO2X2LaPd9UW1y91/Ew/pcAjqBpdenoxGsCI6p3acAsUOD/+hU0/2BTrU/nQwc8Qy4j001htf
at0vLoxKftHllgJNMyCcAohT8lwM962m7SxlP4d/xsG9GY+7LvlSJP359hdbvS0FOoCHnOWIJ/r1
Qa9MnjfxgsJ39uj84qoXWvcaA8LMEYT73+/iUMqiJSuwRqZN5nFtTUXCZ9ZjkB6G4r7rcuOlyHHE
figh7P6xsTLBYCJ7v+A4EpInBidczm9yqONDlUaAVle7UD+GyvtyGHZUInaBAvBo2SnTu8A6bZhd
C15iXopzJ1h25Jl4VBbTshOIizmaHyYPFaai7HZ28SfbfA499zhX1l24GJ/ceMh2bWSC5Vy+bfyI
tYPo2IzkMwpH0VgGQI1VMDJND2OWtRsPC3K0enLqnN3guzsehzMtnnCrFblukha3wIKYqlw+1vNu
mOPWm8ELlbskeyqqcOPsr93k5Cn/tSA9/Ks0TjyEosH168Z9MtRfGrqM7QK1RTsfNjZQhMY3znNh
S7qCxmKO9ZxXNnHa+qowma+8I1cb9+hyMozRfsk2AoBw/P+7Pdjkrg9GpLV6HTrCWZXqyXKrfWol
x2EMPt1e1+pHcqBWQbQJJJkc2/J8bnKYd2YfCAi6QwoU5hsd6f9D2pctOY4jy34RzbiTeAVJUVIq
l8q1ql5oXRt3cF+//jqyTndLSJow1ffh2NixmskQiEAgEOHusbkQQDXRRADEz3LEQJZZUdpHuLsj
hubLl0lP6NxKVrGZsuLF8o8R4WIDNT/NiTHOnnPvLoGB6HFoQE8wqfOpSylbg/9ljNtmTnRulX/c
s5yorIa0MHhagl47HjLxMYt84sWB2eM/HOj7JkfzsQit56ik0sLL5g3huLh7XN5sQivo0roNFd5F
ixOOgY3C+Tk9LhMtCgrQXKDuuzq47ijcvwV/RH7JR4pASAbKhnybz9aaMRebSBDFZsw7+luKR5UO
KtvwFk1DqslLLejfGYKZeVIAe4OILPDT4+2gpoclVj4lliKLhzw0iMs5t8NDy9ly6hUMyWKAHaaD
sYvpJTVlWvECJMihXx3Qnoj26has2YHbn5wSXFG7SbWSPetNBsSgZWPwdGzuu8R1+DCHOUziZU6g
MpjLauUbORuKGGgj4vAA1yHmvvmcLWsxIxtdlSw/QcTI9Bdl+AmVwqe1NN0gmYpxd32vP5TbMEgS
RQ2wIfkL9mNZI2cQMkWJBkM3X4eguevg005QQuLbU32eBUiFT8ToakLvCD1nDtBChe8D5JiNlZmX
fGCNW/jsYAY1o7wwAPRx2L52aP1I2Uyio3GLvJzHEXxcmEuI5xppsnjQwaOp3DtFmby1PJj59IcX
FDdiQc1F4xp0HxnTcb+yIosqzYtBGWxnM1j1+3wqAuSqEktb0eDcTd5hfmcO3fQksZbeWN7hbZyc
bWNI3QEAxX0bprIW9wcHwWuQD4LgvQyUJ4Gouzw+Q5lESgJCOEo48Z7j74ue1r+QxWFGGMO0avrH
g+3fLaLijt4JkM6IeJcWG52ht6DjwK5Wg6HYIBsQEmj1j448S5xf9Ix3S5iqAS4S8jX8f5eWzLTN
oEiAtWWQUfMHWhwsqHN5v6e/d+7BOVa+8iBj123kMiDx8bYedDgBTBa+qMmMtHUZ1hdBccOoe3AV
Q8t5GKdP15e3ZQcuicjKQaUfULJl3jpJ3SZoFMxfHbzlHTXADBq/kjHlNu4LjKvjNAlM9kAMEW4n
zVzQCssdPCMO/C7u9+CiB/JjvNH4QN+D63MZBCo/6Cle7pbbL8as6A4mvIDst+rLJ/ShDl2GeWhz
jMnYmg0pV/xDU+6rzKJpmvog1d+iaosnKaHEcY5Dscri59ZHPv9RQmLQLYu7YiAMr6TOPmSaH3gb
jHi9uXuzqebBfw45jarg+tbyvyrcaYDvaPgQLkcyile0QopqHVf0wSJzpMx9bk3Jrbmxp0gzAPID
64aHT+FbV12vQ/i/mwARwzMGHxySBBNGjfxQs9F6qLQ2flDV4khqYzo5jUpk0iQbC4TEioUWKp5S
fHausNdJPBdmhN6bZbwq8T2xJciajW27+Pv8389iqL1GKssL9L7bLka/smbNHnIEjGJ0Wx5ixJKU
afPhaYgXL+48PqQNcFpIiV8ahOAmxGkIoELkCcNAgmznYDDrBMnLHBN6ZSUFMa7hUlcxhALgAZR1
P46yXbt2yVQLQEZkeLvMuNeMt2GQyVyKLiIYEWdD1LZVOtaYoHZ2nE8dhooa4XKSp4kfqhSwg5K+
9g4gROogQqvLolXbZIwx0PgT/3L8dHV+d4o9EOMRs68fLNEvBGMi80XLxllP1GjwiHVwMhKM9k2K
oX2xLqsUy5YlaqAWzJnXNeHLspQbvTaezTjy2eScMkwGMOrZzx1ymjPIN+rOGwRKchob2dP11W74
CYeYcLwkyjIfAL15ZQylU5bAZg60dDrPsQtfRpMST/LvL/qvDeHlbvTOaFdIzrzUVKnbNtT4eX0R
m1uGrEsDRF1Fm0kIVSrQSJNaYcvAy1bHdF/HyTNuBG9lu+uGNldyZoj/+1nMWCylmkcuy1VjFqbT
ON6cyBg14gvg/WMR3eb9HTTBP9D82zYrxgkmoKdE4/pliZHSJUfwsZ4YFJuvr2dr99FjRxx08V5X
xeI32qaxGTVcZWoJej4+waTq8PrHNnBRobOETB/UP0P4Zqq6VGrX4UkzTX5c7/o+pQADSxaysTGo
aKCLhcwA76b3hPlsYzJ3zUeokU5eEz1pmPRq95Lb4kPqgX2Bb4FSAtEnbIuICDDZ0FiT3QzeWHi2
GppHE1I1rp/wSUXoTuh+EhQoD+fS0/Oh3MEtA4kA/gi+I+D+fBPP1tZ2Q6PWSvGu0eW0uTe3jxEr
qTbtFuDf+7ryyviLWt4abWBb8a4mnj7LpOI2vu/Fb+An8Ow3zLbbNJXZjB6DCFJMCmq6kqO1EQ0v
n09ClLAhGj6kK8amZifliTPJIl+7m3b5g05rKWLqo+PDGLwSjFcwmj8Ae5zEjoBvAaqSJJ0XTaMH
1QUyh9c9/+NRRmsJGT7AlVwxXMxgjK5jXY8JB15SPWPkFM0to/EnnbzGZChoFUuETz7uEcxZBNVD
JGz2B9iMZrG+nwbIrmuZqnt5OnaeZkpooVvf7cyGKIlR9920upj25CVWR3VDDaZkgCiWjLe46Qzw
dOwQVgO0keDzZdepE4nAh8RIhoXqQXrMceVD+9V6b0zIpsp8eOLytzumkrhcKxfNVbELnq9j4Tid
gcFJLV2QDe54luF46v1CUPbVIbAmy522l3hmkqeLZ0cKUi7T0gy4/bNDtND5Bwq++xHiMXNYr7SX
lkA2vAPvJheS4ShiYqFC9smMLu+UpkbRJU8VOmIONzinf8pNw2eEqgfX/uckQ1QMLteUsd5Qe0JG
b5k17aWAzZvBjmMkOJAuxITneZG1efhXOn8GXVqENsalRdJhUGWRQceEi3mb6KgmjFoBCgdBtUsa
eadu4wCcrRDYj0t70FLOodECe73PxcNziJzS5sV9aDDzqAjSXdegYiYb8fwxzz7/rAAfXRqNm8Ri
sYMoxbE62r7fWxBaaENZYW7LRbBvSAMgw6dCrfHSTFTbWjeVKZTQU890/pqV79fj4ZbLo/wGXB9u
MRDzxYBI5nRM7QYGzJCDRbMdmlImtAYwYwWCXo3sDbS1HlQ/MKQdKAIIRwhBxO6TXNMzaG5Hzrh3
teaT0sn4LRshHhDBf00I96LWk1zjcEyvt5aGsrq8XcwyWNz806Lw1t4k67FvfkNoyWPgtwXVPFDH
Lzepmu2lXiq8uTAS+8AB8tGB3QCHFlY7xZdpom1+QfCr+ZPVBexE8Pa460u8QVA3taIX3fzhyjjP
/POIpxdBHjMScG1xfZHLxXSdObuRhTCvQPLMmcIWM5yzn3qUBtc9b+vU8pYsyOrA1YFyf2mniGwN
szuQVJdGi8E/VX9MHf1hkDLFDf5BxAVhDokNfiQ4BY54jyAYKSOGp2OIqV2HpfnZcYqjNswheH5A
CycPmu5VmOI0pKdhpXN36lY/1RNP+TZov5CkY4Azl2xP/NwIiHO3OtnTHE1UV+9WaGLm5qnTTqX2
kuGK0s0SI7T2f/6dAIPhTXpohH+QwTesuqxUDPn0Io5wtD/1xdMfi//wiH1mQywaJJGpjsaCN0e1
IHcu029kQFe8aiX8nC3X4jc5SL4gFH8gTmVTgVkTPTDS9fQ2tkd0j1HivZmZRL17w4yOqj/oE8A2
gowtnJC6N+Y0qcFX6ayRBErSqjvo6iU+a5uMKkYsq4pteLKuERchGlNoIB0hnBjTTewyGtDCyKZs
bzfVY18bu6wgkmVtHPwLM/zfz5KTGKM4jLwcMLm9hzR0GvaW7D21cXEj8wbOBkVGEMFE5Mmi5Wu5
qNXirfdDS/PHKYTXe2vtcQF8Xdpq3HhFYUzqmT3hMuiHCTP0VtibPMyg8zXahPXb8AVt/cFHkRai
APMgiToblwMEidFRg/oG3EMUISDOusZjxRDdYr+OnjP2dU7wQpzvSlsG49xyizNThpAG8SsXmpkG
3jNNa1ENeCLaaJAhVKToPP6XhAh3vqj3CHjmGQuEIziFD3QaNJpUq70DxdaP0zo0IbM49FWwIAPr
h8yzEpno9kYaBNN4DPPmGq9aXTpl0ReToXPoo161vp39iKa3egln7Tnpbxp2bxGZwU2nObcoXO96
S3KiGB1/hkRhXvjtE3fSaddS8Apvh/8FUbx18oBGBK0XrS9IxAg72WpKHkdtyesMJKfM1F/Xkvy4
Hua3kggdZTJwSDg5CQzGyy+pkNauwSEZPDzd4i+Fm+j7EqOtXl1VVX5No9ofbDB3vXat3KB0ovVg
DHb0Nmnm9Gr1tfQzbx4UUFzxdEV5/IOITJOS0mIZlI3mgSIgQEzJB6fFt31IqI0UalStX9xxGdT/
geKzeXLObAu5dTr12GUVAOHskP4qOdY13zceNJJ95bX9BW2zL/lO1v5771+Kh8ji+8vFjzFTUXgn
tXXaOkoG1DizxlZBQcWq/Sp2bByo+pSq2qmpy3G3qknX06qzrGcwdiPaQrv5roFIv9fkmfKqDXVC
KwhAW2Q9jUnfP0Zdgzk5zM33xRxXDIog5eLjv5rvQL97dMZVDzTNmm7sxWrumrZ7aQ1Tp6bRqEGl
548gvege2JCYBzi3sxZ7Tk5UQCWU9quRFJ1N47jpkeTq9XcGIezAHaLy2CgQrqUQ40H9H6I1T8o0
lX9NnDfZAHv9lExr+5rOSvJiLq1zcuy0OTZ9m/6xwhPSCuR1IEpzSjueuEJwMOfViTsrw7mBGiPZ
ZTugm+6G3cgBbzcDlRHgREjJb3OgtXOsBtR5BXNGXKURsvDJS5UM9Z17otzP9jMb/1JJRxXZbbkV
FAAqRDUYuBANZcDL81rWNgKRgcUZUdiYPyDJfT0g6DIDQvHNqNu+wsxXlOh7a2dwUnb/bDnFp8gN
KuAn3QVSuhjBs5gdVIlqmqj3RV7QaPylWN/x2wJbD0iMeYLti5bcsh56dUfN6DCQ/vv1H7p1Ws8/
hHhwcPOs6DiO3orBXSliRQFvkhWTt+6Zf41AAPDya6Oz2QO8glIvH0T2+7lt76DoG1xfy1bRCWhJ
+CzeCYh7IqbLdOp5xUu8B0yT3Eeh6Rn77D69tUJMGf2mSKsIWy4LfR2AmhHyP+JTlLw2QIwZgQIF
0p2Vu1J7ckHKrb6bzRcmm5a8tVHnxgSHSkcDQmsKzocClHbSZh6+6E2UKhK84eZNdhZJRSSMO+il
QhQdpZE1+kq66ceESRN0TpK/MFzpc95lQdRme7N3vuVWO9LJhexJkciY2h9Y5O/hAFcpgNQmavVi
da13YoyQLfAzcIf51Z2N7sC8zyCmAmRgsV9890Y5GLJbfOvtYaF+reMxADDkO0f3LBUr04Up7oqi
fHYyntnJRhMWwdVLdnh/2gNlKbAHtZe9qBKl9M1gcWZX2NuqcSqMkyK9V2a3qvsKoQd6/WRsL4yA
8Q61YBOdsMsDaPU55CiY03ujcuvG31fLr4ESS/bXrWz7jg1dUYgXgAAnPta1ee21SO9Rnz+4oeGv
e/dko9oLLjEF9l122jdKA2gc/WtNSDTKdVFYya2poRvqwbpnN+XBQAv7vzT/eY8K6E0ufYaqrxAl
mTMkvdLWECVZ7sppX+kxjZ1Pkq+3vZ5/jIjveNVJ9NqsYOT3GMUGunWYZ0fCPkx31dt1Y5se9++C
xFd2zEpMKrIQKWPruUxcKDYSict9UMbjJxhnl8u9ossG0sClzxUaxtQUao2hYvrPysI4+RLtdkyL
bu/d9qlsb/PkpScyCahNF8Q4NsjqYggcEkIeRs+OMCl542hJcV5vsSRONE5fihsTWKUjZxorknt+
62C5psOTbOiifnhBaWO0Gpi7DcmpQdtPbX5bDHgo9oOnjzKM4saWAeOJT4rmFzxQ7JcakMY27CQC
VXywPq+6Zd4sGI9+uO4XW1corCD0cbkXPGiEUNTM7YTOdjJ6/Y7cW7til9/GoYUrNNmr+2Evi3wb
388ATplLQb7DkoSD1bQ5hs/YKCJ0gxV0Lgui6itAZjORMvA2ThckctCUgjeieCCqfU8A7zitDgYe
QGUncgMRVtA3Jr97kKPqtnYK9av3+isUUHS+6DMfnHWl1pcW4dxE7GtnTJv6c0gNlEEhv2qAUsFx
3kI8hyjItLh6NXjJrIe5DcwTZl/GmIPKVplK+gdoLM4x9FK4Oh0GoQJuINiKOyA6M345OfPTkvxM
Ex3v9Cw0NChlr+xUT71Kl8LxtX5gtLFlg6HemwrC0+7CPv/aZ1+zspayR4aBVB3zcg4JMeawgPLs
Hspy00znyLBv6k4p7kjlNBSPQEgqamP5vYiiZ84BeRzrqj9hkYvXTB0LMSVNQ/O4db2iTMHVV63R
V6c4x1NDJ8Hqpvio3UQO4wQ1fWuAHkPdJT+hrqYEk659XjGz+r6pxnjXV0Z3N1o8SCtq9g2S+PER
D5s20KF4S01zQs5fm9GOMaWjTayyXdfPwy9LwVQwaFNXN0tpGzeLq4WSI7yRbUMgAM0MRAkLUAdh
w9JIM1dzRg8AD/A9BGG+zk/ZDxsIXNcH9q+l0eeW9rdRTOtP5PAfWkQgbQMaa6HysKHD62qRMawt
ADD9DgU0bJpU2HvjJF+YEELUCsKA0ydIDVmsUlD4fDQOfszL+qJE+KiNs1vglhaUdzq3ORSdKamD
byTiF+aFkFUvaplULoRaKlc9ABhwk7nMTwpDso0SM6bwZjI7ZkJzC2ayafrh2tFrrvS3U0QeJN6y
EaxAVOByxhiDhmta8JaxglgpGNa9N+QGnUnpY4CEqf9YyC1QEdSd8scINRB7mNVdko52aGkrLXF3
M1ZIVrx191z8FOGk52abmil5nxjLNWbTABD1R97O5JScwhu//Jelw6IFWQMkKmI7cwUGKOt+vzFG
v37g0ubvQ4J8t6LAyHjxTha3tzYVQRTqDWBq8EzvMpYZeZWvVoQCdlXdVSARE9cvl++SZfG8VwiY
/JL7x4hw/QDm3Vu1ghmKkIjgAgR0aKgSgMwVsqBkVFZ729w2nYteGGijIj12LheV1R20gQ3crJzN
MLb35C3xFdR0zV25M517dS/TiNhK8tB8/NeiEAGmFXyGzIEm8HJUf82Hdc/vcmPBHCuOX5WBBTZy
FECXdDzwTfSjPoj21rY+G7WNTdM0v7cP6vTJBewI6e3hP2zcuSHB/6OiyYFebQGU/T/pJ/XA8e46
pnNBNcKTWNs6+OfWBF+cMqPtwBcbvMai9aHeZSjEk79AMdwl+xLPXIw/k8QamUXRMZkyxI4+QRiv
fVXau7J4lixp62Y4X5LgifrSFAO416ghat3dtKQ3SR+jQlr5yE8+ASBK11n3bJR7Fz1H85J9+nP7
F6mK8EmVup5KIIbw3j3Ge2fPc0wjnE7mzf9QZt845bCFBBAEKTTHxYp3g3s2SdoWzI0bO3R2HYqE
4Geg98YTdecQf7u+to3IhVQWGjD8TQcki3Dk2oIpDmYZ4sGoRB76J7X9WUVqe93IhoOgrwxGmQPd
IQOqIZeRZJyjeFJsgE41J6dd9KuO//zuvjAgXHZsdNN4VAER0xW20jUmUFRo741O+fn/txC+0LOc
VetqdBUyvKJY754Mu7jVUPa/bmJrQ86/leBrZm4YeV0Ai2OuZB8lM821+Kkf99etyHZEOLJ9QYYB
qreDt6hfzepLnQfX//7GKkAjBBVBtYDnBIXx8kPpmHZopzFAdJOFk+Kkx2wB+HeVOO/WhYELHuxO
SKTChW3BTOVWhgMCIYQ0QJAE3BgHBsWpmpr2fgz4iB3Zpcj/oHAHXxgUjkttDfaUx4DDKl1D1+ib
nXzHO5Gy4dQYhsQTtu8nyNniA0K7XCxOQSggG6plwANpavx8LI/uRB4By9mvRKrGsLFfNtpBACSi
NoAeGY/AZ46tr1U2kAlFCF6jUmjnEc2DLEKEiUUTZmXWn6rcy10qq/VtmsUFDMFrMLOQ21yatRVL
sfQZZQK22t7gQOeC+U68SLC4G5sGE5hMAXKUCZC4kNnnmJY3xg1e1Z1+KKoMCwsL1mEmGF4WsnFI
WwVujmIAbpQAz4w1XS6pT7O8NwyEiHE3JoG1S4+Amd/rz79LmMsbWuG+zCvf/VxwS1wYfAgT1PEs
ECUvjUJpVhtX20ayj7fjg5K7w+e6VuLMX2eI6PigbbfQ5DOq6GBlDgudzq1OUAKxdIoeWmHSbqib
EP83rYdoTrU1iA3kRV1rJDcOqWxkLlpdUhJFiw0htzLCOFMy5i9giX8ptbr4olZ66ncYCNN5bDHn
/UzUovKThmAasrJ+zyr322xbwyHWmfI5JtNErZVZtFcUNRw1hUF3JGoC8ILnsFS1ynPdrvf1Drr8
0+TqwNZE094lSn+zrPjflkVlHiswSjzMGjQ9x+nVb1WPyVrQUJ52KkS697O7osmWGfs+wbAmJx3U
nA46+ZY3dkrt2Vjxa7v2xaqrBfP7qn44kU6zvzEn+qvDxE9P61FlTJMe0iPXA+PWoYZegAGH5INg
RDXkHDrMbrZwkof12WhbSNdAnmA+EOf1up2t0MjJF8htOaIT9+6lSxSW3rQFQS6th+S7AzfMPZs6
LQRrVCovpG8u68wa//ez+DEP3QzRGFiLLKq2DdrgoaocU0WVRPytgHG+KuF0aRNwiWAjDJBpAuah
8WbiVY0sXdlCs+DbgQgMrKWmf1B6nrpYMyYF+UqCEVWQhDoYfv7JftAHIMH9JkFAhLzRH6v/o1YF
MsI7qBilWFfEkEIZJifjexqdJyFxBiPUjPXVgfgCxunWrS9xkK2kGuRgNDkBqwDYWPiUi7FUEWtQ
f0uaMb6xCvevpNBc2rhz68WaAiDPUKgnIEVvlXFle8ih3AOrHkkK7e8zDcTQdf4zhCtgwBgJpSxR
WCKYdOmu94n9rR6cXUlqX1eCdrQx9vJHV8Y7M72zxtrvR92f809oyCZgS1ElemiikEQVlN493Z0f
Iuvebo/RoAGNl6LxplK9Yr4+vahDRc0VmK9prxXHGaCsYri3i5EuLAd1N4hIdlhkqnqbx/B8eUJk
ztU0YVlrosM0LXc1xJz7BRPQM6BomEbtpvRL5Wc7MfDbv04TpJYKmQ7wRqZnn/0AV6g3lfrSs6Th
VbXudsxj2iOoXvekjTMJfA7aQRgjB/0DU788+4vakrJdgf3qNb9eX9fkNpfBbflXEpzkwoSQ35f2
xEZLgwkONGC73xqc8gL/Vk38wo6Q30cR6aBuh+jcIx+J84fGDHpw9Zf7Rr8ZysCKbuzksQFj/voX
5D5+bXlCrHazzu3rDHpwEylumk6hemPfzUb3yXGzcLDsfZKokjetbNOEgA12Uq2n/N1XTzdpEXb5
zuzC66va/poOlxTjrXfQNC8do0vLiQwznu3ZoX2ud9GhAEStemZHORd5czlnpoQoUja5OZtAVHlm
VB/tJXpm0eJHK3m7vqSNa44XVP9ZkXCau9qu1GXEigDZ8iDvX+JCXesFPVCJR0gMiVXirsPcYS3j
asAlYR6k5jugzzB40vzeqeXz9UVtHS6U9DECEhIJ0KUQFhWvLE1WF3c3J83kxxQCtzZkFq3DdTMb
gQhTAwAXAj8T7FMx80lSbSCFpsDjnCLx3KGPvXKY/etGttLvCyuCX2MY7EB6BTNYu/d5ZuxJO2U/
eMRog6y+U8JyV2BIdnDdqmxpgqObrUKGpDSB8yh+GdVxJU/X//5Wz/1iVYJ710tdOJWeqf/X+olR
QZ92fJP+A7PpwpDgCzOLZnNpMHe6bQhIR0WoZBJMzNaNeG7ifa1nqaI2KPUyjhOXcLTuxrLeq+Nf
jXqjDS9lGoc6Y6GVe+b4pBI8ViQhSbJRIvuZgWiHsWboeSK7r3u8ZSxNcnC3AtGZl7+v/mx1A8uq
CCyDHkrzjD3bLSSc9QQPszGzZBRT6ZcUbsWoWgylm3lZMmSHd6BMHaAe1fljwALlAMWX6264uTYI
U/PEmJNFROdorbkuCiym0HGenIKWg37nWINEiVjnCYN4HYIbiUzYwVP6w9PF1PFeL2uMFGbFjnwv
frAvylt+THa5B3FREBYtb35RnxVgywP98+JjKpcvQ+/zE/vxJxCkMyhZgoIn1EOWEvVsbUGwWoc3
LX7U6mNtFjcte2wbmb745jWpo+v/ty3+Oc5cJh4GBeOXHNAtjuneIju+0AZa16BJLlYo05jgm3Rt
ZYLTtGU85k7LgK46cjnzcY8Bccc2lH3A7ZCFR5QFvB1nJgt21MmZ3bQy4Pm7DEI/0QHzLmh9Z0oJ
K5tnGiR1Dk7DlBexuqPmUFWPFTQ6nbwj+7pM1Ic+LnMJfnLrQgbR628rIohLN+JSsRv4flQG9Xpi
83iA7BbVl/9Cd+aUsn8sCa4HAXU9HfocTPvewwRekD/j2/ik36s7y8uluuzb3gdYP4fAaagWCHdX
TwD0sAvsk0VHv3pkuzLsoWhXPBbH/+R6Z6aEWwxtFDSkG1yTQ4LBhCW1+qcpXwNn+trMczhkqBhZ
b9dD1qa3n5kUQtZUzTEmtaJnSsh3XatNSkrFCguHLdAxNN6AQhyOeFx2tEP6LctFNl7YHGf/96cV
GSquUbpVn+HTcgr0dMd2/Z7L+VcP+j75T+7JK+0WxoV/APVXDhzSnTIo5Ew+JjN6rRtB7pWa6SB5
r2/eAWAm/21IyK+InfSkaHDaapIiiduz8dQDWnN917aONPB8iPzAYHPY92VEXKZxYOaIHhhxf9j6
09DKJmlvucW5AcETu6kdq3yAAT10j/mxRRD8X2TYtm4RsA8RAaHQ52BnLteB6RTlmFTYFYdFD07X
PU1DRjMXNH+ivcXxIFOp2cx+zw0Ku9MuVgnQDEiPXZCVXlJT5TNGre8AW6Ls1aWQ1kDSowPvd32/
tgpmjgGkJGwTDaMchJi1FJk1g97dIz/VvcTTlzAz94rXBjPmwOgYcZQHGDQhwyTxXRKvsnOrwsW5
ZimkD7UUbmIFZpFg/MetOhAMZzkWIBLrskXyG+uDOaC5+SUDIfB3vMTZPd1Vw8ryGa4/HUff2P3W
XUnfM5I+jH1N0lXfjMzGmT1+Ss7s9dHS6JGK5fHhRTbfRi4CsHqgWNyiVvZfttCGp6J3Aba8KxyJ
gqlMmVt0tniwKvfsgflViOrZGsY/QDv1rTGQQhU2vyhkK9EmARX8Q2NmLUfHygcDMqNPfHgQ28UB
YLYA2KFZErBQ+yLrdm876r8WxWt86qbaGQdgBrUnXkoqgzLU0xCiXviqy755U06lJJt9V3r54DZn
JoWzMZKYzzbpUZ208vYWSPo7Y8qGJ93qohbF68Gburva8FLy0Dm7z04aGRQEptKrR1f3B6PSiZ9k
cx9kWt9SAK5bv1u0pIFmV5bQwcqz11rpfxKjfwTB+ilvo4QSvVFpyZTUB69WLWmGRi2dgfW8cYp8
8deI2F/aBhKvU90DOVRGWoqGpgGk7ris912sdK95WqhgDdmD8hxH1ojxXG771V2jeN9U+kSdeF5N
jOIttUML3UyM1JpswDSJPfHfN5lFF1z3z60rAXgIaNKiRwnJDSGUNkuagBbQLF4J8R5qzuxG72RU
HJkNIXrOVVS4LYFctgbsMjUccKxn15Ec640L1IWIM4GMMG449McvT7URtZNTthGmXYPmo2Au4lsm
a+5vXDsXJoR1oN6s54s7IX1sC32P6qwdUTtq0kAncCFlTMBQnTEH6voObcWrC7PCrZ3lJSNMB1eT
n6yMHI2bHvcqJiUnp3wn6xy/IwiEY3VhTYxXeVtpU6H+g4bD3BVzos2tA41TqEqgba376j5f/eHb
KpudtJE+YKwbdtGxocmBSduXe1iqZV6rXM6x4EjcPYD0oRHUoWzc2eY+olUIOj46yh8ke+xsTpRe
M9GhiV/ySrf9JM5OgCPfLEa/xwhi2X264ZoYnOtA3hpDJ6BLL9ynWpzNXTkhX3XmmwkCn27cea50
rC33PmHjONcBopv4cODyCR9PQQOhVFO8pLQkXIuJVpDuywGZLJzgukNuGwLgCEB6sE/FpKS3zXxA
Kw+u0DoA1L85VmiOjZc7MiXCzUKMCdk3LgxuAewieH4x2qWV9UsP3GJ7aO/HPX9BDYe/oG7tySp0
m1cYyqgQuUMUBLtfuE+UWa2NNUVDZ/w+BAokUgqqQRQcUsKfeyX43ZqUQSW3IiO49qCNQK8K8irC
MyqZFgMhC9PIE6KcKpdhAFWL5+n1/dr+jCDbAE3PtXRFsedhTYzELJGVz98X77c88vAdA0L8chfv
LF9ibet1xrtWnFEEPpHYnVj0yLIXDWUXM0z3w23pjVQ78rnuTEpg3fJEZACYlgNhW0QNweVXLbJ6
ZUJ6jOMFrRpQg9H8G6E9h9azrLy6lRSf2+JbeZY1FoZtZ5kOW8lp9OM9unI+r/MkQPJw/Y7UW1Ay
43oMsmxuI1phdDl4nQYUpyFdIyyyH5FbtGQC45js0w6gxcrDRFu6gp2QSXKqLVNEg8YkUENoYItw
67XsyiRVO+QnVUVrqD/ENVLVR2PIDlnmSNxy64OeGxNu0zwG7DrqhsUDld2lir6cimWJaFlCrXoC
2WJ40YFYkTgnD7VikDw3KkQUyAuV5sKNEiMwj4af+YmfRJ4GzdkQsNd9JXs6brnouUHhOrXLsVS0
CcoSqC14pXbfkRdMpKdIhiQr427wYWUYBA7aJTAwqHNd+qeDzhbUSXDJcHmZdP+uQ5d9G75zFHu6
Mx6gfnvd4tatdp458h90diDImkHLUGsRUZpbt3pcoLgSxYXkrtkKkOdGhFNn2kYEkR58rUpZjnk3
vbVLeri+jg0TSDr+zQaEuG82IGPCLVDiyef+c7N22V1c9aPkHbjxtS6sCDnAoCoqSRrkjkUfquYx
WxleI7IYteHdkJ9VUeBH1/Hj3FolNaJCH1DiVPYcsslnCBTg+P6G+cuyKFChP7ocMC6qYUI3BXV2
W1hTleb6XM754BWOodh7QK4gPrvo3+yqdm9AeGaequb2LyVdFa9RmHlYLeuzycZkoUtV9juMh4sC
U1uTQ64vmcc1/L0FX2o/kgTE8UHVaL0uho/oD+h0uygVmGskParuhKnDTtnVfgpBgWAZ+3ZfQM/p
JTfKGQoqigKiW5n+NRVN2DjkvigqYC+btP+ZqtZd3aUGbVnmennZsF+dxrqd1WeJvxik3NlZzn5N
CSmPeqS3GV0xiMalgxLPrxZedY+5nroY2l1VDbXaXD1mXQkeQNe6P6oEs0apsiDJMx12mw8a27V9
rTw20QC98IisNl1TtzhkGgM4bag6INV6/RmyXs6nVAXMnrTNt6xs5lOxAnCHTs1Kp94EK2yd1/RL
5JrfqlWNb5hj4onqJkx7aqMogdQbqAkUn8cxfRax+mc0QN2wWREH1nX0o2ZtPDNj80GL2x/4AdWO
dZ1BlVXV7lum/Gq1Kqda3+CqHtP5FcNCzbBbjAgE/urVGdkvfewzHI9eDTOeU9OlTmPPmvoKzKZY
o9GqVJ5RLyAeOfPsOxhB5reZq9xDhnDeOWnOgmx1app3felPTjcc+6FtgzRD43XVFufGGjA2KZ3X
BB2ojA20BTsGVScgo+Ik7oN4UfNTFWE9rRq5p8iAuNRYGb+cWs/u+6R8ynEq/CY2bjsnXyE+1bcj
JJ5n/WuxxibmyMzu/yPtynbkxpHtFwnQvrxqy62WrNWuehG8dFG7RO3S19/DMtDOZGqSbV9ggGm0
ZxxJKhgMRpw4p/LRTFH2GAFUdkakZLdyXH4nPU08IkPwVO0UaT/Xg+EZ84J8pRrVr5ZWl4FVZ40H
dTeA1SQzC6NBr5/qxviosmY52IXUbjE91IYQhUgCooy6m6cW0KFj+l5NxVhjwkCT96Y6OAdJr9Gn
wbCDA/RbrtHQMKUchURMUELwLms15BNj23+ZWxK7uKBbF/y5962hH9UkM28yyc7c0cwbN21nMIsW
9LkhNn2TZ/2HkmV7zc5kvymUn0luT4A7WdDg1swSIrTKUAXUsKuwNsx+UxUm3bRVPAPAaLSAfMX9
N5uq/T1U8IpDNEa5PyZR5uaNZkCTuew/wOM0u3kyTW7aKC993reQAmxfcjSjJ7fMM2fbml0XH+qB
lLnfKsBizVGh30SkTj1bsvPvQ6/3r9C/QBlxodbeiOvyZ5V01TabUXJx63kBvXgMffPGie2nkaTZ
s1b0z1mtgFXCUPtbqTXMTZkb7RNm1U1Aa/TFTSK9dwes+E3Wl8aL9YbeTk6j+2RxgPtCH4iAtimW
MH2XYrHpPNSuknYkcgGioH46kKZzm0QxJhQ208WlPfwLUkfVoaVNEgA+N9/gqp1visaxD7EedVtQ
1hqLO7QGJqcmNY+8qm6al5pYdTAgH94sVpbuUbEeD1bd9rsF0uB+NIz51pHL6gulmfFTSeN3yS7v
zAJU6phxfSurscTcaw9NZzsrQ3tovoEHc0JfZap3fQshn4GOyh45y3KbFEP+3sjKtEd8KLYJSZMw
JgrZI21s7ruozXwUxRAP8Rt+yh2+p54U6fNcSGA2zUY121sU3om3Bgh1QBfodwrgyuWs4UWK9htk
wOkukrQK/9uyCmx5KIFN7+3dNGfgdG6jb3m5RCkyM5yOqUlKvzXBVzV1JsFUXpa6ne4022Up6CFX
y9ifTGpA6KiDT1ZqE8TDSG+ruRxD2yrKYz42P2t1fCui5SiXkBQbHOj71I29I8Br+o69TF5LjQ8z
aaV9p0LaxW51w827mZYeSVQ1dWOQCN8DUrnc11aDRpsBEnmaxcZOk8EIZA26eTTtWgnmLK52Sp/r
9wkm01xqpO8EwGv8jZM9HyklwyE1B6AzrdT4sSQlvU209rtdWh/ZMkd3xhL9HMBo9zOSpj5yezVO
H2qMK75ez0M+E3kugzu7TrmESu/0KV8avDC6CWC1IgqGJd5IphqqdHmDXuSbDB6SCATrZvk9URf8
kqY/pA3YPK//kLVU5fRa53Kuro0io4G0i9fK5VaRXUPXNp1Qe2IlXz1bLfsVJ+mjFtE0VQoAOn6x
dyTB8L07dC7QUoDf4I4RFWFW3ja2jjzFYHO7aBlxmX+HiyWuUzyCG/XDaWO3kF6zOEPF86nORLPI
ayklujXYRFA+2ug4n6+toTIm/lvw4hSL22vIIVrRNxJY4OkWk5Hm42zBV/SM3meJ1b+XuS29XHcE
kREuM3boaOOOhmCdZWPGudnUrWC8bA2RYp9sFC9e3ueOlaO9Kn8+WliHi80wq+AUTsvbaWvufg3h
xtYRsx1Q+0oDAHoFz5i16ghY1zGjh3FuBbNOnCPSuVbNWFGwleme8eIw4raq9BYLVOhVSEr3/22R
e/kaqWoTOSashDAG7SNW6xfe9FjtqlDu/mYWCOvT0VyDciMjIOWcsRzHudJQrkv00k/KySVlfOhE
pYPVt8CJlYugMQ5DCo0csNfcEDuILF/tdRdcE5O+j1JRV23lVX22Ju6bqUhl7LxBy1Dtvg3pyzje
J83OUUWKr6sH4GRR3IdqGslMoggoh9r5Ru1g6b5fP2CrpX0o2oGhFcgvKA1wJww8d30eoWHtIbcL
GEhk2H5qce/FkyRr9U3s2W9b3GstquuuAp8zG6CaZiiI9pvCczz9KdkNgVmBT1SM+16NuScmOdfr
qaPVZIZTlJCT3+CR3QVJPcweIZ3hQnxT9sdWl33BprKFXNyjGM/B7Bum+y4UheLcjEdFwSu43y8h
ewVjFOGIToJXgGNXVJ1bdZETY1x9Z3FmVcPLC6FeRu2R9IbfZH0piFHMnS9WBK0QUC9gHvNCkiex
pb61awiwLAmECHt3iR9GWRDs12wYCjR4ZGDmgIXi7ixDXszSyBdADaL70rFtpLitr6WZqOy3tmEn
dvibK5MqI3GsDFUqqZhetS7Bo7+oFjwvrruByA53tIhEKQjcpN5rNLxc8idMAFw3sCLIA2whIDuQ
KmCT5fyO5YtTSdZitLi8BqTC7q9qYoUmLrpWie8gnCOnFMqDrXwoZBVIKqCN5wCmwS3MIlC6q5sZ
9Ar5i5Pc2849m82+vrZVGwZedqB/Qv7Cjxk7S2YlSwwblo1yCkb7BqqFkQj5sXJnOJ8Kf6DfwFby
JUsw4leaOUGeRprvliiUMmsj9+iMoZqO0cUpExT6LgSUMQjmoJsE+mZMzIPYjwtHU4GhKwcwBU99
1zdKqPnJ3j4i39hFO+pTzGwGhT+7UUAP48P1/VxLMmDasgyQAQDIw0N88RbJaMoqc1XAMC6lP23V
I1BzKM5KvimqA659PpTroMkItgP0l9ifn+TW+iBZhV0D4TKEzW6573yI6kLNKAq1xz5UXvHCuP0L
BDgjS/zXJHdVFrkRUauBkKhkvk966NgijmYWf7gY6GAOClrNaM7hO3L5O1Xt0V4GTG0PykefdA8S
oLaaBDCnDYFiKTRiZ9NqAo9ZSTPObHLB3ZBKebQlsNN1CT1AAO02rSfdzeT2Di9fUThZPQ040Ijx
aENezHE0kMxRlRYuwsZFUJAbodm5yw/JhrnJJ8HIW7y3QzC2hEIRWub5F5t7Ypv7eladQolywMlg
0x1p6lLdZY8x1juYvxAweQoxZmuvXbTtfi+X+552o8yAMneM+6P9VofT9gdmd/36rgGRkDjLXzsR
eI4hkiFm4h7lgqZe2fmc5hRJfk4hdlTKNAkR0/radUj5/fphX7VloPWJZiuCmsnZkrNmsLoG2uVI
u8PMDjJ8U9I8XzeyhgMHpf9vKywLOjnjk1M5UyNbbHSv240vjBY+28Xb6ukvILCgRQO5IZ7O0HlV
uQ+lG6OiIWnD7J76URXfyfCsRh0m6QpfsKI1Jzw1xJ22yFisuXYwrceckLXec3032aHlMcqJeqMa
738xOnW2NC7nKYfR6XoDX6roai9K3hunDK4vas0XIDEOmnto5yHtYX9++pXGajZykJZ7Y/3aSC+a
6RMiuqwvAgdyNgQNXNU6/gOF8XMbOaRzI8luUc6at6VGtJ9FnsW3eU6VrUp78qVIYzTje3t5u762
i+jI2eX8vDLn3jZy9OZIeTSnII03sbInluA0XeRxnBXOz01oDQ2VyjqAfRZkYN3+i1IUZ4LLC8AU
XRhg0oFU7e3sqZ4TkgcpAPQV9WVG3r4tJff6zl14BQxCKNQESRauaMz3nn+xIY9UdRja1qsrehyz
1FeAlNfRXLpuZmXrMGUP5gqgjzAmyuM+ImKBH7/Cy18qoyejSt28zr9eN3EZxhnH6okN9htOHFw1
F7ONxxZjLw8dYBHg4P+u1i6u5n26ze5zrxOCgtZXBbpGDUMwGjDg5xbnrh+7yUI9GIXDDybMZz7n
Lkjv0K7Yz+6T6IH3eXzO7kasEN1hwCJwMQODwQUJOtQxNRmmvTLc/sNEsLiLUbGxLDcD8qMG8YP9
RQ91xZ8C1f0vHBAr3gLEPii9NRvzARfvWW1uAflawNuctfBIKKRazUtBYv/6l1zbVh0U1DKQd4zw
lYtUJhg/aFWgDzE1z0NWoF0qUg5bXceJBS7J0Loqx6hPPXuVWT1UYBaa1Pqxmn/+zTqQiCommHcu
38qFNElFwyBVRsVwHcoorN9dXFSflFu/TXAhSQZdi0QUmGiDyaeOB6rHPJSCaa+GdbHFB4JYo3d9
VZcPCM4mFzLQwiBzNmNweQijTenP/6S+9GgFqBn6Uy8kvrko3HDWmLOcnGo2IZ2ZCyo1VtPvpT7a
VCMJY0n+mujKTZY+X1/cumP83k/O9UCkKY/ThLU1kSvJldc7t5MVB9eNrNxWCgB2AMNjVFqFJN/5
kpJ4MCF3gDJvk0LuS80pBF1G27kDGGq+aZ3O+Xbd3uoXA8gBeFYIsEK2l4tTjroMVqwhMna+EsYQ
htRSr8OgvrRBoe1FRFB+OaKCT4axKlSxEekvZ2KkqJ5yZYE5NtVQQDx0TgN07ZOXBHVswshp3iRp
F4lWuZJ8nJnlDvVAp3pqDbQ6GOwI7D9oAm6jHThx7hWPeMML6h9I58HygNeEf32HRaa5xJSOkz6m
BDBeSmay6UsNZWfoPrktdAmeqoRUYUabImxGmm2vW15zWBTSAZGDuO7lWI6RQF0iAguDZxbAHMb9
DQDTbpYWguEzkRkuzkRWXrLhdAzZaY/2uI2qW7kWrIRdXvzlBg0ZTIkgdwSrOHe5pZ1RWkWEz1fe
kG2277Ygxwk64XDs+kr+NcPPplukMRoFw2GeNAEuopluVPtGInpBs/3gFwNkBNiGGT8v6E7Pj3jR
x60ya2iK9aUz7y3JjO5r0sdgkQDpTVZYaOXEpLwpDf1xABDhmeiMEIhW+Q2dySzirl3bWqaCgBgA
PDZ0ns9/TeNA73ak6J7NGAhWts2hC+LtXzAL4Nxj6IFFGtWWAXQ5N1OkukkmTe0Y3ffRQNbvdcMk
7NauXQhAsAPyjdojU8w7t6I5GNO1FjQqlG4D/tMWDMeME/CgYqjmbrlLbuQfYAhHid1PfNE5Z5cN
91nx/MSzXQPbCT4vt8KqqScDtWJgIuqt6UTQN5xIsrl+oldiCSI1MGyg9AGe2OJsRI4SRRZjmuii
fZLcac2XQt1JedDQxLUAY7hubW1FmPRHggJOQIghc66RSHWGjA8AB9Kn+7gqINgqC+dGVs4cwFjw
Crw+meQotyQTyIEOrAKT1/fxppgV6pO2y31a6+H11azt3Ykhfhy3qUuS4LEJeLnxvaYE30h5VSY1
1Do7VBrzZakUAfHg2t2KxrqK/QNYB3oS3AY2ZRujyNoBqEyCRN2b+zKsNiBzbL9OQcW0sgUfbCV5
YOQTcH2VbSX/5pDQk+laPQFIp3ls84Bar0q1sUUP+bUvdmqFi/cpnZZRdzDo03aaqxvxoWLQsEXE
A7HmfYj2jAICQeOikjpjfIPQAVDUvi3dJr+LieBSWd0tgJBRkYCCBOaBz4MFhX4gVOLt0bOi/lhb
/+joJI21cbOUouxjdccAVUdhHyECHNfnltJel/PSRnEAPTfdS6I4aGQndyVLvs3V3O2afgs6yZdS
kzapku4coPQ6OQ1AuOW2TrOxnUSw9LW9BYYApNegnMOP4pZu54VUpoAeeuibGAkagtmf68RoMlOw
YG4IHRAU5c7XrHXWpFdEQWNLVYEsAcXhfTYGQ1LtUf+21UNWVwBF/jl9wqdZTJGA2o7NMHFmpRjk
lsmMlbH8EkCCoCX7/DCHABeHUhrUorG3NSfCmDpiMZoYl/K5mGzNKKgEoAQsxYc4nlqv1Ra6iTG5
4GVa9v16DFNYNOQvGdCYKuBaRI/moqoQd1M398nSe8YTRJrv6hA8iKkHlmifBGQzfk3vFjzvh9so
8oydSNVlzY1PjXMHvynyCE9v9L5y7cOO+y+RTP4ZiYBhQLRC7gWppNkkAZfMZvPZSPCw7UO6E+vc
rpphhLCsx2aCg/bcPRU1r43FAGkg5DxnwKHjPIeSdDK/9YVTuUbVlpjAtZTnygTChtog87n+JVW2
Dv5LIrqAfR5IL5RMOEft7BIDA8jQocizYLrJedIbDHJBzjNUd3GI1zqGkvOt5ulHI8hdugNz1a1I
5uizQXrtR7A78+QB3RdSlvSsA6dveikAtTAo96MtUOiMqKJx0c7R3Qrs+7mXC66qtf3HCJsM5R4L
80J8k1PHxEkZG2g5fKqZbLvtso+38Z7+TaA7+czs+J4sEGhNA6RtU+/1eXzUTGq7UdW/XP+Uq9c8
juO/vsR9SiUnqaJ1PZqKW3zKz3mGrPNZn6gMxm0tSstWj+GJOe6jTegEAHc9MmLoYw2weLOpIsEb
RWSCfb2TbXN6OYFeFEyM0rEnu1H/0aU/BLvGdoX3PaQoELOHuC4eqdwdZBFiDkWOtvovZCVEgyED
+KCDMGvXhlPjAtbmSzsoQDdorOwExtlffs04F8pqUuiDZrIuJkgxJPuptxx3qDW3ah5KPMLSl7yO
g/G5qURv8rU6LcvM/l02H99yFMi0FstWH6wf2WP+1hwL9NoPBRJDNUx+6DfaK0TlpQ3Th/gbfBW7
IE/sc7kI0AtLnDvooVpPk296edhWnoSKT+/LPh6hhjdvRf3pter7mU0u2Ca1PjpKiTWz0fDhiezj
DwfYAkS4EjwP1s82Dq9/39Vb+WSR3LFvlBKVzwzjbBL4DeIs29kSmv0lDWpnebhu6hKwxm0od/pt
KM3kqo0NHYBWyw4gn3adoD4kO1ZBi+l/YApei52nn5ALACVYXsq+wXbGu+EG5Ia3TVDeia/I/7Ey
TIOjAw4wA/+ijbsoz9UWAPTR8qIXdY8uRmCD3sHFyKVzqwJ2Ku6ArxrFmBu6gXgwsQH789ADAoxY
SVXWi34dfIzvb6qXAgzq6d3naDPgSqJJ4DVfOTXI7abaQkpctlnJOtrLUC5U7fIGyfmiDAJPWUu6
Tw1xQVXPnTRRMIOC5zRo9ZUbor9ed8XrBiCKfr51VdPJHSXgrR4GV1YotCxFxaJLJCicnfEugCuM
yY7yL8ylpKbaxio4CSAFyrRbkS3sUsy5iwFkn+UFPkajVIRyDkrFqPlxniBpWWdPBZuYAOo0Q+fR
q2+Mp+EGXDgQIioP2V7yyE3/ScdNSzf/sN3iiMHnwBCJcqwGMJDZgd0Io6vaBS5DseoSxJU44/PG
3JBDu5GC5ZHsel8P5W17cAQ58NqHPDXH3U4Z+F4bld0R/fgoR4unCEs7l6hA9iFPVsRdQ7JaEEtn
K2qD4s7cMFA7GzKe3xichlFn6AcCMPt1BxXuI3f5FKrdLDKLlQwNMteAsMs7/X6GplSzURWQVora
omuH+3SZ3M0zlaM8jT1Ss86YS4w1qjGS+eWFQEjLWyLB+bsEu3Cbyn7NSdpULFWhjw3SpiIBeSWG
+azCHZQOzYbZx0RTKSveIE1bXRfxBYschjsqDSHOgooyGCjKxo8xcDorgk/HoiB/GB3UbVGyZmeS
vwvKopOrfgZCZGmoC5RIR37W5LGdbuUogRrEsrnuKWsLAhgAagisU4Q5mPOd1Msm7YYasNg8fY+r
H9oQXP/7V3P2UwPcp0qbzEyHheFu/cmHRrof+fquD9UQXF6hCDQnWg33eeyeZAuk4dG+KCzMrEoP
RiH9MbIRvne6IO4aM8lAHX3CgiDgWZq1n/aixvjaWTq1wN1foIQh+pDCAoSDMPiW3qjVE+tPOLP9
8//3dfhGDBD5U9Wyz2+//GIGG7bKY+tbe+LVG1Hhfn1dv1/iXChs1cqULGDXPU1vmnsILpAvTeeU
N0oBHJTq1JPgcfU/fO+3QeYuJ2ECfCAEg6MAobaBhpZreT9trYDBJ/MgAe3O37n6b3PcWXLMtAAK
AEe3+iAmtJN/sYFIUHtH1I086y8ur9PCBneyeqVfoq5FTSGKAoxYe1YqIqu4iEXA11roJ7Foiwqm
xlmQVNIWYDnE3LgUqBhGcr7IumtmrT/3II8WoaAuM1LOHHd6rQo4KMVgZBzWtutuQQQYOF3iGgQ8
8MM/Koaz59Tv5W08PMvWbdQep0rwCS88lPsF3NluOwPyTI2NpjmGSyPXqdUpHLQi3ZK8HTYzWOKI
e/0EXkQsziJ31nUUh9uFbbFaBE1HQDz3ft0Ac7qz++TcAM9wX+XDAj5JAwO7abw18shNTNWVRBpa
q54CkinWNWYdGK7GIBcpxIoGWKEN9IBAOh6Zoa3dzeMXYr1jGlewa+uugsIsKBRl9Mz4PjVmqqNh
YKsaQkPzzI9fM3OJ9wm7wuC717yI4v7qRjKWZWDoTcyLct45Av9SaqCj8GCwid/U6S5ORAdu1RtO
bHD+14AyoJPA2I0Imbt6HOjDx3VvEBng3C0bqy6xKywino79eFBFfz/7/1942+8F8Coo6rDUcaTg
Apb3EQhfkw2TMQXaY3t9GZeRnXk1U70DFxgEzXh0WuVEeU1trGPex0crTEMriF+HgDE3E19U21xd
1IkxLgxmZLH6gi2KVVW0bYZFxVt1K7w/2P13sXkndjgPA71Rb+rs4+ha99O0wStSaKVVuXOhtege
JTfapPwzTNoRKOXXInXAMttgBB5sH2CEVEZoHV/f5VWPP/k9nDcuVB8WkiM24b9dS9vVWuXGIorg
1ZB7YoTzSFWaFuAAmUfG/gBiorgOKiOo8ja8vpjLEvy5y3zyh54kAypYLPKBuYx+m7ya+zpk5Tg2
nfViHxmNIU61x6g2diB5uW56NTj+XqLBBUdbsQfQmsByjnJHQpytOfaP0Zy7ctWY4O+QIBaUfrtu
87KAgOUC24ZAhXQV4GKuRpFq02iC2WZChEQLHqy2gCehe+ylKP53ooFEoTVuicXgSOmsA9Cjb9Ij
Q5tR7c64bW9Qudqo5oNgbRc+A04jVK5UjE6B2QocLed5XUWNPElGOGa8K17BJ54/Mzyd/haF4K/4
qjuusUeGB5Kr63ZFZrlqgQXOjYFUzCyUMPt8y4pnaXQ3iAgVL4I0tzwuTy6k3pqKFnYKYLQtJSjL
j+sLuexuchbYLzg5CzkIcPR4Yif71npqKvdd3zOcu3aIfUwk3EAKOlPRCvvcxN112xdBhZnGBYpR
H9Cl2J/H9MR0UlRg2lT6wUNutbeNtHEpm4fotVFwR6zu4okhLnqlYPeXSmeQPZD0tE80q1WvN0oR
tmFtOaw8x4Z7gAXhmyspiZXBNIE4UJuq8RS7pJ5UF8aui+Q6uL5zl1UPbN2pLc7/RsmWaamh0z+F
3a4AOA8RBNerfBBdeCuLArIKPJSGpQFKxt+ueiEvmK6DkLzSbZ34DaRNavZ8fTErXwfDV7jEoYXK
qJa4uy6WnHgxFAANUXWz8ZHKpvSvW7jMEcBfjAKqDuJY1LjBu3Hu5ARKk1qigaqmhizGBh18JAlQ
eB6/yiErXoryw3V7sGlbDN0HKvpze+oyzotaYvS7DWRPDsC45zuPbdjuSig8iD7R5XUGS8DdgdkY
HwqbyAWJugcgwh6gxAVV7jA+Amq7iUs0ROZ7G5yXAcFtVuKxFpBX0QDY2qdDVw305bjTWJ39fJ34
F/EAhBkjlvVl0rltIqJzYB//LBFia/ttweLurrHSE3tmkomSCX7L8kN2goFidqTYRoaoPy6yxd0l
rUSyTKqhi1jgKk4w9xtRL7J/1HVYTIogB1k7V6fr4g9wk7WYqIfajd5J73hR2p5tRYkHou9a4Pyf
znZtC3n3MJImbwvIWzuli8elZ2zpx4D62/xOPRJk3nIHoVqvce3t6BsgmnMjFwU54XD6Wsw6+5Tc
ocAUHErRJkKJHaPjU4IUCoPdxo822wzp09xTH4yRrvAGvcxH4EGgV8b4sYF/AvXYuY/m1agVDet5
q0jZs0D5UnidWyUY6c5CoYD0JdYeNj6LtZjJxfc1OWvpYlYO0IcofvtjYHpl2KN0q7tSgHdQCLrN
ekv8h1dBeGOHgPvCUCG2MEUIaB0wo1wEnSHrRe0GxAkN+Np9J1Ge5iSrXDWb7qF4sZV17Uil8Yj3
+rME9jDBNX7ZYYCUAPCPwEAaYH9wHC66xj2du7oDalB/H3w5aD26mQ7ZLfOq4q37c8E0Zo4NXDlA
fwDcxx1TLbfijMygo2jyWj4mZNE3dkwlKkjVV04ozNgI4bg2gFfiYhsUiy3gxClQbcsOvGwYa70d
px+CL8fc4eLL/TbChze1UuqmrwCdkx/6YPwGEg823cqwAVHu9cN/ol5Z/14nRrkN7BxdSh3G4858
VEe6HB1BdgCtKKbVZ4v5tdaO4OlWWlyw0xqlGHOwDXpaO+1BOATRPpgpzNyf6/Q2UgeUUIqXNKvu
Yvtr3dqCL7m6yYAWQ8VYA0qR54LW8w6FeQuJWULTnaamN0mh+Nc/pMgE+/OTVNaJMIvRETyxGtNw
QEc3P0FwQiRkvXbRI19GYxapGGoePIDOiioKgXo2b6gvsz+XtfyYlUvmlYOWP1exk9/Uc4YQPgJd
h9Q6gcRS8ROlKfLSycvbPFJ7a+fE3s/GXEFUmeoVqEJJ9XB9L9aeFGc/kz2eTjajmBIDratPvuEJ
cIJiO4SoziAuVBsMw6hPrDhT3Pf3QNq8iNqda6fWcnQcWw0YpwuJ5RivCLvUMcu1VLVbaPs8r8Oh
E3nUmhUHMnmA9YCh/SKfHMuoG4sUg6axiRmSUXYr81ueC96YIiPcNkKjDirFFaAgBqPdBl9RlwTj
9+vfas1vce0yMRgkWRdENYDKm4nN3iwxgTgY+CYtkghO3+oyfpvgWX0kSkytVxxA11XVt2j5tZ4S
DE9YX66vRGSGC2qk76wuG3EH6rPqp4mzT+fE6/pccNDXLngNVCOYtQXpBu46LptSp6oBvykidnT7
dQR5LsJnep94X27sxlcByhDDc1ZX5gB5DEIfaKTzwPHJ1oxaobDoRFMQNT96zAzWheASZ87EX0TO
iREuRNd4/qmTgrkTh04hpi6DqVJepcIqtmkPGYzr3+qS3A9QI4bfxpg7WG90vps0WwNVqgo3EA3I
NwI9DxBCD1tMaewx1sBY8xnGA6qkb5lruAVA5G6+EcEULhsH7Edg82QgTDAkxSssJHReqr4He77Z
FftUVXzJHvexFT+A2jBzqdk/tI50bGrMRyJdVDEwrI6a1xfkfp46wY6svRh1jK1DphfdfnBCMCc4
jZmz2UYKkyD8pTxVQYh+N3hzCF/e5/8QYQGBfU/ue5/Z44LLnGgY2dKAW2L2FGD2Y99+1jasPQnK
1j8/m2fGuPzUbnRbkmNAA+k3oraPUh02VS0gjFw5JWc2uBrPomA4QTawIKo/yNOzan3Xhr8I+2c2
uJQwycCuPSqwoSrEa/UurGj8Q4vT1+vH46JIDMeEV+KOx1AygFjcUiRtjGUnAWLHpD0oie33PJZ3
/dAc2mTGSM647fDUvm5y5fifmeRWViWN2c1MMStCTlDWTthPkS9l0c8y21y3tPYMNFCqQG8cVw5I
Y7hAHU8zeLRNlK5m0/ZSmKxs8Dv3keGBx+m1i5K3UQK/hlI9JcA7XDe+ct2d2eaiXNLqQ2IlsK2q
GsTEvSUXda5XLWiIKihlgbqRT9GiCWlfIwGO1ORvUX9bgZH4+hJWnAOyoah4Y9YG8qs8s35CMQaW
LznkRNpi2oLx+bExteeZJg4w1XF0NJ252I/jKOqzrSwMFDJwS8x42qjWch5iTWpJ7UxFTBpy14pD
RRF0p9duVqjC4MmFJyxqm3wZK1IluehmTKHEN8tXsi1B/JRt7Bvj3UJYSvckbLdCTDq7rbkweGaT
rfok7PZx32JUAtrlAD8F8ZQHbfLUjT+1+i4a7zXnZtAetBH6eFVYIKfURIeBBb5L8+hZMgI41sc4
N5+oSZlGTCt1MbvDFCW+nY77pjHDKG0nt83+HGOA2Q+QicJ1UKJGQ4gzOBnLkOlMHFspDWPbLGDy
mLQo2l730TVfQTcejwBkFJj04XIkpQAvfMU0v0vyowBdPWmerhtYu7tNzLmB4wp+wqj5zzeurWx9
GmLkxYX7dQQjFMUMj4UKK3vBkqdKhB5aW9CpOS5utIkMrSkHgiaMyoAR8gBT6FXgSJ08TJXWLoiH
/sPYAFsE7x2nVrltNCINhGQmrH5C+O9JIHnRU4/BrPEgejYJN5Q7CAMY+Y1YwptNRQ1nAllD6w3d
J42NnLgpxCj/Q0Fw5crGRwSqHlcz6nI654yY2YvmGMN16C14pQ1BdStkYHdVcXsQmeLNA+FxNo8h
Gtld/5r/2uXbv81UDrnCnCc3zaCVMRWcC5KRtXN9sjK+zZstdaaSEStLR+rGURWY9lEdv7TDXd/r
ggt15eo+3UWD900dhHWRiS/Xt/QelNV3Te4cQCseLFkfCo6d4Ivxj586kwYF484zOg2Db8V+Deah
IA5Zxl6aLo3AeESfklDonWwNFyfBYfB38GKBPY/zFMmmc2rMOiRyds0zyFRDstGAUP/UGwR1ytv1
Za7tKJ72loM5xU+l1PPgYljoOCQKeBNkQtFLLqBCH1NQneuTV2e1ICVZK46ZJ9YcrsNR5nmyoBmJ
Lug0HZxy3kCB8C6mIEQ25MnXgT1rLBngYuct1ePMG+ZSsNy143D6A7hYKieGBHkT5kA69E0k7CsV
uOia2+C9hxI1EggMJrMNP7llsZlxHTO0J1WNQNafchUaEtYfT/7jbtOhcWii8AM6f/4JpY4t6GYi
FGWYcy6+4i7QQ2bQehC1HUQTLGsPNrSsoaWEMr+Mf+Jc0opmBAACl5Rzn41lxPeMjlMx0IftAD36
c0QQVndij6fyy5JFJzRGSzHeLeGwW7b2rjw4t6DrBgGiedcKdnPtk52a45xiMjLTatjyBrSIjDtd
TVzbFI22rHkeCnXQJMNDBw1M7qGj9yYBFR48z9YPef2mYAbv+kle/0rAs4PIBnQ8wAiee16UtCbp
YmPxuq+Db4TKViOYs1082TcP4otl7W0DLU8oObN+6CUfm1JivrGCpicmbI3Q2jLmTW0j34ipXVYu
GEaXBuYJCETKmNk6X5ee65lFKXogc43cA1pKL7Ip3ciZFeZdvrNJtRNs5EpMBPEsaAWYVjWGkTiD
tHDGsVbw7Eh32V31SDG5Ui6+7UPia/SVQN4upUe/QAYpEBheCf1nhtlOnMSOBWIyaRlhIim6TR41
n24yYJeWD+JlvrjUtuKQKLBBNNIEh4J8UdfNW7V3JKcD+4rSBr2ah0MjeOWsnKszC9w+dlovGxmz
kPVguFP6d202dxXpBPxQKwsBuwa4kLEaDLrzlAxWJydTYeBzYTKhrq2dYiSCALF2tM5McIdXUuEO
RgPyVzZL/FkG9ZsDuo8bKGOEoqn5S/dTFPC5MA0OADguELfT0tFqAP+BJxd15Tpd7UbluCvV4j4t
RbWQy73D4CzjMrINCNfhKjn3uDEZCaGaMXjGNMhbO26hWpXEX677NbsezjMatGlBAOdA3ZUhhrjc
Xq5mOzF6Dcw44OHuN9mmCax9I2TXWun14b7F5DPjtmP1CO4r9bmtVHoNwGqRRbeKPoVlBKqtoQXX
HRqoTv8zB+2jGxXS92Sgrkyz/dLl3kTI1+vrvfyAaLxZIDRFCGFjEdx6W3PIsj6DlGIXVemdNOiF
vyx69TBpkvXg2GOt/3noh0UbNDPAxqig9+MCh1pk8UCYeOMUzujEp2EmPaIjANrWetPmt7oIvn95
ss/tcTs9DEOmKipoD6bBJYm2wYwWpqE317dxxTc/qaNRJ0aUulAijgfA7iEVOXlWYt+2i3oc0Zn+
GxO4WIDdByU+X+iZk4WQ0c5Ql6OhbL1akJ6/bmCl0KNiEf9a4DPeJR0iBZAUpE4PTC+33SQUWopH
6/MmqTdO6ZmVr99pzwK7l+/pc7vcwYY0Lh2MNsEMUL3EX6sqUrwFoIYbrSnNnTnB/7t6Plhog3gN
xdFMunoMUtqLGqSXZwFNHMZFh0IXeBl5uAY0hWKoEjsY6F2OEr3HVImb5A+qKugfMoc7DzEAhYCv
iN1nmOv+HEc9uTkLPR+HuKZ4NI32Vncyf5GLw8iQL0PsZhr1qk7+cX2L2Zk6N4kdVtAXxRMNbFh8
Cp5CvRCUyeCblgjYTIwnQ377P86+azly5Nr2VxTzDh24hLlxpAe4MixWFW2bFwSbzUZmwiUSHl9/
FzgjDQlWEGcmQsNoit3clX6btdeKwf1c31bd49+wBG8E4MTXjbq4T7RKoSP8sNo3JnC2CArBvScC
Jv7xmwUVws9tfVwvjAqEGQBPI/X6QbYacB/cVGpcIx6UHsm/lvLrZF8J8fC5mQsXyDsziwvEqM1p
aDMF1M+cbMqi2JpptmcZ335u5tJocCfa2HsAC33wcfo+IT3LUcRQBhd6WsZ0blO1RfP61IeJQfMV
P+HjLoRm+htz88d5swszaCcWjKP2k9eHztxV6nWD/rTJ8Pr+mFV/2buCMegjIKOKkOLD9ai0iQGm
U7xu3az5FBr6lhU3n0/fhUzZLAIPTwTbG/St6mKZwBY7sbYGdwGRIfDSY1hAKtoJJEiLpTcAbfl/
IXq+9I7PAGaQTQMoOxNOv59GLM6oN8Bp+9z1nHE3UywCJxSOw9G5G0ITqLK14OzSPnlrcbFwjjZp
ysCBKtVA4i5icoVZv6kLF/K5zsqrdunaQOgOdDEaeVBamH/+Zo+0cWoofEDTSt03G6t6TsQDBBK2
hUrClosVY5c2JBjCwQKNyHN2KN8bo12jKGjjkX5XG6faIE+ai7RcnEUmQANNY95N3Spo4PIAEYAi
y3+htJGDDLTKVfRnsl/Jo/O6diDd0bZKWD8r1/qzPHKIvZjH5MvKZr1gGMEoUCpoVNOg+7zIUhi0
ae3KtRGkQYhoCgr01Xgz70Dld18ar/ByGo5BHtBQ/cv9azOfsgGdIED0TEQhi2kG05al9wlyPhro
rRwaVOpqzfzCew7NibkOZgBuD1Kr9ys5KGohxxIm5qw8/VZE+YYhaaw96tu16teFTQNTcw+NjqyI
aSxGo4/VCCwVknRjlYSOeCjUAzMDpjy0rEb/x9eVZbvg5r0ztzh7fQvqWWnDd5XBvGy1n5tePse9
4FEdNmnQb9fa5ecBvH+5MYevWEeUbcwPPonWmWWnoCfKd8ezpV0V7l2xhor/uBfhTsINmRlpXWQv
FstVNJWMlQZk9YNsvoIWwouH3BOOESEDGTDXXXl4Ps7he3OLe1ojMKe6MFcoiE710ovdtaTIx9wE
SP9RrkRVFFyZH/B4RIwqFx1cfrcGRwlB9QIpcePkfp98CxVLYQaf74uPRFbw+aHWCCQQcCImbuf3
O37SdanWVP4uxgONZQctj7oPhNsW+4N5le7luR+DQw7qv9cSF8qqftSlIaNG+9psDnTzsmZTTkru
9CluMmgJA9NH/WmbXrv+zF/Cb/7OjnljbFmosa0p7iEij1MHwmQUYSeI19PmF+2z+4K2XuUwJfp8
hi/EJnMpFnnqOYX3kX/JTurMTjMyz7DYgfsG9P253zcQyGrCGRyT176yW2ND+Cg/Nq/rn1aXMGAV
vDCxO4KvvKFA4UNBOJLThDyHNjWHVu+frSTv9oVQii94YuQWO5F6vTIZd9xVyxQRZ8mnYCgAniJt
I6NBKcaHvE6aB10aycomvDRFyOQTy8YOhLe1FLcTUG23q3IA9/hdcqtu4s3ccQdGTBAsBVZEMq+M
/g/F0AvHed522PfImiBjvCiT8DblCnHAKoMjWYe6cPBg4/8IYgeFGmdkWWhwqEYOeL3Dsh/FTa9I
FmhQrwpTXqCLLR5LRJkWiO9XtsyFT4aPBX04hAhIGhqLey2nDlVFD/XMGU49l6K7CXlfMCMERxWq
HxCYXytgXrpJ31pcXG2KVSYO4JyA0DQ2OnLl0dLOqvoEZk17FRn0MVGFrQmqTGSRHN1Gqvn9lSOy
BFJc8+jMTTdzlW8hlxnSsF4rsV/cVipELPEyANaP0/DeUN/XTADMj1KwKUs1KGlVAcMJ/K4/Mgsq
YHUbW15HG2Q0eTwIdM+qSEB3Q+mXdfPCkqrd1F2SnQgvHo22tIEALh5qXuo+unoeK9p9mdTY2oBT
qooMUdheZ6XabV+X5h2KHenOTUV6pcv21tKd5tBY+T2Pc+mVJjxRs5E/B4uhUtyoL0Twl5hr+tbM
eB0lYPrwRiINcG8ww/JKbWxuVJS7PGPMn0eHjyBEL3jta3ZB9k09pKEx2UagNcWXmkELryMTVNRY
bxwcbsktd5z8PIIH7rYSKQsQaGAajKJ4MGTTHa3CRZ8MiMJMn4MC99bNWqlDL1PvUNcg4KyHqPxz
3LYpcnyjGrZydO5b6spIceOnKRHVkXR1fuUSyAD6rqKAzcvK5FXc2en3GPmA3kPbPkZPOxkoBCDz
epyQyGKZhqRMXzTBmDc195QsswNLzVB7VVvFx6MPLsdMjQWq3R1VjqKplAPJAR9r8/ElaVwr0ggK
7RqjQMkOw4PG1UdipS8uTwCgyJp8kwtqe8ycg0NFdqfYIM9A8qu7sSa/0D5qfGfMqjwyjA+uiwe9
ntpvGdOEX7e2tv38RF84XiAXmds+AOT6iEvoGPSXhpl3yZp30fQ88K9GeXCMODTZClDgQvV3Js7/
81pb5KQgEDsmJEa/0JxFNw5sD0Yk5NCtiO7XGM4uuHgowKJBEOAfFAaWB4w6RYuUKA5YWflzFqPf
JN3a83nBPYCNuZ7tgK8Of3p/iHPXHoysh40UoglKn3h6z/1s+DXYz2X8mNrbHq5DnrhB3O7LcmXd
LpTfQBUH3Q1rVreEX7ZwjxADDaJzASnku3hjBPEu2bmbZrNeJ7pwKaLhEuyMqBIQA21I74cJ2gy3
bhNWzW3E4kkoShslSS59J+alZxZTFVlmpwVmMyZXOC/xt8836Hy/L5z1V9QTajuoVKDm/d68NVUT
sgTYNKMoQyiGC8/p1aizv0gB6eaenQsEECvP3LxyH2zOEfrc84DVXQzZHPtWL+CP+Ba5mkruS7lx
mzTE9fi3DM3xHDJUAIcvBkeKOIZK87yFjBuzPmXuEaj0tLr7fAovlK/QDYRt8oeZpW/p6JRz4mIO
G4RYajgXNN1jHc37JT6uObKr1hazh0JAV/QSgxoidos12hjXoEX2dCharoO5Lu3Ot0ObD+mbdAon
zWgkFYzxHeRFIBNKcJ+IzdqgLu+IP2fQeG+mVZ2U5jXMsPFUs5tSu3LGo4226pWVmj27DzvPwrGe
MzZzH+d7O8zVyrSb5adnXEe6ra7tcMbFq1drA7pwQYKJ4E9Di8ur6mVqMgtbokYT7phsEfUjHN6s
DOfCFfnOysLPieM5eSlRmoVA+HTIKDS6qgSCZLUsi1Dnrl4C48PHc4PSgeENmYP2Q0E1rx/zKbRj
y959/oEuuK/vPs/CmcxNaCVVBNOrxSfW3+nWShy+NquL8+zmDNm411lNUzAy0kApqxMexLXLf8XO
MkBAGZNh82D14u/J7UyyXAGlMCMw0Nx0Oway9sRmDZ1wwVN4O3fu4ljbop80Nl/ESSGijGWboRuC
hNADJLegOxxHny/VRwZRvNtvdqi7ONkgHKwrpmKtwKpcerOYF4+0xHPOEgmAOTlURubVeLUqAryy
Z5dykcKscmB6i9lL0SLLZyGyl4g1/2gXYT8+H+bF5+3Pc+jOO/bN/ZU1TmUVcKP9Sc3uGNrvjbQO
IX+8JUP6IKxqW9WW97nJS9HHu5ldXDJqQcHZN0cfsx/WH3+XQTCuB+QTZ+ki+VJsVgPHixfom3Eu
7hu16ytbNLDpfHdP4+NMXKb4ZtAh0aBtBtjF1Rqt5hou7VkIGSGKgZNmaks64UGpGVVH1Hfr0NyX
P8b9TA+eBXD99Z8FKhg+WLq2KA9Bim7t6ptfhOVNbqHuOeeEkS9bIvzN0XTLZMTCNklQ7GYwD9f8
4VZIb4xmDJErvDVmxEtvoYWng6BqYsJ7Wdy2RRKrXTF0uBXyF2QEPUh2R1wcsyT1rOx+zDcNXeN4
unShvjW5uFCLfopNbsCkNQL8ldaniTf3n2/XiyZmHUtMIkAqS2dsnMyqMmKYkE67QTf81i7Slbtm
zcTiqjHVcYbGILfZFr9Am6mxNeK+S/c1Opz+O4aF++BUyAJwgd2foHV/1Dc5Crn2Wsb00hGDmBH2
HJKlDvJG768SB83PmU0ANRDVybLDFnz7yl78dTIPhFMqcj8A2eB6Xma2W1fPBXewHPr0veZnQ5z1
7ObzFb/Q+z3bmAWtkCMxP4hUNgY1TVYj/zUXO0CycNQiE+RaqU++xwkixiraoirwI3753O6lVXpr
dnFHTZrUezNGSFWyNOjax6aHOMRfZpebw1EdUSmQAyDxWz4vpC31xqhhJB2LbQtuB79WQKXLQa67
cgWhBHDhDnpra/7528cl1nolA825D5yT4hnKpH6ljFIMKk6vCpBcQCVSGMb1mKtiN7jyHjLukBSJ
3f4EDZDYrxPRRUrHq6gtqyliyWgGbdGbW7OOXW/Kx9jX0m7sgIZPkKpm+pc0KQCebWW50WUxvKgZ
rTYC/Tc3yRRDZUaYXymaZK4slSEgQOIkoLkG5YSSa9/zQqpRXtHkaCtoV6uKobpG4dveDLRmO8sZ
oC1ZljTMbTJ69TSWPzsZ61u1tPs71zHsDZQGR8XTUkOLmNll95oq4lPDJMDlmssCK1WhhVWUE9Cb
uV5puWfEuRu2INAOQOqhIQ1N2NGe8BzELUm+moIXm4lq5bnTq/KG29VTKYxDlsT4dL1SY/LieqxR
IoYqU2AKJXkRSto8qGI818gne2lX8fvc4qWfpBoLsoyY0cTU4awmlg1GQV6f3drMb6pJLQ+tm1vX
Tmyi4aZC800QpznizpHnqMJZ8UGzoF0jlJJHVRPzAX34ZefZXO4tWfwwGv6LZUWRBqWo3XOcDu4j
a5zpKC3zMSnKr8SdXiY6i7x2he/kSKpLJd1YemJ7ahbLSFVa8BoZNil6D2yHbFs2Gsr9Qyr6nzo6
JYOsQ0KL0klngXBo7iedcYoTa9haWu5s9aYdTx0Kn9IDmrDvPBLnpuYTKqE8SV0RIQoob5lKtSjL
K1BENfjlGelPI9WvW0pLESoTeufB4zCMSUCd3NgMLGs2DYCSN0ncxo3XF5psPIXr+8Q1EJI31Ei3
Vu3o8gR8nfIiDJJ+GYDtMzytUJP7Xs2HqzZBW0HoDALS4nlTeUhr9z6T/Ze04D9s0UJVq3VN5NGx
aYISGYzea1ANtHk6BaRUfvK6rMEu0Y6sCEq0BIajNZ0pQRSTmUiXVX2pQanCccsbSxUJjpX2Qyno
sew154urjNkYDXaM2Bfp1ms1nUjvQbxYRtQZi+eSgsGvcVzqm1ZbhsWg3teVC/8A5EU99D7AD6dx
jyj8DnlCHpWJfS9VTn2LG2KbQeDek7m407IMkvCSQ1gFcdX9kNojKgLqqSnLU+H2KvNBviQ8Nysh
cmHWHLnl0ux0Dyotzrkhgt5T0ikKWlKVGKz5mpWByacnTgRRE8hUMZp7bUJZMOrVuNGV/oox7iB1
qR+rNkaK0ka+gjD+WKEAE/QJiPtiNjIRFCajrtc32Wh5LlXb3hs6UZov/VQ77bXuVLYSFG6iJL5R
NCM9YZc8T5Yc9jHyshvWd3kAObSHVuFpZFb2tew4D2rbyDy9tCGsHru3FqTqv/W6aLLQrEH/g3jR
Mfqgrzk3r3hTpHxrD20dP2dCZKOngM9UeUwTwwBuhSWgyCfOOHZXWitz21dKJStC2irTXkwDu4ub
tGFXsWFkWZBpSVpFdKIGPeY25aEEutNH4/IG+kJHDuZr0BfHZWAP2U98zodpMh5w/I5pHz8MGrmu
yubJ5c4ZsvO4Agvt+5RYxG+yZPJaQhJrU/IqGzERDtQf1LEZAqpzhWH3c3M3ZVVLvw/d2CfQ6zPp
qYOqX48D6DahWjoShBlpGeAvaZ6uKo4bdAlTfyDk7h5BFmvtHBE7NxO6k09dSeQPQE3A2ZeOFbo/
i4psnMFKyjCNK+2+BmNdIMqch3ygyM3yrF+reyyzG0RFphI1K8uB9jT5UEPWQMpUGROpZ+puwU8G
aSOj/y6m0LJOPH5U9XOtrxGdLR/12SYoDyAoMqsLAE70/g00HPA9pgL5ShBjbSH9icso2amWWBnb
Mo57NQPhVBuvJsh3lt2txIo1PQEhi5/E+X7k6q6iEGKYyCF3E38kVZhxsZJsWLr7C5PLQmpVuQ7U
XjAyvpuBpc12Jh1ej2SWTsRsxgQoECkYVP+xU95PoKjVCTBD4Myg5ViBMA7lGv9zv2vpuC4tLNwU
sy2GUbSW9PXyp2Jdd/1PaaleAk7Jz+18SCksDS32Qm30aTG2FkoCIIezIIx5n+8rJCjdyYMIWZD/
LCMWmVq4FoeuDXDhWBaKQH69GWt/0h/LVAS6GWJPejJZ2REX7aBFGIl6iIHCu3y/VIw5BIDeCWhX
NUug2iZOcZ/fZJJ9Q4fm38kHvXUuF5Op5nC3ugJ1gQGbxu9bYSN9kJB0gGsz9edKYILBhBmvjPEC
OhAONApJOhKkYBFZxvTQubBEMcCBHjdi5zJvJpy0grJEM5oepCf4Dyt+9PIGgTwV2GjmIhnqtcBK
LAaatSbR3akXvv5LVvyKateNna5cHxdt4OLAIZtrHMtqDuu5MDMNsefYP+TOoxlHrRau7P5LiS0I
Y6sgXEFjwgeJlZSMCB4JTtWcW1Y8CPLczT2DaGIJwAOzYm15a2DSoCIK7otZtHRmK3+/FVGuTPXM
ANFpWbi+JMRX1+pvF6YMFlCSwruEyuUyEBWusEUHinKfaI8ivc/Ila7e/vUpe2djkd4QKijA3QxI
MX2THo0AJA1+i7LJ3JC1DkJd3ufzlEF9G+RtyHQ44J94P2VaAo8HQH2IkgwMxIamVwyILoqz1tqe
DX68Mhn8LF1Zp+WVMRvFFKLYhROFDohF0kCOStmhEQxyfe1ZOPCo94BZTPnfmci3ZhYZlsFuWqHN
bQDyefTlLg/zzfhN2+iRtaV/+bp9HROab4GKnsXllhPZGy50amp063HEnBAZ91VqeGx6cabR+xsb
BPJB/zW1uNkbrhRqq4/IHO2TYwPpk3Rj9nvwYx8NqE1pym7F3vzYLrKK5lt7ixTfoE5o1zLqGQY6
42+yIH1hD81rIjOPKtX766S32B5vxrc4APGY93prQw844dfpcMVXO8Lnhf9sQIt7gsdcSoTh2H/I
WyFNyiNyq++qQLkBH8Lmr0Nb3w1nWQgVuprQnMEazeFgWBzYecQnbYC2F4oArlzjo71wupC0xN2E
/zT0Zy1OFx/tEk8VkmVTFQxQUdYfod7lZfZxZVssb9vZsUEHwJz4Qzc42B7eXx2ibhXac6fyi69D
ZO5NX/OU2+TafigP9j4DD/NfxVcsDS7OM4lrG4jEFIIjLmt3HcqjHvj4FY8N2VoRcd7Sb3fIq9P2
p1OzXDN3sCZzpGAZ58ltVtQ+MXcQ90VvHRyobi3zuHxUXo1Z5pzbBJz7g3MR2wiKzBEeovN9inRf
C4ztXKhgmzoAqhZSxYD7rZKzXRzhG6PLyUyMppoGGNVvsh2QmOd2k9yY5+KqDjS/3Q0o09M97K5c
/ZfGSiByBNlB4pj40/tNU6malOrsdo/aprONKDcOFZuila25vLHmGUUbkQb+q7ldxV3ckEVsKRI9
8dLv95jRUNt2V/GhCsbI3utX1nGV5ejSUZj5ctE4C2olhHzvR4XHThuciUjcyA5QfP218YWfmi07
dED/d4PHv5u3K0Nc3mGvQ3xjcp7oN2lWqJGwnFCs30xaCIb33SSKg6htitRR6+mmDPIykPyJoLSX
5t9VSH6sfIK1QS8muTT7xiCJgejzUftKoEvPA3As3Y7P/DjXmozzGoR+zeDiHXJ6kCakKgwaYJZv
VM9MiLcypuXduZzVxdMDimehI2eG7blR92qYb6uNsxPbOhojNZKAkyhnvrFWzsQHjNqrVQeukA03
HL20i5u0LRlanuwR2xVNJGwr7hqAQLVwZlBYq4lePH/IhMzdp+gTXiKb+g4IpipHykBlKNi7PeqE
gn9Tvn0+j68cc8v7E4yP/zHzCiR7szt71ARjqzcRFP6yTwMYapEjj6avsyohC9l1vDXy0Ngbv4ow
v9P/1tF4Y3wxnQB3ZCRO57TI0zydYPII2C4+xd7cA7Q2oRc3Jcg10IuD5NIHPlyTKQY4eybp45E8
OKO1T+FMfz6bl/cHeiORCUHvHbyJ92edu91kSAIbfPfKJblXwCo/RlbUXK+WkC+eAKSP0dMO2vIP
ffNUpEOnlLigm+dxf92GqA3M8HM0UkWeEoeaD4xutJaM+QDfej0Bb6zOs/xmv1RjWue5SipoTGmR
EST7ZxnOGrwzB8Xain0I5pfGFtNpVkD39oAC/0HPjeaf6+4q9eGUzdi03FszeOnMITUC7lHdBrfH
MtyxjExwQ88035n5oAfDA9sk+tiCz3fJRStAG8Dpm/vultRRRo+MfG6kGjpOTTgpj4n5kq9l/y5t
dhvPnAG9EjTmfGCG7xUEHgaTvrB6OM+tL14+H8RFA+h6wCTZOFBLqD8ItC3ajpgqS6YQu0Chhqwc
pkv72wawWQeEFhiJ5VlCKg7VuBoWBtQUum7yMvEFGQOnW0MpXFgPMAoh5QwjoEBcusdKX6LjEmQC
PlAo/pB9bQYkwZOVi3bNyOwlvDk3HGRQA5vg6ADnuWvj76oeexPRo89X5ZIVwJpNMKPPHYfLrEc1
qIDF6RiG+6zMWFgRmGvt5hcWHi06yB+CbhXg4mUfpa2NBZ1stfIry0vcX1nyd5YDQGJ01czpLqB6
389Ux0A/QOZ7TcO6VyKaxsIb7BVGgEtXC3IbgGwiKgJ+ebl/O2uMWTF71XOobPpFQCPr3CFUrnZ5
1F/9oZL1P8/D/0teyvPvL2r97//F98+lGCVLaLP49t/X7FmWdfmr+d/5n/33r73/R/8+iZfirpEv
L831k1j+zXf/EL//D/vBU/P07puwaFgz3rQvcrx9qduseTWCTzr/zf/rD//x8vpb7kfx8q/fnsu2
aObflrCy+O2PH+1+/us3Bxvkf97++j9+dnzK8c8i+VQ842r5/Vf95++/PNXNv35z/0mAcDCxXQlK
IwDiw4frX+afKOSfCAgckNYDqAJ+D+ie//aPAgry9F+/Ee2fc4srFEwIImbDmiUUIHo6/8jU/gmw
LzDv2P/I/aFR57f/fLB3K/Tniv0DXRfnkhVN/a/fFkA45HPBEjNTkeqvDdnY7u83YlqRWMaiUL0s
78dtZwxWGDdaiStbp4eeNfQA1h8jKiGocFc64dAX3w3eK0A4NAT08dM0HlG56A/lhOTBm0n847N+
/tkQxCCiB/4cXb+YxYWHreaKaFB+7rwiF4aXtG0RkLg5V3RUb8osh6oLarIe7w2+KfTJPoDvQ9kW
UiqA8Tpt0KmNEzQtSQ8JR13v8w/3ysr8p0+JiUO+cM5QYnnn/y1VJqBEx8pYTVtIxU6DZ6Kz3Fcn
9GbFhUPC8RsiAnrkhpuHqRjGAGro5l2qkKAgD53oymMrn0Q2mJHi5NpBkn2MhPVDGaPnyNaqamdU
HA0NdZ3sBiHxiPa0DScQewRsVOtNZiZom+mtvTFQuVEcZddNhRNaXV6qnibcg6H19PT6xXUTN2KG
aqD6W62y4r0P2+dJcNE1qaJHALx4M2H9+91jQLYybhB0eb+bVhN1Z5TB0E/lF2qX9lH2KE5k5r3u
JsaDw7UrLa+cndpnE6q6GE1eq+y6iV15k/KYAkKrrXjfr3SY75YJdL44JuDzwGECA/180795klhr
AYMsFRA3dEQp/Z61yF0n5XUizOm61KUZCdtBt7rTYGppecwzLQs7oiHPTNI+Qi5H8yq0Ex/5VIHD
qDaaYBja8apIR3JHWf7DldYpM4ezKZncSXe0r4mSnY00025dg26SPh+v0HtQeOmU1Kc+HiDYQSAi
UGeoI+pFcqj5lB4F48aDqhX7CSl9b2obfZeYkzxoQ+LPJBc/Kjo91LTogOapQmTJ4fUa+hQIl/Bb
N3Xp1kwy6QmuB7XR5vdGO00rvUtkvgoWUwlXVEO7Dy4t3FaL1x3A8TLvLVSZKJU/OzVrbmvCGlAo
I2s4jdp+FOQcF1pxlhLJZhPMeCeR1r/UCtzKrVVvs7QpKy93gSmKJWAe0MC8zi10T4+atWnHUV6n
Nv1RTkV9rQ21EU5dhaCpT9Fk55jKdVkmwZ/L0RuYIpcDsZBVA70b9EZElmwPpqmcsrg/GJSRcyLD
bCLlkQwmiNXjewinVN8mewStfz1KbxriNEKI3USOU7EoLXaqodS3tiVvum4oTjLP79gEvix4NeJI
6+Knmw0PmTNo+4S0yQozKChL5hn8c4ZtVD5mihv0LYEbEYkia9H0mjvMcgf0yXlajwbfcUBDgGzc
4zDoN1UKP1rRptrLR6JvSqcOYp26QA0dQaeRe0lzYKWp+goIdA6j0L47ueuTuMuvBXmWtokol+a6
D8yO7Y39FEIyw74GAZ7ptZqiB53QfshEpyBBA8DNovovOh/kSY+/DX0W2sh/X4FzHyUzkm5S9LZ4
tjrWiNZdebAq3TMoCHxjjoZA/K1DaUgo/2btPVV0z5aqguZMcutw56HjUIRJle8VKupbUeoOWFT4
g2zUDZoV90aL5JBFw5nkyytIfmxFSPoxlJSjekHlra2m14zC40PV42qGvPgAO01mfUvz/ka4U+aP
U3XQrRo8rrERGqnzI+McS5bdpTT5osQI+ZlHlQxuo6vN5WftoU7lna3dTSJDz6Nrx36maR6dgIwi
Or/Jre6pHG/rvNm0oOT061QbTjn91fXMfNSg1WyjHxTSMeiScrWzoyh856rM9QUko3c9m6gH0Elz
LYtmiCiAiD4v6+KmKK4RmfFbkp4GR2mmc9w5dpCj0RMqNp0lQq3Ah8AtAJUKhdmQGXLiySMjkodJ
X56Rw98IR3nqc9WNajme0nTUT1wUf3wBP4jE/NmnUujl1u7y6avuir0NHE0wgE11b0LdN3ATM7mt
Ke/D1qXiZI8J3xiVRg5aWbvboirOhGjOpm8JWopaAdUox1DQ15rVXzQ6/aKZ4/zsXe5rWURySz/W
ikZPr1/cJjY3w4hZTmLAm7QuPnR5nBjojDWtEL8g93MRJ5jm+cotKSB3Q2q+mOkXUSYAZwJfu0uB
g/sp4uwbd9vyOyN1jzbU0nyMc8guIZfb3zldHOgFsw6tWdRHVQWPXaHl97VUNC8Rrn6w472WmfY9
VbtvZiuGIwQ79YecOF42GVe2O3RnSPK196xLQ92qzC8pPHGWNFNUMaPaVEpSPyi2+4imXHDSy0mG
oqIQXMR777oNuZGkmU5d43pNMpRAgxWm3xDDDRAthrg+nR0yJY6fOwTU06xEb4Fj0KgdhX4nAfjy
KfbQgxknT4Otl9/jSr8pRw1wYgPooETp3H1ZoAJuNvLX63c1dwT5/QdVPvMhmvtJpUrhlbWh7H//
oivHykhyiruDmAGdz3iFNut9Zhc3yOud9TQvToneVofKVIGvQxvEFzc+ZkPqhqpo4jBxp31J3ObU
1Jbll3EJgZ2hAOtsrXfY2EMifNb10kfq0Dn8/gWE8D41/IpDwAyIwKZqm+s/v9R6nG67kiK7B7zp
fVfHm0RP+69xrVpbjo/is4Lqe6Wr4gOo6o3IzczuCk3jh5RS9YarGKCeCNCgZ228g5TKI9NuFNa8
2HkC5gOW3hT9KE92XllXJDUVT6faQas0/cnqonKg3Q9WOTPQFpgrwOhaupGGmh6EMAnwXbX3+h3Y
JeJAmCOU0Q0C+ZmuvnEMph14R65BLiBvmsqEGkfT7FiqAjSQjkmUEhS0IOamb4Fr/1Xnuj47OKXv
VORLyegdyEIG9Lab41cxqZqvxyPxs9iCg6aqbb3JZdPsOy1t9prTjVs1z4NCAeeMB02T25oPTpA0
proBzlLJXPFNbfoXTdY/GGiPT9SAt6KRAt6jrmb7CgpYfixy/Sapi70A3cptyqxqY6Flc4D+SqoE
at24t1kibgvDrELmls25S9TmLEcoh+qxHm+5W7h71vAkEokTQvhE22sIkvwJXe0lHuHDwGN9pwNC
o5Z7ddRy0OGjIJ91jH0l6MGHYGfvD6adx57dJ/Rr1rnj90gaTXFPukYNJ6NUwmb+Ns1TuO6TY9+6
I3vpWqxePk0bLR+SnUPNO7UDK9/rlxZglI1WVtmj0bhgM8rb8jDMrXSylXWQ2G61Md0RJEeDAcei
N1Fk5MBcbkwnfgISrryelAaengXqHkUpzBAd7eoWqww0mjS7Wx2qBXtpglzUnPLuVuFJfkjc7EtH
rPYWPEPtrZ3DdWemCrr/DqJEnUmr3RSr5GpMi8SreA4ZXjifV73shg1AOQYKqQW/YopZl54y//H1
+9c/OUXReo6WQmmpTc5Zz8BWMQ8trtPsIM0vEkiRJ43XTeg4fVRjSftE6gciQJ0pGIR4czgvoL8A
EYFRwd/E6XDRC4JGfakNSiQg7gOobY4mMR7XkBMc+4P8/ySd15KdSLOFn4gIbAG3uO3bW90Qao2E
KTwU7unPt/9zNRMz6tY2VGXmymU2SbyP2Jz/7z33CulYZW4B5ziezd280ekMh13VH33auM/ksePN
WXnOvdL997/3qWfdSZU4FLgUktAd4b4huxueiZWoI7vPD9imN3G/dNY7FGaGyEbFVlqNj/5yRnPf
J0VVLUHves11RgdUd/t81vq6vZp6wwW7LXWw9HnzlmJujOZkLkPsm9MkczM/1IiqIzTQ6l+zFfKt
ZbxoTuNFW1xzt5OdPhQc7fxtH9orJW1+Kfd9OtQegaZl6T13a5oH+NA1pxy+adDvljosPnzwTu+e
Jy+7jEIpkgFFvJdZ913P8uzMOMjN7+TseWd79YZk8pw6adueSuxZFbx41wk6rWuSfNpefcaFG6ex
fcmav1NniE9p783d7aB6Gsyui/ZaH181B+Zws2b/6c4yJP/74/VgFudM3LuPcflRxl5c+97ER18a
v9qtmK8+hP1XcqcSC5dXiHJGmyivfdZpSSO1lHA49DZU9mNZ7utjP4mgEIzIVJVuq8c/e2n+B/qa
v1nOMseoSEKsMpzzuM0Pwzz0gWt03s2tZHsdJKWLAaTK8j7JFve7IJ4n6MxFQgGfnxrQjMve6Rir
t82hsoYXm0J6pkVZHsyxzYNpllfd7wxYxGWQdzg8rdIKzeK1xK0it3/ZawmlEL5r4Ba0iGh/imT2
Hi3srsLWZdRaGz8q67q46T6taTXclryU79s038a5fR4NjcOyjDuXhZWsKfT7tpcfpZE515HpOpgK
mQXOaL7CB/+weOovfHbzXiViJV2orKZLb2/FucOWoEzcucO7ZttuVjnhRu+gfcA75sfn92TZHPu1
d2d5V3xrWh2vSksmYFhY4kuXardNaDH5gNiwqnq+isEt42Jat3jvtkfh0TDbO1xuvRRHW9mJcqfm
ODoykEufYmTinC1fy7ka/PVBZS+FMtIEogBNbKPRppnapYOie4CurpOX6HVj9ly5NYaDvUNaFzOM
pV7XbG55tv5ppW4lc3VO9fwK94yMRZq7aJN65O89VUDOWqBv2y9d6uWLVR+0sQrs9gUQgF0zOavw
S3kpKl+QXIzJ2lndZZJdMpmpdxbFvWfTD34O2ypfmkdGEarhYK53p+dCn2OMu4jWtaPGRERRrOmr
aDT/qO1GknXtFAlf/XIa38VuovqrtuzBFm3xsNKYDatqEhNH+8BvoqIbHMxW9f0IW3z3u0jLcv3a
WPtbDoH/2LcekSQzdxgY9bHYqqva8NepeSyR3goiLFcRpOXyZihSLxz/G3dJ8KqClPccavIxNdrP
sspZXvpaEcqcNkYObrAMvwbLX3gPaUk9/Gay5pYk7GcmWSnZq+2vv0ncrRfyoHXjw6ldzBfLYrjk
WndD/P5sLroWmVaK9KCsb5n0b+lgvLsTjksL5PdDP5aPJTSYuDDFP8UlEufmvPH30q1txndjmYg3
xvKr2DSb7wTi99btZ8vT0sRO1wq9wH7uxbTcZ9P5ulXL0yj/LGJ4KPyqftzkj6aX3oG+bn2tG/2X
/q547o/+slYYyzZh449Yq+UZT2y/X2/pbEZr2nuRcscCjwrxqJwVV5OtawK73H88bzuOomeF1o9e
JIrMOa9GE293nUBVMUIhmao6RyZz3q9xPlkvxsaAJvMp2Crr3r83DtfldFpyg0TSbnBDt2r0h1J6
t9Ho3hx/xhWjtx4cNrznCsBQYcYbW8OK4em8xVVjgDQ22yXLpvXqctXr+L2Y9lKhfN/+loU8QCZf
T/Zkp6He1RQRn0Q0q7eCnmaytLT2BMr3XtT207Z2ZCQoS4+a1v9bImFRW+8k+lhnh+bNhYQJY9v8
lbV6F/R9LiJsO571bANnGUm+wVj23CFCk/NMePK++IEpMhFljJjV3r1lknebVlnYWaN39Ws5M+OW
OPU55Uirf8ZzGoeHrnxvtNR/9XFcFKVO6p3MFjLPJj/26p9lJ5F9zDwrxOtCnFcCW3VfqtN9Jiq1
vg0W3eXLLzkkUgsBhbVk8XIZ7DuPsM91FFgGZB+D4i2y9KWci/0iegJYnG49DjP3f6709uD62u8m
a6qwcffAx4PyUo2oZDDz30PQ038F2ELU6U57mVZsfKR3RfOxUw2sS5rZ6XPTiWeaKt3U2t+e7T2v
THBmW33urftcEq0QWKuTRY47NIfNoxvxrCbaS7u5jRVAbD1WsK8Whqnd2Q977wEGTsY1n/s/rb9Q
GhmoeCa3OyWkDTH5R/67omMqXCVvSEeXmDbIIkcq8mrV0SxX6zGf1j+9bgsuhP4ksWuL9q62o9F7
cEpMErO5+U83nJdsa52g2WmxhZXZkdfW4EK8coixNHe6QepVv4U8IWM4+XyseQqxqW2v7bhzRaCT
IYmrPs13PAI3kiGSUxUUbc5vEi66naa/GWVK6IGUF0mi1gmXJqRBw0bABGviALwisIesOVuT8w0o
QBb3/ms0VnmotEolU6adKhMHJla9p2xMcZizdxU3e33soAa8NK2IO/UpRUZU8tKOCeSdZw/5G+Mz
qhii2JzIM0mIXp2CUbk3uBsNJ5RLpoKNYKMA0A5V0Io9UqPzGdTEv0cYZ5WxWROl2XKXNrk9h5Vb
xI22EGvlrUdjxr8grxnRGZ+jwYPvofSB72ArvgZYlPPc/UwpUkalQVGdjT608tZPOjr0dd3rk2aN
J89fvmctkpnzdytqWNUqbNFhCa86tQNOMal4dfecEWYhI8OYjZNt1VvUCS/p88U8KeezMmUROm3N
u/HGQ6nTv6p8D5e+mPG99dNElDaiKyN/cbvtOSsnWlhpyKgWXAmEyjvRnnKXLVgxqvKW2eR35xKt
nLcAsTs9pcjT25iIDiJBWssizIvaLbTpJEdmFuRY1DFbH3mwlYyMTsR4jHooudP8aKbOyQAFFCIH
gWTdUHh9ei5x3uqcvHpfDFz7RlgQ+HJ1Bz3vsenMWxXtU2DoS3cbxoNpGGOy1Hzqa+1HDAXjBWhI
3ICFB5zNgsI028SRoMG23p0n1Muxa6yfm0+B7xo+OzXkgeUxohUt+jOc+FCEQeBdTHHdiaaMdEtN
8WDQGUkYuLFDW7sYnAqv8xKjGhzuU9LKMLiaUevxVIqmRgtoz7/Mer7YZvWrKVADtY3GK3AQrlW9
fcvtNqpndg6eeJ02lKnsFxUHLhz2NA/NcY9z536hAZrb5hgtlodtKS5hYfmJTeGPrrkqKgpkJZv7
Oqn+I29UGjRz08UMSZGz8Q07Ox5eWRtqmplRGtKbTX1IvHQ9etPiHu1mpmI6TRuXjv5jAn1F/WBk
8SjubZ0OzJ3Z8nWa04TmVASl8LWbnJgddvqgoKk8K+g8GQ/LtCPMQ0a4FluES9PG5Z8xa60r0Km3
B6NrZNG0YoJQNz1ubOa7lqcuG/hdo3Vzm1utWyELejMyNNVSgFztPOfccZ5tcIY2dRlXEppEVpm8
QZe0NouaWhc4xpajDHlO9UTq/Iw2v1t+OZ3zjHPl7Ea8GKOMxppRtyeCKXNE6PLzx7Ggl5ekMi9m
OZ/bdMyCnbb6Otbtw6hPtJCONbPM4W/fW22PnXWPaz17oNMHDrS52hc3BTVsi7Dm4lv2u5jTOXYW
AE7XrR24Lk4axSQYZXPkutt37y1Pege6koHpgsQ4z+O2PuYewbwOJuGdZvYx/eaWaofKxLCtk/ZN
pOrCksDhSpPjwSu6MXDsAj0um6nEgKn6AIwfM86+4Sp6V0xTS3iU+l47sEwbot4FJWHeG8+a1TJc
DGXH9ZOJc1OJNpxkhtsbod4Xo9ubi+OmK405F+Cw+Mdst4fjoqaBFkZFBlTVJDchHJatRzSNPvhJ
la2BPpTV2Z76757v57Za6iSd/JRqTXsoNOS2q9yx3KnL8zB2UWb039M6QPSZNBl0oubQ63UWaMaZ
MXL7sAbbidzOsEI8cw6p4gLGdlB7YrwsjtJp88QeK6gbbuxqmfFgNvLU+sjBB4HNH7ukp1U8yX11
AjVO/5ALq2AS+YNjop1wlh/NGR4YDiK9i2l7H6AkTVE+t79H3VDx4FkPNBrBurWJP91yZX+Nfffb
lfkWrIlYUifYx7jM3T/rxn+yqvroie3kqeWkNm5q0b6p3vlDN/YimT0p7HMl/qbjMWcz8N3xgMPN
ib1s/iBHS0c96177Ghs8dX+T/dq8seIxAnd0kVpjjQTxHuv91P0uN+kGg8F87JR/VV2+bL15NcpQ
pM0DxuHxvFXAyn7JJnMO5g5sUvzpFvtnnInRdTMs04y0Ba9tIGciGO3Dulo/jXoTIS3D2zQytjjb
ybzzbpjit8gUdVTSlwWi5m1K3/gvt5GF+MYbEBjPHff4XJMsvaR3UXpex7ngRZZbjhCWIjT1Ito2
ZYSz26URoEkv9fepxerC0e8Ho3i0n+a26c5p2o7BXKVzYJXVG/nij1r9XKYdne0yDMHkl06C7YNz
Snv9tZLNR+VqQMkrEXyStIDBK3ZaP8YKktytQLdHO8rS6Y/spw+3qIF/6/le/Gzulfk1beRwc0zt
mBtKJBa8YQrJzA7FsMZEaZUZzk57XsY8Y8Qz/vmFwF+OJWCgu5G7jIlkoTYOK0ry/k6yshEBrbR+
wUKAF/6LDjR0+4deh7yZ/Id1Umwtnv3o/hmdO9IiJvuUA8tHW4GnG+uXMBvoSzX3Xl/LB0UXeyoX
dnAN1SVY/ZTbvqI1r/w1fSjq9u+0p0RojDdNX5NycT4m8HNeD9YulbWIQMrU46pOhzB3MEGr2+wh
zUmBg044P3d96kT506a36lZlyjn0/Oy0mQnvtr42rRHpRf9rSbVoW7zxUR/NLFjt6u+iAyfo8nfK
eEpzvn51zKeBNwpQDPb0cYqTwBEP8hnlUB2WU7HeBrBwLC8ZyltEt/Fmbpd6TLXP1JKJi4YkblKt
ODti+bSX+YLHXkf4d46bsgQC7q3pZTOLLtGMKQtLRxXBxAr2Os7v1HL0pq2XTKS+uNPPNBbvYrXl
i94wX2WZRA2+LAe0jo1X6o96vlX0qgNFcuQzwQQMP99txe0HFgi3hPrIe8bXdN4eQbMLLBd+2wN4
qhokzEo8BfBJ+4CXz0yULkXEwpiHzBz7K8KwqHbq2JtjUUzLj16aoQUEElSZL6JmyF9Tk4MzduUc
8Hl7r65b/Yf8PN77av8qq/Qi5O6B2F689mwCKwb65F5Xs/xaNws4eHidKkePTEMmbdFrT/ZetAFW
iJg9bOnLaKr5go3ZS2uyAPBHrwnlgCY/xyp6rglXX9eDbZAvNIwYUmRtS7R712406guToFRn2CNl
1Ds8WLDWahTouGCKGtTPWB5mVz8L9e627ZIYkKADW3hcnpkPsuDRLM1TNA24N3Bj4QgBpOIpWBes
jHGymAM77X7f94yp/WVlXXE0bScNtmxMdlv77N01DdDm3dtEM4K382/K/fZYb9q72bgPlZqzC0v3
JWgaRoSmsh4H7WYpde6VnmTEjPfdqkfj4MYoy5OmboKOnV8gXEaP2s3ecGv4qtz83jGn/zJgmcWk
zs/TEgwaN4tDp6obz/XsfLX2Ti2S9hqOEw6sysHnVpZ06sBnqe8kmzHAtHlOW9ItSrQKAV/uy9YC
PtPHfguX3p9X7Idzird//9JK3AFg9HzZI7iluBmFPQWil2BlFijW3hy9vsMfYFscIIklMSfvU+rT
n6ofPqTXQScYx8MIdBSunjkelqJ7aqoyWosJi/G0ZLKY6U7WRV7muXwT6fhCTxqmqzYFve7gmc2+
Lpm7uLnPT5YUeWKaM12cxaZvWcyYaLeGdsSrAxzx9NC03Dkyy4adp43/Q+tXTeBMtsP2DjKRkhYe
LF0DOlbufF1bywINTKbh0l33Ul6tsXzAkqII9c0NV3fGPW/t+ohlbyCBVvGb7zALDuyFCKzMnauk
0hFd+J957j67qW8cWyAJYAlVAsy2NJmlWOCgp5fBMF8hQGTnWmNTaVfZm88wFpHODWdgG2IfIQSG
vrkZFm15KgjBCTKIOJxfgoL10Y14mzhscc3fDIA9LQfGlSNI4+K161PXjIdsTV92t+ND6mv8qSQs
GeBq3yj2Ty2pR5gmYH7GmLsh48jLqLm/hDn942pwQy7JKpyBtAK/Nr4qcOXQwekhLssLlsPNbTUC
qzCBkvS3zTVIFwUKEJtNRGWFhe4+X52qTx+XLajLzb8ChDaUqj2NWsqVLYMiTfdz8WN2lXHonPaf
mDF5UZqexv2aPSuuxLFiv+q7lR1M0310Efop9+he2YgGkNm8g5AF92Z9NrT9WDlEYFhUYb0AgsOM
J1xKbqeCUWzNJ3HcO4KvzZXD39dzRbpPp5g62KWkT4uZ/swD+zK3BUZr4ABzq+3bIRuXX6XexGph
2+c5/XSudnkZt6qOBY/DeVXrud1t81zaRXooUxm0G/kpbkaTsq3M/uZvpSkOms7yBc+CEMQP245I
zOOpb3gl2/QHBhzhHQREAPuq95yT4Rh0ea65mTfTqq551ErnV8Vm+iOv+6d+rFWwGLp9gGQ7xn25
+pGyZtgrujjItWBF6HLRSNd8yFrj3ht/O5bWnOYnTDbKwwbGFazT8EbHb1Ooxcy3ATdU2PCpOjRa
LJhWflmjPWS6/yiddTxY+9Vlloyz2odylf/DhiUeTR/IwNKCcSDXpLH7i+uW1Eb+uaKIp23Io2EY
PrW+YhKzuymYWB9pcz2dnW0QJHFVr05ePktZu7RMbEfZssSL1xmx4U9asl92IHmv9liKtSVci5JV
uoKWM/hyZA5qBZK0Qp7H+pMOqrmoZT7XNqm2giUqh7dM9kU7YaP022nnJch0mvY9YIkTZLVdf8mR
PbA0H5jo+9m/VQyPhsj+5N1IDdTWOBXQDwrqXqQGo0jYYqcYq3gwoTqbJxI542r/ZeSORgMEHyik
1Z578VVmhoA3CMtjUrvzuGbVQdh86PgvJf7gAJqJ17wGEBIu9rp3Hp8/NeNRV1TyDTrI6GlvU5pW
MSY3CKi8Bbsa5tmoq4a/XdUDpfUKd3K2ij6INH/8y5i8Njakth+UN2tYN0KCKIsF93JDEmjcyby7
mZ1/ktUwRJUysNCXDpfJ77lqnjz8OcNmXhi2BmZ5KThtQJix73BS5JjD1oDSe3Dy/gYvTLsu3lc/
9tnVlAPYR5pVmOeqx2qBx+GL/+qxcc/uMP7O/Ne8xcobWql3rjCXuDl6/bEPPJeF4y3wM/L5wfaz
53wA4Rh1pX+VZv2hOeYR85gW8182vt2TTd8VLi2uYHTL/0kYxb34HDUoKROdBxGLZ7PbL7p0yqti
Ts/VT+ZkNHIpBLgi59/GtPivJijbH0rUpwLudjNfqD/XqhFTpEvu6mLE0mWz/w047Z/yaicIvdTD
3u9CzSnmh3uS/dq3VZyp5WnQ0zJwRb0n7qoZR39IL51ahpPdrKwyYQBYziPuOtrvTQKReRn9lKyd
7Hn1D4XHdc+CWD/LoZjP+ZClsbWusZrcC9kw51oZAcJwiBH2+CkasOMdx31tnx4gwSVd3VpJowor
8rJeB5NuRDjj+x6RUrYnuj3nIFp682xA0QkMQVy2JRb0va2WDMQ1JLKy8tjO/buRAmWdiKKoqOtg
RFQaqEYrTo333bNivEybe7IcxqvOzNeoLQkX37V/VVk8GVt+WHiwE70fj+XOnq1des7GXsXAZ1Yw
rUYe7KbTn9jXh/uCTxF+KTDi2iyZhgvSml9cV144V+YzPvPUASllUrWOFcneM2/jKB9kNfFSp0Q5
5XFxioq5ljbA0oF7RUppL+lpx6nKw22V17I21wQkIY3G960Ub5tf/WwGkh2hnJsFkhdBc4ItBUYc
zndUVpMj2bwdzHdvOuXO9q63yTawmpMZrv9Y+RAlhEkPlMOq1H4aA++nLhdsYhnp8h7LErl5I3jU
eZUFjIjK7Tjo63OuTU/sjc2D2Ze/0SM8+sBOQDQZaK3J7lm1L62tbqPCcN/Se8gnpA6w7vxZ1/KJ
hCE9Wpj4IBYzDupWF+TlVkSprm67TR+a+cODrukXvVRnN7dZX+EHeNWc9AGm1IuV4zoiBW2X2L8U
X3Sb63rgf7n3WXaIVa+pwNYs99aIGSex2hwIrWBUnUb5MU37Q1/1GHmASZnL8I4V06jyD66JMfAG
M55YIZ6bsZC0ScqOV53LqlBeuAw32/bPFUn3T2M5UMa222R036jBrkVVdzELv7d9Lpuz3Q8XtZX+
SUj3v94u4cMZNLo1WHkw164eQhAZYYapT2FuTKo99bcsPPL2hhVKXgq/JrPmU6MDixdSWzA68Q9Q
K6EXa/aL41wrN80CQgQAfzt1bMf6iM0LdxK0rSPz791tLA/y1RrjRUDt0TcyF9iS9IFdtE+OXh29
wf9Nc7YHi+h8tiSY+7g0XUHWUweMXe8SrGlZ62mJRnRINDQbHlK2+bcShXYsBviFg/+99Hfu2R05
hfndxDbTk4KU18CDoRg1bKRrRZ1ytadBGAexQoPMcblgbkV+5flnCxgJuFG7jPbwmWU+D62P1KR2
vdO2C+ATeDCFs1VQgdJTkS1Rk7Fl2zL6s9qfcriWztHKj14FVbHuNZzO3DVoze6wls4FcIeQd42K
1sOqJxivfTSAPZFq+KFqnS4pAQcuhVd88OU3oF96Hpuz/bI4AmO3FTtIDANDB+oD40eUpty8ZVuR
L7ZWhC+uIo1Yhofl2vuszwsOqV1f6uXmKOgAYv9bF8aN+3iLesiZnIFfcnQ/JzKzUy+zTrlitsR2
C6VdT7rDUtMB5q+enXWR1zV/vNp5Kjob11oiXoN+g4gkrYdeK5/nacflbilYO9qgkJW2ywMQT61r
/9KxEU8gskbvHmrWpZVGIz2BCBtzy3Yq3MfUefD02glqya65pnJM+VRjdZcOh60ZaRDhQ5kp8iha
qGvpLGh7RZYwwb1hvvd7V9VfVjBlMGkNNg1TFcHiPjNH2WG7WC45js1//SDe3LVjh2zxALL0POT5
b9+GilAonU1+5WEh4WbqWAor9gxgub3uHoHBZ5yrDkNVw+2xUoiucp3iv8oyE7cZ7cMkSA9dPGWH
yitlYIIisvsBjPD1gVLjN3F5P6523/O1AamJtIuhn1ND5zScXF4zLp/v+LiRB5xze/ds17UlfS7J
lj2Z9+bU9n4Ga73m93HVh0Edu2o/tvpwkXv1r+gtNxmXKdmny5inD+R/4kfQ6QRx4BU6z980ZlCU
liWa7aahg0TDL/rntSx/sjtWQDmqgg1GU5QOOFzij2gWzK3Qftj7yL2O/bXAg3HvPiUwo57aTeIM
wONZpmJl+VvYTDYcBbOtj/b8mQ5FGsPXbnGpXKhBfnOsrPayFrSlNQukydXnKM36KaiVeZVieWl1
V8XdNGxBq/rvzWcd1W3aGlj+dNXQTowauKdm0fjM4qNnSc6K7Evm/8xpzY7LQkmf859t3NtQuogr
LDf9w0F0COP1AQirQQs6mC6Btsl/fYffXt6KQ23Pj62nRdBuL1ql18nqqBdKBhedvH9dthGJzvqz
YXMXMNgw88JAX+0VtsdJm++7Z7W/11OugrxfMB3M86/NtruwGya6MrTmsI8mM/+rcu2yo2GBieL+
I3/GGXgQ1KQgGNstXAWTcX6lOESsff3AvoPIevPHbp6Hj9r+C5npfVj0q1jAONaGmCXXy36z0lv8
HB5tqX5tk0+rulZQ7XtZQH73x2heJBuNMg1y35JRaQk4tfICBBVnqcehGZzffk6riRzpWG4iDz2t
uNV3QHxqSiNZJoUM1V3/SZJkwVDkl1dl4pi4Oy/YWQefQckLWr//Ibbpexwy7dBYK+1F5+OYB2Wt
FeJHsjxKZrF/7j08gRWUS6thwA4rLqBzY/xW64RxZvdiDO5wcjpYV8BAHShY/pGqITFgPkUa53NM
Wb+obf1QM2s0pCVj/ALF+asxMF6tHFcm/Qp3z0VxCLZln8Hii4ei1F5MvIMcDnSw+yr9/N8+fNS2
V2Naf1WqdgOjdKtYV8Nftv8ffGpVNMG/CQUNNP+vxHFSb1NkDbURhutHZ/mPfmk85K50k8YHvms6
59QS9stSkAfQwmjssAsGWla8XcS1e9Yyllz0rSbNTMs6QOdi2+f8ZMryo5E8EVg9IgX3bGJY6UwO
I6+H5hBh8ya+/ErDw57br531t2bA4pUCHmWZ9zyYjOnKXz7uV22w3TxL3pcRDlWR3Y7lTp8m0d+x
4U1POq62XvtiTuBrqm6+tVZBGZ7Vf/vA0LWbVXvouWpubd9e9t3VSBez16izFIV1J6mvVWswq4fS
y/6JbPgBLXxZlI5F3J1bPFh7Gmi1pR37m26Vd2g4ldHmiJWFbxm7K7QkOemUkdb+cYy3pRX3OKTx
mY2WCmu1vBTewbFFdkU1n6TM5FCxGe9kkwfp0ry77vpkjk5+8LDZG4bisigY143MOSo6XpTuHkvt
s26aV681XFDnnbln4/Sn/aXcNzgyVmy7vIO+5lrt+2uTZXeyZUUM8jgdh0xe/IGmuCMv1uz6BVoZ
M+Xo937gm00IleBJ36DWsH4+kz8PJUycdbFmid8UoOwGmK/V9+/jYP3AAuNqzbFg24aG/WvN1kiw
i0jJ4IyLso5YBQGdauYarGOrhXXRX2fYctOMZYzm341wDFYwg/G8SpmHfp2XB505xCgLDFBo/0OV
iZe8WcEtUmaIVrhPKFP/2bZZRjaCX27K/h0AHsx051jP4qefsD231gFaXm+8oRSgy8A4dJDlC5Ks
l4KniP59AEXc31LTiufOIbZnBT1BpXTD9zTDWpT+Ym+BGnqZffV7LpJl3R+KrsS6L2Y/Wp3Q8xx2
tm6XwTPPugHkJtAp0KtQXIXXX+qpjDZtR72+YuGKgKoIR7Vj++cSP9U20GOVNj920PoTSONcf9qZ
qAPW9fr2ZvK96KSQ3VsYBP5Zkz3c+dCtC/N16P3H3dNoYqiDMxPUlkPop2yPtqUwPmYdZDJQ+o36
MaxdHEg2b8J1gxY/04VS2isd3vWW6SG6yF99pooQ/ypgb9k6oeZCBygNdfLAmc7C0UmNxw50Y3ff
+3W0lPmPsKC3dPfBajCnp8lg6PJYTwbpbjao2dhaTd3VtdZv012Xo0LnNmfTdmqc/qtP6wdR+Vm8
4x8d5AnNnrsZt86eVeJpJULC0ohJQJMhVBEcBLXhV3dn9sPxDVWe2YFwxi5pS5ybPNx3/S02sZ8+
782HbTVLMpd80EgNnsTwf1yd13KkSrRtv4gITJLAa3nv5Fr9QrS61XgPifn6O6iOc/eJ80Ko1Npb
piBz5VxjziXVNnFUs7LyPw3uHuxL2ZvtTi9NXwEAunzjScc0zyEOoNHZE6y64wT92grzZZrqYDkl
FDpkHn+0o0cKcX2NKvwcbAlrvzfeScv9UFVF207XFkOglftK0l9SKlg5ofPumNnfUEyfaOThMkra
S1r0VwYlLVkpsg0WIn/pckMutIE3oYJ8tw1jSXZ2utR7CtmqPvh198FEZnWGivDI7Ub3cB21NESx
K7LJWpvkJUBGNdGSVOyHgh3m38e1m+rUqXhEXUqIBdMVV5KVflFSHVCSDR9UUhjG2MjKgN1U6cDb
Mca5LcmbYJLGXxpvLFNRAqglPgaD2QHSioGk+ocRIXYiF+WnzPJ2vXfRanpcssN9p3+FaX6XiWAe
W4/KqKpkUY/1uNRoGa79otAWdap9SNxNG+EUXx7p/SAd8Tl0q31VWOLkIabs7IHW/yRCkrQHWEfX
y5ZOxdA3W5x7H8y+rTsgwUwupSepNOQcUk0V68TGQjUcVTubB0wVIkInlcQVOFgDW1AiytWp3OWA
BIHW032CMVmCwfy2yOaNO25pKWaV8Yi0GC5ALAHRQE9XDrPosJWQy5vOuzauwmQJFIoG4fZU71jv
2XvQ3KfGm+HjG92baOGj3S1dz9t4mmkulJGhvXa/BzysG9I/v6xMscn/JT2WMLrGCJe1HwrMs5G2
jp2QoLqc0mkunzONs5I20Mno4ujglh59sHRE9xW/sbFo56wZziPn9x28/huNGxpLzrptE+DE9Bb2
zSVsbapAfVlmwwVzSnpPpug+5rE4WGX8orTL4A0PpxsLTkDRMUzGbDXm/pYzg7Mvi+hHD9yyH5J6
ndXJeUwmbtM61DfwFs5RL2J/O4pGWxQz0qNZH4kZ5lvKzW2Zt2sMhqeRnnLacOQt7UsK2LhmTt8b
wwc91lU0GfvdxhW2TVPWay8Klm7QBzjnhmsE2sliVH4pCM024HGU06r2ASttGe+iwFArgU1xIbKK
Bz3KHllo0wuOsbKFzs84ZWxhko0IQeBeozudh95Sy24YvhwG4UhXHYM0OPSI6fO9/xBREN1Rgnj+
3H0+nCLZbVPS1De+h2DTxe/DFDVrt1/EpnCXQeeerAG4KnWLvVJgNjQt12GoupObNVstzuKtg5MN
0NRZuk3EB0YavATw5KMcV7ofrlykfsR3Bs6PxVs0MZeByXUrNw+r0wgEaHShtdLqp2H7WvpGvhU2
v2vL2CfJKUrKuEXnS9ZRQ5p4QZL+eiizfShyhjVSamSxYnajY6HTzHRxNVRikxps9sxXPFdU6zMW
Iw7l3BYoVXdPQohZmqlzt7RaEJIwLpSGUcJqGG+FFwe4wqR2NaxFR45FDv+zFJr8xPTiAY0P3l/H
zqz3lvaaFTurqh/tbdqBD0TTeNa66JbpAnWnjvQFj+F16OzFYJFmr9xW33hO8JKlidxbJfVNYf1K
Ihe5wdC1DTNNCJ3pon2GV3QdV2tzaIvVtsZmsO7zyuO566qFxhkjYVBAEB+0NrqlE9H+hRPP/Ure
MFfyh8YOZlyK8pfe239SC9NyjESq+SI98jPBVtpmvpMo+BzyMaS4CAGDvmvMUh0hT7a5l/+ucKvv
h9paBwzumBXM3zgnHi0V3qZha13qFNi21v0qndWk5t567TRgzYOxVp4GOzxQIBtoJIsxe6WPhk9/
7mVWY/1VZwUwqAdbYjFdm0NCum6juFwa49c8pm0R4Y1aMBCbuTH++GmXdQ7UVVcIeMnB70pAE1vf
2WzaRYuzo0AEXzeM2FrGZHwv4oLyzE4j/5hRaWLJBwEOtVVhtJzAPBRYYEJrm/eM08Aav/CaEnSQ
ORUbrZg2U8POULbk809NqmibyWRZOHwzi5LKhDc19eIX300EMXXJlHCYHXa61+DQGXtOi3y3hWFF
Z7wtaQnTaCbmHy2oGPblH3IWHe61aatbtwK1D32pYyLD0PSbsgvfulr+DZPqBoChDzGQvKbqyxSS
HsCqoPUApt5wrHrOEExmUUKsw4a2hgwTnb5Oe9Yb87NU3Dw6XzbF3cnwu9OoMRog1XTB20cplrT1
D6NwrTWBhWckZQduqhvZ0yEbh1eDWo/Z2dRvmls9TNoNW184kBeJeMWd9x2TvL4X+KY4C5vb0URc
R0zFfdj37jVOrOOcRLLD8fCpgY6BE7lmfEmQQZjWa1SEPYfJJTBo2Q5JeDO0wBY7LcfaUs+u0Um4
5B1JVJWkqcNrTixlmQTe1lYF76uX5Pde4RVplf6lOGgiHoUHaJNyKTofgFdU9953Xaqn5M4Mg7PP
OM9j6bcNsf/l+NqJSqO7jz5Cq/bAFlvtNF/DUwInNBrtMU3D4uDlGh2kwJxyHHotieX1kNmkjMTf
WeJEe+ZHDPOJMtlZNnhB3qoHp54aLKDP57Ct6GeV9O1i6sVwlZjTL0lr/RS0xfP0xL2c7t2k/g0X
GOxHezjZvqfd6GF8lXLAUjO/UjZzr23TO5KOrZ+byAs2CmXbp7GyazG0V0MPNGmXoFk1Mk4IcLtG
AYFQTOJxrSYtPzDxoDEhOYN0BxLvbehijEwnqYqLNV+eHylDDw618s//fb7WBPNYpZfu4jOnrOal
klh8Jgj+ZQf4YgDhPMQASZTow7ZRApa/NYMtejJhXKHn7xlmEW4rj+oBCh2LKpEQq8wwuxtAoYv1
la/DeUTHJYl/NZ5trin5jbWGSMoAFc3FpRj5O72l5h7cYU9CwornOfuC+metA4BLtFwyu2mCl7fm
83fj2K9m7v2so2iuf8zp3UppGOhGEl1EXk7vOatbH2XtI+od+Wa62yfKR3szulvEcjz/k8I13FM/
ekwuMImEIdNga5Z2fnBsKESjzq23//WSbe+iVc573ZnqntV7KzDyhz1fADqKPbDPF9NxV9bYiYuv
u8XRGvutCgYwNcM7dpoMLl3WOhdFrvelHvxNDoV59HNP7BNTf82SyZKLMHMPfZjD4k9OevZasYwq
wz4ak28feeL5ww6su1HqOMf/LoNK3KOKXaAuJ5rWeCbQKF3R7jHliUeedORLOnLnVZm5zLO630Uy
T9/muR+JP1gPJgOkbwSqXETSW1fPTcOLNNU7w2CCpdQ7Y1e32vCwSWK55/5HMk7DoxntdCmygRRC
M3bOmllg6cXM0Sj3UTIEuKTS9/8YPL2uSLODIF5mn0yJvXAqhnhP0mnX0nb9nT2jTA7cyLqlOtnF
aVJ9ljEboVtnHxjMDoXy7G2C0WOVhZHxGWEWXxR5xiqFzXQxeoYHX9fQu4qae2q5v58ZGgB6s833
LUoKjKqEFDgYiZH+Rw/kMjHtfFeFRrzrWqGfnpeWm+jfR8+XBi2ARRSVOwMxbKf1ngcKBYnsZerN
G8Pg7Hp0u2zQh1UnGht8T082WCNIXm9l/25WTCHv2aT3UrTrsCu7Y2bZ1fm/i+NzU+fV/Pvme8Yo
GDAi/3MJZjy19/RzDTe8z58WecjYhqMRaQZSWOESI9XIUQCLZdq37Qlmad2BllySqJt/3fIoA1qO
C73ASMSQtGgFGpWGJ5k1OyzpwU5YlX3QmtBw188PVcQoIPy0y8YjMMLoi2RkEWSDsIljacrmPqbg
d3k5ZgeGItV3TfpfpAiV2zlI++gyEPEYaz/MkuSEtacY98HGri14lts7BzY4lngOCwKpKk/2eBz9
PF/pGuKsPpj6srDz5OpYaGcTPQeD3ebZSaii9pDhVt7oaXkCrO++mcR+djIh74U+/SjMsVwi6egP
l/UNPN1dZ8OkbU374uAfeueX67BkDP3JRsvNYvFhJJ2OZzXFLkEq9oHTvL10c+/X0IfR0cY2TnNh
pFXomxvi/Me9wkJA2RByjMnKYnax7In6AbcbDHEty5x5PxmVeIatb+nkGfzd/Hd4XgIdBKerhk0j
mFGiz2ZhZcozRL25F7MHPPDRaKMIe55hTM0yxa+ySdrPf4sFY09JJUnY4OP0nQ4MOsGcAlNBFKz0
qWQq+/zO61PTLVQcSd5CC8AfK1F1pHdVNzuzNt4TnEk0v6zsRqNRrHMeSSoiWa2SwcIjnuTnWIvD
tTuEw1HHd7PsZ8W1oT0LauIdYX39o8F0qMUU58MqNnUswkn3ACAPgczs4AExtx+GgA3cm7JzEWoG
s8Wd6KhBVfSdEy2CelvKi6yN+v7v0hflNXIK8OG8BwGobj0ayC2uJx09O/K2zTR9ylJau9b2c+Zm
YRWOKueWNQ5Ir971EMNTeZr6uGAlG/ZxaaXvvFHhITC1cIMnINullXHoLUt/X4mstY9Ma54WbuHH
p6GoK3BF8ckoJwRCaZEaruRrzXTNt9Kp45WcqCtbYX0w9A6vIFuqyG21JVKgeDFs2kZ0FqJW696d
BLmXuTwwL2n2wxosuWqaMt3bbfweWRMREKP5Uht9dEm5iQLyXr6mVNxi5Np9YNDdcZM++RDUWGtt
bPINmNwymKb0aE1uykHUxdZLwg6kOS/dyq2Yy9juxMCcT8JW9j2DBTHrz6t2gUemyxUmqpGBD6QO
34pKoAn3TY14W5EaDgl+SYE8L5hI+Fk6/Q8RVtMaGwKgC0eEFS3z7FSHJVyS05iLZxxTkrrBDVkP
RylC13ayR/u1jga5dF1sW9mYJadKy7xtHTmUSkyXEgRwrXkcaWrF7XhJ3HfMi/05121tmfZgolmi
GSeewsYL31u90M4UourV0joO1eVdja65RjCiNpGhjaln7JMdA4uM5fO2N1JS13u3/WVrrf0i4j99
R/FrI0yXQBek++CVMwEhWSdCbHJZzEG3iM/VHPCAD9U8/lt8EuIXujmuCOHwFdEVKdHvG2icsLgy
7mmJDKMvIMDGnxLkw7S8dF3PR4mhIydqorQ7cGumPl/SGfRj+n2YJfot19o/RgqWVQaWcaqjQqdi
rO0Xs0rOIc5rwCxiGwTWVaeycXt4Q3IgNiC/TXGYrjUIG0h/jAa20f51SgsWi9/yPOp5du5IjNjV
mfVQJrajps7xCxXKP4a9tY8k066wISPkKcJMpKuTDlPYlPG5h4lWRus+wvpfwJgssJCZq+cb67vq
Yek9Pvgqm46+ZFIl5smMKs2x1izYPgYijyMw059OoTXm8+KADKo342kQVGCx9EEmmvJ3Y7LJBxwC
nitUx1q4oQL+axqRtwpjl7iSycFr0Lr+3ghzbYnjaKIo7jFAjA1G7DD6DEi4eCkCBGyKP2fvcD5h
MoZlkPnARcviuSXMCh0/FFDS1W08DlwsfZpnpTjFDXvFxC/9MKQo5CWpakNIcIWBJPhc/MdwYkZi
w3PgpqAWgdcZx+dlMEfO316WI8J4lMnMo6NPX2v2NhT9DxgOzGF1yBri2aQjhS0sM2OODiGtRGae
DdOpny9D6zIeAqnT9kln4BztjId4lvQSK75ItDupURMFdIaubPTMrtBlfSjj7EdKRtkZd0l+yGF9
Fg2JjTykzJGTTqXYZCEobNx+27RppstYzGV0H9wI+2E2SWCIf2efhsy0t5zwi9nU+E64gX1Whmzu
+bSrJdXfc8kZwuZgd221zo306o9+u7etHmEwrIeL3sfwxCxF27Z13a0G96ovZvUYOYxWjJ8lqy4x
RoYylqcKHuABAq4tS75qG1hw6HWey21eyUUaUnw0Km5PhNP3nMXSl4yFZ4WhqX+noKk2aT2FqFOS
LB01njC7aNvSb+wNBhDnoVwWiCmZz/R2xGFTMr9GmtHWTOWq9dVO1Cp85D71Q4O7uIiZx1FF9amp
Rbix5vSLfz/5EPU/h3kFBN+9ETRKjTlywCE6IiRoZy7xNPDgKsbkltflsNLnR8bAyLFL55dWqsLt
qEXVEtTEP/JBBbOerOoqj4m9gGo27Kaj4ivILmt82M0WUTDSTTCNYNrKEugb53Nyou3JAKoq/ygE
QuUQutYhZurhif8jx9+qFBfdSf2Vk7YDZqDs3cUpt8MtmHL0JwbHHSHnS38KzjEJXp5MT6r/7KfO
udoF+oWOUhlg1GPKH1WBY5bGKnZa5+z3Ij+EuvlWMxKw1wb9oweo2rSdeMFEW18FSrUpJTFfVKUL
frThJtMsXVVMY4PixSuSQSAbWfAzm0YynLyUbGq94knlgUUQjIfT86MmPA3ya/YCTTKIrri+5M2g
LL3JBKqvyo9D6htgPv/zafA4gpmIXUuHjGP8YK/jpM4OXaqSRW/ZxWrUta0eSesiWxpjnBSsXaw8
62Y01WbkcHZGRds2VVye4jkzDwuCf3TqbiecmpKHbItVruqEeL0gOWswgixnq8ka5ateKPeI6YeR
1ejYn6NyVux168zL5d1Fld52LWaBWpYl/crIP412Vx3NqVY3Ny6yvUstvzBUoG7PS2VY50DPvvV0
uovMoedNcekZwy31J/+oxoYcKhvSxhvLYyTbYxHb+bGOO+9uy37z3Az6qWKOx/Mp6wrxg2yzq6lx
OxhtkrxWtsObEZjuChZYbMn/TPaMnLVXAwFQcM0M1qxrRuGUPXN9upRknYGnesL7dCxKg5a511D8
kZ4HLmnmj7iYtE/UT3oWtgy2Mp9ipiBjpqrqeHZS1cHleZGWwZyWQIyHOqn3NF11ZmbWpLvEPbmf
kTUAa5ixdufJo5ZI/IfHFFE827C+hTNVNAzxTMeVMa20wNPWmoqShyVeUwLjILwl+yFpQS1d0q1Z
uIgpZZVQQifCOHYGLZ/YYK+uEZ3GOCz8TThqcuOwaC/C+Z7GA0twAxEYa0nZUQd1c5gYqHEa5ovs
0k8WhYEtJ0qOpVNUG6+cMHfDYbyOVA2d3dEiHdxmU/adt8N2c5eN4R87kxOgAL0+NHhPF9H8nawZ
wquc6mdO0NzRtrrwJcJtvqzMLNwppQiyAZ7aggxB5uoOPnakpo1DBBDoq5XeeikuKkjttR1646b2
m/TmGfLyDIJK1NBtIqWPx6gD2ioi4WzbhJ6ATBsy1ur8veqqPtjbdunCVahimbVpcQQSC1aKOVtL
jbPTouxatSlRTvPCzC5ZZqs7tqdyO0fDgA6ZZz+y70g8zYs1oWVEcfpN6dt/JniTGHqbEojnsbOS
pqQZI2cvM60ODCD6G49WfWrDysFxQd+K/u60z31Is6w2wpUxutVNNLqz1fFnHmoZEnYxBhbKu7bU
4jy75r7trhhDSmBX7bqL54/eIWgjU6bh6vkSgw0rWh6i87agFQBIycrOORh2ElsTP9MZzzFyu+mt
it4Wx8RwCvzTFiis1GCnfQL5E8e3Liy7RD9UhC2qDJttzDjzm2pJFLMCnB5l671bgrKi5bS3MiYX
OmEm6peWWcsT5Zo82ZYf7Ycwe5FVsUt8L7pNuRG8MrqSDaiJta2RggwWROYf9bBlxmVo04935arT
zegHFCnBFACal3HQfsWy0daZbee33gm3zwVVI3YyMWSPAHEvg0A/SmdKTlooz6Dus546/5YRphOb
PWWlGYAhU2c1r890pSrd994gLiQliRMsGDkTjgjOghGziNN0i6FS22q8CZlY18T99G2N6oVxzI6p
yV0adRfDyFCsWr4HBkKaLpxekFQs6zA2xzKLJdGReofJ4q53ii7orGpxalmgmGgXo2tfvJIpyH1j
/2jkOO3tENcx/0dFo3zPudZf/TtomXm9nBAKcL94wbZ205nZ9LJ+Z9C3PA6my6bGOo2YTFyjNf0c
J2I1njFQnendSksPjplvhweZUqoHjdybQfpddWrFtEg4aSJkm7WdJoqGbeFdTT+Kz16kE8DB0bc2
FcEMYto1HlQOYHyx6jm6HJ65bdJyPqupplOIG3vdVG57InH0PcQAeYnni2zkdRB1fqjIE7GCfms5
qX3lAeiJGJqFTHx8zD9sJJJjJf80ZkHcQtKHL+NXh51jw5DZHo9jNx0N2a0dxR5TksM5tob2Xllo
ZGQ+BfRBjXe/zYIbIUnRx9JCbz5WtZluTKCDTRYTnfW0Iuekip871rU0/+WQ7tEasJXLxojc638v
s0qogyCa6V/yWaIrb1vSxsXJk/rbUC7zri3fDAbR0n7RxnVHSAtvqGiWQm/dremx+TYJWHIxFxQq
qQKiCGJcr1H5pgfTQQtjqLD0ZSZWLxj8o9vzkowUBDIprSOeZO0NOGiR6TetdcIvAltpwQbNN0NT
o63SEntnFAMym9iGfYB+RMYVKQLY/lZ+jjdTal61LjTF5LGuRHCfxk4d/G9GBatDXbXtDzrUPKvu
D6fBeFqmfvbiueVJ6iHn8DqfNn7iCcjvqt7Zuqrvab4aHGM+p4z6Z6FbvF9e9HAzmvxOo16TRO3y
SSPMrgIJcEO7OXQuk5TLyh7PHLuCTSCIh/Nl5x+AwjHjOKQaWlr9ow46tffhq64Rh+Nlmnqkpw1i
OiaR/xelCmbc80haY9FkMYY/M1Towg51+UUbDnavV8SyELSsaSm9IaphbaEJ8yQ0Mj0yQ/7KnWp6
2JF1IWZVXA3IfoNU3H+vUgyylpEWG510gh9T/kBCdT5zW0dMHdJ+Yw2N89mhDZE9ab+hp2FTFR/E
4Kl1MTrWSxaTaqjRPj+SYkAMLD3PLko/LW2s9jUmnlXO+p6T8vOi4YNaPT+KYhqFz496JD/8uf1a
MGh+F9uReX9eRFRDDDpQTPOnusFNL3NftpYuTcqqPVIsZo82m/RbxI7dxQ2BpuzgVMv1SOCA0uHE
5svkETCAFs34eqO49zLTNyKh/0+OXQGigyXfhRk4gRg5i1gQ0SD70Ntn4WTgpOFE0PYW/V+tPxfu
cDImgE5hUg4N3Z7DaXwUczVR9Rx7vDp5lSQefZJB8oHPWKMYIKIiMtL2zIhfZtjQn9+lxE5v7AqC
3SIlBSuE811hsbkpSuky+IP0GN2fF9q2YhfOP5CTW95N/zs4WD4jLVB328KTGKLY36GWOV3OVVky
kK9SGExUCuLsdwILi8beJNcKM8GKc+3vvpDlq9K6NbQc4dOp75EeJuUGb+PNhjxzUtUBNRerSfe+
hybLT5YTlB8r0VFMAay6D9nyRywHIh2K+SEpkurO8Sr4Uop6rCYHCj6h2Tp2mb1VMZ17iAMDjJpp
XXNchT6162HQMC00jmugMwoSYCab+5SJ1niuwT9SRdygghxck7xqn4YS/jxxqh8J7ralFX7X0MzH
mgrBbup7ruP/fdbBqmgupCFzANA6TwBvlZKNkgOX7v7Ctgy260Cdor35azXo8bEavBia3gE07lml
VZkdqTmOtIQ2ZMR6+3BWy4wpLHbPjaOJQFx8Ku91qhUHlfbjD6Hn7bLJPNodFBeJRlJzM+kjez+c
3iQ8wHOM5QcsWCbf/1uvCArpB69+taElSTbJjqaRaWRxr2UV9ItUhwcYx8J4dTAnreO2MTbPl8rM
yVCrjRdiuMhDdOmm2+HgflWlukaWKt77pqy3jeaCYddt/Bq64y+rMexLk9jZAv+ZuGQj7qYcpmZX
TCB7zNYb0nUy6md6wThDZl20KprmPgfJcG7kc5odNPfBlOmBbCKCySKHLwlabacy3s5M606mN4wE
C6KFZmlr/9Lj8Yv6tHq0UM3e1FxZ7sodAZ4ZKHHZXBtGgWNWisptZqKNI0ThWJ5DxkXDgYwwZFyI
I8pzP7nvsWadu0lmvxtSswJhbogE0h/U7cYDmALMX4e8Fh4dBYeMgXtdzBhk5SW/jKLbqoqiUbfo
Prh1Mp2UYObXNP9ZM2c4KpeQIQuEDhy2MzelVX1hC8EZWAR7lh73ENLmXQWTo150dJsaE+8HTVwA
FgOLfNDE5hGJJVtPuHFvQ/nt0gJbkhPSf1AEkE3tOJXYugNvcFQU3aYzi+hMwFF0dv2CTul/r60u
fqkRLXbPT/33+edHRdjSU9GIVfIyv98QZmPjbtKny38XpyFo25H+n1gL2t3z86FUA00C41s320Tb
jYjQxwF6+TjKxtz7nTAeZJCqt+5XbUII4iDAqVm3442/NN06V08XrGr11c+JTPJaL/qhiEdaBaFI
9sacl1+3zQ7T104fKC1IRLEfvu+f2RzGH4pGKHWGQfhY4b0UMSiPaf0pLHwVgd6JNzNmg4/6ZicN
or+e51WQfGayDM6moG/L4wY113hIhk9RotLJ/RjxxDwqS2vvib813smn7n6Xo6GWZoyaYMgiPYJS
cDtIciEVWt3z0usDORsAtvzB35AF9l7ReWdnvmhKL/XV0Jh/uS8Fsftmoa/+/QsO6W3T6xjB//9X
E/c1ERcwUYaoprwNzvQHwcPcP189LxWR0Tu2w5KdpjBK7FCwXLUcjtKoi5WwcF0qnL/gA7V1QDa/
N4kvGPrOp56XtAgZY1YRt/N//sHx2zdDVte6JHrbbcPwrE1WQOJK+uFOVXdQuhJr/roThZb5t4/H
6hP3Euo/Y+z3lZ1ln+MqnfuXhZDG3qnLG8UqyrBjikdjKU7fkyHeIWa4wzS9fIuc/DHV7qboyvFn
L71mjVWbxjZ5fXuy6TYjjt6XqS/Yo/3R2jyr6zg/QkkviyiwDm1awTu2qbZIx9o3cIqypKNV/REu
g/UyM293wQgmQY7cX3KsZuNdXZBuY9Ufuq7vmZqDrGwULySyNEur5BWRozS9CWqihT5hGVvEtbgl
cbCsdOvvID+Q/jmamk68TVtcgNSXoMkitgDmVXywTNBpTa8Pzuw+pqXlwRGm85oKo+ogI9ThJ8cK
HUu+jRwsOgcqwIIE8VcZeWgYQad6o8VfFp3gnRW5BN3RGQdaWYUOSaoyxn3uUW66MHM0tzF0lIQp
Es1SHHWrufl9C9LUhOWyGGGrWx6QovfnxECQYFuzFmPlDQuayNYSWjIhZ2G2p6HSgb23d+lXNMPn
/zAn8hOJIll7mvs7n9VP0QHl0+JfdkZNbgcHw3XVULOFIWfkPvgzoH/b1JlL/MF0aQgprlVeXXBc
kWmMvOd719HSYgIxXXevy2QfCSJLaICWh9S2ti6ZKku3rogoGU5omOqaYV4rYlEtqnJqMaY6Jhxh
Fq4nm6N1B47mGQ2BmBheZEwBxU72K/CRbZjU04JCzNZPMX764G+LXDfK81iCKgeiVbsWO3LaYwtF
gDwMjcjuU8tyEdHPLQVS2GyB90S8V352arr8VAVNv2yp0xeTZZGCEbFHor+tRubx+EwcoaYmYLcI
bp1meSedASOl2xGoojjlRyVObaoZFEt9WEQdNt5wHo3eMUTN0LfFwOAT4TbaprB1Yn2ioWLBx9Rl
k0a/bLPqp64TIJGqiqAXs/TXvij5CqRNzbhETlIuwwCGVUJJD9ISPzVdLX2viZfNFBMebDT7DJJj
V0Q4NJV1C+ndvrmhxHcxdmhtoOuWA7Rot/4NVhjxe04UnXxtRq/Y0TgEbfSk9/aVMq9oMOmWZuRC
I5J/7xdRtFeVtqo506xc5gxg9CJ+bUoJARl99zOss2UrrHbdT8LZReUqDL99fOMPn4TLviuj/dSR
FSBcfuUWe+Ahb/EoBLGxSGfsG6+M3WKfIoR2pXInOfUkMtZBi1yK6agaO+JeAmcguJX287ioi6GG
nkgepBvQucrUH2LsfhLCMRKhaLWbshquQ4lJDoNoOudYGpBZq9EZPl0RkoyYOO5MOR9cO3kD2BNr
Es9YixSFa29/c4ham6b9R8JErDw5UdIMGzEljMRTTTs3SZOV5BC8MLtSYCXLNrql/INfAU2mBMbR
6SNukQhCWn0TRZyVvSUarePcCj5xqCI1Ft/MYxEbpze7qwVH6gjSEqey/cZxbr+XLJSFZ22nyf+I
M8yi9Uij0saIeRgi81NzsNEV0r4FkZFhmsOArYXiO3Ic/tKh9tNDKN3kQ7dzQnUvSRWmLE43SY3P
4mA4XnL1OCGVk3cyOPb/tMJ2G7exszZYe4mK4n4T1Xfjqm8/oQvJzJBuqQJmYpRjtSVa4Ffo5F+D
nc5BIHMwEqnryxCa61zMj4KrW8baJk8W6EXVe8KAPya2ZcWQiXXnvJboB1crJoE/MIlaIMV+Y4aF
OEWRDzhdDwSoMLGGDYClyixJtrHI+6rgtOWII0JXabpoCmZG/D/izqQ5bixtr//Fa6MNXMybb5Hz
nMkkKYrcICRRxAxczMOv97mptrurHPZnrxzRkS2ySiqKA3Dxvuc5z2DRZNAvG0f+pBrmEpuOvGFW
Z2acIDhiqoEosk4/GyX2cdgjMsU1qpVRuyDY9r7Vte7QDc51KqyTNMDg2RHdPIGn3PLneN8KJ1Z4
t8orc+RACgpp0J87uqkWaQL6rff5nQYdMu+B/OgrOIypIgQazH21ioRYz3VhHbAfAj0nxwL1uKJ5
LqNb3PyujdfSCY9pZXxpjH7WxSB36ZBph3rygoPDjx5DnXleEeAfmOzUHDvKAfC7g0ZGvP6lIX9E
/eUfq9aLYdL1N76T3qoYbyHs3MZz8KBYjeHyozYU6Fn5jDVGvSoFFJ9VQqRpNj6RLv/EuYarMF4W
VUiY2hDodr81EqFslnfPaaX5hza4VjVJa3IicglVCoVks8HwU5SD4+BeswojzRQOMHBcdzbmTWu4
dzBjCu+1DyspWMhz3hN7s9GyPSFDUvxRfdKzwr9Q+BSvA4+yBuvehTRAYFY/z4KfNaOekrM2al9j
1l4l6bOt1KmPmAbjSxbFG5MXuKgg/ZJd/1rU8/d6FhczIstOREda4M+cCJXp1MR74/OQnWIyrqv3
sUVN0+nD92py3IPRkE0beD/BWry2GSfG2eBnJyqnw5M/lyziW73Y5S4/H267Y8O+dofYOPKj9YzQ
h6eMrOEhayJQgCEOeH6bTNpwSEDCvKRw9uinT447XBzo/wOcAl7wID7k/khDRUjSpNWq4tDFcbfJ
C76XUtKo48RzRlDll3RwNgQZPudQv7W9vBphKc5ekx6qOtw5cWG8eQoPAdPJwKXjD9+P+aBiOlX5
Z89DEBYMrbisw8wJRriLUouTzWgG+kVMr5MxAZdGJ9vVgRNLrsEUSS6Z08CL4E/X9Ds5PLLrpKF3
Y1z89PH4JFrnru02X+q6YNosynbrCU4elTboy2AK4ctae92Rbj5bkuf3Ah2UUwtwEZCRvsx/MyLs
L30L22rRocAAa+mrOD6Q5Qo/69PsUH8xu8lTTwgsGE9z+7OQlEjkjrVpcn0rs/Aj0OVnYY/QTGgR
GL3jhTCSS6Fb6Y6FwiLVtprWMeDVwmwtyF9s2bQ89Zr4hqUu8cqfIpEfdA/+kqMNWUMkZ8OwdgBm
ns5DjSLWzeQXibyvxCyeSEORRGAnsPNGToR967Pe92N5MMZaHjgzsUI+V+RfFtLH8GPW9AsAItob
j13FixzFm4FdmCh3Ua+YLmcB4u0iLQMiz/MduJYEdVrs0hgxadR7T0kGFO2XPkomZBRr4Q1AYDYE
mW11y1aO+7xnOusa9MMEHATvtcXuwNDxWY6rNCFWzurqKTbQIXSMT5e2HR7burH2g9ZvncZdOrU3
n+o8ha6qfedqS6a38zUCkv3sB+2JAPh6oI7mteXKVSsBpXBe+LZuLhWY/Zxh+XV6bzN8taHRroWF
1KGFIikhhdvel3spCKtYY3RKmpKXKty6xGNn8lpnn8PVok17+i2ks6ntHEGjpv/wQmlcZR7oV/Td
raeFOx+H5MEoaFh3CdOF0/wtmjGM1lb6QeRHe7aMpt2HwC6LMXDeWtZ2qzQw7gwQHGA0O9tBmti7
qfHQKVCJ4/JTsmNRi91YYiYJzHG45qRa87w1Dzwu/9doYDFkpUqh0hYbtJbDviKLmoS0+kw6UzAc
czGhdo2BiD0AqlMTk4fyQtTPfHFKeexdbFijuYLuESY472hcxyJKdkXs7nmW3pSZz3KFVeYuTGlR
KOe7kwY8yFvMHKf/pBbU+FuXqqDSQ1Dk7vqGK2zMd+qf/1vVG+CVi36PgHY90zTjdYhzotRy1x6N
Omy/4Epc7ohAg2GxbvhUQzdDCBSd9ywm+2fYLD0RmyzNIE/SeLz8n/sCxf/S7eWZts5/wDCJQzqs
YP/60aGK4dlnavnoQu4baTJi6w+z4KmzN4QL+VQ2bryxc1q+U2u6G2YL2RC/2UZ05rajbRqJVY/p
24nogIGahStJIZgs59qO+g/9bSbHQxZZ/ielZJbxtypUofue7njCdR1T113GaH/9uOvGQf2Tdaj3
HgsTPLTphbw3/Jk/OSc4rfzOxekHUdJiN3PC+sPE4MvBD6ZZNAeRnmNxbQ/M4eppo021cxg8vznU
Y7+GRkpfLJG+hP6Ub0K4YZZW3YareAfvmOt3Io76vSPYpTU46GbC2rRYYEbQKw9JY/at1+3+1BXJ
QJa4Ebgf7GhltyhBCSshg7SoMyhL9AKBF58AvvNjWM7jqiJFwUHJXHdBVd7azmie+QRYiLtogNAk
oq8mkezCDSaUmV7Exxjv4RJ+ziY6OcRcskecNG0Sc1XE1rZr0HLhkCP7VEnP46trY2WriKHzrNUe
+wIzURobasGLd7P0uzUKNq4NIvUPIYFAjLMobfkzBDknoW2T0mzOs1NGWyuawmWUWe0Gnr462FLD
wa9eHm+iUf+WwDFu/vWuLCqiDbOzb7ga2Iu1KWM0bhL0Uanf9fj9j9/qRg49BvTGWMEcXR31UhVE
gIXoTnMtiWCUPJoaaLpX3lSw3mTNxDVA/KqGxrsB/C8qNUysw8F7ZjpEuYeB7Fzw9JP27YQknZes
wTvR2ZD5BNguj9GXNMxpb/SgJCGDjPWoFRlH8I4qklgwVSjJ5j5eHMN5hUe2tmSlkjVpnhLTSuXu
/Eb71SR9Tg4Z0well+Xh8aaVxteJdYzX6ONhzvN719rVjlktc1TtMrf0Ys2mOPc+KCgGse8GZ8H9
FJkY2w2Z0GiAZn9sJudJ1BJ0w6PpAe1EcHq8FFWGpMJt0JpakXbK9ZIzsd7SHMM566kepPkaI1T0
tWR+notCABTOYhVyljKi0P0IfTGQ20KBYoZ09IiRVVNbDUsnprkmY+LNjhPCf+Jr4c/WTchz6vne
tRWldWumi5ta2sbuWv/gjQAFQ03PNVe/kUdq2zzQRoPlXdbT6TbyXXkio1xDOdsh/oCmbjesQIJu
MbuxdWp5LtPUspSoV3Z4cJjcbJnAzMdRC4sLhWIV68P6N9JRukzdvCWTIZeiGozDaPpkScWk3ZmW
sBZlGrpkRJkwqKZOoaiMcZmqn5NW/XQUaz90sh1NfuVbL4t0EbLeMutc3i20gngyZqoUlEiAjZJ/
sglArAcu5zRqVZjx6RhDrKt/9wzEF1YviGfhsb5lIWmBsijdVeSoZ5g4w9bXuIBsc94sXXesD4K4
7YLmhSZvsMvWHkHqBL6CdWx8mLzws+EOAZ0ynebZguTFVS9ERVGGU+5bL6n3wpcczZl+7bQpbi5x
0JAlLSHJgspnY6Lel3C9ob+M6EndeDyqcISGAPWqiq+rZh5dzb9QNJfy0croBEPxK7DTkWX2mUOD
dQosG3w1K97Zw9tHNxhCbEc1gcC0yde1RSRy4tkzUI2wprR4PNGLZh3TwrUd8wIAQzN+Q1NM3yOl
S/fL3MItOLDAwRHc2CNRY2jwHJQKztPzoy9Su2LH3lLucyySq4HLzbKZNJyegy5viTmHOyKzRzfz
myst6jaHVZm+dhE/Ilp7KK08OwEXJpu+8fSL5jLm8Go/O5guFK9VDmeTFDiRVJNSlzLBbDMdUi9J
3jslcJ7SzqXGwGCqAe9AHB2WQwTdz0cOiMLXeZFob9QNjDiqDt4EFIQ/1u6+QfseGbj5Oz8f3W2s
t1991OdPcTZWl8LQ3UVrmt0FgtFaT60Zn+whnXa96N/LnslHPxAWHt1xlRPMnAKneWuK77EFshua
PGPUQ1ZyPsGAmfWX1u7UdkUrt8Q1+qvn+IcgMs4xFSrXILC0/VR4NYUi0UIPTM4OWLMunKXYyM08
dRhDoZF/q/tNXnbqE6pWlSbBNI0yBeb/zqfELXRKBqxRbRgOh1q9WEzQll0v7DU2E+6gbmXsWLbl
LzN27p3LAwfdQBwVzQA1UyZwDKHG3Mf0Y6w0xgU/tX6HYqc4MquptrkdzMtwglZixg9pnedni8/C
Wz4ECE2DYDywqBV/ao//G13d/yqM/lun99/e/I+XMud/f2/t/kvb9/9dC/j2d6kKtJu//1Hqo/n1
bwXj//zo/n8WgAuD6uP/fQP4s/wR/6Uw/PHv/2kAt/5hCsOzaHsVPmcpS3W9/7MB3PD+YbjqgGXZ
puUbwqA/+Z8N4Jb5D9d1KQZ3LPV/FNH/l//RAC7cfzg6bjOPQ6SB4o2D8P9DA7glPHrG/6121nZc
0zIN17Jcg6ZtTxfqn//bwZmmQhxVWY9Nqug3hoiCLfezGpUtzDwpmW4Ih+cYGXFbFK8Ck09h1U9N
TAKqNOn/lfTGXVLbAsSbY3aI6kIwIZ3Zd6pFmdBWecFydE0KK9n43WBuIuuZJmkwDv3ck4FddFRu
Lrp6dM92H1evBk5SO9PMNw7wtMeaALkpTN+KB0Udp7MDED8U71mvcSjmYTLkvrbGaiNeLcOW6z6h
oLavvepsdA4SG55nkPNa6QutSwbw5K+xhqgCRDauIRUhuTbCk+XYjxXXPc8oT0I9WA0ZmmSR8EiX
VcX9wRqBaKenXNG+nn7wyjZcN4Ob3ljjmOvWRfUykkqjfSHg2art3l2u/E99as6EUalYX5dh8Nmr
P//BOEE5/tI7d9g3ACoslfr2mFdDvNOtvEPf7ib7glTvqm90udJKo99FrFkgIjAiPX6/V5SfQSS7
/eNDlgn+W/DuncYT+U43c0r7JMd0PUW5HmrxlUaL6RIlodj5UxDAo3X00MRjmeIeRkJUK1Qg9yeG
b+pXUr2MwsIpbTYtO6EaddRMWceiajR9Lb1iAk2bpgsL3OnCQcg+jiGe5EYTHRTKLW2dTdxBtQzc
S7cEz80tIVn9DtpmtkiRF/o8mbcw8O3nKe7Qw3dVu3sAmLnGiC+3/VuWtMa2IQeB9J4GtJ02W/DZ
6qVN6IKYAuuQDU96MXO2xNjx5iVDuy25uTE2eEm03DkJT1jbWNrfh/jdAkee6vxXa6jh3+PDNP3u
VHnoXjTdKU9sx30eJ+p4TRQ3okqrcrZUsTZPgvXIEhTGJ86RcjrXYnSZ6qto+gVNdo+/DbKOaJ8Z
TXFra3dkv0iqy2li6jPcICCuxG0mVcDw40UmNsnzx4dgzRkGikSzDsk4haup6rs7K9oCuahGui1c
xJrcFKylf44i3Zd22F6j0TqnCa6cwHJ02ifUbkcMzTVWLzy7MYlXmLBnMSVG3DYd+HZKiNrjPi+J
vIOcnLMpsj7rBu9gOx6DoUpeHejZbd405mros0WUzDkSsi3jfJwntRsdZxVa8V2jWP15ArQtQXgs
IsCyMD5tvYpPodnlSx4UO/qP1NcXC9+6V2HBuawoyXHI9E9m+j7YmfdN60O4pZ79Wi69y5+3rMTY
EZ4LwF4BeKzACc9FyY7QjY3X1K7hDiMVhG0mn4gDmQMiQ6QsdXvWGUIO7hKq5PGGr97d60a80pC3
nmKkmRUtEUZpv3QGucZScDDkUi3fvc75YBJaPsEnfHljTyGKestOsRRqSTrs/vxVvSz81pBHuj5e
fOne3Hp6NkzU9KjMnacg6z79RMMRJxFR+AragEmtFqDRqWbuzLwqbkh3LarM8YdrtZ9sxxmz9OPf
1DRqEOIwnFZCpbP7wFk7mbWcXLf97RVfUWijbeGJ4xKRqfigs5v9lmME97jg55YUkHkaDMkZys22
Psb5le5I/DLXyC76nwTaaS2pGLyVDmetB/gJy/cZJeS1YolKnQiceO2y4NPJjXYlVTjABVsUmuVf
iB2XR5oAbch5e3jr2uESDNHN4REWvfhoP1Nt9jUlPNgNou+PZcZYqDdm4go8uKDljVcdlb1rJkHj
WZecRv98NhmTxaeG+wMYSR3th9rhmTcqbu5QX/is8RhiB99oYU2eNdbqGiqJQ91w6gx4SMI9WjvP
ZZB9R5SVUgg+4bMvPE6iXUQzti4JM4U2UjtV/1kwMHwgQ93csmYCe9vZkWius5ynI/n+o2zD+kAd
/Rdz4eaptj2ud4+r9wAVSeBu2llDnt86VU0aJ6G9qNNrThXEduqmGO4xlm9+X1ZLZj1ELhneG5VX
0zrMi3ACAu36W6GTD3YuU8NeYGnSOUic2dxyAdk/8JxEITv1yDXVLe160zndeE5lgCAjBeckDFpi
k2URM06BQPkeOs95LV/tvO0PcswwQqt5++OjD1UVJhM2a2lFDBnYvg/VHt/3U+Hp+tJjlIBkpY7O
rU8wvLfK6+ObzyvWCL7uXFybn2nXvYWVkAfLByPEYFCfirlu+LFWqToIcUbh7d0c9CMOA5MrI5dG
ntXLHOlMoR4FrK+O9gLf+ZW7Wk9dWeytZOOiwalRWzOBa9f49bRNpZ6UpUdsavD0JXKf+tZSa7e0
WcJ+h6Z+Cch9UMDSDQTo4nGXAtqtTH54LVe4EGZ1c7XNdNprRvg+SqLARsfGg6/r2ENC2IFTb4vA
5TPAfvkpYZVIV0pdXib1Ys9adprMicfF1vw2RvEPQ87Vd52uaenivDC1MTmk0jVg+kzovpFKuHCu
puch0rFYTLMqhZnqT10c9KjUN5HIBU0Jtn3J54Ry1fXgmtGb7ZUJqHM0LjUPTY3WN/3Jy2idcQcy
LiXDgV3g5CxheAY4MTr5VcYy//GXX4RhyNKwFXQ3P2jvqV2JOug3flTSaaKu85F6wbYFGCmooZ7I
PzlR4GwTM2KQMiYmBkgx/Iicj64sjyTIcAqOGkch0Zh3dgLONs6GBBSpp8iTWgTGnoL8uA0dSSAE
Mz1Plkuedhc6jyH7x5iHLjEkzXQLTVrNPgsy6P54Ue9KyAvsNVk/+QrdtULnu9eVNwlxG5lx/0Jh
av8CT88dM2DdRSJxWeNpPtCWenRbrX22yDxfx5xZwhzX8YHaDAICGPdv7BK5KsftXRTWD362fOcQ
zmWzL0UBBWTXPmceiz5ncOh1ypFi0wQDrTl5QPH54Lo8dfc0M9vyBeyIWIO63kU1SzMGbtvHlRko
lHv2njD1OYny4k3T044OMTE/+QLQmYWx5aXpPvKF+xq3zRGut6Z8pgiWvamL0xzMwykQzXoMS0At
161X42zOt1jXPrA9MhrUAuezhinRTU8uzGHMz6ldOOeyFRLxrpRvnpG89xY/EPZAQcqouKJk1I+x
J+2jk6doH3P5u1JQXNzl9tagQGEtWAS/GSZatyIYsmNj2+uS1cZaDyMakr0GZg/33mB66c2Mw34b
d9ilx2ngtFxx4IgtXaFFnYFXNSXkJhkwJfY3r0RlWaH4Wph10N6dggIzKxWU7VjmXkb6bmjc5sc4
Vhvy6qpkVNQbizHY2GbGZ8+76dKIkLDAgwZznR76AlkDeGzzFAdVsG1Dhr0DWozYR03JL3RsDmdK
WliolEf78d5eOzxuJ24ncmyiM7mtzrWWRkFkMYRwOlWu8tT3IdhJQSswM5H+PDZ1yciwMbcjSs5N
5Y3vmUtYnDZRQgJFyHBN3Sq03nFOuLadbSA0Tk5QHVduC9WqgfaEL6rEPsPstJwRHexy5nAokCC/
R4UIaBwwL9bUWexTomHRD3YBoGGwZ/G97sxgm7884MmTyx1hlY1d+cpCz15UYd0dW+J5QDR0zUez
Q4yYQ/PjZWqp0HInBnQj/tOsRVHXkYPhZuDrG+o8rIsPb7zBL8iFpwwJmTBOPM3cDT7VL0bI6++O
rT3XlvktAOhHLYAXwEyQtcW13sAVIyND0KKCWOYhNdrkc6Z/jOKB9sXh3rawIqpjknx0zp6Q+Tb7
n79SX1iY0Oj4eP+//g2DsDdpn31tGt09Ys/FiZKdIoc+uRqoWCy5WMLPTOR2DMLpBPG73eP+RANM
saA6q1BINb0ZMpI8JU1ULfSk7FYGMjmSCM3JxsHz55xQ9WH5wTmDbWY1/WrYRf05VtozPSoY51+1
pOeurZ5CcQF9gSgxS4xMTgpu428qBGgvPMv0uC+nre5k4mZRSN0yWCePyZeSRiYPmRbjQa77Q9xG
p8dL24voxG7hn2/+eV/LlDxO8++RBM+z+FY8DFq9d8kSnWf1HAnOdeoJyp2yiT0ghtx246g4++PF
C7Es6Dg+o4zB5uP+9ecmpu5ZcR7iO0u4ia24AC4nawwPCZaPc9Do5rmaS+v8eDPiB4xuOIQZwhdb
X1qcTyI/fIkD/1cRsWZz+K9u4jr6KAkXvNSyVYcg+O9MR6NCU82hCivjp86uHKV88IPyifja+2jz
6ZFxWYAU/fOUJfPVFjXVyxfADOOF1BJ6uZA2WpUYerzlpuXGayJ3W8rWXtosrW/dGMYsVCd65hun
WmelWE+R3NdZL49Jr6EL7Otd2Y8lPGkf76AcYAaF2VxUJPTPyUt9DQs418e7HtOEnBjxVnNS59iG
mbEyOzO8Y5396Mf2gy/ccMJ4Vj8HCKJ3wAFQSGNXP8+GUz97DMYTMhAs/eLyruuSKWhTaZvRZ+7J
ZrZ8at2MZy/XeJFuZ/BIoK/yEYNd7/CbnHFothU7/3uUoJiZOIIuZ3+U71SlT1cyBThQgRu3nasd
s74INuQ2qvfcNCkWFM7zn2C5ncLDaaVCH90wTHjQReKVmSA7rbB/BegLUXi77WtRFFzbta/E9wFr
cIKRk2IuEkfj3guKb+VMYqoDJY5WTUtOyO/R+kZxXny3tPJi6WJVmKZLc8bk0jDDCdqEpsR0RaPT
48xNJwfCR7Qw3CL6ajtrjn6YhPYbRCHbsjAr6JVqeGju2Mu7A63VfcsweyRpV8xiWjXmTI0D7iJE
Pkre0kR+e6hQ6m87s6LNNgIKglan4KS/Yv7jYohOIteon5zutBr8cETyhOAP1a/BQdWnQkWXWbH0
jGdPgzkNjVcdZcSCLAJeki83xDEShW+RlRBqSV5pxP0ZooUwgetW81yd6HnIlnHO477V3NGg0vjO
ZN9yj0mEXd/TU+7e9R1yEC32MBFPXSdaemnjGQyrR51vISqU1YGs0RYsn/ESAojYrJ1dPnsfCU55
P/EonrDvXq3TL8ORPAjql7KPxVEL5lPgsvqvhw70oMKKKv2aAdDUrHS/QVM/JluN/eui4DNz9HHD
tn0ZvGcON5UCTe9INzxZbGSXyO3wd4pV3tA1kMa+S0CQp9nWRJqrmqTMsI/PWfXLiJnj6nTQTtb0
4WqDSS4KA+VAn0oELj3Liy8in2RPsyJaKLaBMTfUchJKG0bxZI7uJXaEySWH4kTZUU7GOKpg549E
fbj6CgNgOQMQoNCAsq0u1HlQ5eF51k5UU7aLO3IcSWAQW0r57oAyiBRuYCvwwFUIQgOLgL9SxX7m
b6EHpiDgFQIFLnQKYdCLZaWQBig949pDOTQKd/DhHjoFQAQKhUCiSaoeOoJw2jZVuASsXnQim3XA
+Cv3+GgIj9bKHkJhKsOxNepPjba9pAHEdLjbKSzDdF4ahWl08Bolm//X0Wlw6/pPft74n015zRDV
K6/Btcj5IbIV/qEJe2mJbjsSitpnBYMU4Eql/KWtEHokUxhJAk/CQ6u+oBCLkIe4ewo5IXhIgTQU
iqVwFA6BgCkQKr1CVahnsxepwldiOJZMAS2eQlsmGBdkn9SyMafMFf5SYTx36ZcWCoypIGR8hcqk
CpphXUsWV4E0tUJqqin3zy20I7xNWDnlYZYghejec/4mCslRcE4KpaNB6/CM8ZUkY7ye/ZqNnQRm
JqTjLQKuQcbQYWSt5DEKw2OVWAuJpN8M2dqYhkVtUiV5EpnKi1vYB/JQa0oBeaaVwZbjcPyU0ZKB
DXKv6wjECeWUy4gRyGJITVrw2sHa1rLnhINr6zwZJ73n6wEENx88g8/IjE4lKEW2y9xhVwubd3Uj
lJWv0YyeTJhE6XfQPffLDJkcxgiMt66hW0gvo+/Sa7/EazCXN4SV5Z0VEWABStkBe3aZMu5IGPS5
5rduqMM18XWc6X13GO2aFfoM34GNFFujuWsM64gp64jkZEX/27Q0A075XBeYJ4OJjfBigQLHCggy
dn3Z3ldQmavwshrOzIc3Ewo8Q2B1xUF/cyHSdCg/DUJtUqiaqaA1soL3XmFsnQLa5hC0DeclnoIB
ewzCNtgBADgXEg7R8Sk1qZbWfG9rOmI4+GG0xdjIMcjrf3GLIuYGWWdD2HkKtStg7iwF3xXuR6xg
PD4nxvIeQ+jpCtXL2TNnCt6jga4C2AHoe+wlexg/Jvb40j3877qLEJF+tt7PIDLQHFQKEeThMOUP
PzSwgyUMoZ+1r0Eaf6nPwcp30zcKM78qHeywUgDiBIkYTtqXmXuYAk2Ml1Lhij3cos2jB3MQTeGM
hgIbpUIcU1hHhp3ZnmksLWVgkI0CImeFRoYtkKR1mxo2C/jWoq1soZH9yb56CqwcqGjYWpICbM8o
5dJR3e7jfAXy8A8jjkLkj/Mm8r9FEJv1zHNC7iJHM9yXFKaT5g9YGCDPQuGetQI/M1W2p1BQhgMu
bhi+NV0FilZ4e5xIvLFkfqsVSurClIYmcGkNZTor3LRW4GmrEFRLzNRvpd3MbA1AtVGoKgg/DbfQ
q3MedOt0mL5KuFbmgTGhjoJIsHZJpsDYjuOQHL14rSsolubvtaYwWYSgcjModFbA0JoPmBaqNlN4
raClmssKT6eDVy7Kspq+T3m/iCwTAb0CdEd6eog11Lc8S6btDMXbQ/N2Cus17L1QmK9QwK+r0N9W
QcAaNDDzemIoChCWChVOFDQcQw9z1v2ZQxNzQiPM6l9TdZaKNVp4q4ZCTN0exs0c9HJjzsWK2zqA
sp4x7679Bc3w1okqWTUWcVes2fuFT9PRtXdfBoU8m5l45Y97K7Ki3uPd4Wg/IoqVOqh0rKDpXOHT
QoHUyAX9FfmYn1xSflSw1py6WDwr/FpTIHYLkT1DZg8Q2kKh2qmCti3obaEw7gqeO+ChDaovvV4z
BXsXUN9kcxhLh+3TnLFqyOuGb33vgy0byYnY+h2OwOM4BvG4Kp7cAyyfYvHucBNjtgN0roUeQcfc
e0sUkF7J10oB6jqkuslsDPtDtTWturuWsrCIi5Jun5nilMF3nEv+nh+SV6CF8oA5g4cZp1IRxcKj
61fQ75YHhwp23lQQvatweluB9VYPYm8r2N5vN4GC712F4Zvw+B75A8sUv2HNfnViZADBKId4YfxK
Q96hrYlskG+ik6zp36OSBFYegv4LMgATj38VmQBfhQMqFROY2Jpzafr0VICgc9J7oyIFFGqogEER
EjUg6WCCWxA/aMghjOQR4Jx44FERhdAhrBD0YbzJlxEZBqSDVFypWIOtAg7cM5hgqtCDFpLZUTGI
OPqdyBVPDt4ucmjSiSGGZnITfcTkQI4M/LgsZxziKMiYq4BAuRPt51rT9wW3/l6FMXhGuxoqnuHF
YuPVUbdlqkBpQQEE6as4Bx9VcLPcZouxudmy7AJPJPwRqxjIYN7QRHYHOjwK3I0NCzQiI000Yk2h
QhntmfVhqWAJMatfiYqayFS/xPkmGJCRWg1JpFzFUiC2IEhIqjgqsjKr8IqrYixSBVpsFW2RKuRC
BfyWatN9rOIvCTmYwSIQ05KMmVhWLXMVlmmJwK3Z8zIvIkijniBsFa3Bc60RFvmdqtBNGZXFuu/s
UzRx43X6gbL2lMi8rE5jnu0dtUriafqMp+unmTDAzMI2f9Lj7BDZNckcMfFzlPc7p2Esw/ZEngOb
/U4sh/d5brM1abqWmNBUklcIf7gqWtSTMQpU2KgndaSr+BFK42idqUhSrcJJUsWUCvJKowou8dU8
QVctfRVpsmObrFZeHZwxsIkq5HtfT/395CbpMiC4EFLG2uvl1bTBOiyXrLSKT7VK54hFexMWySeq
3OoWjxLmdPIYFRC/ylUQa7IpxSi5dQRktIQKa3UqtpVx5EG4RS6VRJemol01+BF1yzWS5toX/D6b
olEVBqtVLEySD2OvMX1XZyV4IboFVYiMzdmN4Fd5RKuCiVGQrNJtfPp8LbcVMXtfMJST9F9yTrX2
Ls/UNQ474NafNGvVG7YHtAyrVBvpNl3F3DQVeCtU9K1zkndTheFSUnEjj4i5islRuaVhzic6Z5Gh
Gyda6QXhpoUnlGW0ppJ+FnqyBaxkQ+i81aTxMlJ5Kem8PiuJ6QXJJUK3jhhvaT2CfCrS59jVcxJw
VCRAvTdq+aap+J+pgoB7h0xgpMKBoum5FqrAoCA5aEwVrFEOna/X1tr09enEHpmhzRiI42j242kQ
+NQ0dWOcbZN7Li8FqQfsauEOoIqiGy1/e7x7TFIL5Wv/Giurk1lP7cYOPJ5BCva+j/eVtMQ+nHqR
zYFB0xE2UmY6LlVR4cMqy66f88oc8dyauGeJGmLFHwoG02Tl+fEyp907EW6PvhR61UqPVqlHbDl3
rIb8CKXCjzddMc43kxVXGQ83SoHEm+J31swvmGDpcIUh3RLrlHjYIhMlC/UCoXqS80zFKfMQoClY
5bJnTocKdm8l4Af0WeSU5gwsWiPdQ22iNjy9HNPTXATdXho0Mj30hdJODN70Nl0CFGTYUbMcWnrp
5rk014FaZj+sfnQd04Ck/ji/hSpIKdxY49nt31yy7WHCwtmILLgGL79ZKU4KXzPF0hu88GyEPfI/
zEi09v7O1QY6UtMAy5o/RD65C9/HC8j+z96MQSXfGXdrPPRgNDHhzUgnhO/FEN/T3O+RKdDa9ZDu
Md5E2lmbJ3fO0rs3t1yv3MFKz1afTLes7t6xSNnP/hxhCQ9+KzzDad34Koepfgq1nZM4xoZ7ekCs
Cy9DPU17u3Rx9UWPxU9HXRo7qR3atvDGoRr5uoyRQWn+0aFEopc8rz1eos4D1oVsUzOiUDjhQTfd
loRn+z3Uw/znYEU46IX1GrTQmaMXKIaD1vvC2v8Zm+JJ4XaFSYrDs3t+GNM8mh6PVSh31Sgp+Zzx
t3mpbT1ritUYkFCjaqiJQrIB80PUCEaVLJMhpjVafRc+/giRofo1ep6BQr4hL0MZUqY+e6rQjTMd
GnqXTRTGBOh5ZcmxPcIsnFmCDYSXcaBTozo+XtJwllRs/XfCzqQpbqXNwn+lo/eK0JiSFr2pkmqk
oKAAAxsF2EbzmJp/fT8Svfhud0R/G66xfTFUSanM857znLHLPFlHOsI0UoBnLtyi0cAR4WlpEW80
rAyoLgzQS1hr5HDy4L5ox+B+qnXBaRIs4hrunhZmqyK6P0asDDsHeaIt9GwpYzRAa87mfTziF5tY
xCNr5CghKbRM7Mr11q+4flBQPL0qaNho1RqwOvi46p2r5CmXTHIeJy/Jdetitnq3K0VOLUDlZF7k
aM0tidt5+/PVW5eTqwVJAW6YdgsDigx3qj2bHjsPImgLZW/9fl01iP0fdYkOrXy7vu7q8rrLXTeR
2KFX81yqlHiIBcw1ozsKW6X7cuEjcdDh0ZUFu2Eq6odKJgIHQLFI0yk/t74A/a1DPE3DrS60E/0h
9QOFkj1tL+BU2qkYJawWSIf5MPx2E6bcE5DGuyqULrkmNGHoMT0ho+x32DXVwVr03DFf5GIiU7sV
g9EF4SFooS/Khdv486NnMW0OEef+c6WKt/VuIA5E+I1p+nYlUBoLtWT9VRWN065ziScp0o4uqfl7
/VdMTtSX0Ab8jMuoNqCYcqiBLtg3Tz+rZauqEJ+hsK6MtfVDqC+dB1pyVqaZP6S6eUeZDs1yC7xU
NgjVP79KiI13S8/Y8h6sl8v6RlAs32zVREyap6ac42qEuSJdLkfYSgiPcMVFETu79S5sLWvmeay1
+kMTUQy5gA1XumFfs4kSDnha7KCPCj0Lh1yk3ZnpGOq2bvxyBgyZI05c2lvMv7pqjXsmBPGhS3Kb
gV6qXNivRxvTQFiaY4EFfvEPFU1x5xhKdsOBKrwqKQmEoVnLDB4deEBlv14cqHlM9+ndqr6InYqH
rEUIbJnowKFTPfJr4qARhN0VSb5npSrA8jiSs2TDRgqtF/P3lO6wtgGwUJTDj3DLdvSuHZjRrMsu
B7r09PMHTjP+TZUo31t52HoZaMLbZILBdxezNg8aK5GPPTHPA6Y4l3uTPERY5h3xSkHavE7UA3wt
3Xe4IOlQzwW7Ni7fCrvbEatzdCTNWNx3y/g/LuimlGAy21ZWe8WMnRdsF08raYY4rf+zyNF+9DZo
lBOS3hiPP0yrn4eJNGuyRATft72pmzxqOiokLNxmDRa1P0lwi2TQHgYNYqSmauVRLTlht3iJ2Wwt
yvO0iN+jVRElNkX0COQeHvxFmSbWRoqJf3xsqxeq6kf6QHHW9wNuMRExzFlNBJWtBvB3WJ6ZRv4N
jVGhFnwRlJ2xWMrG/qzMXVXAG5sDjik/Ux5XD/vt6mpaQTAQ869p1N+pvKEg05Vf+moxElHxR7Gr
Hfm97El3Q6YUfBYObM2T3sJ6s3AxQbTuIoFzXVMJfch2vFhQG4B6Fc4Zc6LXm73+Mgj7YX1aYmPZ
rf8b4LRxjw2dqcziYFmfmMPyK9IqKuAZ0APFiBsdwoT+4Qrbn50lpLw8wQeDnd66RKw3jIY7eeMo
9INnamSywefpsn6Y8e16fcdjQ8T93EFYqfYEL7WXUc+fwrTqf4dW+RSOKHEUUjAbo19Ua1PQJPQV
rF9/dnOFMycpbg2kAXykcvjZmE0SEbxNBYVJ+vBlSqYaKtYqMHcWlCazeV3YdXHKsHB5K/QmuQrA
s38NSrfnAOoN8uXPjxyFYjjo3fT5s5Zp1kSHBWO8n6Ug62CpUFiVmIGBZb3K3su4fwT1Nfzm2Lwz
zG58WV1Fo9861alliva7iXEVOCmiEe9IPx1ZytzjIMFqwD741sKsfbVshY1KztDZaiashz2nAMcl
R54MtL3hT8HD2Sps4CldmVhy+ulEGU2yGalyeo6NYd9ycPY1cvUMrMH6FxSVZ81N0Um+0xLJyxX3
rL2tCVN5mC8JD6UEgrjdGs1J0RKO3CNHNhZ/FmBrwOgU1rsVxhKPWIkS2z1quUHCMDLIBYMi3Qcp
jpg6nBU/NCxclJZTPKQD8YgyD+adU6vqXqpHlPbyax0ndUPQe1Si+2Nccrai+ZYHiJNUB6dP7Vtj
JF9SaepbmkGWGBtjNyx+K2uo4G8J487Q+puexcyI1b55TKeIBmJTaXa50r7VbTYcALYTGY3f8qEd
2VpBSiyWT7NouE2oL5f1e0iFeEvptjkXjnhfB92m5lT4+QFH92X8WZrm9KZSM++nSfC5TuoEe3Sv
rxxOEehI16EZbAw/iAxxbePMd4KGBL7BvCEEhNRjNcCs46CZbzQbJ4RVWv/jodMYRCJl6Qcln77W
woaOK+loGAPrZDNenH7ucRESp5qBqPL+dF8CXvJBsdC7mtpw/MowyQyt+ZEgpJlh3RLETgaaIBlS
kjWRxBgC/Md2738WywiL75A9o0igoi271LKYJdN71jdnyKPdUPXlffDFd63BTYz6h9XxmCQmLicm
PftkIUW7SY5RzwxGX7FJCIjS/K2hfPxCMzGPzeAAl3DcE00fILp19XUwnSdt7pI/Sh6+VIHIXvOi
6Ha2Q3Rf1ezsztDhkyZ0IP/ch6beNld1+hUAaH6zmBOt9Sw6mL/NMOlHGzQQAthg7taxN6uJ69k2
xd7DoCmYKbL7dfC3foiX15Evf2qCOPCovbyKtotPZhuw5sfTSzTn86eK92ZDCBWWISYH4gJV8SS6
4RmiVvWuVdm9TNjYOwNq/NqFAleCmTklHgBa4xuhMeaXURvu0SLnc+JQUeHYdnVthvf1qIH5mVQE
IdkrVYr5JsKbcpdqtXaXK+rvYbXauXm5b6fQuUCrsi96qy80VjaSotNtKrBABsJeg5YwPhSAm5Dt
GbCzUx5RXRZfZJj0G+loD4FNVd4UfIehgatBcfRrF2Q4EiCrN2XLZATrTaDmOnjZ6FWamn7geI0m
7HaPxjKuspnRywZCm8j6v4zZFbUu4LrSf9wHluorNV0vdnal9YDoKcIss53AGa7gIOfbCDRZgUth
tOSAbcV+kBRwx5hodgOCnZ/LEi0D+SWJS+ps6enZOIwyB9PikM20HKtnBrpA1DSGBO4nzll4Jq6g
uCpzDoKRqFJdighZoLWPkzvo6FnppaBSzBLjG/sPdUdQ7MKVZuxDG/xLjkUYCAvosVGUB7NAf3Gj
K/U76nZ0MHBxRv1sQ+rBI+rSZdd817CX9moS3IVwZ4G9WvSo4iticvAlZmXf97Z9SCTImDhy3ju2
r0dIFWfd6DcFftENZlm6BQ1axUOqlc2WQHVbdZS8CXweDM68OIhvdRbRuOQ8TLYOAYSxKThfBL1P
mcfmCes0/FWHpimVuq0W5ZkKz/wuY2uG+e+vufCQ4KGD6HcrwqKAWZO/DsVCm1DTrq1LOG7g7G+Z
JLyH2I23IV45s77Im6nr45H36r226Fo3+yYhek3qureUpwouK/7sX7mVKHdWpR3cog0fsD5TNTRv
mekc7aD7zEek9p4cIjvNoTlSVlghdTvLMo0KUs1/w4yWR1XPjQ1y1YHZSwM3HO26iuLdlKraMbPr
bZIbt+nAgk5VQyaDo2LI302fhIekyWhMTNAfei29p0MrxzLDAbDCujUY6g63J7sCYgq70VZMHx9R
tsNqzX0ttiE4OqoedK9b0mgmBpMevebcd+PnTM14TIp10QfkNuDq3qjOdG4a2C6JwxucVMh+rKOo
jdiaE153EPVgewKjuvaEA3lrCEOoy0U78xJFdJfpCQ19kXsTBfViRUffDMdOP4vmj1bktAxq3RbI
0g0k7d5g4zva9XVS9+hYkxpsqpZBY5jhxXSZYtxz5ogOOSUiiI0vA+GHbU6N7qYkBkeYhJGC04rL
W9VzASVp94FpJdhKQgkbl3iaqgiqCoPoNEDTqCkQqmImaICMOKb7ZqFjF0yLyY9cJOkB0suwdJ8L
vO9zbL3GExGeYHErMGZtpfxDsfUdg4oA53mKVE0i8wT36gqIzR8TSsaR3bbY5L9xRD9ChpponIFt
yuD2yiOetadIvmqrfgOCJt4T/iRyYiKSduL6Os0k504+mpbfSjEdqqbYJYa1n3qBi5hqVTl0oGDU
2lOxYmgz651bpzOKJRUMnWn9HdgxEYjJnizbCveDTU/rkHe/Wst86QAL0NXNYyPNsdqGoj7gMt1m
YMQfOwdcl9FRqjUb2J4t8ekklL7kLtMWjQoVQ9ZbsCFi35efQzPv0wxll5oRjeoYcK+FM/ncAekh
0CaP97/qgbURWNtMTtYAb1Mg/mj7tmmWmKJFQfm8g2xSnVl05qhhRj9PEyeM2PBL3AmMyLNnF23Q
N6v0lVBh6dd4xW0rMzyu6FeTci+Me7nNX1S5HyBkYxyjNS2tfcUKRqBMGOkbmunXz7BjP9Q1E3a9
lPikKGmtTRokbKs7sNU4FpP8VFVmfQXV1AwsybVsysl4nuUzfUjbuiAujjJNhSSx2u00i+MoTHfX
0NL5NYQUxmFiAPHbXtyheaJ4uzg9ttkcXxlj36ooYE9VR3dsZxqKF4IvqCBeornNdhqansAzU7ih
RZxsHPPOKDhBO9Rj+YPQXyNqqSmvHvChOcwGFuRx9KDI9IPRNBd7TidMo4w7N88+ML6ydMqIosSp
u8Uz7fCp7l7hb/ytqKzegTe5cn2nvl2Vb1GE2w+r1ol++gSeYlO+g7rc1nH+zbUzbdsGnTEhPWMR
CvbmIjtxv15hO4vdXD+Umex9BhzjhqnozJSpPStgzjmpMIJilMVvmqTAJ5jsgSaOkBTuzDjBsMDx
ZuuM1FfQIk1PdqD4DPze+bFyLwuY5JRucZsCtcQEZ23lQCUU8GMI/1wzZ1G8YtG0/TrntgTGANBI
mb0iacHURnQk5e+yw8CpEFXv06eRXtitoSPkSL3YVYGKXm3aZBoCplst3bWIZwJj7KY2aKapDetQ
5aAJOSkK2PSB3NRRtRyKW4T3JnvBiZCwFQqfMp5LPCNVwEIsEYK677KGfwLNXtnaiOr2iEHCRa7D
BNaB7cOHIhUvdzHwMch8tMPsc+zVT2NoNC8w76w6VDwVy/HRdpVTq/ql5ba+4qiIqWBakXewu8YL
4DPIW7D3ZYwzbnpnMrjRMAXuZc9T2Il31Vj3VGkPTEm/W4tZ6Kgx+k96h7Mylb3BmJ44ZFKrHs9/
7CpMH2TZ8CglzK1NcX0GHkmCLrgv9fCZFHXKQN25V/VDq1rfcogGfzIH3y3nHC+YDvXPvlsMbYec
YyWgF+o1Q4cIf0+t1oB93GiYdDgl5x0jpWvGwTdSUdSkmNe57wu/TZaQckk5ltMSaQiAg5BfMbhM
usWXZbKQGZqkUQSVRrtGadES81F3hWyOhTkWRzn0v80wyPeUWJq5vjP05G8KemOJ8wdb1v57ONvv
BfSReaR1G55QvYM+N2yBrR45BkC1Ran32qcp0p4DdfjV5qQDVe5gjzoiNPOBv2HOyBbJc2HI4ZhT
TJp2+o15D0VEkv0gPrSNGDrsQCVF1FP+RhjuT95ELV2ajtcpGLaQk0gScEqhuzPBc/Er0yA6zovX
KzeY6Wi2s88hSrdVau+UeGZbDwwRNvvY56cWX0bbRbQ0JgU3o4vYEzZz7Om69lla+WtT4Fknob5t
AHM71mgfc5g3nruUYJfRtMFELY3piLcZ4FN9ESPE7SnGQFIFd3iFZ/aw2nWWDnOsuIe+Wcx/wFVz
f5svqTBYpOUdZRT91ijFgM+Oy0RQA7dTFn938SoD/GZJ+itsTIq5c8tDRT8Iw3pRJuQmUnEf8Gw8
qUTvmkPBQATLr7KqbddFHuSxlpsl7nkO8204dEXT+hsfYAUT0w+xbLN9ihL1k4W9QQV6cYGeKtU4
PEGzyDED8cMJyg7ZrnFC03I6jlBN0kl51MaAcXLwaNt+lMJL0uo29wFkM/EZX6SQ4dURxkMnD8DE
oldiNTSn6Q5EFAdfD1P/3QTyAPTOn04HgqDN6K78cVx3A2UhGTVxM83RHc7fPLF2LErxGRj6nSRj
natqCPlj/LT1kuGgQ3lIrWAzKyHETe+Zaz5kOoV1g67G2xxb4N6O6w9WO6aiFB5QoqF+MLnovLLR
tklYo4ZM8bwrKXmSRf2SE4R1rL69yzpWNJRd08NvKHg1EWWcXDxmvXs3MqPWVfPdUCtnTyMY8yvK
jy0s9yxKUes3LvCJWBd+VcpL4ODPEMrwSVHFGUka8B/QkcUI6hvkWcBMMlgNFdL4U/84qExX8Vez
FUXe2IA74ZxgKrVfM4VX62uV6fxDqUYZTNwzuggh0441DSwg0L1Js+noU8z7qsiHu4aJLw+lOUpS
eOzlH8Xh/S4yS+7SENE5leKU913i4xAcPU3S9gb499O0AsnLxiQxrIynUY1+E65vNmrazoeY4lGk
n2NlYqmbrZj3lLgtUE6D2Vxffrha3RFRWWgUtbVnySJza5IyNIHeOHoIvNKsmPIvvuhZuS840hym
Gven/musRi7tYdiYoOI5khnwWfNYB6YQMDd1D1HQ38Vz/StIEw2sv72DtM6eetF4KB24GpNzNrXO
xf5iPDhjlexEP2FCtb9Ht4cywotGTkpQQE+ya5NE2q6H27Ut1Jq9lluSQrWS4eA+yppyvpL/s0wM
bhBIYNlIRZSBq0kP43JXM+4MI25/kwObO4rorCwfBvZJLTtVC17on3huGVeC3PKkKs7YRUDCuxNr
NrT0LbYZ7IDJsBc4F7ZRHuAqcjz2lmw9p3r0Wla+uiP5aGL4iNuaJzS1zVXnZchzmIaOnNdi0JZy
Kzuz2IzzaVCd5ujqHUsiT4ecBScqht+amyyLzilpaVzOZybllCfcAbBintAjGNtL4TuQaMNWfAAh
sLhC93scXX8YuVOdCdqJa7yo0Ne9qY2fral8DiT1ASE1FpIMZcEesgiPdeeex8FKMKtASlGY/hs4
IeIheAhFvhmb8GPmxNxVOdgx/kJcLkGXGudS8MaDIN1mVYPYoEAoK83tKIL+OrWgofHSYezhEcj1
vEe6ysAAOuLQvHaccZxCURkNBYGXFT3mVWzJfhForEYMHhn7dmB+++Er6Rj26/MkNrR2+/pioA8K
Wtsi5WZr5IinEbD4qFwVzpibGYrsSbTsrFvZhNgOuNiFxn7W/tQ4nm0IpQsgQif40Cz2iXhrXA3p
sSaajUuB6czGmNwKDDBReE4OoZ/Q5UUHFKA7ESYb3Wk/irZ9sXN70feGZtcb/VtQtW92LNoNsZSZ
qB8gCeWz1+l1nwsGZrCJJuaCyaSzgvekviu0yV3RgzO0TcvZBQZeal0y8He+dTYOFGuDTF/W4vOY
R2wxq1u0HM5bgui1Hs5XzaCSZ1CVgz516rnDxPrzoRr1M4YjbBW5rtNA9BlIsp2cHs+FAJMTEKT3
+4gOzXQWV7IeX6EhaAkOm4dmACGWq5nwI54AaTPu+wbdTnOeXHO+ILdGVC2GqadlJgldh2q9qc+n
C3sav9j2EU9Jquldb0rYxJRFGmzsCARZnOcbJUJgzMae7WfjsEWQeLoaKVE75W/apasNSMlpI/X+
gG//d7/spRulegvcSjnHdklQ1UVdMjtjq1Njw7wGGHKN5sm8c6tJCSifojUfzBAbQDlfeodRrsGp
1Crla0wPx9Y1bslkPsqkeLEnx97kkBLsVLd28zS+9AnBz75VJ8+0gNlUHEu0FgyW3kR/jYKeZySx
4R63wiOjqgw11UUntY0Lgxfq1YeZf6LonmUQ+llYyAeaxr/SPrP3TilHr6z738xFR8cpdl0Xq76p
AcAOtRKHT5xDkxvJcUO5PkbxH02JvDaK1T1YcdsXwPl4MvilxFdjKCm9hokXT0gbk5s9xj0GMNWs
cbo3z7KtnQfXGHkKcaJxm94n2fmkMUDHVLDLGeimoM/AkvKmVC2mcYq/zlTocW1yVxD7p89jjrE8
aibn5eo5HRvmrZmAOsa80LVHGNJiDB8yXJRs4RpCuGn2t9NnuS+TZD5Snr0TrXlHH8atqQBv1ZX2
HNH61g6PSnLPsLxmo1o/uWn2kshrRZjyWnW8p1wlPmTf9M1SkJZMm911ThLDXYCgUdhgCszoMqGy
dXl0a0zPqa8wp+EX/Z0ztLaM94DYExOeGaP6wuiJrHAXTeLbim5tfFGV/K+pW7Qr4h6TkWOh6zUv
c5hBD3RITnWJyOj4qXbstttjIJ03Itk8UbCGQqDfddrQnBJ13yYKSPxW63AaFZ/GTJOGNrndpdLL
PZRXFBYbEEYwd4+cU+Iabras+TKFxvYvsIrvOSPBncTOnd6Xb6AvMKCGMEslf3lGDHU78+C29MVQ
cam9VhxcdzTVzoCMy2OTBx8K/aTbLEW7LNDOg1s/FPppMBh9G9vamqbDGEViK2rWS7dbIPXzvrGK
wteSut7xRCCd9Jey2rnRCGIrfE9APXS/M7F79WTth2gs/e6YnaZKXOMqe7UN4F2pW3xkXTRvFIO8
ZxrG9O90IQtWf1Y7Tg/I819x1B1wwy/UJsauAaO4Ka9JurLe+WUamVhG0j9zE2ICHUju6h33AxPR
5okcaLjlTHuYx2J6ycuR/J06fgsQS9C3zH6nUH7ImKY02e9whBuTwfWsdNYOWkptMLM5tiYoqmqQ
gmAHWK7ojfqQnYKytx/7EcRBhgso6VAgu/GvUtEjOXC6UhXZeaH9Ho/db2l8lIx++3jwxhyZn4fo
fqjc99atCFe8DJpDHXpL7jx3H0YejJtYmhgXXhMaIESrHUaGbxrPL3ue7ufC+MygmLRznW2pP96A
PNznIxm7cnSv4GkujEI3Astv56YclWfUgSnHldjG4AjFHjPk11jcNKkHV7yHi+CL1aMqjKWo2ALI
ZBwZYkcPle6cA8v85nqsn6OybfeWwdkLlNSFsWrpDvDarc/GSl+TZtsM8+gbhZEdhiTzM74bQg1d
caiG1sYgpDcoq2iHasOZkpf2lcObRtQaslyND9iUGONSk70L0+Vrq5MV0g3jJIpiPnajuxH0CNpO
Baih5wvZ+7pTn+cxe2INrknqiGjnGqF6Zsz4PWIYhVyv7BtG4Ar1UptoRqsbpCL8xABa5hbhXWfi
Bc6D5YE+9/seN37NXlbraNjLrRbvXBidzF654/C714UOSZknX1lDBKzicPBcy2734MU5kCgYkEz2
MKAv/VwffRno9gtZgAATpRcFJK07/iDgrl3MoPc66bldeI0WMrZegUGbsjLZ1TSuJKN0yLFskJq+
pOQU7DDP2jSBcSjqkmdLbnNR9PquNon7NXLTWZOzlRZRCCuT2UENk+lgC2pzmANNyDW8nUqd/cKy
uef4AqUdfiHMOcnWXBlKRkn0eLgIga4Bb1xBY1Sm6jEu3Eu2VJJ02Ys68XP3861O+r057xRidFsj
H1/0qcwWZgFRftAoVNgXKOdciZh3CeR0v3DxL87l+iNm9EH20zaPlqhvtfIMm+FNMYNX0BAkQSzW
wTK9ZXWtsaTSgpK7hIVJOcIDmMUGt8+jGSifhaFIiDLOvW5Qp1YkcwaBDuIryTbC7DW9SHZt7GUV
f1KTcVBsiQs6u0ZF4MMzvHdammVAZ33Yx2pwHqqsoWQbvCFl0SGiljDhgWVyq+hwHNFn9zUbqa3d
9p9d2M48ewciNUZJmY8RvYTp9DFgMuYa5XdajmLUwny3f5ucs/1ouG/MQd9JSecGe/9iFh94hH3Y
l9Wm4Wl7KNJ7JeRVwZy3UeP6j3Chvlhl9UyY9pVpENIFki0XJUWTwbAP5ASisnIWvj52iTUeaiNC
FQllCWtilMeQghrWjdEhTexXiVSADBgk6SEaxElrbXkOmyA//SCJFJ7BeRmlfk5amGTGxARu/dAw
jXCJtR14JHA6HyZxrqGlvSKfX1jlk0dscZwMcIzjJVGJC8cYxhfKghG51mmhiSucGm+WlfC4GNN7
wzIsHhqD6veCHvthQD8tB7YXa9dJ29fOVl/8GuunJgMhdJFUuYUJKGBdITIhlfyilep4lrmZ7mxL
D1mzuZQa/N5HJpLcerjKc6MyP6B6dl6sa/2FGXC4B4F8dmddPs0ta7koKiQkJ6DzmkQ4youN3zIw
k2XIRENsNz2OMv7CVhdfO6iWW7fI7bsxUJnYU6bTNtPJAenw8DM6NqvkPmAPdY4NHivJPEwfnd7e
S6PYpTBqnyKTtMmybtXrsLq1+BfTikIepZlINi7j5zDuX8EyYfOGv2lExFRYjyqftQweTFhv4sLa
SXx8ddZPH6VZmZ4RJ8zhYxpj6jnnUyP9RtvLn9e9aVlJHYhVRKdkbfUHlaosj64ZE0MgshH9Pjo9
z7kKUTRwi0vdOdZxeZG4uoEfLoCk6KQlebqZlng5ZSQezz/S9suvlHK+symoerfy+J3E6nBi5IRh
GIJyQDf4R4DByxPDtyVy687ChXqMujE/1mNoX2zbJOkoUar0Gk/r7CSsSaUmu+MPdIX9rEqRAMMg
LXLjh3oJYPUJJ9tZCcqnqeemaDCifWYq+0EzcWjQCU/9MmlHLLf6pLtojsKUb7GbdhqXsl1hfv35
2gqnSbTEO8DuH10/CYpZegHor6WTpeAH+Bfo27XMprAs/qPo8msZF638r//U/4kg/iGpWaZlWcJU
dc0WQOP+laRWlyYMCsP9q4EuZR4iTjTOMLYtrPOQmOLYz9l7AqyLVh/jOcGy41vYqYCLhGxLflw3
q9soJwtP9HC8Sxa6oi2N5FjXZfTInb6ZIKV4TvBI3mHwHVHYAE2t/PhvfhDAc/8LCSccKq+FRWcp
7LmVtfwvSDhH9Dycy3mpsBMACRp1r+f1U9QqfgWyjhp5pz4udn21DJ8d6jkXDNj3aLFtnuheI4sW
ccjE8FBYbI+Dnk0+hAIea0J/UGLlPEahsvn/v2X7n6BiXnthm4alOqpr4jWw1f9FsRuIM4dRHdN6
ky3WWzM3831a5/QMZej56VLP07T60ZkUg0Q51N0CZu2lHCQ66VzpZGyRa/YUto1YJrPgFNroHYWl
3aSdnPLFEoPlDzeko5/dxX29fqgqmqsDukhzJwhOPPr6e1IDqKKagxRkownAlmi8eJ6F59jpLVJn
3Xcp9CSBgBPFTJi9qC6ooQVFLZcP669Ea3wYQC5g75iITqDDLkjR3Va25bifAuBWBRvnGX36ykSV
VIRj069kzfgXTNt5K7qBXykwfW2l+bWsQZGsylsrlXOQxeZ9LxJCRSq9ADNB8Ps0GsbDOLKXrSr8
YHhsuRP1V1Rt5YxhJ3nqhd5eS7ZBqWE0/+ae0Yzlpvi5l45//us/LcHEHg6BxdWmW6qpq+o/bxqQ
aHPmRjUtlugS+5XyVi9191hX5m1cSQdhzR7OpdWh7phlW3ymvfk7LKOP3rKaR1QvjHdpC+gln13P
aLGMZDy99k2jduex7e3TDIPsULX4LrXWpI6wTTdlU4d3UW3kCFGLqayjPEqa7+vv2FjSzhYFPnDH
+AtTnDQPShmoX27aeUOaVDtpVjRkj5pGdUqs7Y3JkstbiBylkS1zhHBJqrbHLoqK33IQT2Zl3zfY
B88rUKGnTpgRmAuMqh7oMAx6CIYKQKoU2ihHhBNaXPUVm+z3Iw4TrwTCgFGr89qEfWf27vOPHVjB
utHhvSWPq+EkcMlmwiIq0skbOOmf1KIubqrQvqKOFs8ZeEE8jXt00+kNxarwDamJA1Knl0kbATpS
B93P+INt1LUqk4gJztQoE1LuNbmdDLgL6qji3DfOUgBL4RrWQlurH1wMM0s6YWAwvp1qUucromhF
kgyyk2eeG0t6fbwi18jtnFH5sn4KfZU+dKt+NJz8bjU8GQsJjT5qUEkXo6hcXkETt37stg8Q6iaP
ZE/56lokzRZgGYEqtjdLKe/69KXBdQvJeYL+kXk9VcGnTFcYvwQ1pXKc7T3sGcEeaFhG9idR5R4Z
cqYEeJjfs2x8EMZgfoMe2Wqx+e8WJ039J/59ucgNCyXasbjaTeE6y+r1LwuqhGFWBXUKTcGOor0y
heoBZAkbs6g6rGwih2SZ4HCGKGRvrUI1XvBxypTV6edJVmn1NkClveVGPDDMtprz3I0BhZHDL/q+
keGBBWnnlSXXteIvW20NvqU86bkmX5RCbU8jcRaYWOExkcHka2lpgB0Y8l2J6Q2dMX4jIxPBBNI7
DzEqv+iDg9Jqlvkl7gIUsRnl1J3c6CijIkQudXJf4Un2yg7V9WDTeCO1SZc+M1pOT66go8LBdwH/
s8tS/c6pKeRbr9a5D2bPwmlISwwsq2zhGGIqx+BbALBJKw2NrNfU7fI4MQA9PcQzEeA0g7KsLZ+u
v+cwITgodQwMEIN+WCdQQy0x+11L+Zg2ml+QWH3ONWVIKwGNhyFQgaAetelcC4VMlhMNpynhAAEu
3nxujOaepQbeYrcQu8PvIkiqR1Vh/1vSXBCvOEuFqDRzTwRTMV/J3KVPa1kALrk/YPzi8/pZWHXx
/v9/tLn/Z1vh2I7B89g0+I8JEfafFw+H6ojBAP1UA6eguKyPbTWHt6kVzSWupgeyaBs9UkS+p1ye
l4yVZlup+BBWxua4OEhDJ2DkRz8pPIJqPyxgu9YqsEvimjiun3aCSrexWng3avtU85YdlUghO8jI
6KmOtXSb2LqzN52G3bOpDX7vMhqrJQnkeoxusplvYrLTSxNbmP9pWYf5VN7nIzwHw8XnELuFdSdE
gb8B/+S6o53skc5nINFnE0rYBjNHfLZMM/SnwGUo5sj8jG/tkGaq/eoAFz38rDx5T3QSBjZraAYm
DgwULcrr51Zt0LzRMTQlGXxrRFwf5t75Nebu42rVXz+QwHiEUImx0QxsP8g5jQdT1L2UCnEgQ6jj
S9toVxYNlM0xx9hm6sjWU0BxiFUwD04JnN2FyWx5UWFVHwy8vapwrd/OYmTuOzCN/83cmSy3rWxZ
9Fcqao4XyASQAKYk2JPqbUmeIOQOfd/j62uBelXP9r1lx5tU1EQh69pXJAhknjxn77VVj1O3VxpV
M/AOfGWpe5mj/DNdh2T/z58Vgbr8/i5Rf6nZ3AUWbLmOQ7fBYkv9+S4hdJyekYDjhX3fJTBCV+cp
VQ2RYgzCejPU9+2MrjGwdTqxQ+NeXCPpHo2Jem3iDjNWqICh2PYlgAIHTbQdCU9oxoe+i9r7TpvC
29l6sXGPP1Qxc4vAjzig1nSGYnGvN8QzsG6m38sh/e6W8wXxunayOrp9Y83QuJwH7VDGxIuRZZRu
rpvD3CB2H4Sxi6M+3QxBOt06uC2j2iker1+KroOqhED0SZYc66ZxdBDa69baIARz0y7l0mjUSEvn
ODsMlvgWpVHzqhVsC3nRPgcwUMHUZBYzFj39CDl3WgM7Nv/weJq/ru2Y3R3h6pZBXqYUXPufL7xh
TJ2F+TRd2Y6LIU+VZQK5DRS7bWz0bPgU68kMbjTU13FeqLNf+lCG8uaNXJf6ptYRvcZokNG4Fky2
kaMxBrKDS2PZdwE5IQ9xLBLKWVp/Zo0ffgGrUn/aR9sfX68b7/WL3zF3jETw2ZkkG5zqXfkBWBqB
UbW+1ptuXPuUVvR6sxrBJnrcwRzms6ARSKuAljXLdGDo2Tsv/Cdc+I8nImEu1dvP1Z1pc+OZRDlT
qyrrl7VrDkaR2ZXgFBAnCazBKvViFsqPIyDPlW9PwVegNRicO5t8FlCRzNIbvNqyupeKNBkp4g/d
dNsC8bstdZJl5hAICUNaWs+BgixfoNMgAwAT9wIhYaCLONKCzsrEYg43dqrLUxsTQTfr2ANtmwif
OIpYRhlWxLKx7nrL7j6UJAc0C5EvFa51aQfqLQN1UJw/lYxmH+yRKJmlFGzDsb17Py3UrrYOogHH
tG6Yx64ywkclkH6OeX0UQ9uT8xvF2Tl/tZc80euXK4fTalkCqCV1umZ4GXSXUOmufJ7oqW8zm+LJ
XBKgk1Y9EbwCCdOE19cjzFhpkQoX+hwCt8UkxOsqPcvQsJ8sSvnrlyGwiA2yE+P9Z4EYyQIzkN5Z
8OuOTG1ST68M99IgWUWl4yRHuhDh6momcInsW7U1mViVxcx1wQDbLT7zKe9tAn8m5kXgw5jH3r+3
J8TUXzLtbTStiZj2xEHRL/3bOlM2OZlVCAEDPUQhRLpzQFTCOYgX4CmiUzt/jLpBB79kwN5nK2Gh
ZqDRLCNvttn6yE5kPgAp8RCmyQ+SROybWiGAS+p35yfSuRdnHNMToZtio0/6awRK7qZf9J7RJKCe
5oPb7Z0s4WymqEPQUzPbs6pd58tZ7CTN+x6FOxq7GwTh2v7367CEzP7DHW9LXUlmkspczjS6CbDm
5+Ug/J9QJfBR21Rae5vMIwJoH0IqiRJU675cYpF87lmGrQdBHN2+De4Mg+mnHxL5JL0Yntok8pM9
dMaTn+Y3buBs3gsggd5KLLFM4xLQxJydODEW1I4e7kGR4vT7N+P+zIbnzfDUKouDmeEqi4u1vNkf
6taZqSptpCZeuREBognak2ezZDB2tYHIknNCsMDAIqOaIVV0O3MgZuRaEehlhaixGY6CkS8OA07Y
AclvXnuFGuLTJQsTuC0Sw+m5t2EnpCGma0N9xa3A9DmuPr3/TdW3GgM+rQSk2G1T4dcQSCoJ2bCf
N1e3wTTy5HScoaJF7hRF4mxUKZKwq63RRu14qi2xs3Q3PjcRBN7SR8UlIxiSAdPOJzoqNhmFiXl2
xsd0YpgT59w5Wms9YmcZLuIK1a7S77g28XMNJD6sxwoHBo86BeE0H1HRFDfasOvDFrhtAbtCBF4j
3eQyNWgDKKZaAg4tuQlN2uKt/zVMfAbD5dDvNdc6zKC/12NcGs8uKLo1au78OGT5+lp1xh8Cyx/2
o8Nk9QpJr1L9C9g1l8QoP4JymtxdjXK1pGMe14H1HqBewk/7w43t/FyG2nikDEM4jmBAbKCDMn6J
grJCBRtftV+LhY05zYvhTV6vTWkspGmWl1WpB9pdvNChfEdebGzWDyYy43Xc9xx9lsdfm+jiLtS1
3B6RgXcYNUZD89e4PpOLEQLTHrp2V9EP3MY5Z2hMCv46jZekjdqcVjA7+rupW0SqTKUEXYUDRTx4
Hb8j0yxBU3i9JRCP/cuGV+dpsOsnfAvSMcvXRahnscZJUjs2PGDzUbqElIL0RDVjA3TVbYVQgnCY
xYR0RkydU8caXl6OzS4ds+Y+noEpJ3MF5/hqmFblrWK0DL+0AgodDYB2Yr8hReDen6Z14Rv66tqr
Qas/nSOZPQ24X5aoRmaey3fBoIgKJM7pYXbYcvKzVMTL6CKA/BLMp5agDyeC9ZGK7yEpKfQzYprx
qLxc/y1K66ffP/MGgRQ/LWB8zo5ON8YGrCwsx/mlIQNqzU6tIv06yo+DYffv51Mqy5Lw3LnfR2lY
E2/McbFLwo+2DPcgH6dPooer0MZ377fEEOEtiduepgkJgytTcR16o3qtfGrgLK3xyEx2+Yo0Erb8
fZ3Z6Rv6my+zcpJHLe2TIwmFxgZGxjpgkfpMegoRQwbnXcqWct3nnjYbwXtM9zWwG+j4768Cx+q/
XAYHNL4wEBYLmHn28jj8sPTR8ouo++hfDnWGak7QMol7Ob9ZKTR2P/iU5/q8zeL0ear5bDCDkWQr
ccDCiS73qCUL2AWULrqBKixiFv5W5TtQfBfDaepXK2R3SlMTKGlYvpQhG/KURdPd9YuDEvRohjNg
Lv9FZAWmQL7RGxpPrQpelj/M//1T2hwNlunnIa8TdDVgrnBPVutrQRIt9YkytSeGcwXBaVPGhG5G
tEW/cDsHwY4nioCkhYOcI6dE7QNMK4w7FItQhYu3KUNgggeyvgTKXZnLGKfto5dutBKMH+WXocq7
W9vQHhjWJ+d89F/6mViQlM/3YpLhtktbdnZMo83qevSKMrc4NYnx1ZAzkBOFcRs1Jb34uNhjvzWf
K3LtV5nCsVTXNZR7v7M+9KEJ+C+Gio7DdC/VM9X013qhQpRGW7KH5DiroxqmEurCY29gDuEhd8v1
9RDYt4a5uz725tTKPck55YHB//tfsvCDH4NuMYXF+V07/ROPTLwEwiW4nXsxIh4ZB//b2Gb7JsWR
WtfgNnBFNydj+ULPpTnhwLEGPTnRepX799YcWVT2LsvV9CFSmefH/fbd5xfUyfBw9XTOo3VLdCIJ
sEl+6evAv5AiwiE7ZUj9/v9IRvtWz+IaJv5zidb9Gb3MBbmgtkVgWm6gaISfIV6UxMfHkLJQRAU5
BVj3JOnXfsiI3D4UnbMvTbzKrpH3d2WhJiBuqXksleoO0hyYs9C4K/Q53eUdMVJabT/lxVTcG0ba
bgvm8/uskI/ZVGj3VmsjNqrayzKjgv5LeJ1m6ExuRqO9KWwkifPctYS1GaZnTfBZofykXlsTBJU3
UXEkWIaCUNkBjE0MvJql6Zcyr/SP4CmGvdXb6ReVIyG/TsZ8/UsHXBNGYtLus2reS8OaLv48+TcB
QVZr0wqMXd6Y89HUtdUc9MWXlmULY8L00aQ+vmlgm+2Ru+zyYMJ8VLnGcwrLfFM1FXNNBQJh4lQh
xudp8msIi9QfRq/FIAk5XlVG/T2XXA4tBw4SGCY8x2KLvvRzMJMC1YTtubH0dpfg2d36XTDsGytu
9/2ko/upmkOgSP0aItg0rUgfDAh/4Lnsh9q0B+8KbI2tbDq+045NR2dhcIZL7usPQRy5/6QdS4vU
eU0VT4UPbzIZ0k0wuPPHhs4+vRa4hoIDE44WPx1hhgEgfNR7s72/LoL/Z3FP/w+TnFzK8f89yGnH
bP4tn/7zP77loOWnZUCx/IP3JCdh/YMy2OG4T4/FYTL2n/8xfGtaZhj/cCiOJV5/bnj0c0vJnxd1
G/Kf+DeKxgkbGQdMBybx/+Q4mfY/pG3ZDnImw6Kmkta/k+P0y+zR1uk502U2yZFStuUQKPXzdjXb
fsaCOEfrjrhI109luO0ZmWFWxHbE4+Cy0oN/TWFvYwPv5l2cOsiblnSXQOgHA91bxYmYZLlUXYzK
j/amiMOz0BDx6W4pN9c/2pGf7Lp6+JrMAYkaFUVBy0AF3bHxhxnktZz8V+fg+oYIx5KOvsxTlXFt
u/yw/9pDk8RaQAZFXtpv17EQ+Yj+yQJb47jdiyMLLCK0HMl21cDatmi6/aCAyT8n+qq3437jpNE+
ImMwboL+SS+K6davmjOBxHS8Ut/clcKKvHaGokREgHM2gto5M9l1ztWXjLFDSBSPUMFwyei5rn2Z
7cI+n+9+uL/u3t/Pjx2SX4+LfG6YNtk7DXIElKsbv1RbrdmUTalofLOOZttr1tTVlqXRFNs72l7v
Up50jFSXWnHQE+gdT7oGTyUhgXMfTuNbNhGMx+UobhBYBVugCPqDTgPz0jfqoi3aQaccIGxpmrsO
0iI65LKDTungh3eiRpxoGMxbO4Xn8/u3Jn7uSC6foEEF6SiOwRYiXuOXwyOIN7Q8DKXWJUYerRqZ
gJtx+pGmPHkug3Mq28nFMiigQkxlcLJGuL+wete/fxk8Rz/Vs+8vQy7jF1NnDHOdHP9wIzXjMLad
zuY61JW7a1NsVSYs0xMpgh/iNsjPviuzM3b2/DwxNNs1efkcRiW2Icd+dK37UOvdY0HE2/H6HQYU
//27QNkdBBe8fVeqh6hBRfVA+VYdQyW2fyQkf3grf3NFuQFNBqbKMinRfzmClUM5zL3WoC7TjXpv
GgG/bFTZzRDZ/i6sSEkiW8fevY+MEGY4NCKhGYrQUEetQbdflhwmqGwrd1O4hTdK7mrlyJdsQpqm
D5ZB/jnQP1eb/pAkLP/mpdumUnwa9BFcw/ilS9rkyp5kyRyh00qat2PSn1rjoUkjcbz+AfEMP1l+
PBPZu6+J89pHyzv615d5XoJSY9w4FQ637XUJSuH/akN9yk1ye4mt+MPj+Xf3MOs6y6ng1UNM++Ue
LruWlLPEgDLQcwTUggY9oKC9Dx+BMCq6VGkQ4x0D85n5mrlT5nedYI3ff+xiWQN+XgoNNh0plIkm
yYSI+PPaPs56p1KDsc5Y+mjGq+CL5STCk7lCIrW0wd1AIjCOmE35VXRnhxjO//ASlvf580swdVrc
OBscVikmUT+/hH6Ksm5MFsdsmlon0CKoCRcYXxRjQkx1/4Ta/LMCK7ubXC04RQ24TmO4RyBurMao
fLyyKXBjEygbIOGFPDyRWd4lf5iC/M2lMnWbBC5kKOyoyl5uwx8edhx/kuiKMV2HWsfDqRn2pRaS
M36z3CMdPHm7d6EVdOY5zB7rQoTH31+p65X4+Upxn/CrLctkuu78uqDbGui2SuIznuu9MIPocQQv
SR/341WDomISgptqqFZF13yYVEis3KTJg2VREztEv9pNgoLMQX3gLwi21qEva2KF3eg+OmmXNWE1
W1azilv1oGOO35i08A7SaqAsWltVusWL3aOU8iccsFd2DQMz29OS4lkmuDP1hQcnaxsZ4dgkm+ui
MSrybX5/GeRf71lbl+zepFrST0C5//MHkTh6ULQ+UWNOfAwrG9+t7g76TdjY+o1hY7Wewv5gdemx
65tmMyn96UoaEUxo57ROj3YPfVNmQY/9dw4uOiB7YtntQ9umQA6i0P3DGOeXrgfrEp16wS6sU0PZ
5q+vd2YwFI5sj2t32SzbSo92apDBuTawPzix+zK0CllkUtykdf/99xfrl1bD++/mVxJTyepuWMtr
++GmhQFswpvpUJUubZP3oyKCDYgnROs98ZJ5mJit/+mZ/pu3LCg8lCsEN6pu/fIRtb4YUboheRgw
uq2btxyD5Bb2ie2NbtStyBXSzzUcEc+c3E26uOgCU8Un4JwrwLsVnYMmOyaMlL2xgbm19AeaU5/W
9b+/d9h4syyTIpVCAoHdz9enzWEPjyXXJ1yaQQOR3eAkV5Xs1Adir1AwWOHDNW0o1kgBGYhlw7/T
797lBnoN+EKi4t6m0fy5VBXNC6REt13SaGB2/fYRPBh5Quio/u1P1cbwDGta2c5flyIc4IHKCfzi
OoHvQOwZ0/JIL5hlLK/GvYmAC7vx73/nX4sdpaN/c6kQWK4l3/58qbD4zvHMJcT4R/pyIl67qiNV
XY73bogvD+kcqPRCYC9x1k6Km8qMEAQ7mLUNB3Vm7qR3rR4/4rBF7tRgK29Dj/Hai5EELUogElB8
jOxxAp7AD3WO8dYfnkPzL3cl+4u99JeXVZR38EvfreCT0wDOdmuSn/on+sS7iUSmt6lApK2H0wm+
UXpDc989aRlyNDGrt9kKeryfqlsMr49tKYqXVhvlLpFO59U9kGXQbSezdfQTXfn2qC32Sq3UCSyP
Hi3w0g9VrSlPOnVxwURL4k4VQoWjL6a5mVrlU2Le5USAMlaeV0lppB+tGCx5MA7OuSTCnRneeKuZ
HTgBXVT7vrWb29LevJdhnDOZlksOjJSdCSFZ0tlfhda+Ps6b33/8v4jpKLl5TBRCAJQi6Iz+cmgy
isRtpx7ZU2Aih3IIpySeonOPDTxPryQZoUhI+13NhHuUZHxZpeEiejFffUWgQJ3gIQO4uMKsTLSc
FgIIZ0Viy4729OOcjRkQZa9H5gGODKQ9BEUeeT6sBPgkSq8asvbe6iraJcjvXBqoJ6NIOcEMhPD2
WeA+Ib4k0yV0mCGSGeYYf5TKiF+0MtcLQMeaM5VcdmFl/nL39GOEwNjIUA4uChHUFuKu8MNT3Grh
s8V8CbdzIB6J3cjXZTsPL8Clvg0NfqQ5SnpPT6NKEmkCwESjQtmoJbLrmnibmC79X0ErB8RKcdch
2LumB881OVAdBh+okmDKmIUxJmnuZePAsyxK5gQacHy7Kt6MOv/c1MPLdQyShI30xnqodpolV3kn
4w+Diw27bx3EpK3ykFfjjpsK8dRqgvQUPpINslWcMdAVDgbWr0dI0I8MYYSnDFBGRqgXJ+HCFYpA
RByrCb+Wn0KaQG/e3iyuq6q2NmL5h0Do0HrGqX5Y9Bl9hz8JSgvwJeUCmW1p701+q9+qrJsPY2+p
VUV87LrSUnc5V5LkZtPSnrvAOQDFsLeZIz9HaJNvLeZcrpTpxQ+nY1Yrf18J9lJMQu62NQMk7OF3
2TOCHx3QGg3B814Qx1CFJGf6azVJEzjxZtZtr9U0wYFECBQSrDw1jJGQKKaX0dxfN8nKkKhybELs
fcSON4Pm3I3+pLBXOAROW4CQVDJ8JmitgBOo418Jje5UTIM4X79A/IdG5uoPU2qHr7y4Y6g6NyCm
74PPcZzZDZb1f2lRi/ZN0RyXhY/JlMwKkjwt960UCLKTBcle1kbtzc1Wljycm+vIoiOyb21W9sWg
xryJGoRZoWxuB4M1H6PrEVS2dSKFUq1CtaCbezndIY38bBdE2qLIXqQbAHGJ1PhqTCNQh14fQVYa
6f1cf5lEeeb+zDzsLPNFSpzYLtgTD/lYCw+WKX3W68+kcSx5tsjrwyaFD7kQTe2gaXfETlYXRN5e
pXPcWzVG/XQdZ80sCh7JvzjWlyhInSUEBQot8Np6nJe0k0RjB6gZBlwNG6oZ7e3kWORYhGCVLGNu
DtckZBAjwAoaoCu1HetbXfbWui/CauObA0gByKznCM/O9veLn02lxu72Q+3NzJ0BpbTphLkGo6vr
f/+hkIIXWLduHTqr2OR8PDnmfT0m5c6JtC3KLE6KTuivfRSYqRHJS09o1WRqCJy35K9xMzJX9lpz
Q4R2vjGRJTMFhjk0w57b9GXoeNWEHz7EPxuKbN6SVHBXtka8Rv5ZeYOz0JyC+h4cNClVvbvlg3cv
dGQOvchTNMPaN6v0+lxAPFeauZ6L5MRq/ZBLy3loTIcNWEKmc6zeyw9FrJHbF1kHaB24YCfZbpD1
tOu5/1hr2abKEY53loTsoTfoSVEIGRhd4bc3J9G94LPhFRcmxAOy3ryhnJHLELE5mHiYUuRRjTt8
wCVJJGwZfmtKAw3oILAo9eBsArvatFr3XQ2cZ+04vwUkb2IP2riudhpK7QzWwvGb5vG+lII5xFDm
G+rFFgF9iso9ACU8ztnBkDnwU1qFXuq+BVAoVxxUldeD5Drim9zjj1ls2iDuUUi/SJbrDQJ4C8jm
JhNxfkj5tXUSjCeS5e9GzSwf83V6GQyDqEU/JvnMACenyebZ0Ptg3U2kPyW1tg3HbNsV0V2BXHFN
YjEISh/emAawYNeI8tgXGcqf7r4BALMuhVmu0trvdn4u5ML46DZ5TL0QlCWhDG627+y232ju+IxB
/PMYjj3zf9KH4OAPfLTU5/ZbPSE9GFO5GZl0eVNP+lEIuztlgLltjrObEKsstZsREew6gPHH3k1K
QL7E5eXal2QYzz6y/ttApNPFIduHDeVzQx6Rp4kBXWPKM9vFq06FmK6IjWqzBAZCvOgh8rfW58g/
IVP1SpLjR+kjzh2j287RFaRV2lF0E+j+ciBeNTUzZSLj51onmKLKua/D8BRFCdEX9UsSGuO20dyv
naqy27GkQDKyMtlx/3de7OTwX+SxDsSx8xMH3rHxDZLEQ4amaJUm+ak7Oay0yPCn+6LuxSVw+R+0
+XgvW7RUQV99DokfskZ/OM76N4WmBJMWcOQ0CZNtMHKLZynjvyAnvajzQ1Bj7hrPZo6qz1qTnY3c
p/V0Rvpba0Z8DoJnaXM2eyuC+mf2rKEGufBZXn4JYq69y5OMOjQFu4cYfxXrbrIVXO1jZJEz0QX1
xkQHB0QcxvIE2n9NAsyXjBmaG8QwFEUmd5CzjqXkKZec3rbaDKCNufQMp302AYqxnFd1ApmvzYZ9
RN1ZR6emYT1xJ4Fhf2M1odxXLLXVLOZdifWjowTdhGFmeGAcJH1zLSmBu+OSqpOx9SbpMFqH3OgR
mV14Kem5y8SHiqDrmSTjTp3F8DWzY3JaYM+HxUawT62m2d70CXfaKMOPaeejcVOwodhbMuBgLtwT
YNt0j0tzFSPGX1MMb2qFHG9y9UcjR0tJjSgAG4FUysJU7LRseArNL0i6wa+prwwvxNp19CcspxoR
XFQ1SZaovYNKUYtIb16QQJ5f1I8JC8wuTmz94MyvuhgVI8/8s+KtyRJNL4LVkcIG8lCNG9UxGx/w
inoKCYo9JZjaSBcncq0WCWpcsqJC/4zJeOti+EUfYkzbQW9S8FKkYUVmBTNA97HUivarS++6zDL0
NjkZPSq/q93kSHTRk1xiV4LXzPAHOMI2KE5UP07OxLLW4D+BOAojcxEj2sxPrwplnLh43tOPfsIe
GpbGSw3ggwcNKIULgdp1on1RtF/aZaVAvK7NQXuAVABAZRwSj8Lc2iyYwamETYq4pzubrfpkNV22
xb/6KQy/g86p1kkSTeuqAWgCwi+6mxrtLgMgu6ogjwK6jAmtG7VXx632TlGad6okGoygbSRUSyhH
HcpDKcmcpqNNMoMVd+wL0UMj9LOfO+5G1dZLG082JkWddRDu9RgyJ7Gt5EUfcrGNh9cUKuF9mRbg
WkISsChPV/UYGXDvib8aKBsIgYR1gg8Tcua89vFKYmd/0EiZ3hGUDE9RSx51pIIcBdJPWZRPW4f5
Ciem8Ik+xreMShgjpXVu/ZrBaCS2dl/JDbqQFNvNzO2UEr6xCGTXRQ5RSNDrphdF8ZUWNmHWcyBX
wWhma6eVkAzM9Lm37g13STBAn2qm5mEI7eZQF4AvuxJtiRuOXoQ0bY3z/HEsUrW2qwjeP2HTm6wL
voQGHl+tz7pdYX+yNKIowwZLJ4nA3aytQinrY1NY/iaIb3Urv8WdJT2zS7+abmncg8zYDyOHw2mK
3srl1qiY0LOjFyuM3NZriJCBWjQ6uKI7d8TTbgG23LBVwgyFJUdlubaG4AVzZ+ylhTFscjO8tcz8
kqnBOqMsfqPRBSWwI28RqcExrRu1TJdvWKayh4acmkryuuoS0oisz2DunkPHf6JNeygZ0vHX7K3h
EvqduOYe0OM+icCY1sz2WzjUOERHBSWMbknRm/u8JIyJWdNFEKa3VXaee4mmzuTpFTtRq86bkS3g
m/+So8hZuZz0RyNE+xLZZJoU8TNQIW1dO/ycteINS+6tFC6g6b7ZAb7gVAld35z6Q1toHVDKOV8J
1DNl6y2k4wQT+8YXXb3NMsFZkjAsD/3hVmAsvQ1CqHJxOkG5rbR+Yyr5ZepqiBQj4T2EmdgoP1ju
8l5+sDAL7Iliqc4kLbore7lHsabvi654k9p3NCcOWNGGjWnCWDVoSAGRoDebXjoPtDYus/DZV9sl
O3YOkQbwKtPOyu61jrOdcS4jabyy46WbvI8pIyoIa3bMs6Bof1EKem2Beb5DiAwip0JfOxwDjHhb
+lb26WmIs/xz3RePUMfAXDkd9qoOcCFrVrAJjkWZvuSGeEwScqKKAqzmlnIkmI193auDBQovMuXe
SrW3oPkw6gtMxNhP5cTyNjkCEKGJWzvA4MuqvZLWHUAriC2c63pk7l7FgBFxN8s8ahSlo7js42Ih
TK4tCCEPSGNxcCE0mlS7r0bu4CmHECyr5CmPuf8rkffI5gb4cbgXO2oSN0yKNfqYaS9Bx1P1Bl9a
QxHLG2d70Oi3eaovfFD/TJ32KR6IBVENIPFgeO1rTIpukB6CGohXX1Cb1lYAHY/PtGmHrR4p6s7W
Q9vx3AF9GUqlr8TYfu/M+bMbhzYlKv4BXPar4c0n12I3JkNCR6XdsI2pTWcMd7mmYTUnGxeZ4a1b
6aibBmwfnb53ynSNioggJqtEOb2oP2icPMkJpkQ3GifUkeQp6QoGPFG96WvmYljNcoMj3xBfoJPs
Mt3uLnbjv1rLI5GCpmAxzXcJKthVaQWSjlp716NehB6tHnL0uQ+JU3wwI1kdcuoOKfW7IQbG1VmO
Vy85pTrdlxNQ35pCeygjsEmgUYrEmB4EkQdoevTBm4q7zGncQywh4M6w0462SfUJcyIWhpdNRvuo
jfkaFWuzD1JLMusHOMvp/zVJRv22EHvVZehsMRqfFefvFVS2c7aQkmI9+04kyHpMM56OcF9UNzHG
WIg2/US0nF1A/yAcERRNfcekU6Kj1TDiiBYCPelHep15tjY/Dab5eRQa6QHwN0V9qtru4BsY+JsB
m4XFMi/IGQ+qtdLjbw2rtd7cgA3nWEM9KDtzl+LhLKQODXyAQ2LcmaBuy+rJijGaK3NYpZytc8DB
Kp5OQyaIwCURatTeXAGyKvlo9Pb9lFD79PmBRoO+7lpIoIQsPkxA2g3FHFyvU6Ky6C8UYr4pLenu
XBxCKzNJDgAp7ql0ovuKuqrTSYchA+OZQ0nSF8lW4yhFcFpHwTH4CMnc+dRn4pi7Mec1F9AL3Jfd
EDaf6hiNcwLHYpsY2AWpYgbrmEK23Rgpai+jibWnJh9OOEu5qxDC0k4hjXh5pTgbg4PLM03QuAcH
QV87FrzyyS+eo5oMlUk+hBJ3b7zTlyAqU6IYBxxTtPrXsDDuiwZhMTlHCKAEnY9cCK9j1sMe/Yr6
w1wnHf2e3gIfg9le0ccxg9L3ugoYn2Z+0xPrs66PNblVsHtEjAWi0MbVAgPg5JPDAnarDbqY+8yK
zrEe9ZvZBNff5M9p4n/gySDoVKG2t53PZgfUSMoXkyubUYmFxJ2uEz/+oAKfXkwLtCG6g0WCYzgr
9mFuDjsUoEHwzNlyqqtP3Ty9QrG4b1tFjh70Z6c1q2PiEKrCwSg6JEC7wEp8BL/4nCXyUpUg5nJZ
Ryyk8NBM42jXlbhMPjGQsykOS6SpUaIey3TOxDlMLnbL2yiy2fxSAh5UGdW7uUKAX+eLRFISTFik
+hEcDEwYIehzax9B1ZHsii0ggBSuP/kEdRZicNcqyELy18PvOSCVBYXwcZJuD7433qEgfSiNbDcJ
8JNOWJ4zTndH9tytKRv6RYRPwmoMlAcTeq2wm+q96zJhSt+qRnsVsw8mvjW/xdqideXeYZ3zC/M5
ccMvtsZ1Zb++meyKwrcj2HwklKoi6mOlJYTLjLBpOk1jdgbjENA4bZEGkaJ6NJL40IHwIth0aXyB
S1nbEE6JyyrLNYTkTZA1Oryv6GFq2reov7B1q37AVuP7waEsxk8yFgwQltZcWLjHvNbOSZ17sxZ+
0rSs2odSxZve8AknIN4FtQMuMFM9VGD22Z02VrnHCkSkaQlHjS4cULWTjwN9XQbhlgAvez3bQqzT
HOpXwigikDYZ9Gayx7DXL1R8VskmojnNIpNNeGb9ZAyfTbMOd1mVBtulFbNRfl5j9Z8vTmeW62pK
NCTbhs5JCXIV9kN6y85uijPahlXCg+f394mSw14mCRJzgLIUfjN7kTMDvLA406a5z1LkL9NWrb8z
+31ohTpsJgIO/ENkkyoHU48he7+x8WpyBHYklJj+QOjOUWMwubXS6FMl229+TbVkkoHdDSa3afhc
jzVVXKNgzDh8cU0/96zU/lYsrOuHmXngrvQlYke6GkA5YINh8V0p7B3AoNqVMwBGH9PuPin6Y1io
ble1xWHAsp3gYKZUwkCpV1mNc5bbSMsDhfzc8PfdXHxPRT3S2VRe4HBcIN2CoURovpoxbcJZcJ1T
/2PF8HZtd+w0QwIPN0wvpuBGUQGpddRwUISViXM37bZOjl7Wh1dkZ4N7MLrhknTNl3FA31/GilME
mHGjIz2qipo7sjIAC9li6/PhQNKUz1Ey6DsNE6DXDRq99a8OxPxVNZjhFlGwxmkjbgGOoW8lY2MJ
t3zRxtoFMheR804Cg1OZzlNV5h7hlWs7qz9PFmtrDgZyDd0s2zQNqcW9zeY2jhxnatCmiXaolh4S
sIxLmGX0M5wOHyddlqF2OKD2Z/IRtr2pPTS57lWs7Md0oP1JRhBZDPVXN6DZ19n+J9w5uz6VDedd
9TUn9wswEW+riwNoOMHHdHSiNY5jFrORjQowo76hz/9JQ7z5X1yd15LbSrRkvwgR8OaVIEFvmm2l
F0Q7wdsCCubrZ4EnZubGfWF095GOJBIoVOXOXKnpEPNw3s6jwjIQEvDpzn1FLko6RzTcL/Y0eGKh
pOOGPXZFzqfT8xEa8bur4WlByz4Nf3FRcfy1ymobKxWF17RlkfdcyO+17o8sUo5XlWvhuPvUrb/Q
DPZRV6KjOAUIwGqpVVSgEDPlyjYtiCRy1bwhId3gicVsOe9d9nssihTdQYmtGLDWYc5Br+4Ldqf4
+/LsVcwQeTNOwlZd7qdmOTu0SKTgJQKtILeRDPNhJB4KGlVjOjgL0FScORj2bUuwaX481gDDISdw
M0LxhnZTQBVc5ZZSwKoxIFCzI5UhKdyZKmxs41RKEXEHrKxsnJJmIk+LaE62S3w3Pa1lKhu+Uc5L
odE/Mtzv6CPbzqKSSceQbXqQMA3J7SM1yPWuxcAiKaD+y61rI9w5A1DSJfiM+ogcqsffVW/+sqYy
ywKw4WMf1K8qJ9Z8IqJH0osjT/PWD9VTWeL04fIgDArjkoZoNo7WXU/4l8QCFH0ot01s3pMy/FUm
/PdtXgLW1aOAlhHXj/XuUBLyZKPBLoeaknVuFDns/9FEiIRHFBOk5WZHDzB7ZiLo6OPYYxlv4i08
3BdDScoDR73oCJF209bWMoftQn8y+6NkCLNGws5oeyLskiTKlW7lRHcQkfKi2ICZJO8C7ZJh2Ax6
hg0MIQyPS40LsxvEvlKQJwdB2qFF5lG8+1jO62aq7orr1JR//GnLOD7BmNzYXbPVxwJoajPErCSM
e+jm8rJ3u3npJ+yXIOSfHG1AZCH7UlnVvhjGd3BSpR+2NL9XdBi3I105Rs5PovaDM+USnGaU2jXt
a0MpBCwCdutxd55D5csgssj8It3MnTr46gCVAogBVIzIoXZ1rKhAB6gv4h2aOMxJo3ttOI3V1iAO
TsXoyJMycMqMBU9X0U8a3ffku2d66oG6FC+KqnXtoPylvbov4HVTHhRu4Q3VPHgx8bkhfeehnflV
zD2VO/qlq7t3ML4/DLClbxuKxdVh2Pskt9bWOCQnIsG8K/FFKcRzFdo+Y+R9ns6vhlWdPZ1ZDMWB
82Wu4HtF1UgH0aAFZOsuwtGA5lEdhVrHlMVy8LqBpPkupyne0YoSOCFoOapTmX2tNNlka0ttulXe
mOWpB6HNppYhNaVySHUMC0qZBLk6i60m+5Ot/xlN5mKTNlMixgdEExpMkXJRJD3lu2Ov0BQ4hImW
uKuizwe/lsuGqSm9Ve6BDCwa+aGeQ1D/gKIZoxQZqoBKY2JWM61nL3OkX/zazTmEqYGF6MGLW6KO
RmqqK46ldyVD6rEaCpxC0n5eURKvT3DVZILbnJ3CKo5zWglM+YqWBbuytaatqmr08BFHVWL+qKbs
nhQT40al15wkilwAFDdVXyGRhFAG/902uH5dOjS2tp0WG1Nonp98TcX8U/EJ+I3GNL5xUWoTM1lC
LeOeVvdtNcwvTkW2Mpbd3gyZLeawQNZ6FEbrmaaJtuVc0HVhuq3UTz2kV6zwtJDbKT0iY7JHKnkA
Mw9cK1PJNAIU2Wqs5T2qp0AdtGons9HdTBWxFOTxlhEUyVpT5EsJh75yBgIYqQ12XsGrhetUnJEt
qq1DE4/iiWibkAUy4Owy8KSEZaxMZaPZ7g8HK1Zr0zi3OXjD1Bt/MDgVz1Nk0TPBs0rUVMFg9swY
pFj6m43qKwkoduTxo4wqK9Rcd88o8d43IHHaHJq5Zz8T9PjmIYKSIHFbOHr04w3tq3TBhSW6cmgZ
qaClFUyVfm1yRLpXvZtUIitx+Cba9Ecoyl9jGhighyFNEOI4UeS0jfhn8EZi9TU7WiRjFyMlz7mG
pZmjd10i/FWWQUpcQ+iKJrZwdZBK7Cl9RIdoRU+NJeERazOQCn0ENO/1n2XDKUGnENTmihv6xA+T
ynwxoEesnKm49BoGUreGXGPebc4iPlHnTHYvM2mcOF7iK66zVZL4XzTE97xZ3Fclx0DwcBoTD/Hb
AgMFqtsEAxCEpOkOZMhPdckHlOsNPgi8v2E8/+TUELVFgwmy59FXUDQaqcUmsut3biT2A/lvtBzY
Rp0awCLiwbeU9K5psOHpFeRW3fkE5xaW3UQbZGu+dmPPLrNkReJR3cnwXHrl7yzopgt7+2dCjQhr
CgoLyzjPfXarjRZMdqxsy9nFiZkiOrYGcl9XWSc6yAOVNgeYQbg/tIa/ejm+y65hgNgR99F7TNFU
xZEM6EWggkfGKvCTKzVIF7gbXhq92GN0MK6qvh+9H6cBTTqGL0g7z1jFKkrRtXvYmx89tWUbRsor
1EbKYbaOxeeVTsQe01IFqjjQhj3+dRyAM7ammKvBC9dSboDY8DcfP0ssRlqr+oYHihu30jbRpm/i
WpyH0e5r13zrdOuih7N9YJCxD7kbSIwBh8rS3eik0SlpC/i4y1a1nXmTSXVxhYorXKt/rsEiVSma
WIdDdydSmCslEbNUvndAYAkvAb6M45fYpYx14tUvtc5dz5OGSEM9Iw1K0AhmVsUCXgFGi8JbMypt
qfdro7Un1M1oI3W68dWzG8vnU02ZSsCpMXNlpVrCXDep+1zbLUKLN1BF3PZ+qpGLAvrorWQMnX+I
jLtKNu008DyrY56XzVCqG0jQ7+FWF/FfoSnD1kwoh9AzOYAviJdSiuK5GY15bSJ3+USSwfZnoW9b
9ZuROeAbbRKteaVAH1ScYZV96a3HpqhmsQHk0VCzPsJFsyfKSYpmD99pbeKZ5foEO01JqLYJ0a7Y
0LS0uAlinQZVnq1dvKO4EqejBgWd0Mk2GgdwukB+cjTjnUA0puMUI4Be18FMHmtFY7gOPStIKy69
TpFXx1acNT3wtGiQwuDYoHL5l/qnw5ZubdJ65ese2xUWtwYxRH5YA2u+dJSl/Sn9sWemB1YNzkTU
xREtaDEygSamKI49I9NSxnKE4PVjXTCnyruEv8ogfQp6mqMJpoFxYxYxq3ZjUKAq3DfXPPChf08i
3xMtqeCEcBTq03UcpYudodtYeUj38oxY3A2Y9vLyxjS6objBYvokzH8DTWMbWgv4XfZOrwBWjUO7
aWNUq3Q9CY6zPWfalX6gbBg4loSxGkJRMjk/UFvmEHgXDHDEFDSZcohCmjqYh62nPD3gAGHwa2RX
loN1BvEF1t5MHYrDVSmwBjg9Fj6zojkJHTjyIC4r76bovi3UZkQCb2bEqXxEHEsK133rlZA+RurJ
u45ysUpUVCEwLmt1D6/bGNl+XvfMizzcDpXTnegI/E6UutpxrjwmpXlBTKTciR2+z3s629SUJVP/
PTJNLtGwhulH61hFWp2DwzhaDNw42raGscyyz3oeDatBpea5mZuPau7JLhuQfZJ/qafTck5ysNer
N9trBtLeGT3xQMWHEYoeeN3nIWwrH5A7p7YEhn0V71WpePABuIR6Zz+G3hkGRenrtnrgpkvosE25
XUj9B1Eq3pGgn4xWB6GMFKQOb6EZjeuQxRjwMA70ZmSfUITeBhmUKhYxMCWsvm0rPWAI4FZ3nFOK
LxThadr2bvcs2XiWOU/xGdL8BuHjz6dK9+PEqW/rZkW1Umua5CY1fUmq8Gmym8+EshdGUVSG2QTL
8K32+LxN/YnRnb0idcS5qRxHvsrMdRzPH9ZUcFSq3G9ZchjH14gDy/tpZLe2NPHeilAjYml+1Kwi
G71jTQqb8NqANE05RkfaU0573lpyEE+1iuOh3LEvpjngPRRFfXCrfy1nf39uXtRixnQOj16VDVZw
1zqpmv2iecoHButDLekdbC0W5lIgsEtqKQBqjE9TJc56S6VyBg6XOpjxXHDJyOaFjhVSsMRWAkCL
3wVvp18hp2fmEyIXxM2oSFZTRHOjK9t1qE/wISeslG7/200EurvUu+spqpmRF3utlxk2i247R9zh
g1I8p3r7Sw+RumZCsGkdmiNKRAch1CYoMi63CrkXp/SOnhSqykbLRpBMeUTTCefN8xM4Ma7aMrM3
+vBpZXqxURW8cliVVl7G/rSa0j9V1oEQr6q14LOC/43NrHKhaU+Po020NiqKpgQaq2O05jKKwzQw
tc8a1tEs/2uV7a4T5asosjWnDkLIIzXbxIV8r+X9I70fr2h/Yt/PTGrVa463rwv55jATQCoqRh6U
A8shx4ERs/sqdeWeYF7yUqnqViUrGjflUygYOWla82nXCIlVCY7PslqIXphgy0qDTKHP33r8Ixl1
7DLGnFFhwvKrn1NbbmoYOE7BQSDkBKBo9zZ0dilaLzsNm23fyLjQVU+SY5418dToleQnK3W5QlXg
sZAliINTTufQUz1yArKds1VCrcywknY6R9V2WnEG2ELx2Xqx2kBhs3cz+DQ2nN1LGSYfaS04MaJb
eWaO/ubACsiNfdk4f3uN81mrkavHSRi2366HUlVrXboW2XTCHjOuOXWCpEzRs8H7vQIwpPqSwWFD
dQ5l1jVPatISplJciEwfjah6TsFlrz1Eh1UXZmcLuWRn2gkUz4TjAvbdoGJqmxo1Zqh2C5Sq2VZS
wkDOcPbw59VldDRltM1M9DVLNG8ysaEmKTzOKICm1nVt0aQkI+kcRP2TAGSt2GExu7De2BXGdNKq
k0/32x6QKAJDrboYsfk703AHerqk3YiVZp1IiZNDtLiULTOowvbJNkd1hSIdKGTPeJOXmi+k2R7V
TpDG71KNqQ/rWJ7Gr70tlQPPYGrnzL2tIaRJlO9WFMZ5UrjPLJSROncJs7kvevItMu2uDVXH0tJx
yenIn9VobJke/8ZxmPpg+T8oQV843hQXcZ4M7DL9vBdwTdfSMe41zDXgzS3KmPiQav86Dyk2iDeS
CRUtzhMAntRRApLkCYURoBL6muNwH550+n+kwfSodU16oib2OIZCSYFYKhPxaya4E+ei/wu9ucTN
wgal6bqvaMCOhC2My/XHkUhCbeeYF5y9q0SkJxt2HxtxledXZ23iPHnL6JyKvIyqYUX7HTL616xB
H/3Zjf51tHWSmsQQh4OXRYzHaUroG/ZO9TFp6a/a44pxOnMVNSXu9rz9h9Zjy/zeqOkhG9n/mS7P
cU+1g8rFpDDDOvA1pp8rtS//9E75ZGq0T8g02fQN44Ms53a0TEpOtNfZddd2g/HUrvMteHJUL/Bz
REmx4PWc1PViyE9aq/+q4dR9ZLTfwnwM4X5GivmcULzoJxVVI1b/1qf5R5OxfWBu8FJn1NU1Jdma
kVwuegyKLduLmHD9Ft6x4QDcce3sL1QdKDIoemgMb6pbM/Rh8V7rDstm0So+dSSVD+K25f+BrFAx
iWezlWd+ree71ki+rfL2W+G+pXYSR66FFa430ndp5FieN8RgxmPYaePKi510Lb3mHU8rBuWwpLbL
LvATYiTQKcpi126sa45Ryy3yDwb2h5bhjJ7T/hZJVHonAy3UyOexGbT1aEhJ+yd3QKlAv7fEk0oR
0FQsC5iS5Wu36n9Dz2H+iKFnL1xjqyaCFRIr2Vqfpj8eTn81d04uf5nzmBQ6HmPnT2/o9bavp4Pq
Wltt/HEr0zriMvpqZrPfll5FG+dsXKKCiulBOkCABPt62RZ3yNjs/qZvj4wrmjofnESUHF2DvbXs
Aoc9vD/GjekPwGDWFdQuf+zx0CO4f2lxuEw8ps9BtW1/xl6Jg9YLeG5O0MfYXxGUxKC7IG3kU6XS
ommEVHmQ3/vWuuZNzb8SexS+YcueFW/CwjDQSk9/R1VUeOxSLAMV9u+E+hFapyEwUBN31Jww30p8
Q6sKDv5k8aGmVlUuA3TIzUa9jzz9S6Eb/CBUd76VdqneaFx9Atb15qpuDDVwKJ9Ha37BwZwzAlNN
XJvDgapWZa95pNriIb0CShMowTh0opQxTwFptGlRbMfQuPYx1elqujXKWfmjxt1TRTHybFEabczA
yZaIbwgo4TJnLTgcnt/S8v64oU0BQVIvtV5tH7QaO722iVHGjYDGWHgV6E/oumRSrEfvHCCcspXN
NlJh1o5DYV9H0wABoT1pCtqoGU0AEupGvMGEv7i1Lk5zOl1IumRPoooCBtaglzXzGHui9RM1Zf86
vysNkhkpE1pWJyxatM6Yq3Ccfx225WOqPMdVdpJdzH6dFh/LTYyDStcXK75zLkEc+lWCBSOzrHs+
pt7iooamjppPS0y7nx3I/1CVCx/hxubhDSTONcfr6ExUnWjnUbcNTh/zuxi85uQyyveHKN13if7V
OlAm2xC8iKscqwaF1Uhzwyf8+mmpxIEdjG1+M0R3KrNp2xw2XPjYAcsTvQA0K6pJfDSzb+obmbc4
+dUh4ckanEIh06duDWu9pTjbbsINAuF+NrLYb68jW+KD5ibdwaolPaeueyWktmiuibFOLTROi39h
ykpKQZempCSIGrdDB4npY8n7czl2ZzJC+F1M2g8cb0v7XxVUFghQTPwik2fVLbNrPzc7a3Ceur5m
15cZ2UFt20Dr5murtOoxmYp+RSMzZ7cmPBQ1sMAQboxfNxsD2QtBwWaRsArvOQ3/AujqDsWuaNu9
mkQvTefdDR5Jq6rz0FcZe7T9vGvmCLfAZN1KowDF3u0BXlEaBXyS4peQloUtQfRm7ynoZl1mvReI
//DrKjx3Sp4R3VnGDjz7CrffFHVivGo6LWWDU8b/sjow7f4D2bJY5SQRjsPIVk0Oxb+BbgeIZETu
6UW2wTkqgPW75taOjb7TlCSg587cJEODL4Wt1bowOfHFaLQ1mRLmZRiTPSv8HikH7KcivlXxmHFb
xPaun7YO7+yv22p3l6Iv+qbEXWPoe++NjspxUzcOj28NnvH+WGAVt8JKOeqRitm7ohynzeAK1EWo
3gA4inOtxttB1NqtX17++7nh3Gqnp0nacAl0mtJi6Fz3tKGku2iuSqRhGLBW48XPXgentrD1BDi0
Y+3YQdFH4yyM3hqcJ0n0yQus5VtnVKNAkah/LECKzq02sarCTGPdNi6Pl46mYP4BtN86DIJOdf9a
PijUUSyuY5KMeAWN+o4HHcYNKbvRjY4U98xvhJg/K70ML4/vcsx7Miyip6FT/W4JVGbhcOUBbl4S
tJIXd4DXyVjV3j7+Y2JG5T61znppemxqW5hH9kxmxmRgwTdRzaO5aLJLlibrkvz83TBC7a7WUGwj
C3q1Fuc0OVWjHxfCBKuDOblQrfHWPhct09AhAWLWOeysp7j8gwz+IofGWfd16AW9wtySaWvs6yz/
QO965O0HdgO7WgqNbEqApNf0YCwzzccL7RxMN5vaAuqs+w8MgbrERh7Zkce3j5eiN8+qMzPyUnu0
QfCYFDV4BzhTCGaP2HHTKIyhnfD7AabX/9i2lT2BfW6fLOAm4MwJDOt/Jl29UqXh1/j5P8baVFiv
mh7wfZZ8JCo7R7ejHR7VCpAVRGv+3SKwrSE/WvTM4jetv4bSzC6N6uqvQmu/+uU7Z4LbPtqehOs5
cGp24reCucJRVvQcVK1rP+HXXv7L46URwjzSKP6OO/dHxcX2MvWINBqBwrcmT0pK2ezulteD2NpC
fQ0jclDSxW5HLrUKTESBRbR4q0CorgTxa38cZTOt2s0wz94ViJV3RT0wr+bV0SrvSsy6o9GaMVXb
qMaSCzaOlHgZx9Huf9zYQEK2EC4cvXlJFoiq5lCEInraIL3eO8LH7USEO3OKIeoyHL0/XkRWHcqx
RqNW8+4+ipA8qJvQCtRZpH8V808OKqzRgaq5hhKUUBD++3HG/s7BMQY76anVcv2WTIhR3jjTmIEj
mlYR7in8Wd3CZ+SCIYjhK4iOr25FqYaSWd1bncWYF2Cv8iimCduJTk1ZZB9eeKAwN92rVZO/pXXZ
7iXBmbtCvwnx8gFhW2GgAtBvn9tD0HhWelecEHBsb9CpheWZ476l80zASoMnlKRQLN41q/T+odO2
A9HXQS14BGiOPC7bghWxUyjcmT1cs8b+RaygGNUU9KxqpYKTgDuN/RYERoZbptY/O2lRX6t6DNg/
a9RV835TyseXjxcjM8GYTDmhhzTzgAG+Q4rXnznlx6/66IKzUMNrVWllUHQD5fUuyI5haI29WV7j
ePgxGz06umRON47oikNddd+qyqwnE+wOSb8Z+mnqXwrP7peMClt5p2sCvSUyaQ5WetLHbls45k3w
RL1lI1ha/n9iZ/ZD/4wzkPpBPchNLzo/XrKpjP/7qqyGn0oldmATlVo5WZN8kerFV8raei+MVDvI
bhRszo3olqMgMh3/HPDP/KheyVKKrPNsY0vc2poqt7AUUlBZrMO64xaHiLzxqlVzkxK8nAhLEl2i
Vlp3S8AaxcH/O2JeuQwxffeRFwcKBr6jI1ihVU/anCfoY2doCame81syShyvFBBuH4vDA0E8D3yI
jN4DDUeOpSKwP4CLjkVznxw9cQA0g780bd/00sLE5LGhr6okoakzToImboatYgOTcxL3j5VXRWAJ
nePb/4OqPfBq9HkEIZmAW8Rx/wEMdOiF32K3NwPPwXsoJrBGGR2e676jX2hi/HV/vBiO+a7gjj0+
viNHxO0cxeuUpe+/X0CKYd66yrcIDSapPLUvCmD0Jbj7YFNTBefuwsz8rZvyoBTVd1HHPWPrJHkF
ArzQc+S9VaJxpfNbjgrcmbXbpiO7A4ShoVaNL9VkouDk2o8VYaAvkwwTe2OONzOr54uEWaqqXvXX
iqd27VFNSQWx+Y+mYTrCJANF3xpxd4RdjhvAaYnhafgbW8jRiB2xG9COJtByjUutSvVcLi96hlYF
gJMvTUqzAsLd0NuXb72iLwPmmjamjEhc5Qzp3eWQdpDWErpy6juhtBQPThNuaduj67B1cews5OFx
AanrGKGplPMYvy04CznpyfHxS2Tv5KfExqXyNA+VDXC7eq9cXXxVLtwyCswZApxto4+fDbPRdrTD
5r7nhHSoYjSCUYyq81jl8Ezgp6A9sMbHXMd3vSvzHTlse5e03oKlMbKVI25DnEPvzxSoZxEctNN/
Xw6jDDJtNEjTx/jP+kx7K5xJ280xtUxaxZ5cCzVlQ1+uQ8tW4d2LuOlPesW5ijYJDqmj+47N4taF
hXcTHszuPGdfyxMIaS1m9BqS8hLD8yAtO8B8wxDRizFWMYqIFuZ2O3sz1qU9ktXIzjE92Kpd4kon
/+TYO62IPllONmn8R6eOZNLCQ2r/ve/JQLdfdInlx8LwcbFrGDa/s5u5rnfju4ChWK9btKCf4pzt
5iPpMUqQ3jtqud1NfwE9PdEN8h2ScMcOl6y1LqfOw681v3kSv4r8aAaVKeUhAmJX8vOQVB8mtas1
wrdaQ3BBh/ymq+hTwOPJ+zvNffR4hZ8uo32v/Gg+5m3ZBgomrULENHuv03HaNlNabW6dC+ERQ/qm
YsPv1W81OqvgpOWxTqjeq/jiA1gZRnVGM0EXL314A7QUPAHvxmFat19ppzOsrOpvE/NPpN8kRmv3
YvxhfuC69TZjSSloTB0y9suM1DroBZpeH627qjSsMfg53kFzzHQnohWTU3H/eREatyvKN50JiU/c
NZhO9Zdnrx1vfDO8hs5Bq/y02c5RyYph036JtiSgbNVaqZQIUO9QiLWL/8TqP8VaAhbfJM6+3jh+
mtCiuavVF8eVW3zbKk/Fq9D7U8ZmNZoAKzn+94kAsyxutGY2yCc6rPbhTK5xW6LWgkHUnPnQZDcd
l485modhbLaWzkFrw3n/mK57oWyLHJzaqt/YqP3UKyg1oyn+1VV1sDIZtOMRa8iRpxM2T5QGShUh
uygV05l93Tp4S/oXb3nA0gz8x+wk1E2mYav8SxHTHtgt37bv2W+UsbTT7Hlzb/of/U/SYbWBSuiH
NTFlZCi3nzYx5XIlDVpQUVci3WREVlCD3BejYDgafSB8ThQeap+F+xZ/cWNY6QcXJjXMsUmZB38O
Tjz+HP7fd+0i9X1+nPGYMhUJp5P6456c1/FJ+6sapC6LQbuUk+8RThtWiX1q9PxANfLi90u2WNya
SSLuYnoHd43lHves4XzMefplUyZAxnTI7/OT+RxjCUbaUw2bnOfGorpWCXAauNIflPSmJWPJqXTc
TLfoZKZkQUfe7Q/vMx7jbf/H+zR07Qjs0xLcas2wWt43rgw2HbHV3wVOI/bjNVUWq/E+PmXEDGKw
58rbfJlu+n4CYfqDLZwKvd+QKjZcB2y37uMxOfRbuXcPU/QUN3l+kcpIOf2sEU6FnqoaflEj1lDm
uxqlFrRHe7/qdrTYxH8qJ37OMPJlw1O2hSipo2ek9i4cjE+ZnfHKLxYu3KwKy6WPZVRy9iH31K1W
1fAUWr6d28nRVQxxkLR+J6t6wJ/3muxFEAbR9m5Q+LuNtuGOakzlc7WMp50Nths8tkW87j+mdK3N
ayqjfgB7azw5yHuyZPvKW5f6ewItRvHbmsz9V8q7kp061rXA3Sdbdd+SaVsbf4fbdLMu0evE2Vll
QueTedQ4+M8f3qVz8lsl1G0yHELp/3Z9sdVEtNfVao2I1ZVG4LR3KzyV+g62VYYu2G4SAKlgt7gj
Q3KuQagEpnfWpwt8ZnWfEhlxYp/JB022SCfQ9gGAYtVZYQ1i3uvrDAJzvNslhl1GTAwnOeRqx7Ju
fMbFF3L5/iB3rbfXSvGMp58r1VUbQnjnLKd304JiLSgQ8o40Ye3U8mRAVOEqSRg9udoqe2WYa5g2
YUBwqC7g0ltUBT2pplGTB+SMNQM81BMqWTigBQk2npm0W7FtR2tDairt4kukvdFfmt3mhbZKSwC9
8tmBzDyyxrIwheAJ4Wy49NxlP1F78AWcDZ8JLRJKLr8cZ61rvBkcRCNIhQDAVvbAdjW950uog9+m
K2XwPWIrZuEAFBeehx7juhWdYbCy58N6lHyyweIdo9YM4x7OkwEdmDqgJtybLU/luXm3zZp9SkCe
ez1mH2B2d94mzTX8xhajJJyKyh4T8Hz47MRF5J+D8iSm/AfL0bFNFQQf8R7bICkNUhVDT59DC9N1
IM70J4+swVdUh0cT9hxnxEM+JB1FSJGsz2S71H011tbOnWtxaeRQM46fspd4WEYguWZdwGaA+FDG
9xJJ+6s09f++WH6iVAyvaGa1TgSytWDGu73Dleu95PF474kNEzLC497RaQQOkUS1I92I60jXXz1b
Hc5NFj4Tbgqmj9aqATQnpXYUqKC+XdcLhIInATH/mLdrJowPvrVNnfc+QtJFvRnP6BLjdk7afpU2
mbcvtGXz1eXW87i08ZjwNiwBNlk4byZxX5Q/59mwEwoQUmbIhdbUN+LVf0TKzCqR0UtHAdu17sgv
8/B8fryQMnwaMsU8Av508YVHLA7/69D/OPk/fobV3cEo9ttIrX4ihU+KPMmK70y6OztLsqBrhy4w
RvRG20reHvWQnsa7zOY/PAFodujE1sHM2YtwI9nmXSgJ+tK1imPHAil7vIQT/ii6MX1DGsN1nFo7
SOH0kohurJviDsXGq/Qj3Nr42E6O3EU2LcEl8xh8AUW3e+CaNZp5zuxbwWNXh1jtTlyv6Ef4Hy5L
aQmle8npUTiZzmIXU9RZbpiVi10uuDgTgkN/G03b23nmvRaCYvCyT75oTzvrKacnVUrtqrsKpqMY
4TntpgvsAm87jTO2hVJXNzSOT37oJpxcnCbaPxSBWonHawrmjBWcjs90KR2zyTXdwLp1F4p0qN7W
OMEX2EX3ncqITO8BrrQz4UxI4BydEzX+yrj+pBabu0JhzymWrpKubaqzRUW2ajbQgJfvtKw/eGpO
b0DzjLTuUHGmh0+KozyPhG70hHoZRZsxgFipdmuLONpQSWevm+Xbx888yVZ/kAtMYlrArXndaMc+
7fgSmemz1qdya2JEOD1eKtuuDgN/gzh2G+oHr0rccCjHRXec+k7DrUrVWue545FS6mjTwEOherI3
gG7jNsAiPopV3U/lO28PPqZq+kszqcVdmpf7UA6YWGxMQANQ3DV/kkV4oXNeUns4gXLinRS6jg9O
oonnWDwfQPdEzdJh5T4qU0DZFmJI/pQtqThVKzHZq8W20wZ31+q2eK5VnTs26+mjqjF2KhUtcklt
Hkay0nhJ3KXzFOAJY504SMRICLIciussjiGJ9zcqIgICcNNfYRDKjWp72sfWaD7ZtfeagBuANTZ7
QCh6+/JeeB5mN83CMPLoWWHWd5m6BMwI/Jx8l4XOL07yMuiNSD8SRP7AQIrVLpdpgPkYmVEmDC3E
rK4mM2z2ogfx8V+XlWbodlBYF6+P5l8zp5UgH6PkwrvSYWtq1B3ogltJI+NZa8IymEMNghN+uiC2
c+fYkAxEYuf8gVd1+mt0PPS9yeivGU6CqyPTuzn0/WdVhxdtyljENRqSSQ6b99HMgQzm03QqQyTl
0LX0LaDsBmmyVrdghvBcDl5/fXwFj1NeY29+IT48HKqGMZVjp1DAlnVPzPpwKtoPOObmpWF0s7Ns
+S+ibOw/Dffxczmo1paSeJ7hU8k+ocKGqlb4ibiGYPvhziwFAev/+5+UQXobFUgiRBJHP5gYqB8s
RGVZYR5fGYkht7DX3kQdTcf//zLL+n9+KzIo2rKH1/nfLwGWvqm9Rqwe8vL/Ie28liRHri37K7R+
HnAcwiHGbvMhIhAyI7WqfIGlhNYO+fWzULdn2FVNqx6zMSO7WcysRGQE4H78nL3X/v7Svr9SME9E
ikWIJL9/oYs5xOv6lJyGOjjV5dy/6CbrVIoxliE9cduhPUenoFHTRWdTggtcmChXp5s5C8abfK43
JTFkV4Hq2fzn17JW9U1o8PXRlLyVGnXR8o0yGiR3sAG50THSowvNGEjQdY3A6qJc/hEXDmLmf/85
R7nt2RlplPn4qrsOnrO6aW+Ux1Rq7NslAxnl7BzNPlznD6Fb91EMNqFnG93GxnAAmPMNfSOQFQtN
IRgtjjgWSBMz2XI7s0p7Ml3VRhxvafoeNNu8S3iVYXjTGVF/32rjS8xoWTUB6u56G7KhnUkie0Ym
pe2i0VeVY509OwmXaGV3bRmbDpnRurJSjcyHUb+fjB6/MsKfOgfdbo6ZvR2q8oK+VHIcREI7LSXf
XR94512rfBmKEVIs/aJ9qIgYFHZDImWo3sogG26LpJNrPIkHYWSuv841jDAoLmP8l1p3EqXm+p6L
iUXEMymJcG8vvLGhTZqnIKT5EwLYPaCEx8BBIggxUG6GmIbDMFTHtAmvqxbER6VH2sZgXkPLYD5V
GKJzEW+7GjG8GKHnNE7U+oBnr2p7hm+5lOXO/ORKZBySbCojAS2PC8sUCJGsTJFMpcLHKs901vxx
M6kO7bujCEcPR3Lx8GrRCrJBZY1gpUzHJGEmWivmKGuABcaaok4tp/IRC9GSLqEhREqyYxbFJaML
TLhEY4Eiy09Ry3QpN3LC1ox6X4Tpm9O11zl0C2BQV6FZP8WQHQhty8/K68+urJ11bzNrYAvDx6aV
h5qmMcU+GtOOzIMJ0gp2oh61rRgeumX0bbXINw3qqA1kqeqCOLwjqhcSdRB2L03Wtain4Z6G3zXJ
iPMy9WASKoY7q6TwbPQYE6bmCbUfqT7C8UImqE9BB7iU2uxYUmME0kATmxsLWXaXmec0fmrK/LGe
XfrJAlVxLaTfxuKisMPwtq4R5BRM3RkDnJgfXnUBPq9Sd4ejm7Od4248TQb56Szdy91pkrSk+g1p
Nvme7pPw61L/rOXOlkiAx1aZF2VeHOa6QIoE4dZ3RHXd5lhZtFCdg7Z5L9v4VcOWvob+X+xlJC1O
16GL0WSM121jv41JjMmsbxq/n4ZmN0SJsUnjLc4NImKC/D2cvVNXxTix0LOjYg+wo0XIufKUu3EG
Eei6X3Y/fbLB0+o15Gf1Wufu88h0Aw8rM9Nmss+ZINshDZC/Ai1gN7JmTLZ1QivT5lWKb2EI9QiH
13XHoBvPU/5i2O6EMn/wR32ekbE04xohaHBAaOhrdfdRd6K6QfTCD5ymE4q9NWWSi4mrZr5fz+1x
uYMKcma1unEOC5WO5geFPo8/LolQ0scYprxfleRrIv9lzK3XINlTfcLrg5hvIUw8uINxM6ai2E1x
/a0vpmRt6sCiLBV0G7wV5SYgOdpw3Uto6fQvOhsvruEBVxPvnqIVjaQHo9SQgWdP+z3IlJw0k9Tv
Gh0WYan7Wh4laxcYFC45ODidbF/TGlw29iO0ivNTY5Q7joy0vB/7QmZ79OEe4tDK8r2uuJODbA95
El6mfQ0Jq6/GTWshbXJSJBzMwTZVZrEu9ne6EZhrbbA3ZTA+W6o7eX2+G5ry0Lc527/KdbR7HO/G
BKBAgPYr8VDtCneY4Mho2k14sFSU72KNcJO6H+ezLaOvAJvrEalrQWcI0IM7FKS6CPOQCmR5nGN9
BivmNhwUHCAFjiEz76Nx1tC12FujbFA+RgadpJE2kCFozsZyW3Fm7nttR5wlCgs1xDT0g+u60oPF
rSmRK3Na1wbtcnLvtYCq+A5CEqQRr8Wx7T1OQ5evwgKPrjvYa9vrXjzB8az1TpZtqX3YAm4o0S7x
ZLOJx5pC32+vqyycj+ASD9mAJEzX4QWNDuXH2BS0JssIZemEM0d68uTSiETsmOK6sAh1qdbhEHpo
BGh3YpeLtrgBg1Wg3Kus0WI/y0mKV9i5OmSz02ggbzXrZJ8ZZkY/igURdS7CbXgTCXIvljFWDKpL
Oyb7gEi4lcOZhIdkwvc1heqklDxPpAGcja7fJpPuh0b32HsmcxyN39YiMVOry8sgHayN7siRY7BB
uGAe41RfRrF9yUw/a00IHQNNHTtTtS8RXKxZLjjZU0+gicfj3KEstcP0GPWEBSG6eAbTeZoKOhqa
ql5dZuh1wVq37ImblNGkBiUA/VETIs0edp75LU+TmzTCP9zNdOnq+U1Z9Jnzyi03TtW9BQOOmXwq
TqiddtPQ3plufLS0MN/00qq3kzpCCKDTMzExhO3knbymu09z57mcIsID+vuqrSMkihIFaOYw3lfV
jTuTVj5rqAj6vPrKgsxPEi3wU703WOg2tTbhEm8wyNHKJ4eVBiAiH2q6aRlqc8wpY+dKDU6P670W
Wzdd9G+JDYzH0PVria1hZWEwnOMBsUsybh1p4D6zkp1HB4KFAIGfhr99xb/Q23EYKGrfqIPspMcf
Ey35jYYTry8091Z3DJRT2PXKWfAn+zpn5d3EZIuePOIwkPbRu8JPv53khICZgrnwOOM0mBFyhRTG
wgmFraox/coOn7II70PoPsQaVenIzIPHJBgPRciHQjnWjqhcykh7aTLKycSD6GCl5mcsGRxcVtEY
nJMTpa69FlGEaQdkJNvfbVs3nGhjvG659MEFI94lnUFMWPVcD59Q7JIdNuRRR4hnfUjLIeRZpKfj
ZqDXtOGplHXz1BrFPYzIu6ij+8YjjdKQFDQoJFdRrs/sZNOpK3CeyISOvDupc2Hl1Zl6VOI/99oD
0ErcnnKHx2IRubyZQ0LJARkN4FIXUPKXb5WYq5tadyGAJD2spjCms1wwgMqK3O+X87EZkPJV2q6v
dHxN0hjfvFi/TZW67GWrH0JzfGkIzehSz9w7kf5i3xluaF87o4dazYZBx5mUnUe/mbEJbZxa3mip
sRrzWSKnAS0UXxgVXbA65J5qm9j/zgLOArmQULDFR524btF6V6/KbrQrNmPaWxKGSzSvUGJwLKga
e4dbCMXyNfkTxga7CStF8Fip4TTVjnUkcKQm761951H66NPn1FWNn2kG8toB8A3hKZcZvTsszusk
6DsehhZyg8GQLi8b1EapP3tOttHxpGwstxM8haPEbVwwVPa+jEJ7yluYLY1F93C0aOJ1CWP8fglc
xqPubTqjwwbZthck/MEntunJCbP/6lkNThka1MrsAb8IVFNDiA9Ja1HGLvF2ytjNhbgbJMuUHQTu
AnFzfJKVV3BYqNdMt8Ezqa/NFDkwjhpzpwXNu2ePOEkgQ6IkLrZlWlinykpedY3tE9zaTMr2bIln
ZYAnSqyrIIkeIVkkW7lA1YTVAg9N9yz9CIBthvkWJmNNYtCdtlbuAZAvXaIlaBToHJqsLGy28WQT
M6xFhNuxryoMbTTY5/dqdpHMNSiDYtd4Reatr3ryw8REUFWcpbTWiJLJBt9N0JBoAk/H2N8OGU+m
nU/MlCL6sUSseg+eXLNTVRTHiLmj1z6TWFCS/nEIsn2Rl+MhK/sXt1XrhuiRkFH8muNVzQvBKxTk
1gHJZr6iIRpCYQi+Vd03V9BKr7DVoTMK6Ij0xqlo4crhZ0FQjCgf3OXMOlyaO6ILg0Mfz3foFhFL
x95z4mpfQFjLbRK7YMMquQsShHpV4n6b7JQjV35rB9Hifogx7abZoTGzq95rv8rBeIhYPTGRB8G2
PjVVqV3UNsigrPqWlvSL5Lz3ehr9DCN0ZgZUHmK87SuaxS2pgVlMGnU3xTvSY/Qt1q0c2zUCvxQd
pxPZrzHq8E0WRDQ++oduJpCgCqHUdtRNVK2RvJgxH4RVg3WxyQhkmcrXzMR4P4BpGWBXVRF5jg9k
sJ6KCUH5pB3d4qDVrr6znNLA31c+TY5+U+P169HEw9JOn2Gm6pw8EKAQ+9esjFryUeol3mY8zwG9
ho3xMkNcZS/ETOKmfEaRe2774qrWiKrm/PFADUOfX6GYcFweWz45vxgfIB4OC2f1FX2XcWvF/Vuo
QV4QDvJ3+vGWZIU8ZL3dALqBgyuWmtiQlXnjFO43ksRRlLdXca7GdZ2rYFdq5JBBr3qxxw9BXznR
7adEpw9O/tNbQ7IuQRvfmYT3Q93FeBzCe1cnjRKX+Do0Bqy8s708Cq3f9hxRAZEfXDHdAb5ZEW9x
HbDXrpNFLT4ok2jL8E5CfmCiAABWTzG/cFKpFNLyKciTzWAOcltSNGdOhTAmxJ/Q9M2OaE0ssxM+
NSwDeMETHIAKw2kfRlhulPOlz4yYuuyuqwwsiK287FCF6fQRQVcwhUNqyz7X2xf2ifdr26ESWCVs
cqCLOB1qzLxiD4eGQUgcpGpr2+scYrq0rP1QVj4MkDvNxRmNLRjVFKORht4slZuAK0OiJ/UWtKky
RjpL79BO+mHj5li1ADXkHrQoLQBBMIwnLIcbPv1vsQc3bOySV43wziCECutgJE5k+oCYw3dyDnR9
jPOlmt844ZJrFsz8/SY7kmMadaDWq2DtMknUoCbI+HVQ+AXT+Bi1zYuqOa84WouZIEvfIbPBY4YU
WtXRpacueLh3Tld+Mzoct6hfrmM3e/UynbOiwuXQzdu5wZyU6O1bPtbHMO0uWqtTq7Htz9CLqJGN
+m7WLN/SSjw/ev8U4iJcTUnwFc/jPo1Ym1yDmwU+BFFIK8epngbPOgcGBXukWyyU40XXW+HWGtpl
bX53otjvq4tZuxMNrSLDKCjqMQON6W01eBeZGRznHjy/7Mr7VjqPeYtIc2aAg5oE/W6mHmxANjnt
pPid9riNpJQ5oaeVj9XIsaa2HrRO4RUvaZcYYtjpXt8y6eh3IJ+YQ4aqRLi4UiPzD9cobqNpGjbs
DwSSen5tHTzqpJBPdyMQn+0nNT/qeVNsBfsknmszv5nQWfDk+1WNyGFaFhCIXgmlgrUyG1HAXEV7
VkFEWTnY/ck+wBJdyAeCLmFeKjxXyiDBhxX7ogNHbBbwaB1BlTbVdCbzxcubYck/W5pSK0rbZq3C
isazU12PHh6Cuu5eq0h7oitQb4NyRKcxmh+2c4/TClBMx6eEYU73l9WigBlJWBCBxR2e58X+WuCu
iKx2Tzv1Ch3oxyKWDCEBbQuTaG1NQ5ru9KFPvWEgesOA3oz249x19+jyAF06xb2j5xdZFFyFNfuR
I97M6AuoNpP8huZ5lEeXKfId4FHPqI6GdZ5cDggG4A89mExE52G014bD44RRdOnPeO9ag/k+afAp
N1AhSKowrHXoQg1lTEkyKbe9Ht+YeDfpLQykaYs3y1b3Iy61mbNJQs9Ys8rbKIR5lUYRbosCMpJo
8jdXa739UEiA9lJ/02JGMyl6oI2c+E29wfqgDcNE2cT9GSTNqss5ODrMabiVPN6GcmC/oQIttCWt
Hs9wXJS+yXFgpesz4T0xJvJ+nSst3lRD8GwInGVhg9GxcqQfYJO5om48kup67muLeHDi0zLv4Dr0
zqvhW96IKwN5+waZ+yUYomuzmzZ0lu4tD0czuHTeE4j7leyxqENbBwoNv9Ug1XvVg3xat7aOXYYI
SFpfxvbDgKHruyY0rzrDcdJNxH1TZhozskFHby5jGxSkE3b7KaN6p4acYFBUHsPjlwUNZtr0pu0R
BTrF4/0cFh8YDGmOJj2m4UynwEGXpQArWjAaKcayTznLVz1T9xzqYOgMyQbe9EXQECqdazgwbQ5/
MBYayE7c9Rpt2lWe85gJMHlTG8jLjENRyfwCMGalm7z7jkbPzNnhqvbw5F1nQvuai9sU8vBusDCF
uENMP1Vxyqu05CZB+jW5iiaB3a9qOVmbtjCvnap4Z1hQbWQf3YXIzkOiiFiEYl/NERodNzQPLXys
pHWemi59qdBdTww0N7ljnPXJ+LQ61JHDOQa1MAwA4ODieX5TgixzkZeKER9HDEYDtQ8k36ki/8GK
7ltPWmtR8CCWvUM1Y98ahoz8poOuE7nxYxwU6UmVstp6MVxnMTh0E+ur2Av6lRnmk5/O3JCZZZ+G
ACfeBDiqqLV3JqAVP36vRXJfeCo61zLnIwnYj+Ng2EBBZWIzZYhXAn+ceeYoGA6zFzJP0pbxfNo9
ibwML1DBgh6keoEQqy+cNjka1qq29V3jaNc2irEj9pgFKdyyindLAqf3GNOR8sFQFaty4azV3reo
SejqyppW9ig/cV/NK4fddcPTvkUZuhazqLZahRzDnml2zh5AkJ5pEqAgBCxO471aAlVbXF6PNvN7
ljPyQKD7r9AJtz5rPJwzzAJZkMfwK9nr8c/uDb3f17hH16kTAMcQF7Nr3BbAblah7e0itHC8bGdA
tGL2SwDZqoCqA/mHohnpNkuf7Vpn2Q5PuUkh3+V4lTDxAdNI6QVMMa2t2vU+EKuC86qbE6fR4piX
0z2Nv4qeqHHR6tW3qpgYbzco3Kb+uiT4YtDPNc9O1rros2YBk3R5XNvOG4+CHHapd+w3XfQYimNg
qQckTw1rW73cvZeRkT/KCLylap0GG4mAOZzG7hlvZr/ScZT6FF+PpULApiALS3t+Di2DzoIdbPtO
3jp6iCabqL4+B+Hsiv44a4hZ3Oay0Hq58gTz42TiyCXoUscDVrqJEntypCDpMbrObfEW9JypWa6O
PAJIJ6zurHflrSGM8iLvwz1n83xFC+BKr5NXadZMxjS14MxusJVVy6tVNDqPKVIFX3mh4GZ1NiUD
uUu49RFQCu2tKahtPNdHROqx4carsdEBGsKgltPD4LiK4AyodhwqEihem9agyOuykIXaTkjP7eTZ
xhUGFLmkj2zfNw9E0i8+THckdCC/EB0KTq3rudXC0W88yXR3LCVR2Sj78jTbJ6T3Lv9t2vQyqUli
T4GrbOY0xTOCHg4oiXGDqNfFoDS+EIwmmT9uQTf6RWSNlJI824ZkUDnStKRlwnqayswfVEPLRYO4
WLccToJ0y9lthw/iWs7aV4E6sDRAMbPZJEgCnWWIEJ1y95sqtPjQtKAaQbAhSQmhOjs4o8zIO+Ni
ihgs80nTEt0aNv425JNY9XPBO+eK4ma2+mhNtupMBQuHg6hs+M5hzaG7w4eEEc7c9gR1BrO6nPC3
ygLB1my1TyVpUn4QL5JQ7aiUczLG0Q8JWvaFwDqW6Bq6vNbEF2DsXEeFN67LcbGOKbES9vpXS5pX
Y9hxyO1vkOI1h8h0T9pS9RKFNG970CArTQ3X3hhn/txaezyk3WXMrZXUdNZ7RQIDYb8H3dK/phne
gC779agJxa5aXYRC0SSyocB7dBoMtU7L8MNu7QB2Kagri+d9U6rmDTkIzbmEAdZ8sixXHjt0pwQ9
X+ue+bQEAZT5h6Wz65iWM67VZURW6Vryj92s9H3fpo+tG4pnKsAQ71xw3dhGd8kxfrgoPCrzrEkf
GeqKc+qO7tFbwG/WcGfK6jUfsO2PzQeEMYk0oL2C/c60Q4ArjsMINV33bGS6dmFF9RnQv71L2oip
QlWxeBupL1KWYG/CPefMrYPADOlMQl7G9Fz2DG8iFEKrBEfGRq+YshfoRYtboVR6KEjhUcx0ONmC
i8PtMO/GySh9QeIr68o6CkkJbUdgOtCXT2XWfJoFcfCjO0QLAw+nOyRW3xXefQyjqq1z9iBLa/bC
xfGGqsT3Biq73rLuqtjaxZbjIduMdx5tx2oq5VUGYemOZwvgd/vcaDhQMhqmum+gcPfKz5Fl3xC0
LqSuMwkkfgevfIegvRhZXwPGyHUomYSCiAGV/pZ29WPVe2cTsVYlLlsgFeFU5882yE2OYwPnV6vs
mXPX86sZ0lmw4i0ovGltqH6kHdIfDdjvp1Q+RspOjjIsbeRpKZM8fMHjolADy53h7AfANMH2m7A0
KlpNbqX7cdv448QyIqbQ2ehRdCOT5I74CHtJcGmPI0a2TNHQdEKYGHXTPNlDG214O6k70+qkIcdc
/t0mkXU3hPBsFkekJdDQltEXYUAHm0Odb8wXLdOhXWk4V2XjXQ4hDWG9n8xT3FvzARAV/WGQZNBy
QhCTqrkflUX9qdJkN1x5s1kc+rL8NmQoBfXBuAQ9YWzEd0SxpLbrwWphMN2wXIHwxou6q1ocgWFe
X6deVz5CF34JN7oJ8JhjEMYFmsxhNbMzdA+R42EP547inP1mh/AC1XK4jlgqIx2NoW1EZz1Cxaac
YW0cScDlcEHIOyooh29FJjXo8VUsKRxko4drNu/P1HZegjq5TvWy2E4MI+Bf1/c6nTdEDtkaXs0h
FMzYqAE49pgGWC7P16jY6cuMRwYkdnPvBAsMZsJeBrkFKliLlWraSDVZ0EYAEmlGuh2t5t7OPt16
sK7oq3XI4+N5UfZmQXkehHuN4eFCmnG9bYuPSnhy23aLlIalJKfMw4DNaibLkmlKVtEHDq6TQb2M
of5QSJsWJEffLHUuNHzEISDqumVeOoa0qqmHQPsyo2Bt3Mj2BckKZA9cVJth6D86IGw+WuZHDBIj
uDYeL6NPH2abR8KlvZbhzh+rbF+XQw+DgIo5nLK96rKrxHaF31SL1ApZCWj+LmVBMVveoRjdCtVx
tRVFchjAAuayDXA12vfV0G2Y779wEHkPO0rYuUVKKIxp17Q1yLIRTpDJ3MJR8nJsYzBA45OVIUNu
a++dTLNPaxFbOBbU8YYeiGhET2sHphD1z1c5N3c9kWiNQ3ulysgNgGMWQ3b9wl+Fxbtz55XO7ugI
VIxMHG3LuiYkuRR1vJMWJbpbveRoq9YQ+CoemimvXvE3vWM12DYTCGnBLysaFJJGMUxsfO79aOnf
8l770GvrGHtSnftxV1ThreOMe777SuPUsSmCBHalEY8+/oozAvvlrpEavB8GF6Gu3YMK89azNm7d
BnPh0JPeXIkt1soLNCgAKhhw4U3KaYVB0u9RIpiq+MqHpe2jkAq45lfQmx+9eGjghPYMP7Z2QyRD
1HrWphiAdDSa/uGlMvGFi6eqNudxk81iOCSIAbzPJL/FT/aSmllLe+dUDgxp3WxK9jUGb7pIIBxH
DgcWNd4o7DPA8j4Lr+tmPkIgEox5yE8q0ucgs2k1sWSvAJt9jRrYNjMf0jVWpHsnFs8WoxcED9aV
nSVs3kzJkwgENXbCiNyfadyB8lqV4Rr9zFVkpuu6+iqdPXkG8VZv0neCvxkp1x1SitlpfE/JmgEg
B2wXhTfN8QgPhUmYRcoZuAPwpNkW+opiehCpOPV4T2Ya87vIw0psANMKseUgqos/GHqdsPWDNtGE
tiZ37L0mkRbwMf7gUPH/UGqC67rT3QL7qMIV3y0tXcvZJijdPRE9NbZ7S6zPdp7c6GCo6qpAYdLz
fWsnYEoaApqxy5onMIle2PdxGbQz8hDO6FBcBxaDBKCl6z0Cf28vgogVXG/0YBt41rVeU2QYTX8y
PMJz3Li+mrH4beMl+csDiWJr1Ub0EcsvGZRm5rwKeYOq9Zg749MUI+crF4NLzGiFuXndEG2A9mMX
OfUmDBNgsbaJgZlJDJp3CK3LIKwj2m5ZAi4MNzmBilBF8sVy2jMO9qXiHki6wdxFFoiAIgaK2GYc
7E2oFR22EjmQOBBwECJFZdHB9W8twPECZyPbePCSFnjjHDTCBuGnxz7ccPz3fKV4iXaPhTEwvzIR
kuFST49ax5tYY/kBDPfg6SNcgrIpmAGV/EB32qshvXYyysYexck4TEgSQ4a22kzsF3bCi2nM9k63
r3QvZTaAFrxKweKlnfA56YXIIfRvaEixfsdK4aAhIzUifPNUBta1jVIoHnBzKtP8CCo6XHAYzqYe
aPthxjdsOrnYOFMx3NDGUk15cu3hbCfGR8octwvDPV2bceXQgcRSgDWH+c7RC3W5Np1Ici5AH5/p
d0GSXXYVitmK117omE9kZ76YVn0zdYPhF7AArmcyymEdHaLCnI/ZLIVvTdBCoWYoXdxXQdhRrkfD
dhrr1zps832MvNAmN3NHWf1m4tLAMYjHqi2uGNnWxzkuXz0A9FBFip0beZ/gTp5nMNVJYr5Pwpz2
zgQDT+c+GPrUZQQwb3R7ummMHuQjLYKylumplfkhuGxF5t4Yw3waGvTnEkuuD6Ag2zRV1p2qSt7C
9W9vrQXONjkN2+Hc0yYf7OXIjLiAovOilB6MNt2ytq5eGL7QRXFqStKVNQzfRcFKgmcs35XSkruR
MqXKNYT+aFhmMJ7bKloYJxRPu7GG1OG5w7wZ2h43k6F5nKfbkzQIG+2hT/gat/vK1JaKyTouKFLy
eIwTAHYgQZjU1yoGj6lEtSMMxVshPC4uhxb/dnvkfcMvoRl8nV7YmqIO14HZ70mcvGPVZwLPjENa
jTgUqJdXrq1DPQXDmAbMqcoiPtYmRzCB4AtIwLjpIuOl4UX6vaCJq+mxftI1dFbGnMrLCi1zEFf9
ZqZu5DO5jNI2ONlx+pi04zHJUxpO+WIYaAsikeL7zGVwOCb5GwTK7dj3OxIEb2Mk626k7UmOLFed
HMsrt4aK5+GNsHm0YQNCwPCGaQscE5z7SA+7sOBy2eNXm1nnpCEfoUc22ARFvAuC7GYoQY8KnoON
HrufelhdDFZkkiWQHaRZvpbEOqxdOtW4qhl+O6gfDKW/O4ExgDpMaYeobaxXDtLw3vDHzgG7W4Vf
blrcZTNTsmYZqpuUOnL0Hr0ofgskEWYm7ruVN/JUFCIhl62LUbqw3hC7A2gy4dMkKYOZOEtjqukY
3zmraOhrMIDvCZoBEtgnkoVCnFuTpY1iGxRXI2hK24Tx4Zy/GMLpbrBi3J3Rqxei2Z3THBYy9jiM
ETuHAp5cZHsToLpVWCJRurr2cUhxpLX6eBZlfYJwizoHfWrHyPhvog//GnxoEDMshOugAXI896eE
5LLslNWDZiVbgMTNuqrRBoycDbl3kl0c06gFsL9uwlY7xfSCdhLP9vp7OngXOM2V6rMLczEuqDHa
cySbLr/bP8Muv0jkfAU9Rd9/jztNnLzZ2ACIg1U0FkCNYTqfZBB467puDp0bwJRY9O6MQQu4VEYQ
XvW51PbMM+XJmxqECKX4rPpQ/6YSAofMqi/2w8golqSvyxaIFEYesnMmIDJkg8ccKH0zjoZN31Xn
WCV0TDkPVQNEL25icnU62oZ49mOyAMLwue1tCHQt89DvfxwLjpmwhnEPxIV7orcNZXsm0NastENq
2k+kOwEiMlRgHghxvtTQKq41lWnrYLLSC9x3f/wj1tv/jjn+n+/j/wo/y+v/DqVs//Vf/Pm9rKaG
9Un99Md/3Zc5//mv5e/83+/58W/86xy/N+AYv9Qvv2v3WV6+5p/tz9/0w0/m6n+8us2rev3hD0uq
h5puus9muv1su0x9fxX8Hst3/r9+8R+f33/K/VR9/v7be9kVavlpYVwWv/3xpcPH77/Z7p/u7OXH
//G15fX//tuh+cxei4+f/8Lna6t+/02T//SgLMFNEdJG+mc45m//GD6/f0kX/7SRDHDvU1650lpS
pUlUVtHvv0n5T8skRloYhGJ7hu7yClqeh+VL+j9N13UdYZD7Lh1XN377P7/5D5/gvz/RfxRdfk0o
umr52z+Ej1LxOw7UI88geZYsd0//KXq4G9JBQYdp1rZIORqiu860TzeODn96R/647J8v82NY/PfL
uNI2dccyJAEHYsnPfn8FKB/ymvT/gZfQ1jRkZLSKh5MzfXkj2ISZx7yu3cuunk+/vtx/+K3+fDld
/Hi5RE8gDjBhWk/NRS2Oo3vn2n8T+f13l9B/vEQXFxwluqDCd7ohibdIj5m6+vVvsbz3/w6G/cub
xgf9w5uGwiA0p5JLBOkngbCGx/JuP7sMC359HZ1b8C8XYlop+PxdaNvip99l7BpXuWDCFn4UKF1E
sPKjl/WtApXj4Hqu83rdIIpXXbDm7LMRE1pRuPtPv34d/+kt/fPL+On37WfB2l3xMoisXlnmNgWu
lYM3//+7yvJm/OlWlEJDdhJyFV2ZV23fnC1gG4Aq1r++jL68aT98ejzRtgU+1PCwmbnmz9fBezO4
GfcgyidOYjfT9Jy3by7bafWkuQLZ0Rn7ZGb+TaDwj5sql4QZIwzb4IPUDWF6Pz3QYRyVpRuHDAvq
dzu6hOH369/rLx/STz9/edL//PalSakVqY4swbiIAKdEJZ6B119fQ//rRVzDBfkhhGmaUndY/f58
kSAgJtAumSf124KE8neSV33Pt65gyQQrxqUHiHL7cv/rq/7dRX9ao5wA4krsYT1hirjVvI07megc
/F9f5K8fzw+/mfvTytQiLK6q5SLfo9BmwbwXBNrf3OL/6SKeSV3FEBP5hvHTPeC0elFhNMzISbUA
FFg8tH9zl31fe368u13DMy1Tl9IwLOn8dBtUc1imbdURuXO2d/GpRda/EnfKR9C9Dy4R1P76bfvr
EkVE9p+v99MdUZlEUI96jppI7YqD5aPnI/hqZV0ztEJ25WOh+fY3l/zP7+K/f8Wf7oeRaetI/5V3
8WwdIWZvbbDazP433cbeNjuiFdXOOfz6oj/eg65h6Jb7/SNbtnhQ3j+txJgbnbHUyNaxmniNwK3k
IBimf7Ov/PRmLleRurSZvND9s/lfP/1mlgiT3NLQ3BbP5ODuSFnZ0NevVuN69Muttqn/Zjv+6W75
ywWdn+56aKFC2Q4XbDZqM/9v0s5kyW0k6dZPBDPMw5YgwSEnZWpKaQNLpUoYSMwgAOLp/y/Ut1tk
EJfoqt5oI7N0RsDDw8P9+DlLiJR9KNnuTwHg5XUzc47Fr//jmtfGpD1kSigq3RQOhnRbb41NtzkG
3k7fpDOBcHIXHajdibSeauhygFey9qCp8EsuhqDeQnj51XuMv0DVEEDlsPI+hHMXirj+5HWd2xP+
ehZ5UTd2FAddswWq0j6iH2wi8+5LZ10sk6fZ1YkYIVnTbYu5anp8OozwwlPPrB2o7dkdV6XP43EV
30O4uM0D+4P6YfC1R/jbX43VaQPt1W3/n/KUC7NS6FJNJ4VgGzkSsUh6rlDS7x+gfNhWQb5W7mes
TS/SMcHxcWWy1MtFpgaNHxiExSKLL1oAbmZ5fDwswyXKr5R0lq2fLK1v9swdML1Im+uNlMtxbE8K
nloZ7RntqIRZe236dAI34b25gGosULbGTEiZtSaFTr3Yq15aYK1CdUMAkms1Xjq0kqA68uvhXdUY
nD1QtVNdhu5OpsBnvdze6OuwZumErv8sWAo4WWSEtRGWzLAwMgW9vz7UC+YmbhuZ/JgOLxrL494z
5fMYO2amW32CkE8BpcW+eKwMYNt0zGuv2N02NbmeM1PSUTx1R9TqgOghhAR4oQLB4/eGMXMWLu+f
33FMt10ArJDVkcy5Ih6cncDItrUYtlC6ytYnr3nRs9fbi5iIk7qD23MBqDpbJiWozMkw8CFahOW9
Fex30PStwUfOXmm/n5ByJHEMkY5Ylgq4UDpkDUOaWujy8emagYZbC/HxJ923IQbx26/UzMpHRBd8
tBBnIubkAs8MSxuoIdzUxMLrUPTdGBsIPAKT9GTuztYn7eBveJ2ja44nbWQEH2h8QluFGbDlcQXp
rU+N/i7f6qv9br82F9kWvo3Pik8j1A+DZpn40WrvO880ff3iI+Nl325/WF0sTNpx3gCu5fKWU23D
kOLLAYoRNOmohlqLbnn8on4Byj8G6gpZZuTJ/OPytGw+9t+cB0hdg3TV/GgfZu+PiSNi6B6zp47O
eVTlTGZfnSLYTPfMlK2UJxDiq8MyWrnLMMi2+rJ+ELfkcebATEU6w6acYbu8HESCc3liMgZ5c0ut
6EcF4dq7GzdgfVVAF1vAw2sQC+jl3N7pqRzAcDTSXwjSHIivpZ12zCHdn46o4tXLcmv6gOmA6q1o
ZwV2sF/mn/XH/9GgtEQL6CwIAAyCOdtCZriGuTZa1ys90FbpKvqofbhtcOozni9Q+P5ZEEJ4DEEK
HYj/qJy+hwmtLcF5HxfRp9t2pnfSMiyH156qXRWDs1jT4hHJnv8sDN78aA1+ZY1MyH+xsIlDazie
hrwy9TWTd+blwsx2ME6HimZqSnA4rt1tHzhkiXPJ6OT+nZmRbgpQFwwv5php9l8bLdDaF3SzZ7Zu
6rhzR7hwkNk2a5ECbKjpjJ02+r+2jkN/hxOKrQMM99T/mPOIiWuJjftjTfyaM48oFJQkj5ZY0SmN
Pvd1FT0YCvWA24ua/jx/rEifx1BypuDU358nXFubbF2u8sf595Y2vRqXWqoJTSm52OVq+qFwR2CX
Yqp40TGW+yJywHAJePiBpoEeIMW7cpa31yaVN37f7Gzhf4zKz6GmLhn1yfhgvW+8qqtsB7HOj/wO
2uFFs9U+l378V/J1xuZEdnRhU3KSgtnTrOjFZ1sBU9mkAVPZW2AmvrVON+oGNvGdt5x9s8xZlZyl
Kv/t/uIVId4s7fa4zrgTwY3CVLbIlskyXWczi52ySr1d0zTDFbV1cSjPXBTGByMH3kmp6ADjMn1x
EBqQ7xwcb+ZLimgrX7TUJTTb0OnSqq60qUzmwD4Y8iG7GpR+6aKRp5m5P5zUv0ybi7137uL9XzNf
cupoiJYZGRXvd9eWVsesqm1bFUbNdb3V3uvtntbvQntMYFyDZI7i2NrbHVboKXxTf8ze6+LgyUv2
LJFckDqS1kkH07OBeuaRy0TTegiizX6V7O/KO/vptIRaZL8cmSmZuWQnQigFJpOzaek0K+Q71rI6
pQqpOi6MwlkeoJuIzVe7Kz7e3tYJn7mwIl2s9lFhPibCSgbrUptYTODSPfze2TMX6kTAubAjBRzV
PLa0tHk4OzWqoYwNefXMfmkTDnJuwpSqLdZYwhSQsxRzzQt6Qa3lr3rLiKi1VB6RgVlbz7CNLruH
xNkxlRc/3N7IqXz/wrx0KPbH/T7RGCj+HWnS9xy85xIQjT+u6udxxTTT2l3l67mgOrdoKdKYhQFm
XsGquks22gZKJxIHSPi3t1enT/j/xeok/4dDSlFCRrkWB22Z/RoYifGHZb9Ol+6yWCNPw/kb19Zj
uxpW4WZ4KbbDI79iJu5M3SC0DEmwDZtH1dWVXyfAvQ8dMaBeGq/a0tqIG8S9FzdIvOk//jc3iEhl
pYN/YVLa4FKvkBMbqOG19MntZv+ipFA5Rt+7fR4Amvx5e58nDj11f9HH8Dj6nnwvl1DxQ5eLNfDJ
O3rp9/2YPmpZGNw2M5V2WprozlIGZ05WbkxWPdrskY42bwh4GkrJbRkUa/ceThox378SD4fZ8s9E
CDi3KXcnK5cMmNwT4qV4oT/TToNYlwRng5Z5u+qX+hIC8dXMOqdsGqbK3I7t6byOpEPZJYf40CFm
vtj/Wg6vJbdwtIL7doV+L8hvv1y7/oxF4Q+yv4jWNdwkpsarTPyis0tY7/W+K3pWCZ3RunnZ7yBO
+e5+FOtTocecC3pT5iwNQIlK2dy+OhGNZTmxVxxF1Dn9QmcNytjsvheVemp4s+dPbJe8uHNr0mEY
9cahLtyKWmzPix/W863xIOp3UTBXv5t4zTtkujYdAYvnNDnN5UaqRQ+Qy3bpCaz1X9bSXrdUYuMl
srZ8uiZdjHeZfww0nyFpbXFYmw+5P3cFX3vP5U+QvmWtRkamxV6EiGj4ZiTJB03t//5JdHTScJI2
QA9Uu6S0xtBs24iE+PNxNwZWoFESBY9DiUR8wNmkYmpF59ZEOnDmnftTzxKQpUW9bL86mMpjcUxe
bp+A6xB2uSCpNnBKADgdHUzUQHH3DIuXeh+Mh2YmobjOQR3dsEH6MBTOo+Iqgp2Q8YMyiZWEJyBs
BaDgO6t4Mbja3eJdzWcuwOtrgNRTo6kITMAgAZTyJKeIciSA9RigJ5MH3trUvg57ivV6B6GjMxdE
Jj6TwTtJBQRj848Az5x/pqRFshmOId4N7zye6QLHgREtIMf5JPrASZB+nisazlmUXH0MTzC1HbGY
ZYcPkAO85oym3naMiToV+3a2KsnVQ+pXBz3DRu8nj+0nY1OsM/Kyauu8JcE/CMSOQZ5gCtgNOHVN
8kOtAXrj9KfYLyBYfrJ3CIqgUrowGbSncaqgxj5z2Uy5CCVrg+4Ro8XGVWE5Ug+NXaF6rp0CocRe
PBXafVt/rtOZath1zsfKHKaggK2AYbrqo5wsw4hMQ6DiQdrXebnRNGfTdAzQ1QdKY+Nhq1sCZB9u
bn/ByRWCZSLIs6ccvUu3BMiLrCN6yoBmgZd6vnt8sE/a0qBnm7zfNjWRoYhF/rElNuEsUim9y3D2
Hlu6l3/zNJChBC5w1D/2GXyrkCu2Yr7KRhgHitz6pH1gBupbFfanubM4udsUfkTOCTbDlULmAXJk
GFjs2O9cTYH6wmTmC/qPkDZy6CRbC04/qihaQ4EZ7MG6ibvPiLkzpqNAoNt27bppvBPjlgbkc5Bf
+4NzSJaJfjBX8aCUD+BdkxlHnDpoVHVArDgAITTDlA4aWGsd6RsV5TV4ye6ZjAgQLP7iPf/u7M1n
5dc5CAxHZ+akHUqMCnH6HHMxRPrdk8AoNK/QGvv6Rvkwm4NMWgN/IYKjRQIrpXTw2YBUrYjEGtp4
i2iTB/VXfet952n3WD/MPXym/JCs6o85KeUpoZXLnRJzymYM9ptkx6jY/WHBvJUfr6JlvL7t9+LT
XGZY7CUtFXhZ6M0yvHbp9nY2en04cLb3OU9YZa3Gb3U35x8TwR5oluoQOzwQlbJLD0BYWqvzmNVd
u2sniHZMEHpL7w0GSD9f5Q/Kz6icszn12TTq3DYlFFWl83y5sAZWY+OExqBvPhxX0aZZw/SX3EPM
A6Yk9LMft7dRgqGJWqMDsFMnI+bQOsDrLs2lRuQhsMQSlZZyEYljkPhA8IcVoR+cwow14eHyV0N4
iEIq8kn0RMRXPQtW5qlzO+3E4kYN6rMQHY7R3pRRuHQKMtUwLCiQMWyYdpuDpj3VbhEYDkQBKm8D
5C/CPY0MPfk886OmvjIgBkIXEFseP5Lnek2oO10cJf4QtPcMe0Ac5yv+O4PsLznAIagI5s7mtEVS
dhOlQo0n1+U2GDrMd0hfcsEfPiIfgZhDtZhZlMh8rnYaSO3/MyHXkFU1PRzaHBOiEaQtKz8V+CRv
1VC0Zuy98We/7aTjnlmUHBctRe/Qjlisl9D+iQy9vRNa4fQQLT+Zj6ZzK5Q+29hn8ILnsOp2Qb/S
V/CBFBtUgQT+ijLSRtc/z322idIVh+VsieInnbmvHvWOdziyxNNz94oyVXcPYmLZ3qk/U8GNvih5
jphfxRTzP/mcpEqm6PPTlDIkj4HWBcRCDkF5sxqWogdBb3xDOrFQ1uKgmjOZ09Q5/V1cEcgXgfG5
XCjQNs9GxzmB0fwRFTsTxS4IeJKD90/WhfIOTWAA60w5SVciuvaaEhXkCOYazoOnEcpNWiuQGvic
is/jEzStMwdj6uwR6kzKxaRNtN4ul2apocWMD7Dhdon07U9IxBm6Ww4vxguzWbzQYeuzX2Zs6hOH
0eKVolJl4FXkypdVoVWaesQm4zhb1edKRhonobUCHPJurqU4tUC4yEGcMTTg6nJnPdeHcHBLkFk6
zAdjf1y44QxeT0RpObacWxDLPTsGzHoaQ1hh4dgw3H3vMCHUzFSJ50xIX2n0Ds7QChOO+2Tj63Tq
nWQmhZhIWGmPmAACaO+aTFlcLuOkRl2dFgLdtRNAwP3DkRYvaejMbv2u111t15kd6TVQOjZs4zZr
gTpml+26jbFmUv2OzpY/42fiWMqWPF4DrMqi0iU/h2NFhTUUCiZCYvboBXAv7OiPL+r1fMlnMnem
qsBJ0tlFVX422n1pVN2+gUEA5gI65DFNUfueIemlG8Sr2b6S2KSrpYlURYQe3ZEfjebRrdtmAPkK
DbvfvBlLZiqC6rP9gXnqlbEqtm4A5bT7Es3u6lSBDe/4Y1ocuDN3zyFsh+oR0wLLjP7eslr3j/qX
5qXxq4fTt87XfOvNezbvGWRdhz8YIF3e/q4Th4Fnue0YNCY9UmzpMLhObHSnBo6QwTvAT/DNLb4h
MH7bxtTddmFEWmVSWQfUEjESPoRr9Km+pfS5ux2sbtWWntrqQJkNqrPVbbMTF43NvQasmUkI46o6
1ek9HDsO0uQRBT2QIw00ehrko4o9t76JsHhuSa6qw5fplJ2JJR3WB2qy6St9UUiRYEX0wyfrrXcX
/8WJnIj8WCUOm6COyLWlGGNEUXGyxfrs7/kn099DQOV3GyiYV0dIRYN/EPttqsBoBaA2zFUjmYNY
ZSibwSQAoOOFmDMKnzO+OHEOLyxIwawD5BSRc/LBhkO+KVpzsVejjcPAz1EzGchIxkdT8WYi9dQB
sChvA54jUbh6p+8T2K3qhPpyCJgEEv79AJf+x9ueOHEbUD7/Y0PKRI6nCL7CDBsCDdggVCfgjvV6
LpDp134IC7DLcSaJYwBDl1Irp8ndFo4/YKj35VYwgzHeoa8F+uGEugMPD/PpL4j5ltqL8x1ucfqE
kE6qd/ZMhne9XPEzKH24bKfNrl4GterQGXBV8DPsEHXbOunfEGTPtny7487t4S1MBfEgJAz7oDLq
7OX2Zk9vwh/rkhdF3alTtQPWx+o5ir80x5nVXTuMp+omr1mghWRBcpLXIaNXHi0kN+tjuWpciA30
Z+U4cxSuY9elEbHIs3vBNkf6MhpGDO+thJDN1eA/Xg/Kr9t7NbUWgdzyDN7p5P/i/8/MMLnb64fS
iHw2jKGjHHk4m1cAnG0zIXLOkHQCYMvSaOJiyBMMzlEUBj2SKPB2aTMbN+V7lH1FoBKD3b8Bs2cr
GhK4aLIYPiyBrcsDkRAp6/kJjKnvc2bGkHAO7SGCzM8gVB0zDfkAeD1qwa3wsfgHNRuPR5IjQq4F
3lPMA59/IlUZlSN6i5zprcvdCcW1D1nIFui0n/uzoClx3V+mQgjVMVSF7osATMvpgFl4SqdnKofn
ydwJPN+4Ub6IkhRIyOd5mPSEWxB3geebmgpUUK4juvlol50Dv0rVMM4H59pQBdncoq5cQqeKZxB/
LXwcqJ0UFT2lruB7oM8uQEsCFg2/yqaenf25zlolO+K+PnO9NkmYX3ULtDWfGe1fux+0Z80HrLQo
/X4zl9zMWpMSN6vDZRoNawcBsI7AnYTLJqgSSr6Q88y2na+iKtPgDATgG7bKhIO8iaHBlG5ej7nv
wiujNMpTV1czwWjSBJMwzIPrvKBV6dqA0cDSaI3mUIZ8P6pfOtv/m8FOLIH6Bq0hynGIvF9+H8VS
2jhEdMQ/2M6rF/5o9eRn1rSr/82K5G0nAxnoXGOjjr/gA1/E+20Mtdf/ZkPyNKTjlIN60HLYklEj
UG04eMwBzo4StsHblia/CReEycZ5HiHocs+s6GgWrYalJsleB0//5qafblsQX/Ui4oivcmZBuhmc
E+oLtoOFPtfWmg7NYYT25L5D68tMeJKV2fK2wauYIwzyuLSJBtTefydRZ8fUaXumYI8wyrkt1M3x
uhgq5hxn9u3aCFJL3D4iMSdjlhEF8NrmhlaRkKv1j3i8Q4zTpxjwdxdyaUPeuaql5V6WhT+yiO6b
WTxVcN7ctnENUqbUc74Q6VAWdgwvTowRGwGPZAEp5Crz4XBKGeawF1AIwYm1qb7etnrtdZdGpTuP
jmLdOiW710NpHpvoBbsz67r2OmGBzoTo34r34aVf94nLcwbWWf/U7gEiPQ4aiubvVaz6p3SuLHh9
/xjA5AAsiH4SbWEpIrRJVoQnldXAvb3V7pL1iYGJ+ftnzowUFKI6htSiQVKAUsLuuFYey1Xywdwc
N7e/zaRHnC/HuNw6mi/lAIcjb833MTh9EWOSmZ/4x3eHTCvfRYE1c2Cv+0j4INOgjsZZsohDkg/y
7qz1sWZl4YMWiBTIvRcJUEpxei5XuG41SrYk1xsHlBZPaA8xBCrQcTQbV8PGBkSaPqabcm3PjfFM
BYrztYmvehaNdNRzhhiSMyb/M9SePiX2T7QBZj6Z8LDLGHu+gY4q3Xy6e6jhWRFGfIayHhNyIGhM
AalmH+feoNNe+O9vdTVxZ7Qpw90GptQdFJtrm9kWO0CXdT2zpKkQ8WffKPBf7htBO9LVo1jSrvrS
bbWFeN5Wyz24O5ir1/+FZ8xZlPy+00aj4vEiPMN4Fbi7aHf6hrzVvWjkhX68+9ulOVwRaAnsOOAm
ratR+Y6RJ88a0Q/RD5sQbfE+/lwn5tzhunrJ/LYCeTGXPLw+8sCC3tc13MNa4Vcr76m7z1bRc3dn
/uz80Td8qPSeIODaKMHM5xOfR/ZIgaoSBQK6xDJybKzh5s4q1sZMfvCvzdS37946Z7J7jgJgyiXZ
Rg2YAlAFGiWXrqK1o67H0Lvgkv+qvoga+fy41URGbsCnC58RyFOGFOTCADo6Q44YA4MtH00CcLIL
l9UyfRPTCfHKfJnZwQl35DGowe8Edpheu7SqQ4h6ZZyHrOo5Q+UUMPjK9os1BPuGn52CbiUGaufg
VdeVXHrK51alnEPrXOhThVVmabfWU7HJ79tt8ayswsB5iDMxtRQcv86dhKmoLOodHjACsH9cpJef
sDoeExTq97nfBoiNHE8LIxCT6+Wm1XbDygJDPLdSEeclB9VpqYkyGrUepMAuLappg1Cd0aBoNto+
rMGKgqpPBJ3rXYrEYZrNdmEnTgTQU7Ag4vVjQ851afAIza4xqEfIX2k504UNNLgVOITNJ33jPmo/
b7vPxJk4t+ZJN0IMk22o7rGmo0ZxryR2Cl9h/hXq8AxVitPa2teNXxZ2vWCKeYb6YGprgYvCyCXQ
0lflwa5pj3qakICX7jpxgv3wlJufU7cN8mGTtHMX7ESmp59bkz5kG5dImGRY26NFdYLj3V0PiMTY
yltuzdyzU5t6bkr6hHAAtHC2Y0qLPxvN132OoFG5OzVCFP6lb9Z1O3ezTwRvXYfzUpS6BMJeupP6
StVjR7xl9t1ntbr3GtNH/VlF8PK2u0xkKRx8BlYdug18OikDO9Wm3ocxT+fCe7SOyeOYNg/54P11
28rkMbeZv1UBXVGDsqRvlaCTN4x1kfNqCnQYC1fNOiT1qrvP4ypbRk/zJfOphTnUBLj5qELpclnj
2LRQko8AA1DYiBBAjdVNp6ubmXVN5F9k/8xAAmITKA/ptGH/1Bl6Rfhann4hEbrRHrNtuhEo4tlQ
OXW6iCFYg45LTK5dxpEUTSQvtak/MOHxOgZoB/jaooJZwxcPNvRdUa9hCiJa/ppzxomT9jth4UKi
PXzFRWAn9v4Y9oTMSPPe0Yn5cQSbmqYhJNyKsUsQpZ3ZVuHdUow2ANARNBm0BP0o3QoIBnS6VhHE
0q0ArpyOy+wzMiuIJi7sIN+hVTKH2ptwlwuLIoifZevlPq00L8Gie0RAPvC6Fzhxbq9qzoR0pCs9
hRDUa3M/Hj+G8V3I2979B9kX0DAx1WgK6hlB/ni+jASGXj0pTvjje34frnO6+cOz8yymcf6LkWOx
KfJn4unG49cECm7K3Xy0/U5ulxI82vf4kxEIKCyuCEn+Tl3WDOTd3r+p96mh66ojOFIAHcoXaT4M
yKI0jMImXwaUzDM4btJlBQ04eFENzuugAEMwB8SYyMbOjcr3aa8ZR+QwMMoOPNi28tDMkgfOmZC8
3Rvhwa0qTKQe2JvWQUD108zWTX2ps63zJPdW61NUeCdMCPKOhE5lsr5vmGNSNwd/JgGZcvNzU5Kb
7/eVVRyFKXhuNe0DGpRe8z6znMkdMzXCkYU/EOMv3bxRs5DSv0XxcqUFwzZ9/Tf1lx2U6+R9vkg+
dYEZoKL+Y1FalTvSww5bLNLohNQeLF3zl+g3HO9RLNNBKs7VK6Zi7rlBsQVnAamwknBPbMx9xmIW
ZHALN96NZuinOuy/i9v7OfnJzhYn/v/MVrx34qYSM+ZRRv2qe7WdYTFC4XzbytQz6mIPpSeG2x/A
KOuY6a2FvT5y86/SjwoTZzAwRsZiPtWfjhhnC5OyG7RVKy0s+Grqrt3WjBeA2thW/YKW6AJk4jvE
5+l+OYenmHUWKdtJxwxdw5qFNqt6i8D412EjgIL90oAzexF/9z7d3tmJzOBiY6Woj6hElcUpyxyb
1bF/SMd6pZaPZouc5uAt8vzltrmZ0ye3W9pSr2s3YXlIHPYKouldPOOQE9nv+YJ+1w3PHLKm65eN
JhbU4bs1fg2RfOt4nLXV2z9ZCUNMtgmfMrnppeO7YWGqlRBY7tVyibP49TxESqSA8iWp05f6tw3J
6804cVkPNkSR2LiLl8h8fLSDdOfNvL6mT/EfQ5Kz607sermFIa98joy7o/FL1Va39+v/c4T/2JA8
+5D0EMaP2CBFMnyUOzYwqKIGslB2IuedC4LT9mjw8lAnGbyGJnmjYzSaJ+4t4No+uoVf0b2gwolY
zee5ctLkBp4ZkxY3MO0fkgLz5mI6ZBhg4B+2/VyKNmmERxAYfgaI4JS6dDmvzAcXeXPeyMpD6gW9
92T1z7e/kjjussfRlGDK3aXeAArx0gQC12mCCgBXB+ps6La1gT5uKUUGari2+5+uFc5E9qk1EWV5
rFIfo5wpGexrxHGakJdJWj3k+lsHTDmdoRedWhPTfxCwULuxrkp9A9p3NegfYo4Nn81wWJalu2L8
Va3Qom++euP3PPxyexungpAJJ7oL2xlrkp/gJxWZlsLCZESHLLW+N8xgWfbiMKz/Nzsi3J4Fuwwt
i9IdsHMMv2rHX0X0no8rD4W322bER5C9ggex5qiAP6gtSJeE3ZRJcqg5uof6deRaQL/T2aOkMbyl
cxinqb6OAUzeA3gLRvO6qqciPKAbjrh3STahAwkEYPK0TF5RUNneXteU853bknLBU2o7Y2RhKwcc
GZ7WJXrDycfbNiYTiXMjUvqXHxW1Hw6uuNH7Vc9TlFGKw9cjaUSxdEYQO8rSmLnUJ2PfuU3JLw6V
N0KXysLIIrqF7edP4VJHTuM93mSBB9HDnMGpM3ZuUOz0mSOq4eg0esQixyFQEa8CfkIzpKL9MrxE
WzVIvwh6h5Jg/2wxfTj3vhPruXLQM6eRLkqGXz3ErDBfgnpwohpV2ZkjMHWiBT5E12CsUKlFXS4Q
5RdbjcuI3kTtLbM6RkC5fC4NFqNEX257zJRXnpuSQuJRafV9nGNKCd+iZmcUd4e5TtnUfrlMaSLX
QKQHB325msyOTllmChPtZvQe83RmBGF6CX/+vhQw4jxzOg/2In+P4Os+W/T7+9qaQwb/rhHIX/1s
FTKvEILxqZE7WGlWDIChQfng+adqyTQy5D5+egc83k8/u379PjvFKCLDlWlG+DwDTCmie9K729zH
pqpACkeDDMXmlxJMYbR11kzWAp2d+1qTMdE9sybFqVpRkPxKfy/0tDLuDwES9EUCVpcJzcf9j9vu
9xsQfGttUsBS9lDBVK5wjk17X96Lrkr0vN/9DsQ7lxHbamtvBOyPjssqXs3FkmvAMukNuGh0ClzS
nKthRdMdSkTP44K5vn6F9uGbIF62n6tHcyV+y7iwt0BRHWhDnV92YOyOWx003RykYeLOo4pIsVSk
jwbV58sjEtMZR5H8wC7wUZWXRP1uZm9m++lkzUFBtIk32IUp6cB3WqdleYypColIP0/zh7LgtX7q
H04Romvmg3LyE6ToOq0O9lq60BJlW4flIk0SPyehWSDjGFitGi+MPJ0JRmKZkjNc/DYpUjSHyCiU
kt9mtonvHX/Zg0bQUBenceYJMhGSyJaY/QOrTplaPlGD3qRoeGeFb5gvtv61mrvrJ/8+LymoUS3B
TSKFpBQcZmkcAPfoZbxWa2UZ77PV7ZMzsVeil2wJbhATliHpEkx1La36IyYy7yOKeknyONBeSoph
cdvOxGXL7+d4iPgN2590QNMS2b/WFhgvTUGYnNGO0+Ajj4labvZyKl61UbiE+em21cnVgY6Cn5kh
Al2G5Vb9oTbyAatm2C9K0mfzw4GBv7jf3rYzFdZdDWgU8gp0Pq8HvWwzbSNENkFxaEEBk+Am2onp
RUEv5P1KF+2DwDj3/lx3d8pDzu1Krj54Y5zYnbDL2RoRowtnHldzBiQXRKEdndAWlmm7IEvpv4z5
XF9z6hvR+XcgOebtxgvuMmiZh6hvverIjZh+NZydW3wfxlWcvs98IXG7SUHBZX7ftjyNObUr3K+T
or6dOJjR14KgLNppzwVBOF71i1lysomb9sKWdPcNmos8aNchW8MzXgzLgyyDgL/YHlb7p2ozs7Ip
a4J+XJAXTZAhmG6aN4eBKCRAUSZFgzgH0yio8O3N8cffp8IRo1pn5qTFEUU8Z7CIrtbHk49owzr8
5jULY+3sDrt+Mcy1kabcg+CHrhaDlHR6pIsmqs1ISUZWl2bxXecgHE4ZTi/aX31Sfbi9kxPXJ683
wEPkyxPk96PiFprVsrLS3Xrl8pCi0Kjt9r22qE/p8ratyWWd2RLn7uzxEZUN6HRiu685StD03dqJ
9ssDeu5pqs+Ymkhsma0TdwghitatFOLVdKQPZxDild5cncIvJy0NemUme54qAlOyMkAnQaXFi1sK
FA0UGe5g9YTah+jt+MXkIdVtrFVz5B2MBMR8rWwiMnkUfaBuYeDimjc2N7pYjTRLZNJZvs5ehAJL
vUEbYfTrx+gnM4zzYL2JIPJ7Hp5IZTuCV/Hyqzl93VVJrfAYDmOkezPRhXbVZG2Oh9e8j2PfNQ9v
Spqh/Tg07TJGXxg9yFkoyNR1Q6uY2hPIM4oO8mDafrQLZYgRqDJ7b8ujZXms0/eqoRXpMdSgGcu7
5kf15Xh4TwcdqUQuvrr9flDSXWzH8eKQJcFtb54qGAD4Ya4C+AG+Jo/buPzZLMtQZO2cLQ48Lsm/
V56/7+9GBLDhD0x3vGtm3rcTjs3oGpUXAUjQeVVdfo3mVOjdMID4E+rEcRi00bDo9jOOfW2EhjzY
NPrLoOyvAH5JU3celLb4NdB3o4/R2FVeh7wzFzNbKDKgywsKQ2J6k8MqGr7SatCTrbusZwsLJOWX
xzehTRODnAKMJk7QfD/7+gAJg3wxWgEYllM/ZRysenQwaLp+X3zWvC+3VzS5c2d/X4TAsxBnFH1c
9KcEdb8xDcLWXeeHcFUykvW/mZEuCLsX2abFMnrvQ2Pscl1dNH9b5gNG+POtktKsvW3XMfRhpT/o
7bJsXrtmeD/G6scKZh4lruLFybAqJLEPb/9kbbgDcHGyczlr1py6HQtSF7/r7nLlm+E8VsNf/5sJ
6SJyjsZwsiK+EsIbSrmJ6m1WzSi9XN+rYvf+rEI4ypkj2G6Rc8PtkdNLat/J7sbuvTusCkjFI9AT
t5cz7dR/bElO52lFWe8NlpMj+VVTcIBneyZNEB/7+qD+MSE5nFqhPlYb4qO4R/TfOwNZwjsIHg5x
ETRtuxoRnL+9qGuqYuF/SL8IGgneMXKkAyOl6fXxAMtTbECIEu0ZXUmH5F4ZCsdHQeujdijCRdu3
XxRI4oLDsbLuI8QfakRL8iFzV8qYaIve1qN/8mkFfwoNHnoG8txtnqN7aTQZP4wC5kC3tywNqOwe
q+7RUef4mqY2njq6TUkTSN1VCo8ukZBiY+OLhp6YvU6ZEnK0dXZ4tsovlf759qZPhS/ttyANVwzF
FMlrrZNutpqO1+bewY8PSiDGubyy/rskLkJs4syM5LBWn1VHPcJMn/1lVvVDpdpYmROPmjoW51Yk
n63DsasbsRitWY11t1Tqw4yPzm2XFCKd2OkixcbCiRnyyhnu7KPhM5s0E+3FLSgfvvOFSLekmbiJ
blSYCY3+Q6hYD7o2BsfO2RVZtumc/rORaOTTc2K40/sHiSTgPMbLZdIYQ7VjZd/i5wrt4KVtFlAi
weY7s4eTVigf8gqhnkh38TJQok1CvcLFit3E1mZfQSzdKq3yfNuxhUddbeGZFekB55il7rZdUZKs
3qmHbRN/KLpdN/dum/IHHRFVjo4GP6CMNRDvKDOzCFn2+GDHO09/0s2Z23HqXjk3IR2dznFO/d7F
RIkMuJZv4L6szBdIKhbd4cftPZvoTvEuJEsi4UYSlK9z+WmiWMSjXnyaHmWTqtgU1Y8Bs/ah24CG
eFULuLiyw6tZwELIoyRx+xm6hqnoB/ssJTqC3HWxkb6p4jkdv6Bsq2J5chVjcdKPve845f5h8DLk
0yJrWI6alb7cXvyUW55blhzmSHafxb+d39u59Xe33N7++1MOef73pb1tu9G2UL9hZb0YZvV8Na23
UTL4VTjHZjrtlX82USz1LBWJrbqs0d4g56U0HPdCPaJYIwO7+Qcr4rnAWItB+17GLkf2YHrqkSN2
iNWFwuRvEt3pp597ZQ5kNukUfwzJDIaOlrSNVWNIKZ/32jYq37KYtIqOYmK+dfXcI2XyS52ZkwJU
coQmW4swpyYPjecse/1Dt39UZqVqJ0/2mR3J40Jtv9ebQeyfVq49M3lNjv1XjsVKlB9Rv5rJ6OaW
JTkg4Ft1MAvMec2qTU6+bm+sYatYc0x+k96nwXImBsWAd0i3sKWERXwq8b7B2XUdD+NyU4T/7BuR
itGRAhYj5y2j5qXVoLIYc18HNXw5LbyLxxod+b8/G05MRPVe9Joc6j7StrW5UmeeTfy11A+VsnX1
ZTGnyzX5Zc5MSOdVPYxjUnuYCJ27DJ4V4/hZN9BcMGaC6zX/HGnY+VrEpzsLDGGLSnEhPk3IRJSu
rxsziLxlM26MPodLxo9Rga6tGb+bvlXOlieWf2Y1YdKvjUX6jODCqvvUrKO/oHgVEov1WkeMzr8d
lib978yc5H9t7maG1bFI5RTY3l9Dw0Z+vW1iMiBx6+u4Hz4uEyvGijLmw4iJzGt23mCutfIXMP2F
mcVL21C2ybH5ftvi5O3EMB1D6SjBXjXJLCvMFSPFolV1H2rPfMu7/cwFOOmFcLFTb4Q28IqgDGLC
4YRgTemnx12BTlR+/GL1K6MtZ77P5Oad2RH/f+YOe8vI7MrFjpXc7/H2k/cQGh8TUK7Zp0PkLG5v
3EQVkfF30hZRP+VxKT/eDnqst2FKVWPMv42Vn++7hcLLuUz6VTN8OrpPZvi1Hn9pClV+hH1NnrZ6
vkCwY0jqpeP9vP1zpr4jj0gTNV/ya/gFLhfvAKPPjhnfsR7vKBIo5oxnTlSoYUkgWtGhFw9IObvO
Ou0IQw8G9gsYuMut7e937Q/SgDcTrC2gpjn2h8lnO6MizHvCx8Zwq/RYqaJ6jDpxXYoxBFRVFka5
3CNTA8vSMly8ldGC1uQs8mLqlJ9ZlUc4UF7IUuR7S7+tUj0Y7D0YXMt7KtvssWhOMWUATXsz037T
VMc2sNzDu5bHPKMzrthhiD/EPeh0NQ6Hv41phArHFfqugqWLJ9PlB9azg5U4JsrFXf06jF+d+qOa
fh3UYF/qq/z/SLuyJbltZflFjOBO4pVLb9OzajQa6YUhWxL3HVy//ibkcyw2Gqdh64Yd9sNETA3A
QqFQlZXZfVHJn7cd6vrUXtrjoh1awlneDQQdv+oJBTvPdKuHXH9yHSp5UAmwLpeWuHMbqYo9DMOE
qn9YrmB1Tk+KXx3yY7V6uVSG6PrzXhrjnKqkKsljlWAmIzu39UtWBlnxr2veFyauEO8TKpGUwoSR
nodlPzT3i7W//XFkZ4NwqWTbqrTKUa2DorY3/Vhw//UeKFn20WG1PJCF+tlBvnf/IwagdwKINYbN
+cbJnA5Ll9rsRD66e/rEOGD6ncFmCVmPqvAX2TLZMvjHNkSx/jbIuYZtGmXnKAg68y57mvbRMT+3
aDuzuUVZ6ZN9+CtTYJ1y4NkawHhcCgPaThirWyR+GGnv9zkUbfujfNJUmLSg4fa3He4cm+pEur6F
nRG0yXuym+8Uvwudj0xlNt3JNAz+hzmAAxi0AvNPnKMYpUHKMe3xFjh3579EqZR7DZwO0Ab+Dd44
5IG4Df+2xr081onYjavCmvMBM+PpoYWqDEZZ3pMXpq8Nzl7JlX99moEYBmchMcF8gKlTLkihhTV3
awMZG6ufPI3eAUPvTbLDJsgrLoxwTljqGgU+HkaI+SfBDJBxtrU7vOlBSXRq/zWtJGrUUAqxLdAS
YdCaf+TUbdlOTgGxBKPWF88k3Wlykje3//csaDACHh0V0ABoKPHunnVubqw9pFQi5UyHcMlUry3e
b0ep6yuESbUYIA0DcwKENLicxBgbaxxVnF5K8dgtuuMEpYWsLc9GE0tyTEELFTUBLAOyUGB1uxqB
h7i7pSYrQpP2SGuPyUyg5/hkQI00f8XL6oO8fyqKhlAVN/AP+KI1DBZe3sjOUjldUeD5UZzJ43xO
T+aTGfTB6tu7EvZk4y0CXyfo1oP9EQgw1+XRWL3iMpKgEqgoowQHFzgbqs+jjDWVHRguChJwMIJL
GCVO4Iq4KOj0edJBABWt+BzYwvRcj8GoHyZy6gvJw0P4xTCdAdlj9D4YK+7l9vXFAPxVUUNvYPFm
lt/52QcIyK4PReFVnob/hOTYL8Ftn7zeRVCxI1ow7npGZ8f5JG1nfS2iETBKYvoOgMNd2Xu1LGQI
wu6lGZaub94iw9TMY6TFxc/clY0ipWEcOiHwwmH6KBv2v879mTFMpAFDABQdH+OTPq2yYagLf12d
xzJRwwbaRre3TWwCrgGiDqZPwaVNJqWDMuhN4ecD6gf640I/3TZwff0CcIuRIJxgEBBdDfHnShSl
IM4o/FY9xvQxwRxr136uaVBFRaC4gVVJ0KfXwQlZ2s+BEya8CQ2tyy9UpTPF3djiC9UGlORAborX
BNSlfDvZ3V6a4KXIEkKmoEhwrK5oMzQ0VKlFkLoX5kt1NMNs19yNn9gs6+rXZgj+c2Xf4QUVPcju
R6Efbk1zd5etr446uzCdYQY+YLxH+V79MAAT0e7krBPCPd0slPOScc2HxYiM0m9LcATOr1mTg9L1
Pu8kGfZ1lLrYUH4MoHcHqzdTvBicYs4DUrgPVus8k0kB0KPS7sq5k5SaZAa5WKVWkOED+zpS+hgA
wTQshtgjGeah0rdeNhAsilDbhx4Xgsfe6JTMxOKGxN0pNEybeD/J2iGi48YmQX4SYbE206X3l2m3
JHGBNwojcGJyfNqe7P+BuD1L+C7vE/alftnh4mBtzUtcsI1T99E9Y4KDpMyZqef8E01U8c79Msbt
XE+MYV7RzfLV2Mm81ClOTZq828t0kBzo62fJ5arYOdhE9znJmiyrYcjCENmeCVPkfl/4+o7u410n
CR9i3/u1Ki5QOT1tVFJhC5Mm3Xfdi6tCQjfJd100hJGZBrfXJtxDdOjQdXNYuOc8vYmHKGvNrvAr
N0v3kdEByams8YGOpJeYEi5sY4p7LAyQL0QlC9GCLE3YFICAKMkxijFzqCu5x6g7bi9NVGgAbyTw
qSBs19UrmmnVjm0bFHCQQl2gWAWKu9ANmvKn3nG++/cDashtNsa41UF/HDM8OYyZwHas5Kmp95Ll
CO7kCwvcGSZaESdlCgvJeVmPI9DYKMmNB+e+eeu0fX+2/H9QAhAc6Auj3IHu5iQqhwJGycE8Nbvs
0QzyI3jBvc6X66IInBHGkNODbBrTzzxwJ1nbaU0HGOv0t3w6msZ3k0ic8Fp6BZyKgEA6QF8iIbQc
7nh1/ZRqmZZkftaHNhT42tx7zA/ZzgkX5AbhGBo+nq7LTg0wsx5ED1DwkHxI0SpR6mcyecCgg1rg
MppYE0jWnCHNfIwQe7H7oysPv0EnhFXi17vItsG07nJ5gA5IBG0wUeZnJuZDT/X8wfmNOV7YsCFi
CO0r9bpeS3ISkRSUeKCoj/Yl+FJzn4Y6eHbkxRpBw+nCFl+l7RK7HtQUtjLYYrN42p5Zkr+6RIds
syi+0OaayjCUEwz1WXu2nfGRDvm/xjBhLYwUjDEbXj9dGwwc6mbKCCOrzxU6jmMdlu3v+BiQZlAj
gyoIBrsvfSx2FpVFJMxa9c+VeYztb44pyZGE4RXFC4iEA7IC+QAu+2sXe9RbspR+s35zQUOep+/1
+rBorl8tj3pqeYk6eR2mupGm3Q6FgrwTNZO/LfMv8c5e3dTuESfW9KNWn9L6ru7agFayGqHgzYpP
tTHEbWNbOElGurXEsEg2/MycxkOdec4SDNCz7J+a2Yt3i2xcUJCsXVjlrhJzGttOm5TUNxXLa9Vw
7nRvKmPP6O4yDQSY3VNVypYqDEqblXKXC+aR1dLQsdIyCi09nM33RMYMIzKBmAspIYx9oqjARd4R
KhO4wFh0X8yPfWQ+tZrxlOkyPQFBnQZlho0dLvZFmBomBvOOLqBdYO2KHT3gsUxD9VzuIL75lHu3
3VEUM8A7BpuItiA14PauBVp3jpo685sZkpi26Weu5AEkdMStCe4ank1qLmvXYyIXU0Tn8ah8ynbp
frbQ9MQEhxaqB2TAmuyEiy5/hq1HxUYDWSI/UVliFiLqbFjVn9f38WxAYrANLBgNCqZiKruaBWk2
7uO/zfGNlMmomzXOYM7cj1BNLTAInGE0onxGOSC0MRhhn9m9nAeJZ2InDs7r7e/IHIN7vEDjztJA
HMpqshZ32stFBZGn3WW+s2T3BoY669V6nwto3lXEU+LoDzuRadsLXQdlNzYFgnEgvstq1Qp02+M2
8+fsZbL/zGvJnooKAljTLwNcLOnBzdjFJfZ0fp/CGLouzYH1A8wdiDWlwu+iwAUSFnQrHZyFqwIw
6XKFds6Q/WQB1w6M8t4E55osgRJt2tYM+/nmOVbP61KixIIEKq5WXxmLOlj7XJdcMqJwtbXCp2l5
ZJcYBILzj3rxeYwAc9IiBcW2YmgkAURmintfqosxWzWUvP0UODs8X5luhCujeBHGxe2CuPhrZEuV
ugNcIVNp/zDEyldaN59BsV94dY/2TRnP095Z1cgjQ5JRz1gzzOaPExhzpwgjWokMwMsM8udt+wdx
gRqFjh4ABOzw5IBWfTo7+uCrCbgwQt2W5ENCl0GjCrUxA48LPutvIbZot+ac+TUdfLfTPLeUuIug
RctOMaN5hbYEe8heeiVghUrdxUuGEnBzJh/0n6zjUVDcdXgP+qwCkn2RPTpFidDWJncSMFpKtLyd
kILP5kfaUVBG1VrynShDcRxH/fV2fBRbQ0/NBp8tyl9cfKzVBQyiEVaoxAC20FfLgWHtQLLwth3h
cWCcw/+xw8UsgGeR0o44DrR5nWni2cN+TCUQNqFDYMITIRfwiisuVGMgpJu6EXeNnu/m5Yxxid3t
VQiD4S8LPPvvmqFHVlhYRXYEtdsBNCwnBlSTUZCKLi00h/67EP7SoouZG22NhXSzvi+TU50fnOnb
OLqBAvhRoxxur0r4bTbmuG/TuLWlxDHMRVWKXkrr1Xhkqk0niYjC0LAxwx2mpTDcXuthRnXxidKD
5hbBQP2+XrypqiXGJL5gcafITiM7V9iXMtd7mr27tWTsR7Zn7Oeb+wriGBB1MPD7Ff27Mfww22DU
3m9/FtkSuBsEGCaIghJmQrM/YKzrftZkvQWxCQcVBTYWjQzpchVZtYLEJHZQvmvD2bhvoh+3lyB8
TzJGtf8a4NYQzSs0fzA77qddY3ppEgUDikAphM6ULnM9db3TovmduPWDMkQnBWW223+A+CT9ss/d
j5iO0KuEhR0nGl+cNQ/cPgudGAiDiUClrvXaaf4tz/hlkv1JG89oFAUXRo1SQDx8rTF3NnwcZJJH
ss/GvdITstiRouPm60btz1VNASOTvVeF/k1AOg6eA0Aj+SR2HKnZphU+nE0bkG+bEBV+GAcJHk64
jo0RLvDoMZ3zgUWEyULnbGrRXJN8f3GCtDHBBR28r+bWHmGigiDzEoLKF6074pf9qR6QMXd7Eqgv
t31OtHWoBDGSeNBsXCGsyOzAuco09yP6h7J+XdKgd55vmxA+AcBjAMQ5pnF0CLNeOlll9Uufa/AA
FQTprOK5RyvyuWeSgSVqdYqk0SpeEmMagPrKtTjBAkVtO56xiyOYNcr2rGGgvmo+3l6UyBvQzPrb
CPv55uA4TtemZgnJJJrXnprVHjKS2xb+x7b9MsFtm2HTKG5tdnD+HEKCkXlMmKf35AvYmMAXJRXY
Eq5I01AOBr8QuarYtTr44FA1Rk0LImtWlXmVtI3Fjgifb5ONCfbzzaYRWhvVWiYtgJdz4L61fumv
Dyu0KumzcqwliYKwZEGgB8z0PpBz8w13x4oUGwLgqKQmPgatgmoXh2hlmR4I2VPgMPaRL/F04RaC
5oHJYoC+yOC+GCpYUa+s0JEojB+0L7y1lqR0Ah4vzCdtLHBXFGnHbi1ytiZQixsBAJE/lh/pXY7W
kh2MnUcWD+dKD8CZdjRk1RjhwdoY5+8nSxn6JTUB+Q6WEPNKeojXxSfyZQIa07B9EpgP6aPyevsY
yPaUu6FqfQJrSISaCGSCPTtTvMr8dNsC27Mrr9wsi7ugUBM07L5g1TOtLjwM7gXuBIlGAzQlRvrv
uaMvPiCPJDBIMgARhA/oNAakFv4oqu9Gvc9k97rY+X8tyuSeSrQC62gxY1FOHBRd8BeHkh2Ab6V5
c+PAROc4CqVHTnjAN1a5A24DtjgNrEq4PkbP7YuGel0X1jriFQNjyriNJP7Ilz3VMZ3Ttoe1sRg9
09hNOYpy9fG2dwj7dZsjZzIH3QStuJgUfUpgJTsucI8XJuswHoCXPNR783U+sdkA3csD56h9M9+r
F/0g0zWXHAG+X5es/Tx2rCw5Zbo3N9SLCkng+pkh3TgDJhdXLCeiCdVgghIvfSgfBgjgFJ+qXbJb
H9zB007xtyqs9laQPnRBHMh5coWH0ESNFwoyKN/x/trnapIUKf6AFJNV1rltPhb1E9Vl7CPic7Gx
w3nosgDcbbSw0wX66R7sGYicnhZ767490n330fz3z3wkpS6YsMCpYVxNoteOUucOQWramq5n6CGU
MmV1H4F7MPFiAAxAZQc0KnfUG3vV3HpGngAGo9fy4SftORgQUPMZ/mrJ+zIud8Hj+MIit4l1DWXH
fMGiLLJHwdVL6oe2Okb2nxa6cLePn2xxXEpsp7To7ATJnOIsnmr0HthbblsQvLouFsOd76JQtWyw
VyTdKxTiFxA177LmaNmf5/6roX+4bUwQsi6McRlC1OiTOprYOUhbfVg7jDFZ+v2c5+FtM+JdA8Ep
G0CHjDt3pbUZBKenyYZIX/3i2p0H2ebgtgVRxMBK/jbB90oG6izK5KB22mp9tHgtAWGqOiea57Sg
WVHm1g1AWET3fT83Xq9Fhlf2iRpAev15zpN33cnBwzKYXkmT2EuzoTqYzezsFqr391Zjv85D9rlp
W0PytUWPfIAFAMYBDF1Dosv57qAmjqEQJO728xQ6u3rPRF3Rv4I+gKxgIfjYMAViCMbYib4O57tg
NVxAG5e2YIU4JcPTMn+ydEnuorEvyQVufAaUQ6DViWc8X1euFofQIoFD6fsZurFFkOzMo5WBOAQ6
oSR0vpDnDlAZ5DEWVOHcsJMdUOEfgIcjxr/RgzdMLil07bTI+gXHp+x1f66yw+AWYQ9R2aaCyrGx
+rRcvJEMEgyDeOGY1UNsxQwioE+X17K6QsYzNWI8w4/qG3mMD8aBPGjo2Y0HRKRy9KqHEP/HZdXJ
snDBdwXDIXgCgOIBnZnDRYwMXD5TVGHJtftAaJgb32rZrLbonkK3gL0hHB3zJvwJXhdSJoWG5Zl7
e/FciIuBlzjZAQH4vNReiQmDALy9stMhihsbq/yhTsxqSfU1yf3E6b6Pc3GIk1hyIQo379fCfp7P
TTq1VHpjtRZuK8UI7eE8Jq9WLAmyIpfcroI74igHlSmuyb+wOijdH9IjQ0o6x9shULBZUCvA3DTI
hiAQyqdlg94tZZ3riICdEYJ2Mqhk96yopQMTNpo6KGxhzpNz8rgYR2tWwU9IAxVsBwfTt+4gVgle
aqisFgcLSXXhy3o6gi90YZRzb1Rr6gnTZHDv9BPVvMH93juSsqNAz5VN9CFggKsBFKRXnZyiMajW
wUZyVq273Al+1rog6F2+twMo9Q7W8xr+E85t4UcDPSDClWNekxDWbgf9IYp4aSCXIOa+NP49QS5b
moMbBtUuBrK7DEzg3216t8EFUzIw+lp5cx/02o8Zt/Fv+N/GEPcyXiIw3Gk9/C9DyeEELZrhPrEW
4/9phR22zXm1BmdsKfMGN3JAWJkDKVtVkgMr9LhfdzJf2Xf6dWIz5sgnE/fo1I91Ue3r7jea3Nub
3+XeOBEYr+yOJqVvL9W8c6q5PWimtuzVtHbC3/g0mwVxPlBEUG2KwX0G6D5mV1UTLwxJ8BGfoI0J
7utXzuzOSZ6yIeb+zb4foD+U+AUEy/Qjcv8xhMahb/4hi3myL8V5g9o2DbrmCEjxCHWWMR4wBam7
T0bSUUmixraIS2y2X4sHXNbFHJn5iMJ0At48CmZmSIyg8F6XO3MNbn8tnYXRW7a4F5S65MpA9Z9P
AO3cF46vU3tHLHqvVNP3GefXcPRXTX2zdPdDOpyMOEC7zovHJFhBkam92/YrypoepobeLOsPPf46
jZUsYrJLi/8bwfzggjOPvSD4+clldejY2OCQ7UOAXU9spGd9YAM9BpMul6WuojCpQV4IZOyOg+k8
bkc0MzW6Tklrf1gPC0TUDPX99p6LDID+mhVmoex7VW3WLdDeKDXILBTT9g1L9cCPK/EgQUkByrq/
THBpQAI0RF8ykRMre411zIJkVlgn1tuSEwk6TnQqtpaYf21ipFslC9ViLGbJDlTd1S6axNbvOMBP
OUk2cnc9P2YWzWotAz4JK/1qKP1arGoxBMlBvSOB9Xr7+4iXhBnT/1jjwkuidegHTBk2z3gDm8jS
PNaa5GZhv4L36O2CuFiSzHOpKX0Eebt6bLwyTf/ssuJJ6+jn1UBRreuC0ZTVf4RuB0A6SNEdBhNj
y958qRi4Vj0vIKqy0OVRpc2HLm5kH4qdjat1bWxw90xtZpoJqY0GNXHlnJLqwaniBL0AFerqfe2e
1iSpD4XZ1KHtoknQVe1jjGKtxPtlK+WuIHDUGlaxYli4A94Iz/S6syUWhOdrs07ORao001a7gwUM
Qn814zSwHfJgVPqLU8mKsKJeGBIA0BRBDgBsCfz4mLlm7DpA2oa2KJsfYzqFyY/sDYQp+2YvA4KK
nB9jrZiehDSMelVRG/XE0nK3A2tr8xQ7b1ZyIOru35+vrQkuOK1zMXWGqUNOCrjZYl68fPhk1uFt
I6IvtDXCxaVotcycsHWMCiSzgnK4b/vAlKFLhK8U3ICY4WKs9Vd6akWZ4d8BDBMOtGDP7ql7TILZ
QXCKX4fdFDQoj6ePkOO+vTjhRwIniKlDul3EWNnMmAmJ4BLD15UcnXH1HFkdTdRvA/71lxHuLOtr
D72GwcG0XTip9/EBktVB8Uf2Zu5QMArCGp2wIMYkrRLImhui87u1zJ1fUAXmS2+A2aKu08BVvvWr
rMYg3kCwZIEbGYMg/GR6k+RttrpgxaJ9e+yHqvVMiwJsKhNHFPsHAf8+1DxQ3Odx93Waa1bh4i4Z
d/HL/M35IwsUPz6PoblD4NjhmbenMsV0oetvbPLBqa9KVUmxOLVYvFQ9LLrlDYvmk1LGnCr8UBtL
3DVm9IuuTDqkIfrmmzoch/F37hOQc/x3+/iWYZXTPHJq+GA1tIExQZcqCvNR9XTQb/bTlz5vvaz4
oEWHmH64fcREN7QBlXtwnTDoKn9bpopipGOLOl5KjV1Rj+dI78KWzHu9yJ6nadlFs6waL4z0jG0K
PRpIdgLKenlD92SprDoGh0eKViVm1zEpHHvqt/FUHnX0nWxVkoWITsHWHvf5BrLa8bqAxM2dvmiA
QLkFymv9GNzeSZGTbKzo6uWq4h51h7mEFTJpx7x0D/lEPt02IXowgZIG9I6YYmXUBpcmAEgnfaIj
YKil85oXdqDPxk5R52NaG+9IQ34j/II0EFcyZvCA7uHi06I34DSaZrDRNdM3OyX3Q2+nXjSUktxa
6BCwAdITJrKr25xDYPqTWG3NMtHuNAZzkN8VO/QW1FN9XI75TobtFwWOrTl+G5OqW62Y1a61owGe
mumYOY2XjrLXiWxdPBdsNbXKmmSA3k2+tlM86xAdnZDJANXB9DsyQEBM/9pFh3vQ1U6aNTrF6yHP
TgvgMPldGiqh3eFYFYduL6shiqBsQGij/AWQMdiPeYqQfkGBXItgzwajadAdjZ+VeYyuQUbsH+Vs
ohOGuV0ovYBc43qoURmbosoiCA8Nk2L5caNEPk30RpJRCdfFuJLg3AaQTPxd1veFCh5GBQjAe3Vv
7o0dqy+755Z4NLR36qGbJOdM1OhAVvXLIuf/HaNIUVvIpsQxPTQQM8/UFcytoFvOWq9sJh9Tbfsh
/T4OSVDZ6WHBdIhbKo8r5A31et7N6TfAdvwuL4NESpErCjoYKNMBkGBDuHydAGD8ODU0bEcDUkbS
nvTiq5Efk+lZaSVxWnhetqa4jHlUujQmPUzhIodKVw/RNkbNWJ+TQ3KSQS7E63KYYBFKLXhtXwZT
zGG1cU1UHJf1i4K6pzY/RuV72u0m83A7bIviDfIv0AxjLhENJS6OWkPS5quBzwu5nh9lrZ4a91Os
F7sVm3jbkuimY7KEUGTAYDZmZi/XZK+23msr8ojVdsPBJYESY4S/jiVXndAMWDtN1HYIQgC3oKgj
Y5y7CKAY2H0bsnynk/a5niLJuZCZ4Y5F1rZDU7W4fyaif7ago4EeZ/6YTDJKY2FcIcAQgvEInGJ8
bdpokpSOCa7VqslBoOeumtcPuSzHY/7E1wzsjRXunUGTDI3UvMxxGbjPaeGZU5CMoPpgCBwnpD+c
j9nX5ofm10/KSc4RKNzLjXXuk03Z3Fi1w6gIR0NBxmwfSiuLvXjQj7ddUBeeq40l7qvNkOAyigo1
n7gvkgfaRJXXF2TapWMenbXe6fxeb+g+iSjEVzFwGtpNkwe9bX0v8FoJ9cb4kbfLfAe6Kwodqc68
m6ryiSaj+1S6lhK0RVMf9GSM71y3pGHGqh5MNAnSNYrymFagazaGXpMsSxibADVlqRDG3XW+Izx1
XVQlK+sqPTJQQbsn4Kksj7GfhXKGAFHEYNgFJF2o/19N+ypV2ybZoJc+akxeSRpvKPq9Ai44WV1c
5PoEBLxAbBtMMZVzC9PECVPzNvftzvHQ5fdq2YijyO0BkIDqu4l2OtjRLkPSZFZJnRbIgYpjfNAw
omTt2SixLKcTLmRjhv18W/XLRqceO5jR6+GTanafIP0gCUcyE+yIbUwoDm2MOcFHycp2eXWm0nku
uuZ3Yut2v7gwAYKmOtGXJvdLBcR104MF2quYyqAVbNf5YMQqAhiwA980VGAv1xK1WdH3HTJubQCx
IRByz4rvODsTiDLDr5HkZL+BqMBdC1EzEOVALIMXFR0oIcqYrCBTROk8io9KAqEM2VSf6Nyg08Au
P1TQAZi5XJYd5Q0w4R24zpV2OUVL/akh6hqqMSjklbxsPtyOdUJzLuRnQDAHfmweoNI0/TLGDXQc
2+ReMz525Z0931HDkjieKKKCS+ZvM5xv66VaulMHM5p+nhCBINpWQWSKPAy1jPVCdE0ASw+6WjCF
4inGvSHSKCshqsMqHfkBMFRfK8JBKlUtOkhbI1yaVxOdUtrluW+B3zyCADEYVm9/GPGOYSYdlUrw
MvEP5XYl86r1be3X1Z25fE2Lt9Q5L+195coIp4S5O6tNMrZEA4gzLoIaZrNmBWKoH814Bdkn5wCA
VrBMXovU3Qe4DdAAKJ1DzS2YoXiMQs7+9lpFnwzy8UCfodyPpgcXMMokMzJ9ZIrKmrVTlGZX5YBs
jp9vWxHtKGryuCmQ8IFUiDtZKE5FtDZT0Bc5k/Hn4CjLfiTrRzXLySmxDNy5Ix4jt23+xCLxUcp1
IbMGpjJMLvFTRfmgT9Aw/4mQosfiQ7q3wHWZB6jEhhJLopMMMiiMxmA4EC0I7pbCU1BZHfbIYZ23
AaMr+aF8ZjXM+aUF+6rhr7m3HGbJpooOwtYqd7DbER+1qI3Wj03Vq903u329vS6Wa/EbuE1a+GWR
ZR60GiCFvAeJhxubT+tMZg+gTi8vv3du5MfFIPFHcaa0uYq5EzFAjnTIXdxgaxzQ87SHzK2fYSzs
cQ4tXz3Ivp3IM8EeAsFMJO+MSOcy5nftGittUlV+iWfRl6Q1G0gIWc3HtkqqMyQ1o5M7aZFkY2VG
uePQpHFRGgr0W2ZowFvk0NLeH0BxGyWvnfEbG4r7jFEeYmYLMYYLypM1qVrEJIXGnQGIYL3vDvpr
Fy6BHihHXdZ0YX865zMX1rjoPK54IFCrL/1OC6LmnKp2kLa7Rd1py6kwRy/7HdK+C4uclxZkHpee
orfeNM8JqpiReoRuuLcAx6MR93D7SAjCJUrOmsH6jIDS889+fa4wD5uDVYB20b7PU3+qupOuy2KX
yIwGDUY8wpFaX+lDGhADa+ceNe5qtkOzrO+MVgsdkFX9+9WgKceKJioIo/k8DvS2Ch5XyEmX9ESW
g4rZThkqQRAaQWjxtwmeCGsqSUxVAKj8snrCZd1MmTe096X772MhAi/gNdD21dEY4KJGC345ZGhI
3YoW3uZGRxOsDLc3S1TZu7DBhQqtTlOaTYCL9KHqawHDT7tPOMOoV9Y7lNpk9NqC+H5hj4sSmrFM
I/AAkFnVngkUPkYJ0FaEdN8a4PtGNF+nOlWKHHThkIMBPV4MpHsMHn4SyOBCIofefB8+CI1TUmoA
hmEtCXiFm73SDp6eSsKqZMNMLva4NQUgesYHirrifkE1gKna33YC2Tq4YAMu/LzIKdNKyPI7i+Tf
u3x5cxWZOwvNgKoT8gh4ilwpcUEPxHXQ5ULa1+F5QL4lxikvf+MVx4at/zbCtnPzIh3VzAZc6Gfr
mtZgEfQZcSw9mB9m8kF5NkLMcMkGRNkX4G+HrUm27o3JeJlMLU2QbRZHtJ5AXBzYQXl2vcgb7x3F
k8E0hMFns0Iuuc3NlSzOwoA280NETc/J0Kc3v0LPTRIbZIa48JNMIOty2cMnmr7QenyN1S8kLfdg
Cv/wG/63WREXg+oo6qo4g/9VVfZAodpHsvqbbjdvt82wX3PrO3Ghh1ZqoQyQSfeXGfO0Sg+IsuoN
FUZCJwgg1g7d6aUR3LYp2UOX64BW+Qwd+9XKfRRuX/HrvcSIY4wNDfvYlE30ikPfr33k4eXm4Lhx
UYHpdyr/AxfSgbKZAn1X7gbV+63wtzHHRSal1huyloi0q0rv3KUIzHz6A7mmLKJL4gZfLnNKPVVW
SJv7pXengP45RAvER1nmZD9iuBAztspRdsZkJrkoMimN7WYzyt/AST0lRvO8TMZdYVaSNJadoBse
yVfZF2VejabHBTLFYFqxu/yl1uyXNotf2qaYPW0cJUdaeJlsPhkXO5RC6eIoR45O7MhzbdejnSZJ
JmVr4qLGive40o9IWky3xyQAhAkjvLe8qMpfyBJlYWTLoCiyM8aFD5pU45QbiFOEVYbrH459mpv2
ECkyWWfZ0rgAMg+2iwYSdB7nqPAKo8CA4SGyz1nzRqFnejtwyA4zjwQfJqMdaw3GJn/dMd2p9a64
W3Y/b7DjbVuiwAj+Zx1jZRpkJ/h5G63Wi3VcUUybUFht6vvVfOzbBvQ/D9183w+SMCwa8sIoyi9z
3OEaC62f4hytssGB5kQ7ei6NvcRGWSgmoNKyg17vQwXQ0MUkp8lOA70u9mNlHoyRSththH8Lir0u
MHNg0MEk4eXdraUaGbTCQVVsPTKuclbfgEWTjRKcVz/2McopOSAid92a5Ny1XsaM0mnEbRevj6kG
rTuQOXs5WOfNKJfh6USBbGuMc9nUtWo7790cImmVl1oAu1EgIltZwUFU4ABGH3VFvFMIWN85O+Wg
geFh6HK/eadBjUF6oC890C7MIfrv4e+E5401fmDPGKEYW+aollYAHsxqEJsgBzZ2t0+F8DsBIMik
jjDwyL8jzdnstMRBwbQq05MK9ojYMB9Rw8m9aI1ayXEXGQOrDmCd6IlbV8IvTu+uqj4Dx7Eq5nke
+0d3xnBAEePJ78S/sbCNLR6Cg+u0HycAvnx1XF6pBQUiSP4em8V5a9fux+1NFF04bEiWSZ5iYJd/
wpJEw1idEuW+Ca5J04q8WRaURcFra4E/TtZIuySmpT/bf+jOOS/DVUFkOTbzx1bWGhRJzICfFtrI
GC83IW3Epfrl2s4VreATVoLKtuoDwHSGMqUXh8bq2WDY6bz5i3Yvx2YLDxhwbmCAxPQ2o+u9DFQR
YL+dVmIj5536wwzjE/Xa9/JI8bCNXmTnS7inG2PcnpoowtqLCRwIaaajor5YCNC68oUUf+ZW6qWy
Dsv/WJwDVn6MdGOomnuAUq2ZhmWyip+N5L+UKYddfY6R28n5jkW3OCBhmNsG2zBjgr/cyWrplxwd
3tqn8Xwg9Nh0yMrpDz1FNqRJjpqwvAJWbExMg6QC4kPcZ2uWclGaSQfC4ZR/RTqnBdlO8dvASfz6
FWoOUhC/qEGAjjwkl4B8U3WMUV8uL3L7KUoMPIAV7TuJX3r9Sx+/GPoSZC2GuzDGWD/VRLJM0S2z
tcm9BKzVqabZQvTq2ne77FAPGXc92NxuxxKZFc5LurkEDXuGNKWb6l1T1IeGNjs9X99umxGGrM0G
culJpE95mqvYwGWASL0FCnry/7TARZFUnbVGH5AAAS/4NXEsUKQTS3YlC918swz70g90TZkTy8IT
RtO+G1Z/JEp8sDLlbJjJw9BW77c3jf02/iWz9QDOz+s0duI4Rp4R1zG+yXOU54FuD8/5KqG5E8wm
AGxCoBVB0OG7RmfTWRtai5U/mBr5ugMkzo9DJG2fewxdlE9sAHTxCkxYy/K2a7+4NMxtaBHliumA
IxNF396joHqwVUkScB12Ly1wm0jaJo9NCgsEA6ad8nmwwt58idU/aRVSKjlNgqB7aY0L8ok2aWWh
YiMbAsgVS30xWofesNceu+ffydkAisP9ZWvgl73WXAeyxyynwkStqnGhWn9Hin3WTvvbbij6Rlsj
XCAaHafJVh3lFvTqC/VFqucleC9croKLQYbVpZrF6jmT/xccswHZ4j71bWS69q7IPYiw+LfXdB32
Lk1y8WhCfQB1HZjUu+wMMtjjrIyHzHIkiPPreAEzoGVmw0yYu+CvxSUiA+nhgr7tvrvL6BmO6kXO
s9Xv1FTy6hKu6JcpnqK5HQ2H9hQRttUe6/hHP7xXpiyh/j/SrmxJbhxJfhHNeB+vvPKoWyWVSv1C
k9QtErxvgvz6ddT0tpgobGK7xqZtXmRWkSACgUCEh7vYBnrkns14PvnSyoTcnUw5AtI2ZqGl09uh
UKJ5sI//fnMAdWBENB7ekPxXW8a82aZEwWXRb36/4pn1S5eJFQidDliXtywXDxEeWzq2xZyWFCqX
jEAyhxCPcxi+VFBO1mO86IDfqBFzpfAxwQATO6u/zfIBopxAS+Qg5VyCJVJAxNk+r1+mv5i7M7km
uw3BrzNJPqjoBLsQy2U8EoDu86CKdQLRO+R18LTL0LSZb6isSvr+psKqTA8jvrYLHiR+otwwmmyY
DMzyu95zZ9a+5d5X7oDev6QTIbQDdDgm1zFshu7d5f07eHprdznszPOzUn5u6i8M05PMq+TSEDg6
63NiGhAZJlBkXL5XrErjkqEqg7n5ZqFoYmlp2GBc6rqfC7ZF1zDP8DbsqL5rqrpDVtZW37BXVu7b
9RfblWCBhQYwFw01FwjHvet1OhTBR7ewDKJ4R80b46SwwutrEEQ4XduZ4PxZBYNR4gxTFVhQPR2s
cAbCxGzWsC9exl42YCW6Xi+scc8MM2eq0zoU/uy7LbZiJstR3C7hW736A51IFHUB7mMja5hx5geF
HRVuYGQl0h5ym1d/qCCw0WRD5KJ4cGGEbeGuzwXT3bRokHLFwKuTRisEFzCpxtT9Bveh0tHvYtQ1
abhIh4aEzoFJKPT0bR1CJ+wM7CyXNliuOw/eB12hn28ixgcXQckKjAFYMhqxomjnPF13F1HYBQnV
b6tcwufVNh1SYGYR/8zzcF+HaeTcqw/OuQnxKj3JdV1ly+TyPzDLKUZZ5GWAObcbTSmO4LKTJEjC
M8CwoNCOR3DlX9rUGfUFMhJgIMZ8ISMYKaGEZuVFWEBt1X25/gXFxoCUeBP+xSTH5bZltWJP24rS
zFpH1vS0bJFhViicQ4i3kCGR/4/d+m2MS/1UgyaWWgCj40G5As/ckxOnZ5Cb+Prkq6/ZkQkn6rLW
FPujl88e1kxBHYGNbWKdnGMqOsi2bR0hZTQCpvqbhe7nBbcz5qMZUxlNJLejKNjv7XEumVvGrNQa
9KEzN+n/sOrkuSX2fPLmZZA4ijh+7ZbGNnd35iqr0movwZnzntcog7D2+MOBGlR578brcft23VOE
nr8zxoXmoeyNPKnrMmgLZ4RYaO8d+rqow+tWxD6C+wVewojZeXCyulRFCVI+YFDxcgTY5bAuT+Sw
QC0Js4CVD9qdZviAoDx8ZGeUrX33IdWWDPgpOAUDNC8nA4/vp0wmCin8foADoX7MUg4+azKbpnZV
gJQxHHJDu5dOpgQtjv14HqDfiZTJ5edek1m11hXN3iD5MvzS+hCUg7ESed/nJALVPHRJq2eELZnC
gXBZO6ucWxR5qirKhDt0c79Q+3NZSN48gvIc9sYB2SCuFQwU8mjapVRrCqwd2skHTGL4S+fPgIEC
/dSdmtj71suhyYK08MIid4L1PKdmSllaMH3ZSJiBJtJqY1rHElcXRqbdyrjji/5I35k2VsbKJPRP
zW8ODCusRWTylVCG6pKtituozIO2K4SuQJCFqlav6EGHamoy3fQyHRzhlbJbFpdVuVOS6TmmqII6
eajrIx2O03qwx9fV+3z9AwojLfjsmX/gUPHoZ3hLYi7ZCIdvH1f3ZU1vMlnzUbyW3ya4wKADd+eO
k0WCCg0FfT7W43hwh79qS/Vxp0iqCDJj3E1FSNJlxobkDfpLvmmfN/3XjO7SALGIVOZ8om8HHhnU
EFgdweKbPtsIya9Nga3ZfbDIt6X5VspEFUSRAXqBLBZBFgdspJdBdS401cgJ/KCrtaemWk7OUEiO
kHAVTFIPU5DsHcw94MZm6NypxWUBTj6oL3qgZsjjxPp+3c9E+wKqHYg8gprIgLNdLqQsFkwusxvd
Ird69mzi6KhxVkWeJol1wuXsDHFHdEqMYWiZ4ngz2nf5rPvmMN3r6o+PLMc0TUxEgCyWT4i0SUmS
RLPB1Wm+VuQpK7ZAV8M1+6wp0XVL4vX8tsQFUq8GX1IGxYIAgD+wdYbW1EUYWvX/Oyvc9rR0MdB4
gyuP/bQ9j46b+2ivZI/lRCQpkCiEQjj4ny/H7c+A89RtExzBpGn6Y3NKaJ0AhOT3mUUOZJW1B8Tm
AKBHuxlqMXwqtCxaP3TZgsxVgzBJ9VfXl+Fa4rqgMqpkoSUoL1sG+l/2O4YO1SswUavA8RwnJ1+3
djVDzR3osaln94urFzJ77Argc3IM8WHsCFUk1P64V0duUXfWJ5ewyehQaU6d+6BrB9vr4hqlkcW6
KYclvO4lomQZgzIgzmIC0+h2c26SNrQGwyqSZWguJ09gPMNbsQjyJQT4LpQ/FIX2dBhCEotmNMas
LqMGYBgbviiKS6w0t4VFlDxaYNFQDhW0uWVaJIIQhYob5vSRXoKQl0+SsE3r2k0wZmDIwvrWZnFh
gFXrlc7H659RsHOmpWOgwwWpNxNF4FaV2nVqAu8cbEsZqXrr16REjW66KWvXVwDpMor0diFUUqkT
rW9vloskKm1XUrPiyeydN/TztdBTQtW9W7xBEk0Et9bFAjk3MdRtLFzSoSZIa3DiKD79QNnbwj7h
4lXh++huX37C2e6bIaPgR1WsTz0G663uZSGeZBki97uwwm3Uoig5JhZgpX8FxcZpgGyGdp88M33i
NJaV7Vjg487zhTFue9xFtUdLQ8mi7+F5an1Mlfq2UZuoW5av4DA61ubn634oeu1cmOT2iRgq9ErT
haARB5l4n73sk7C+GcLqM4iT5/McsXltzZLkaAL3QCwG4xWb0kSo1C83b9OXrW9pUSFykedi1MJ0
nmLJ0oRfc2eDy2rI1K79As6FAHz1bzWSJ+UTw9OOvnVuQGZycH0LsIvFlw6lCS7si9VxrsnGNUF9
DctaGpHtvIzfzJ5KPFNsA6EDHSx0G3kpqt52C28cYKPuPhPQvnRl3JkyXLyojICV/LbCeaSj2Isz
U6QeLPomv/Qv23H2lRczDdEXAS9tc+PK9o39yXeHYGeS88h1SkfFcFnXYrQPxRivunMg2cGSEciJ
XfD30rgsxKsMm9gVJUE7LJAF6f1GxqAlDh67pXBPOC+DfAZx8fV0SFGQY3cwPnl3W6CGOYKHIvF3
yXr4aaDE0nOvbXvU/LfHRiF+13+VHCiRBQ3MY5BFwFgLKG0uD63V1Ms8Fjlzhs0Ihu+sVKYESIAb
n/5iNH/y61/k5XuTXJxQTN2ZOlD9Beho+Fn/tdJ/abIRauE27Y1wgcJYinlIZxhhJBXgWAf1qPvs
+ozcg4SbZIZG/BEBVPXQFWEqp5cfcbQzTOTmMAYGWb8z7stOYkB0ft5oHf42wDldYjt2n2IWI9BT
N7a3KEGheMDp2bZXiT+w78Kf1J0lfuIj3aym8FqcVFAvNi+MOxN8TZVf3Rqrb8esPyIjLRZvlcn0
/gAcBWsnFxzMouxyr8eJKs2ISZ5hLjEY1YCugXeoEY8KWQQUOSDD6oF4DGSF6GNdbpebr1bVglE4
MO2yet5KwFXy0dOfMP0ro/sXbdzeFOcZZdFmamvhc+ZDpJeHzH6iEK8xJIgE9oP5Tdtb4dzDMIp+
mhuUNyslskAkb1kPi/5MzNK3VxmBsIDDniEsNJQtGAGWzXtIthottDoRY6fen8t4vGUSl1lsRevD
9HN8kzLMjoCQPhaSWCXatr1hLlTNOfrdLsUpK7qbfH1onWDRjxL3Z7GH/5J7G1xsSs3FTTSK/VqC
/paBszJwFHQh4/dbf8hwqqKwsTfGxShLyxoTyS7aBoM2Hdul3sBEV8tEn5iLXVsS+xW7Av5Guqbo
LWTtq9rGrU0fSZ3/0ZsAS3XJ0Zndg64SGTpLtjK2lTubi7tZSVsym/NwP81j41te8nJ9r2TrYkdv
ZyPPs7bClDfCxkb9HGQI1fqH2Wt+RtDLxYXWTNJpY5l3cIFD3TDyPTvwQMYhWIf0aOO5+kWNdTTL
hmO9BNdXKMzU9g7CRQ8CNSZ3LGBvOVuvW2iEOGi4yEy/B8EEZGTSDxAYs8ON4Ra8YgH85XUTu2wG
PxeDo5vKdjtkw8MI2q/rqxIf498mON9AQ6nxwDiAGO8dSv2LW30bRxlbjMwG5xsraidpNWAZDQHN
x0ymAvwtxkPTGuUHVgMaFtRrMH9jAfx96YWl03VeX7BGxfwl1WlAtwQX9Kfrn0x0i+yNcFEJT62l
JAuoWkjWQ49ww+58b6t7Yh2u2xHG9r0hLiL1nedMEysEFS80RB0oVu4L6ifh6IPsXIv0o/spi6Yb
md6i6CjvzXIhaupA6g+nK4MCM33d+DNN7kb1j7w492k8fKDZgymx3zvG+Z85d2SiDNmSVXq0rt8c
bfTVzkUP/PX61xQFwb0hzgnxyLP0tWtxemuI0esPSnG6bkD82fAaxkllgz6c76GEmI7GCMCFonjn
ktCT5kLQWh3NeNb6Z3NRgqTMjtdtik4WmEMZJzgAAw5foekSa65Tiq3KtC3OlvKca8XXxuklnij0
+J0ZbpPGsXbcQsc9TNp7sHkU9Tfa3WIK4PpihFagBYaiHbIZwHovD69ijZY69NihzJgwGIIMO7Rz
qHSUGTiY539PfglS0p01bk0kUSqPNIjmbnPI8gdjO/Ve739kRcAZoW2FYUiLywSrYkraHnxfgV0/
5jbYINPRn+yXxZbg3cRf7h87NjcYvmxtMRoL3EBZjBCT1BC3S33PXsN2lZwi4fMA8y4YeHnj4zK4
4DcldFRIiTcwjbW4iiBum/rj2QRimWFUetn1JF7Zb3NcCDTrLXPNCebaMntYioI8tXYComyQZQTU
WF6u7xfLGPjkbL84zgPxGkJFC9J3wbwBC4tJmz9Ka3ksUjzFLUhab6Pk+Apj0u5jcj44uttcg9YL
T59fSQYYSTNF1xckzFnAIgsIpIECLsAql2dqy6dW3UpYyIlf3tpP1X0LOlQK4FTpg8n/l5wIVbgm
Ew07A+cYUsRcGNQXbTUyG+cKwxt+BkWJqft6fVHsq7zbJcRYVDdZB4h3wdQDyMIpWX8E8bWc/yrb
n+by5wds2CAXgnITAGcGd3IbyEiRIcWjNHMBw1+ftvUPj0ouDPFZ+m2ErychqbO8sUbAA26DgnoK
g64HVKR1n9W+5XIYYmfY2eO2Jpv7um1zZg9igUhdCGDYmFGOaLBMgbVAhHsMSCy74YUOATk/ZGMo
yWj8p5w2bfV6c0ZOBjG/wYXikvmRMPvbAv8d7bUixlBiXaT3N28JWpqeUzWsNll6KVkKz9Fj09yD
kjjibKmZd45dhjopw+uOJwx4AIkwXkUDAGbO8ciw9iUGT8BM4TzPq3oGei3OPOjCyCKrCK6E6s4/
lvi55yEfzW7w0KmCAMvqb7eaD3KWcIozGzwYFVCpsvFxYXTdGeTcrxvxDiArMBA5GV8XowFrnkOG
+0x1t9hd7OFzrw7tl3//OS2ALkAuA/A8Oo+X8Y+0qlKMPdLLqSnvMwtSuk5+7MwxDZRBhmtjsZSP
S9AxxUAA/geAKlv/7glsp4MJpjzEWiPZAvQm/L6/McDkoyvfMy+i5HB9aSJntKAYBHk5rA+iQZfm
Zic1zbb3COhKRz83QBxnS15TQhfBKwqUYSDWRmLG309e77iZgu73Qk5zuIXK1yz28Ki6m0JG1J8E
uqR7KgyJoHODVArGbDDpwPlIq7q0X5hF9WmFLiAg4cxi2p8Yt2EWfQC4AFZZTMqbFlpk78hFyzTR
zLwFImPpk1ddBYVPVjl3m9ZuYW02n69vmLATiJcOcO869gv59OWOYfxlmpoU1ixf+7lEZrDekSix
QPn5pkbbH2YzLB5kaxT6yc4qizg7tyxyRUtLC37SJudW/V46kiFKUcTar4rzw1bZGq1QEbEQ2ycf
Wtp5MM1K4pe2U8d13Y2SZFfslbsFcTnNYFdliv3Egv5uGLMqDGaFcW2y+0sWtt4ebu/ONcgM3+hL
dQSTyw+or5h2bTJ8wOJX8sQaMA3UuMN8DgafccuTYACEFRMZ0LNcXmlED0Us20PhmjGQgZ4Qhnff
S4QPWuo6I8EVB+nKMmQ0ZNUhOS6v9gNkmXEwZMVQ0UFk2m1gqnANNFN5UEjq4Wag48LmFWodytls
gRRKJ86ZaU1JzbFzzX3jC3Ock46LOuUVM5fcaTGaDsiDGNEe6Jik8FLRt7ShBcWUIvBUR63ocj9h
qSj6dGUTcFo8PkDd59yCNV0P6d14R6TjNILzB/CQy4YHQZ2t83G6mSeAhnNwxFZVpzwaRuU8NH35
lyS2CD4gAxZifBC5N2RHuUV1ltska42p+cQyH3vSnGg+3TptG8+9FhSaffYaGuCjfKsykK91stYo
C13c/sE4puCgX4LLj78p8mTqO8jogSR5/O4l3/Dq9aUAa0GgARkMArUK0WlcSXz4NKlbaKADD+YJ
AdR5KubOb51YlSksiHzfZcNJBm5XDUviLiHHXtx2zDAi2YfDy9tM+Ln+4aD/1YT66EvPNnsy898O
rgGWQdBVvMeGWpWjjrYFBzGrg/fK+jfFgT55azDc/r90hQQOiY3CywmVSkxk8rBKnWwbmciGPGx6
A3xNwGyQQ1LEhgMtXAhkxMtx/gCMF9TWDJVqeYDyWtzm1TpehfWCERptvZ/tOwolwFbymmZx+N13
BCsMauWYXgD89fJcbzYuIkog5l3NyWtOps8bRneobvoTqEeJJTlxImuIHxh7B9oW86XcgtbSSouU
6Qho+hgs86nOwE8++VUWJTLFJPan+IXtTXHBscW4ZL1gcBdzwT8c6zCk312ZkKxsNdwdhyabBqpx
0O8N2eoAS2N9NqY+D8dkwhRoqufflcIAG44kaAkXxtSmHMcFnw+f7Y2tWrirBpWEJeiqcNgiG3gH
cmDEYd/rlxpZYFiE8kkr4WJ3ZrkaVldMTeHYULCtq2rDjGh98Ej22QGZ41QuDx5dwuvrlC2TK2JB
m4i4tHLhmJOOifgNxSwIDEg+puhUI1HX2asRjD48w1Q9alSHmk8RzGUOaZgHan67vgrRvcmIzfCf
hvCIF87l+VJnYg1dB6IsQ7s1M0D1KhDimn964K9OD4nPnozSvEAUG10gOPHGQSbyrpo0L7NTbTb8
clqjfIzoiU0KMV6Jyjvoui/XORFdMnuDnG9smPfWBxUECfPaRp1y42DchWzR+O9pchGjXPw1A8MF
AFpw9/Vm1oqzVjaEYTChsbSxMzh+JRsbF/kEwxFDDQTXJdAclztWOAqISEuww3ke9L2U6seQEEnQ
Ffk2g8chQ8STFxxBlya6lGKUl/HvOZpx7kgfAtV0O1AZzkGwLUCIgGUJWue4Q/jpT8dt1t4xQNdD
6XOm3CAZH+xbVVb/lVnhNl9Z+s6157UInMqAJi5Q3+SlStKjbUogIiJDkPWDyiRqsiDX5zamqZSk
U0t8NWVLn70xvVXNGXMHXQDiWknwEfgA4CEYPGaVUkDKueDjKY0JlWT4QK7ZN5my/chdepBEBoET
XNhgv2H3xCw3LKPtQXy4nI3XCmPUYNHpb9zb9dWGKoLPYIz2ffL9ulVBFPcAW4duHrJ5iLJx31Dz
hnUdFvCmjxMm7fRH2/yRLme3iRQZaazoE6LDBgEajOVixIo7qzkYY4k+0TzQMXTZGdDVmT5fX4so
5URShHvwjX0BL5PLL9htjpV6JnKy4T/i3PNx6wPjUx9tUQPREV/GMy3aMbwkmUC3CUIxPntJRpAe
EgNLUrIvaXVWChAYL5FkUe+/G+adkEIz+AIbn+C+2zylCbhmxvo/BHf2uY0Zn/Xs9ykG7T8qYXlh
ki9qFhuEtK0RJYht9nySmX4jk3wWXIMwgRfxW88VzB/cqvpt9arMnXIkLe2t9TACse5F3c8JbAz0
8BF8JqjsNCZThjTTejedQXtVwYwnhAEctYutuox1c4hzVRaRRMtClAAdIFSSWTueW9a8QWlUr1Ap
LV7cQ3GzHZHZHpCq3OOWxZCnjO+ZJQuXOS0Aa3jGYboAcvTvGIK6YtC8dbK6wMjIubZPRvecgjKK
rico1WLMy7/ui++DBVIiKL0hN8IT/N3Icdt1QBnWOqKgoh3N5XuZlI+oPoeLg55En/66bk3At3tp
jkuVBmqlLUYkQct6a6BLCtDmmVG4634Rdv96FO/SFLdvZF21pM6h0t0MP2geL9pfTSmJTqK9AsMS
gA1Q4QI5ERecVqPcmtxZsZpcOSUo8jXdcjva668BqbvqdQSpmbRzye4l3kHQ3wMySUfINd/d+OtS
1whSHR7h7UkPsgBjEyc2Te36+m1/J4Mov7+R8Rl35rir30TdN10hJBp0Lm4T5fs6P9WdE6CHft01
3gfeSzvcdWwW1DPbhILfPzmn7cG1o7yXEUnIPh2Ly7vr2EbAmI3Jwyjemcb/mTfRT0CIIkKNKKj9
t5+Ou4idHsPNhY4l5Zl16Iw6rIDz7zUnQuYhOcbir4ebknEtoc3CO3uuZLlngldMMYKihrR04hMn
+dAW/WOEZxSDP0ONZdyQnCmYcHbOQ4oSApFdjsyh3vv3bytctaLsSWutBkCZXbREagRRs9g80TOj
10/j5iNBAqxif383i/PuckVy0Rfgb3Tx2iiKR8spD53pxtd9W9BghnM7xhtkkWWbXNhDGxYFoB4t
xSU/1ujd1JmfhaDrfda10DqrIG9O7ieJSwgP7s4m5xJTklJtG2ATmG4P4DG3+exMISYpJHbYoXm3
X0ykHW1sfCW+jEsxH+TVK1AH1LPjroiMUvb5hM69s8B9vXbqypokFujDm+wT5ptCmgL4lxqn67sk
/GBsmBXrgO4Q//aAcqMy5QroURT1xc77w9BEEyjoN0+mqyUyZGDQ08Wug+2Lr+4kGOueOoLMRaWR
XoeaQQLHChfpTLDou+3tcM490NRO8gwvHEz2RWZy7tTCb0dZBiFbDRe483nQS7p5CNzuz8F59LwA
UqX+0EiCj8jNwBPggE0Y5InvOOQTaBpNJgjSArs0PrteetNK4RIyE5yfTamjrZaGm3VJ74occvLz
H9c9TJhL7hfBnUlnrM3STEEKPmZOjBnt0zqGmgl8U6n5CfHQ/6g8hNRNCSBHBrVzX7FvFkvyxn4r
PfAn9vev8FQOFWc6KOF37Yp7qfH1X+YnxqdpnaZgeHFi4zjfdIhJFYha6JHdjRgZu4eU8hhpwfCY
RbJLUkA1C0jUPxsL/NzlpWwgUStXglsyzYI5BG0VFNjUQA/mZzZhkypQhgX+ULN8PXZvCnQZP7In
KAXhtQzBtHcUgkXpofc84djPcf1Zm30dw1exEhiH1vaBiwA5dlzJCA8Ez1osemeUueIuE6HpkDSZ
Cm8G2WhMjtvRi7SDGjPeOjm+5K0R+27Dd9ZYoNhZm4x0a7MCrLDja3tanupbgJyygM1MNZALRbMj
NOMmtIIqlu2uMDjsLLN/31kmutesi4KMyzB/WsYX0GKPxtmQ1llYJHu3QJCMQ4YRnMXvRqWSXAOW
qkHOYB5ANf6cMSQ42lJ2XIR1IMsZhGFiZ4wLE4q+YmSJCcZtFT1SSpsQvRcjuO6WMiNcpFgoLfKk
wIqqtfIR+nxC4usWRC8/pg/49zfjwWGFWaE4NcPv08l7wrwyKq19oHUnE3QY9iiZDBRHvp017pTP
5qC5uYtsxLybIpZ6V/i/n3O0nPB6CrIvhQxdJ7XI3X6UJk5jbTbeSZhcYqIj8eb42dc30ZGwey4P
+qfrH1QAY2Hgzt9flLsJSbckjdYnXWBu+gsIRh6V3g1tSCNSAPzqxfSNfPDNzAI/WQc2xz+yyQnM
tLpzhw5QykSSSDM3vHIm+BkZsPDmY6/ii6/U6nEnq2tQLrT05yT5c1xIZFs3bj18/cg3gBwwpmNt
971kaLaC+23yMAMyhooW/l0DQmxFbH+b2naj9SmNZUUTwUQIPv3OLLfZXd2ZdpEAgGgCa8K4Om7I
GehypNkvzO4UMxi2cmplYEHhR97Z5bY8wXNs7VF8CgxQFgzZ0bGjapv8lZ5MjHu1RJGEBfFtuTPI
XRwroIAqAdA8mF/dgxcDqlrjgeTe6q+T94ayqaPl6B0zAtUDWUNemE/ubHPXSD0TYN8BMgJ9jXvT
QzM4m1zAKMrDdR8SBqadGe7OqMbJdBvbw4OC9C956bxU6009nAv3/IHm+6XbsJ+yu55SYrXlNIEj
uwWT2paqd9biQLq7kyGzZG7CXRlp29aunmDXihdD8838yECD611z8DCYlz5uDh4AfvHIcD2ptKIo
2zbuKhmhBWYogHkG45xH4LroSzMYZI4pvK9+bxpfG1BXUngqxaVYkWAdv1nFj+tOIQ6uOwPcBYL5
/7rRsF2oLjuYMCOBGdQhefKCKU518P94hzGQV7/+D7MgCwFMVn+v2osCXKEkiC0gYRlDdm+Z34bF
H5GUjt/BOgC90/o1kxwAYdLENIrQ3AUqne956GTs61mbULksnukGEY7Vb+nRUiUJgNiMBagXnlPv
gRq9Nc2uUSB2NWR80sspajxgDdRvE97y1zdP6Bzmb0vciW5GopYFAQhqQnP3sI2mfSJdInnWyJbD
neWtVClpZpRyRobfV8KGaoGxHOn0dH0xwvC0Wwx3lpt0W1UP0w+BrSwg9z3aqeErw227fiulea0w
buxscUe38hRFIYONils/kZjSubvpaZ0d8OpPfGMg+bEgqR10W/5zKNPHxCxeCpd2YZklhe+sBTQ6
1PppBsrEV+dRC9xKUQ41mPbD/+qb8Kd/yKG/00z4JiM0lIl2Zyc/aX6oVCDmu5frpsSPGRvVNBV0
gCCx4G4hz527ZinxSrcANmWsXBTCfSD3xGN1jYfb+l4Pi9gLm0hilwWYd/nUzi7nxF3h1fqouqhz
3PYo4QHhERafrYBxTchKd8KIbQNBhfk4FPl52jg3mxQNmkZQXyl/bc45N9ugJz+vr0d4Jnc22L/v
rj4j0dG63bI6yGcz6nov7Jb4ugXZKriNGoyyq6cZ6UKyag9E+doZ62PSf+Q0os8NDL6KJhaPbXOT
pkxAyosPlNxVwMemRUy9yFAPtP5QvNyZ4nJMvS9IN2CQOvA6y09zPDHdr3l1Y9US3Lj45QL/Rvrs
AtbJi1JqSrYogCeiShQ2xyliSbRzvx1saMYwHLe0AsJ++DvP3tnjrtbGmqxVYyfKPNi/6hA8S0fQ
jMUphl3au0w2ycBS4nfWgFkBwoeV8niAT5ONLtE3VgvvkapDQebZC+agvM/v0boI5W8DoaMDQ4eh
VsyEAJN46ejJaJd25wCDkbpbesoVZzqaqpScUOjsOyvcraBbNAWVttIEboscrnF8T7VPiy4btBL7
BlhM3wgQmerF5WrWeVOWbkUaNKehuoRrVIdMTXN7Krcje+MA5h9dP8Zv0AB+w0Bpiu3CpKTzTl2w
Sft2GAwQBnr90SFJkGSPxZDF9RQ66Cx0Ty5oxP891TawFwBPQafCZN1p5kS76GQb42AV7PHa9VAm
nbJQ+SZZlcgtTJhgUn9vr/ZLCwQS6aNjtegFQu5lPOEa+ao+MkrqDkUjiHscndN1ixKD/B1ZoR+Q
Dk2Gik6ZfVL64pxZ9n9pgjvI6UL7wnMQDLviaLVfVVcSbEUpFmQNbEbiAyAEf/WumZeNRjphzM+l
IVFaiBRmYeuywoakLyf+WL8tcZet2ZtaZ3Twua7OM99KzZ+k/fdKd/Cx3Wq4wAAUTtu0LmwU9que
nbX2T1sqZSkKrayuDEAHRgrf0RujCQRezwGTTazO68TdwUGdl+mTFACFyqogoo+2N8b+fXdoVqjd
IdrBWDqCV8HqP885kWTyojC3N8GFnyp3iv8QXE8WJM3SF1AcYwhNkskLI87eCrf7Y1FVq7VgIXTG
dOCYOz+Bhf4zHXTfNtA2q5PvZT++lIp3k4+DTAdFlHMj7kD1DvhDoHq5JVpZZSRZDScfrNgDpmN6
0b4SMIkuajzKiNZFnxPgIkAdccvjfuIO7GpPllqDHB/9INNPqT+0d1YrKb0K17OzwaUtabe6Oujz
ykBLmqM3HPP6QdHDofpu5mq02DJAqmxJXOSmnUbpusIc6I4LJ87mytftw/VQKopD+8/GOfo4F5aW
FPhsZvlXWg5+q5Z+i89Hv1y3IzpQezucK7joCHY0x1ro9jXXnrTm0/W/L/tWnJ9DJt5UF4q/j0qq
75i3TZqA/iq8bkS4CMNwAc0zgJLj860sb02VaPhYnYl2X/eaZZJbR/giw9/+XwsG1090yp6SmcDC
HDMJs7bBwyxNfc3PQxD0nWzU319AmhyqP2TtJWF5xoFMsItqs6a90xmr+yRtCxsELEOUPZJjGc9H
Db00G/UZ5RcTSqoD5/P17ynctJ1JbtOWxLUoKut4nFU3mh2p1e0kk4URmzABEUXWChJP7gytmwOd
3HnGlpWJnzajXxItJokkBZJZYY6zuy5cfeyMbEOgm50ffeu76cvWShxc6HvIsv53Iewn7Exk1azr
tcZiadr7VfpsZrKnsjC67Sxwu1FgIGPoZliwZiiLKLdjckjITU3mUM8Ouhde33vhesA9AGAmaBnB
RXq5nnl1u8rRcGCLZfSXeg5GKRe+yISrYZAP8GAgqnlJDGstvWwZaAsu1ZuhUP1KafzrixAVsPYW
2C/YbYphZwtqVuCAUBvw7GtHG5Cg3AJfW937iRVdNyY8oa7mgeYHI7rQYvMuraGQoVSOlzO4ImvM
MM72dfHt0wYqa/ZgWY69FawSv2N/lH+y7IzyEWmCdr29uRq8YnhN57idkRFvfgo5oimiVajJFKhF
R2lvj7vHM1rpUP1N+8DMxmM3K7nfrojo9SApDQjtADgOqBUqQ+/esivSiHJwtDagQ2KHFlxE2+j4
pSvXTdKyELrhzhL3njUUZdSzXkF1ixZRmpgncFoer7uGzATnGVWRkrKo8Vqhm/qCjO+1yrPwuglR
ogAs19/fC/ofl84HyIcyTwv2RaOJ67utNgWm9n2FuuI8rhJPF/rczhbnA/VMmxHqisi+TTVUtvJ7
lYHpAkXofP7hoeELVvooBxbv+gqvewTmjC5XOJidMtMCyfhq36zQd81ALuRCbe66FZ3dOO8OFOh+
DHALYdSD56JdHDNN1AKo9Pykn+nrVAKis4XAHv9VHJJYO4xQSd3O1efevwet+Q0Ik6VAIeH3NTHF
ygZ0mbTY5UoxfmRoleK0wbzc6E6k9FHTP65ZedaT0PBALNLG1xctRG0iDv9jkbtb8m2rwNcELsYx
pj//M4DMkCXDTxrocXYjn/YXbubOIPci1QERdeuSjRqAjzQZ1jtIfZwS6wOv+P2yuKNNXZLP9mKi
LmurQT7e9CiYL3XklD+ufz/h+d6thjvfNulra5nw+TZT95sBMkjDB16ju5XwQy25VipEVVAn31on
NBcjquf8nFYfQbjuzXAnG9gifV4oYmHSQy5XN1PrNKagJfuvPtcbZGx3LRdLMi2sDhtYFJRT0GPT
Q9QPJQdZCJTYr4VLLU2dzFZpZ/0bxwOwp8cpDxPDt0Nwgkaghjoxiq3lWBJJQUfi2m9nbbc6axjb
ejCwVZnd/1U0mJGloLCp/v00PXpZv33uLRvZmSnT2V6zbEPe7yq3XqLEVkI/OaUncTwhfm9vhwsN
SltiGtgBtHbenmti+qr9YDk/sqkKKTjkFifalEfd+ZO0j10tOb7CGZq9bS5KJOuk1mqPLfS65FsN
BGlVKEhuimaDMKFyN0zusSXjrdaPoIcE+eBIJbeqOKczMTeku6Djf1ed9QAcq9MOX7mvta8nkME9
lmAyNtvNtxbtlRTWwauGSG2jWvkDWj3eSUG6fP20CG92tHwMsNCBy55nHFsybWnWim00QYUYqry+
sm0aZL3qqOpk0xUyY/rl1bN2Tp8VOpw3sVo/H+4QDbD00JUh0EU3Dlg1ME4ETW5QvvN33LoMytjq
EFxbAvKd6Tawqe4hrv+HtCvbjRxXll8kQPvyqrWqXN6XbveL4HaPte+7vv4GPfeMVSyiON3zcjAH
DTiLVDKZzIyMAAqdjPz7kcszyXgMYDoZo8OYuka/kd7HXO/lbFwsghHP/Xx5nKTJbvPYLlJfh1Dj
5Y/GM0bt41yh2bkaeNsUqQUysMG2+tirTekejetAV9an3zdHXhwoD0CuGb2m08/WrTgSISnfhKvQ
py6wU+qLPKqWXUYySAdko7EyW66E98tmWcGBsDaAg8yQME1AVxCHaa7A7Ae7+bF7CQ/Jgcyrgmzm
jjCB8sAijFv2xBgViaxI7JeSEAQt9UucX+cq5yHACNyEVEaxCJOaAarM000Ms7RB1xWvxQS0fuIc
7adFuhnSN86ekT9DJZhguyDaZRi+OOeS0pVcaMCHjOy5DV1V83t1N+VAvmr7ESMSw/JutZAlCqSV
F8kZ+0d6aeg1gYaFTE+drq/Jwqye0SN09K4ETXqXH2qz/VAn/cHqe0eu4uOyfBhds5P1yK87xTOi
l27SVxsPdc7xYISZz2lWpNcgdTibSFfbdhQE2QCYMLWQ48al5ZjGEF2NhvqYWo3OCeNMcwYUrEA6
o4H1g/qypaHlypKE2HJdup305JCapdsbP9Wq5mwyI3UHTRjGncFQQBpHyukeW0lrVbkKJasKOGBb
yld/1AS/x2ycHcWTl8qxsy4GeDArzhOT4byWBPkHVKBUcITRvV+rLZUyM3A35dZewjfLjRuBhwdi
HfcTI1Q+ncZqHjcRNDlGUJXqThUYqAPYRJMuPqgPPB0Slr9+LkUH6QeeJpS/5ooeAmSLimdrvQ1Z
sFY8+QDWnm0NUAEF4q+T2BARpDly18Tr5L8kXjLI3DLCuQBv0CDPQT8ne4xgzVYH1rbeNd4VNzqo
LhE4/pvXjNcWY9WnwT4O3SDoVWHeii5BiXOVVWYO9uI+8wvTWTxicb0RgSR0oASyuKXXvvyNveSh
0FmbCSIT9M3BQQ42RerGE4wkUuYFNM2DaD4KlX6btSOACDLngDHNkFOsATNyrrCs4J0qNANWmIQ3
oFwapadK5kRongnKLdTYymrIREOfEDOMEsApmQGJbVQcLl8ErKCkbFZC39mR0UnjBDNa2lf7LlKO
zWwOR/SpVrsY1cy7bI51mnBVg7yC8EsAVHYamSAk0EwY+0PyWv2lgf9e5VFUMV19a4H8gs2LRI0n
dGLRBfuEq4lojyQHdZ/tFQ/ZHBcHz/pIuKxRmoYmBkCA1JN7LrVWLzrIPODgRlMN2Son/pOBPyK9
AZYMlJswJkl9ImNeorqvsaJWkdLdNDVPWjSCjmPIn0sg1ziuzXIIXPyIEaghn8N3QNDSl6jn4vCq
k5OpV3qN6nF7P/AogVhbp4PyA5VxVN8xzH/6nTRlGkqtWwDPgHSAvXZWZQPZv28Ki/MSZtXSoNhs
ANtH0L2YmD21BBx4OC46KE2Sl3o/+tat5AOBB20i1SXsleC7cclzvH8R3QFsIJWf3Eo8+VbWI/Lk
R1DHWa+TvB5D/Iiixh8HqNTWBdFvum5frdaT0mBwKhP8pDf3SqXt9IUHOmMdPPAxIv1AXq6KdPKR
QlkNaFYo4075R94Feb1wAgnrLQViSZA8Ib/B9U+PxEerNauqiLNQfwdR5/XidQEkER1MXNf2DQFK
8e4Z9pJAoUGgC1gRlQcYoammKxGDjyflsGj3wFP9ATACa/oyQTlpVWaijkI82p0YVYAsSAmZtfrY
abMr1X62NoBa/hR5E/mcdclUET2XqkhCKo9PFROlixXN9jDjCU0zL2kk4ARihlT0jFK5m0OlkjU4
ZB1PFYQayqr/kYUGaCyNQUlBZ6/WEJsEvcGSacVzb6m9a2FW18uLPHsI1TVEiyeN72NhFhu7mPXb
Fdrl11LUTpwezPl24KGCZrqEMW1wwNLHV1CNSbEKAELS0teW67rlDQkzDODlj+wO6BN0KD4hgJsb
o8tCa9IJS8Xszy7A3YF5J95ZN+MnF7K4A49j9u13b0GTyIjDFrwLeDjqFiwqc+i6NoZ4dHRjRm9D
zyHeOM//8fdR09Bxz2oY0KTcFgRlcoMpd5Q2MaQkK09i8qJHj0UD6bxV9BLw8oW8cM7AEEH2BbUp
0qr97P+cRtlQledeAWcJOhbtEyHkGx3dzh/KQ/fbb4xTQ1QkHctebPsOiwvxQmu7Xb9k0P7g3IIk
dpw+j0+NUHduka+TUicQj0hb4TYMZ69uhsCqO1C2j44pr+CTroLLTsGo8sEmGAYxhwIacLSjT3dQ
L5a1m2f058bv+kF1lJ0+2dNrVtnWPUnVaye/Nn6V0+/HbZgF0ZcENC30lT8Dxcb9x7leB0nFHAfI
o/3YyTwLHa099GFcyZHt4rEMeE8qBqgWJoG1Bs8syrZnIHJDHyYU5QCqLT6ixDEPyk6AtqgUO9a9
6ucenzqbubcA45AJSXCygvv1dG8lqZAFcfnc29HVINJGoDLlz/JDBxsSpIGDyI1+v2T6SZCNUhgY
CdGtpr6nJS1ZZzVkRlK4a8e/wuo6D28kKJxd9htW+FKQ3vzPDPn3zfdDqgYoxizjjrJEO0IZvgRJ
/mUTxNvp07A1Qe3eMs4dWoESRI41zDmamZf3uT2p3+d8tVWVc74/v8Ula9QBz0BHWa0RFkQGTkhJ
tqscSLPfJ8+fOneGTYp7rZ3fY4ZiF//ortBG8cOH+Adv8JyRtCExhQYUuEyRN50ViPJmMapawy8R
Hmc0X0GNA0VwI4ivll3DWfV52n1qivqKZpjFcyrC1FS/6PmVgMnlUgmUhnfZEaejN3e7JOpT1sM8
hZ0OO+K98a752QHMC9dJ0OZ2vGsD3EhPv+86OrA1OrCdkP+m693YXIiqky3Ms66yh0y9S/N0L8zt
PleVvRm//jdz1Pt/igEzlUsFYlpwHXmAd0p2pnyI+scq8Z7OrFMBqSuUOGTkDUCHnB68UYtCBU8l
nIruEOu4ITCOpagYhXsZedOY5KucfTUNBRVQ7+so4VDXkTKHExjHtcIJh2gfR53X1y0kzQeZkzjw
7JBrcRNLINOuCpkGO5VWvcTGx1KIviaPnBcZ0wogv9on6+PZRNmqlGljFTo2zuyvrGyygXTYr+nv
11tNA/Vd0PWiJaGY9PeBxq6Q1AqAg2rr4xPaWg05+PSqaHiCnAxH+JwbArspxElAonu6a8OkVlI8
Az7dNX6zgnJseRnx/8TiWeB9IJYpDH3juQMlt/NxFCHsNLldcY+J5Y3RuGL0qLWDA+6akUfjzAhI
IEwCNTCY9ogyGBUoynGJzaILP/U4Q6tE/+1qUndLpPHyD3IkKd8GCQ3SAABaFWiLUobkpFqAV8tL
p0+PYVD7IYi6kLaakjt7JcTTeQ0cRoXIJIk3tE+QZcEydZiEQijqtELzIXkBbhb41SSQb1dn9QrM
ofDe3UxrkHhAuYtIBZy9LtJ6Wo1yAhGCeAiDdU+GhxrXtIs7Ms3My4251qhrRI4yuUo6WOu//702
fb+89lBkxlYuu1z4k49H2m6QWsAnVC2qp2EIS6J0E9T2wuswKLwqyJzJr/YECcyft2A4PxntAHEz
jjSGZiljnaYmuVZWpbOUoV1DEjT9VluF38XHTHq+fI+wnjN4GUOcwPjUCzsLHpE5iQV0ykCLfWVN
L8n43he/1nxfgxS0xz6CFc0cPjhGyQLoo7AxSuNraiG3VllqSseK3vTxvu/26nQdCbE9698jfbdG
qb2IXseD9/MW+5kHbcL+UFjaYk2wGyftfZbVNvqO7oChut4AMqaOHsQyupY7KB2Gint5zSQ2Xloy
dWGvXSaIQ4F9VgMy7Z8FSqBC0YkHXGeaAW+oRiYgUQCjgkzfh4u66uRz5hloIf1JMyF07WpR6a+Z
m0I/d+K6ECuwIfEHeBmqWDquhtNrIS0AUe0yuGt5XI+E/ElElAGeCed+uOLhslm5KpouX9aok99r
eOvLn4fjkDyoOImAMbz9TZnLtcVbGbWbVmdmcRIigkq3ZoBa6rXqCtfkjUron3hlPqZ3QvMLtxD6
iqiCU9ZiKy37Re7wl/ckxoADCuSU0Ca0B04OzoovW0PUw6Os+0VcVBgaut4GqCadv6X5d32MkUp6
l92e/Gba7UlSbCq4x1HTou6gakq1rjJx4oTkOe0BJv1pRb8NJADROrA6GKj5bMZR0TKPCe6sxFWg
Qse9iA+tkbsDj4SaJIRn69gYoY5vuWZ5aJnwcS0E+Vf4oA1BCfKlpvWUZicAWXl52xhwOiyKaCUh
j9cAhKL2LdXx1pUH7Fv0NiugV/DaEMxqEC8DTtQUfBESgrL9tx/yWouMGgJub+B2IA+iYbKHJngq
QtA2lyvqhBN48wSYBWTnNe/vWm/2ekfcNaK9lk7x+zMQMIsGEOFkh/DEWU89ltQwWfEGVs3l0A7r
lQxpF862kuBw+hkJ64EM3A6acuc1IAm4tUyzarK0fF89TDc50pT37NiAng9XufXKO9Tn/k8MAggB
/AmZVaBiY9kLWYkyYuXE+IwxKHr7pLO1njfWzPCXUztUVBTmqGisEnYyEHG56DHFUAQwbjAkN91p
rS2CzgnoS9Mr30XOU4oRtk5Nky3YXKqr2rVWPMP03B1acISEwkMpdl4j+un4WppvyfKoaJzb9DyC
ndqkI5hoJYbWw6YC7YimCcJFsOUWgqpl5VtTwPGa82sA1vC+guYQ4hhalKcrTNrU6vVIhQ5W5BYN
8Omljz6/SHr81V66Fne8ZJrpNSrKCSgZGHibUA+tqo0XU1vhpkQwKvxuhu9FyxMgOo9oWBTONyG4
AN6RFpdp89ZI1wbkDKUmh3u9MUKMOtXqcSzqX3mZpSA5m4arfmp4IpeMxckinkGfdTxolVC7mVmY
wE81UEqP41VkuYn6IPOi9fmbDkIVGxPUadCUXBpTAyZCebTNeI+w4hRS7Y01L0VgBBRYAtUpVGNQ
GVEo5zemIrbEDMAmtUH2Kkt3iag8c9zvfDWnggSUs6NGr8axBiJcAOWalwrxY5fc91ehL+L1eDtB
GbS4nZ//hRYQ+RKn0RKG8eohjUeES5P6UlBsmqUC6uNOGXlmYPipa75q6MdDtGxxCX8pL1qyequw
CJU0VDJEQA0ox4fL5G0mRrUjPZr4n8omg12ErtVMIJos3KvH/AcvZWZklGSZ/xilCRQwKSvo3Yhl
zv6I/HXcRXvJCW2RvFt/uyIEUzhzRLEWnQg6xeujYhlrGaagoGyL+U2lxMC9OJcd5vyAnRqh/KUe
lUapTHQ8Z/DwFqCCBhRPFX9eNsJ0ys1KqARlHRKlyogRLTnK8U6UjqXup7zizHmQOl0K+ffN3TIt
qxUbkVg4RntIwyCRShcMfm4yKm6e/lKK3z/Op/Yo/2ubfC2yFd8nSlTHTFe7iTgewKhcwATYZElV
BgKE9Nt3VYRYHFOYSPfjfpjt2CecspKzXpc/+IxPjBaUIaJfCWwk0mMAxajsuM2iMTfE4v8lYdr9
cj3bKHuChBqzRv9GPoV5hrcWqVR5reo6MxVY7N0aOSr6GrGrAzKU27qt+uYuA7dd2NmX3ZF5iPHi
NRGH0W87K3b1Y7kmaVenOMQ52rIVxFqrPRpe/0LP9Dzmky39MkU5ZRZ14iL1eBV24bde2ZUiB43B
Or9oxFgA3KFljrWcOn2sZapUjSbwHtDpHpLBAVdgMLU8/h2eGWoZSpnreqJBVicrpWCeMdyhSYe4
KTjPM1aggEQehgCA6UKNgDKDyaNwEUcIHxly5xeRrXajnYmzrep/QACFO+rLEnV4FyOO+1j5W/2o
8wiXWu6OO7j6v9U+Yh0uoICBpYAGK04Y3fk041HKwo4IiV7HrTu81LgiM8fElMOAqSeIl15xLysC
iqHu5BOTVGozjl0VJSWRxooz60abk8YzzAynbRAGa1cJevw+zoYGDmDBsDXMCaVpnvmXDxvjABDw
M3oAGMBHdkDFFKns9RV9ffS6+vw1VzCYBFoT97/ZoKKItcRNObXABYnTCvpbs9dBJNdyt5P8mbPt
VJFXfHYARBqn2UnqFC7NAqXIxeuNHam7hPu2sMUQ+kE6IbvlmWQcOwm5FFoBgCCgh0KdbiNJMVfS
hwjIspMVh3y9VrgDpqxVbW1QZ26JDKlppKx2lNvJk9zkkFxbjn5LcA7iznr6/S+lkKk0SAUTGVjq
2IXK0oTrqKTOKBfPohZ+00dudGctCG1ByKkAXgBkH2XDWAQla5I0Q+HWVgDewHx6AbLU8UNxUCq+
Sn5eXhLjGxGID7hL0azGQ4VKfBF7AWCZ0Oesjf0gX5X6lTV6l02Qz0w53okJ6hxD+EsUI4h7OoKc
2Fl6F4K3q/bypMVEKycfJF/7kimy2k0S1Vg19E10qNlGDSRz1fEH6qs+RpeCRJF+xdF6kBZld3l1
jAiBZxGqSES5BeBX8j03JuVJTqZKhxRcA/ylvtxFI+dWkRkeAQuAg+gm7hWVpjIBCWQ6ob9P6umS
LzvTbK87oO4/qmsDLC0DKY7h+VfYhtt5hM4TfeuA14ViuQnw3YQeBioPgDNRq1RaXZ/RYgMwMz7m
6eqn0eAvk8r5fkwzEl7KREYCxGKUN65FD+3oqUZ5qhIPfToYCEzoI1cW75ixvhroNBTIFIK+DBH8
dD0QD6zmGmUBKJsp9tgEGtoFl/2CdWOCoBE4R8PCiKdMZ7/G1JkVhoMyIKKal/Go7LIg2lvX0RPp
SiY+r07E2jq8YDWocWIGS9YpiGkhpUkSkYNsNnpQqrLdhBKelTwhIRJ+6BMGK9DZRqn2vJZSZ1Ya
miWUMdXl1hwsZ1G/WfLPbAalZ/atTvYjhEYub+TneNwlk1RElPS66EEZhGvkVgItsQzKS8ntfgDu
FYDAI9A+Jh86oMh/xdsczLWxxyWUYSFryd7+b9U0GQpCtaHHaQy5qYCghhYHaGE81wUvSd13HeMv
PQoHjuX2r5fXzsgowRUhoxOLogSuUCq4mE0nrrkBfFlXKkd9fpYGzQPzpzvxJueZ3rq1RJ28RVAt
SGwhyJCOzHQTeYIT7fO31SPFj8HuOEGN9TYkLBg66kgQ8DwbK5s6JQM1CgJKlNuLU90ou9BdH8YP
aJS5gssFCLDO+9YclSZ0Sylo+hrXqIZbt+2+dJvrLJACCBs4uZcf/kWLi3UVbS1SXpuCzl02eyyw
d5eP+BUcDqQZ2u9SQL93FjzIkzxIdQc1ZpJ5iRejRo5b+5/dPSNtUeoFFd4I/mrF2N12Xx1if1SD
qYTGIWlYtoHkxYdRQZDgRHD2hwU6DA86TFGhS3oaWeNOiqqxALpEDYqbGi1SsH24DeADsTfZvOaR
zPyuG2tUimmKQx6j7Av8wKF7096Hg/TYu3Fok9MZuxaoauzGrRK7fxmx8O4JXGD/SiCAVQog5UPV
JGNyYFylfkhfrea4Dgi/ECFonPpO2pmuuNcCDPUc0x1gKL7AeZqw0irCcQWQOwIEZvhPN9qw+nAq
BqV0lEh0QHvnZnWEEpVhz/VLXj5cDkTM22VjjPz7JssphyQOC1WH/8jHpnjoNG9Qg8sm2Fu4sUF5
TtuL6GnoMTodvZO9YdgEc6AT2tBv7cfiDnuiXZjwlNcYLR2clI1R6rtJlRhbTZVD9XGNHbVcgYGV
3WiVMEKkSG4l5v2uFvQG73iwURUlpsEur5oZJjAYDhgRSfZNyv4Ux0YfaXBgQ3/X4ithASxrXOwR
VIyK7i+8ygEzmcRg9D/2qEBYz+kSzzM5nvcpDgPw/Heoy15Fh/BJuVf32j1hSUjRQNP2+cF8VxyV
y+LLvGvwoMZIGuI+Jlipu6YSjKw2c3xoQXTVQ7ZrnAL/7bwvOQizSRmLW2xnuS8pReMdrxLNeird
E4sIwp4xXomTQ5KH3C31a9wBjnbTAJLWg/zGN+aAa5Zcz3TmsjVLXd9QCZHDviyI2dGFYojdPZsQ
SzWC0stim1flYu8ryBJUvLghR0F30gd89jxpBFTrPMkvIL2I6yY5Dm5219y10C185jXvWFI6oOv6
skh5U1JVoZUD7ve5QCRlzooHinhNEHHJsTiSTLfZk1uu+Pn7x2ZrmLpdSysHmnJBM8qSPqZSdEe1
Md1SGH5mC5GrAveTJabcuQrWYd1YpfW+Sk0pjahDsGi8Bb3Rzo4e0CryBQeq42JtE01rBYzvGdLR
u/XX5RXzvi5d3k5ytbYMFAfwdcNgvK1vYx+Vgdrr9sU7OObwzLUvW2Qemq+Pq1Le2y9SEq8jJqLb
+C3V55tGnq/CUvQuW+Gui4oGsWF1UQVQFdaVPxFFmvnKfCK3NWLB/XTFY2shnnF2Jjeroq5NPOKT
Vq9SsCiBICKWertWum9oYATZ/ADamACv7dd64HVbWJf11nOo+7OCflArWmBMEUCcJ6Mjpo13M4ad
5Pa1krgMVWTLLq2RuknrYgn7uEJTmAQCDMb40bMq2NlRO2jAcxmvvca5xZhZ33Z91DWWCqIIPicE
gvwIobhddKg90q/tndgDNe+fWcMIDkrRMsZwqG8Y1essJR0CHQnngt05CDg3KvSLSg9vh2eOg5LL
4Xw3v6xR327oh0ZSe1hbDs1Nceivcrs5CgFpmuo8hAn7y33Zor7cYFqTVWm4Mebb3g2DIYhd5SFx
kr0Q5ABO83JI8tPPl0bm4jC6j/IfdcTFeZ0KtHcgk2QKL6jifle15F4XTN5rj/zsS3bIsjfp45Au
2iSXeH6Nfr8fBSdDZ+5ZgGZFs58e491wBGTnqrmSRY6n8NZHOYqgjs0ySrgmmvqlaUVnMjN7lJf/
aIVykFnNq0Ugr3Sxw+Ouecmb1lV5mSpvCynPkAulSLoeSxESO5Knl7Q3nEI3D4vFm1ti33JfTkGd
5WFU+3VKEfdLs9qFOfSQ1NfGtA56WdqA40Lnm5e58D4TlUY0yyoZUQWvV5UnqX/T8brgjRyzA/DX
oqiEAaBks50IeqXpiqM5jgFggR5akzthBXVFrILG6nLY4Hwvk6rH6Yo2rpOGo5WU4VHB1I2N8RjX
mFHviCNl8i5bY95qMrDQoGECkNKidhCwu3LOFqT16T7aEWCHEghBG/DgtMwPtTFD7WIL2Zm0jXGN
hWbuKmjpR0rnT3HjXl4N81WGHv7/LwcsHKfxQjIXXYmBznSk7Cg3wQooTiW6evhrrn4l6ABOvdOP
I+eLsTORjVXqlaBIibkKc1KDsmryM0G1G+Eus14WtC3W7luB1K7etfF1DNStHPr9uL+86subC7Ta
6aI7DJVUbYMWa6989LWb1E95wxm8ZwBe8dwC4gj1AkJWR7Nvh2E3T8WEk0a0L6Vjfhs9jyhbfnLj
QXTnMT7Mgs0dumSv7MsqtbHNAqGBjNzX6X7yJtPFcPADuJ6cebG7/XDb+KItuFyCDuYJ3KyV2k95
zcY0m9FMCCfZxTDEvu0eKm0/19zsh1wjZ9cbZGsB/kadFvNpp18uSyMQA5B3nhiYgeytOyjzTqmd
OKJfeuNfiSu9pj3njDBXt7FJXamSGhlAwWIUDqIBazJBFBfJ5Yo+K699x87tNpaoS1RXWvBEdsjt
6gFQYsUfAsGbI1sJJCeO7Mznqe6yz+HGIHGnTbYghEk1hz0Mpkfpndgjlbw1yN9InV1weSVLpndu
zFE3a6h1oSgOiNRidZONxghGhe4e9BG69wfne2OHuldBGZxlVa5lTqo/SJKTmD/nPyBRB+buyxGp
ayDuzGmuCRo0F1fXCIefUtwGejU8X14J2/fA+aRjBBN0F9R5NjMF/bIwr5ymugurDxnQk1ZxFF5A
ZCYiGDImCCQFZRvKjJpZUyQbqBMR4mzfgnqgu0pTB4K92roCbugvpdOiYKrbvy4vj2eXOs5SpC4W
qANrZ0jyu6xXr1LrY4Tm9DiJN2rduUr0J114ZbNS6jBH2aJYpplj2lg6rmlpm/Nsa7zgz/xqQOOJ
BMGAiQtyDjbHqlr1vFVWxMN0WXpHaxo8PZGmym00e4q4cDaR/LWzmIguoYoZezy3TWoTDWOU1mXE
sz6V/qrHQwp4cjHdXf5Q7OtsY4Tat7iSJ4w1Q1q285aP5U0CQX1qQ1YU91n9UN5EoKvDACjvMc9b
Gh0QMc83YdwdG1kPuzYH41St3cTRuLu8Op4Z8u+b76UZgjCvUgbd3OI1Me/qsnWtmKdGxcyLNztI
Bb+yVAU9F9GmqnTzUZOmg1kKu0n9EVqqY4w8XWp2aN+Yo2LgGooCqKyQhufH7IbclFHQHEnVjIyZ
7Xgfinkva6jAEh5gEK1R1qJmlKLSLHFzFaOtK+8Lb8yS+Yk2Bqh420s5GGXUHqRRJmSHymdV6+ye
N/XFDEcbI1TSbYBRLQHXPIAEluWJ+b7XrqbVkxZwFDZexhuWYF/3X+ZojDjwbgLeRxD0Nq/rPflE
BlpYfzfY+ZV5ZkzaGKNCfJbq5iLkuLD6In1I0byr0ysrWV4RaoLLp4np6GCFBkOzYZpA9J2epkQG
BBQXB06Tckygclo8tup+iUXIzmv2ZVPsD/ZliooPYjtbZrF8NrL2ZfSm9bJtFI+j4Yylqyk8zgoW
HlhGF/2flVFxomxqcRpJATW8lnysDGOiPfralY8RbufyytgH6ssUFS2SeDL1xUK0kPR3qfG78E+e
QBqgs8AZAWtKU9ppS1cMuRph/Mh4G/D8a9abqX28vAb2mf2yQV1Moh5pva6jFgVBkbS8LsJrZeTg
c3kmKF+Tp1CTugpNvax/SAxfWK6z6j+aoHwsC9tOikv0m8NxtdE59aLePIpKfn95s5jgG2XzRSjn
CiHT3Ws13sTWovp1UrmgV/fDPL1ZZfkvs//RNO8KKIPECPgzUbOX6qe+DiC6Ho8jJEfNfvTaTttn
dVfahpy9rK3wIza0j8u/krnf0PjCuYbjADV5erarZuhCbUBmU6HrY/dKfZNYQmNPZs95PzP9/xOH
B4oYUExTH3aM037qdRgagQ7N7DK1AKc1EvH1D9ZjggyEUJAqFt0gFVdhjNZOSJ1l7AN9vs8WCblo
wQlTzMVYyAYxg40muEUdBHUQ0kwXQXaTG6ijY7ow4slXM6O7ReAZhB0WtDqn32Vd4kSzBqRnsnBU
ADGOq5c1/zbxriyeGeoSAR+MCtVWMKiEdeZpS2OXendViClkrEPOLcJMYAid2yfETkb/4XRJcQi3
li0sabknstLSVQwA2OOKISqiK83rdLAcW4XKM6iWMHonK9QpH8xmWOUEGMJU/lhkHw1PuxI4Yzos
NyDEbdInRhvEmKcrUmPk0OM81U7WKB661Q9JKP1BJgt8MUYWgPXSQdhwaqKbkmyw6hkKS4PsCiGU
HyJcieXb5VPDROltzVDZWA4O3awbUYdX7+PRFr3MK1Gu+OwOodhkaPb6MR3BBetrnGuL+Q7ZWqa8
ItJaqCPEuIKHak0dqc1fQq1SIjuSxMc0X+KrAbPYt6a17MUOBEKpWl6tSpX/KPqm8NSuSe7N1MR8
DXQ/Hy5vCjOAQzcOoFCMYOG9TrlQqRZQ6I1wFxF5R22vBqMM7GLiFc5+dBKomPqrc2McZOD/73np
AnNftsap26NX88mMZeQLRgkcmuioDhgyOwdNrRUjUiaI+vASzbhy7KxjszVLpSn6HDWJEILLVZJT
f8mLo6CYFchBVE4EZQWerR3Kr1tLj6ZygV9bcefU4q+xjz6SEEOkgsK5h8lfol/TW0uUay9q2MhV
io1Mm8bPC8mFIK0dRhgRCPXdsiSchfE2kPLnqUiMfhlQ4AlXpdiNoWJc1THqEisIB7zLDsqMqJul
0ThpUxuUdZEx8CAG6RO4yuEdqmvemna6EwEa5IVUJsxsa4+6LQTL0EShXRrHeJy82EGlnTBNYGRP
wWhi/jmz1yr/bT8/31ybp3w0rfPar1C/UWPhL6mYEcznx0xTXi7vJcdL6PQEHEuNCmhM5ZhgEMO8
z7VZ3BTCvIubHuV1XvWF6f2YjgJPAKGHpTnSkriYFzBwomg1fkOmpWt31QDe4NS/vCimL36ZoVsW
M2DojTBUmAkHubyVNJAp9g2unAJJRc4O2MYK5RWzVRWi3Ba41w9/N9BIT0T2++APNOwB0ieaDdBq
AVUMdbTyYi0WtQcfH6RRUT2P1NQOBYVzqNh7Br0G5JAAp9OOoHWx2UZgIHck6UMbwZYHRSIeEQfP
BnWxjKUpzSC9yVAmeowAi8jAuppy1sEEmGnS10LIj9gcHMyW9dIw4eMDOOAuLzEB0eX++hMSoe7o
NXv1djhm3wENdUFwfdnv2O79ZZr8+8b0MNdDNsUoHhlZ9ZRk60s/GLKvlf1rLWcJx8mZJ3ezTuom
MaLeKLUcWly9UbhVqt/KS2snguGFZQNdPqHnYtmYDq8DpI1nmW6Af+N0eVOGnCzXJ9wo+/BAOsYq
HH7Y86cAmfUJkNz8Y4k6Wr21ovXegfliNYNPYmCvRz0EyOgCWk5cSCJvXfLputJ5HJfaRJ0Hn83O
ZwnhIhhyzJq1gNPEQRwDCBlPTllznobMupkG5CX4RSyMg9DoS9GYBHMQ18xRzNyWpdsSPR59cLXZ
E5S3eXaWKrsaxvepfpJ5Y2/Mo7gxTWUH8domGl6MmZNUvzLtTm33K2+8iHkaMKyBNgTmUPD4Pd3W
AXqXkG3G1aLlGK9RDXP2oKotO/GaL7aSNKp7+fSRn3wWjy3MIxL6CIDcqTAZDnpaCIsBChpjdPXp
UFq7CDj+uY9tQfuuCiHntLNeQXiY/M8efcv04WBVqSVkTtlpdpPc1NH3ywti58IbC9QxEAUzTLPV
ypwRxEGolHiq08x26CYgpQ9tBSzZkFSoA+3usl2WbxCVIxDfgDn1jGe2loh6yoIwli9+JO9Fwbd4
zzvmCYfyCybeMRp4LoOlANSiqDNiiRz0e+OKgLk/5faOhc+7PpnL2ZiijnejJ2Uyr23ltPrDLD1b
0XW0vF/eMWaGuF0O5etirC9iHimYcQsE1ZPxammcBPQVbiR88leMo1sG6+tlq7yFUdepZcWRFsZD
5ZSzWN/Lq9W68jRoQTObT39gCeeKUC6hP0eLUYSTlpYNSXUUTO2t/V2WINdW/wTJCGlJlNUJs5pJ
B4zREoYskdBG0MpbwgFLevhj6BkxsmzC5sZvyzGTha1JagvXPo7qcsEMW++KmCAFMRi4sD1CDA9l
9v3gVk9A8kAp/Uq747E5M18xW9vk826yhazpqlwgL93FGbzmgVyoI3hTJ5dMNNSBydleVjjemqOS
E73LcrENgajpl/ElnCHfaYqTrUnpHiS5nAIRzxaVm8hdM62yCqHWXIv38/AxhbtQspeycy/7JRP1
tV0UdY0B3ljKUoxZkGxVjJtlid8TebyONcHyh7y4yltQmk8VBlbM7ho0rzzmW+Ie9JWzNU9dOVED
2tipQiFslmS7b2ZPm2vOLcNK8zYm6LcuGFDUOe9RctWihxj1w/ldxtwonkzrn/D7gFcc6kAgPUMH
XqMcMgwFXWgV1CY6yfDMId2lAydiscM+5mmgwGBKkiZTJoxpwRDiAJ8fQq/LXAF63uFbknxoht/o
npVDTDd/inmoEPZR25ilfB8KyGqmhYgs4XNy8/lYu7Kczq1fVkzy/AtuMPLdz/xiY4/yf7GT00if
DVw570jKs4cVXBlgl/AI209vT5ZdxW76kGC2kJDwRFx8EjNzALQMnLPQv7MwYXgaW1r82n6tsWDB
CNSDgngW7stHlDntWEP1TnbV3b+ok5C/er7sL6vULShUwzjh5YBt/jGRSjf6wPLt4JLG4r+wRrKf
M2tgj5eAngNYRKdid78WQl4pOBlt/7nG6GA+DQD9BJWb/8V7JDDv2o0xynHXbBmWdkC51lwiN9Pl
9ySyfL3kIufIFl1aFOWp+qpq/8fZlTVXqjPJX0QEIMTyynL24+N9e1F0t7vFjpCQBPz6yfPFLP15
HNcT83CffNsyIJWqsrIyW1goXcejIKoL4HNFu0Ac5ywBm78d02+xra8XhPYVlMlx8/qftuoUL2BC
aDsC7IW9VLWm18svzlVuncNVpvj/R54L4bQcQx4nRDvk06tswTjrOkhDZN1MbmrMgGSgrewGzX/8
8+XwZXAOMWwGJpgL4tmn3QjjlT4uG3ACSS+AZTT5/N0V/uU199cKn3Zgr0ZTrgugBgYWf4wUpXou
+R0fv5mF+G6ZTy/Mxr7RcgH8CLO/1K/uKFaT9M38f9hD2AH//cI+7b3ZH6YwWZH3x42frga+jPGT
bb1vLrQvT9Jfq3zacAZxqbTXlzaTk8EIMr2fo28K669fGIUUPYiN6FF9qpsityS1gkb81fOBrAzO
hSjQgh9r8vHPO+zr9BFzuFcvY8A+n1t7TjgpiUB7JZOVtyK/nli6G7fVdr0hN6Kg18wVROLd8PK9
6P7X7/G/1v5fA/tMRDqSI7heUOv10/7WS3nBz4Atlg3FRGF9rguMCOffPPGX4eK/nxj2wv9+sbgY
GIiWGYdq4DpM+9INMhOYNZ8XNZ2gpy4zSP0+OnqqU7IO3U506kXG1i983a03DTDhzT//Rd+9hk83
nSiHQXX8mlHoMHdrsl0N5O3qcv/Py3y9pf7nbX8KJqPrybVaAWZYUB8b4x3CSh6W2J6bZc3+eakv
M74IkpsIxlc1mE8wGx1AGYA6EJIHb82XpsJMQbJxr4wx5BLJtx2pL3OVv5b79EUXx+lVc63tfGjv
X4sQCZDU/1Z7/8to/Ncyn76TD10Z0zKkyloAl4/zYPiuGPhyJ8RA0QCowRzi86ht58kghv4PZJVI
8EHhLd4FnUyD5rv201frIK+ClB4oEFct+n8/AqCKmRpjW0B5DUyni4b88r5zI/xqC0AYAuqGISxK
kDL9+xJjZ8BNuOpf9bK+Z44oyHzhJIQOG4jN23/ebl8/zv+s9amEogkPXa4Am40R3ZQzJs7hwzNQ
r/jnZb76/n8/0nUb/lXtrpGYK9oHcCOcktTt/4h1+SYSfHVEQfwGCQz1BXpMn1ZwZTjGjsSDJLYt
FM0p1ArI9DMwv//5Sb6EbSMQol2K4Y0EtdK/P0ozgzbKHXPN0XogPP8yrHDmtNlfdX+n399Ks3z5
6iJMaUGGAFa50fXnf726ofGNKq9Ymc0mtHAxhKOy6r3Mr96UVZWDnvCt/MGXS6J4hTwJuaqxftrj
g+GVpr1EJg9xUuxwZ/gmyH39Ev9a4fo1/3qoxQt0H1r3Ov47Q0dfbcPbAAY1sP3AkOx3bIuvoOGr
hct/Pc6nL6a1R02gGJqpluzR3jx6pbv1ZbsPZXUwvMmpNzx+s0uucfNzJn8VyQsSQFpIDz49oDNO
bcVLnOHlEPwJivl4nclNtvbyf6g3vzzDf6316fm8Zq0nMqNfwuZUdf8pR91l/qN3h8Fx/8FAOQiI
0jdH+suy+u9H/BQ6lpJKiAHSNrP1of8X8bd/cZKs89P/M2D3VYn595KfDjmYzU4AYjMoIcX4HG3W
XZKRrTpd4cHvT4H31d3412rJp6vYk8kiof+Hk3cID+J1yqe93V7pBlPKHpRNh1N/A9Is3qz9lon+
VTjDvF0CzmAEadh/6Rj9dUCs0yo4JyCccW85mn48ADjJfBsUTvkN3v/ld/x7qU+nnfRBLExMRBax
93BLN+PWyRZ5gRWnzWV6NcT6juaDiZ/rnvx8Pv5e9NP5gJdLCRYyOOqwdm6h8ujADIEoEaaREFGV
CRpOQcqvvcwyIvKYRO2fSTduPlbho7fQORsT91h3C3VTUuuf8Er0oQ7p9tt68pYNSF11xs1wITRY
chY2971u3p2K3lUlX9K+B9S0tKaCn0ZHM+iOVvk8deO+X2rMqGqvfNWqjm8hdum/VIMP1YygR+yN
WycnszUbpCARh5KiUEXVi/IILl6zb/EQdY6WR5PGgagyuAg8BS4Rqamm4ddMVgwEUXzBwSFeek2W
C9evXydBRTpDiS8T83iXJJN76H0IHLtl1O+astepXzKbDzqWuVvChnpsOMlX3c/bYOZuyhQrM031
UzsF0SGmJfmIjHhNFPvo17lJw9Bptm1ZwkIWkrQHJUazsVENma+hC/8ksBtI1dqZW7HCfg1y/fos
E311BsD8LCttNKbe4KGJ5pVOnBkFQ/gO9oo8pWzYtkPw6nhVdRIGRbbVIc9lNZcbt2fzg00ggJQM
5LnxhVt4QQlnUoOuXGvLhebNOoHf1TKVtaa8rSoCMo2iL7PPgm1kIpJWJoQgpz/fKYXrJ+mSGc59
rL137PwSLnbdWU/NG9jxdRc7ymgzV0t32wsdQP13uOu1A5HyCiO/5TqQByIYK1AWoOFJGrTHjWPP
E3VPXEZnfAB7XvuRn1nbycyr1uFWAcbaJ7EgqWiW8mwTwlK2BtN+cd0+1TTsNyOUanexb7t07Pha
cB7EW8F7L+tX9G0TCJmnHW71+2kahxydtuhjWXy+jWC5fb/2nBU1vt49FHyn9OqTUICT1eaLtr89
FiRv5dr7RWf6ASPnKDDBGZMpGxq5W4Kqn6Cl2MRbeJ/r1NP6D3Jqd4dT87okkT6OWv4SUbA86YTe
jwkoAi7Sr9Spmo+ga0Xe155z65bstwsLgy1wevni+GWULlTBbm9eSGFQhBRRE0GjMKBjNvWtOCJh
88F4Ssqdr82Y+jA12U3DoHcGrgQ5zMU7PG6TgBWVtPbJoeTDsmTJm96Z83Cp/7SQJcssXcorzKuL
2sXYJPIoxNTRQ/Nv7U1mLE+KuA7awjHl0yibn+Jqry7R5doo0eJ9rBiMgHPHix8SfyNJ2W7nwV9S
J6Bij2YAzVZ3Ds9+54PiDrVuu+UmHjcx2PW5tqJM0Ta+bTrH5iqmPBurGWJ7YVXvqqU96sSb0avm
QRHOAAygeFX/YOvknLWJ4oMZe3WwrhvvkmaqIe7sBxlPylOv9eMMHX644bqvJdg795bULYY43G7H
8DlIGo9RfZmAceUDgdXMItbqJgwbnDV21WVcxzavmsDuY8mmHcTw0AxqnZseBqb7JqDzu5uonzpx
zbNm2MPEhRIGxHG70zBwPx/7Kiq60MeIo+etb8lQuTc2iatX0/sfkWbN7VR7fuEK3t1GrE/21cSc
/ejbP91196GBeFN5MU9hqYejYRs+gWlLZKbatQW9A1EujRkJkbErvY1i7HPYNgcHM8N+wpezm4as
TU4Bl91GlB57cxK4eVpkRFc0zOObuWmT1HNlmdK+fwgNN8dS+9157qYY5OtRHNk6T/d89u5b27eF
N6nxNRSei3nUxV5kSLttUI3jpVZE491Bspshfgdc3I81fxtWHWY1Tlnqi/J3zUK8DDnM6VzO/d5r
fMxruCXoiMHsZNMq3xwqHlfeNZtmjqt9xSvQIs1o9sa6P0FiFgdoZ5Yn047exkmkfhzAt98LE0Ax
dxlHdLDcJlVOFO5Xp3ZyOjGk3xP5IBU4G9A5nbLZSp0K3Y55v07Je2ARLYa191AYlIS9uTPgAngR
EYRJguE8Gbt3Cs5E6ap9DJeYucFnTioFY+NFRlm8xvMNaeJTzeAta2gDb4wxYWm7ej9cxOzTGKl4
33jVfIMlP1YYaG4CY83FBZv16JSRxBXh6mJdFL2sovLCQq3hjlnldGnc1cumC7lIpwYMhlaAp55y
CFDch/NyGzrD+ge6HvUT54nu0mqpX5msg70jmMx50t1qUPW34Uzrl76sq0IGozk5EAPe9ODTbLrY
BW9BWu+wEDju2Vo0aUUw0TRO4iKbsLuw+OqpRvruF9COKHeMv2aRx8ypsQpmaC5rNzUGP45tOMfp
Clgn81cExqCsyGFycNvXEAiAfj0qiROsCp3t4sxiY8OyFWnnJLB2Sly2dbUet5L5v5uIj2kFRcaU
GeMfiAjEeRnVi9sPJvP7zs7YK+tQRN5kDzUX7bm/VsUOdVSQ23hNdjCCbPMgnj04G7k2+uVPNMpc
SEz4wTpgg5c1+Y3FEeNb6WDsRWj/0U6Sb6dedSk8cLwiTgREaIF/7iJnXjJhljYzHVD3EQao4F/q
34tXP0QOpGthfsl2sYmqQ4DsL1V+9c5x2xwWN+aPXMRIKLpZw9QznK8QkcYRiLrwtMzNc626+8D3
+AGWhOiKhNN8z4jwdsiJJNKraSwsL+Fh3QxDMTTg7iPXgRCkMfBUaqNqt65jfel7YHjNCOfL1o0Z
dgZrwj9ixqZYtd3VicLuE87juK72CIKHGYtEB2j1ThXPwE8nBf7RWPSODfdGjs9j3fGtLGfzXmkG
AdeAtxgknmnzDKUhdqtq7waCC2THWTQe3QXjEi3tqmwlUqYewyQIUbiYuB6eRYMjNmp6TqbyxaV1
lFaUxbue+OKsFZL1ZIjrAqe3eTLzcOatjTKtOlZ4ce1nnmFvfFwR5mCefIupjf1Kgu7G12o8tk0X
vZfGxHdd3YWQsF2JugmiEUmpdJJgH7uostIK5FJYQizkQGOMNhXUnfOglcEjarBqJ7u4+eBycCC7
7cQJHPCcwaTGsz/5gt3ar4bjEySw7Vn1m6YW00dlDHGXsJ+Sw6JjGIPZlhSN0jZ3G8xSpaLH1W/o
2EDBRJH6sQXsTFM4mul8nQd2GzLjZrgyxJ2wct4PNWYjwzFUmR8ybxMPYtjgpgnSHurx+ynhkGok
E9vMJW94amrvTsIbZO9h/PBZld2TgmFbLppWPcf4n/eLLxx46yXlo61Cnk6mXh8H2TzapnO30nL9
lhBjkM66Nd3RoKvzljnBcY2i7pbDLn6bGEvSFcYk+8Yh7cfs83VbLYlG4Od0TRs7n0u/vycEGZbS
Mf2FYU74DcMJKx1mSN9246hu/FWhtMUGgWknrBSzNWQ2HU2H+984kF9Y4PKcMtrbP3Iupw0QuqhK
6z4JIahRtlCe6OSS9b2CLZSu6CHw6U2H9rSTdWNMbqHGJJacsxJreINdn/2x/En10GbCt2cc83ZH
wvDsRS1DsJy7qst7bzUstSsZAbUrzCd5xLJt0rjQW28HbzcYj92bDuezR79li3HL9Y030wVb7IFq
NbyGs4ssiQ/6mfhlve1L02/ciJNNkJh273iLSBNalo8xsMbN2HXtsaGcIAOeg3uXl2IfjXZ+WIXX
Pnoj9y8oQO5QscCsZEImpgfiXN8UWiAJuDqI4OqXCWuQIGhJvbSGq9NhKVv/cUpKezOtOKn47y4R
C9+EMTVgT5SQm3Tm5LaWQbnhVY3UcJ0/IoiP7kKxTC+uq1AB+RpzGpRP9XnicKvvnEjs4AQsd0JP
DFkEkpV+JOo8x4uvM9ZwuM1Xo59367i8OLRlT3DiLrtjH+Dr5QsPvfNkKECnKnCnObVShMUySplj
nnktVskFuK7eWKdDvwQ3pl1cr1BLPWgg4z3iVSyTc6S4s/HXmR2lnXg+8ABynXXIciGSX0YME8K9
KwuEVXsX2fAS2ml4durQpB5Zx59m8ps7PdvE5t4cVHtvncsbd1zke51gYasqSAVQZS6eQlhH+j3s
UfEBdmRufc/rqt8mYlK5Ey7DvWmJe2asom8M/s8qxSAg1HqiYVZOWtXdTTyvOp2XEe14oRjkUhQm
wqqE33u9kFt0SyKEOi7taXZ8tWtL4Z26nldvlGsOB5xgM2v6gJHCO+uu6PEH48Mqw3KzyAr+Lrq5
JSa+GRPy0xB9P/LwJW6J2nIxxmMeVAs5w/dr+Y3wXOOC5X62yrlGlhUo9GTxxZ/dSQY8nXvlgpeh
5FuXxPNxsM29qKiKcneo6JT20WChf2TW+zhqyD2CG9+64SA3dRI0z2FI8F7rQB1YU6NUajGRrkxL
MxgUQNV0WR6qpPvFnBXSmFfVXO74z7Mcq2zoPJQZlvrv6HO5e91O0VabmmSuCKsXAstUgV2Jwpz4
P8rWbR+MEweFdhA3ylk84VdMO9KV5rcOmIEBApIyeDaX7m6Zy8u0YObGCkO2ounGmxXYN3RBxxld
pAbIMbI+Lw017vx29LFTkHvuAwiCbUsXkiW09FeTcad9X6S7YKaGfhAV/B5p/eYx6W2geAkF69Eb
76JSV0UrffxNYQLvnT4CkTe0yPPdsW2QwDiQn7A16MazU+8TfBIAEMxFxjiC6F9K3EjcIOQoEkKB
DD1ThJbxHJOZ7HtEg9sxmInNdB+znIzIGayOYbvYmQB3ZkAhmqca/e75TSLSiPjdYTZWnfuS5EMp
HvwqWvcqHue9rsvqB2hw0y6xuuepsEN1aOQc7JkDJnuCJPbI69L9E8H1a08xMnuQC2ANf4Y+rvSc
astUR3dRT9ocI/PyjgQq3CjMpG4X35l+cV27mCiRQK9xDp2MQVkXk7BrgDFkH04yndpCmWh8Cgb7
y+FKvoZ1O1Dwr5ceVSnq7zzqxNDnuuTykgjkvGk5Efox4P48TSV21DpXJDdRoH+Z1fwoYSP20prB
RwB3u8XP6hIJeeJuV+Q/hs2XGlJL8+KCaR1A1tj9jUJ663bkdukrjPoF823kjz/M6hWEQHxNOvaR
WmfTQ2U67F+Qw6Uen6+pc0YDaNB33d0Mga/Vv/D4JLB16Xrk1a3TUuBX8bZc8s4bb2gjtxGSKycg
aRSyX5wjY3LfWIcCAZhQ1B54e0d1VHA4F2KEHR+HLb9IeYdfDzQFnt9B0a9uii13JlAd9eMPJIE3
VkPISTobjd2Z8Om5Yt2fki1AA9QNKclbsjhHLeaDNm8+WPvNYyWqrUrCjId628CjJK2BiKVttB6E
GHaRrLLGPvrLmhtsSQ/lSVL+lhL6KMTdd8GD7cctkq4dzB1Rw8PNQT55ghcKsvAl6S5Ge3vIWhXI
iC92IfnsPY59n8NH6G5sZLo2j7SZiqBZtnBjAy6mUKBs4/5C/TYlILbFzt5ylboYwBNYY8tn7Jlw
p3vAbu1TJ9fUBMk2ZsPOJvs+lvuOvOjA3VXWbIdrogJyVauRC4zRC6cQ4Z7M1vWmjASXSGR9WB9s
FZ+GJMxt0CC6HAXCZVv5oNc9aDLtJvFsFNDeeIKPiN4zLe+9ASwYD1FsjJ67GHRrHZ6j2gOj6+BU
6xYyXgXG0R6ZHHPP3zvJK4Wh5pSARYP8ojFngGt3wSSPGlp+tAMcZQ+RL3OVBGUqkvigFarDmZjX
qHZRQPk4z3Qfd2QbVUkm5XMUDU+YlEinuNu3EVwLbf08cCh9O79wHlJX9nhKTDAHh3hE4qTnd86d
neOJc12W+dyxEwhUVebN8ji7a4r+6Q5SCjuMqp85OmWN845x4VQHSa69BaV8t1l19E6kyDl1dsJ/
jLxr+Bi2lL72tMpb0Z3q+cfg9GmgX9slgKOHu7Mrv8XcP2o0lccQFvP8H66LcM4A4jb4gPjRoHQh
9esa/hy9HS/Vm3bCtBmWD6ZzUbNMzr+nCWlb9ypaONM4H8jJU+72d2PI0nG4x2MUFGGCAp9oVnV0
GngCIQ/k3rFbIMPrybQe3UPj2e1Qvej2wZ82I0sKObhpDJ32BXV247+D5JgmjO5kMKfI0A8ev4UU
bVqTvVupTIdOIT3IVfCnOHmWTpMmUIWmQZVCtwXUG3VSfvLQ67sW/nMzlS/WRxsYkcEiIMZOt5v9
7pHFY5pA30AhJte9H2LAI7xEQ7MVmKky4fvk2QwYcN43NyGU5ir9gWHNFEbA5XCpzT4GtSK0p4rp
THBkbyjlgauxIcxLqKiZCeXIsnGrW7zQdEIxNds9l79qFqWesekkXyecBIrfO+uUJSK345TqcRM0
f5bm2C+3EaLeok5j8uwtdVGB97y0Q0HF1o8AfL4y+3Ol7zUHwuO/xZGDIyd3ZTDl0r6gaE8ZunZz
4IBd0xSwMP9ZJxsnQoBaC7euAReVqWveXRxxyuSWAfcavTfB+GkOd6qqt9HgZnUFewvcffO56U8C
TWcaHKcZs73jjo10E6JmJ9Z76Mtty8btMNCM6xghCTr3qusoOL3+uQ0PoRw3ns/fHXrhwMnjyRaD
bbcDACsqphyZex7VYVHF7OhWek1nNW2ZxYAP8Q+1MfAyC8+6rg7LBLD26tIFPcViqcsFtQPEdLn/
YrElqF0f52HpkOeqTdNCfBnVRbE45rYBINPKvpAAD2hoH5b4yL3mMXbY8zi3W47Nm/GO3SQwX0f2
kyl3AvPV4vJucF2gLAq3Ew12IkAakSQwYVARKo01XZckDaGRYYJ+w4Zug7pwO41yF/hyQyegLmtk
c13FO98+yJrsqnpOfdwLEeYMVmcFHhqBn9/9JLG+11FyP3chcG9sborEDhPljAPMrk8oNxBwQZkM
WOGXLQpBnmmMIqEv8+CM61aNcApE38CrGpDEydHKGAVjmVsd/QDBt5hJcKpBbBXQXl0my9Nh6gul
32Rz6pJnGuIS8oDrjKn0nqbmfgK+hEZLNtoQCMEFEa6Fh1LPANMfpmXnRHdknG4Y+0PRUpwVTE3N
Qxk8M3tWV8SuYnlP5hyNFlCtkXveow0IK/QLKdEUqqu7MgBLMnyB0kKKomfjMUxvheGudn54/N1T
7rmFTW8MwA6LmiFOR4LXN2elOkfJ71FWm4nzmyV67iOMvrKLQN0EayLA705RQhxgRVMqguXZgMlm
z88UpqkxcVF4uBoTs3W8HxjQnFYPHthP6K5kfner/Ide7Kf2xzTttLNbFHLFajlEa5shkc0GBheb
jmvkOR8RUpVakFwk3ilakBHg5/50H4Q2bQSS+z4TQL2W+qda0B9nH3RJ3tZy0006BQkW42kDFH45
6it6If2M8ODu4VaVhq4P+HnJnaYEVeEye+Uhdus8VDCpH/hxGe1LAnSkb82xihUsrUjGBnL2l67g
1R2Jy63Py6ysf7L1HCMBi+z7gDYYAVtoaHWN4BxlvvyZNL8SgBfTM9QlC7/HSG9rEIZ/9GGUqv6j
U79NhK9iRAiLOtz6q3+IwnTGLmzBFwM1Tmn0g8KwsNWth7AZ6HoDV7u0rO/WCXruk5c55byrcHvS
6MlvYYyDas5ounOxMSc3bUKTK89sBgesn7jcDHSGrTpQHAmwFXrtC8RueJQ1bN75ybx3emBty70R
FU6UzUipt6aNCdqHa5oIkjn2WTdxEU3dPSmDTbR2W8nbm1gHBU4RCh7oKJMK4qDVdqB3oovydgFO
MAo45igosLiwE1jTQfTozb161wDq3HJ32JABViuI5EH9KFbzEI9InCEtbeutmn9Udi8W9zTK352H
ZhCaXavnofeZpL2AnAt8IAwQN84LU9vjzNqtApkbMeUaTnC8zboPBkTsNc5shYOCOikEuDekmt3j
XF+0GwHiZflcYWO2N5GIC1G/6ep2wg0pRpzstb+qbAfFWNpiqeJzW2GbLMluxOWGw9gjUGkFFLp+
HmE27FJkZPCCdty9WqdXg3IjHRO1SRKEruQHQ93oqtsA8FbEzG6eIAUQTeFZXY3GvWajfRiArjbj
TX8bB8mjilaZqhrbXmLzOWOY2pLni98c6kn3Wehfrn9G33dHVziXESZFDCMXkcbQOjy/GV13LW6l
oXqfVzgtOGcHj4tyAik0yW3NUFI6+E3kZTDVS4PDyDkofAYEyTbZKkLe+XThzgU9lKKcg0xPS9En
mznQ2TC/amR2nbqUMEtF5fUUO35Kpx9rqDPMaqMKquu87zGk79Kz8ONMKH7rJCffn1IiKoSaHs4a
cBAp17wZX9zxUDJ5titGxOIOLdlDl6zIJc0xRkLl0t9jew68XDuYAeoKCwljgFyrOZT6FoGwxb6C
SnRWS+cHkHYUSGnNbmJWpS36kFQdK4Uxcf/oX0trYGcJxt1218HgwDnEUx6zwwpjJ8imizMhYBXc
DPV9PCR530530YhBV6fGgfdId6auyZo4yNdwQcUaP6M3+LyKPkcDzM7X3uXe+ocA8LXkOuf2t2QM
Sfat9nXRJhhSTCwqBnBSaQ1GKAM2rFPN72MghXJBjxXY4fKoyW8n0Ptq8beBR5EGheh4IKosp1K+
xgIQOuQdtJP30RPUzHCKQIKQCJ4WbzXuAQZ3J1JOae1XgCl/epg3WvhP2Ux54j1EimZV8G4JiPMj
TWmYtcmDrWjW46qPrLuhFQc6fcObuwaKuwirAp4jIdxNqXprARSjB7WxutrO9NUZ6QUx6exifASR
Kq4FqjhdWMAkGvVhrMeXoEYqIOzOXfy9hN+8G2aiLLP4GudA4QQoc4kUmsTMZo1/77brhtESrz25
E4AevAl4sP8nJOD3rf6OLBTB57fXDB8JVLMdF/TiRm2A2R8smm9d8qciFY5Ti+gKtrE8Je6AK4tv
aPirRsekRnYQDHUu2m7bJBeq4kOcvOnR4ISRuxZJ1Jx0mxBlUTPEyAAMXIvWXLJqZ5rDXDobdPMB
D9729ne0DMgccPJcA6KUuMG0VdrRqbim5PG0n+obDx93xF9w59dBquuDqgqnQUMjedTodqJ8qBFB
lcVun9GodPZkhF8Pgg/g0yXWJ+pjA8RnH2yazpYw+3QvvUKp34TvoH0Ubq8Bnq7XIvIE64FT24RA
d82JY+NSseatXg8ogGhHX6eWHmVZbarqRdVvTv3i40ANzN9Ru48Uy/mIS3JFB1U/Ot7Zjx67OMxC
D+FWpgTfn/Czi9zO4zKLjT0lofckvGcnUNtYbTRqykX86nDbY37qJozQt8FwsRQvRm5ibHTff2bT
OXFs6g+7lW5aw+71iId/LfkmjoCD4eKoXxSOo387OPtwPuJ8J/pPE/xZuqeQM0BuEe7GtzaAN4UG
fI8MI0Z1Bfi7HfEmkS4kISI8PlmjDw4+jJRLOtGDNyOJPZXqluFynP400c+rdtoK6LVtUFvfus6r
KM8t3zcWPfa5PjRueSrBdNC43ObwhUYdcI268BDMYh/Wc3B5Mxq3eQvy2ByqG4tADeO9wjdBIZGw
dwSq6l5RUwZ0PUgXi39L4lS1HN8DTRgJd8wufqJNuRHxz6QEgtVPhYqcPzKUP6bK2WnjpLZ5ZUF3
ZM6pa6fC2EcBCkBknLvKto9D0l2ciD+NuvyF3HAyI0CXiByB0cWZHNV/cHRey3HjShh+IlYxh1sO
JwdJo2jfsNaWDIIZJBif/nxz7tZbZcnDIRrdf2pWOhPCKEkHd5brQBEPtHGodJfUVfTbMqnffMgk
w8gwA09s6mjcNPVdqWrXOypWyENXjVBkVcmjuaoR+FiN+CwAYsLu1bd/hPM3XZ9HhonSfIKg+iS2
51xnc2LPXOIWDowgao52Wx1y6fOCLHBMndg4zXxv2Oyar9awCVOXKKEo5g4veEiwVplSHnh0+DQS
iO9UBMR/ULw2pghe6v4nAwsrxzZxzCc3YNNW/d+8nkcm7jUg+YDCPof65o1GosEXu2kHB3kq02Hr
GMWhqZ5cqMVZD7Qm86nlNnDLB6enT6otzlb4mQ7LdhqnJBD3uvoK5lfqPRfsS1gx/Kdq48+7WtK+
By7Mm/M+YtQPbJiV6eDONQdTDwflclsZpby2GToAAgMs09g7S/o0BjbGlD42RP4iIvp6beEvXZpE
rdYTPObdwOtRW7FhtDvbyEDvxpq12O9Z4ZaY8/O/gWVQR/mInl1RkCb6/8c63tF0Y2P8zugJYmMy
ngwBrAK0tK99958ylsPSRW8dwA5xBlta+CU2p5Yt6krz6wGZdk4QHXOJ1gm1yb0BUhubH12md7Mb
dyiv35xUnlMf1FW8dd1fkkWfp+VcRv3G9QZQJr0xQ+vKjvAszmmxO3s9sXnoP8v7GnvKWNpBkqwy
PM1LtJHiOGUv/lzttGteOtAea62TdnETtlbGJXHU2mrvkfVkeut2ENkh5/SRfBaHVruvmfi16cSF
t50Qebv0P1H+0Q5iq122hK5+0hSsgyh75IDlsDEfYiA9JWEVHlBi3IKhuon0NjHJpqzPUWozFNFl
TYkK8F59398PNotkuap8Hn5PFSjMYC8c4+CEAEL1utEcZeKX/1U9X7VQ/cF115fA4LJ2IYRAEww6
e0udQoDIOer8Y+8DhITGyQEIs9TyGogA9GszZcHGYrGwzL4DpvolA/4Zw5TNTNOR7yfO1+psTf5u
FPoM8+hRGvp566M0C6qj4emknyWV1WjO0K7n3v+T0av6VpXopULLkxTdzsdH4pq/+/kN4UzIYQb+
deWrGd0G+3Vevg3FBfxjlSNHZD+ap4a7xoHLks8mbs8FJGmg/Jhx6e4L/x7Jz06DNxqHsCS+uLw0
/X3wn0Nvh4B3E/Z/pCjirl73q/kc4b+Lpk+LvbzpVls3fz5a07cPlVON9t2FYJxeOu/H8a9R2SXt
7CZtV16BKm3vrkNQOrA7bda7IKtuo04PztiBlZXWqfIYJFosy/JWKeIQmvoUNi+p/WkvJxw2hzxI
N4X1TyPCa9en1nz83vKwwB87d1tZpy4s34dq+c9W0W4ZKW215MUb4oLMtrL6WOa3+oE1hvc05KZ4
TytjmxOnpyGtOuh1r/gy5+IrAxwUvno2zPnZV1MBnZSniSXMzNu4gKJxkP2XjXqTaqAjp8Dkcy4C
UFH7LEab2hapY2Wipe4AalK0m4E7/UW50ZjnjHQs4UVJ/rjgW5Yl5l4YDwA0GiFMwSa91i8SltbG
npMlHdJCB5K8cPYDsq1GEaBDY5cFl6l+zhduUb1fnXfXfkndGzKwzTrnCHyiWATgtV75Zni2SHrv
edAW6xdJdJH9OVViYwwfbuew6BhVAT6lSn3bBEBGvvG19iUHjKw9Nv0072swv5RZQOUxYPuNZXy1
SmfcVWnWnl2jSWMj6+uDiMxqw1nl7WheFsJL9bwyzcH71d0mN2GMLfNiceFn40mP1TMaKGb1xn/p
AEh0Wm3hnADuPXr+dEDd9pSaGX8vqabXRx20gVSRAO0lcwWGmZRxyVqIIqzlRdTNOS3PdsFamCE7
5hAOc3sivp0q+AnIu0yfYcoh4mF7w6dZrbEsg5itWLvZ3Kd0iGF60VjT/O7JW48PkHylF6EBXPpd
yg8NaJvQY7EQfTd1wOD+jnUt22YEQ/RRzqYFzCKdT+6RCp8Tr5VtSR+6WHBsrKx5cUrzyoRysEak
qMZWua9efvVIVeyGfe6135HBwBUsm8Vib69DqPK8KTOXyZ+JzviWwoFg512d/ipninOhzuFSq3nn
hh60Q79Fan9tgi9YpKR3Hfyqf6SMngfzza6XWPTzxjGQUy4IT7x7wMXMnOL6vh33XmUmWUnD2Bwj
jnPXGrsVvNn+k5cmAz+AmIfjERPZtQhNONfhs9cPYWm5kEEh3/qe5S1lRM0d13arLDdm8fhFyjDx
Mk62/O6yM7TtBMSsqgCBUH8J7WtWFDB9YWJQHHq87S1EafjWgAgY0ZXspl9+6CSVK5JRmnQB9SGd
y8QcObmpCaekr4P4cmFkfCoxcqJ3BEkxxCzJrjxM2FsVAr5nPHmbBkbUHCRmU6Odr25TPYhYeoDp
xIDvJnW/rek9jbw+CnPZOx6adm5Ks3Z+re1BqzzJ0TxmVbALgplpd/noxHwOKuNx2VRPlvcT8Gtk
UV4rYA7UZfuiuy9MIEUpc36tkwK6pB00lne0QvXcddbdNdxEQwcUfhTEhVVvdRQBkX0VwRV/5i+V
u5daolqejsskkjzaG8W8SQObwVyfHHjEba+dC5RpXOYBny8w3noAO2XD8gn5k1Yd/csb8P1C82kX
/xr36M7Z3pDsoWp/S1iCoNg5iktY/HUNgX1WxvS5MevzXgr4HEFrNVsUOmtkBKjnQzC+tR1y57Y7
hUHzwoipCEvXWZl0o4Ke/eNa47Vxfudzvktd69+MFtr0v8J1O3PYmuhrrZC4+s8I2j/HdNoZU7hF
y5fQj6BYzDbCO+Wsbu6NZIBR76H+a67W1vuu4CPT9uKX7XsZ+meXv2MNmNem9Cuco2NVInLk/i/H
L1v596Cku52ny9ofU2zUZjk/VRN1qIPEGA8VcIP+p1wW+fFT0A+4bRV32njyq58iQ+tt0hotr1UL
tujzOFmOZG479Js0p+AY/dOQdqeoL3eBdSnmo1m8Cvml618P2nMt3lP73IzlPUX/OTkvHl2hGZ7n
4MOJDh4wfcZF4xaJap1toy+Vca6m37V8LYLoWivv1rhNnHtPMHYINj9Lq2AXx09hvWTph+bGtrI/
a+bsBTL9PtrU6T0C4Fc8J6tYruF6ZHyIxyrdP0T/xlhsMsC6rI1uI+PwEPl72m5EhpAhOZDoxUaz
FG3tlqK1MEWinM+YMHrryLbbvQLUwVNwG5R7Ttv21mpkE6zFXOi+hvEwLOmmVr+66EVLLvY8itXy
AqC7lL8aFoFr56Xmn4Uo/cUSESOhAo3o7n4Z3UjXq4lfm8HP+LpbGK9so/LrGL65eXiVD+3rII4O
Ml0f0q59CpjsC/Fvbdk3kIeJ1ZysfP22dM4U4WBQQuGgOWfOiKgrjCd4rK78JQhPJC2+HXtGUMXY
sV2bYS+j9MBs5sqRlmN4SZt772zE/ELutilOMy4Lze018q7RZNvcmNDI9fQ3jS4tqem4PEbGS1bP
eq+aWjgCVemQeT8In2z8bTnZ/tavhp8N5TzU9b4wgg1Crl1pzEe1qqMaPfpvNgNXKIwRmNIzbFLj
tyUfJMjNb3/bfE3TKI92trcQZcmONM2WuF3FtzJ+OmZ7Uulv2wTw2NftHAs+f86O5Qx9smN9riCE
8/qzTj/CdDaabq6Nim0OxG24JMN6pLB0rAccnYMVPRlIpQpkQA7UBhjv3Q+jRKVXlI13J/3qUOH2
7t1ezb0qg08X3GXWDn3ejXk2cQf7sqzFZWJsW5HWZa+axDJdILozavTpdgIUjnYYioZdNlw59Ueb
G5ei3SugXzqkSP5GENvm0KbBi1IPZlpRQrJ4CjIVZ6XFSFDERbX+Qd2RmEub5L7/nOXDNXDXXdHe
XbdO2A6y6Q1k+A+GwL9h0g1iku5TJFdMAogHMg2o7xxdZ9j3Oao5ZHZls36ZgMiZY+9nyNXRDHad
PFfltCMy7TNlrMjC8YNZbpMtRDz006UDLleBnyD8uTYl9UxIuM7Sh08ZnZMBll+Ld5lddXbX/ntb
de9Z+k03769Xp7xUbrFr3Cti39jP3EtT0uAVVhI4EfXMof+AgO7Dp7T9g6wjzql2jmz2UDM7M+93
pjtdWyNPBGsVos88XDaoVIB8kPa1LwvjitEdR9grJzs0+l/t9nE+r0+mmXGEXgKawyIK97xpW99z
YCXdGNXUkz9PhyoLvur0JvIc4ApWD4q+AtppTZ7OHztH12HXL0sYnnyVnbB1IASAjOzyfQaRphQH
vvsJiWdZ3hxCIv282NsPoz1dwgQUa8O6hzIjOh5sLhvRU10U3XYTODdTLB/9+Gekv5y7yIhLJBlc
RuyM6O3xP02oZuoV26XMjtEoANGZvjxyz+z/hMH/Ncek9H0W7WDYWZlF6VnAX8QfXaKLaVvWT9jP
+aRfp77NY3dZIh40CAe0BjamdofdqIpz5GgT9FdGsSHD50kjEJKefLXLV9XIr0Wl0HHLvy4QWazd
4bnVwXnO/+T0V+wKfrey/CxMm390H72Z4JBzzafGx0B7hgQw9PTdGPEj67ewC0/adp5S7W2BG/4p
NGKWpBA0byMyRNFWp6Ca7s3MqqeFMQD9dsXwTRnUH8Lqrm5YJ5BNEMyf65QBjYNsI94l0SCZ7PLY
ef9Cal+XYdZBR9DwDtQy+8WDhj+sYlIXIBRke8iyRWwZ8Q9hR3g2m9jTBnWAtPlpwTHNAn5z4776
VZEnhTs/GZ6VAhgjc+0BlTt5dNpf0uc26tMRsNLfdvWQVM10qFN1K5Ggp93y4YXRm6YwN+aV3VYo
/v19O7Eqe7SPZfegLAIwIdNbdnIyX4E8znoUh7wIN7lngSFTC0q3/+oLY4OEch/Uo79RS38OCitE
GkTna9UZXb88LKvxbs61Fwdt3/G+ISY15/EN0PkqGKdgntLtRDia1aHtiZI2DMBUemvTWMM/odWh
DKI3YVu/I3c6pfRoepnOk2Y+8NkpAraV5ZzT7ntFu9eOIRqH3zoPnp3luZvo/nRqxwiQ43A9DVl5
zkT5TEJlh9spO/Qr1L7MbBaIDsdHC9w5+bVeaCcQDzl+u2274iwC8QK3uD48esQkj8tFOJytoYMx
HtpELYyTlizjUlyM8M8CuhEAZjppeHMdSP8URmw8q9bbNVx4nVO+Ttp+LGeo30vb3PYy6SAj8jWg
oL1UjbNdrPdxiAAFAthvBin9rWrahtKDktZjT6h2U6H29zS8/vxf71TBpmns8+w/EZB0seFjJwRB
Yk65CdykYj2qS08qC/dVIZm44MC007guZnUjS6Y7lnn5VHiFi0re4440a29EviQBwGfbRrXnuvsI
vxCE13rp6hwNyDwOH1p5CxrKxoAerwhVX4eMhLI+T7kBbGc9FzLwz8PsYe6WpbhO88C8YEv9Mbql
9Rk6pXFvLXverL3bJks5j09NZb8E0nquTQvbT52W20p5v8teyO1YYCN0vPnHGCPx4sou3A5Z/atM
bSyJmjoThkaGYGxeuda9fGQanbyN0Q4uqxWN7s3rNaQfbEhwD/Lq0M/q7JNGEbdY9JyoBlOJ5N/O
bPAR9eX0ag4Q/GbhTrxONoheo5DU54u5XUefaSKc6KYEO4gSU3Vr0kqiOUJw1zdb6eBShtafolfl
LfPR39p9oX7rdP49jCLUCFkq+5jpgKKdO/DxZmif1seZJADAO4qy+icCqZ6qaqEQC1OHMXbrlXai
nxNjjd7nEZVS5wT/HKexoYrtZSubUrDNcZlvwsSJWRMifg3C6stPM+8ibVSMXqmAgmwlEg9nKohG
IN6wY6KdKItbP8FsRgD+haeNpKAcTxMBtW5+GYOoQ8RoOCclFvnX0Mr4YwTuRxGJ8cNodEdd8KLN
XBHcbPe5RHVk/PKbNXhasXC8PPwHNHlWSgYh2YtxJ4x1my79DYzGAyZo8mNrSesJu/XyZBCqci5W
gP2mh5DN3Sx7yTzmha4oWQKnGoLdS65hWI7BpZVo2JS1utrZBNk8v2aimcHrh947DD7BS8aasoRv
HfG9tf5OF4VLd054Quta29k00RzlknV5vrsicwHxG6B9MBJ2TDtWBQO2ipnBtYgG+d3Lcr1ii1mS
cDLtPxS78CB6wzgjDpHbVZMpzZ6Fd5a//aRtbj67bs8mgVwaJ88bxi0M6c+sZUSl0O26scrZw6HQ
eXupK1YQdGo8ePXyXmkWgI5aO8lQ6fTUGQ+GtQ0fhoE54xtLYdrDjvEHSet11DPap9r/N8nGeRcr
nQ52VqRqTUUDG7ok07YC3c/QR/ESLAh9RNgklUSLkXqsAbCn9l73NoFpte6vbmDYJzuVAy2MGRwi
+OaLOeJhXQOSskyafjEPT4us/3MrNv65ffO7qvtmN88i2DUTlavpH3ZNnb572RptQkecV1dgv/LF
CGyUNvI8tpnP3xzmS2CKC+6OgB6TDrnJaT6JnMgSi0BAJv25cSjLgKsta7KTEK/oLpfyqjsvP44z
AAW2nWGhCBcNY6SynXY7lQ8Ilo4rmL3fg7t88nIQGNp6d0ca8HAOBBatW+h8FW33pju6sHmq8eFh
ri4c/sTWN7ULiuyX0VooG/wuTFIb2W1rQ7qtkf7Ol9U5KHJQTy1P7dCQmo8xC+Im8nMLBS3gdW+O
YC8OYje2EdVIrL3TsBby7Jhlj1UmQy0wyOmj6DVv4VoOseQtj3t/qQ++jjy0qrPAAGwxpKMYOFoZ
Y0NYk9Hpht1bUzU6tnUImBw0X+hs82PpDv/Byd2H1mgvk6pd2PP6V5dpRMitMJKHreY5yHBr2ZjB
YR2NKzuSzm6e5xz4wgdAiR5v70rnB515dNFNMAWjmNN1gNbNqIpt5QIvt3UzclVk92K0XosswNEx
u9UWtwF2wKZi1VtoqhtJZW3MS7cco8LWiWjxNIqg7uOxCBpI2PBjGEuo+wmd66K9z0GxG0RExbTj
AkM8Dx4SjyXIj1hG52ZXstxXUeq/zVb640QTIl0JQNoVSN3Mx6ggetveRow5wG0mcHwAFcYLUx4t
r/3xUtknWCfKa9Axn+GoLo/4Wy/urOc9rrkv3+2mQ0bKcdz1Ad6Qsro3FshsjjnlPa9YBPioVdAt
OXSc8JZ170nAocdKgXid1JksV6oBDyPONXjAYtF6VQMRGGXvbrpBLPvcwkHXjR1eblH6O1FmI6K9
h+z+YWcICr0k82S478IPWrp3NuZFVjscZ6E/Lbvvn/tJ5Ce3dputXtfs6OcNJFkznUJHdq/YHW/Q
kViTlvw9z5TxtuShNGInN/+zBnQ/WeU/eC10ZQiF3F0nvEttDHejM+eNLRgrqhGfWDTb58JoFboA
R3DGafzqNYP8GZDnOCkiJhttfKzWqkTCVj4gpPJnxM4ek69cb7OOxQp+VhFC0Mz2q2kLtu+6LaMu
ANVuFQEY9FpWDbrRcEgIxe3w3qDdrCr0l7mFssN0dB1nFoOwLd2MKXbGFtF4b41ZgZuKdtyv+Jmg
kcr/nLJQsZYM730hGsiu6DNzZk6nR6p5xQaw33WOZc/ufrIWQ5yKxo/5odc0RBbs6tVtDks9ELqr
GFOHviau0tUeQND8mDSdt8phBF/mOTqVEReH0cCoLxE4LRqGT2zRz50OLKS59nrtAzjxbEHqAep2
jxxBp2ROXQI4CdXqwQdGJu0w6qccajawZASsnv50wFpCATbs/GH5O0VDv21N97eBo2crtTWA361V
Gmddzu2ixBM4YgpT5iKomTJv75j+TdeWOrQd8hVrHcZkLHcKu2JzGIJNHwCN4acYKvrgrgjtSxuO
blzMDvNSh+PAdcwgyQMDWKGyMUhSIj4KKU/2Wq+vK4nVaK/R9il0lXFWePk+xIa5tig5ZJjfVw8t
ZGeuB7bnRGcPX0jC13mPaPV2ru2Afs1j/dINzn+pVmcDTA1iddz6DH5fnjaPwFDqpclBV/AC9VfF
YXojc+HVReVBH+C/danrbZd9522GZdOVVdEnyhUMuHPZhR8FSqMN2BE6lJoYi3gMHGDjKO2IdWjq
InzOrfXL730Fmst6gpKgGCMVR92NgpnbrI+qbvuNMTN/Bffcq4Ztb9kTKQuAdch+QT+Q+2xlbixo
/PK/TYOZL3S9BIkKYuGuh3eU4VNj+fK8Zsay04CcMYrd/9LaYq3q0PBden5Im1yi5SjG8pmO9WHD
crAGg2I9QtvVT5hWV7WwYqWT1rsb5c+zqqIrUQlenJZq2Ezm0SzLXZNO2WFCS3L0UKhuGmPK0IUU
RYwZCWSqsz6Ie6Uif+VDMd58W4w7Z3C+h9B/Tm0TKXIWAjOSvVopeJ7fUcfEOyzrMZvJvp1VSGrk
yA5VE6huYZ+NX6eQDdM67NBIimPAV37D824Fj9cAdjdkvoGbk49SWf/4qXstxprwfjeAY6/qk7e2
93wdPQKO8oJoC4sgCl82kgZu9hHaExeL87gTd28W6Y7tqi4uIvXtQoefVlP+LLV2lpiVXPPGGsr6
GEUWecraZl7O1jGOkNbtJdYvtnl3zrEJZXFhS8695UyycMNJfBuaBr02H9jDpFP1wz+Hjm1ra1gn
PzDY6FYs88YwGeIUduTAXB2OL90kq2TzV1sZ409BkPKxIdRoN7d+lUQPNdD/vbEhFsy90M1yTr3c
u+qQ4TsLAgZH3PsbbafLpcjlyDSuyr9Y680doSxh3Lr5vMPQZX105YMnVGAPAOO5SAxRfQrZX4Wf
n11SWdCTQw35RH44M5fOOpio1gMKidna4MOBpzUYoIUszigibLc6wlSBZGAWfsVw6qiP3PQfKSQa
xPQ+NQmG/iNraFjHx60znGqfXBmzd9/KwVsx5fvZLzc0TyI0xU6B3yajhXGH/8JzJ9VrASTyrpwO
xGKZd1q9R8bdD4790JBjIXFpZbM/oRRzo1djvqXNGqOdz7skjIpD1KUHbPC7LEtPdjBQtlP3CcOh
ImgEMzJRFkVlPw1CFoS9FOVwiqx+ekPGcO/nDN+7XAPaAGy/kLwpCQG9PQ0HTZhBUg2mvvYirXcd
srWb50IxiGEmJAxdM4brCEp+0jk+TwfZoSbjZEJkdRPK+7NqPFs+hrnt5Ie/h4rMgy7r1FOE2B10
KQ+3YWHdAFeYJpvA3WflgF4kSJH2GGqD8vC9zkfvQsRjFpcpX/zs4T80TBltjfax0KIJrG2gSMwY
R9eFkI3wxdNWpOljV0rrYyfQIOxdB13vtZG+pOnqXcJlnM9G0OsEh3O+kZYKng16YI/3I7MeX37m
/Cmb+tXDjLaNehPtLa3Wy6CsifAS9z8bVdipcyLW04XXjrcfopMGyF6Qc4T4MF/TlleK6EN6T2tt
9LGSyjgR2bGXM2BMMTmMVQaS4nVEqbuKEtW3jCZ6KWa4wk7f1mgiVcENuc/95dJ0OSqQNnO/I0JN
wz5DSxfK/kZARvPCQCm31uPYZ4yVF26RW22F6avN3f8azMtTlkNWsY3OSDBIh8i7KvmrnbsqSfN6
3U3NmniTlawN1R5vAibS1bCgRIe637UB6pKYkKJ/NCbzBpW+u+GNPs0d1CZlRH9UCg9KVJXPspO/
Q3ZD4qR1pqM0J9RDASMqtviaLqMhdPCIhwTvZt/Ije4eGRSNar81wXpxE+pw27k16g8pRQDAhn2I
PWbzRtgYSjP2JuPH8dJ4FIK495ImCwR8cD8HhN+GzG/ew3E4+hO5xnlQbhXqQfAz3MokRHyafjC8
zmFX/DVcOX1ZUYE5oUUn4ocDsH4vACwpPG+kRkHRGMgIhtqSWIzpCgduTZwJIjh4Dooi31/73349
3OrG/ZkM+Tws2cC/AP04KN2fJagZFXXe3SmImPMGKoehM/jZsP6oWv3qh/2ZBpHeu8D3hBkNRnEu
sOWVq9/sKqoR8UvWt7043qvn2f81vqi3lh2wZSry6ye/weigmvYSNp51EnDtaexOfv8EfPeYUEQ3
/WFaHTaRvQT0fX4xxeAuw1tptu4vubKvPhrtaNfL8MvpTHkVRrvutC3R5SnKQ0QwgeyOmBobQetm
luR2EaAxhhEDVjSqfTY4NBEM5ykRpUGe2F3fg975GlHYLOsbB5w0guh5Kcnj9AzbPFRAtbtybtkU
R/robjDYfh2kjFnMaiyL9aqrnxtOwvpRSIjQr974noeks5x7v9h/FzvjojckZExV/+0eYpiwarbK
5SJYO9U/NMLtUbis2NHhLC62j7AkDNWdM410KCX6wgEEuWJ9ORYEUrz5rY9Iv6H59Rk7vlWIz3Sy
85cIJcI592uxXYigIvrCVJc8q629mz6CsMhsSohUZSPbJBGQtDkK7AVux3YitUXJmu5kKOc7qlts
m0zHNh2O+GVGCyDAMvi3qTSu+LR7lDnoRSZRS5JDQPZlK3I8DUjbE6lmNnem1YfskYOGvnAOlXoI
FqR/k2p81k4hDpFhBwfr0cDz5Ewu2ZZvoybYZ3VqoIZSDFuj9p9dsKWd2cNu1dKzN0j+fxEHG970
zLZp07RtHHGQRtHQhCdrWm6BwDlVjCthINY0fXp2QFZ35PJHc6F7UI5/bIg0OvNYyluajV8T3f6u
Ufm00xrGALdARU6DeZ3ZibLxx0dEBJgUA6Oxfvd9/20IfzrYBJXApqWvrAmedoWDoiv0wWpWtopC
GJO/tDxF4/q3l+m2uuG5+YMY6D3KDeNbrfhzda3G/yor+lXalTi6NLanZsF7NHcINh0/Bz19RDRl
am2TIpMfaopeidOatj0c3cV2/OIHm65z98VQn0pZyB9zFHj5bPOvfCBoaQbxKgNMopWQZlL75pCU
s5n9oesFwqMwnEojvETcANsc6/1BlrO70wD3KKZRfSyukRI6p7DCIxQZ1fMa5VDhgZz+VE3oIngx
UYnidjbiIoqcvzVPMjGccYAii5jLrDHbWStLKNuK6T1Q2tz7dj3BBI5Me4X3z2mA0QCQzdPa5e9d
jYODIdgmdKD5NsqyT4Y5JBqnH/9aThPu/IJjtuYZijHCucBK4DF63XC6esAVQSAVrGeFosnt83Ow
Zhb47nITWf2iQ+YNW5Hf5hj1NYdB3loFdiq3nS/lFO25lG8yAwyfRQOSb4bPHG5QBFjisBnfNI7s
+wNzqMZGb2suarh1jNkzcwDKWssAeYeH9ISLmps4QN/1Lp1ofpwyUFst7eaGWmrcIuzhFbKKqUb5
YkW/U09V98mqwPsow5u8yT/GcRyeG9cJ9maJ3wPFjH0Agfjyq8X4JEKuTVYgRfQ90j/P44OsE33+
GmqIEE18SBYPPIGPVCHZa1LMBa2D9z33NULy1opOjSbIxHeY+ERH2FlXam4k4rrh0jOAl77GRe0T
0FNP2OICcBxIo/Q9zXT0tKrB5BO0aNZDsC7Vl3o3YTXnnTOQnYAabYJV2Vsa1jWumv5oyTF/B9tr
jsPSC9C8aDl0tidOdZf6O5JcPKSijvATWuazzrr0LJnjDotdgsXxAoEDWW+rHiCrQ/g7fDdg3cJY
kmaa/0az8dPmQ3kImYK+RtiBnVlWj96tnPaDRrwrO5y35pByAlbugbb7H2nntRs5sq3pJyLAoAmS
t8n0cimv0g2hMqK3Qf/083EDM0eVJUiDs9Hddw1FkgyzYv2uNNdeVE7Po1kEUHfMAAe05HfOreCY
z3b1I8/cHikIXhd+5VnmL7u1KMQlmhTHc7zLNmwzxBZcqeOmdoFPigHHNqYnIGxDCws8N/dqtcZR
j7208TgQ2FRWUdzcxYb9xzWRbRc26uO8oekTmt17EEcUBYWBlV1Y/syo59G3setJuArHfiqMtd1m
7TrXoTKpuG6gK+Un1yFpqtBzGvvdL9mkL3FVBEdlhE9GqJ6t2r2fVQhoZuj6ZalZJbhSEe9pGeFU
OcNOyiXZL/pT3MgbpYGrWvZvOwVRkXEFc6KtjH2rVQC2SQA9Kxy1LUZm9I1h4t7V08SV37V/W1n7
0FfBDGXJeKiskN6YBiBGpSFXbCjOa8dxjZUZqgnHaDMf+xUkaSEgfE2hyzFaBdeLIYFvOTT+KkPJ
yygc6XhQIB0wi9A2LR2mm3lOZ8zTc7lSVv8o2rzbzS0Mmbh0yk0T9xQZIScpp+Z9NjoTtfY0rGhz
IZVSo+7nWf3eG+61VnoIvQbvCTp1t8e6CXJBYf0winlaOTiK+Vhkaj6NfrHnRqKvDeR7G90BI2+n
YuTRoIfUcGziwErp2AhJlrP7p5phPkzWVZZlYh/pGEtZyA6wC6jRoWadvDHrrNxOpKeva7u/qayA
RR+Er65w1C7Ti3RrtECeCRqFvdEEKOo0rFn8xE2L1djM4bacYfBEM/BeiVsVBp36TwwbuCDZwj5o
cVs9jJgJbWetQR+JvdU2nQMWiFf1a7tmJxxyGBEspt7XtYg/X9L1BKfpLehwOC4lpYsYhJTR7moM
Eu1XEOnAcik0FzdCRRbOiD5C7YD9pOnngg4mm2HT7oxA0lIxQ1SlQSufGpN+Vx2r+L7EvGlVu6K/
mcNlZ3TmaZ8b9GuDpIZ9Z6C0rFDQjV64sYbs0nXGpyLMXo1+eI7j+AGXUbxmUuHBU+M078NBf/Y8
3lKsVc2drg88WkJvpDFbpJCaik/MTbkxpG4DLquXaGm42I5GhMpsGLcG6eurOqK0S/Ho+R14NXR8
IqRXhu6+sTE+qyznE2HH9FpOZfKm20Z9jD0HWWBhi/FdG+YXrcUzs8MbkAagPNkxVoX1PFTrfMif
POG+ZUkVH90R0MBzxhI+aOHtmiKGyLNUQ6VX0+VCNkMqHTVu4mUTnZ0sdtYm3jSb0pygadkoUZrA
mdd8zleDPWGNpyegRSURhHrJ5TDau8pq+5/e2Oc31GYnd0ov6f4FF3lQvUaAbVcd4PBWNb3tywDy
nDYbyUNbxtpadpq6xdgJvuaYwu7o8isSON50as2dSGrQ5DZwdhghQMH0xJIxapZrbZKIsSUkK8DJ
k+5VVw2NlUs7ary9Duj3GAf6sxqhmGtm58ALLJ9yI68OQ2UBHxem39U58wANa74NOnZV1KEPSPYa
5GVa/zTpWr1NSgXiXDbjvC/DZX72HfQPrcNwDTR3lRml897rivCYNALtq9P3EbfMm3kIsWbGtmVj
iB6cuA4UBAfiXY9zZ/+awuKJP8y9Je7dkqtHp0kEkA5TwK7o38PNgWxfWwOBinWQXxiLmifM1e8i
yp7KyoAC1EzVCJQi8LacrDR+z434yq6yN70Z3EtR4NWM2c10ZdC/TJPRffIKT7+rJnE7V/m8Zqxp
DZIodnkLmrUIPLqt0ILoVZvnhRvc6H/ydMk2wgLKbzh69KbKnsMp5FbmBtAT9CmLfU25EPVEtGTM
yJDuPgpMr21fRuSKT6MXiF1mFqgUargk9PX1NfrT+ULGNHeDEcJYzRGwA5eDcd2nt03VJuEqUnVx
6UZTD13EDkO/1xsU9XkY4HCi2seoSb1tiPvFBgLGYqZr87ZijEdHlcEq1+32ucBzBirclO1Jgevu
LVfkL3TlA7CTSt+5odxrRuvIrQ4Otm6D5FkPYV7L6Bbn4fRSb+Ly5OpCg8DlBNdZRjtJL8YZ4gmm
OVDtUum8ZpZ9YWZQSigqTtCewr2LfBXfPRpuca1vY5Gpi0Tl6lglMfymusJZQlrT66BAIzyBw6LZ
9DCuW+Ok5RnEJSsSqyDtf9RgH7xcxAcqTBDNgEnxMMkgXxH719c1u/wNcZjVLmIdb4qiQgadozyP
85EtcazMvetp81WWCnUpDWJ4g2yGPSTteYsnlubrjmn5nmXHG3jQ8G/Q7zYZOE3s0frmvokJbhHf
tJFewX8bf6Ts7Bsksc7aKdobz5wxpByvpxbzzQpvdQ0nn/fZwcPDnO8x4mx+6HoLZcKFyoIUXc8o
3PVNOI7FqUlHRAVCvuADpzY6fkIbAy4I7Q9d3WItA9syHdCLVdGvtAnuwfM1bldaTyVNJ2cz26BX
ElPX4+DW15iv1awsvV47IzgFNonmpcoNGy0tzQozRDQGX6ViF3BOjZf0myHlShxMsl6nhp6gjRDt
VahzwYN1jyPLf5S08NWk8Tw0ZXEoIkvBf4QdZeooCTNQK9YyNegEbFwsuinVYaQiJP7KbtiZiD8X
SwSvj7DiQUDV21hVjPOEEV2UXKVdTsMk4mJUXVYCKsKs9rNn7CGT691V56TLnQxD2T3P7cj9SAJc
CLUMBll4A1CFWR5KBo6/VbrCtwq+FT5YhVKSSVeo6ybrxG1qyOchMTyAtMB97aVr7HDpYkD6Juto
UI+5xE9Ar3WxLpt56FekBN41UY+qWJe3sDrsbY4DKykOFGPYMXcGnRSb5kKFAosqW1FDo96vbPvG
rfIbr16USqXRcjfwusWpSh6LGIB/mMsKbKYhsX1yrG1tWY9ePuVI0DR88hProqk9YjQTQyILzeKt
hXXVYUpws1JcVlw3vkQ6RvNiRuEgQmzxouwmnhdvqVE5cFxLcM9wElwB6EEFuOXm2COvDKDaY5HI
eGMY+IXkE+4x4NvuepyoysCzKPg0Mc5bFebmj7HkzY42UEo70TwkqFdcJiXWOW1ZBYdBBdeVrax9
pvRfqEHoLnqBdgEKk6y0YII3OXM156itLj0NdlIMfYEKAPpE4ppHL2yy61QzsPEw7WLXeWzptYNN
iMri4dau0JUUxlgf+m4qrm10PthfpBeVmbt3Jox57qtZ9DMgKmxtK5Fs6Da53BVitU9JwfWjVtGL
MqG2D1H/Q3qo7SxMxI9dLh8DE7ewcmBZYUh5pVvQSu1YvLH3Drd6jx23zhRdGT3NeLhcm04qexvi
37jOsoFqhjp3JTUA/BTu5BqR5UlFTFPlBjdWnbRQ0ZKTAzdo1zdeflfYxVUsuoQ4QWFe1LL8rRYx
qYLR7E9toeEFXkPCr+pxXyToh8lhFqiyG3wYUX0cAVOafTtpEgEMbgqdKRZhiatYRk261UPZgMA5
MPtLZOMFAVaXVot1I3PfhDTAIWqktG+MWPYbtRht2U5FUzykkWHH3kxHNDnprfyZZpgf6TJ7TGuo
bohD5WniuNs2+IcyvMzuhATeV+Ti4svcNrve1vVDDM76qOD4bLI4pq8pWhjc+qDdY/wnDoM5PzYV
EkQwleQoW+NJ0CPZQmbrdzQJIxa8Nq3sjJUVZGL4RUvqbqARka9kWR0hUomrYND09TwE7qIht9r3
ybJpSpQmCGYdOLTUvXHgbC1nke+JjJOYAXbVRd4N9OjihH25jB503P9ymCflsHiQ3sWtYYP5hyga
Em30c11L15XdDcc0sq5aXZRXcrJzc0Vyzk859j9Hvt0lfVrU0cIef/GDCiDnVLuM4nFaVw5mcUU/
HpJMuLfB0L/0LbIgM9SHi0Jl1v3UNU9GxX6mevulzk1tlVgtggkNsZpZQCDyhtbZRGa1CNb06T4h
oxTRcqPflm7oHGwzDXY1LtG3PcfUDZQTKlK34FppVndjWGfUNCIzrhtVPs9eLvZCifk9mhf7FT3p
aDY2R1tzxz9S15f40YTaKfN+NkM830V5FB6DRepVs0PwXEiZVCFXRo4umIbu0jXxUEeIXL8g0uoI
olpdtFTwGxaxs0tzkVym7CtKzfNNzln4UnfCeRbAbhAipsFBhx5gqtS42lXSat7eSUzcwpX3bE/1
tE2NXK0cUZJ2adGkGFX37JQN9Li2vC/7zr2YLPGnr6z6jnxtSIOx25w6R9vBK9AXodfIbqt546Zb
IFBYfxdyNNXWzZyXEBPLReCYIDnDbCVngfhOrscPBK6oTdfAFQu5y2HwP1mX9DCKJ3pJqVgVrh7f
dguNxZ7JTEuyoCm5tdM09yetnk7W3FWXLbjElq5K8u5kmEba5igt/O474wpRANYV9XANm6l8zCpI
TwQIvINKPM4ytNAlYKMPfQfXtSh0YYqVNRMRzlaaiOqt7YLy1NQMPuLPh4x5lqsuQkgdDT2csCiZ
MfWxAIMnZK5t63pUVsreuRZEKo6Sp4WjCdMi2cqiPCQYYiLP1pPdgBnQRZ3q5q6vZ3nsg/q+7PQC
o0ELOkVsFK+dW2ULE1HtEgPvDipCPFVr9eQYQ3rhhniY5kSAXNrompjpCrmiZkEG0jT8TSR8TVq6
EMcsNSMZyesJIdDooEN37KtGmZD3aYfgYdeKt9I0SO3hCrEZR+228ozwKG1Wu1NMAqvErCMqwSHI
bcjnCR9gtNNw5vB9KL35om2NO1tHa9yPNY1oqVvPQ0AO2Ygpmilku0mA3lYTBp1QELC+GkDEIcl5
N4OdvWmF0d+KunyDNEmZZUE8trCl0bpRP7YSBjpev5gWeH3SrjMbH684hJ6DkB0pTTideC30dBcO
aIM9Dnp2XMiA0f6YbZ4cPVIx1qOZBHtbd+JdRAF2MIEMdhK+zUXUwmjRgqb6E3TZjDo1veUMmfag
VPKJ5q3A9RBMaWXCRby0C8/bgr1hJ5Pbi5pmHjdCs6eNWVUYBtLRytdmoRVPbjOcPAjW81pNbfdW
1qFzVMTvrDhnvEeIx2jtvHLAUo6jcGXX4yXW4cFqHAX8SoP4gXm0fhaZM14FCcc/LOXudsoF9h3t
yPYZca32mxIucWn3Ab4Mo3ZXDGkMvL5Yn2FLjPlSJE+z0K9n4bzFvXU36rl2a6Tw0KEUQMxHmZSN
QNo0YTFpzky21abWxPtgetaxSUPsaPS+3CaiAOZCEQVJDq3DQJ9xmMGXs1xdxbbk5HKhi8LdcLAD
66puPuSkcB+jnvtWokFVZUua7oMiJUY2QWeQNI19wk03wFzPnCDw2s2FJZDqB41OHDk3V1CBPAYJ
MeejO2uXCfl92zwsisfIqrD1tVX3ogK8r4yJaz9J3DACWsS3tNIL3BeguzYC7LTAG9p08XmwxZ9G
yy+9IPmjFRbugtMxgJANj95BuxLKa66+7aa0ApSxTbX4m+f6e9oGDwkq+kMyZc2dUTFzgwGIWW9m
Zz1NQIyI+0hREZ53MqzoZ6vyE6xnWsFmk23bntyGOQpuSBiIbsIGFDaPFTy9EnShLJZquo7jR5h+
MJtmAkaqPN0BJaVoJieB0QHOQUPdaZtUkBKTCFp69fJ0JTIvWAren9Br8hMkGnkNKxpVvCtG3CNl
la7zWrPcNdICoMTcANJPhVRHA5gfOYJV87tsDTpbqXnaQdGWvIqVtewaSsM8TAF1oAZitwQngFOS
1t5DOnePqdNMl6PJlacokWKPme4cpdG/hrnNjB7HCtFpqbZKFRzKDTKOGC3uRMADd82OGZDCxzU6
6IImrZ+Uynw3aEWIrzDOWLrdjJdDO6J+DWiLOY6HXFyGLp75bYW7+cissCb3N8Iw0x8c6+RhtcdH
JtuOxhaA6A/8tAoMOrRqHekxxkoehfUCPmYwhzXMqSAjc3srqn1NhznehLLVAkg+DjOw5rI2WI/0
CkgaaIE05x7fNboRkLhsI5xuu9iQF2mtwTjphvYQBFNwsCeQYukF2IaZzIsybl5pMb3HIdmOKTNr
b5HisQ+oVYHAUkrcuUiOeli1R1WCyaxnDsDanzpIiWMp7VuL6wQN2HBcF0QZ+KUFVo8AhHp5SJWv
zP5H5lSvGf/HApg73DG16t4ggGFbqZqfm4Gsg78lxSs8VHFSnox+6WNr0zObpwtZSrWri0Z/jJsy
va8dFGCqrH9aCTor4QGvjTCd927o0q6ZNd+zycradBkdO4zMgdJdpd2UIQnpsPVQVQbcJ1Fs7CCg
PMm0xdY8pHGul3q49kpuFdDfX4LefC87pB6ldZeEf5xOvrd03gqLx5syjNcVFBgERagx+ibDO3sK
DTJKcm1ndeLBamwkRgqiqBNk2c5LZfQQ2M2Aw0Q73WoRVuqBMaBV1nXzqveWFha+cNNBqi69xZMY
EX0UHSIlYLvgjLu188D8VYcc29zrAYFMRIueaiE+lIMzr7oZoUBUVrziEECitVN1a8R9c2Vico5r
2+Q1162JtM9NM3gtTiStNRkHKNG1huLYgO1CDcd9gRY+sist8I6ePY67keWE3Kqp9s2I3zF1QrjK
4UxdA4ZiupnAryH9wENjZfQkCCy9V1OnUoffEGb4S3VutEm0qtykUnkbe8rDP7rX9SwCM592s1Y5
u1EZr/hnNP5UGSZK9qJNQUKSmXlX9UDQJqiUEXHKjHPjPTtZ9mqGc3bZeThiuXM2H2dHeH5AC2wh
fCCR12z9Bi8HtgIW1aHXsuAtTSqMxQpXHQzOquvadqf1AlRdxGmprZuQWdQuJLYm9vqN0bkoboUO
4zIppltDGs0I0Q+v+E7r76Cx3WRIBNdm0pYYtpREsI0dtN/Bbm6jpXRwrLI5KleKvWLT4F6cghYP
SBFVVBuHQEELMCX6tGH2ToUoob6YdTk/aLHj+jTVeMOZp9cXw1zYlOgxrTjuGBMBLCjeJhEhfY1B
EkZQ7r25xDuVFacvbSJ3H+jxc1xiAUAD5B7Li3xTCvUiSRN4iHt4p6HdAD+G0AaNaDK2coBibDQl
Prim5CJK8QNvx1gIqQ7kr5GPsMeZht/H/fin8JC/ENYhtrpDrpRfzpDTUWiFuB9ZJKTcFTTn/bmI
2ls0PnCB8xqSEuRrMe5DsJgVRnXmZR4n6cmUGZkmE1Irz7pCtfA8A1ts8KKZf8cKGmyd80GsweYK
1laIqJPoEbtGrOkqDwZv0x+lCUtHCkG3A8nir5SddXRr4kzk44yUp6VFhygqrbhLwF3uhhzek0eo
WxdaLt7p8CHBkf8s6Sl+j7pgpUNUTPIUT5csILCofmkVjT5oyAdOBwNRpqA/BvbBoejKdWDTXotq
29hyDLHHyyCfoSxWARQMmnc9EXPrhujMtUxt5lky2pC0rV+ehnLbLLXn2Z456fhf6apn9nMki2rT
1qRFkGVRvnInR+2rKqndJBG0XIrQHPMSKKsQEtvkhBrjCrJ1fTk1lTh0fdA/YOgRnTzXLba4bMud
jvD4RwtX6SmaQ3ipwARA4qr1kfmCpAZtlwDEGBCYm4rWcp73YqMl0UMovGZb1DS3VBE/0FGs30pj
Dg9hpWk/lrZDkor0InKjmXMmgvUbx1W/pcrw7iPRaX4Y4bogBu0RFShXVrxg7yLKnU0rQF2xcZs3
ST1jaw1uVTcNQeQ42VGMBPkuQ1WPBMam/kSVCd0EDeyc6Rcw698ACX91RvbLtriX1UAEBGXGVGDd
s+vat00ixKMdjLhYj914QVTEi15W9mWgteWFR8diVUb0Sx3kSpsuwN0n0Op4E0+yOsise6XYHQJs
CoL0Km7ncUUOWXm0a9qTRdl61zbWMjsjCfJfvD4ubl6H8amW32Uxu43TaYh97Iicwv84JhkcZlY/
0AAthvmQFGPiA5UaSNIRAGeOY5xkBMlq6KL7qKpo7i9mA8r2phfd9TpOK/d3N2Fd3mUKi7gC1D9e
TB21QiNXW2ds1irWDpGWs7FCsX3OA/vdgtV2Al69TMTihw9F+QCPpN6ISaUXQFnPTlsOmCt44sqG
f0yQhgnMTcppecejY99gI6AIYwzmJmPA/dHFaDz2moc4IpTBIOFna/bpk8q14xxXOFTQwlw1Hh2i
DCwWSwq72NhjlN/m9XLPjcolP0EiHijLBj9YSIqjE+4rmy6RU9HADR1Cpkqdy6cz0CqfrpVhAsUo
43qGa0qXmim0Kkwbl1E5T9N27vkbdEwKYhtqHeF3CWk6Ib1jj/6GcraI9TfgIcJm6AtlpJRB8miJ
8KPNRAWmdTcm2Un6zoP/VlSUNlpgI4xd1MVZNlsrQv4GSO0/c6i2oZKcf8G86G9i+v9qmq7NDE/n
1rRvnDosDnOHrXPIYimriFjliYY6ulVaaYHbEnFXpTvbbQxu5KrYlWO9hCUAOVe48fi5neO0l1jJ
FmFluy2M9LWi146YZqQBl2E2x2eK4aim/BVBhbWhDm8uooneBS3BiA0htH4JqZ+UWT1WysZJCoQN
dl3q2vRKY3mTV43zG8nkmxO7Xb2qhu49zzDx0obi0ekr84hICBqETtedfDowCi9OLywIdHs8SeEQ
TXp32Yc1XBSUF8SYcU6WwQxIPqFZJmzrpCoq+lqUsOtlZqAesX5Egd5vC691OQcQcEalJa5mNfwB
1eqKFd4mCzWFE6PkgnTtzIl9EU5AsTo3y+dItTdJk2L4zO3vUjYQ7dPuTxE6vzEKuAu961IhbOh6
8RIQroCc1dCfYyy+d4WOOZij01Yt9BJDl0r1RIXlNcnkEDkeTJWZkOYMse00hPEQSvHOoyWC5YX9
lCc46NsUm1cyt+7cggH7wN2EWnmvZVCT3UY3L6H4yxukG+5WdKLm/oPlHIXQeONQ5cdp3WyaFmnX
CsYZVnkajpCEMC4W+2AWeRwBwVQ/TZUM+8zI7kY7kjTy2VvGtKW0bFERbTIzkejqoH9Z9LMpnAC9
MeeJ8SjrZsRSLhA59nGGdu8m5jPcScMPHTPbRSQJ0SibknUjNItYu+LoeFgZlV0DBauN3UNiLGK7
pv0B253GNi76GEdAMMpKQ3seLMUPNixvg67x2JDFQE4vAb0wT2HxaUPjXRSlnO9EMqgHtGrIVYw8
2VOjpBwHsOyjHn5i3GePuowmH2+ln0QdqftWttMznNybxDBRCdtD+Gd2MUmL6sVLFlvIzL5OpFe3
N21diZeMnKZsy3UJBc2YgQ61On3E2Ct+9Wh5T45dBncjjYxDP0j9CGTn3mEV+SKa6cqsrXeW0iUE
Ss0nIsN66jSI0X0vPYzTEMZ7Vd/tOJtvh7YWIWiVfctkRURnteTYDiOSaGX9zj1ISoApuLBmxBGV
wS945M5A6zW6Tvu+XCcdWAD2BHdy5lSJO6JJphjX8jTq7yqadle9lr/lIZoBqySoVA8k5zRao37V
KjrFkRVaP1uJUVSxkA7Tth1v1DwlvjvaWMA46rVP4vSxmSeoFamoomcuTVfAM9qdcLsrq5jqeCsz
avyuMF8gKjl3Dfeo60pTBEaAkXFL/uVWXYlZDRmXdFMHOsDIoOcCdEMXyrgaXE1cti6WLKAsP5MO
t7ypafQLqrQntYiUvwlh/iwu2P0QonsWjNx70CNSw4Nu9wslMvH2JK/c0zVe5+tqF3yTh/xZaLYL
75Q2PMCobp5F3BM558ExBXdLaS+0+kpw+Hz9PN+NYJKp+yETGO9LoaXsXXwADK0JKcAV5usRxGdR
2R8fYvkJH4bI62LwEuVQ1t0Et920Ag7eFvf9Kdl6vlo3gCZH8u9CHwHI4btUYPFp5vGHN3gWRNxN
OPdwlCEKKFZYspALHmV+tmYLBbxe4QlNHDH9qGrnrL957M/Suj8+9lkacexYXlUB6eJ6dgr0x8QE
CKToLgml41ZTnwpr17GllvX9NwN/OkNNSwi4V4Zw5NknpYuRaqUiJjxz9sGu2iI2WdmvKHPHTevT
QP7uQZe/90/s8ofxzr4vAubAFB6TlJKJAMKDd7GMyBFgrbxdvf3+1S7f7N8BHdsGAZe6OF8VYyRa
9Ch80zr/Q0SEF8oVmRbfvMXvBjl7i7nuQnuiSYF/qI9f9XHcYra9V37ErM2bg7Ft/Xj77bv8dFRL
5w7j8Q+Y399rpYLXmIdRyE6/5bhcO3u8my6w7Fxpr/UBrdAmTv1vQ9eXD/TP+/ww6DKTPyxQXQx5
3Aey9mGaEs9wIOiLBYIhP5FGvrGtjv/bSWNZFoewNKUrz9Yl22hJfHaY+ea93KV7GGJreem80pVY
63ucbB++/pyfxa67H4Y7W4zoa5QDv4Vlvw33apfvsFLbNbtk9/Uw4tO192Gcs9MhK3WnEGaMauLd
e6m283Pmrd2b5A6Mc+/ty/KbtffJdJES4Rj/6kKHa/D3l0uA6DrZtaWvUkCzqvbTSi3cw2+GEZ/s
ZX+Ns8ygDzNk4Mgj8xBzT2vXHlAAr9nBfOGrE+3Ji69fofHpWMQFGY7r0I9wz2ZjHju6htgaeYY/
bFhzm/GnftLuMHhRq/Go37grDKtWUAWv5t/FTsNP6ZunXR7mbDlgYPs/P2D5xh8eNuxJacMai5Uf
oZnmNkqm5NfP+Nk0+WuIs+9mGnSdaweLZGMXXxsbOMe+2to7sWn8eP3dpvLpJHHIPPUgzbr89/fz
4B0Tg1QU8Itd3LjTfl10yQFQ4Otn+uSglXLZk22ykZHEnC3oHI2ROSx2S4023vcZlDykwQSDjU23
+Xqk5ff+831cA2GQY3qm958J9OH7lMMwdmj2EEUmmMUao811SL925XhPKbPNh2H/9Xiff60PA55N
iIYi2stKKOzdEUfBZf/Q/HYVYZLnt762/rZm+eRAldBtXeQLHG6Gd7YC6B7HsQQ08q3XbpPfYQu1
H/3xrlsb22wzXXw3P8R345093zSopEumNMO8/GpyOXbSTbSNSRo4xCTzrI01ve1vNspP5+SHRzxb
AFnhxZB9iENtU5L3QAEdnebs4ZsP90nl+deLPNu2vKkjAZrwGLYS3Udq6dc+MRToHok+W83U7AYA
32p4Jq/oNA/fLPJPp6kHs8mWsDl0Y/lxH6apSJXpeC6yDJHQArSGrep5w6b9bhQT7pfpw9cP++n6
+zDccgJ+GM7WyxzRjeIazOFd7XSs5tON990bXabC2dpzdBswhVlpOuySf4/SGdwVRlyr/OxSbK1N
uWNRbDH+9tO1Rvvn60cSn8ySv0Y7O7W7Zsx6GTJa+1Lue7XB7gWhp0/kzm8ssoh7n9a2n261b16l
+OQEcHRPGK4LT9XjC/79lE7tunmTsiBSnBcO1RbeI01y6tkMpR43FWL//G8f9pNV6KD1sD1po+f4
Z5suRBuVUmNJcFNpCRI5GBs0RBuMhWrSiR7mjbH/bhV+djv6a8yzOeoZY2zlAWPqWKjQsll5N8uN
wT2QSWSS2uKDQB9N//+jUPr0aYXwdMtChPfPJh6UHeaLfc4rfioO+ht19ZqG7AGRKF90TZj5+uu5
9NlUEh/GO9vjgALmlNRlntR+EfZ+tmy/6n58PcZn00YIVgcPZbiGe7YEE+QfcYKJha8F/TrJ3sP6
vxvAO7sdBMRFCzA05ONzgwU3iSfON5vWZ5WeI4S78AbEUqKcFQuuwvEIjhgu5uaGcLNtvHHXJEQR
kMlF7rv2xif7syMMmwrWlJbJYf73OotmC728y/OUJGGE1wLQQAg8s1B2vmBk+PXX+Xyyfxht+Xwf
dkhhZ2OpcIejNicT+81+rp6L9/FuZoK72+yWz7a1f+Q/vx71k1Pgr0c820oQzKt2ETD4Fa5VQ4K3
OKYNa2dC1v/N8306+z483tlmmWdTB1mKkTrsGWfrSgPR/vpZPv9cnk5hYrI/ybO6JEKklRhoJv1o
fk6jvQ6Hs5PktGw0or/jb+b6p5u/MP5ntLMVC2gUm3lMOFOMLA29yQotjE9EJMRsv7hD+Llulm34
m8JkWaPnB9zHUc+mpAsgnJodoyYHwv64KI5Hrvo75/D1q/z0iKG4sw3dpKHPiH9PRk/rHCcKKcqn
W+uISBfL1H2wnY/WL6Q95Gxuoytv//WYn1QISz35f4c0z3aPEbYwfRo+X+cq3xHXJiGpLnGL9unr
cT7dak3bs6WxVHje2RbiIIIL9ZRXWAw12UJbtHYrb/zffKcPg5ydXORBue0UUe6QUSVVu0XKhcL4
MktOxry3QHvhqn8z/f9ZYBCShal7No9kCtc6m/5di9dJO+AbELRvo/4GivL1e/u3Dj8b4GzGQxgL
m2ZkADPdLr3l4Q4BBVdtUfmQ0CCu7LpvpoRYvvlf0/1syLPp7o1epUc9soccAym/oFhYRV32yAX4
kGgmnnjI3JIWR2YJecww6n779TP/M1fOxl/e+Yc9uRDSiuuCR87ma+JBoVCv7Ob1vxvjbAu2I81u
cWjhGRUsrImQFtO6Crr0m8/3z07/n0exTI9W/dK4OFvRmIYMTbsMYyiSpsmJxnowxmdYYWeefTP7
P39t/2+s/3zWD69tdjKFWJHP1juPTTe+u62NcV788+sX9+mEtwTEH9ezJADE3x+nmkprGhdNTERk
44h/2vV/9/fPTizRYatjZnnlpzJ4aIloQ/H2zQT/ZztfPsqHRzjbiyzLxn/IWobILhL3R5z8jmZ8
mnbC2nb2I+rObz7MP3vs2Xhn2xJigDJ0Il5ZGjxP5Y6MkcOMXLUPfn/96r4b52yyjW2d42AKcNHn
Dw5k1UntFzocHaWvx/l8g/ifF2ifHRp9MgeA+LxAV+/+oGEIScp1rztlbVC5oaYB0ai7XR25jxXK
ja8H/3SWfxj7bMNFNNM3Gvo8P1V3VhSSPytP9Fazb4b55l3aZ9uuRCU7zzbfbEgOZQ+gDChDblqv
/Xdz0T7baxV3HtNK+GZjip5qQmkBMQLXbr83nR+haz0LwvGgCR3+D2lnshy3kmTRL4IZ5mGbc3IU
KYqitIFJFIV5nvH1fcDuKmUG0Yl6qoXeolQmzwh4eHi4X7/38i4uLU8IsRSTwE1HmHUQixoiODw+
t/KxGRfC37wZwgSPZtvQ3i+3k5DUW72rMAEJtBv8vax+M/p6M8pUT/Xby+uZjbO8Gv9lSFhPEOd9
GDsYKmVmygtVmxj6ClizGqTcf8O8tfvv7AlRsM7KafAaeyi3oA5k73WJgUlXP/CG2uSdvOCN807/
Z3nTPp/sI7UV+NC8LIes4ArE7oquf8IU8uU1LRkRwmJrQ8GipBip6mc7u+2Tg618uWxiPps5+U5C
KFRMlS81LcSAV8lTA+CWkbnpKhWtFZJ6JvCiFARBlvGQcDbcdYB9VYjZmsfLP2TJX4RQ2cBnGsQd
3y9jat17S/qvDZREjg46qFw4avPbaiuabuvQComtC8eFoDiftMX8CtirMRFOburGWIrJU0D6kLRR
IfqXmenvT1xkTHPYNarp620BMNGs8zfqt4aGVrLzNtnPy9s3HadLxoSoVaSZI6Uaa4K3IiOCmJW/
umxhadeEA50OqqsXActJlKcM7vgkG27h0vt62cq8G/zZtOlXnGxaC88NBI9YaVTmCa0MRCAqXeW4
f0/ZhmAht5m8+9K2Cce4l3u1tSXMFfKTTCLtwivHQJYi834NfmV1v728vI/VjffM48/6hCOt9aEF
XyXfSW+yawXYp2x+q9AIrtyvcpL0iKj8kD3S+9J4ilQUCyTeZigHdvUXg1EWuCAW+kFLGyAcf5Lu
tHXq6avGe6s4jL0HtxAzScXnvtjBdrwQpZfMCae8VLN8SFuW3/TcOdneZWBD8Xaq90sbjxLAloXt
ntz+wvcVS3HDiDSZaZObWLXBYHbXbxrI7cshOxg+066QwKBSKu0quXgstSnDBSbINHIWj48Lv2TW
sSGzsWiVmqqsCyvXIFE1xgHUtL5Hn7u8GW+gyNqkQOqB2tCiSqYa+Sbel2/GQrj72BibfI4nvq6C
MrEtsecXZL6tQxlIRrNz9wgYweJLHxON1K18TaYo/82ZOjEnnClXrTXJCvjGSYTuNZTOTsIgcoZw
cl7BgNOYL2NqHi5v7/zu/lmicKwKi8XHDJyszYbJ/fQ+RU+xfUJldg1J+0IgpPAz51Um2ZNOERae
RyHjDeXQlZSS6qsBFL5LvKfB0D/lsIrsg8BgCD58qXKEtpDZ8xGIgEwGvmRrlSDFWlv6ximMfdgw
4qGDc4JxOqfVFVXhj95/qCBTVhCrsVvjEfagh8q0j5ZLXd+WnxxmtYKKURBEwQtmz2WDTnTn7mCq
XOu2/aPXjF8MHF0ZSXDIYW2tEf+BRAUdDahqGIMpdilUyrHWwIsX3XmIrRQdkgZR+9NAqHpMQBPm
9Gj14DrIzB95HdzKXvNJGY372IHco9V2Yxwc7CpnxqHeMHX3pTIhd406bugCfv7m0BnDA8I0t5rv
bsdk2IHlfMiYKrAA6mYFUjsqR8uFhdeHGNg0tftRt64tc/ysZZBiARkFT78J0ShGE6rI/A3SFI8N
A7pAsVea/uKY8l7LYeL2pa1vQcHlMio8iWEXyj6tUIhvoOPXp7ZMln+qTPVWl7ydZiL4Tqlagb3L
wycZ/rtDsI2rRUf3u7s302lkoH0xDGuryjkSyB5SiDGjuEXTPF920o93tOpQ17PlyRt10APnd1vW
a3y7jrl/E4Uq0JDZQoyZ+/cZmrKnhAPSVFs4BKEMdYab0KwZ9BbOOnipl0rL7yCE83iqOhpwtSmU
qIrtqOdLcB2zt+WU/swE0JGvzG1+M4Erk/14J32Hv7DelnfqgZMuLRw6Z4oalywLCU5dahpNaEgk
HSOt9i0cxK2sZs+NF6dbq/UqqBkVKE1GUPBeq0lrJSsezMgDcW3m1mOl5sUhamRYxz2m2ys57ze+
FHLfuj7qq3DUUrnT2+vW03swgCguWa2f3Xq9p+6CMeg/dZqrrBsr/J0nubS1eppwSszcJtrfiBtb
+k1kMpIdNe4qH+J01+pp/E3q0f6ATBb1MsZnEn55Fkxk5PFKtd3fZlgxeDLU1WPFFOhNUbb2Q9Za
DJ4EEy86w9g1cmuQcSAx8uBQf3mOmlphwHrQNlrPIA001PC6aoVzTPUkOkqyhWoJFCG3pmF/iQBz
3qThcJTMTH7uISJlJOxdAFDTfqla1b2qdUSOX8MZ4PVZ+xKElb7n4vKRHza8jebwkWMpeM6pC4M4
CO8lXf8FI8OVzCQpv66+zTpw4EkHny9CG58iHpTbsrXsg1JqP7Sy/J4oRf1shS58aZBygc7It3B0
gg2SIeBU4jFeOF7TDfrBQ2gDTwcAeIsluL9pWYadwvC7RhmIbYJLCEoP/SmZCPjCbR4fqnIBBDXr
kycWheRpaDpJk3sQ7nXx1IHejhge8cx9rn7+54FDO7Ej5A5q5raMvU/9X0e9dQ20t5rq/rKJuc3T
Ze4MXVPIQMUioiMpTLM5zKnpe/sK/z2g6HqlHhYr2XMx6tTOtKUn+X0n2wVAf+xYnxlS3EL7uyXH
/wkx3B0D9Nf/AWxmNjUwbcZJpoKHLcJ0mkRO87DgstYbfaMGkGj1azt566XrEZfIdia0aFCLpfBA
7MKRUe5DFLt7rzkwEnZ5j2d/iW04EHUYOs9p8TMaMPzYDvwsFuNvMH5xZXnpT7j7N4qnwELSKgvJ
/Uf/JPH7Y1BsJfnQarROQ627aYwtfMRtXa3sPl1TNru8stm0/sSQkBAZPVGCwVJe1IW0SYNt5zLr
97N7n467z8eXy9ZmX6In1oRLaBw9pFZlrIW5fF2N5rUPNREENH/zeAC/5simQgvLFBF5EszDURgB
cRzvpc/JXbPvD4y7aHR5pje8c1QXEufZRP3UoBBPulRSlTLEoPzQbupjsY/2wQ0CcBPecLeIX5s+
ynm8VAzV5I/iWKCYVeGp7fqlllY981fxkfk1WCSATGc3yjaZINNL1uZc8R0qSkeOB5CISOqKcSjR
2MnXXpDftU195bn+Gk01dKkXTpk2uy7HmCCUiqUZsrCuRE+5u3120ezMx4SRyyCqbu36NUGJEi4g
4GRoULS1/lSn5g7JF+QHrGPGFTXRnwxW+cl0vesWhvkE2d3Y1XYJJDmtNL41WbxNk+gQFhO3X4Sy
r3yc+PnrEP05ufuWId0I9+3C2ZqLGroMG6aJI054rvOIqSBYbZLQ0UPgWePf1NGTiTgEYHoDtfjL
B+tjcFaMU1NCgupUagOPA6Yi+XsHt1seLvScPxogA9aJgDRnda5j4dPUDcy+TInR225/6OovSdld
XsD7Zpz79LkB4XppeqsZVJStGGJpfpfHau9vXunLIpO6C8F2Swv2ltYjpByqXVohkoLZminKvZ8y
QYb0cLDgAB/D3fmzQQiuGjRoVmR46dqF4680DmX1c3D3lzdu5kl7bkSIqWooJWU1TKibLeBZ60V/
/t/hglf/LnyOjs1rxlwDIjJIDW7NvbkQ+eayj9OXkeDjbpHZHcqcQFYgyTSbQF+pnYlcoso4h4Le
ufJmOQ6JXdg+XV733N6evmcEj5dxlRBd+2LtKk+Iw9fVjdE/XDYxE9XP30yC01NiY2q4IZ22b/Xf
+ra/hrlq5/16385lVPLH2gTWTBP6IBDesi4GWlWViqzQmQGYwLTFXXRVHsYr/wBf3sI3+xiXMAQt
E7FcNcGtC9/MLmCyaVTOco3oZvIoZfd1ch14P1CRuLyB05kVz/SpIeEbmZBrltAjMYMC/8bw7Mdv
qvXU9gvXxtJyhK/E5dBDasJX0qoHO/nlO8fOfkvGuzJ5vrycOV8/Xc603JMMWJbIlOC6hq3maoIu
2UdlXx3rfbWwnlnPPvk8QmhqmiYuEYkp1qiBdslVy4NRh8rg8lo+4hC1cycQMha9kZnz7Mfp2RB/
SrbuUV/B/LVPr5aRt0tuIGTPwAIrCCniAqIDH53z+HnShAgd8zbJzIV7cPYaOflGInDDa6qu8RJS
CASMtyaDiP7O2xebkWuk3DubaiFPn+kKnG3j+zaf+MSU+MlDCCxghHvtB/oKnxEYX9u/rO/5c7eh
vnfIGFstFlzk/1mmacgqI2yGYQpbOuodPBlo9xIrlB1it1vktOC4Q2hrrVAb5p2PltZlj5m7MUGQ
Qi+rmY5Fcn3u/ZnU1kFj4Zao8/5wBuWTqqULX2/BhPjx8j5DnM9BW8owXuOJ/Xbhrpw9WX+WIH4s
yNStJlGmJIbSEWwWag7XULi5vE+z3+b0oSyc3xzaA0WVeCi3u+QaJgbw3tktdNbNqt9mAA//Jl7o
suYwAgGkHgTd+YeRe0c1W3OSp3gNvDez2mbjz8tLmjvApxaEOO6T+SeIlzOwNVGcxbV1LE39B3pn
n5Bu+HLZ1uyle2pMCOdFF8tFPwA8lIs1YqLasPOT26oHTbmSk29t/kN2vnra1lSPlw3POd+pXSG6
F0XkaxY6zGvIdiEEpEBYL7j30jYKjlG5Q1D5qUFgH+6NiouQcd7oO7LBC3ZmV2LxjuIZ9T4bc+4Q
sWeb8TDyGHDRwqmjACIEeWGzPoKHuT70PzbEowq3nCLB2ppBv8lMsszYiBdO0Xajjcy02sxwTHI7
y0PfUzYrphQ6b16bqVYeiaKzq73iFYrCZV++tJtpUqw+WF+azbhNmI9Z6r/NfTBIAUxNQ0qZeowQ
8qJqMKEMQFiSltGuAkE5ImU5aBCmZUvTRR+nMtnQE1tiv9OPpFrvoKEjjUf9am2uxwMSx92+2nt0
tLfRcRqmCnb2nX6t3iT30q8xXwjws4Hr9CcIz5XB1karHdjb9EW9UjbOz/EQrJtXa69t1a/Splmw
N2UY4qc0FJlnPtO1zK8LcWuQPUTFCsjoG2QsLftVzZ/CHKUgc+NPsupvl4/3dLguWRNiWNrhTaaO
taHwH/2wgMlc2SvIGKipfQR59Pmyubmrhko205M2CG0wdudnMApR2Bp0mA1VCLk2XaYx3aQ0/RYS
JGvhuM+bclQmvUkEVBEUYw2F6iSdBIVHDW9Ht9PoIcHrdnk9sx/L+mNEWA8qRU0BExCQmCrYBKRX
CJlX9sFk+lp/zCF4uWxudk22w7Gj663T+j7fvqQHL6vB8bLuaGZGn5Xsa9B8vWxi9qIxTmwIGXDW
RqMUKtgwVu0GalrG3oI9KjfHbIeG6ELGtrQgIZT4UdMUCHTiftpVGD0U5YM9/Ly8oFkTDj6s2xQH
FbG3De2rbxQMF/Gsu0KGyrC/KeXCy3HuZplKqjbwOUMlBJ9/lmYYWrmB+2educiYh+nP0PYX2hmz
DxMqtgC8TZOa2XuR8CSjDuoyykfYI9ftC9R8IC3qn/kB1i2Y5VZLQ2tzXn1qS/DqTI4SdD/wat/b
MxxFm3Fl2Teq/ymF8KtbCrBzH8hEjhrVNRPaUvHdLUPQXxU2Zds6eNTca615jIr9ZR+Y/UAnJoQo
p5OXQWSACderD7olfS2V+Oayidk9o/LCu0OzaTkJtwR8Nq015CRnreTSaYFrPjFh9lTfaN4d/fq1
Lpd6FHOhm5lNis9MRTEZJUCkk0RKUzQd6AMBMMz2zvSShLrOyn8NzVIdcnYDT2wJq7NjfZCdSZIu
Q0etgVq79f4iEpyuRvA5eKA02IK5iDIVdclAuklNWOyqbnP5M806m0FvgIlng8bg9Pcnx2i0GesN
ZczIJsRzsPYjfKguhNBZVzAV07ZJXmT4cM5tBKFmxGqOjdI8atxwhf+rbsv9kEq7MPqMHM7CrfBx
qAs7VMj+bXD6QSeLClPkmHSJr2Mq8hEhtt3g53cuPOBoNFdI2jK4iQqH2r1JirMfeghXEu8lTCFp
tpRvl/d3Pk6d/BYhontZIleNwuInkKi2IU4Byz7Ce76TD4GycP3OuqVpQKmmMejOOOf5wm0zr11E
umlowafaBup3ZYJlX17RrMec2BBih2qbctUqE5YOfsMxNHUYy+EfdIyFsuq81/xZi+CZvqRU1aSx
sq5IZvtj3/3qu41h39jeVrIWgtVcBs/48zRLSa8MSaDzfTNsGFdtnzu+zb6l1U017BEwQxJ1WNi7
2e9zYkdwTAumxlFv2DsXFAZSsfXCiNVssmKCk+LaMC14DQQHUFPonuWCm7euwJWO/ic4/x71auLP
HlDrqX36YxmyXwgN8T/aHopCXe0s+fwUm8Qk2nScCaVESks8Pt/O2Ilhy69Z5uTzKBkrK+qHx4lX
BebEYJmfYIq2oj2IAiA8cUw4xkzh87VdprdawqqJKBOrGTEZyhhjbe3jcbU8rj93At4ZQdhf5u00
wTMtlL0GuyD1CH34CBJnI/XFlhOzu3zQZh9ap3Ymrz0JY60kGwVJFl656zfKJt65m7B+Z8zIPqkH
FxT9gnvOBk5rmjfX6K9Pxalzi57BtncMDKyHh/alPmob+iYMPoKAMh6m8VtvUywgbOb38o9FYY12
DQB6mHS1OJ7HRENTqMy3MqqPl/dy7uDRwpi4d6aRAGvy2JOtLGBVrtORWVjPiK/lVDuUyNZdNjE5
2QcnPDEhOL3f2XFjTXk12FdpgAYZmU/jWopeg6FY+E6zm8aFzcc33sGG56uxFRtGtIZMx1NhHt3b
iHTb6vbycmZDiXViRPCFnqQpheGT9ZQH/Qq94i2qo+GqaWCTS74tU1HMf6I/ixI8ITQ8hJyyCa0A
iFRGLVVfwnvMFk/omMBYZBPjdUv4RJpEvTCtUOgzVoR2QKv6vt0oO4T21sk+s7ZRsPLvYKVdd5sr
Y+1fVdfez8u7OrtI3A8JXvgpYAU8/3IlHZu+zPhyfnTT+M9m+fm/+/eFCybJoTFVei0Givg6dF+Z
dLj878963snvF7IZyGdReGoqushAjFSruvK73+TCT5etLOzSey/75LQ2cpjWSoTr2WX92gTlTtf/
MYUHKSLdCSqffAyVBPj8Q6ixFYQoI3ATjxUqndALLx6gaS8+BIQTE4K31fC+Ny5CIeuJC2Jrvag/
JsI7lFqO9k29pRS58ycam3IVbdJ1sDS/Nlt6PV3htMknm1go8Ja3QEbXQf0oe+FqbPaK/eYZjF0h
J3tIAxToNu1YrtvhwSiLVeAepf7l8oecdReD6V7uZRVtW+FJptZ93xk5H7IcX1veYlGwofiwuWxk
/p40gDgZ2NF1RXBKKZclownpiA/7ZjtsgZjv9E/mZqK9jLfd16UwMuudf8yJ3lnYMhoYBRur1Z/L
srhynG6puDFrwtQtiNxYD1Q2598OkDL6oJZCAjUReepbb4vej74ZUmg3gif/kOxICtrj5X2cvcBs
cAXAQzXtw+XvIOqkIu3GqUudh7R/tSJ55XnDLuvDx1ByFr7aLCDFOjEnxPssanSqDoQq+cG7i4OV
A37/sf00XTPQb2z8H/0W/eobW1nJDLIs9wimf//D8TyxL4RidYx1dZz4qkN93KlWupaGq0R9Q23p
8rYu2RFCMrTrkHrmhIEke+a6ZUrkpq13dr4Q+ZfMCIegdIOklSKeS6UqP6FEzBRn9qUqxk1eLdxh
0w++sHFiT4fpFpDipIoQwtRo0bfxuFeHZLj3GA+HrDy8UuOh2DRZXS+4zMclQjSr2GBRqJWDsRV2
0gzDipEXCG7z7Ftbf60B0UfAaqUlYsP3gHG+QgzBaks3x+YMaoJryKnhdLFFQ0cmoHTPxqH/qR8L
qLG8W23fb9u76sZbM9i1t78wXvVfuYvYfB5iX65QV6aK5alXEd2bRk8PiL8iBLN0BGdrE0yLUZ+j
dK7A/XQeZmIlzKx0pDYBlcDEc1a9Set8OBj/2bPpHW96vq3cuSfmhIzSr01fTiuGjv0b7cVdq7cT
sZW7VW9Jx7YSNK3ZHrZD+J/2wb57Ka/Ne/eeMa+/6oRDwMnZZzgIDhnhdzC605tJE5brXnKuAD89
qI636ZMlIqjZy+/EzOTOJxcwogch2uCkGFK88/V7194rwfNlZ5m/+k5sCJ5aICsjN3lWwk1/NSXp
yC+sY3cd/y5u5E1zHyzCz2ZvpqmBBAOPbeqmsCgDpdikRCx+rSEmPOibkOf9wprmAG42iBWT48cf
sf6t++WIgkkBJPpQrHdafTV4B63dyOMmDo9q/emyubmvZEMxyFiJZdlElfOv5NahbnUBt57mG/sW
uTDkdz+hsb27bGbucrV13lPwGYLdE4Gxcuf4Kah2nmyO/F3Vh3WC0kaSt3eOxzN+6KQfl+3NfScq
ceS4NvkDUMHzZRWd2vW1zu0W+PY3aJ+dq16W/IWMYXbvmEPTyVOgDhSrTRbz71pisyinsO5bu21W
yvBDNdwFponZsgTiOgweQYED+EJIh6BycVu3JMGjbOxoqGIn6JZTl7ntG6Pc5gjGof1RpNcVsmOP
EHcbCJAV0T720Gtw8kL/Wo2ys0LgJdhf3uWPGzBdFEBqdN7i2ocHZRvCTqWGXBRwsqGBk3gJao6A
zNs4rheOxZIpIVaj4dyFo0cPqkve1H5lOC2KWAs3+0enoWysMEvKNcu1JxLLNdYoWbGNSk+hHNOG
7OHr5e2agsP5BXD+76vnTplZpRw3JiWSMb/NtS8Djx5JvfbDhWXMoO3O7Qj+IvP0MbQOINJ4H95A
R7KLthOJp7N1voTPyNps5YO7Hh4vL27GS7EKI6vG6QawIPKSGSlEebUJt3kxaF87tfk+eh6TR+MO
buHv4ZhcxWa7Q7QPke1gI1s+fxgtGJJtqSwW6ads73ynVSpdf06M4C1eXvgRpPmU7+jyOyjujQAc
g3rlyId0GEFVXg/Swltv9i5yOA1gQ6Cl1QyxJ+aUjV+PYwzYMD0qu/Z+XLkb9bN9P2ze9Q6W+qQf
vVV1Tu0J3mQno1rUHlVfx2j2eVVfjWmxvfxN51LdUxOCI2l5PvbSQBTNleeke7BNZ6e3tyqSye1b
3ueHy9ZmPOh8RcJXy+xxlHyV2zyphwM4s10cIPfX2tptlrw5Uvg6SMnWyrUbiSEVL8iuAtfeBOF3
w+b/u/Bb5i4scBy2qsKjasrihZWUTLimKaVgq+5vszzZ59Kr1b8OQblHCWUb6upTaCcrmOI+2fVv
LWawWjbRlkaVwcu3lp5c2UW7ED9ma5KnP0rIPrJYlevelKchBjc8GjvlACtqxuzOdiLHTdfaQnIw
b5BCuMwoGP0FESzhu70VuCGvqokEH82SNUzLe8qTvEiHg/+PbxM+/4kxwaGzSHarwmV1XXmjIx5s
uDdjv4TP/RiDz40ILt0ote1V1lQJr37mys+w/p02351m4cqe9Z6TpQiePHSaHbAU0p0STTXQrTqa
ci4D/3ee/XTZU2cXRMyBsxm2K8Ct55dKkSK0orik2eghrd3+iLrRempjIz2/uWzp4xXM1v2xJE5b
2jl62N6ApTisfrToaA6JSgUoXV02Mx9IGW9+dziHsbDzFSHsmY5mnJPUB8p+tKR15w2/MgTVSVRf
kggGEy3YNAU8D2F5MGrUEXVzXaTF2+Xf8XG5FIGcqVIuM5fGk/v8Z0SDBV6Mcjk4FPQcnWrTSt4+
1eR/7PXnr/rJlU6eSYyge25bAqjtMnOfxBGV2P5z+o/BroCeAcBbGkk4qFBHWIyd2gPqqIAWg+RK
CaijWUv4uo/R+9SEQ8w4X4g/dE5bm2iODFfeIXzxYGxW7xWYX6jv7gGLLfc9p4BwdssLFsUbt0ia
sgnJOEanRxY09c294fjoaTsQZQzdCFupZPiPoV2E7GryzPCpuy0NLVlBfbKkYPUx6xJ+jRC+3FJH
2TMFmjoNG3AdbNxNeZj+W7/rOykQpzfX/bfLTjoFkktbIISzJBhz3WD8e903+9D65v/jUeRpUeAz
30k30BoSbpwxQ9u10GRG2Pv0WMQuHBjtJjf0pYrv5H8f1nFiRzgFXUVinlnTDJRzq343fUbnK7C9
Olycq+a1LVcujKx757bb/IdjZdNGXfoBQnHNMSpdM9Pyf2+6id0/W2vUaJ6abDXJXXQHQ95d/nQf
OxTT3tK/nCYSEMgW23GZ4xS9V5LATVc5WhefC7oUsMmgL7POn1HJ2sd79bHrFsAes1t9Yla4m4Iq
RH1bQbYqdeOV2WorL9n25RXCgcwrXxeauQKo+49j+vtaUWoAfwt7xYexGMvtEvKIKXPJPYSWwl1M
scZZE9SHbfPL3y6qSc0v898WxTLtaDajqbvsbmGsph5Cfwh/Il03dCv12Gz8wySe0BzLvXEMfjuf
lsbBP1werJeskYnwqUwEOxXudhLVB0/zmNxGMsLJnzz9Lqle1KUH14eLfzIxEV8hWc4zW+QLRfa0
CJQKmL3lkWcAmUXaVKtvynABojAjnIchdSqi0GGirCCsxS0HeKKQOF+HRtxIqzwAap9IjNOsKCvA
claYzdMoRfnnyM99RBbbfm2CVTmmo5KtUlrojA/JWf8Ym+FziOzvylHqZ7UrpcdGr5v15VM189nV
6UjJ09SXTIXzfOP9ts0HS8oZ89Eex3wjS58KGGesAfrq5jnQoj260wsHeeZbow+lTpxHUx1IJBqH
3UY3UX6EeynKVwNpSQu18xLT28zXxgj1eDjAHIrywqntg5jP45TlevSlQ2N56waJYUdpfuRN/3p5
Cz8kr0xKn5oSvncudwi5Nj2Ib0bk9SJd5fa3sPkhAYMpwA3+d8aE7zX4KrV5D2NpfWVaN1D7rkYD
Ebb8qLa/LpuauSvP1iXcMWmbNUmpImOfBEjNOhAKLc37zDjf2UkRFhPLI/xYFZdIE10xRLfuYwSS
vRzd5HsP0sFAXceLnAbvmAnx5iI/tScNKpqXqpB3xIPUdJHL1VnvNG8bf8qPPsnHm79RHiTSj5W8
abdcmvul59qH4sAUf07sCqkHgtXD4E1jgp5mf82c5iatpIMja3e8kVeSHdwzkbk0Rzpz1IDTqYAX
+Ie4RYQcM+xJ9+HCoqcAJsd/11HyvlThKrlx9ilPUuVofvEX3nJLNoUscyyQT85zrq5I/lYjDONX
9qZeys8/Pnqm3YTVCe4qy4KeSMg/oiEri7aiZmfeNtv+RjtIW/Wp2pkrfTfRqS7pgXx82Qv2Jlc+
uaDC2Idlf2LdmF72gOuYSUMk7WpSI/R2w/7yyXu/bD/46J/VmcJ3g3PahJgEX6HnIYOBiF97z73p
w15fK3a8KmznqqUa2qrOwUPpeMH67BfUTXlChFLrF/GYnPqw9HqE0ySESKPf3qOO5/i71+pVv/cf
/xNdoSWLQrT2Gw1u44BHnQRJcx1sK71b50tM/7MvLnpQ/17X9CtOvmGDBlY45pyGehfcKRvUvh/U
b95+GiyUN/FD8HmJhHc2vp0YFOKbBImiqTQU4ctMhkPUW6XhDjA2NdVbz2pWZaSuXPh5Fz7fFEg+
OM+JVSFuR2bQgDnh84VHqO2CQ4zWcbkNbsxVcczQaFpKHWcDG21RkiuCqiEL9oLBr6OhQldvNO16
LZddfS/LIBpt17lG0rbZpnTo1n6pLin8vWuxfVipBXTYwkkn9aPzDyqNhR2r1dTkuDI29aa9SW/k
tYIOXrJHv3ynPCrJKqFJPOkFK1vE+LYTp2qDpCeUKctTpLMbf/JzhJhUeGre2NY00NysWPWnbh9s
9WP1kj4r2+zz3yhEEgNREZ0GSZlsEjsIkhaV6WAwLVta6KOHtHg8z/vW5X/1gW2QkEywMKIlbrNi
FH7cqwzQK/4Xydkr7Zts/zCCvSIfxmzhtTV9sg+f9MSWsIdpVtl5YE7D+uWxC+96dYOovVNbK8de
Ekl4v+kv2RJiOtWHAfIh9s9Y+U/BbxKBjKdPvnOP8ddqN+k2tlftdrxTHpLjVMCN1+4/bbtyq3Bt
AAxXAXh+GFYt0Fc3VYlsTh+2iRetFOf35WAwk8OdGRACa1+NvgGgmIukN+4yx3/uVGsh3swdf+pk
9iR2Pk2LCodQMQu3pP4IxVJ+OxbbxIfdv5XXZRmupnQbzazLS5q9+pk8YrJ2oidQxfZuPrFq9jK0
ee7bv2SP7SNco5Pocb+PdkvuP0VpwU1AFVBgnWbF5A9MCEFRu01TY892qrXdt2sn/m13uxZUw+WV
zdyCEEHzAla5eQmnwk42gZlYfomiRV8epfYuGr76/lJGOOMQZzaE80WWiD6kjI1qODr5NzfcBp0G
aeheg4Bbt3dyfitD2cf8WPHYlpvCeri8xpnzfWZfOHOlpwxjPZFBR7xcPOVFsdaDuTWzB3MJ0Tq7
mzz3uRcUZWqynl8OJIdWqLRQfacWwC/zq6lt4+rX5dXMuoZhIx4EJEIGrnFuY2iswEQ/ENhECCKR
hoLdHVzj1Ry7/WVD84v5Y0g4x4WWplo0aQdYdEd8wAq9Wa2jMlloYC2ZEfaslqRxlCczMoTk5VVv
f86Dw+WVzDrAyZYJOVHsurk2JBPz8gCY5a4FzpLKd6OarSLQh5dtzeRfKri/f38e4UDlXCZFL00u
AE9Z4fhbCR4Jd9gDdVdS2tohDAHd8bLN2QN2YlM4YL1pmVHds77C/5wq30x5CdkxE2/PFiWcIK9T
It2bKPNl/6vB+8pMIbt0d1JyN7YHI/18eTkfwY1TdePPesQulpuk1P7ViTFffguifqOG5lobr0v3
k9IhhyiZUCugqlz7m1JS1x0TYo0bXWt++ZIF8tcuexocmItcb1On//xuO/tlwkMz162yH3M2wnOu
y0kXoV+av1s4DppQKnBG09eTyX80zkLw6PblatQXrs+FECLeZr4LSjWa/KVNb1UfImT9JdYe9HCJ
mnB2LScFMdEv3agYxoqqm2t7+yB2dyj/7CJt/Js77MSM4J1Bze2cSNNoZHGMu72VXtVLlDqzO/bH
hDi4rQxqjHgBVaNW24zZ83a8tcqF/sps4DgxIbhWYQfp2Lm0VPNMWzfaVWcmh9Ln7baLw4NWfM9o
B1w+Zx+Hjc6riOKESe0pZZpN8ovyA8mg/1QfjWs0hNavK7WhIYZuJ6OQgcobTl1NtfilMYUF/xBn
gXmwuUM2sKvgV1bVEN+E+Z2t5wvF8dnoeLKxwj0GiWOtSjI1xTpw7vLEua+7pcbinAlu/Qk2CREh
9/L5nezWajjoDYhopjxXmp4/D5rzF9fkiQmxPDNWWuUVEXCFuP89VDL4gVvddjeXPWKuQaqeWhGc
sHShG7ZTk+jzuf5Wb/oNZZjv3oO9IbtObhRmgdov+Rf18bLZ+e2DRoJbc/qPkALEjhZFXUiHtIX7
Ra4qhHe2ly3MedrUyPuXBSEDGCylqAIVC4Vfr+NMOfTKbe9XC1bmogQ+wHvVZkDlg+ptk2TUrj2F
Dlqb7S1l3YZfQ+kmVP45/IKDyzOcnpKNAoIhC5+pKyIouPKpCLHuIXxh44x9VFNVUtYTL1uHJoa5
sLa5FODUpHAvZVEqwfpOrFBbINWIVQbSlRcc9O6KwLSprCWFk9kvdrJEIc1t6HXqauGBMKnsKxe6
4bb8jT7Bwqrmgu7pqsTYkABQplMVr/Vk3xRAH3/RZl9F4c4YduhQr9pFuNbSuqa/PykI1hGAtXxU
47UZIVgCp54O+TxyHOmuZm7KW6MEuqt+/k2kVeg/ULxGQtsS62Vd0aa1M7VwWnvPBLNt30vu8+Uj
NvdGxhn/2BBu+6HrUymF0XvdPTRbJrMP0W0OOkC6neYI4720ULWZ3cgTc0LMDVtfkyOFmFur1c51
jRutBQeULXF7zZqZELOQp00bJ+TzlQTQEeJw4q6X3iXtwWmHQ6MvrGU2cJwYEbZO671KySuNoq2c
hdcyM1/bZFR++IxQr2Sr/5ur5MSasHN6OFZdXAblWg7NcdcFhEXLqplI1HRp4UKZe3lNhGj/t3ti
3iRbHm+73uZlYskP4NB3nT7c2ZW2zsGk1W20/RsfPLEnBEY7MT3kiZlk0/fGyxis9O0IX77x3ShX
BvPSOVFyIZde8A8xh9JSK6gKH4tDdHCRRmqH+2ix3vVxEnEK+PAgQhoDjACpxPOoEfZai1Ab9W6/
q7svnhc5mzFunzUlhivfb4cX1S3fgsSCNjVL7UMRx/m+Tb2XvvODda1Yxs63MntX1vbPlJOz8u06
/ClnkfZYuYq/tr00PF7+FPP78ucXC+fGKSvbNAsG2UdKSmW/ijteaYW0kMLOZg4n+yIcHLettLqK
Ge+Io++hfRcuIebm/ffPKoSjgtx0UTcDc1gpY1jyQ6e8VMEno3M3TrMUoucacKffWJxE1v+HtCvt
bVxHtr9IgBZq+6rVdpw4SSfppL8Ivdxo33f9+neYea8j07rmdD9gcAeYDG6ZVLFYrDp1ziKICsb6
UKVQFmepfRUwnxxwmDopcTG9FQIkt46LwPlOnB1kIfFlk2bTWCO+peU/SnDsW/+6H2yHtt87yEJg
Wq363xnafDZ/ghvfIm0NQeUYil3563VT2y4HUIuqGpRgizkktdKavQRGL9Tx+x1R7yGW6xKVF2Jo
osOWZiXUgP/PCuPYpDMHeaYjgpMXPuYulJsd1aeUlpgU4eInqX9dM8b4N4Zx60XM4H+p4mumm5GX
WLObdA92FGgv3Zck5hwo3h4yDj/2Qq/IOSbHZ2HYhb3u9X3kmQVPbJtjhh1QzwbktYWCT5UE5GXs
3qK+vQs6zqfiGWEuAylqJbGZYGTWlmMJ+U4y30cTr7rN8QcW26FHnSIJIXYs2ou2CEhksEdURSMn
cwVHeLru4tun6bfzscXfMu+0WpCxpDHujpjbtush8YzpSzq0nHttOy58WqJ/X+WppF2ERS9gaegk
SwhGK+PBijY+Dwr/wH/hxYy5NJGxIEdwbTMCBZpk7iYwm0nZoUYm/scbdmaE/ojVMjBHoJh9CSNp
l1plV2LSCCSZ5KDXmfP/s8REH1nXCzKOsNQDgy6DS6OHAB6BiHbzfN3Q1iP9bE1MBJKmiNSEbhxw
EneK1wIpIeTWciO4jSt79dE8NHbyoLxxzG7chWdmmVg0jmKQmRj3tvXmNaXvsptRJE5rgDwLM6LR
yQwbS+wRml6qxa/ie612I20XKo6me9d/ylY6dPZTmChl1BGSGB0/xZgs2o/LAeKOvHG0kgIDXcWu
fetcwdd2kQtm911Rc+k2P3QSmcC8/gUsdFUiXdSYdKSDgDMEZGXOPO26BArLxdPY/ED+npCfgGM2
S+k06rErSrtVDsEkOYZguLXp1UIGgOZezEsLQptWrfxalKdY5ZCtcY4YO6kPrWRhEiX6yciPWX6A
lDcInzkfg2eDxsfVCRO7KjRmYNxtqR2tdvIlJHo6V8iaPvev7Tf9+8rKIAymPhewAq7V3VjFVt4o
Vqn4UdKBWP2YBwdMDlgYmYfoIiiSZtEKTE4o2V4oIOY0uVDxz/OfoAlLr88NKnBGHlt9tM/EwjH6
P+YLxlwihD9/W2EOd7ikgaaUsFIW91N0M0sgzhIfr5+f7ZUA90zwmsCwMv37ajPzYgj0JcXTGSVn
qy+OzWM58ZBPH42Kyy/2aYTZLnS2s8rosZAF+CrBeI6kY68+dMOLaN4YgzsE0EYF83LrpYNhdcop
ID9SHQVaDc9Suy+8CcAzfbG74qCMbvN9yaAZl70azaHH/0VtVFstv/UBOKK/jhmvibcd6j5/O/MR
osmUhCWg52ZUHB2HRt6JZeRl075uOUTEGxkeZBVljDEChS4B6XL+LeTMgBKL0hbgOJpKYhlN8a1E
yQt8SGLo54VouIDD9o5izDJ0R2Uh5UAn6WdgP5NpYKaPIscpqOfcftksWW9ksG92WmMVHXTG5BhE
TG0OIHNoljzU/UZeAQQFOBApPFQE6uDcXhYOjTZGfWGrRTzsZ1J+zYBm5pT8NzaVaogBg61BH+iC
w0xAJWfRJ6gMEp9Kw6a+4lPVlMT/43N0Zoa5EdVUUqF5Pxa2VIzg7Cfo2oXdFDxIAYCS101tgUFB
VQkCcXwjQMs/mEtWZ1bGvN3SiFhS+x74rQVtlrvOap3yqTjwCe23Di8BJkTCPCk0Ci5YA7oiNyNo
VxT21NVeNvtLKtrt9AL2VtvU7qMZOs7O2GBGvLxVsm8pRtajb22K5s1jvjxhetOujPhLU4MOYYnu
suUw6H5ePwWVEyS1VQ21F4fPQfs+9zcNoJ48tYPLBjKySbB7E/QTgNXF+Tp3sngqIjHQpMJOZ6sq
LdEuH6FbJmLAftkBmLhrnUT2yYnK2qTOf8H2eXFbUfs6rczjV4Dwi8lPiFQZzZQi94AEgkvs6oSC
cm6Vr3VpZXelN+4mHs3DBlEOTBr0TIFTFwQJjElzjguI2kJVPdoH0GnJ/WBn+rRtFzq8kih167OQ
ARs65i0l3ByAQrHt41oewXYvgo5qSL5lI/QyVMhxnxTxtcr2kfkPx/G39hKEn8DUIFiAQZ8JGH0/
JkElaIUtHsLFwlD5QXPUh+VdsqER6STP6p/m8XR1K3vMs6QLkxbib7BHkr04nkZzsqArbia8l/Zl
Gk8NYf8wW0Z7buwMLUp3aSWkJtqqmC0zfKp9BIA36NMEyIDQcFV/1dxf13eTOv7Fp/u0qTMgbxGs
H+OUw2anZuTOBAnFfsyNxiFSd78YFcYhgAbjha5Nf1kZZd7hBcj2UzmEv+QQgt8XTv0sWd0+PQi2
6hbfwTT9Dj3TXeqFkm1yCusXt83HHkPpiXZmL2+3PE7EotSNwtYUbXHNXAMhlkR21zf14gqlRnCX
4USAdAgh5zzahKYmdFAUxofUJ0crDTdE2Gkb5KPL0n2/bmvrA2LeGRRVULDUwIB/bksICQQfZQE8
AvVJCdBdCfeypFjm5Ew8LrOtvQMBlUoJejbuALU3uzZMwxLn2wTSklQocyXyXzB8IWJpBPU0Susi
szRAS5cM4NKMMCEsDE6kuIkuepOxqzI8lW61dl/pe01+1kTORl62q/DVcPQocQQ41i9YlaJWiEGc
EEPcCqghe4osKm0V24ud/oogcbILv/y5RsO5RSYjzqppAAEdLM7kqzg/m/pi6ZhdL+T9VFaADfAm
Oi/SfCxKlGT6H0xoiaycSlyNRQKxK9AGlk/juNeqp5JXf980AUAxuqKYbEKP4twdRznv5ZFQH5lV
d6EzzmbvTEHmXvf6jROm4kYxMOJIp09YH0kXJdBb5Fo2kd70Hl38sLeH6if4mK/buRzXwJatDTEZ
nTQoY5bWyOOMZ/HQ7MFZAHbpGcNLr6ov+N1t5qc/rpvcOGVnFpl7W2sXc5ERpOxcb6F7808icnBF
mwaA91aoUAcSOub+jMso1EcCsFdqBDYmKw99vnjX17DlBYh+BmrukoJQQf++yk0rMw8SKetKOx70
/raruvSgVPViZxrWdd3U1mqg2EG9DYcWud25qXCaZ9xQJeYP4ketfKpLTizfWgpRVYzq0j45XkTn
/349LQlKXDXostLoRu+soG79XuY0YC+TeTrXsLJCV7naMAPMTxBsgZXxYGDSusYku3FM0f1PndDj
NZY2t2xljPk6jZpMTVU0WFJwOw4pSD65N/zW+YTMqwqoOoZCNBacVIRJYEATCOuxmz0y64Pq1b5g
67ZyQKp9JzqJazq8RG17F3UMq0PRTKesNOe72DZBpWdZj3h6MB50jxZAiZV9F50UCmq8d+vWm0JF
vvbbGhPq2nQJSJfCWqDb5FAc4/+MqDn0cdm+QazqoGF+A5NqduT2HK/cXioSYDwBFZNOF58vdY4D
okB5iY6NDI780vvDTvGTO8XODuPO4Jyxza8JWToobwDHjsTt3NhUQzemjEbKEvYtTxur0g+BMLh9
xWmdXJZx6TEATSpeLOAB1NhkZqAlDz3HqpQvOnGrff1dwZRj4Pj34mtsq/6INBhkm7OTA9TE/aCb
y1xZl8+XOXQj+HpEWJ+86J6+Dctb8y5/Tu14L/iTD8wC4I8e7226kcDhnAAcBiZHVCcuCOyaPCEE
chBQeTcsAfMrobbsqgJqXWCrBK6LUwHeSnNgD1cMDc7qxWNNa0VgcMOZquN+lEK+BffyfecCKHZP
dhqE6Tn32WUbGx8VjOUi2DIwaY8hhfNtHSl1XybBIEYB99RRqRzvAqYMnXdZb31AMBtSvgOCahJL
WDGPg7TEKmCxox3442EEi55kJY7h1E61W94/4sCeN1K9eRTxtteR6Is072eOIsFIhJLGsCr7+R3l
rFh82v8Ncezx1OYcxc2EZG2NTUhy1O7aAOQugzc4lIJEuCP3pt067R5NYci7/U0+Aq5MEHIi7wdj
FfP5NDVShj4DN0Jbpm7QRceq5T3KNl1kbYN+2NX1FzVIvRHo/uOT+aG0QYN4oC9enj741tWHg4Y5
GSi90Bzo3FBlCCRPYxiqgoOKCcmu4LwiNg0g74WUjQn4L5til0NZxa1K4AzTeBTm+BTHXKmorZQE
86a/bTBxamz6QhAD2DC/iFAnTQ/6Yy1YRoHq3+yoqIGMu/KHHjt/nmitrTJbp0EZQCxLFTdOmFlF
Hj9KQf523cQlawlCBQpJSOw/hvnY4TMVmmv1FMAGpWOi9Jfym/YrqCzx/mf8pB9o9Sq5DTtoQFrS
L47trTiMMwzyQI3CaNl6WWZG8iJKFG8MMqp94eU2NERGW94rd6O3uMOLbEUunr3g3uFBxrbiFgo/
YO7G2xMswkwEyct0zvIQdDBa8S73vVMYTmUcgyGxrq9x0w4oNiHiIWFOkq1CynEaVoEcwDlVC4p2
g/5FF9yKN+65VXmktDNEIrQucTH0BuEaM5QJdnJUrf+UHpdH/QHcSIiIf/GEBoobzRKUPqiOEpOE
9VEZKUYbocmevSemehir4Uaq9c5qKt3FE8QJg4TjKVu7uDbJHD+5kI3EzGByEZ5SVXYV+aGoPMWc
/OtfayuUUCY7YMBwQ+KFcx6r0qwKS12N8U7TwW+eR4+hLHOegls+vzLBUnNMytyUeZQAINUdOsPT
6nuoDsoQiY64ys1bQYuOrlIWEDoWwYSPPJnM0cywGnOKvNYgrjHUziwunBRyc9OgB0EpOfCiYrOp
CGoCrWbi44zlTS69ZDzVtc1lgFARnwW6TBp7VFFt60WMXiBbG+ZbKc3uhU6/CQXZuf7tt8xgn/Co
pfxEQMuef3uxBuVxuGACfZb9xbxRF7eKOS2xzURwbYNu5erSnXPUujIFwZZmErKtf+RK6t1yMKzE
Kr7xtNw386S1PbrmlT19wANepmtqXcmD+qkHbaY31de8+NRb48P1DdwMQhgFhw+AcQbvUCYwjE2b
NlKi06wsBipvAuo3s0BhhSuEm3duOR3l8aHD4AaeR0z8xrNFNdvSpCvTf8aYmIrAH2jeqm65h1K4
DR46Tr1g0yDtEkMXGVkZYRYnqj0BxKxCla3V74a8PtHcibOBmy64ssGEOZRUBD2hi2pew+/fJqf3
IVAHAevMmj2a3fLVTTZzWzAi/V4W4/VVTPun9cc+9rnTQuIq+pLaPXqa4T1EFdCY471stwLg2iJz
BpZAMOYpwUaKZgDoHPqXnVOmg6c0L2LHOXA0XjOtFpToP1fH+H9e5KQKRBCvJ/twV3nDTvIxnnjg
eiPdJcYOxBQ14DhQP9cuOFABQ5LzqcD8NAiH/e5e2oHD9i57oeUIcafd/cX7YG2ORSlPU1OExlDB
zSVf715SnXeSN77RmQHG2ZN4lodag4HB647QdDugp2LHB3BWeZSfM8Q/G5tf39nwf1SvFKhNoxJB
VevOw9WQx2ZeLiApSMXdlL0SqKYYCy/z4xlhHj7SKGJoK8HakJFN8Vus7/rhnXOQ6UG98IfVQpjo
ZGiz0Qvg5rXJA2COqMMZjuQHp9DO/5uqGM8a8z4lQz7NkYoGSuuS2UIRDhM/JdqIYL0Rd73FG13Z
ejKcfSYmS9KSoYqrGQV68kAL9FRIq0VjP7Klm9wnGFpVD81dBtJvl3vQtpaKbj6EB0AjCNZIxkMI
0bMwFeLYDu8maKwXHgQ8bfCI+5B+euYluhvRA4OEKvSIUVDHUClzCuJ4NJQpRlKd7PE6OcU+MN9e
6iUc9M/WLX1mhwn7FWZ+WmlADDZuqSxp7ZtuelR91aYVW1743Sr4aaCppY9lkMVCouX8kDVpGkC9
AVs4QAQVDK5+hMqNcMIcXO9CSsVXH8mpMuzosbszbuad9nj9bGwdv5V5tvtd6YFcpilCZWhmTjug
1GjmX/VUer5uZvPbIQuhCgvmpV5LV+rtRMhHBDMOBSK/4kPm7cDNsHh2mGgiVotI2hZ2KLcY1ZHQ
DrkbgWHQIhbFwYKo7oR3rINYfcPzz61yONL6z0UyYaYORzFDXYqG6Wov/aycycNx9GLayRi98qn3
qh3lcJV35pv66/oGX9LyKgDWrIwzUUeelL5UTPS0ltBpYpx/EBF/NZzsHQNYxW6CPBMVgl3e/p9m
GfddlKhujBlrlk7Gg+rlbuKZLjSDv5HT4MqgOYv8jmdz63pfLfWjlrZKo8sxU3OpxEdGgD0YB0yL
+gr6xuABHB1qEkDI66vcPCTIMmW8eHT1QiOk0pQoBhkgnKY9pv0pkBw99a+b2Mhn8fk+TTBBp+8n
EWRLbWwr0ox5IN9MXq4b2EotzywwqWVY6VJrGFgElLMOEJjz4geKrQFv8mx9gKK4XbbNm2m9KCa3
xM1A8jn6OPXCTkTWMu1jkMJNDqX6pC+ECf1QK06syuexRW29fjTo+oLkwIRIGmEr4Vk5ErOnhCm0
PbQgla5vQbbhwz9uuLa2Ph7olPD+QaMXglTMwccUeLUIACx85Jt0/olegjGaYMg3bzK7cXiDvv+y
Oh0QG4quwa14fmsYfa32i4KdFQ/BRzytHYmyYCIL5JWmt5wfrYvfppiQGmJr9cZEhUSWfdRGusUN
yf66b/JMMPtnDI0qNRNWAzVSKxJeO+ErV3Rt+xt9LoOJjz06tHFKsIx++i7Kx27aXV/DZtqw3icm
EopFAy74vKa86NW+f6CPDlD2p0eq/IkyfuRdt8dZD/vo6GYlWsoQewZJlyX5IvK6/psXCqqk0BUH
ssC44FvrhcDsigYbFr8YDerB0i5+xhSXh1kCzVMPhZs6GYhlrOvL2nSFlVUmZOiDUMlKgl00hdBV
+qNgHCWJp8RNXZZ9D6yXxpyeMBpIg4sLkJbwNqn24/QahH4o8542lxzHuJPXdtijIy9BNqew0zgg
8kKCnDjBPvGmm9T+uUBiwriJvo27v8pD1maZ46QmjRimdA8byGTnu2I/HNObaUeelhvyVrmjMx+b
1Kpu9cSauVkQ7wMy52wgXZY1GYyH49Hob8McSjJcblWa6l/7gMxZM8pZLgjd2OQD2Rvse4/uJy4S
bmmLbhZrClg8wAoB5brE2o5hmdatAHU1cLFFeOa0lRUaPvgqbBD0Xff9Lbdcm2J8fyizvM1ovamY
78IIIzt1Y/XlrSzxHJN+A2ZNGK8Alp3iC6lWMf6+SqDEOCrMdsR9VShgo55c2XhOKieZXEV0jZCD
N/2A4V+zxqQ2lRoPSU0jlWqJB3NXvZr7ysn2kyMdoVfhYyAZSSP51UGfSXZK0AW8hHbpFTbvXFCn
uPY7mAQo76dcMmh6TqtP0i71R++/mYDgmWG+oqkYqPFTNnUZ6IIewlPxnngyl+53K587+4hsEOvD
qYFUAV0OySzkN8AVgEpsT9XJS+B9+j9nTFHArbhyGyacTfmUZ5kOi2J7lI1jJNyPPPwL3Zxr34gJ
XRVSe63OoQ5h6E6apNZQ8ZS0toLy2SqYANUTsgxZg+9DfNMiQLrU32XMQMQ+WGZnlxKyF+Ak7pyR
K5HKWxwTtZJ00qdB/IjLga/8pK/77Ktw23ujQ4EZ4YkHrNlKwNdrvUgS1Gg2wgVfDMtxm/vUHXYi
XqSRRxzQbb/StF8dLcMNXF5dY6u3cmaaiTGkj2sy0XQICPfFC15oS2CwMmssrcAaTzH/tbG5vSC+
BiUNhqmQhp9HNTIpwSxkmDDtHNGW7cieajfAC4ceiMlfeoc/9rGVh+sysD1o6lHeYLYAZhoFEKY5
nGk+BD7N/ItdCXbvv2KGo6dvZYo5fSJY9nsw06Eai3EELf9uljcyLxHf3MKVDWYLm2ZMCiGEjb4B
zKuKX8si5PQANvKDs2Uwx68s0mbBoDCW0SpWNN3LzYjVPP3xTXpmhDlpPQReMNQO5zMnyZK0Qyj/
owh3csKDk/O+P9s+boB76usAhkZ7QbGn9YU7CpUbbv8LX9vIRCghMXwb2HWAcZmALw+LGSyUopLC
1lo7O9F7M90tO9P9CfHvR1rObg1L5yl2bn2xtV3G8VLBKEyQIoKyMvgiKbtJeVB4U4Obl9naBuN4
SziWXUH3sW0s87Q4pld4oSsA1JXLHwBSPo/IVuX1bD8ZT4zrWUr7EfvZOcnT4kCj05Lt9CZG0Kjc
/ig70SHEt5QtaEv8OYsJTvN6wYyHCvIgJVqHBYsABueH/yQj2YGLkt3KRlZ22Pou0Nxznpj4eOmL
+K4cG9wDKGnfVgmGqkZApRI3u5Pc5IGqdfCG4jby2fUadeYKiGqNxB8w+077kQ7EikonaG6rjofn
3Epn12tkEswCILeip3nJ5OXfQdppo2TvUU11SH7+rPe5U93+JRXN+UdksXS9lELBj8CwEbT2XB31
0AGnioQ7b3ztx5tkebge1ngLpeF7lbeb4ag1Uwd7Bfmnyj2DONWCuTV02sFmNRscIMklMT+zPCbg
EBLFi0Cfcsk+fkwftRf5UDzR0l3zY3rQcI2LkfUdtV68u0oPTFrcYWJeWNCZ0FMVvSAIMhY82un3
cKfBNoG4kyW+0lpX7IVfeJMBmxF97UxMJAqNuhEMKotVHBVPPcYu2u9ecbfc8iMQJ7DqTACaa1JA
gAvJbiirgJIrftcAe5Rx+lm8CMBEGqKngmxQpyH+sK99aI+iLMmXwd1M+FYbx/LadYZcl0UMbyH+
6C6OfkM5HHsvOC1oTuN/fbx+FrY3j6IJUJMHESHzmguhoIn5GyyrI78W9VAKt2riXDexVdJDAPu0
wZy3YTLlGRLxcD/0VSMbYofOZA0omTd3Hd/Z6S9m3z5ra8xxw4B8NWdAz2IDITzwk+Koox+Uv1R2
QKnBT5i3HeNzdczhEpVS0SoF9mTIPxuVm6iugSrRotijdiiT53J54ewnDfjXVsicrXkuNLGnKxwx
LkLf4No9Vf1JbtDF9a/b4rkHc7bCOaTMAfh0UnFKIIcTPwujfd0E/frXVsMcrApYliluSWqbyuLF
QvalHoP9dRP/EgB/fyPCzPOkEs2V6aGiPe8B5MPdKdgPdnks7pIdnowOr6XP2Te2NDSUQWsm9MUo
ycel+jrHbpG4nEXxbDD3dWAuWalSjmvVGl3gBiwQX9LWbPI9+OhEmU7k8vrc/5Ltfe4kEy/iZMry
giZcFOu3OPvWguYvTYbib7qroEkEtbnlVva+H1Cs562Y4/iECSRyTKYkmWFcPMS76gumAgHFa4+a
Fx24bLqcMMK2hvDxDOhAYXc7dKEhWYpGW+2k+8AC1yeYD3gXJucUsDScadbP7aJjaXF+IxZvE2+c
YGsyYh2ECRM0jDxshGzEeoojSvV+sK/c/Knz+Qwfm9USoBeBL0HLEL1DJl8VG0g6EprvmKD6sBJD
sXq9+gaOUb/ThvdRVqzKJJZSPkzS7Mkx6E1S3Q/71jGy8QYsLlZr6PYwyVZu8EC3G90YTF6ZaMVo
KsHQ/gUctoyW/7RSC20nH+hgQG4rpiM/kVN7RG8fMw+mU/L8lp7E8xB3bpXx26iv6iqeEwrrLFEl
Cw+D1bjpE5Xv4j8XLu+jc2M0bKyyW1kzmjpvAFymTyIJlCQU3SbyC6eX4efcDnPvJZnWDmMEvgDg
/z9QvzFu2gxFsc5S/MWuf0UHIN2ux7zLzB3oHqgXUTCiJEus3H1Z9mpWFUYCdjbVlQpA3ZbwLZAr
S1qyzjLkfDe2f4yQPTPJKoaYDWkLEQqQdpOrT2NHIIYmypwnwtZWUmlk2hchMshlzj+ZmpQpkggQ
FQgg+ymVeG+ImTtPvXd99z44HFk/XNth/LBLkRtBxDehdcx30QUxOB50GaiMk1OKV94cW+PPFtI/
Ph0XBsXMTkHOGXLnI6lnsD8DLT2I0WNERwHW+Xy5shKrragjFE1iaFVCYWGa+x1zy7fSlHC6Jls7
uzbFxCIzFaMA0AqMJo/EifRDAmYhkydwyVsPcxEPcz32A3RPoAIFJP8b5CwN6X7MHq5/va2l6CKG
bsBpqYLViwngfaum2iiDC2SEulAwHINisCfu5PPWWtZWmISvDEjSVAusiAd6v4u31WnZRcgqejAy
WZKbfUt8Yc+7/Taei5K4NsskgYYIlbxcVwuABUdXdmtfvFd9ILW9v3kunpliDzQG99ARkaPULiTd
B2GUFc+Nq4U8sBNnIxXG89ImkUJBx5mexVs59YfolBfeqHJepRv5GFYDPIdCSU7IxUxsN/TqGObg
g6KtCfmudWku1vuC27/pd5CUV33lhWqttLvgGWpenNx90ydX1ukmrO6apoy7tk2BzINApxXltw2K
KJCI+AvHBzGiAqfXNPBAnBsxJCHIlgJG0vBhkdy5POW8gv3mOkwJ3FLgsaCjg+cm8mHBhUIv6K55
6tFmNB/HkvOltq4ugFN/m2AOVlK0s5FKlF6HoKMZJxDWiK2hiew2jt6aKvargMvcdZlUwjlWNtlT
hYtFSJaUDubM7rLPnOmrolsUL4Z67E7onNTjdYc5O6kxsZ1MZSRW9MEI6sRbMzXuul5/kkjAaX9s
B4zPpbHjWXlQC5A0Atlf2Izhr3rJ3qNA13f5nAl2l9fpS1vLhTNq8kmZh/i5bieUHYKBx9m9vVxM
VmFaHOhtljuvMkiHoW181bF/rqO9VLqK8OW6+2/mrCCh+G2DOWSzPqVyWsJGcDsco8Bq7jHOgln0
3qMhsvoeUuAf7zv+ywZ/WmWORDKAZKBX4DvaLdXqkW7SW7AO7zEoccOrrvM2kTkapTIsiVACYyi/
JyVkI7q3clw4DkN/LptzrDeROQqLrsxhK8i53SaNlSonsJ6PQQwSlsk3Uh49+EbFix48UFzhrYFp
d/aZUXUGrUjikyV77VB5044KsKICZaUAZPAuz62bBnOdlPgSwqUYiTwPXglphqLUNIgST8ji0sDS
JjQeR0sZKue6K27Fk7UlJtEB9UQcLhHutBGcQI6Ey9OJQfbIsbLp8GszTMAve6mN1QrFE4o5rS3J
wQz1rSp+tFoQ/3dibj0Q3tNiywnXRunaV1dZIAWKmCw0Piffh3Lfy4018Z6f2/sH6kYFrxcwZzBO
GIStISlIeO25HO8MPfaDQfauf6JN18Mk7v/ZuEhvWg2MofQtQRMCKu1OORDkEyWNz3weunHb9T6N
Ma5nauGyFBQBpWLcQSTtbgQww+oS8lXP2pfrK9v+QJ+2GOczB0HtipqGQekQZjem9JYnnCnmjToh
xqNFPC5NAwgyQJ7PnQAXVxbPFTZvkCzii259qO5bP3A6K20c/T1BD5NXYd0o+J/bZKIfsDoArA2Y
qqJFrVZ1otijcPLZ6WxDssfALm55adu2H34uk/HDQR3CcqhRctWyfZd9GSfOq4uzj6AzOd9HbWo0
FRcjiG7eR1d0VVBriqMVeH1sURqj2CMJNwxusF5iIyUMhFP2A1D/UwdanWAS912FiUVasSM+1K8w
R5Xfxi6GN6zFXl46NGlR6OUEq02vXBmlJ2Rl1IirQDfarsbgj7ZTmtoGyvxZXEZOhWDbS1Z2GM8s
pXQoY4rKWctEaxFSucmlDJe8dW26yMoe45V6C27DNELSPUL4VbwN559/cZrBGgQqW5BkXPSdQJfZ
xo0Jr58BFksfgmZfdxz+6+1P82mCLnH1aSAQFUZtiVRU18Obtpq/g2H9qUuF9+sr+Re/+7TD+F1j
DnieUNnk5dRDMaD1w9oKnlTg+y3iDC51eOgECL9G3sX/L07xaZlxviWualPpEBJL3aEjUt2N/g0J
fmZJh3ZPbvrOkjl7yl0s44eDlGqhTg8ZeRiBOF12RWdlP6J3OqsIwN+v+cHAeCbPG7krZdyxniYh
6VNUrtTqthqAN5SsEC3lKTlki0086H470p+TnNB48rm7TJQMKhBuB1RyW+6k90x8aTL9WxkN93rS
7DkuRDMaNjtdmWL7U1HeTCFmilAR+0nLH9INBV0sB9ETHTqLwnOc7cP9e2VsdyoUo1hoJAWkpPJh
zHQXHKkuZ0XU9S5XBEYuUN0boLNiMgO9bQvowKHwJp0033inPA0xZnniIz0QmQt8LXi7eHOL2yf+
0yiTIihdaQZCqOFeM6GM2SyRYwqRYqt1yflg1N2urY7JUKFyB252WsFMW0yTZiJG/SNLIM1uyWW0
tkMIZ8oSpxD9oZ1wzSgTz4bQqJZSBnN6XIG1tpcHu2nRJQlKCLH1S946YTeEzlzHpi2WhupC5XKy
JAUvxnmpHwOyVFYqzfFBLGPJA9ryPq/lRwDhdGsmcWQRuXvSJqH7mg/ig1xk/XM+qJmVheXUWmlb
pcd0MSG3BrkM+UvekcLSIz3+Ryy0wvRIN72aeYu8eZzr99jsZE5KsflpwcwpUb4UjL8yQVaXk6Ax
liCxs17259qKxvCgt7z8j3rlxRavrDABtayidkDmiiPvB37v5/7iF8hY6EBE+xcPUoju/V4QE0ir
Ip2I2MOFqhphNA5vJuFVMO+bZRfk4e76adx015UtJnqmJB2XIcZlTupfhnSjtamlVPCUyAuGgwyt
p+vmtqP1yh4TOatlacSlQLIyH2rDzr8Dpg1y/Bmq6bO1uFCvGrmyOZwlssOsxZCKZKE1BCRkFonS
eyNr7FJAN9HUqtkq5tguy+rtbxYKui1MK0IAGMUS+NMqxRjnrmhjLQOV2al9IS8RnUxyTPTESzAT
RrviW1+5HJObLroyybholbcyqQcE1tEWTh2QSME9uhvogRff/hzEgAtwZYpxUaWgLYcPoL38qxUU
BxAyS2p4j5HNm2JlhXFOA42TBiXkEoRoMaLNixbdKZ1iybyMc9srQW5ugCETaSd767UooJtzhduh
AUVAB7o7N0GtEDPdyqH+FUtWwaVa2AxaK4vsfTRNWpwbgMbqw2tsyj+GWbEywXi97hI8K8xlJGJR
fZ50tJ0m2EZnPs5j5MyK+ldPkNVqmPsnXFpZF0rsH5WeqEOrKCyod9sTWFQrsH06Qcg91dtLM9ET
RXsDnV8mkBhBMuBFXiPRq3eYO7L0PrfCwL++f5ulTgPkt/9rhY0dUT9GUw+KIhwp0Q5vgKfaa0D1
ZrvK53F8chb08VNWAUMnQh/mCQoMZFyssQAJEtjhdc41tn2iPtfDuF2hgO5Nx4LsQhM8kG5awexm
vebM8+P1neOthvG8Sq7rAF8HJJi4wpYbhaChzMm0NlPV1bdhnE5Q5FpYTBQ3BTHVOrsTZxmOnkic
LdtcCfpLRNENyuPBOJo+EN2QS5yhzNS8wRz+mSrZGcDJd33Dtp9Pn3bY1ndfG0WvTjQGAYSWgk4s
dpsfkNhDxae3hswy6EwPQCGL6F23vLmPK8NMPg5ggZlWMxwvax6G5Etk/FV+poJ/BX0KDUij85uw
hXi1WU0URo2suwax6wTN7CKaOO6w6drypxnmspgmuZEAy4IaQGZHspvMXhj9zMd/rm8W/bGXaeCn
FcYbRo30ZvHBxqG0VmFAiz7MbWH22xLarCFPj3770/y2xj7+Rqnu575DtjRC5jCDAlwoOtfXs+3d
nxaYj49uYzOPFPvVhfGhzQwUCKbvShpyXiicbSNM3JkDdHFUDdgBU/Dq8kjmUxCmYJ5+43ozxw1Y
wEwY02FYiueM0WAJ/0l6/Zj+HMTk4fq+8b4M/fsqWjcgU8gjmUbr5jjH/5Qax89434X+ffXvz5Qq
JQWdodQi8D9mVW+RqnfikTc7TP31wp9XQZS103ZdHYfI/9toekjU6m3qjfd2VhxZxUlSGpCXDIhA
+O/r+7fdyQGDHATgwHF5Id8gVL2qtgY1/D458Q6EOrKL4S6gNhMI9mSWecid+WvgXjf7QWF1sd6V
Weo+q31NFint8gF1sdZNwdxva5M1HxSv8iCWdRcfZ0d4N04FxAMaP3pMdtGBRyyy6TgaqgzAZIDP
+39I+7IluXFk2V8Z63fO5QKC5LEz80Amc619k0ovNC0l7vvOr7+O6p4WEwVLTPcxa9OMLFUVCSAQ
ACI83HmtB8BZFKuusaUb2kTuEum164TO/vIwZUZ47xygjmLbeKz2VqO65UR0d5pkqSLhTluNhHOd
lAaW4mTY0+mYH8xi3HagkXDqzo2qcPN/Gw+3asuYDXGrwVSsdZkfd0PgDvFMJY9TdkJ88A2cT+/0
Z0xS5Nw3ypmkeZTi/eSkWxNc9QZQmEvuzqM3Z+WxSCUxUfzqWNnjJrBEnDLTAInu0RtQR2/ftbjo
pt2AuMuPtzLPE2+5lT1uFsGToc7G8n6ZnUqXtXGBrqIC6KN5AZucx0Dh2U7mJWwQ3KSCbASsMKCY
RfM/T7c9UTKY04R3cFzWe8uun8qhOIEdTuLxosGd2eGOfysldkwsIO3i3O9n19iCpQ/t0NZzWrrp
Ib1St0BnS7EQgj2gaVDRJOCANQzgTs9dBsSKgWkpPfrRNMjCBsst+EWfiTE8m0skyQoJ9vSZKe4I
1emSNcB75VAVOw7qUyzjcJQNhbux20uhZB0jkAshLOxkztEKkUEMJ+ihKpIoLKpEA6wFagzgYiz8
D3eLyqoxrsfFZu9FkFRsYvShGjdMLjM5Ohvl70zcL2N8BzE1UR9YCogCzZVq7sHa0m+SPPh2OUIJ
Z29lhHOEPLFI4GQ5wJCqsy+WwM8Gc1MD6eR1Tvt22ZbgzGaSRwCpQ7MXXPJc3BiKBXQpAHB5iQ1K
j5pAuHZ5BMu2Ow/LbgwLtx61gzZIc3dCD1zZ5eLHQmbwnYR409VQaTWdjUYeyPR9qkNPHVR3tr/Z
SuRVwwOK76G2ScObTtYvJrhGgi7Jgaw5ODE/KustQzQsyDyj7y2iLun3rbEdcPYM35y/cfM+s8SF
kzpecHhn2A25VvvtMlx1IT1cXkahy6wGw20CM0qagYyIHelSbJbqSKtwF1W7Qhtldy22dT/E4F+W
+GfEYHeKqi5wzmFbHEDJARYFcKdushvWtCtvMxCG/JU5bi84rVmqEGlLvajCnQ5SA8SERK1k9oRG
LBwUDqOj+CDpG1mgSunGEZ3BUfGYRObgKkjvFlX6cHmVZHa4S4GG9j2lG3EpqHFdrJ7t9mgpMvlt
oSesxsJtaCRlTDUam9yrl9wvyHWhIn+mXs329v82Fm4D2+2AB2WGSOi0xSmgg6f39BHswLv/mxm2
i1d37FK1UnUJoc9nF8GVWSyv2giKvj6TmJHNGrdF5yCKswLsUV5vnnIwyiuWW9RbqB1Kto8w7K1W
h9+nkMaagqJJPSUu3Kp6XKikci4ZCN/Xm2qg0u7nqfY05YjqGYTsT61zP5Ivl5dFlMzETezPLWNz
+1JRRwj76Dg3sisg5kCEO+wH3I0SkOfJoEvCITlQwmZKW5Da4kyVQ9+2tQJTRudlxl0bgx3mqp0l
mSWZFf3c0dQmSFIrwRuyc44oQhrV0QiuilkCzxZZAScTeit0xg3Cj6XRo9GZoyX1rKLYTfXgjwlQ
tuUjkUraiWLN2hI3npJUw5KhddMbnQ5CJh0a4LQUqpNTbMkI+oSmgGXDIxSEmh+oniu1ztIiDDPP
tDqUqT8tTnkfyShXhTO3MsKNJ5yzOenAEuNN851eP0Nz1S3LW7PNJQ830UsK8Hk82d65W0CXee4I
VqtFRFEsVFMekQBM0WsW+g7KD5b1LrYt72QUTZ8B8gYkNUGFhAfjuUENglWpwfw7KlT0LBquRop9
HM2SgYnMMF1o6Osi8fxB6bSbWksPWhTAlBiSX3F0m5nTc2aSzeXIwCIYfz9Ym+HWya4g90RB3MY6
e/4gMGB9gTIMhiiQrs1wk+YM1JrKEYKNcddd5eFwX4CR/vJIWMy/NBLutDaHqFvm2IbH6W8ESBLl
RGrTjZyXufWLaH/ZmMi91+Nhq7c656w0CvRew+rYIXXb4C3R7Icij+4Sc/YvWxKhJqEkBo5Q/EHo
B0mYBu3c0UxQ7YoOdIHEHeOBBw2X6VLU2tBXzfqOZeQyArZtJKmYGDNk9aAqz78zMjpRe6yizEtK
tJHrHvWqpwQdBrFPD6YfvQCyGUJDO9nrbiEthwnfiGvrbPZXs7tY+tBVFrYzvbY0aDwRn+1pWm8Y
zb/8JS+MIWt7XAwhFmmXsKmAk/+C7hfqUgDJhn12yhsICWZ+uJUV/ITus5pe7v7i2INhUJDNePqc
H5MKnOW0vC/GFJneXLLBZaa4K0zS91k5FZAPXFTdpWFyW6rRfk6iVzuVJdEEPd5nXsOjzK3IDIdA
Q+t/dhiP8Q2TD5xO9rEFZAZsvZbpal7oDdf6JyUBL55kn7B7xYf9/2tO+da6JTXTgobYJ6W2M9Ds
1u3771ntLb4Oeg8Z9FAyqwYXNmcQAcRRrpeeRZYtEpS7PAC1eF+o3iKXuxUeBauRccHT6p2oY2kT
rx2f8xiNWtAcmn5cnj6RDSQV8KQyQNaMlNb5llMHPO+ZVoFHzaekf6bqHZ4lkggt3NcmsPp4tIFj
7QOhXwz6YZqCGxVZT8ZiwwhKKSPcODBaSFnOk21a3h/AtsfU6Biiis/PBdMQNzMT3EO+KXfzJkx3
SVk5wP8AnmcimmSPhV3c/41pZAqQUFRjqh3cNCa5UmdOqKBsoj2lCcChQP2AX+ayEZHzoWz3pxH2
+So8tlHUGsaMkXUAS+on8CxPneWZhewUEPrEyg4XFntkHEuSzVAqBFG1Y1enMEtPllo+XR6OzAwX
DK16NPWixHBsY97Zde4aRfS5T2XciGLvWw2Hi4SxHYaUVDRHN7G9y9+5O7qjA76m/wZMK0xKrxaJ
j4WlFimlQkFt3DZu9DQ9xcdoW53mWxD8HdGMtU98kABJ0p1So9zbKydpv2TMM8j97M1+vk/vy9pt
Th0uC2jU7pD1mb/Zi8QfBSwiACz+mlk+GiZUDca2gFmr3pD8SOyXQiXewOpBxYud7Wb6pZMWyEX3
PUQqtL2juw1tbpx3BurI6JdRQgnzAPCfl7zV3E67nuhzFm5LGcJO5KRMgtdA1dLQUb4733ManXsj
YoxYWn2f6tcWyb0lksRgoYdaBoYCFgRoK/C58XzJnSRSgDfpj73PKpMZFH/oD3Rr++Sb7J0uGJGu
Q9PeggIkBsYD3xpwF3ZQJQUbMG5xWQKlCH1rqMP28uYWROEzK9xB2QJTbgFnCoRuHOC5ZKAtNRlw
LLeB4k540dDp7bJB8jHsA9ACHgmQ6qOHhD/IqlofzLBuEy+wx02jqZtWRvAtsoBuIg0KaNA/g0jj
uSvEDUmNGOroXqhMt2GdPGiFItlRglmDDpMJelsd7OgfOs66WHOSGMgFT7fJD1sdbjJjALIzb1/M
vnfDUErwwFqvuMMSKkkqxdnvQNSQdwYyg+ExiIFA+p1ql4lM1weyLzzZmSK6a59Z4hwC53TdGuBr
eSdazbb5boQaZIKU9LgBL/nO/BH/DSjpmUXu+pQmI7IrLJ+vtrpnZ60fK1/yHBDgpd1c9j3BwYza
BEqd7PTXCA8ZzJdxyaJMwessZP1z8XfT7n+Q2MRLzZBKYgjc0EDSQ7ctlKtZRejcDSEtNS40fVcj
j28MvMPARaW/BhBBqn90u8D/L95Jgis22JsMFews0EWx+dvNnDh9phIUWosrRsgcHOpND03o/4Yv
Sjg6sA8iPqEq/0FoFemBBhB45PibkVzPWfqghvXfWa2VCc4Tkw5ACY0CD1LPXqI9lkB16dWnQbZQ
gnPqnUfxPyPh1skatT4wWmTe2+Kno54K/UWPDnN7O0YgT5lkd0PBvEFOQTXxdEeLjfUBsghodqzm
U+WVzhS60xyGrt5mkqAu8HMI0+AohAXI0PFtF22dmMnU5BgS+BPmPParAZdcZTa92Y6eLu8pUcDA
TnpHGMPdbR7tmyuN3idll3vzfYd+tn4XbdRXM3e1d4HGZqdZ/mWLotGtDPK7uJ8NO5g1tUZ/3nVB
F3AR+XmyTYgMA8L8i4u564HxqF/UyWJa5ixagEuO8X/pABjjKoPOwHAjC4Kiu8WZNc7boS9Z4jAx
0Fq5a3+yNhaWRRoiwLRBb7aVMtQLB8fUC6mlWaDl4ry+doZSawzkFen171J79mbZ4SKDdlt5SlbE
d0NQF//TGtsVqxeRVjXTAgEK9rAsDtNV/lX1GedYcdJf+wq69YxFt340fEaFGV1JewLFkwuOGKID
3WXofJ1giI1xmtIWuQfATxyXJemGffldNdCHy6ZXdncT3A+QmcNBjRsOpNB5ZnwtSrO5KG3gGlJI
IdWlj6U/gDqg85RE6906CGT0C4IoZmoogmhQh3TQ08KtZ9gpeqoUeAcOeofWsUC9m0BABMBIRm6b
tLlulPZeXRYZNPrjJdVQoUKsG5B5Z/KGnNcOYJNDj0kL0PDo4FLf+6TE3biX8YAIMlfndvjhgWl+
MScdIs6xWx2oV34JoBUZg5M29ubPwCTOGwgP7IZnQB8OfzXcnJvmfDdC5FuMFKkkJyBebmxb0COS
onTDVBJJP8a1c0PcvRVkWkSJbKSR5uAmDI+2eqcv16PsDvR+CTgPa+dm2NdY7UVL0Rq7tGAGUl1P
gdeG7ngcfXNr7aOt5dffe4APci/5hhyJy/KBjFOu22W7VtaZ8jEE4YuAyh8ZbB1XpA8HR5Z2mFvc
+/RddzBBVza4w1GDXgV770d/uVLIjIGHCrc/POD41+gwBjXtDKiP55Pids1uBnw/H46tNI4zT/ww
vStDXLYkmaEA6uhZ5nUBpnU4VFsFLc8tahyZC40hhDhZrlNQPD4fG5c40UKonfcDigFL6Os/WVZ3
2JuLO2k7VipC883lDcEc/sMIUXIFAx+aUcFdc+5ARWx1VF8wQit7rpwbo3y4/PvZ1/3w+/HMdjSc
TQ7ln/JQLtTywYkzQGIgdbtNd/2WEV/99ZIXLso6DiUT1GHoLeNCV9Y7Y9QMqEfF5SnpQ5dSSVFf
tJ8BPESPIWj/NJsPyTEOgBHgBGQLbC+O9lr0yeo31JBYEa2GwfKokOYk+I9b/LymTfjub6kdoI8M
TCShZKOKLBAo24OgA/uG8k3hOs0VE6rOiEtL4Y79oa0kbTyCK6Shri1wS1GZNMxaHSgL1soFUQ83
wGPaW27M3Tsn8nUrI6cTLQ3B+Yy2ITym4WPnLhwkxUgzNa293PlkB3iX2d+U7nqQFdmFO3NthxtY
Mdu5Cuhy/U7llqNK1o9ueBg3BviQSsu9vG9EZ/HaGHdGWk5hO3aC3A0dFTdJX2lle21+f9mIoBcK
a7WaOuYtq+OD6uaYvVvpvfgr4yRld9WQekHkdj7T2QXVjxfdy4Kc4AqJbYrHDApvjCeJz73FaVmj
GD8iM3XEHSC9GUoAiVMIqipwly117e+2hvZdoKV3mTc/yGuuoulFGzuyZQgZ1gfuE8fsw8DR2HaG
ipNh7NTwanB+Xp5dUejDeQhcDkUTLxqyzie3ydtECXOSvbPgt5BPYyptufR6KnL/tRluDScgo80x
AvgDIlW+am6WIXebGl3emiThLTPEXWnquAwSSFNlwBheERXN6yA4DslVo32+PG+CxDoQH9CbZK2A
IIjmL9yjMuU2Snw1/FH1xhuzcCHFDDYOdVvfRRAHYlcKEJBJrIrO+rVVNvzVXgjH0Cx7C1ZRsYAQ
rfKgK+782r7mB7bBrcLLZHAQUSxeW+TS3FlBnIgqsEiDm1lDAmF4koyJhST+9F1b4O4v6hQ0Cc78
Gr2Ozi0TEouP1kPHGEn97lnGIfjxncSAOkhvQ9Ie9Qne3yNtqntomtVemaEXOTb8dh6uRuo8amXq
OsgpSAYnWjDAxZCOIwwuxqeGc7B2VUaP/VV8Hj32CgR8xyv26dXkl5tYSjMlGh5YrfBs15AY+VC0
bUhU1UMIGPGsDDeJXmzJEG/UyNgFCcqPJJYNTxSi1vY4f0x1bIGBvSBqYx6Rcawq3Wscmm6dIKMb
A9IDh7Ksg61hhcYmJdpdFyh0G1PnDroUiauPWe7iIkDcqY9k2rbCg8PB/YFSA8LUCHDnm8VWkIQq
VXy57EoHxHG2fZ3JFOGM/wz6WYgANjtrQuxWJRekjy9j6ESv7HJnMLTQErvSYVfPqi2gTV8g43hd
TGB/yGBOm7whkPKcijYRAHwmCPXxFEAO83ysfQWunqTFud91hyWG+NMATDyE04dbCKm7SXUMyPd5
mt2u9LPi+W84+S/jSHafGzc62lLSJb/fpnSvddtnxe/c8jAfKuSdZXB8kdOtzXHr2jf1lEQjzNXN
VkmfevVOyhsrPPzXNrg1LCPNGcaWDemoNAcbWle/46w65I4WrziVDgqo7QEedLS3lRQyKzxewEDB
JOpxNoP47HxKKyVF/8QQ4a0Qgra+QFZYD0zHVfXWG4zux6RZ+7r9sdT9pxjSVFQBc7Nu7ZDw2Qyg
84yTTvKalQUW7hgAYkJ1RhWBpQyvi/mnZnkELemB32rfLjuTaHFRwAAeBInCj4iQamq1UYmQrna0
yA2ywwKBPVtGvCo0gn4jk1U5AWjjZjfW5kprLdwSyPTevu+iKRUUNO7loYjuIji4/rTCXXrsDOJW
OngiAXqO3FbfxsMn2u6iwb9sRjYY9vnqTkC1vlz0Uodih71nbZ40fQ4CIhmL6BpgowYN/B+6LD5g
Z1rUrqJagz/q2c+hxXBkZWHRRXRtgNtwRDH/2HCR/mbWuz7yh85btGc7yNxuPETOw+VZk9njXCCf
7VKxyrrxVCsibl6om8gu34LuZ6nTE1m+6Q3xY01GziVeq1/TyLkEkiaQEC7hEu8IJOWH2tduVkvO
H5ERBywo6AezkeTiz73BWcZEC5IGHMbBNXoItk0DnY3+5+UJFFoB9oEin0ZQ/eOOfhLEXakENupx
6LfZ6EVh7Mq+yN0x0GX94UJTFJ0DlKCaqr9jU1ceXvShZnVxUHlRbnudXvl6Xl8rlYz+QLRfHXDu
4k6PfkQkH843UlJklWlkJeTT2siPzH0d6iCZ9oCCk1ybRL6HfghABgwEFsfkvEAHo1cyLQrqz/Zw
PSnOpmuaY1Z1N8ipPwWsHl04YBUpJK0lohjuWCCcJnjRgrCJG5+Vp2M3zjBbmlAByyDThSYpMEBv
SIvWrMKSHBnC6VyZ446MMsHRZlswN8+AWxbGNoHCNAXQU7Vj/2/4ImreBFcfQGX420+gptUwEUSn
SmuumtE5mOobuK4lMVDghhorpJrYVA4kALgBkbhurTZHuiOfvwT5t8gCFEfWlyOYtDMb3GMocaqs
7XrYiEmyCQGPX9JlVybYVrZM80SUKzqzxd0ZFajVJOj6gFR0kW10o/cDcA9kIAjMKK4TyniKNHU7
hZ27KIOXWbJKjuBIgTKQDkCLSijKxmy6V7va1osAGJMc01nddcMPNXi97BSCa/jZ7+fcPad1ZAQq
hleF5TZKnC9qAMXX0fgydOTNRg8F9KQkHiIzyXlISNQ0T3sMCbzk3pirm7p4nZOthV4XNbgu6nx7
eYhCj1xNIectVMu1wspgzwayrmteK/QfZLNkHgXRCqkhPJoR5tHezpOoELNRu3kscRVeHA2kR11w
rc/J1aD02jdHb0d3quwQ9HnU2enZKIUHCd1kZZ4LliGD1dR5hTSc39p4xqUn7VSdopdi8ZiebnRd
7KQ2heu4ssm75jRMdElh03Rnr3lK9Z21XfZ0Ax/6HHxm5KRMQZ6GLpEWCYQBYGWa89oYNXK9a2E6
ND8vAQq3Pyvlpkr9y44jSoCfLSrnqbnT/zHC7jOjm4D889G++z556jY66SdZLUxQDjc0Fb2RqLqh
Xgyo3Pler8Kg1h39fRFVTwPOezj9zm3R7cKtcbg8OOGuWBnjrpLhqIUR2Gtqrw+vcYMM7J2aypLS
7HrIJa3OBsRfH9HexXrMmFdq2/5L7A8nRuIMKaJDvVUO2PCXxyRcMA31fdxMkEuybW5Q0DmY1dHC
g3Q+Nk/GO0uCBoZ0pPZ1lKHrT6EqsSiaRSAXdAabRPe7zsWWvK6dNKEIn1rT75XQOYa9hiS/LL8o
8ve1GRZ9VqdAnnfVQjR24NWGW9bdNsrfGOrbkOaqmI/xS7ayxOOvDavrmmVm58GGCdER5BlNFHz0
DQDzsu0lCiBrW5y/kxLtPGSELcbmom3AWMnM0Vcmn6Z50am9YoXSaDfuZRQrkvnkkddxE1ESsFGa
9b2mPWT15OZBjJfU9rJDyuxwG6BJC8jnsnVbnOfewCGg32b9lwxo3st2WCD6sGqQwFCRUkPsMNj3
WPlH06HjXqlw+vQO8iAL+CSu5uKQlC+zLU0YfsS8wtNXtrigWNQVkhwEx2k6fI2tT1a+b8afujV6
8QQKue8qedHz8a8XLM5sctvMiJwkS+0CD2szBxHj7Wg8zrbiBarkzSFcr9XYuH020wQ6L8zOEju+
MkxXI8ncXv9E4kACY5NY4gkm9KAhjW2we516PTo+5KqI8lUptpf94r0o/9ExkGfFwaEBD8oFxHEk
tK5qOEbtO717XR0SHTAroNggixG9gOhnNDx9qwOxLJWXFB5naFgy8B4FfRjyy+dOqdVOTMIB0R/t
gKWLu8EJ1KMeeBlD3Ejkyj2iPbA2x12Bsn5BJRKD9ZRmXyDF56T7anlIZtSPw83laRVd9tam2Kmw
2m4RNXPIosMUFD8O2l7xwWS0l0MhRGbec3yqqjtgruF2WqTnqJSzmk9iPzvqlW58rpYrsy39wfFr
tNKj3+fyuEQBeW2Q22azWVrQ/tRxrYpRK1NOOa6sw/wD3BQbbfm8KC+XzYnyt3ghok9WR98GFAu5
7WYCG6GbmYLj+r2xrfa2Tu4OkOFAC4L7mB2hsSMJJKJyx9okT20EzvVGqWKYHL0JkozNwdiEvn1Q
7waIfhteecv6VmUJLdG9BFZRecB/yGTwknjdYkedGr5bjW9A9OOj+BBeTRBbyLcQX0JqXBLIBO8B
SLtCwoqxlKKWx80sna0iKqe48ZCA2iej6Ssy/J3g5oPkmYrqP5P3gbbD+R5o+mCxwWHdICR/XtJr
Kz1G0vu34DICG6BsAt5IJx9ANB1t7DhNVCiNN9Ouzm/CEqSOYYts5NEY0QFB3HKcvBLandBslPgm
i4xc5IRtoHAhBIZ7HQ93SvUszhs2PjCAQAa8K6pd1YJU0hrJgzOWznZCI/shKurMbQLtAenE2LNM
4LmTznq8/F0Eke3sq3Dbsra6MrcrZGEHtd2G8wwSp0+4+U1qe2yILIctXFcbdUDIaqmA5XGxrZvL
DqjOqvGc8MHqhk1b3CrIfl0ekcwIOx1XAbQelVjXIxjR2tpd7IfYIl4yyIYiOGN16GX8ORQufuph
hPxrDCsD3avFprJTvybfm7reXR6NeHuvDHELpPWtpi4tmzMlmTfQ8LwdrVa50jIIHAexk39tm/SV
TLHuLpOVeaMSzpBeyK6WrvueFZ2smUE2bm7zD2qot6UF1wUro52eQudnlN/kMj5XAdkBssxIJKIP
zkK/MB+9mzavgiHtGo+Ad9tZNmmXHNvyp5VcK+Q2sJARQ/FY+5pkx3LasVZbAzylFngPgpcqva66
7aLsLy+EyK1W34gP7lMVzfG8tJAIgrrj/E0D1KSSrLUosAJhCTwLagcm5XlTFtQV54L2AK4EjjdO
1INWyeVBiO5NyN7/MsF5UwDE2GJrMNEek3fiimGvPlJX3+agm/wbHQdYxZU13ln6Ch0xBNac8okc
jU29o5u+29nhRt3q0DSVvvrYtY8PrL8MWnwdPO0zyA9ZbHhIClAv2aLF4QYCPd7vGLFFEjyFm1NX
CdANgJYAiMS+zyrW2C0FoFl5t2fvjA0ASP5yM+G0Z4/LBJi0y8sn8sG1OeZAK3OKk6flwBxkbLYR
qgfxl1iaVxFtcAudRA5SjWiW56UP0eOAvAqOHo/adb8rly94teyb2ror7LH9NNtz5UdIVW9Ts5rc
YgTEwVwKyBfT/imch8IdFvMR2QzqDl3cSNxXNH7LQIMnK4BCaJWbbiMcEt1hfOVBRR9a1UQdZb4p
MkWCfhWdiWsz3DSXelxUCLS1Z8ToTAdILgJup0o/aVPnKol/eU2FxoCExWkC9N8HsYvQAI8MalTA
Q6lerLoFdK6HxnBn50Bl8UW4tKidUMaRj5wSN32z1qYt6u0gKVCCRy3V92B0AQLQJKcyXjLJWomC
GQBQKC2ACOojJ1M5W81UTwvuVxSnUlw/xoM8nLFvzO93vFJYZ52GmhDvrFmwhHHDcOlsv0eecSqW
DWOaYk0Mzc5JfBnWX+SBK4N8Covm7agkTdF4mdlB4BpPQNwarR9/3SXg4xRAcgBQdP4c6Ao9IU6J
Xr4ePIqB1V6NmQ4euqh9NdBJpCb062V7ojoUQP2/DHKnQjLk6M+ugF0iO+sz8ad96qGWfFiuFWnT
m8gH16a4I8EEw32ZlTOUKBwQFtkRVK5HY5vN0S4NHMl5Kl6s/wwLKJ7zcGk7y6JNAYYVh2iEsrZ4
D7px6kgcXTJ7Bg+Wj4Yx75WcIb+YkCvcMD4GV0yAObn/601m6GT7c6HQAnI+InA6I/4tYGux4vgA
isXN3IC0gr5W1uDiziuZP+EWdjSTtcliI/Onmx4TGmoBQlPW1pso0dzcbiWTJ4h+yPhh71JcpVHx
Z0u4OtHqPDZ6c8HjtVV6040zCHlpduK2bfxpKK29IqVJF/gE8veo+QObAf0L/mnZZ45T0xAbOGSi
B48z/ZYEL5e3k2DaAP5E3GOIU/RncC7e9CQplpo9QKLKna3ndl68yxZE17i1CZPzbJqqSr4kDDvD
9FOxYYv9732qwCBJ9VrZ9+WCLIwxoASG9JFnw7YnO4BQLEQpnGfTOgb2rU18O9wp9SFA2ZpKvE60
Qqy2j0ILOos/UPJnhWrVNMXYUJ/eh2rrdenixY2MPUSUIMKhi6oqBiVg9mgMp5uqDt236cuwCff9
rkA7wyfQLdzWh8wvnrNjdC9rQBKOzcDtB9Rx6GzgUyehnalBOgOyY4RXjh4j3XzSI+pf9g6BqgKG
ZKA3EzsLZAT8voWqW2a2I9A6eqHtm+5bbQK+oE2FXyfOdVdW294oNuAebVzD/hZ2UeQ2eD3ZDXIt
0Hsg5Y2TLa6FHVhnPyAb6Sd5eZtAOery1xTOBQNIMUAbAMLs89XWD8o8mEkBJFabn2rV14zrNthe
NiHKyIHyCYIaeEBjr/NALKq0+WyFQMAoIAlNNTctT5rlOu2RdFsVEs7FsAtT4HEB7oz9WvNj51vc
QENa9kXem2K5PXT2RbjA3UaprS4Z27DKVdlckelYVj8sTdmqcbqx+nozaqVrLo9xHrlz/l3RYpex
eHc6id2O3lXGctfaQP1p1ZU5/KhItqmM6xDFuiq4GaZ70lAQuXzvR2uPS70btuVTau2K/okYz6H6
TCO/H3o3SwDqt26V2g1ze18OkVuPMho9waqeDZS7Yw5O1BjZgIFmuXWPxpaD3iVfrIpI+sdkZlgM
XjlP6aRGH+Uwk5NgqyutmyFBYKv1w2UHEoTys9FwPjqmUUWGFPzqbfYzSMGXV/7uof/v+/Q/4Vt5
97sLtP/+X/z9e1nNTRxGHffXf99Wb8Vj17y9dddfq/9lP/rnPz3/wX9fx9+bEmmOjv9XZz+E3/+H
/c3X7uvZX/yii7v5vn9r5oe3ts+6dwP4puxf/rcf/uPt/bc8zdXbv377Dkhhx34bVGmK3/746PDj
X78hvbeaa/b7//jw5muOnzt0X7P5w79/+9p2+FH7n+/tXjYEYhldsQ0nGt/YJ/Sf4EsGuoyi9AMU
LJAnv/2jKJsu+tdvxPqn6pgI6LpG0Bz5HlvbsmcfGeY/0f7BqGFViloHDuXf/jPusxX6tWL/KPr8
royLrmXf5uw8tBgWnFFcsd5L1dRxTnG+Z+b10iF8uktpOG5qvs56GbhpOE6uGi54+Bb5VWMZT0QF
6M7CTTdvoc5K6c7qySdbHT29Hx8bsuyWMXwDcUckux1wXxAvSQdFD2gR4EVECSXc5kjGENXc2JgB
qh7QekD0BI1JdrVPVC074v/oXqkraPlQ0JAxBO0xKpPvLXRkH+M6nw9lnNZbK4jCDQvQx5wsgRfi
lxzKqv25WvI/pnY9le8w719h0cIXBBhShwK8hh4uxhB1PpWZylbQrBd3cabqtQyt1yWap+uStoBp
N31/SMLmfq6UZVN2Nv20BCrIuOccD5XRzrY2+DPQY6vG/tKTA5aluDezbA/Fvswv+2r+0oTjXq9e
A6jv3lvUbB9w3D+FlWGetN4eoGyfgwq7c+ZvNfABUdYHh7aOcKEBl3mxMZS2v7Xbz8DO0aepTrqt
paIWQWb7FPTQ66uNMI82OYID1BZNIEb1aaMOkKZpJ+un0tn9nZkNOSppNi0hObyMj1C+qNw6g6Zl
4DT3XZ/0/uX5ZO6/uqq9zyd6zdHshJ0D/D6/8ouiV1o3NjOI0ZXbsU9sN4WY3MYplWmb2hYYxQLn
kNTBAYlG7SpuzKc5KpJ9ommZFyR0vrfs/rPkO7GIf77GuGHh8QDsMIgssXXO17hOG22Ii3lxjZpM
d2OjTFfFsrxAg667GTtVQWPOJswW+jCk1c+lTi2vyYb5S16qn8pek4Fq3lEz518HtCSg7zLRcAlI
FA96bIoYGPA8ad2pUyvfwu3nOqfJuIW6GzqhuvK1m8hyZ3S5OrjxSBW3InkHcs+CHKagrl51e9BO
Rppoxzw1D5AKeLXH0flMkrJ10e30PagIPXWTqoGHOAdZ3IKquKan0aEfSOlruI+4Y9Vmp8JIY9l1
5+NU27g0ww3QtoIAZHFTXaDbIa0ntXfbunohdgNgkoYExRCF38pFhYDYNOyLvJ+B6f9KRiU9jbql
bwsD+fO8NJvN5ZU/f9sxZ2RJGaSaWKUQ4YgLQ84c0LJskbEYnLwI0BClMdh4cTenan5HtOQOdEjk
cNkmeIDZINcLDDwrSqEg+qRIO6Hbm7tq6SRPG6J1KjSpyhE69DpBMXaEMFyH7NdBKXrSboemX3aK
Ns/QPgLvqD0bh64K59N1O5n9NyWo6pelXyZ3tMbCa/Kc3EB5VL0arc9qQhRvbvPwa6cWfgR9+0lb
oKHYDPWmqGzXCilFHS3vTugDjw/mPNhuY9Nu8/7XTB/++IC0I7S9te6lr5fwmIL/4EBBYH1F+lrZ
dk5Obq28TyCupaePTpvXbtlmT9Vk2fuxjoqnsXaSvRpBbNOwXEMxrGuN/TF09uxPlpX6Du0UkLiN
9c1cOsOdnlfAY5CgeqR59CW2+rfATNkGG9FHlBn1vTFHUCEYbRROuvL61x9xnuBsm9V6h3xu94CG
QiiLocGuOzjYPcWB9LP13Rm1BKzy/dZIu/QQ4FHstUh1Ptd96lrgxdmFQ2F5fW1Ej6ZiO3t1XlI3
XWINsufTyYib9JARB31NGFEc9s794izDPqCAm1ZWrz2Vmm3vlGC+06LScJVhrF/RC4VGxwFQ/YLm
X/O0DW7+P1Ff1iQpzgT5izDjkoBXrryzzu6q7hdZX4OEkEAgDvHr17O+td2XtMyemZ6qBBQR7h7u
Xy9exKebQG716iPEzu/S8PD/v55uSn6lZh2PFDaqd2L41fTJelKuzeWSuZ8kbelJgWB4oWDRIt5X
xA7TOxwZt+cYyaZ/yOiPOUzg+5d+Idsl1G2WI2+qyXucEsdgoeE3EaZ70W83pUZxwXz5D6G/+7Pj
7R+5YuFyjsPuKck24F2B4DeDHYOepkXTiO07ID8O1anJkZmYvuybT++8nV9A0G7VmsGGOjDpeGUJ
dhUArh5JdF262PuJJPS4SjrJytitXc6MfU/aJPuuifgkWzqc/N7v60F3iCTKsPaNhPatoK35mMct
ufE1wX2jMplDgpycPCX2Y4tEkv9dru5vk1FdxdiJeIKw2tU+d/BvDCCD5OuwYmRLtryfHfy4ez9+
y9oBITZjJu/p7B9GUAY3yvry4XJTsNn1dcT98JsmfVjsLZtPezb83jYLfj9cp6fdh94WBNWhj72p
apdZvqitgIM83OyW0H0M4wxMtzdVYJbtjjeFDhT5s2C/NyfZj5RJgekp82e0Ktl45WsclegU/TDv
u0Q8tY//h+gW7+yp5BZl9F9Gu/XDp+Kke3nSS4xqDWPM9W1I6ecuNpRQHvzXjZF/pc2YnTxfHT1s
JiDZBOqFg92y9SIb3zuOj3e2mbzjPsErcZRhUzS+Si+L40s9iFbeszE9zoGRVejt08Uni6uJZ8kb
Ui4QkyvBLZb9SF6c2KIPYsdvnRXu6K8BORCA9dJj3gf2tD8T6b1lXO0/RxJdNiHFN7bK4CwEIeUo
/aNpU/3eA4DK9zYWT2zy9TNM4BB1Pn5D5BD55wN8WLSjGCUlolKtSP/BcK8IB2jKeyqet23K3j0s
gieq9Pdx2qvVNnMN1JufBz7tSExv+evc+umRtDou3Z6d0Hqr9wl9UuWRhlTh6LIcBFNwplnXH2Ua
w1s6ZVi7pc6WUbKoMmKZqKVcaNUNKq2x5qkrdGl7Dj1jknfzEt366Gi2kbypJRpyT3vNMY4neu5t
Qg8kFsiSezzD3Vh3+nenSIXr4D6lmtBw0fV7C/cmuAqtm58nrXyeU0GrKZrV+5yY4LgrrOex4fGw
SfecwWbq2fcye8gydvFE+2vYRvtKfT1dd01eR9nNh0nOST77XprmsNSaazthtb2aDKxM7Wj624Rn
7Pb1DuqDm4GdJ9JP8NBEmwnvfXRqUD+wStJklXUIJZj3pHnutp3Ufai64uujiOIxH6A4OQWyn0F5
u/TAV/seP+4T39s0xvaYlejal3JMM37sXGqe3YD+XPruxMfEviMl8bczsByh6cRe/MlWhnim8i0Q
H8hMxtOoMaD0k5/7PjcXNogDyTYoGLL2LuYZvfIoP3tqm1vfrKLuyRxhGUsF3+1aRbEYPkJu6lDO
aTW2LL1zJZJyI/H2zha4dA3tN0TAqPevl9RlRWOSG34IfluSaXnnjZpzTyhzmcLsIwq87oS1Buly
GsW2YKMqw7gRBwd/gB9y3arZMP59w85jZRPBylmI4ErSxSuTePXLDgSXyZmH0zBckGiUZQikJMFy
2Lxtepm7HYv+bND1MPs91D1v4eQNtzgIizXi7lW7pj1zT+Y229Jz1zc4OWK+FV7WNK+B+xhZGJ9H
b21gFGPFE22bKxbgXKX9tKvSTa65FBs7pnLvnuArXQbTEp1HCnU2oT0e9XSYSrqTpJ6mjhXD2MtX
2HAlVQ87/LJvlMwb4rz70nQ6T+J2L9qBh/dun+0V0XVpIb0tR1LY/muK1nxcsunHCISr3mn639YT
WTXEHy4t6SeWtz39GwAPRNlL5sqPbP8eCAShyJvPB/GJIqzLgMX8PGnZfsYkrONWvSnk9Vzk42pt
zdcA5lgBmRlMVGKuns26zEUbdbmHwPUXRpX5EdoOT5l5Nf0GsYDfpngmLDkvUhdf5WFWLqpES/Gr
MFU5L0i/yaGDGlN6ewHi7PcU7HTMQ+qZOoLpA/YUMQXF0v8Pcihzttt6zohc76hK9im1y8FkDb15
4fy91fhqrIDl3L4G4ZMiVOf+hrOl8DflyrUjotpgupNPGBdrgfDsu+lCFPjdTmW8Zo8N4zU7u5C/
LV9P8Ip+Ju/VjABv8IeHXsn99vWukeCsh9GSC+f2QoWMPzY11Wbmrk4m1tYNU9mN75TZkyXE1BvM
a54RdHkYwgYpCtCa3cE6gR1swrvL5GeYNdE3NGX7CaK5j0izl6EN6YQSMVYBNsxexOMKJJ6FdXFG
vi2r9UqTkfb162ViTR7FfvD89ckaGuPMnz6Nz5MSXo68WpHog0xg1sISbyVB/b/Puu33pymcfyLe
xaJzmD5QDFiSh77Nrr4BLBEv3lMfUe/p6x3C4b1y03wtoc3iB7bLtYDRAXlbU7QFiKnaL5A2kjfX
wZ5Xr94nQkObQiEQieV7LN2NbgMeB1H4j982bHT/2mT8f7Uez1F3tZtt8iSl5TCsKe5vnItfL18V
mbqmCHpUqMy9frUHhrXVtG3uNegm9Ry67oor+rxGLLrKOWQvCWPJc2DeZihxj82W2cI9ThfkjWd5
MnF17lC2jn7TIoUeN8k5ZPBD+/oGYQGlDsFAXSXTygU9+2c7T2CnAup557nXpN/lPfCa2jWKTrWF
SzC829u3ic5DiZbUL5FKkh4DHbAimhK/bkZBXpLMkpcNVhN5smXxScO54CSXoaknFeaqZ/ywCWMQ
GETie6yGeurarFoR+VTGsydvkSUhJE7tp9cu04vdElIQio7UTzR5i+b+7LMUp9i+DD906362Lhqv
Xy9cR5fWzohO3iNe+bDSR/RAVCxZYhBX5u+IFiHxbfkIsPH8PUhZaaxen5qpO1CAp29gLfmRONGi
+uzZk4mz9MlkHqCrNCvCCSsLxqb6Th5lVsZxjzbPirqBVRtUX3gJh348RqE7025353m791Nj0A/t
A0AOZmG5mXZoqOZwGEvxDZoEe4YaqM3pAP+yXFodVyP+WR5qco8Tzx1nG/vXLZ7962ITe+X/IW9p
vsybxKqS8dIhV+T3LHt6GbEgelFzmg+h8l+WoDs28OERLjvApPtsgpVcvl6mNvxF1hS7W02o3Lk3
yNN99IBf916kILgMndeeOIVrpw9/xCOGal4FE4mP7YwaOiAs61WlIjwmiyFVhHQW+Dq4+x4Id/96
lw5+LdA3VcRsJv86DL5eAjoHFXZV+zJIll9tys1tnZf1vkzzj8zu3ZtBsUJ7Y18TiePFJPKpG2md
DJKdXSP+JpvRMIPd4GLOHt3JHipVyU0hoMPC+GKaElfLcGiCfKRzPkIwUG1Ltlbt1Czvcoj4ZQ4t
4Ej9C/BO/PlorYoZ0AsC4ERQrq3fXMK0bQ9uZDjB9fYZWT/F1umwPyWeWg88wprF5OMfCscIPGkx
mLExwcC7D8sH8wK/6NM9PH99nNLt0kwjr5GLHpXAEbdXXMpLu4fRx95I7yTCXZaRAcDQLPF8MZ39
0Lxz7wtn23HlEWyxiYq+Ax67Wr9b67bT6D8KEyxoKkaJU1c2/B9d229DnyU/kVw15VZE7SUTzfRV
Ry8W7se5ES3oDpRVfEzX/32UM0+OkZEHE6HfjcWc/MhGMEEqEcF96/Tysq/Lb2apqLAINdVtKPXz
MCpeZ3MMa9zHRzBsbyImw834bCrdjGE4QD/8vrQN7qol2HOLZZw6jjivlNn4W9iKSxNLuNmZjL/B
NFsfZN/lSztPEE27+HXrVPwaqOTTcxuMux9/hLgjUi461kgnUeR/P/xIVnPptPm/H/uUmEufeJXL
wFjBxBxjcGyx9rB77TWBfPAb97eqUdnwA78BZrOJH3qAJXnUbuqdWUtfUFwhlcQnoXb5PhUmgyXN
nMT2wOG9/oTshump0eIPVCl9/nWDTgObz+se3ne3X5IppH9bRStqxT8v0MsrTbepUGZil16NZxf1
/M347XHK9iMMBP85ObZAXx5NnghWWmRoO3Au2uAQ+jgXvg7uZkf50ThsQJajsn+VTGEIuaKp0XlE
bPSt2xdy3dp3dFo4rmfhPk1nhqpfeXxcu9V9bvF6cGQY72vTvJNNNTeKAbzAuO79UIh1yt3slqd+
dCMGebCcU4uRtYdY9igMV1XnUDGsH4rPptmeENchj8EK5wE0dNk1ACRcZJmcflGyXI3S7ts8zTon
PJ1OSwg13qORmR8v6Lz1k1rwvcJdPB9SZ89fZy3CJTC1ks5Wsy1VogBW/L+XaISL4xD8IrP1UMAT
XLyIQwbhq29jN6/XLUvGYiPCe6EJ/tKgjesBtftvg3YMla0Wqw5+7MCnSk6T9ezbib7H65J3SQB/
GHRDOUSfOUDN4b+Ij++QD01voZye6cyHgi0DfxEmXo7YA4/AEIjo2Yjtddw1r6YWMYtfT0D3eAym
Zja3GKjlHDUHa6LltmMx55lyFT8LbHwWUic5c1ydYtTYz37D3bWb0/9qqQDrIJnrb/OKUSifHMPC
VTT9sVuKlZ2Z+6roA4ATXsC3E2s+BJYfr9Qa+HTxNK3gYWVyR7vgquCBdjIR+9wwJuej0N0zEWtf
r8w+2Wbr71R0t85O/YsaKHjVtHvharCHxDPjhRjEkn5BTZ1bmtLhUG4Lw8fctpRddBDxEi1UdOoe
GFAye20ZhXub71i1OyXZXgN5R54z2bJ/Nzu5uEyX0dS0TZKr7z8la9i+euNSqDlY3tF7+6987I9N
k4a3r4PZJcwrVt2pY0TnAqixf/1qVgdYPxzZmr4AfFxzFwp1ix+zFr6vIjZ9mwPUz55xK8JLVDl5
+R9S4U+pfFkfp8+GenTq3aONJG8wZxixNRdinmnVpVHJNY6duWF0Zy9hE+jnaF1znXgaqAVCkbDA
BVQvATvEBvui+oHn+DrHX10rTj3SaV/EDIdpHS/fnBzml2hHRffmELJ3FRVAA+PnTm5HNRt5a5cs
eo7CqSbLvt1DSz71nK4Xb9uTF8N0goDBJmeETUeqgQpDyJS8LBTAw8qH09e/9fVHrZM72DSKijNt
SNsMNky/G9KtbfYEO0byNsXwu4Vrwn2MUPKblUPrp+Px5at/gn/7fQhaXciBznU46ujb6qPf6l3k
Ff8b2hM4Snpo7e+xm+P741iEIiDDMZXsQ7kr53/AC/PH3sJ1hARyvJNm5oXex/6mEEhQwdsFOP4D
bZ3bI+lZf0vwmBVBNtOaPVQMD2plM2ZD2C7uOESGOGRNGFLgP1nKdZGl6tCVYr6WV75YjhWa9ieb
ovHkHBWFhWfCyQDvKlgH4IXYDn0iFX9c7LWvTHvpFWzKs03G4LyNZr2NKwdSEyU1vtlfuguwIjx1
e/lFqNlheOpXh6/Gh0BgDeL+SDI0w8Dt3d3XcINkQjVntD2nBLriF0xH/3HZZwcmMd6F4fBnl0Hw
1PDu9+gBmEmGgP+GZuOlb1AbJfe/a/SeUMQn6qwleBzd4fkIyIhyIgDxArnL9txgU/sGVJtRAC+/
+nlZ7hqh4oVamrMiDpg5+b1QR+pWBq/xKoDscXE2lj6lg+NXIEQ1c2w5ZhkH/AOdhE797TAvoal1
s7dl2vNPlROZxU9Yk9JFFuHXj/y27jFl1UDwn7MIlxIYPMWpPUxjhZyO5Kgw3RcLGUi1e7uosszL
RYxKwZAv+7a4laP/2xz4g0EfdjWISjCLv1sdNiI7BGYKIFK8Wwvnh3utvQ5DmvjFh4EcdkZeRjru
ZSgTihj4RKLagSvsefgDLemyYNzfCB8vbIH8JUpf05NVVlbWep/gM2ps8YdHAQbq1DDkHGNOPYQy
g80lRneawdVSxk0ReXBBNegpt3WZqjGyZ4bIrmoVWJToINbadPc3GNBf7fLb6AMcjgAAV1iK23Ie
/OErEjb2MDySDd5B62JYJaF5BhUyV/OalsYftmfATUW422/xGn+Om/4ptkJ5rVd1kZ7AbgWAD5c/
SNrU2fbCxPyniVb1GDIQCqlFiTtHnZvpCUlUfc06RFGxOdMnuyM2Z2NehvGK/OPeWlFcQ+P4cRzN
GTiJviuR5l33adeN1Rap0nkj2iRHsAUByApud/fcf9KLh0vGkrAEaA9IW2KMGf3tQr3XvU1AxQXu
kRahJc7ZFHlbnkKgTdataBwlXCOa+RX82XxLIMypfAmWHuEZ6OCRnIFSr9hlIll/AFex5okR3x44
+5UqOZQzWIIGMBBY2Iv2IF+NUkh2hgw475L5UFOLESD/uqtDiPsMCUsVNRkwwgWnDOIlsgMo4ADe
8qdsfN1SlZVRxF8WEY+Hzf/Tx+kf7Y2uVBF6pYX3opLow/Z9SUoB28bEHxUEweBvo63SyqOXAEQm
bqBxaqfSG71fra+qWc2Yzlnyq6cqLoG3IWLHYECc0XCtk/ubTZRU0sZB3uwoLtDTp0c+tbZsY1my
BKF8jfDDkrs0OVPEDpHsMlo44I97Ik9Ngshb7BUdN4ouFuFbOmH49c0jRYVlOfTYh0atV28PgkPX
uX9MIpqgA95o1F40IQG46e0VMMsYHDyKMSXxetMn5DZ1eeZpXuO26fOYLPMzI/Mp5UMApCZ6V0vs
ioQ3A7xwRFb6LczpGk9mNdCvt26j3TVr9cF6s0HrBGYmtOIw77AUFRkSIAO0MqVtyoGSDvZsw02G
a+msViU6P3kymuDohAYuMN6bG4brmokTzIbOU4PjaTBkyKEpeLX4hYvBx8kQmrHJgUcevXh+8vts
PkfqBBsFgOhtDnJ5OkyWbgUhQ53+7YNGAZvbcAb5ylS7wTe20tjVEO+Vu0/+kpRPsKlcJ4Q4eCNO
qggQI12iwqcS2RyeOUqWvKEDNDn3hz89pbLs1nE6h3R8DubvzA94wSUjufW6u6TZz9Rf4d4qxPOs
grZkmuFywl3bBd3zfu+DLM6zpOnAJwF73dXfzKR7HSMud+DIO925Os4rKeEI2hQgSqbZXLDJU3Q0
KZzm5qS2SFVEYSJfYj/voxbBt7Z58xqmc9m2SPdFFO7SxN1ppEbUIyiOah6TD7qK5Ingmu+GXdaZ
yCuuuD7Qof1v2JauSqiAv4zZanRl2SlLkR3fmsVU3BxWtraHuPVxfm9Rf4nm5Epl9MZZD6gqAEox
+KqkrZqLjCBozM4iKiM+RyDufwP0uSHGu68TTtc8bObm4qPFQGEYjl46Bjlh6EE1nw7a4XHds1fO
Adj569kJf7yRTpoc4OcTziz/EOMCheEe5P6+/g034jCzTbLEWsW/DqR02UoO301P30Li2xNA6SHf
eGDrphcqp2yjlTW/WTL0j9kHKN6s9rwH75rHqTN54DIsS3AQNhhNFXgR2LlBxHLwO6BcPdigUtEI
z1vidXm4TGHOmgWpWUHSFCYe4R/FVnFgqUHCkA80ttF7VCawNessHgIWaxylPXai5h3sAfXUglKC
od6tU1BDnJgPDdLnU52UCyPgoxEkJPqlZEqZQ8r8tFBC0JuQuWn+82BIeGMObXuDA6k0azjW0QA+
nLO0Vt1exSajedN++gLVeAyDAyrgnDsNPhsSyx/wPXnCDs4nIc13gkiIpyxVkPbgxkG/XCJAHMk7
24vv8R8+iN8cXODvyCMC2RVoX2MiT7yh5KVdfi04rMqxH3+pAIbCijc53wHWDGL5o1d4MrpoQ42d
H7RHsL+LBnBGm4mKpPpVudnDiLcuQKxFvk7wCGGU5VhtDo90nL4nSb5HEXRTG3vau9iVtAOnHNM9
LKme9xwQvChba3XVxn+jBQ0GemRW8t1eAqwOlZFEkUUh6fJoDvhhbrx/ZExh8MOCe58KWP549xFj
8FGRsct18x2/9iUO/a0eWowuO0BRoHbzjhFu1aPGJRJhCdguK4LgB8UjWoeQmYQ7JAChAWWCngMu
VxuBXGtBkJUEjTDIgeQs4qowBvXNTUBCms2eFGRIhW3b316P1erBE9eNZb9mOPLfHF3xDWXj2cjp
qhYcqFPXFPH+iwg0cSlNRgzrf9Jk/MCd/wZ2v6uCDl2FZjw8zasfP4+dLUOBPk1BicTjlh56Z3+u
6LAOKSZJ4JIoo9CjIECPFT0TzzRdFux0DVihaJSGBYGLcu0iXEqmgnu7ZyIX5n3YG4BCnq62iDwH
cr1ELuzetZ76Gm0qcpvTX1NoKz6lZeTbv9xy3NWYYrxR4STO3mINbZFlyjtvA41zqcU1oF2ITlzK
fJIcfOs804JPMOZLJ9Vi1wvtPkkH4Pn9XrZqk1dPg6S0LUjsMQFZOQyn1CV/l7H/4a/bUrEBDPE4
I57b3x+OcXN4XIEs5lbb69KemAPIxzL6YWcU8tiptUyz+ba0ax51xvsgy/cw7qcyi/yXlXRBHuOx
TynuhwRNAe/RQ4SJ+W7dTMtRDFi2M7bFTRJhTsUaSr1J/hmg4Iq2PzuYtNh4rjS69yqU7euwdDbv
iA+qHgveA/NwR3ojUFW/G+6eO4kpmPK4704pZTgX0ftxgRijOexRMm163aF8OwpQpo8HIUY1VyLG
PT5lL3GjUe+68ACW+OcDE+rY+mdI0pz5UbktYQPUeAfhSto9n1b04r7nYYxmEgzXam6jajIMOx2S
qbv2T+crmveBFxxBmdfr6tMSfFeYt5S/xNHWXOfwDkpC1Ng63HLLYLseqOmMiSlD37WEpRiSX0xP
BGAGDlPiDDojHz+sHl/GsPneaWpOofeHDzBhKc3SYVVz0qismy0TGh/tsnxgH749AAZH69U5PDRQ
i0NyMEDBNr45JG/UohGFGFG+44zr3IseN0tKz3R9dNRdNl3QA3txAPJEo6q3DcZ6XClXKN9Ai8mG
Mm7tu9OLfwiS4Ij9Uq/usjnJN9wOUEAcx33bDpAu4AkYoxpkmzxReyC7+GuJg/FwkBxiswQlD5eh
Dnc8S4H06dHAe5olEgGALY6CfqcQ2AVVLzJ0SO1l0eeWJQyPPbSdqMH3aWsE0AtSZzaM6k27vrRx
eAGTAOBTilIRAFGjPxezlt1xw97pzuxfH06wfk9d3fXhVMpxPUXMfFq2AgiLkqlMkIxSZO4Q7Uwf
knY6Y0+JlHBLz1uAERI6KyjcR/tmCQ7TSEcECUv2Z5dp73UDhybm7UyT31pN2Q8/gYjJCiXyGet2
KbNzwdRIDnHXJPCGGEe0SRAuJsDUBOiXhjEKkoCNmIKCsGRdi0BTva35pH15kN6F2padkRSaFdqD
XIsAFbdWIAZmryJGbS42+OunPuNVh8CJ0GkgzJAoxWo5rLjEWHTMKj2mvKYz48WSTue5F4/NiX4q
IBV87hPITMxKzyKLd7RovSp7dpyW7QN2AXC3V7AeVjhZeRDgzbD9yqbQ5NjKGA8i+4dGix/UljwD
8s9tt4A26d2at0Lpuk2D5wmH8iEFkw5w2KsGspzxdd+4hD0SmdlLuvUfohv9ksWPSBhb7VCf5Clb
OTS/OwRCpkwDgZT3Ofo7pMAuHJZRC1BexQYJE8C1FngiR6MObWxOmhEquTBg1T4Siq4jXXBVTlL6
CNAWxxF6yLzVMiosHTDcDK8zy7sJIpQmA8AhAgn7TNj/rKmPe0qOP+GylJYgRJ8e0eCHwGhzjgOo
NwDfhymex0X9RkLsh3brUGNQgcKmBeC3oM+c3AShshXHmM3FYjGozqkCY4g3q/G3X5yUNgCCM1YT
7RQIjv4UM2iqtzW44wrux8UZ6BSwuoTO7zRGqlwT9juZ5tMABWQFxpgUq//YOWtCUD5dz3EWewRq
KHzE9oq+WLCC0GX8fTiKlUDAmzqcD+Gqw8NI4V0WQOzT7xuGfUdyCRAb0O9tmpoLxNS28r1YPxt3
NZ6XFVPMMW1aeAb1ZB/qxtfR1U5aV9E4/OutfumtXHA+gDxJ9A9o+9rDIPYfPc4WfGc0py2NEKKL
yxZOqBkNnEHF+OqRcC8FxjmUQpyBse8AffIDJLCY9xGQV4VKwv8/Ps5zr2922Xj9ED4XQgUX97AW
aS7QH6ZHOnuu6JMUzjUBkqWmbQSO/UuGARytLaBZHBAWqAm9i92uhR30emn2pW799Y0h7evKhfse
7cRVo/cSePynS6KXRC87QEguazbBD5nu+I5EpIJyj8OCQGhyCFNovmCdIZEy8zJ49BvkfdHF25c3
f/yEydMdUrYkB+EJice4gEL3WJ2iDyuN4Cixc5ZDpLXksa96rMbGBEdCDMLe3TcsZSIVxAci6sx5
DtqkgEiHV9hyA0bWfowjjyt0vvzQbZjaDGQh9QhTD/xV/Ajp+73b+FpZhek3acJ83eLt0AyCHIIQ
l3LuQIMiFcZT/vQMTRwEX6rHCk8oz4wvSZWpCavI0/Zz1P1bhp88XwWUTksEy3pCSM4/4QHjquaI
xM5JhOAF7LsfgJOC/v0ItlJA3se/iQESDBLbqNaBz8sWmlETR9U8RLUJvYsbDAwjY/raA42uzPp7
hyS24ko5+Gnry2Tm44pkvqcQQnB4B6EXjsdX0D/51GGTkwzssWueikcu8zds2NEq8TZbbUGnazHI
0g8UCksSPfpaqB5MyEqg5m/OqujS2V/tIJNrMOaBZmO9s+00bZANZjozFbCA+879oBxIc6ZzCKWV
nkqfDs1ZYKMJflouR37Aj2GevsdjV7suxNOh2rlOp/EpaXoP7YE74UwdDpOYP9nCg2Pvyd8gcpsz
MOYojxrILJc1hmwu9KqdzOJt/j+EnceS5MqSZH9lZNYNaTAH2QanyfkGUiQL3AE4AAf5+j6IeiP9
5i66NynFKzMy4G6mdlTN905gtpDdoZmsZv+cNp899pVT7+pfosi++8LhiQl7GoaR9JQitddp+xLK
SmyL0S22YWF+F4P9hMwrN3RzI72Ufy+77Keny35XNnG33hcuetIcN+OmA/lWcUK094CSMbuZPok+
fyUsOIE4rJqNlaPzZ8qINunc8wiAVZlpsa+9tDv7zXSYLJaQUTiJQyfDB1YqrPtFtvJ8Pe7sWIht
NnZi7ftwSVj49pY7+PtEODmmyxGVsJ+vZtkfWOPlrPoQLTwiG3ZFA8q4x+yzjar9ah+Nk2LyiNDT
1P1e6bnCkmV/gNWxtXq+Ge9+pTo1Dk76PPlY9P1sfAPvw2SW8HcEzJKLTpJ2LArx7KfAG6410RGr
Zi6t9dTN4J9TON1N6iVr7pyWb2wPybJOCr5HIrVRqR1pr5zh5zi3dx2TNRDLLNkQQZCvJFBt43N5
6mi5hovp0DHcXSmre4zAIyifg43IWEyNKFxLYZ5NX/6wVXHx68IF4rWuvRZ/2qRgbSp3i9c3IaIm
2WWocTIqopU5CeQ6JnFWkn6N5aVpoRDpKbWiv01ahC+fpiPJG4kaFO2Q3ohDnZloilRehF9cB/1S
y9TYDINRH3TEfE2UAkteNX96KkuuogT4sHq2yxg8n0FGrzds6yBjc04JQNYr43ty7DedGPaO/vtg
eSySCGoGvJZNJ+Hwv4PXXOkhI0Bi3iO8rb+SSB3igiefBbttdcxsxL2mMfpTVi/CLPbECW0o6IqL
aU0/erM2T30gfyDGmGTZoxZLa1KPibwDqXtlA4NzqFT2ZTtVtqG6+kmueblG/+UpaPu3XhreJcj2
Do9hlkXdVo4srxvlfA7bzoY7Sd5RGm3sMQlscepCVSLP77EZ/Emm5gGjM8bJMT9HJjRCn/s130fj
7JuNfjcKdTBrNyKUSMut56Y8LqXjcUg+wVkZa6OPfwzm4B5sGburmvt1LZWhme6ZCNqywytjPuZC
R7s2d5hiTsVXmqT3dg+RMNG5aCej5sO2kfm8FxtpPWS9LIAyZb+dnPZqdMl9b1S/XKB8+jiqyEDA
CJbT7yEy1aYuuUInRlrvid9l982KtKRDbCt7z6KPEqEpG9a5kNOmF3qn2nHlKK2PpQM7BqnyXPjl
tDMG5x2/1LTuUau5dtZ9TpdLo4NI0g/vrGD9NAqZr5zZ0atpQgJk4c5zbPCYamu8SutUt+lumEXH
oiAbls9zfrfzHBP9UDwGEdSQctLNqIhA0o6dk7WCQqdDqlNgC29jqbLfKimzU2/i13XS85QXbIK0
Uwq+zLA44xa1O9fpQ5Cyk8aHSOqYjp8jJe46vzd51XpNP69yNJ8mYVSvYppfq1/PVfQjySK9HmOe
Xzcy0tM4e09DlRm70vXLna6ruzaz5ie7Sh8UUdu84bPHPBieOx8drp/eJt3Xz7Xn76qp/8TJUF1g
St88telGK7qOBCmVanyOK9gir4meGW/Q+Nk/0hH9PRfU2/pH0yboU5ElL/2HZqFuZdi8x5OUbqCL
TfKopxGncptfKt3Acuo825hFzvVKt8t5PX03kbUx7cy59NDZYlRfVjihnbf8wTLzU0Sh6LdUaXse
Ml6pECPZNldMDVJTFoRsRfnfD7zEq46Rzzaeonnfl/GvKsiWmi/57ciw2Ltp0oI6hTvDDXxQB2pk
InRyiHXaOUaZg1CHuW75zuflHu/qVYMCYsX7qRzYPSW45C1AUHb4erYp17Kyv7L+e0QEWA2xaV3b
fuIy9ROxAjb+OTr6T1rS8DgT0Kn8PWH4XVlsy1kXrveRhTTcudWsBlZCrXThfMnECQ51FR2thjGT
kDGqIjpsPVEF5tm+MlprH5hEiIE3iivIxjYdXFIngS3c2c+2YK39Opi9F6VtKOiAdjxmX4eOkYDJ
5Nk5/diiAw/moS4opWaLgCeogNU8ICHykA4u9xw8jbHBqUseHq6QLA8OObhQPXfutlXOd8e0gUXO
P0daS9K92i0FfHHfo5EyrtDU+HN81LWJ1AUMRMvlsCfbG1DpRy4M5YhVMAogdPnmOPGba3CoZc07
rqx5bdia1BRdvkbGzIVvOHR7vQ1vH1g093V/8s3su0vIpi8r+YPO7i2Y/fQIMqvZF9s+tWHQ7BVC
doqRfe2MAfqkizCkf0yYg1fLwnhRjK/DBKNkfyei+81rzuanDDk8S+Pmq4Zltscootlq1QYb5T4c
M/FYuHJjJPMu7WO9nmsSl2G5dBvEWz7RL+EzvMDL+h5yXKl0abdBtGzjTzbC4HT1CedOzzmwjBS8
Vh1R3z6DGpFZ2PTFfTNtiVBP1uy7HkzUwET07s73qJE4KgtfbvLGvTqCssAtvIJ1gEW3o8f9iqbu
nFfdVyrjcQsdiAQiajTgkf6a8k7wdsyCHfNfbhrj1LbDtMVVVm1aUXF16IhhouFe8mzgpW3sdJO2
ycYNEEn0RGcVJu7zHOriFFjjex8k6TbOqxN6WrFpSiCORqOe+96ujSbvqhhunZF6NhpYa0vWAaRc
uzfNob5OHaY2GPk5gab2Cwiypp3J4rM4a0RSvKYa5SRoohOwxcozC2Zvo7y3IoEhK0oOM008uzc8
vis93WrmtqtQBzADs5RrbBlHQ/GubysuJCNFJCDFESGMQe7aH6o7y0EqoCYa2YSSXHN8PltH/7RJ
IVgIOkziuZVv4goR3qsnOiEreWo8e89kN9rpBudCR8mYmqVFV9/u3aoU69zOmfyL9zoZ8NnCeTsO
YLOprSNzD3wTc9JvQu9ZKpcdZkFxlBlZFRSKy8aNLBbfPUx8OHxGdBc4bsmeKb1nOyFIUmgiXllq
wisqU55VXf9saPGn9KMz1bBtgom0uY43YsxxYmqKUx2AcxjDtM550cvE5QIIadMjEgnqiL0hkUCf
9wPq0r5CWR9mi1CdgSXrUBYdWJ3Lf8dpwCRNr3LmcuuuTJEFuoR/MaBjayfnEWUE0s6LaZz79xJ8
shJR/kQw0GEQXb81VETlUwfHEQGARj6kVDM6JoOI133xVc+8K7PI/oyFU57CRRtcZBRPTTg7hqYC
7gocJqTYr2rbRNCrruyCwRJBoNgm8PMVzW6z8S3G3Lzux0Cyu8utNaHFc3nRrbDXTMJXvRqIHqGV
WlclShs6YDLmxTroYy6kin/J93kNMJAIzjvxZPTyd6i4Y4PxTnoxaJCJUN5BtqTZ7FE+j7/KqBgP
YckKL7dimt+674AXMJt+n18Rb7K1ctgUN5YNAV0M5soOnXzwFFEdQv7KnBl0OzCPepj2mQvT2rMP
ah0sUyMIAXmFI980ztTwp3OJamfGGxrpmN8Uj32Yvg8Ln+xiK7ONChPcHjrqMYzd6NErHCbZxXz1
8uDSjgZBZKI6e8JgGCybP0U4sOeBL4nqYS7PpT+vylgiCYfGjxhrxb7RHiOoUB9wRSI963Q+izh6
Mu1phX7EFzQ1BvW/n6IGRVwOwqKAqKP1pEKKCOJWmWtWK8jx1Rzm/XGYcsg6NDQVB8DMsyT5qvw5
eh1B1njsaYTM9ikADC1JSXwusJyUoO77iRpYUCdPVqbwWuY8ZdoOLn1UM7tgT8wo1AsAztnyYm8z
z0O4yrT2DxXZPLxvgtPUty1d3bQKs+qxbhJvY0hK7bizvzy7QA99CnrD2FHiiB2n3Epp77vvHXMz
jvVMZL77EEzBK/dxdcQmtVIOYfq1H6rzzIngdBTBVizGY5rmez1N37RyxWr2eNfSnRhGO15COZ1L
aXnbRk9bV9GDaC3abckd3OGKOk3augvbutnlWr44jXd1nGC+U0Pp4xwY8jUa5LHMEozoxlSuKUw6
up/mFHfOU580I3iHyHeQAd1a+OfGTaYVhOHWk457wrvIozDm0TYYxoOrh59mXwJisswEhsm7R3Kk
3kQz2JSjtdkyz54vM4O2OS+J7lpeXNXxnBNwfphfye/5GnAEPUeLRWTMfyZhUd5rT92p/NdYDA9I
FfpSe0hIRAtgkhrJEAoQdYBvThV25V0jfBfNPPnI1Ay4KT+HijEo7l2WJ2KxJX7Q+8NATSB4JPeu
GKO91znxJlTWq0HATZ6VV8uJaghO09jANT8SAHNNs1Sd3RKttDCtNz2Y62DKx7Xs9HeftuUONMTg
kuCLaj8TEUGkOPDUWn3JnElPyxk9e7yF04ImPbSq95hn6dAsVKM3OwALiNU96dl2M720hNHQS1CX
5JI+IKqLdYKJwS4FNI5ukRIxcMXskT2UzvwSxYl5mUIW5RaMrMz5QHStWAdYdtwYeQZibzeYxZob
KKV9jnEQFN+uDP01JNeXUVVsY2a1gJBGSEMcv+CchSwv2EKLMFqnpt7i8lJEEwzCE7sYPDVIGDRY
fmvuRYphIApODN52xQLvTww6umR4tCoDf6DpAI7EIXnI1ZNiCZzf7XMfCA324ivMtbEK5sbFu2gS
owOZbjrWQgJnl4yKKvCcnTP+KXL0X7t/NmPFQJi389gomirTiR9zz0R/uC9Itd0jxV1MwJeVFRrs
TgSI3ZXtE2H5E+pfmq6syDthZY52mCZWUW/JQ2WJHZ4U7+DO8ZYBjbtxShMBwJm2Yrm7vb7Ul8Ck
2x89Y1tlxAwQdVjDEw69sZtKo9zahp9vktFfVTS9TM5APPRPX1iLQZYlneGEr4WCc48LbiBG253S
U1p0Z95vfHv0XOz8k2+Y7bkR5puFzCgkjwRTwGSl8Y5dcLK9hR6VEUfILgyrGVkDvVnp6nHs9HVQ
Njg75UONCAUCnFzLKAk3MV17ZtfIGON9J2W6I8GI7qvDFOyOvnEwtPWl57WVPg+I78iRWEcAjoKq
tNgISLPSUmURgqrvYjTH02jWT8RU7DVOUg48FZ7HqnuwrI721KlJs9T+J+V0A31yaXI8G16RVxfP
qoNrA9q6UpO+M+penGKX9Rmx111rvG87P3uwjQdLJP2Z/Hb/7LTBwaF2Ws21EdMwBiYWN/BGMdYT
/0YQ7gqrlQ+VOYBqqSR+wOQrViAZUH6hv20XY186UTUlUHGgSYV4HnnDOePM8p/Eht4UcXffNqq9
l7nm7iqYfaLghQ2e/a7KvLNvOAZCjEEDhI/caXzvEDhlvJLC13uaJyhLH5SzZNiP6PJy40LZ3FSu
rcxw9+ZUwqUk4TmBpGdbdZYzwEfSu/0xqsP8DAUcrG7+7kW7akxiQ7KBt+Hc4qhLQZ9h1V7Bk1CI
ZX1sMU8hCtbOK68ilVlKEOWcZ5zPYfxSqWCpXPTPUWZr12A3DnXuI/dW+wiDbSOyJdyXpaXWtxfC
EQOS6wwKCPo6U0GkTQ7W7PXjNU+D7QwgdVQQr68t+5i8uWaTrzA8xurYLOOEdIMElPeVba30A7P5
pLV8Cvu4vLdZKXb7ny1R4bJQrb5EVRZwc+TYMnUiX3T4A5qZwnOs2v0tdYC6Od0kLR7fhL9i4f+h
amY804TOu6piBetoY7nOyJa5fce8tBpPlu0/iHGYLjckNYkLd02VGF8HEAiiU5x4h9exXE1Wh/AN
53vvW417j51dbaIJpX+FORrS0YKn1HZmr+1G/MqzLk1Wpdu5Lx4l8yLlUulQzeMsxlyGWNqv/zLc
iBokn+xuHt/bBzkj8iSds7d69TAzS3kew307MnQeMmkcvKA8mkS/PFVLKDrxIMwwDWzBHtv5bn+/
L0AEQsd/EyOexRgOyTGKvU+No5HYt2GN+4gIXb0bqjEjFzza375aLeZoD6DJf2OPmA8nnb1i5lTb
IsmBTG9JMabGiBmhpB+QdWNq0kJsMuSvA/UU2/SoIWQEuwaTM+1jgzSROBDZZdDFy9DWAybWsMVh
hxEn9zH58fA4XGAtpjnVvHBGfrqtaR7FCEQFBhK+tPKoFptdnzGjW9wLrGSotjk77ymQYgIdluqt
Lv0JeDq/WmY7blzMD2e38ns28I3ROu04Hwd4OENX4vdYODjd0Hd7L3mZSm6lAqPwxrLk9yzn+Fwv
vkYMOORGzFMGI5qM17Eg6Ket0zsoRejTZMgP3lzkT4Mb7CZ2aJ6L2X+2bibKtmzuJT9rFVRuFUnz
EQ5r7ZtC/ewjNGJoheRRWqMDZsW3LvMYt4xpN3+MGRVfOTzIRNevE7sseZHG+JrLD2Th4TrUGh85
u/DAYPuHcfA/Tcelg+nHulz3fzNEWqu81NE0PWQNZbaaY0w35XTG7t4+svLbY7RJfpGVeD2oXgVZ
W5TxzpXAVhw93rmcfxv8+nbCLYlBl3cXCMezTxLAJknC6s2uqk0U6erBtlmbEpslF1Kn/XMNhM6Q
FJ8qjB1jbLcODoYRg8wuk257ccboYZgeaknmS4SvnqgBh+YXnMpLsqtVZNpal0lGuAC3b3oGV1MX
m8nCOtWlsVGd+QO1qTxNiTMSeVO/Skst797UPTIqce9U1MzcXf6DISTngGMV54kE9Egi3kxTAv7Y
Zi7GsMFCMtUmavin6kf6x6z/LJYIhgEycZVO+bArivZS44M75X7k3FVhWOxYNoQB100IeY/D7CQk
JXHHAfzgMC9ePNC3FxU0YVvX2cwX6IN84mu42RJVQsaBg968rngAD8E06AMkbkmbvJCCbjld2Me8
ShYzcBydlwAqgvMx605JlOwiB7fz4Bv21iwSGu3lWxIlLYb1HFWeP4c3hMHtHUnY4U7aPT/KNtbo
1VeJU3zXq4hJ8jScKldYq2CQBLJoZq9yGOQT+cD+TrZwef/9t2PT/EncgX/Paot8RfNcHFhJ/APU
/Jhje0/HSu1dVMjtWFntlvazuuMXdnnYnGlT26dmcWnIFMGmlMfUFG9V0u3I3Kk/lQthX9xuzLKE
jOjm5dxInkdJvGNICs7tQMRQSfSFLHZeW4AO1LQ/o9Y0yVWAZoXBcxjjTV5FAhfXtim1ebldtlXq
/mLthCbJIxsu3fKhN/FADYRPHrL2ntHIhUt6Od//34cy+PTtyryvh+ppQEugXuK3XC/6VQ9ucbr9
bHYysiiHod/1BzqC6cOJAoXbugNHqHkTiMl1ngzZbptO6S/ZUeMCEzrXuCrTCwwDv6ERNATQGnXP
W2eBIATj9CHss6eT8Cj9PlrPcZl9FL3PqNYz6CyUZyFKlM6pL/QvHQXOZ+o3F21+jE2UfpNoA8dh
IVH/TQ1qK8ECjug7NhPMFh4OAMev3gwjRwAQ3Scar/YbXDXNyEaXHArABTW8Zch0AAIrC2Xd8Zr+
Yi95J2Ky3vKydK4qfbsdtFEUFmeg3w9fZeaaMyW8H+uIT0LGD1lbiyebGIshd7faSbj0h0Zegcoe
ra42Nq4T88VZrXtnWNHXgAXkhOMxOsginre36AQdDw/jYnLLsqk+ToafvMopfGJdV3g3NVb62qcW
KpufifPtN53FDye40buxoVQnNBk038jOAbT5tRrzGu0NV//cDmpvaHPa1pEFUesP+tQVLE8ZsiF/
bGsO49ZF0Z246Y7ZJJ7GllJhlQ0kAMTxEq9S7EFEJEgMEkHa6Huiu1FnLXiDxb4zS/P898JvAh1C
tjOswuhndHwqo0PYO/72v98c/FIVTTHf63VOyEQhfVzbFTCN7F8zREcot9E4jwmOFdjf9hK7s7qk
+fV2nhixHA8sCXBxrITm0aAKWZU8KAfPn/PLPIXzEZ2CxqFnxOjnTUpAcPnoc2JdGkyDRISp4Gia
ebMdBp90FGzn27hS47Up/twqnJJ7jfaV3Cd76PxdXlj5+e/9XuX+9FAF9ZsmOBj9ltMocTEGAnw0
Wyeznuo6re4C0r+fMmavs1ezhN10J8rS2Eas6Y9eqJjWdE6El2Hy0R6n6MibUrGbLSrWKQaTDcPj
kwlRdd9FFXPx5V5ilhQ8/v0UgAoNeB8i/R0/rt8n4MAFtiPWpa3rk5ENAINQricvcd8iIyr2Vsrc
ETYgPoTkCtWQ9oewVdmBKxbhiTAjXsvlLwWN9SCJTKFFrx49AyNamUeAJRz/+IhhqVT5yyWNoGv7
6iVW5hUE0EMD8vgZBfzawBn/Igd6KyNzsbnV7SXzZHOP642egceBs2T6wONd/b0WfFxVvTZo1rC7
71ALrEtdeZvBNtXllhvTi/pfkT7ydgE6dmau3CEu18UAxcyEn/GNaFD26nvAK/dXy0iAx2qrFxNh
zkTI6Rz3Ucc1sQWlOIL53GVFQlztEiNj6cx9iElQlRGkH6z7HwJFeDr4wSCSPa5pYiqUuL99KhYi
e73X+NY4ViNjm/QYc5GToM9ac/rsE2a3Zdve48IRz+HwStLBfi6y5EdcVHqduxb6ZOqFu9xknkJ+
zf4WRNfrtNz1ufNwizr0K04dC39kgwF7NWPag4T7V8uCfYbFV6CdF98f/WNWhWD/y6kvEmrlJvaP
FiQSXsqUKJ6lyWohBLeipZy89W21tu01sATg+NKpAVPF27ZIq/3ghQfMD+kfM0ZKg//fjSUlLYyf
c8CFDNm+mM90NLjHbND4oXwP/LDpxq32GEbrW+6AlRXHIeekgDlLt60bZvQllMje4jUmaYCBRjP+
bE2gFpnba9l3HuRARMrJ3x8aOEPQX9TGqhrx5gTBsAmzVBwgHMSbDhLmrrb8kq2fXyQRVpxGfbXq
pedsLLCvJ4Fh6Rylza/RxfsULOX7pOBYzKkjU70K/Oep7cKNUn9Iw8SSahd8qG3GhInLiWf3A0Mc
DUuL0W8XlG52NKLoRZA4dK84e5olAwsclT+q0V2qwQxXf/MNw5oSHRhkKdkyX7i7iQoRXItKZ4gg
iW4tQR345tFK74y5AzEdRutJRiyjGPLmZ91MBmN4cjmESd6Z4sq5nZW3U5PTs5YsF9TOmRi1ak0j
SObeQCEYVAgHt8+qsJIzUG+86WrRH4RPVtJgOCFZV/bBtOI/GtmYZP6S4erSzE/DBRClPITgPPsp
9C5p3aUvZXehoq8/Orek/lFe+kIgiP/33HF5Ayx/s1usHukct7ugCt01j62/U0ErT7UheZw859kl
DqXp7FXrJ+oXrsyLZTIrTzFy3w9R8AfTmY0Q5/2ReUQQsqff59Ttd9aYIA1EbvRSEa6qE28/A7Ks
IaP7+6ozDiMxeod5ZBLK7AinZ5G6d3ZMQ1YmEah2T5TcUsAbXQuBtByUsRlwW4huw6M738X2zCCR
k2zweXfrZNrLhqJq8jA9iwTFV0rvqAFkLm44fsVOE599MQdnzsicBBhmXgVn7HPNeRaV8/DS2jSp
QeG+cWxlv9Oif3TLMoANiU9M1qZNjap/mGpL3QW8bVe5YnQ2Vr2/ud32y5AbmW263D7nqXuWwVg/
WKpBm7aoC+osaS8OgfnHuTOPt8tMLPZp5Zo8xlud2yxLX664269OTfxpkFl0TdJw4AUh5TuN1VNl
DTbf5SA8iWJ4dAv70CxW86a2H9vBwATg6VNqL5EI84XIkn4LfVq+TNE0ExRBBVXQ/oklXISEI4fJ
oiYAhMTFJ6uvsxMPDFzU3FOjO2m2E6ZWj//9G3kRiQPpn8iSTfIQLZLCVER/wMXEDsP1L+RVZ6eG
ShR3nZXGV4FTd+2XQXCipfyhwW0YjXN2GU7ub9M6gvZbqopEBicvJXZhsPxHR2bP+OE68mbiYDGL
cZy0XrIhDZgxGMZWBGTNhiezOCZjW10wQEfXPgQvaoKcHekxI1mbS6Nbj3XrbHB/fsBWOu85lu21
cJo/MwDCke1bFvdWHNDJEeKRBdV7GRpMf6PYOM4Z1kjux3gvXOVea6kpc5hmYEmwrm4dJeBy486s
xulgNOR2L1lt94kq72t2nVyJJgl3fZKfS28+4MVCA1JIg+T8QDItAbek7SSLW4HGmqgrpipZdTCb
5tXL2YJ+U0QMKzvxwpBG0eNlvf3SFPWvgnSatSitZkd3H2/aMP1qtNwXZfHeM+K8M1rxlXvognXG
uS+tZ9jA4VVoAuKq3ial73aQIFnflR2qsFkJ74X1etc0sfBcSpERPDqUx/+ghLXjYQTB9KznIHpK
RmZOd574OQcE+6xzkLsGF9nebhSXz0Me3YXBq2W8+vabct5a9wVCZaVsb+XjvHcdoGpqHtsxNpy3
Rf20PhF5TzSzQ8RKt+/kIeg2fdvgWf+a2se2f1yE3v8w7UT6SE2CysK9rwQud6M4WSzOQeeN38ZY
oHvMm4aKa8THmJI/Crzd/CFlKJ3TI2DNAbH7ywwXYFa5h6adCNtsglXiIHMM6cD0oH2TLNxZWQnm
QeD0h7Zzn+E2t7izuHky+3kYw5+17W1lRa7QXNXGOo/FQ1t3LONMEjR8Pgs3OxR4ReNKE43nC1L8
g+YXhNJrO/FFsgieeaMUR8fPlqAdF143H56SvluFJld+Fqlnmkqyj5ga447uWMPV4rggjizHP9Ih
ukxbA6s2uPMQ5bjaEwdMS12sgMlm4zDBmudV7JbWNraA2iE3Dcc0GVvz7SO79SDV/5Jga/8zwZa9
Zw57CxiOutayEOSfCbaqqcNuzBpU7WozIHfdTcuHPHjIW8r9xp1qhld88K2aD57/r5/efi3uOobY
IRiMgoO/ot6enLgh5MCQRX6CKsN6JITz+PdDTXVbDbQ9//f//Oc/4sL/PdP6n/Hg8N6+uXgcWNTC
alXrn6vrJj1nGWoDW2kr+WqInDhrrob139AGdJ+ZHGG3OyZpGjEpkPq5n1W4K20HwKT4EEVcXm5P
ZeNaH7aVRMfEIoICAt/9X3LCb9uR/j0pl8/UJpLZdkhHZ/YdLgG+/xaiz/szlTwExIIK553oM4vE
FwIMMCd8tpJ00pVZG+3+pmO7Vb4Z4zB68oYuOmV9D52Oi1227nDuZ/v9b/YmVsmZaC2GLe3SaC/C
mlkqprV4OpKKjZJdmNPpjm/haLZ3osTgOWHof59clmT/z98Ghvf/yAFmwRXrp3zbFS7rZYiN//+/
unSw0zFH1FoVKg+Phu3vh85RD0SDkA+URjhyJv8lKm353BpVfGEECbUk62+GAfbj8nsj3dgz8JtB
5k6VbGIH1wVRFYAhqmsezAgwcEm0JZHqu59sEnj07G8SK5p3JaMXI9XBY4/fbxsa1UcUVvJgeNkX
Rtb2RQf+fs7Hc1SYI9t3GfFlFzUGTHv9KTy4PaiGZwMBRqEpTo3vy+cS0Yyl4v6hjWxSVO0h2GqR
54fEbD5vPV7uxeOmzK9GGXFvxTFfnptbR91LvNPiepNQC4gGbTrJleg7828Vqpb8VjljQm0ttNe6
pakH8SUVpa6Yr7BT6HgrMTlvXgJDMsgxIQHC5XY2zYaqAoTuFiHCzT3fZ1HNgenZsGZZCBzXkMWx
pC/69nRx84LMba3N3Ty1/jbORnXIxEjNNyTxNaaWpxtElzL5z4+2i8uV2MXetr2jMQTxtbafQqtz
rr1JJDdwer2rVEGR60QuhrVlwYXnZndap3iCUuJu9fLmG5cPYmZiG+TtS2ezJWmOPMatt3g3yzXq
U6cM++AamMtnLEznerI/DCy2Z7tMjDPonrlriAtDa1Xh/e1DM4+s746wcd0yurJw3Izor9+VIAND
/Caq6quyO9JnQjPgmo7UinnNQKwEiRe6CeSbrXoaztg8BjYngC1s55pEEYGcdUfmp/tdaQdsPUCA
l3MXXyoohMysjHNcFwyHlx9VE8tMZF89dtlnO4QlleXSgt/ya5lfJusw9dWjnPyGfJKWs13giqNB
/4gDpAlPqvmxY3TCt7yB/6ulferS0CECxB52fgeAbjCLvmkyAQIEwcFMf3ijF5Vb3odswI4i52jP
jf50XXLz2aNjUOm0zTnrdX1p0unnLZ+olM22yI3r7UFgAU/81MaHpKpygsWKeT/yFka5CzbmLYqf
DEU2k8Q+nlZjEJTb1itgE4mg4KdIvAGG8wznbBw9zHwLSc/M0+F0UyzzgVz7gCngtsVsfZvNeTKg
jDWZZpOnlR9tFagDVtp5zboETrWILQK3v9r4jv9oBJFzIL7IOzaZ750Nr35LQ51dsLx7u6qJcK+a
80ecqPmkCLzYM7KgwDTT+ITPuN86YUyIa+N/1sDmZw98a2l5cPPTMSVOvhtV5l1wxuOQdMXz7f82
O8+7lLam1lLEFBhFOxCri2OP8fW8i/Lx21qk3fy/qDuT3ritdlv/lYsz54fNnpzcQfVVUpVaN/KE
kGR5s++5N8lffx+Wcw8SBUhwhidwhAixXSoWm7dZ61mB9NbMHft1F5TtF54pRD66HWqp5U9dR/Wp
XXknHfYfNOd6Q31ZodxknVNVhmAp3EeH66gAszU7n9l3nhS21MLU895xvYwZHquU1sKK5CAvWJtF
wh3F7KD7tPGpX+YcGQqspzG5k4zoV3am3JvrO5DDAJV82F0Jz4VB/Zp4wr8fMvxls4uCsozoBNLK
HLe2NbynM6P7jl3U/gq9rpv5Zijd9na20NsNTsbcXebBMXImht8mHiojfrB92LQIP95k5Trfwnp6
aWRydLp2uh+6lEmdgSxRgW5ibB8TWT7rUxDPlzAS+WWuSqqUCG9skoj0UfbjLhvC6tAZej7YxRjd
hH04HKJ3Sa92rHGM3s1ecYpqMBaYBn8gDYJRYqKSVDod72ho0WjjZY3GMdj5Use3zLRsLEEupao0
9cv1v7oi1l8Bvn83k2Mu/Pl8XVQ4LBzWvx+P7Eq9A5hocxv7rPYhL6hnX4bY0+3sSy0S9cjV9+K7
04S7p18ADqbcpT6cG8cNqOPdmJSfSkU37fLFN6uJKo4E68j1UFKR0rK4g++FPb5RzC9mJcN5isdo
6ygnPHLZuExdTffGrsGq9dcHfCZP/Ywh2netcj8BBNoa+ZCt63QMz3bCbLCD5LJn7gyAptZHwop+
wfGoTzJFgWkmDCZEBRIvk/1jZqivgsLoKFNtnWSG/BcwoHxk8SSxadntV5ypb1HHrbxvse64oHmV
zbI8hpmGSKaNn0zD34pxPLH+UM/e2Hk799TOrnsDkIVcPceefiTG3TjoS1QN92QEc5FbjNJ8RwDL
tefxpmI08bvrjOlub68tUejJYZVIsc4SX993ubM1U7O7WIIyXSo2WaoP8BoP2UtWGJdlpOWkdnkn
SK3Y14Z9ufapMU/UjT/5LPTyKbx1GBIJzJE1APNNGCkWzMvgKNIjTbZpj5uwCKcdqvwsGe4TPAT3
M4XTDjfkAUB3uPeW1VeDYuRUJwwf+iA6SR+lVh1WxiaXuEOntNL7IQAN3deH2McAlCHvuH5h+7II
l6j9K0wZe9iQ48EO6/jWtOts7afVzRyM6TlHCA8VKQm3TCL1+YRmlBXc8oWMV/YY/jjursslF43P
ruoP9OSF0cabLlL2lyJl11jY0V16XbWHTB0zB8krQyH5BZLiHGrmoeW04jQM73TaqTt+QHDHfT0/
4ba5aw11UMtQsrLCN03xtL7O1rrRo8dY5hDxQnhrM1SpdjzfNCCRH13U9wn2uydXYxCf6VuOzIZZ
Nmvkn3VQnLULtDPjif6MuJcJZ5tjWlmmH8lCRRWxlx4zYR2ve07RBO1tK933uGwLZgbGarYH56nT
FQvgZS45G/JLU/odUZQFs/fe19usMLND4ZWL9HHJiZjAbCF0BumYuf0qtckPs5a/1kMntE7x7O31
2CGDdvkTdREBth6R83TcZddjHKGOWZp/LuidB+jjMUrEM1P04q6NahO9fLfcbVL5QAgi5wFjwCDT
JkT0x5EJ0sMs/KdBstG8dgMqx/ViSdSCWGT1ve54CaqYGWQvMRHD2MxfC9PapwlZJQid1fwTb324
qvwTtQ0Fr0ToWJQ125flrdulfLxOvFjK8BgIAM3NjXfBv1TeRbOCs6iSbcwUGF5Y2N1b9p2s8p1B
0NHF8zqed+5UsAbqE4TjKBvjabzFkKt35K1EKzCx/ePcRQbXHziS1Jm/B2nzM/CNEiBbSF+hqj7d
Iwl0SEFB1dGQ4gAzP95fBTZoXDrcU8mXcRy+22P4eN2vXqfuXQxEq18FCyq4FbG8YWKtQZ0g8nad
yDoOko/rn/sIa4lS/EuT5NEhCccnANF3Pe9znEjokaBjm1hgzCQ5iTmw9sUw9o90efEmN8Yfdjc2
N7ERnJomZqQddNnvtIQrZFbm/rbHxs/koX27HvA4sexTA4foaLFOS/P5X+J2/hrWSPiV5zsk//im
Z1vctT8nKll4onPsnPjzxpwg+EUNZc0JJvTC785VEl0c5Lr007XcVs403v/z0bL/drRQUoeOaYZu
4JvC8j+1lPhHHNWnVYsFBmGqyjxWYZQEY6VubN9TN9iXHvGR2giipfoyQmzOZzCxS+Fwm5VQFXx0
FatrXcZdaPEjoc1nxjYew94J94HhQgjCdHBCtfFTI9x8YnFCi6CiZBd3wn1pffC4QWtQFszQSuLQ
+beMpb8d4dAlSCzgq83BJhPjr31lgAsntPwIB1fdB2tdJ/EuCXFwJAiKoEOJFiwcMkW/CuRNmoTd
xUfSCsmf3EWgquGt8s35MAQwbIk5WjBbKBTQilcXKN7B/p8/D/PvnwdhK57DljB0LcsMPmWVaebB
Y5EFTI+WinIeeVKuJ4NoI8hmWBqqsl9fBQKG3zX4PDE2uyJKb/7lp/gcS2WGoQNhxQtcXsY3/WXq
86dBQ4xmnmEnyvG4hU84MGRFnNyyGlRp8PAbE319OEB6sVYG2WqbyAYG5yKCjgOv+TkDeuGmkZT/
dng+j5uWH8zzWDs5dkhg0udE7DmcLKPkLoqNtwBTXpi31SL2AMXVLJEsT5WZvw8mAkSjJKcxb1OE
MT3a8qukS/iQqP75SHnOX4MNfcsSluMxyguAfvCp2Z/OLhlXpddFzEwxfQarqtr/njFA5J76eoP4
VAO4Hrq9dDrx0gf1uwh99dTBfDviQyt3qOeLSiIHEkzceyvPT0bcwSoKWfHMI0ZWF6YnQg7zHDZq
nefu0OIGx3g3i/BrXOZEESFVlUY335Pc8pGQcH9qxuDpuhfsC4SD1xA278d1TXpdJf4W47kGc1CU
LbTtpndJ4yw9XC/ja6NFaENHG8q1PMv47fdw6XdNnKDn2CeJ0T74ffjCsX3Me4LBKjPS9Jo3Qdnz
VpLEec688O46aUAUnj9YwXex/b0ig1Tbg2qszWepESfkvaZQXVq80XTf0Ioh+FyEUkmZ3Vf13B2j
Eu5qFChsK81OLIsha/lSWXTVf/SiKraPFG3uyqfT2NZjT4RaOxIm1XYAToYESBS2xvHdKX91dGUf
GqTjigwNlP5hkdwAFOrvFNyelReKI5kO1XFK3eIbB92h/0oy0T9e3wqhIygoI+vkWdzcTJeeIomB
aCS2W98EfYh4V0W/8qjrd2jSq2NpMIgGG9s8ilwQNKdcj4eND3nbMZFMj+lLQ1v00dvmGrAXSuQJ
io+TWtV2DHRxbsP20cub6dWZEE9RmobfohHlvmyL8Vnj8kHiVPYPE1SfkZ7YJkBua8t2+i4npslo
M7OdmPGUoScoHybgMcyGqcnNoETux+jDnptDnAn3qeP6tij8qRgGFI5LETT4+NUqX9/aU9ifnS64
sXMCSHz5OBTGeO/3+biIZfrf0T19PzgbLjlg1Wa1DheB1TWqgqiT36cNyuuducBdlyS228bD3CK8
EQN2HP7IqoSKzHwPa7Pmcl2g8pUuVjNQxRPgEmb8fHhHB51IuexUhDfpo9Oml9Lt2oeEYU8b4vSy
J9fZYE7nVIntXWj1rFOqoLUA1LXvDXSQLwpR4+W/v+sLaD0z6h0iRMLwHpMDDaIa/a9BN3BhWAE6
OJMtyPIiYnGxprrqOVGnh6wTeqvz6sPDoAIkOZGIpuzHa+euaXpPLJopORkT45ZEvd6K3MH9j+DF
mstNgoJ5H9kKh0cs9DFuZhJqyNRm+4wN8/fNdUbksvUFiyobnskUxLiIDHmLF5ulWaxzLkBk71yf
WAPd2WXpFKlvbg1bNHPa+yhFqKxT62dhieApBlR0qHsHgYAM91flWaEiHrWh+bNJ3Wcaf+ciU76I
KvnmYXq5dZdQW3MSj5GhIGabAyxUs5U4VerklszhM2LE8b7V0BxxzPB0NBGQBnbf3fhlP8HLpMu7
SaJF1JzNp2tCwOz4f+Q9+Y0/XDAVhesq5jGbJP0Kxlxwc92XRVAr7dq9rUI9HIUhzn0aFPc8dQpS
6ODTmJCndwinJMEAc7ceRN4/xrJTa8PDPzU7+mEcZHW+fumWmB9Ju4xPKbeOwiuSJ69cF4WnnsYp
9WlQseqZy5PcKJjg2gi5iOCVv4rBH8+EWFpHM9i5NJ/o9unMgxmU9vWxjLdJHPUY7D2FbliQVUys
L2dmMQugClVxuH5XBpcsCtfp8syM1DHFJbEnPWr8GljRqYan8lvAN+uIRIgWSPbMnO6kfJ2TGsPs
NfAuuT0iJjKEuWtd8JHX9riARtkPAaujZRgGBQ27Abji+7hHEg0Qbv978RgExj7k08Y3gBPNFgS1
V+lNcs1aiYMH4abOyXNA5rRhnx7qCVOqQQQmqNqZ2xZoytJuz3iMW4hL4ARH4h034eRNe2pxsiuc
7OLASSIX230ltsX6kgJqu0yz/zqDv7hpBTQEZuz+2eIaOdsmMFRLAOycJlCSOZrpG7clciEdEaDl
UY12z2nLQ+9mHeYKAIFWJ+vbOHM7UpCG6ZDnI3lZwojxV6CJ4LxOH8vKpw0JclbW10p9meYkuW3c
p709g6mhfqp97mlzO4AbGscSBZ/cZ+7IldD0E5EE1NTsB+wnYdon8naafeO7JZwj+2YaqulH6TCr
mcYBxdQotoD3yLVS2SvijWCLAMDY53X21dWRtQ2ykCAFPNL7RmLOLWfDumHkDg+ZIQNSfvOQWI11
6GCLOdC/bgH0ZnsyXbqdrOvgwWbbvpKNfrfp1mE1m/0WkD1e7hwjWwTJ8cFiBLhTedHchmBPf0vl
MdBkmxBBLbFS+bsxtcDTqhHd1/KiHTDNDWgXcRvWw3fL0/AzXXiyfWqrb0p8B4dy+a33g+QUcBZ9
5OPzpNQzNtn+1UjnC/7Isp7FWjRlu73it1FMEMHqJGX30k8TxcjiEWn9bu+WCCjcWrAIm0dvbWOt
/e4N9uN0SJsxerTqol7XklSJw9R4d9efauB9IxnMVvgLsl0rjfaW4ra6wUvDW9bi3Xfy4NTZOrxB
3LSpAAXugkENNyohC8NXyMejASeK12K26N1izTNgJm9FPmM2B1dVPDiTrfbsHNQ6CKPFARsD+VGH
wU2St2LSsAM762G6bt1xeGOoWvTPVq76fdHoAfPNS5S5yTdhd8dJEIVZatO8MRyEU5p2A9AESuki
ddTJrKA7i0a/ztwKGawCKLJgn+Trma1MN2GCa8zu4brQccr4mAfJqUFtfBDXlAWboOF138LwNsOG
hZB2fuUqO/fWzHOedeMO6yWgDuAja4IT8PosOrDOS4tjYgn23VwOBaY8TBTgkZgfUAnvUHHgYJW4
Sq59ihRo8OKB5SbF6ipGhXM35UELJ8dBsb4YAmZIZOikbzUX5gquFkgtb8pghIXfxjxTL2iKYsQk
fvxsLTB2uxq/uIL5GMxQpCNgiR4ab28Yv6QpcLiXFKQsS32EzfZwmkWlD2af1L/F7mn+1feISVFL
cALpFSTulGZ56jvIV9uiqJiyTfE9O2SWQO0CA+B+d1RL9E1p3mi4lUyyJOOuagQkMeSQ5ZebybD8
aEPYM6jLvxmggU6DC+80RnfS+kb1bLnd6RpDWTCAvu7fTBshlTd70OBJacSSqfTxt/Aw86W9z+BW
7hyRvSxOiB1VGmrbFi74NSmtHjizxNDcXpuJP7K9738PKT6FiX/69v8+VwW/PseF/yVi/H9VqLhF
mut/b+P/Fip+eq1f/xpCvvz+P0LFXfs/IV2VT8elP64x45b1n9B2GO6gOHA9i//x/7PE3f+wdhOm
T/Q4ggZCZP/r/yxJ1GSJW+I/RMuyLBcgzWzhef+jLPFP3V5gY7pEsmPzC+iyHyzt+58aYyQbzMK9
brhXU09cXSeDSwUufW3TRF/+dCT+OBn+rEv41IMDj2Aogy8pMHGVu8Jbxhp/eilWW94MaCJ9aJP0
YbSnb0w+H//5Jf72bv76Ev6nd+OOQ2L03pA+UON8GxaEczK9zDD3//llPgX8MkFgtoVeATS4y5jp
qiH50zthWaJ0ptr0vlGvKIMgjQCwTTdW9C/N+Oe3w+s4DAVctmOOTVP+Kb8YhU0wmo2f3Gviad1D
WF0wwv7zW/n8ofx+iWUyYjEVETZn658/FBxbra09md5DmzLWnvoXhcfn8Q+HirklMgiQdg5alM+D
lzycGxjpEkwTCgy/DInpAn08FAShTHeOXX7pZfSDeNgVD6vT//SthQwz0L8QRu8xh/x0MuRjKfSQ
W9GdGPNzFkJwobb955eAEbocoD9NZ3mD4Po8LwyWAZfvX0UgfzoXUs9OhSSa4s7PLCx/ZQka0c+S
Q2+l46FCpbeB20wMX9rF616Ezh5IDpniVhyixws1nElTZmeqLakatR1TRaKdQvbKVO/dRZoKUSp2
j20o/GjnaetFCHA9w2gGNvxBbFLLJu7WN9r2mGhtXURCC8Awhq0qOquN7NzgRrJW7lcD7nDryGMc
O0RukgRW9cVzHCb1ftIjfGWUY7/GZqSsLutUn3xY2tvWVQ51hQkQPaVyGkHnbqhsvsxji/K8KzoJ
ViXxAtKJlvVnNjv5Lh5BcVgDoIQ4V+neC6hax9Ddqxr9Z83IaT1aY3hJuGpY27XJuoISA7zDZUCT
oe35Bisa50g4NXvbd+JzlzfOyrNVdReMRvPoY+jelmUX/PCyoUOAiWLx1sMI/gUJD34Yp/BoK3B7
D10ZbjIsXeSjxc5bEnrWCfoWCTZaZXsMCf7PLoIBMHa+2Mhai+3IGGI9Babc2pxNxyDI7aMhbY1U
eHpnMw2hs1QvsWJt5c3Le86JZconyuw2gVhqyfhRWDWL+gW3xZppl9ZL3wqmiXQyCQmgUZmLVHBU
rOtzDlfk1GfRwZPuPdWsx4DYJhSe3qov4vBc5c58AdZS4oVpSHQoAKsyCmHAwcyMlARq85F9IDic
dkCtkJEbV9sc9JK03JWZ8TMIAKgEweKmJYwSiEeACcP0BS8AwSeFQdN/JaW8XTdGmu06OwEyb4iG
uj3ojyZO4RszHxBCt1rctp4GLUprjgYvCPcs2NkeKzyPZEST1VGGBgym2rPDD6KeiBpmLTcXRO3l
IqsePUeQ6yAH58OfeOBs46AdPrpi/l4GeXQcgxbOvWs7t3MEDSpX4fxY2fjOhqLUv+QQvKnFiiwy
yNUAaAGsxjXnY2l2L6XMxCXTLrtE6cWkIobZNqhG2hQPTISsfftuanLvSBwHDOOKgXfqL1AclIWw
d/ljYSFRgkm1m5B0r6seMKlt+sUvgNbWqnaZt9E66y0pcd7NyDV3nM2WAaWAMi8LrE1lFS+DCYh/
HtoKaPmOouYq8sdxGMnxiJ3OfgDZRtk6BHjmDcp6L2Jf1RSy3uYLcy30A2OVZx2Eh8kdQHRYr2TH
l9uSnLx179TdYRAQckxpWBsOcrEvdCk/fIUr2a5suE8B2wqAyzhmk+aVuK9gS6n+UHkMZtxKovKT
A+OAUTXHzAH+G8jJPcBlD4+k6Y0n4YbNPo6gdFntyLE00vKQNcLemV4pF8K9wNSAo29GV7/Ky3nE
qpSb7Z46R9+EjU+nag7pzpQtMQxIenVVxzunrorF/YqZrodZ0HSOtxmi6bSErKWvafm1JmLF6BPk
ZVFCAzAF8jazoZRkTlntJJ/lKki7dVo+B4RAhIS9Sdxkq6HRyVbZ2c9WRk89CCSDG2jl/LDkiMW9
U1+0N4F8LyPz6MQsC8Gwp3dzEkeHpICCxvK9OxVo3bmNpvERX/l0IBuz3udT05+HaYGsaxvNZ46s
Eiu3xFYOA/mhrYf3qcABQ75XcN82CrIOuwSEXz2ZKJ1nn6dF8w72F3ePDdV4yA3SNXMWpYLJKCAN
HFO554YxXP+x3rrF4kyrMmMF/f88SeEdscEife0N8WogoV6W56hQ0mDctzGMJWkjJU/jiStWhTFw
poa4uJwYT0ik1Q49TgnPMavuTXJmt2xy80Ppld4ZeAtYmIbdRVqHZJMYxslGl7YWSZitSPB1Dyqv
yCIuiSn2khqnTp4kC64JZsFYvlsK7PZs4TDRfcD9MsuzN8JpusNYFtWD2Wj1MYuYLoqVtrUW3qCe
Vd2kN042NPC40Sdw5nk3w9SJ9SKgWekshVlgmo/VoFt0C/m4jiaDRbupDqWUCADoZI+OgU6isydU
OXEa7mPKBlYf1RL5NqWXuU2MFahTJsCNEb4kE518lcriCAC0PjjeKF/Msfe3XkWgamQN6b1mCLSI
8enxptFEGiSHC05dtuO1k7DnA3XAMAy5b2nU/rOuPYl4nYCwzlqeiRH3PXBXhAREukHmLvsKrlcS
kNvEjIIjNUFVEs0yMDFEdRSDnT2FMAxwkOYTalozEmi0uLD6/L4KiSY5F9rX76xCxXM2k6bWpo2z
95rmsRHVvLOtSe2IYGBZFmv89rYG307N1KYF8UCeKc4OEwNubFBGA2x2a6+NfjaRHx4SHkikiJTi
YMSltYEuAlvBNZL70bffqqSTPy0GrrDyo+4uQKDxlnYzfMPYgzwFtaC++KltcR93831hMyKdYotw
JVNjfAwEx26gqhiq9H0YncLetp1pL0EgXfbAdgz+U6lTBlFqAgbCI73ZiB4GaGGl8n4KFRC7shPz
rqLiuFQUDlu/hKXc9VBsm7D18WRW6Y5wjncpgbc65JWfUsP5ptvKPFeVfBO8iU0xYMAiUS6n40dW
To53iJhpwe9XT44DDL1JiMIay7pq1i4o9Qc8uMxee1dcTNCxeEklCUSBS5wOygVUns6ABMIveof9
lI/fALjJfRV5+PmU6B4SNSLsErK+dATO7APkm5vYIbqgGwQTPZuAab9SyXcdkN+KuYLTt435q13r
B74t8l3I4MbkZBiEdlXmzkwZmyhFwHGjWEikRc/dIO+C19g1P/TyL3zGDWdOf1Lk6CC2EYN360r9
ivpEczr4wyoP8DqSuJZ/0BqaVBgB16wt3h18epW2jVfFOn43LCYyAw3K8+RFAZuSchpWtVDTU+5U
OEsipTd5aMsDYs105feBXidhLADc1t06CSZj3TWsazqhwN/iumYCqxC85eJVVlWqGW+1b6Y9fzgA
f471YLaQ6JaUMgx42PvzMtl6BQ4W7ak3O4d4A/iFe0gfGyCh+oGHJ1OLi7dYC0CF4dW11AiEECLR
HvDunZbTxcYz1QuyeZ2vATHoQKF6qzY3ONTwe2ofLZdyxjtUbd4mGupfRjF/tIbRn+SAhY/Jp7fm
qtZoQd1qV9D4rDiU1mqq9LDpMqHW7F6WWTQxiYRbNFsXTOk5pUvfNFNTHqiVM/TyU3kRXE+rcWmL
HTcXO4wB1bps+SDsEgTgmk+u3Q9LNo4KIxw1wpWbIo2m3RBa8mhjUEcxJX6UJskFU4qmja1dc7JB
b+6NuggBz8AfIkqSQ2cF+EWSKdgxFEYYOePQH3MIwknuvdspmQO2YJwfpNxPq4hcJROD0hcjLNWq
tqnpsx5qWYbPYi3SGNviHIa3seFf2pCIlYrZ7VeZT852MB24U8HQllxGmo4gc1hKsVqJT4gBbGrG
iZlXjfxN4sIhrsUJsGwv6gdMXWcG1sDynP69VF10q4fZOSe58+qR8LaD4z6ugmKmRkhaWR2SAAco
hVO1gQZTb/rBJ1mjHNzDZJRAxqWf3Y5A92/jqdZrq6jNx9ahxDV5AvDgjY/BQv6piQHj1HM2Avzl
XRqo7B5E1LDyxurLGAMstbsWKHpqtMeytb/VARjPnhXhVuTlr4n6aeuFCecr7tB9QGuKaadjhFwV
znSXN1669p0uZ0mdqG2sQX2b1Rh3a1aC1lddQbsUeIROpe2CxRa+fQ5j76Uvg/QQJpzeCPajmxjG
2cglOHS7zAazE7tWdG/muT4r6bLW66kwkBYZB3JHWkaLLHwpH6udWSfD11bmCUUJGtFz0pDlBYDf
O2YQK8MVXlhyTJ0+bB67znbfi5IQrgIaNu1MPTyTD+mghmoUXJc6eAaGNm0DUy0ROYs4DeWxe6w6
4bBCiqcTmx1333VcoY3p9FiMgp+kYAJ5KyGKVUxG912DqClVYHAoIFzoyy6Zzxg21kSAhptptqg7
MC1jELK3bl/VZyReLbEbU7p2G6CkYzO9ZdMco7Opp4Os5AfJXPOZZAl57CtoCHHixpdpdIlCU3DU
/Jaq0mZZsMN1AW4GT/vaYm4KRox9Bt9bM4LfpLkDSIJzEkO83qjBEYehCeU7IsseOCWC0GaOYWXW
COHzyVRvCUqusycqSdaMYOGZo3kM7Hj6it/NOjVkUWwcAx9LKAkjNSKDpprXR2+vwu+516RfDAPB
JXfEURNVZmT7xIPvmy0VLNr0RzeekO2NHmEe6FizR9usDy21e50R5dyinp+rvtpTycUnF/ATAHNG
yTSM0XcFa2jH7bTcu3anN2UXkVtaJvXa0ga0v3mA5hxP0a4W85PrcbZqQ2S7WfW0K12G0jyi7DtM
Ef76OTH1a9mV3nawZXc3l2jRUg99U9S4esf2FOdxAjsx0pkH3yN1z0Ai0kePk+cIk0bunY6HGUVr
enEQ6F6aGdcvatGXwkIfXaOM28WAafeh19bbeWZUoEycYIUmn5x2GwaemyP3ToZukyCP3QoSFs5t
b/7y0ro4ai7nvWfMwYb0k2LXcuvc0MI/ICJmLQxrlUxFDWZDAPBSnVltuMchoE3bfk1/HF8QnmAa
gHV4MsvS3U7eUK6JNscg3+Uk0sCiWTXw6KFIJ7jRSvbRKDR9ZN5zFb7UcfJhVAIKcE1pW6CpX2VG
+INV37LXcb55uEMPDcmoK2KpuhvMThhqhvArTRg504qyiiTUcGt1imi6GVd+pMqKuJklvWKmgvcc
5QJCN2BnWoRo54HNpZ9wXEqHQPMKTdwqYFsATsd7ZxjybCQECgQujwvZzvqchmx4gg7qgipc74uT
aLV3pe0SuwISmIxdfYgGryb1pgv3YwjDOEJIscWj734ZsZaiRcCOo7X5M8JfimA0dG6LNH8jHL09
qozlFWk3ENsaOe5Fpj8Gf4C1URMyk7pImpDkj0cD4x+r1b5YxfR5N5VN4VhYQFhBSscsdnwIwFFK
bxU7wQmvuPNdT7a/QVDqvljhEBynLCoeOXC4puYxe29GIjW9rPjhKNIgixqlcjx5txUJW+yQRb+1
ehfImm3XqwFGDhlpdK1xXWHALq1iM1SoSoaApq6p84huFaa26rOILdGQw6KPFVcIrfXYGxh/fbbj
YzSolaf6j6hqGR7V8Mc7wflA1ZYfC1dryvSBfaFZ4rmUXnqNuN0FSQp8iJAkyDZHln/WgQtjDV/6
6AyZe2dnWfFswJZe1339NQtb5OolEUFsndmyxmiSG6sk9LGEm4uGSW99o3OOdWp+d2Jpb3QRQbEF
Zgh6LmOQUEbTdgjF8D1rW2MryDlBdG1rFuXkqlpCwzX0K3Id4AyHhF2V0NRnGuajFhn+o8go97aJ
vmvoaSoULtG1mS/V6pLeQ7EKpWPuFKRt4V6SDttLVCHkmFVJ9W9h7vWr4ZfdueQ4IifftDkL5c6c
xSoLCm+TKSd7rFIqKL/pyn2spwZr09TtK7PWu0G1IEgalOSI9VtSglR/5i3AyWH7dHZiTaYwYp1X
vIUvqjaJBRv7dOviWd5IXeB2cAaKhth39ilyWgLt5HRgpEUDn4AS4ewtbsMurp8rmVZo281flUkD
BVF3WMNRAbyk2/QudJYBBD/Ausgs+gqGqlulq/Zi1UveuY8UOGmh4WlnePP5h7sa45TcSrI7eplp
XapAXpJpzqiHjMk5NllW7UpDhwfCZasb2bckYi2JS3HE4c67Jj35VuF/D6WwXvsZeCNAMugV3ZSA
KLP9Q51yPaYxe/dVD2LtNpKRXNejO6wa7sNQNdSXAC/tumxStcGWZx1kNxVHn6N0J9DJU7Wn7V6k
jfmAWDPeIfIQlJcRd3mPFGcDy+9ORkOIeyJgl+4DVmHeuVyIo7Erm9jaNUnwgp4H9GU72PeAk8dt
mDSkZVmcsmM/xHepm7C+i0ZzL83l8UR/t/OTltwt4mNpeTEVU/B8Vy1Z4JZyAfvSv6DFnuIH6ZjV
0Sbd51w6ukP0qJvjDN4bMzP4+gC83N6K2Z5GdZIdQfkziEiDbIPb0AEgmngHiYSXeNQBRA85c5gC
gErXAHh2oOVbUg6a+MnwIQgj5UPATMbEHCXLWJmWUa8NosVmAr5ivY/Bbkryi9ddx1NjwLuvu8E5
VHZu3WYqJ0nXx8pj1BI7WyuJlilcYe3kYH7P4oYJQxqRe9Qg1UvY/a6YrkSrGNXnGnZjufJEW96i
e2QDEWM5B27OAMKv6lsr4CEbgkHfVwDpVi4mJII6hd70PgKAxsvM+1hifNGSZ/lsgJHDVnLk/jrs
qpLp3VwM04nQWga8Pbk9vuzBV+OlOCi59ItuFyKYco3vdq5A1/pAMmLbG09ad9Up6QzruYnBnmAD
yAg/jQX88+6NcbpgFjNjafM1HUJB6uBqtqD+EgVVrQcjM/c4ltJ1D9EYIzrZeU3SfqXqTTeIUUij
G1OiPBCUH6Udmo+o7fHZOcS6G7VeZVRN5InVJMEF4QTcx+qZ8NHC53TG34rZGm9r23j2fGaFHWkA
yBy04GwcrI0UPhFMQcdsam7enZz5AYIPf6tFY5KWNbf3Fje1ddjBJl1Z/vShUfAwgVqM4HZFtZgM
mTxkxQBq3WmMbyApvFurXRRkWU6lQIO/+n+kndly3Di2Rb+IEQQJTq85alamNdl+YViSzRGc56+/
i75DSZRCGXX7paI7ulpIkiABnLP32uagy11Fue5bnBz0DPuC1J5dcg8h/dTetooS7q0o7BuqmqAc
BA9Xmtp4HYok2WkdKSK11zrng3LaeytE5e1Fens5RLrc12bQ7Pwhg2cDpoErT+dORDMSqkYr3zON
ct3VDrODLdhlnzsa1Hfo1bG0q+9RMsrLisLnXQu4RHEmdod1AVzwOrcMDZ9pAqddy41HGjPdKnLY
/CEaKOnH95m1yUwFtVzlFwF5fiA108Og1U9VN7cE+omQhjDHFooa/wrxGalwbl+9JoXX3foiLm+N
nMOso4x+707RY0wA3mXn0/TPyREs+I4NOXWpKHY2DgFS28xgh0PYQf4gZWb8kT4pLcwUL1iReA17
1gV+2Fi5fpMN3q9RTPa+RIpLcSplN6gjwLSGER1LP8HK4YOHKi0GJMnZfk3lVV/V2pjsOOPJC4Uc
CTiIhzoF2OhIaLnMy23dT5y5bC8oAM1lwY82ybWb1mJ31QwTkTF+BZEls/wDeNEB3Zsy7ixftBBp
HIpmFBICALRdvnblQNR2ZPc3lg11v8rr6alm7t42eoGWT8P6fmX2xROEiIBQuaq4t9iPwQJ7wdhi
071gtTGtKP3lkpRJkELY39pstGDREW/mA1ndWHUkfrqeIkTGa39Yid/f0JLTf3rDFD/GuGUw+VJv
vbAD8Fz048NvJQW5vdbr9+CQglVpRg4fEXcnvHp2RoePTCun34ge0yIBcsVKhkW6R/mMXg/ZL6SL
ErnbBjYfqYPeKPPffUopCJ9JdY+mrL3G64vFXfClJ8CqxBWJf6z2y/nkRuAVORpdnrLnpOq0Nhum
GbTzdNVWjgVJNXzNk4gJY0ZinWEOoSEZnqUzs9At2HF0BhDzLqe6ZsOUwm0PkDKcqB9Bs557VcSh
lZOdXKW18ar3UXrJCZQuUel3txV5UazS6LnCmiqkH+KvKcr+2aKzvA0RVu5bU5BMWcD1uhppYmzc
phg2NZPsEPcUIJKJEkluDuxVAo2doBIwvQNtfBZzYz6F4PWDdJwXwEyElzuqG6CyQUwuzNC4wHFK
eSTVYEhqVL1raqsVOEmWDXKK9T8wNdGL6nl4UbUtKQ2j8DhMh+UDqvfm2kzUtGdn0gHV8hqk6ubW
IFEg/amJgVC+wMJe7arZGzgA24xiP2SFi9rnRqTynGJ1f0h1l5nt9qZ3wVctJZCgCp+8KCkuzKlt
LnvW2HUZk5Ibh652TcbMAbm/9kw/YDoHfKmQqU0RLPjY23IQrqh2aZzVrDwD2lEY5mXRkcRBVlOz
LkwCKIbJh66ZpQ7uPaCED61wY3JOSqq9lYMP3jMgLTZuI/YYEZDmt+SiTcB8f2tj12Dw8ufFnjOb
Mf8ji3L0klHORZt04/Cr//SZNmfCiF8HExUrfcfvgzc9unH+ioYOQZnePRY0s8NVG7omRSeO1mDm
9cm4d1vvLs8Hvdkz91OEUaT+9kNTk/1GoeGx1IR8hXs3RkScw7z3k9BkQ0JBLI8whrrkDV5FOemJ
ttamZ878jxJx2H5MJ0U3rXQuXBtXWXsduUax14tJu+a3gtwdYjPdG6pM1prjhnvcb+KsnnzMRRyl
ujlELyBPDZDBCA3ZD/c2adQ/wtiMr8ayKG+SmjYQYqxyFSlUjOgLY3T9wVRsE7sjRcGl57kh317R
IfS0p9zWnDVVbTA0KTsOI8irXUTDeteJjK5lqEO29JuQWn8Y4oBF5JUao35OO386b1sSHYYIWyMh
2bR2MvKAFT2XI2Hm3VlREvmjJAZDDnoBX2rZ7QY4oWeWYJuOccwjwFk6O9X4wY60hwk1AN+YNp0I
atWhFDdjPs08MX+Ds4pjRSDTNeE3mC0TIClt4tsYhc1pRx/mZxR31j7I3XTbAoYlp64kjFLExR8E
sBNW/kDixY4NHYnAvBnEiYeKNZ1+ISTXX6mi6w1/a6zuOrzV27aFNJvkZLOESdNzLFGk2+lhdd34
KQ2usTc2Gva4nVM7cFsHbKLSbgw2l5Thhzp65fxOYvSEiQH8LKgFTyHZtPuHMsCrEOB7BKHqFESh
0N7Sm/GXK0LO8Goa2NuwjETuKjGrjDj18bkXBrEGFWh7wlXuWF0BBI4kDVDjTZ649ejtS0UASAWm
3SZjlSpInNBDpZzF+vFCeHxyMOlqbdUAQTnxRPptbD3re9Ko4RG6UFNuuiGFsxOkxqbuatydBbD8
sqFW7SQEhdc5GWAZR3MMveGmNDrjcsqIk0sjmN1QK6H1UrPrKCE5nAVi2Pdrnd7RL23MYUDHueYY
pAEk2WZIBjAcvPjI9ZHge7XdKTbERIwNbHVuxgCPUmEQa6ILu9phrG/ONJ8kAidruzOM/cGF9AgC
gghtfB9TYSHl/0u28pz+ti0La4PYMby0A1P/qaWSPZlV+zmE/sFYM+lIRMYSfw6NXLt3OKCtw0C5
CIQtBA4uLBRSj+eqwThuRls2a2pbPqA6muctwt8LpRcG3U17OJvGlhBO1NC7BvXPVsNNwBsthv2o
te7OxgHzVM1IIl335UU8yuIudYW8J4uT8wTWVfrw5K9EffPsD3W7qm1C4ZJCLzbKa7vLEMYmztpG
xdTgkqMTuLAzYoNtmUOjPF9FbQUmzSnG9B5YRPxKF9J9Dn3y/Agg7/4UoFN2VAhAi+EauYtH3zsT
OizNISFlS684MVHGI2fcB3XslKH52vl5cKShSd+200oSwbxcEBWedDoQEB9zgt71aOqnCL9EA0WA
unRrrFqfdICCsgOTsuKpkW7EPnR0yU4m08Ajn2PrUlRpt0Izx8u54AkyADN/1MpxZ5npDSTa7nbQ
CgvNrPmqHFKtPDPzb3ozay7NSUFTo0ZMsyufBT+aBYYMVspQgCmjufU8Jpq+dcJ+qlaF0n+HnCxW
/QgD3zRyZ+cQSTqBxAyhCXSRRQK9MkLOwwPVvkajqpQHfnwX5p7zLUn7+JWSX9vuLPJtDrQuSUjh
VdkjgJsIl/YCImiqFraHIFglN6vwJqV1SJ1/wmKUUoIXeeqdcbfrY1Z2hiLn1zhEaAkiNuy3sN/j
o8XRsETwk3Z7v+U1ncBCzNtsfWvoZnmeJ2m1FdWZoVmXQYQpP+lHXpJQFQR+myRyTWmjKLkicGXX
6YrpmPr0n1QZohhu/fxVwgekZaOZl3Zu2LNUJ16PAdaDIoVNINnL7Og00BZ0KO0K0LwXjWgkx1n3
l8TTzp6tBT5SVLN1B5RHCdUT3KP/G+kxMAn+hTM9c3FAKU52yPcnzgf1QI2GTgoChdSKJAmzbj8+
FkVTnxlCUtew9QjgX2hS/Sd/Aa4n5Bu2k0jQm5rgX7su7/Pc4maAhCZhmyCTP52Q/ne/NqZjHEf2
o5dgCdLiQKOiWdDWSJ1vvRnD2mJzW5+QNi70gGwhLB0VoEGr0GSXtLRrWvMiniK7enC0yydj/G9B
MGre4Hf+iQR09g6+Ect9+OsLtWFXGlFow/95oCP7bea3K7iqRD5vc+9IMOfma3Xe8lpMYboI/5DP
CuRxpNG81zaSjNh4eAXVNwVld0tv/N/+edvQZ4MkkiAbgtU8/Bvln2UNkmwuS/vWYXOPjghP/uWz
4O8SRUdqFwI62/WWgtlIxYpsYqKdENsgL1/3SAi/voSFwBRl5rsRlnpZjGH52GiMwBcpZMXu/R8Y
5k9cxodBQCS5Jn5lYVlYgL2FDjNkD2g6Q4O/kmuwu22HBBC+xNdXspDkcjxn0grB46a74lpL13nj
uuwc3L44UlZbN5SUOx0lw2OfNScG+jCpDMJzLItyraN7Bl7i9089bnXhdrQhvmFS9GBYBSckpaf+
/vIVaWOq9CF/v5zOMUIk9FS/vlMfBjClbgppmGhyHZzZi7cCWSixgCgK74QPtSARdNTq56+HeP/E
0XfTT7UtwyGgWCAsXxrUdZJ13WlA5Flm+6inIbsj9PHrId4/73kIZpThIL81bEcY5sLQDS/TF/Bx
vZsJkPwryRx4ztpT8t5Tgyze8EkBnMLY6N0A5yK8nj4PEBEr3vxnlzLfzTffEQ4EaZyo3ruBzzVB
liFgBBlNe0JL/v6xc8M8F7k4Cn/2Yrwr+nLemnIiLDLEUR5F7S4Y+vImHrvghJ99ecc8CPXSdkwJ
n8AGfL0wj9eJqAEQlNOBtkSwIWQ72RO0m+2AFaGzgVx8YjLPk/WfBcWd9dhIFPk+8tbBa7QX9y7q
SxFETiMOyosUGVpjEty4epFBa3ODhxZjznOX9Peid06aAMRyls9jk7HFCsCCiaNhca0QgMZa2qY4
ZM5ZotGA0TlM9r/89JBOB0UE2xQ/9MiyYBNx/FaXNVuvSt7HSXTiXViI7Oe7gKvCMQiBtE2L27Fw
Vnhpa5AjGKqjjM7z8EmY51P/3as5VR+MGuZaQzCAfeLOnxp0uXbQaScu3MCX5hkVNHgJQNCzacUm
rxmbL3aonMVo+lxoeX2pivb49Usj5vn6/snP14zs3uWDD/By8eRHM8IzCkz9GJfVhT+U39uJkgW1
6i6Kok3XEU/SkvhJvKp9gSPkXuPodOInvOdw/PdtZ2PBt449gGfLxW2PksoUDce0I+W7m0Frrrs0
ps5qTH/cfPpuFy10Su1nbRXXOWZPC9vLigoDFWVEsJp9VsVzf1esIZavhVFd0ks/MTE+/YGCrQ+A
Taw9YjFDeRc11SPGOWLfO9oT2XKl5xEdTVciQwxoz/guu3lR2DG+vjUfX0t6x8iJWPfhwbAev/+k
1UUtEhmn6khy0q4e2flmfKZxfijrYfbAxbZ3ajoan8yHt0POX6Y3X9GRg0tISIA6+hI2lXZWEm/V
/xyDo0WoWTR890l+xFNIoRtN96l9lHfqghd3GqN5jkxUqaOWUCSY4vFgOYruk0KMaKvnzkYA3wQk
VfUhoiMqci9ULX6nnX1npc6atQ5HnkN+AFDqwjqXOtWPQRTIisqXPiSovA31g6VBUBZtti16xqgm
dWCnQEo4FFnXC9dsvUgs6to/uUJrSMTyetZf8OHbiAxxnWZv4wxLB72vm3CQWzlN35GMXbpJgHar
L7Y2/T+Vh7uxyTamyVwJwmRNVNQZCZb0N830IfWDezvTD0RAsXHn/4Z0j+I/oQVFdgHdcSvH8g58
2c7LKagOGdCXXtngK7qwWGPC2Ekk+bDiSIoDRLApc2NfkVfclfIXcknE4z02YWWuqzG/jGjrUvhF
qhAE92VUt+u4Np5EjVXW/Z1QxgIs9GjLuReOd7GYeNN7+pbroBe0K7qrMZf3g9ZfZXFJeJQh153T
EGsTfPt6oouPCx4z3eO7K2w2OmwK3087PgETVXk7Peq2e6A+gqsSjjtdAO1iCIx9iA3dUqgD7Wlv
xtOlIKQtjPq1oPAGSPVX1mpHhGD//uNIpxjYjj0fHZwPCwLdNllEMi+OSflqsQjwnCTFWk08lPHO
o1iojb+a7l5P2lOv4ccXgbo/Nq8ZH2PP/+n9/dDnpAectsVR77TsEjdquzM1o9pGjZxo8g76n8o1
hufJm8VSTlXcNun0TO0wvJiEjic9Ne2LFp7kbVXCTdGioLmQoStR4yXt69fPbv4IvV9BLAGbht65
Z5oQehc7InaVehfUTX0skCIZSbULqIrYkXvijPXxjlhCCCD8rFX40ORimNBDLtUAcz8WVrWtVfvL
QVVtme7R7JJt3NRX9Ox3X1/Zcq/HZoQhXVtgSGMK6IuFCee8kw6CIZOpN3AXCO1SL7X+6etRFvTm
ef3jWUsOvjb1AnCdiytzkYDRHbbyY+WdR91rlD9BlLj2iEvJvYOkiB2314H+k775Ki9vOIw8VzE5
81MGavjWJ9ISgd/GdH9lRE932R9ybGkHVXz4cHGkuAQxugXm1aCDz8af/fWP//jwMe4Jw7Xmt4Qz
xGKFiuKgwOQ1FsdJNoT+JIckKiO8VOQrfT3QJ/skibeSA4vw8EFyoH//RvRRLiqDXuUxS1GHJBSr
Xqnop2eN5rwOGfkSkSeHa3yE4yVaGGRNAGJOzIePU5CfgFuY19HxmNeLn2A7ker9ti6OUfk49ta3
TM0ovnKFvsVLX6Senn19zR/3HYzHpoP9v8Uxcwkg1/Qg162Emxtknv0ie5z/vP7pNnCaECDwYDyo
BBWyOQgUVg0Vz6+H//RyTUyfnqMLgziE93dc09uutsqs4A3T8ZF0rENBnn2LGqUoo+jnMsg2rWfv
vx7140vHRf/1gM6vAyeC96PWOgxl8vS4yWG69ut0oznDiW3V53PpnzH+wu/ebHKqVBLnmDTMWh8l
n7H3qLI2o1wX1iMaClS7w6bziLgNDl9f2ydvC4dtYDx4XfFwLzfbKtdIIQy9go2kd+xcQReqe0A7
fMKx+8mRyuLcSKkVezm25+XxsYyQdRiZUx1rYd0SGP+gET80YHsIwvoOXeFGdzzCPvrzegJdTCx4
LavtYLoo81TxrU/EiZk0r1aLJeLd75ln2pv7nfaFGmmTV+xjby1KlaCgN+g8Vlpd7frk/uub/HEr
MV+84/Ceupwo/oLZ3gw2UJidotpCAhtF53qOsKZtzidXnSH0ObFMfzIUSx+f7PlpUnBdVE+ike/f
SHPr2EbxnW1RfU1E4e2C2PgT+KNz4i5+fDNYjjzJaZl6KXFBi/excwgfKmJG06bsACT8LkN8/fW9
++TNsKg8GCb6dZOy9fIwjhoDtkUz1UdX/amMfC38F8/4M7ic+wpcCASHZkdC/k586D67srejLuaH
ib4tcHHrHYu6oKVNQhLBOaeONh9fPhS6AB09PqbcxOUCkhWIDyuztQ5O15VYmE37GoeHupyidDqB
aPg4L9iy6RYnRfYr9ocnBRbRq0c7jogNIFkublAvhCa+47EP801RJtOJb+bi/aKpI4HQQz60dcP4
OOUhV9uiJUz22IFwIyRDFfup1Y1tko7F1oMGw1GiNv9VE4KiDR1zKoeeZeKrmQkL719qPzVShIKt
c3R9AOK+8DjmhGNy2Vm9sxu4vxdJryUnZopYrInzqNRnXDAfmGt1c/kSmCW1knTQtaOBfuFcr0DZ
NQ0WqjYXWHPrQNxqTtQ/cYzEecwe+cINaijHVZck3ycnQcJshFO89to+PZJ7FVwqxDqHKYiKoxYE
4YUg+/brd2oxGfjF7IBdjw0eJVY2kotdQ6GnuPibXDtO4a+EqAk8PNUhGU+saadGmc/1b756MPqm
xBsy7dh77p1eFPmdHSJz7INQu9L13Nx9fVGLN5ZqIZeDGJ/1BXoK8QDvh0t0zZyVW+WxHVfJsBr/
Xc9mrka+//vz+G8up6xTvFO6Vx7Lnw1WgfA//PmLT2kxTLmjNH6+HLcO6TH+5uvb85c3+mbF+/D7
58f15vcblubo2AHKozcd3EdPHDlL0xFS1AjMdYe2O8eEv5JPk3biJH3qwcyfijcDN9hR8qKV5ZG1
QQyboj1xZaf+/uJTXRSqp/Vo8WD4sCE1DE8sqaf+/uKrMk7jpOkTTyabbqT8pgf/2d+3Fl00x2sb
J0eReWSLhID3ptBOvO6LZeZ/nrzjsEpTzXCXh8Y6aAYMFVp5dN27Mt8Pci/ql69n14fP/d+X4/+G
+LuIv3nGetJ1KTGRBDLKYRvP6okWmLL7pBkFcll14o6duKC/FeQ3o7l4nZpx4lWkMEz0Ql+f49r/
+oJODWG8n7So0z1znN92HPqZXBviqp1ODPH5vPrnni0+WCKuArgWDIEzHZmwp524S6f+/vy/v7lL
vghAxyNbOhK+U6lte/ef3aHFB0touKNQgMK6Jx223agO+8V/eAWLT1afqNSOUrc8oqMd+DqdeACf
TlpX4i0x2FxiAXh/g1CfxZ4d1lyBUe+ww4RxvO7y7zXc1MZaf323Pn0Yb8ZafATdWlONYVfV0SOK
xiaAIDixDfl8AFoBFv0y2/v7+X/ztJEXjURPxABgVbJxYAa7YX7icXz6ToDI+N8hFhMqmBJjUhlP
XE3VDvfDHanjGz0qj1/fqk8fiyddKO9UGmxrsTtBBEXqKqKho7t3w3Vvrw/meD5ZJw6+88P9sBzO
tBcOFqg9luVMq6s1N7OZW1JcxP6l+WdqNvb3r6/ks2eCeIHtrwfyzVqGoCmjbKAYdNVRc65xX2Er
OPFETg2wWPqQfM+MNwbwAMyWP7Ebnxjgs7tE/VTqFH0gDiwPX6R7BNzBqTiqX3W/zYc9dvAiP7Ft
/2xeSXL/KKaBJXeXt8lPG3IhAmofdnulpd+HikSNE3vR+UYsn7Y0gLpBRHXpWy0+Vq6XukGnKF7j
gb43vPJK090by5o5VcFFGoUTNRdK6f/+8b8ddPF9CYu2K4lNKo6W87IiqeTrv/7po3lzSYsvyhjA
nFaAmo6ju7GDc0AFCNea9vb/MYpk3yARW81Jfu+/kVngxmxNg/I4bgleccMXyaHFOLGUfDaN6adT
Y3MtfT5KvR+Ew2SDrUIwAZKLYmfaJx7+p/PrzZ833v/5yQU2gGuVhx8ASzWOrFatvvv6Pn06wWzE
XMxijvLLo+ek6PAZcqAw6lqrYar2rvBXgH5Iydnr3trBqvH1gJ/fs/8bcLlrrIvKTseEAVM2Jl4B
YfyUemVZefm7b+QUD5vZBmP5F2L5dgPhNJjGGsSXx8o5w5WP398ixBsSBCZWbKTPotl8fU2fPqg3
Ay5emCjMlY3jnvA5Y9XFt7BLVH729RCfvjWeQ+fEYoEBXPl+LlhWRTM+YwhCzMRgYJ98LS1n5fzL
qtX/3Lt/xlnMOV58a3LISzz6WYi/Zh9U+9LYj2YM//5Xfw/CzZ9OzIjP1k0KPDrkSp4V4oX3l0Zh
pB+BxTEFjfvEf1X+NnGuALEMp5bOz6bem4GWtWqyVnoSiBnI/QPky5QnSlWfzQJLpzghKHhRW1ks
arqlFP5hPpuuuXPtM3hAgXliFnx+Bf8MsbxVYTI0QqjimGsHb3pW6v7fz7J/LoH25vtHIQEVuJ1N
nyLAyEfEzEpGGKwkKXxKnnjqn94tQRNoBnGSIrS4FMrkYUeHPj8ivijjFw7ACpTb/+Ny/hljqYzs
6gSuEwaCI0Y/KYlU3ZRy62NP+XoYy7DmX7tcp9nA/u/VLPtLjj7Yo6/M/KgLlWOf8NybNFbtZihR
4pLSC4qCctsNEPDoMu7QkUPKwwXmDHQfy4rMTrB9yHD4f4DhdM8ryCiQ/upZ5Z9qaXQmzSbA2i21
FR53QhXGIGMSi8w+y3vnB7QYtIDF9DvRNOcYW4G9iceytDZt6MCUJDqjAVFkeORNp+2hr4JkG2JY
3FU9VDNqqLPbJhR8V4SzCiyOQxWmUozKD2nVrkfwoBt8+sUe88GL21QhbnMSKIIyItUzfu0xDAGZ
LxtIb+SDY1bCbzr19m/PUVynkcAowZq3VwlsTIt+5CYnDf2oYv2CkFUOwQ1m6RE/D/Z9p9/j2MFX
Sl1+L3XSRkiOJLU8CCQcnB6eUBrnoX0GyIQMZ40c95UxDgBcItmsIgOkkJEg5PGgk28cC54LBWzi
RCS8q8QY/DPbiouDkacvpgrkFouP88OZ2nZPSFxOkn3Y3gYaYUV008q19AWGW73pN7WrjK0NvelC
VUW3DiM73mp2Y32rza6+1Ats4ES11lcwt4rzJMN6aESlPBPCz384ZBvurb4tt47BQdDLscYQnuGQ
yY0/cEpTbVthZ98gFnc2ftX9rCUJl5nVij++BFdjVFb/ANKdrAwLTj4kPmh0o6xoIUyzb6QqfBx0
rplso64leqwMiKGWYz/Hew+YrkoQaZ6XNQ95Y8tNojIi4nqof1dpHxpXRqD+lILKEJoRl2DcLl/h
qLB31RSDZ80AYWBQIw9j5HOAbGv4GXVetQrAKWx117e3YxaZZ4XEUYy5pLqOEqLnVV81RKSNMJ2A
QiKs6gXgvfKZeeLssKeZP4LJxu9m1Jg/2sA5JziEWPhmTLdxNb4a/WXvBysy3u9Lx4dHF6IdKsKw
u/H9wt9bsR9Dm5+ss6EdX7GJaPjwXZ6Hm5UbG8hLSgQ9uMaCzKK9I0S8deusOa/tptj2hX8roqsu
uQAsqnUFbrFWOSs89cYep0RwltW9PENFCRoQHA4umtTEgUmQwNpM2j9Vr/0sR4v+beX4e9+pjJta
KsRPdRHyoRyd7wCpRpvoIAVdIMowiwzVtK/TylmBuBe47wOYLlGoHbI+dy+NIm92jRUTNmzgUWrb
aLjsoWTt7ALuZhOWZNs78rfm6VhaSBFaixJfZpeCcJCJ83MQMSo93cnWHAf7XapB/PEbMZyLiEzC
PjSj6yoJu3OSk/xvfkBGe13kxSofyvzWGzHkexPUXbzPMF4zFf3SDCAdUs5hgpietyol+xqqnnsT
NaQyRNjnONZaLzZEXuy6GP2S0n0Gx2rvSpyCazcx8Kgpn2ZhXlSXQCuOwaAH14SFNucZCe/IwfoK
PUN4cPVu2IS5mz0GynZWJv91Z8rW2pCA4e86klFxjeYTKi0N227sY5bUegMHXRuvjRRrfNnqJBWR
UAhId/Y8D/gAgYACxFRIdBIxBlc2/xUyxJSsDNHk23CqihcSnMBoCtKBgbdoKA3aclw3lvM7tKls
zMKbPS7ucAuvNsXQ7JIIGicDFh+7X6FlDpgzQb4JG92GwEgSC6ASCAvi3ivu0wcILd2mD8r2LkAy
tGtmH39bTPlF6LKr7jLYMXY+lau6nNA4JiUxx80InGt2p+th8SNuI3OdcDratHUk11Fd0dQ1wfMB
vGngUhKFEIYh7n/P97dVXnpbkGDmZoJZuFNaUqI6y+Sz8gd9XWKYXEel87PCUb6WUfLaZ/XvAiMf
Ksv4tbO0J7NoQbsO5kvmKx+SJRfcVewneU4vloUQwzH8Yi3aFiS0GcebqUXCqpoivKNVDP/JgUuV
Ndp9lQz8TLKG1rEIsWwrfQJrCgswwEWO/6vC2u1m5t4GRbPqS3YUnZQB6lPYaVk3wv0EilI/8C/y
RqYRPEwZVTnQFj19gI6KT9AqSTNQ6sEmOOSpbTV12Sd6eTFOeXAZ0CwqV1LAqWsj3nxnprbgQdVe
ZOB6G5VhYcZv3IPVC0wygTWsi/TwNyL07IsscH5LF53+BBLgqnY8UIZ9ra3oDupIAusBYgX6qKDq
zHVkF/He6KXcdjEFQ533ZQd3xf4Wt4Ily5T1NTjF5qYoZHxRKb7Bc6fvihZiskmGEK9Mbv3hY1Rs
Ojtw+Oxpiv/UlCtsCfGu6LxxDx9q2IUUsdaEDLUoQnCEYhDF2E2eFEabeLowurbfTHVt3BFZancc
Ndq2XeF5jPeRhiW01734Ufo1q72RW9mLVkBGWgENhBAqK26m3gfHmEiSdWN02HM95L5e7v7y4qxZ
lYUAJORN8gYbbQIYLXXslYGPGuqwTK7oX313auuH1baPpECxJphpRHpnnkDFYnNodWwlbHv0VoC6
qsu01YKDFUEwIUwF2CJZKWtrSPC59f6QrijGKWyHkZDmmZ/GPIQxsKqLrJBIUV0LJoEVBLcGTw3p
pRfunCQb6PWRKt2k2AyzGQGWEea6ogHtr1JEtmvHacEokda2SpuMRCRHDiRrmvF5jQf3pkskoutA
Arv25W9VIvytcSFf6E3TbHuRut99eHUQOzm4pRbiUEcBtHHht2wICTC+14AZMfjhM8BeN1n30+gC
UWhljFUuEN03NcDgCBo9uxZEzK96Lf1TgFldhTGtqlq3K1DOWnQ75VB8lNUlZwhFp1vy5HlLarMO
rqTdg9rC7305zlooCHYBMYijf1c3qdwHVi33ja6GbQruAudhWzziz0rPiqBz1/xUsdMwQexHX7gA
LmvF/6WUDoFjWr32adZyBzvvFs4F03osvRe3cvKVW2liTm7zDhC73a3UyR3hW8rLm7KnghEfYnIv
Ho1Ma37ZmI6xZSYjsaL+pKzVmNjuT+WyyuUUR+6MpIWTInv9KMrSv/fbAKJRWw77JBP+JvCycWsH
aI+9bOKr7bseHFBNtfupGYN7HVrSNxmyRBLoBw3FHboNV+Zvab0X93K2aSd4rLaNxkcJ4Bu66cGM
d3bcEW7l6vEmLjvs/x46trh17+yMxDHDZ7sZ9m6fr5yp/G0GoAJGIAZHZjxzRNi/dYlIuMzY/dYV
Omid5TkgfzLJnyFBWzu0vgTQa77cRfGkNsU4Vbd602lQKDyudRWmuSLMUjT3pTf+smu9ZnfUvkIV
DK7Hwayuu8rQN4kuXone5WEO6GjswsA927vumkhgGubksJwNxCZhUmApTkm5wvCdNTdgXqOVlvGR
dZto2hWVhRJQ86adHMVw5w8jiWohLyng9Ye+FAmhNtUflyyoNQSk6MIT4y1Uiw0B1pHavRR6eI/l
GYv9gKbBYW9GeH1tr3ugNyt96Nt9GnjR2RCPCZpXW+ygPw5baU7p5Uj229aRzF+bzJpy5bJHvhwt
wXEjTpuLKErLb1apYiARhdpoZjYR2lA3v7jx497oEpyt/TjS33T+qgvKmlswpAQ3GZio7cS/hzwB
EgO38j5jGsFsJYitYosi6O6G1aURi/apyV0D+hdpk16Rudda5QY7a2JrZRZ2c4DCR0B00/nBz6KZ
rGSXVGN/LCDlVGxmu/KHk1ZXw2D9zHO2xRdF04ICZrvg0CArzCd3rF7oMXvVOaGDvPhgEHXt2tKr
/CfW+3mG0iNcqdo09yqzum1pN7i+A6TTa2pqyV4ogiWxHaAsR7OurmsVu/ZtrVv5NcZFOtQ276GC
EnJuNZjLleOFhyST9tZzi/wsmSJ7ZQntR1o32HWJUzt3C7t8SkrB4cdVIcj2Sk4oE3ExKeLc2Jf7
xBtV67Qxk3NkF+O2U3F4EEUXo68HoX4XRh6/qJJ3Xe82aOZRv7I6uAc7cmZKP3WJsipVvSbGwGl+
CMtAeIDk0b0o2DOem50W7UrANudxim9BYzO+SRl9E3X9KzAki5yjmuzMGqV2IAEgo9iYY5fZLel2
4uF/L8zzuHCeSMXlJXIrrrmvcN/z/Vtlof8j9ZtsLRNpAKw2YvxJ85cTtznxkaRQgRC2QPmN4XVY
CXAFNDMV3FvFv24oCJVi/gd7aOluYF3ym0XK/gd0Ep9aKx6vgVFZ0GFia7p2RXFIyvRHC678rLfx
bK9aEze2lnoVFBY4YM6gw0gFZLIVplQ7YmZYVgB/45tm6mK3Dx/ZQqDGAZP8aofB8OLofncYsT2c
8QcGuF1NeAMkFhtpMFlCrQke9fly/BdJZ9YcqY6E0V9EBAgQ8FrUXt5394vC3bZZxCp2fv2cuvNy
IybmLnZXIZSZX57j1B99SXZbVKELeW0OjmJN3Y2lwA1yXRlPIhuCe60Mp0F1hb4iftawBdtya7oF
FFioonvCQMAb/e4zCYIfqyDFJahizvNUWe+RwD1nFgvh4aJAxRBr3RItQdnVQ9OxyrS/DSplEYJ2
WTDn5Ih9q7WO4DUIFJH+3diIMratSsyNnICZ2G7obkJajBz7FlcLOHGUY81iHbwJLeJGwpR8sLs5
3DA/EztHQTjzk3zdlBreatjxhundYI3pE4ltbrs/UQLRqKkxGjhV4m0qbn1buJbf8wzQqqwMeOto
dbf24sFEtd15D97hHebojibLt7WW83MvaI60WT8ejU+mEpJscmM6HxphifB4ZWfwXpf+cGARd/iD
xSG8yDm37sBVgo6e/G5fIiL5SDmJLtBM9DafNdxqvl7igWsxOB9M8TQS6uFZmOlnnPCVpP0YbQjK
rmg3n4dir0KD31SzGd8I7Xxy/R05grg1rSvWzcR1hzvTN8EuZYtxKxLhb5y+oXhkq15vszTV/H5h
9OHVEpCFWdbqr78m/5ZMTERVq/rU+xa6Ertc6uxE0hFumt86Dai9tJe/mPlmmIGzu1VzXuwKm9R5
0ygWUBy793fl0iEp68X39TF58aB+c+9fxqNWI0//2gDi0bP8U8mgP7pFnT6ugedwZTRAKGqXuHGV
k9KFXvAW2ct7kK3X0nSBNNo13AqtwjoEg6diXdJsnipuuWyyAWbTdR0b5Cl7CUNiE5i+g6WyPtL6
GC92wsaNCpP5HqZwB3QRg0lW2ukx81RyDJHcPaUiDJ75LdyNDPg2ZuGNNXfTH5iI1nb2oDjY3Lk2
5OEADPXjsGOU7r0PWZPtlr5w//A26G/cK7tq0yKGYvZZYC/kEL0gbcfS1+Mo1rZ6F+BZCdRYFSDG
EHYepNRtVRj0gNGYbMGT/F2NHnegt4A9hC4H5xpN+zwK1G4yzd95NObV7XJQWsmS7Ak7gov0+EyX
ZfGeqiB9XfNp3tIrAhLnhjXQCnav6V/y+MjhZxJBETeObo7pYDzOGz4uG4rtqV787skfK+ti/Dq4
JLAI75DwrXt01Hq3dvkvrd+GX8O5Ngusz6h263sdzFxs+8rQH/ToeCSKp9H/x8vkJ0KAGw+Ey2IG
z1zEYD4dEynUTl6XrZIsC3ihqvqulVN9H2RWewoqoC0VfCF+Ppmi9BHtLrGjLwLk7d4aqpla0u++
mql9IceechXrpr3waryTbTS+zxXoPtegEKXGBGrIV2qPQmboeZlTQ6yN1J8rjIp9VY1cPxa/3FH9
oFCxcUFCoCjyY1/X0TkJxK+dwfhvNc2d1gek6YW/TWO3oN8LfU4tlsxtwJLwo/77K5Cf/sA2VrX1
+okVsyRxzVOLdZ42QNGDcDUe+G32lvfhmAxYwxS+0LJTGzcv/xIwSnluzXc6Q62CiIKLUlY8CMPq
/LtSQDZsBdX7UCnQxh12mh+t/DquEebelwz0d3D96el5o7sd+uhZA5y8CXDdn2k+mLMYwDPTHBse
gkKH4Gzg4ASqgTBopdZbgW3icXSd9NF0bnUb6TD4QLNAk4uidsMfdnOfkKDbg5jyj17QId4kI7Hr
O3D+noQwa4u831rJIAD11V352fdSXbp6Msc0ddqjcrr0AWhst62cFU4vH1M85JO4uCMfVSITscnt
1t/VE6S/UuXroc4jcRG1awCLOs0GdRjdjcipD/+ZjkzS7fHxfVnpENDLbWZ56idCg/VVgcQps+yd
DqALe5zTkXAzoL8w5eMoJlIImSdP0+wdwyZ7aSVsl7Tuhl3h9dRzdpqfiMu3dxGOhrOYuh7v/RWu
LY3j/RLCaj5l2H+opkgvDnjCg+5grM1Z/p10MxP8iV6yt7ZuRY9r8Pdz1imYU+iNWaah29VSNoB+
KR7GFsAw56qmRR7Zu7J2+yMPq7tHxeTtrEo0Z8vM1bNQefAxr+HfoJr5vticPxBF+30dAJebrSo8
eX5bc7a01QuJi24rQO5T+Ed97Ggr+xxF0N9keYcQNLM4SXK0KEMzzNu8KSKEA1bzumY9GhiaGhgt
ZK/UMx8GSuEBC2YcMpreSEwDOyNZpnQ66X8uqz+eSfsMQFRncc222tMr7zrv2hwWJ5Yw7Pu0oa8h
AjUelzG4cmU17KnSAQXjAYsqG+oEnzb+N3vtaQSEsS3/pQmwpmooyl+at+OLGxoclsswy1tudeO+
Kr1sW7duHXNdN1vX1/Jt9vzxKQd/tLVHvJ4tBtQ9BAV4MR5f8Xtwz+mZRDO2A/C12KeXmWtqP/q3
g6Sztwpgq3XnfOTmujYwtz+i1dMRJxl0Jp/E40noqiQtCqlkZ09NtXcdN70Vpp6ACQZw2iM8EKYV
3rtcvA8SyjYXt+aPr9MOc1pL/wDuVX/CrvWhrGneCaWG76FtB8o3DsP0kPdNfw4jIHfVFTUbNoH5
sEzAMnyRgpRlG0ZUH1fY6NQ9i9rjndFX/m/I2+AmKKdPlmGbM94xJCH0q2iHfmYlib05QUVG+6GP
Z3N1m9vG3nWKb/KGG/FnHsDfQxxK470P8ufRqQ3jhpYWhamCPb7o9Dg1juAK3y8nPFLluZOk2Hn2
/JS90kHWMB2H6NJETvPpr41RGCE6AZE+ex2ilFrGnT7T5qon8GbbjXk1eM8hHQeI7kORbXEprfD3
y9IDRl+6amPn6mmmyLjzwxVEHL3ttnvN2E8f9nlv+ldiDUNsd1kEjg27sw1xyj5DVw5PM2zqd2Xs
DifsQMxbduqULDSgRZS+ucVix57leUft+OFBCcs6UuioE2x0Z+vnyfQa1kjMVpLasZV0xSEfJrqA
0VhfOdz+tg2bv6Vd/dV16cQuK9nVbg6M1V5Gqk7M6Gp4KEI4udg/y21PJgb0rG9tW5hxlGFM2Tac
W/z/Y1NCC/E8ZjPW2Lp/gYKXvxxVw3oV8Oyi/A9tuFrdVNUAEh6o/sRcak4cO5aNY96nKA/uVksu
bEZ52YHduywOwXZtKm1ompUOehNpye9VT1cSmtufLa/+p4rk2uF8M+9lfpHt3nm+/iIslG95gUh5
8YAzIigB0+fN5Qm49F1iqA/5gkBidFvnIJ162vXMpkDYYRFIpMOVY64g2Io8OgQwAtZktDZLrl8d
h0GfZ4yzz4vQf8Ky93cR11kKxLLaC/eBCtE9Tel4LlBf1FF5602Lg0SNC3BnZz/A41FxB5h8H0oS
XD70XXqmopTc4stCfRBXi25FydgoDhYr/W28aXjJZdj9ccBdYqLuXWcTeatzp3MTuTvV9vU9F6jh
JhTZn9Dt3pLGRl9RQCLunZFmWmChoJhrw2dcZXHkNRw3dcQamCd0cT809nTxakiQdJinTZ1ZINYt
+tpI7XFpVXVCE7k3e3z1OSwwmPJotRlNjbg6khSNdlFhPiscBgW0l4qDX3sfVGfsIqQtTa6VG0Ym
LQpe0LD2BL/OmwDqjo0YsbkM2R7uH4vhXYlNaiHcULo0fTAm8eLzYPN2M1ObNkuDS5Evnxz54hAw
WIk5EO179BH5VrG/GuP586vdYFfNZ0rdDqSLR9yCeUwTiRfTpijH7qcMKKRcHda7uuNipxyJRm9K
fuZgTnfIBNdqxxjloxUlnqqA6ZnFpx8Poc01BWj9Xlge1WLWzPa3Y3XdpeltyJK+ppFQsnxzfeVw
p5L+txEQkfej7bhPQMMrLs1r08ZLNf1ht7XfFjgQsPuKr9BCy2CEbBcQytKDnmm7XyIJndumDJ2b
cQJTrZvip6Y2vuSJXIBg+x5TGGiItOXSLQozxr6l0hTtxaedJO0R5FB0pn/9t09B0MNBpaGYV63i
QySJui36sX9uI5uer9IGOCKc3ayAQOAHSYqYKxnuq9J84eUQO6+NWE7MeWlzoys2GuD2CFI8MAsT
neHdK7kNTmFQ3lqDKZtLKXR5azOWCtja72cI5GO+16OHOzxfQ17yaXUzqlk9NgwEoIJW3BrtoX+d
nI77em7Nuyxqrn4b8cZzxPBbTONu8P38vAaRPkv7ehE3fAJMZymmRdLu20SnWzTu/d6MgTky/cH6
11YpQY+5OFl1JDj6KnsT0aPfqtz/cKrijUXr8ByoLt2tmRJHq2v8YzQLbnKqn8M9c8/laXTZte6D
yT1JLrq7qevKm3o2gIm7kHwUfwsAZRCQs+dZu5WN3l3XjRJmQhRegoR/IvSjP3UHxHXWDkMFWyS7
pDPYq6yABIGBSe0C935MHZOara2kgWxs6+TWIH1gwBOIDbP6cV906oEhq4fNTzlnFM/6OPZedrzi
ySl7VtIBeUTpgCdpp2fg+nAGmnhaaGl5oHS3o0+KAQqCYazoyL2ftp+e41Sb7GrAm2n97vuEBvuY
Y68AjEMlqpuSC3Q/MypJdIxVtrvMZLoutp+Jr6lE7GRG5RwmAw4RZnR9DL2xeHS4qR2SfHjUeHsP
uWzrx84rnNs+v+50e+64TWWxXliw9s5S+s3Js6BI1KFCvGgy8yfNsmaXYBWLPe6k8RqV2LFrXgD4
eTTuLnt8dkemO8GEkgPpCoE41Xc7v1qveSjH1g+OXzNeXnt+0wWzXaTX9RhFidyNI1ePqZiYW6/v
azuaIwaleheM3vDEYvrC7AnIWN7CmnUdld00wjSXBUUmLOKxfWz8PGREtgxc91ZGvG2S33dmeva4
gh6t2aVf1lseLtTryNuzv/zIdLeLB7aiCnp56haxPDfjQPuJG0YccKupwCkC7irvTSp5LKLpO9Ny
+kimSqabRS6cQppzoZmS73Jc5F6HmaKunjSTcpt/YLyiVKvJe6S0SL56360OiDiRwvWaSTEO11jn
wXhXCawXqVjxr1WqZVMuic5496KzvaCCSnSOmd4vn5eh0ehZeCmvnV4OtmjMltt++2B0M91WTqmP
QRgO13uixV4B80bRMdkKFl1cR7DclJca2P+0gETI/deiGaID8yJzbmR3NWC2NnXxCOBC9pCIVXTq
glrFVjbNd82c1DgJrlIEN6of5yL6tQrnn6E6Yej9z3fxy8nQKt4n19OP47JMsW2SYefyCr6v8tHb
6ZF5sfCT6pxH2j9DqswOealfcy8oKEkd+9L5YuYPoEcjV2lvEzD+YXbF5qCcWFxkFLachK+Sd50s
31XffoIrgYHLcU5WsKOFNjZcBDyPItAyTFeQqBCbCez7RLnFIQp0t6/9VWyshg81Mmt/KxFbbvSy
MHWX8ysk7u5gRWkBgj517iapSkQBjvWGau+EUepuqZ1szwzhDhVwiMvH/zOKPt36C+/Z0OErDisz
vcGLnB+o2Jy7CATqIxQJHXszjTq2faK9Gorwm/6OAxE5qI9DqSNiJqE5LZ21bt3F/2O43R0hPZBR
iRT8+2F2NxVSxn0a+Q6PgvsnzJkWNr5p4zS6Vmmt/bF6U3YTVWo4U97APGDCTvU/WtNj0tA3yNjK
jx2v4uvS5O4jMkt96zQgiNcU+MqapmRrIra/yPiXMDg7pvjXaUNUUSyywpVufIkWthi9ko0VGUL+
mrj9EX/im5Zu6Yjhi3M6/7iqiMG+tLxfZQf/PQ388xQesYpyCDqB9U3xEjCgaT6jeYAdMg3Dreb8
PuYWv1Pi0iBqOu/Nb6r0Sn1ZjyuA9Fiu5WM4rf27rI2zjXKmao6NmNtCWbvVffpJOGjZLB757jEL
tk6STi+qDoL7NuUx9TW9p5xF4lPTB+u+kysRrPGtVown8wmFnWOYZowstG5pjqk4NCONgzrqT/ky
9Q+DrfpDp7PqJRpTd4vmS8Ts1+CIhTpaxaqd5B9f2N1xDBf3IwFg92o1YQIluEYAy6QlBLhT0O0j
gBR3ESLiMKWNuLRDu8nlGF7VbvrJMPd5GscRggu9Kswww4buvb51Zdt9oXCsbmhbIcUJAvWy0D7b
yHaCuptUNGozxbiUKdot/jv7n+5CCh/YNH/XXrUfhROuxznNg72bUqEappe15cU1mEMIEgcTFT99
Pb2nVvKCcQd30DX6Mxe0C03IanVVyunNsK3BPDyo9m3H7JEqadh6sEbv/Xwyf+2+Hd8cmwIop+jd
FDUI0MW2LZqczAt0J7N7w6OKx2QI4kFPyTGFjLeNgsHZAYxGi6eqhJSaFC/O4P6wTJGDAeiDwyzc
PHacVrG3yIuz82vnMeeKtuklEw5EN9jFBHcf9nwByDPFOIYBi+GLKfJ7V01jjCQVOnVp8mEzoqT4
IGEl9tkYvIadFE+u14gjBRjBH6lbjvmG90voqxuVt+t+4f2Jy0o9Z0CPL4way9feJ6lRLWFx48gz
gStO5coc0Ou+oy4K4oY/INJp1D/9iAQzZGYbPqr+Xi0+Y45myZ7IURnYRgDrN0Kt2cGlfPhsfA5b
F2g6OO+IF8WE+YycjL4NOe4k5jGvs+EiUBMgUCB3A7fBMPkavdd09KsT7bCvKyjurgRyTnzJDnK2
AbDXVUUkHhAvm4cgbzDMrv5bUzS8XGbFuAgGMTNEt9IPeV13cakyc5+t99J/gDq97xmEq9/2pZrk
gS7dcxJE/fGa4mKilfEjSMi2OaNgLlEd7SydEoQkMB4jnsHj7cqUf3XxMOWUNY1WJ8PAwMshd8D2
hhAzJfhJQtQ6Pbm0KQXVe+0USLXeIXw5lIjwKkRfNO93joZsxOR3vgqRfCf5lHd9hMBL7FbO7K/w
BCyEN1WOuLQb8zF2giLkvsSarqPyM/DqDzudZ2y9vcEG0/rjJfA1EsqIfECelBtlUVjpknCC4Xvo
oRBAiqMB00+1oIMfIqc2o3dlvkfHZEnXfSSZqNgj/71iwv5IEUC1GrDl2P1/0tfM/Ea1UedeR8XN
3GNkCjVnE7dxDJb1vNxoP1ljFdr2IfUCfVotF0tw24idq3x1scljvg+Js25rnX/1LLTaDe/QYNld
I35bylm1G+b6I0CucrMyYY370LoJlvVPRbNiE+oJ/alyWlyJHWvok2xv1siKYn/SpBF/l/Kx756x
aeecqfxHmLKA6k0mUPcoV/e8m1gJXiBDe3TjNplal49Z9utdh0Kj2I6NxMmM2OjRGJeWm1arfp2t
0v90baHJcSFixeZmCutMueHxRUgt5mCEafBpo4S4GaWf7RBPoblYhcSIllUXvPTRJQG1s/F7/anD
sWacoNQRCTTv1rWjAUfPaV1RuNjWHcRZTvxm+BTWTFDUXioaaJFc47TJCIvJ8A0IMV4CQ4tpSWkc
btJwS0MlNuW34RlddHZMZm9rxIA1Qvr9tbjrrb2bhd9j17uEVqzPlB4lDX9Z/lP1WDKZiIrbPug/
vMTIs1Nnb7qhoxjOqD5rtwlj0dXJ3oAI2ECtbFHy4IAkYkEnhSQZSdLsZSW8s/WbvtoMjLA2aGmX
Lb11BGSoB9FvLJ85Xip0tiP3q4J20Ox35ZPl05fXqGqZdUTlDeszZCgS+V6vqqr2HWkCcsDhD6qi
BtuabLeR4Avs+sgS3YUHzvT1afWKYpdKZ3VvVtCqh6DArlwMNM7zymMzVHr2k7UQVsQREd7VjYQy
l2vqUNd+pHHx0hSl4QcMi23jjuLRCesGo+la9ocyo2vtj0X4L+/Cv3TyIobMbeRtHGb4b6tr3dTC
xwPO6PhdRkJfWJ0pDrC/y+3kDzR4JZWOC+3uqIKq5MCsNRoyt7iv5XUoUQkIhAjV0NYHoqFhJhaL
/Wj/YxgRPM4m/bfqbjgQpshIzlUSRLjRAN1TdR86DoGWZOXR37ipoHPgL5UgumuHb01jxAfpxvBB
eEuJc4+2zZ5ohYvxANeEU3Go65HDYxT+uYmIB3uGVNkqeLCuSoAjg7vylpPEOnSrx+i+aXGySN3v
Wh1QknW0GWZJtqon/EHhg/MTsWR3W4ofgNa0CHM8IS7cz6+Zfv5mHunsJw3xyiZP1LnLeGGVepgJ
30Qiu625lT1RVaen3LjUWkIBe4KPmr+QUqRgDfEAsIIbufnBiVzy7YLZ42NOJpnvokimh6nJgn+y
9JsHsQzlo5lD9crP0Nw4vqe8K8rSp05bnrms7JMEyUBA4vjUdRFplYz6Nl5k6j8CZV/3MIzLrV2Q
ZWbA+jXA4Uuo6Qh14Kzge1m627zwZ3xL84JDbcRDFqx9/avXfloOWV2x/8+yWYSPISB1Dc558u5x
BzbHabCfy3n6bmyTnyvfuS39Qh08fLExWtfpnaz/er/2IdEqn6T5Q5Q1wcF3+mi/msn54JACH8S7
+S1Mlx4Ri1Z70TJL5XU17hPReBc7ksNr3wl6eZz8J1j9TCopJx9zba2/VVcUHzY9HuSjM9rylkcm
VjLjEcmR9rrsQdI7mVzrW3YMHyJreHETkW2Ab0EQHtbmOGSqpaxy//vuoy8VNFt0ju4nam3+w830
L/eqKq4p647u4j5nYStItHP5ZU2g0daZi7YdbSAZmo2flHfT5MCFF3ZevPGQ07NK1srfU/NnN9zr
xVYIazg3FZHybVX18wkuf7njdxxex3lkyBSFePDsqH61azs6UXhx5mimdPamyD1z8HIigLRiOnz3
md8fapnQ+Jui4G+UGQQjjLVJRo4tGQsN243fOtsWjT+/O2mi9jz3hKZRTuwyC7VbBdyEbWDUbEpQ
ndZ2OdyJAdzEhm0B1+CDIDGQlxHa3+wHDXNGd3YKQANowLJB2zEWngjwZGsDRb+o+WkctwvhA+KM
KEqycqoj97qk9AjDZPrJ8wHT7/BFGJpbFHPOIZvuMwcDoJdlXPMDBqtB1BybWv9z1fpS6hnF1p32
78ZMPoQECq4EWaLK0bzQsKA2OCamDn8i0TznwYycvU+RuiLCmu595VePenbDIW6qhmMbgv8JbcQ1
Z+v4r9Y8yN3ARWrvX72DWkUMuzq5PPRB2Zy6egzpOGqPIlRYn2M0mOMQhOWHXpyaAIkYT9MriUqM
0Pz05pR1a3uVwNfXOdRQY50OGhQdRUKpy1dTyTm97YVeb525qj8Kehze8poU7EyCqE+JGyuSngTs
kphADSdeqdSvsdviyR5C9dMv0klOfq2yEz3ve2Un4/M0eebiWfRISgvLBUygiAPmeogUq7ObfbR9
irU1RdQoJF9TmG48sWTrbIbES/yt0xAXiu10ihzAnIMcdp0pSHgS5WmOLnPSGO4fuNwFNS9t1NZG
E0oTnASdoHGjFx1Xa5Lu+YiTk4XgCTthMu7d3OHLuFqOf5kIulK9CWqfwnyU5mPPNGw7sVV323o0
RgUC1zXE0EfjnKifnDFi9ha9H9muH9ZKt9GbLJcvh/9nmfnm9CLbjSyZ0OYjfwbVU1GJEc7VE1nJ
DmzrppRchUc8FMc+snyCD3m7n9KSlIedtvbX5JQ0JKkc+8zBSl8WZOYZBk3XLjsiqdJmwSdVLM8I
ahYOAIS/9Pp4lIaS+aiCrWoE2tIEvQgdXhQ6Q2KPeBbXifRW8LUGGfZce0CwpNEqJ04Sbd1QMdsa
+qKKueCwwGFzOVARyXN6Bm3cpSY5NJZ8TBiBQaZthMd+Zn+9CFaIKO1CKbMd1+a2mfofGwjh+IQI
L98Fq8ofzOQWp86QPzDMXz0KvPQuyroZoLAVqdfEEtNvybud/ShX/K3C4LvSvLebqSTi7elKx5HC
qxIl43kM/vqhJHpWtlA/bEtYtAqhLvKKL9+r1hePjGuGD/YkbH5w918wqxrlXDE5DFt75lEJ21+n
icHbKVxrOmOg6B7aawMnF5PAh4SlOuh1iVyONzLjZtJXXhc9tIWgGdM5l0LP3XWo2tAmytqdZ0mL
gWFTfIRrwdJC2HxVDL2XfZjohmefW8pocHEQFG9ZUgnzVN+S0DQbWmohccFO3zer/FVDdr2y+fM/
+pTfzTIpUsXBfSRRp6tUkVOCkMZBZLdjv2Pzz0vYq0m6KQ5FTWw7Zyw+z7I+kKS37KNb584XPfXm
TIIdRuYSlQ8kRfybcgjJt0/RlFLxENl6K+nn7RiNkDPEBGPdipQeTjiR5WPVAm0Mc584t1kou6ml
zKPHLInoESHa42GTTLKt3DxLgurJHH22CFC3JHRpKPvZfeIPlxY8dSI+VH+yWZNBNgvVfMJO/KML
/4ldqafWG+wtk6cHd7JuKhYt3hSyczrubRoj63V5/eXDyyK68bsUnU2d571OPQKgKijfAFCniGWT
4dWfI6Lf9qw2bBAyL1fR49LUT8yJX4qQYbBHEoRXOkfpZm3b9z6f5R12DLYRkL5u+U6avfbq6XPs
aBUfaFojoolyzLxEb/n3jYlb4zuy6tN8/Z9l6lgD1VLx1ibXefgSSDRhk+UE9PdxZbFXUsbtsAan
MuSFEmIV25Rj/1tUJTHmvIoZpa+x9OlntWzv8BzlyTDGpBgn3l3g9MKNk6lhJ8PAY3DhpgroiQcu
mbtr3LYofmU2/PFnez2QMI4uS59cSdwRxY6HzZsVNWJDC3GNmBUn9s06VxwHt2ZMQaagdrZzXrro
7BsPA1mYd78omMpdobkEFSuN5WIN/mUtbuWqzj6bpmJMtjQdiZqMhHVOA3JYsNnmBFiaTUgOeIcI
tvyHPaj8YrmMLphTrxHJoaT/tlp6ZInhLzS82wfPUAgHScAEQnoNp7tAPLdxh6B5QivntDEXT/BK
dpi/uBph1Mgbb+MQbUg2WZ2O7RERr7/sB6M9DFPh7JzqvJo4JwjST3uzKBYSEnrjb2WbyJNpGuK2
2PjApk863PsAVmNNMo8l2dVbH7CKD/8KTgK9s0LrfVrk31LDlGYJr9qDGmXlJhj9n9EtBsS0Yrqf
xm58499Cw1ciE82uQIdSg/BjWtu9RLn3YncRVwkFpL3KRb9vC7pv3NhT5jv2m5u2BMgLytPd4oU/
yEazDXVSQCSYbj/9riA6uf5KDKoIl/K+W5iEtRiL+Zv8dD8H0bJzh6m5TREkraiZmZYKcuilTzhl
tTbOMfG5+ex8aCCnMq28alMudnNbcPva6Ipd+obZ1FZGfGzpSAIO/zMJ9Ll9XeQUPloA7vdjOpYX
BKZix9Wo3dYjLRQqbQ4yghrRvlWR+dHXpTeP2UEcjYH1MLCn883C0XzTe954cUVnTvMQdHtPhdVf
6a3e1iIORkVjDzc8nHVceHwTWTOajjJz29sxku0pC7PwVBijkdTmpHmmvo5T+vk7crvVvWF3iyeI
aBrdGxdi6cq81fznciST+ZhfjxzWZsYPlgAwswWDjwtetJ/a7rpzayL92OG0vRXumL/bJOrPYrq6
THW27COIIPZOYbpj/GaWs+fb/9Z2YPHMxTxWw5bFvmidRlJ4Ry8Rw85vyW7mgdsczcISIwg8jv+Q
H0ilrjhPVSa/Brt14sXPJmYiPcxRK3/VflUwMq7o0WSKxAIk9WE3Z5Yd55Gj9s7o/GCE/JALWUQ7
t5c/oTNVF3cmxFbyej3D/9XPq33tCBXzfEPzWvYxozi2ULryZfWznmOG5WXPWpiiyPxv42G987if
oczrvd8Ak/qu4vYdI5Janphbi3hmoXfDMN3Z2PBWGDaH00WaTVs25yyCuY+Qs4lnncm959ghUmtb
9Ltu4MCG/24uvWKC2iWNsw/nyNnadk8XqFsa8qMy3aGI5ZvZ7zgayD+rJrgYkHq/kxBs6M4DBVaf
Wes+4/7+rdllecDH6W3rFM+6ZtvhBhEu+kzvh90vpH1pT36d23HEbUNLNtfGSvFEsGc8N6313ATa
32r6ZRRTbiUpzTEKfcmhSd+4oZA5qNj2gB1Mj3lyp3dTevmhZpRI2oFsVXYftPV72vZdjJ5Zxx17
3/thdORvJp+8Wh+V9KfHtmAPd18mDJqbKOEdIxZzbl0rJzhpW2ROuKazoFZ8eFNLkLZmasTcccne
0T8s1C8EQuIqH5CCrcxGfILTF3txlgtytHrHRZ2CPZcsVVnVJ3uLejuJ7qXorHebOmKXd4tzw56P
eaXp293Jgdg4etz8sDhaXSISDCQk2uQfWnuUYLCZSPUp8w/Z97gX2B03A22Kz7pe7Zib0P9IO5Pd
xpEtTL9Ko/cEIhjBaavZkjzIStvp3BA5ODnPM5++P91FI1Nl2Kh7C4VCobIgilQw4pz//AMozVxb
R9ZZuQEMekur2mJs0mW7MNOzebBtmfUnPIWqI1hddSRDioNHB2PSr4rYJVXWCdhJSzM61AZRvpGT
DNust4dt28T5l6yFV+Ok07isSe0jRZ7Y9ul2HLR8bHxr0DeMdv1l5ZppvDF9Mx6XzOYsgiWdmszw
OOqg1KeIZ5GTW1IdKg3zY8r8aTcHvjzrgqiUIWpSAFKFjIMBzBGHMNBLQnehYxoSh2gPaTl+O2vy
L43V7DgY4DauAP6vp5IMRtdG45II69bLCK1uIxEvElMFCUnL87OaVc5BROLMCvJm8BSBxiJ3AKzd
tRZNoumGwAsR1DPUodMsjkVc1l9nctmYLJgFGppsDNE/lCRzYqatHlxZ9/tuNPUdyaLi5IsIt4we
LuLYFRnjNzWvSXupt/EQcAnpPTlt2v6QQIpbS5jcE1D1KoMKs2w77a2zOUl/zZ5fH5MyJtgt91Pc
qxpSmNa1Y8v7GY9nDEdqa1O2sbtOaQT3WRm2x6Zo0dddUhJVKK074hm8UyWsbuXZLUbBxkRmOqkX
U4TUfJzT+Qmvg2I3k0cKGcqwl54btw+w1/JNiUPXcmrkuItpa5elrf0faU+Z0vmXImNWYgs1iCOp
YeOPiKBbkqMVge2JdJu6BaG3wyzWsOrGXUHuFgkRFlVgM3wf4qa8j/PM+gnHEhWehWAtQ0I785XF
uJzHytiGjRMubeqMVT0a/coeZXY7kwu47FXSJwvUokyCeuj3CY76m3ySEfS+wF+1jh08qdir8a7o
DfUsaiOD2tcaR4KPEMxzYGzBAXEubES2icZcPvByELWcQ7klMzhGql5g4dxnHtqK7hv5g+7CYBS/
hZuYrqWIwhfAVkHCZVd/IdEegDqwyFpskUKT7t0bnHzCeMZfokRmjskEFrNQnmdIbUlef5NhVP0a
JrQU0yS6HUO25FAFGZ47/fhT2HZwR62Rsa6a9t6rq4qp8ZzvPLscHuYytw8wopAjttqHvmrByldB
Dp0CxkDvsu2XdQLjAuYdTRQuIV4EmBa1gVzB/WdQWWGzAAF4HlbFhEMF7g+Ldib2d3JIEQka3jZp
hEhxa0EtmgSXBXyBnyeAkZZ54/w1CTr91ISUc+SNoNXqWxstrettUktnOwEitoAC8NVOw4sDXh1B
W7YFCAjI1ipjaMP5U2T7yAIAMUrUPCH4D0WfGrcaXervsINIkBaDvxMZ/BorE8G+hwe9aBs6JRkN
pDPaCQw9gP5N3iVq2w3o4NGPFPeXPW3hUNQvcs7kNWaIkGr6AkVPV3+bkP8sIsu/822ofv6Ux6sa
Pc6Ccf1vdiL8BuT4derHaFPXvtqFQ/pEAYX7hTDOZNmPayx4+hNzneIpsMV451WBOM559EvjUs4X
dYPgDjigPlbu6OIaHw4PtKJ6Q2ZB87UqUzBwrdIlx2i5rMPoLZvdfJ2QTfRccsKsTCzEb5DdGDeB
T2Aj2eXhuhYaMaLjZHs0kER+hXNgXs49DjRrdMUPemIwKmVUw2JsFXxLFsqSIN8KPxVpb92CznpQ
sn8OYnJCyfCrj+RBw6niBVplQxadzRhqvKpH0lXxiAgXM5PixVxHP7wsKg59URPwHft8dZQnAAoB
A/eia+UxTUowG8wPqE0CJKGLgZnAGbGW2nVzLk8TqNfaaHIS0fsYCjYrgt8ikDFlytxaACJjpb5Z
g8jvWHywUsPwDZrxuMe4AkmErxgXRQX5SFHUqlWjAGdrDXAztKQCW6VBrLPOKeSx7mDwqJj/VN62
r0guCaq6gbBfAN2beUUE+CWkpmsUMleTFF4RUVtD1VxERmEv27ZwTp5FTTeiONqac/uYktUF1pKd
x04/pF1QrgVeJ1u01OK705o2pQSMC14jykpt1b8y6shbuzd+yHQgBLrRY4WWvqzXcSz7PQztASfm
+DtUNDIsMwE3m2OF8qMSG7w6p0M4a4VHCHoPF+fzDdDvGwbov6O0QeGtcSJwuvA7zNpsE2BTij4s
GY9FXtCPtF5ccSaMCLiwDVgxyQKktc1sG82Nsw6mtG43+sIid2ZvXCoIFLRhEa9KPYaLYGwPbTlN
eOHXsw/jPk0eQmYKP/CZegL/YijeUFsdyqIwCWdKW3xkWs0Mh9zXkcDStq3fZNOGp8h23Qc/NMeb
mjiKe9J4LsIev2bLTJO4h1g1FcV2Ksvw2EXIrSCH+MWiTWznVzSAoPr5GN5LF55EDlQN4xsNkwnl
UYTmtAUlh+ggjWFt9yhvYWjq54pQoV0oGZJDGoIBaQcCcraHuKxEc24HM00XRfzWMHGTbCSosCcg
QmkVfB/AAHa6L4dT2BA5jq2JXBhdFS0HNuhlMnr2oc/J1HDG/IUsWLUJPChQyVQQZy1CdM5yUl9I
pYIsMFB+SaNNN+Y0jDd0D/Yq08VrHLhYtbgGK7rnpVKy+UX7i2vIbLprB9uLjQGd+2z2rcfbDRU0
MyJEAm2FumOgpZtNSiBLg0unPqrysXOZpXZeGt0y4c0RanoC1lbg4wFoxPZqzPFJYbaefFGwCft1
Q+bwVyGAar0GQliUe/3Cty+mMXKiNqxdmR5VSfkzpElO0g4pzZ4ap6XOu/Pg5MlOYcmzdAZD3DRo
bXam07vHQXtQWTST7oF5Gim2yGzNEccTAranQxbRKwzE537xy+wXmzJmMrl9GUIV8WM3+ePZyjqA
K4WL79J1iGeyQ7Ko0a8d9YhmHnEUBz/VPfPbMHrKqxh7pBklpA8pdxMKpgba9pmIU2wUW18xYOKw
eQuc7HtLM7rOWhltZwyrDuVYEZ01OFSAZY2eP0Q6yJkYMagF0RRPGKCPC2fK9E7gWwIuOweYp9kS
zgXDjFVQzRGAtaHa5UWHK5dC8cja2THPkF/ko4LcAE+Nz4mjb0ANoENT1jOy9ykVUGaQH1f4uzmb
g6UTk0k1luCDhs9gJe7VxhIY/84M+/Afq8NvqWEzngCL2zFzrvceZsfM4bHfRIpLV4Y1eMt5a7SE
pJORt8IkKjmSG1ciaWysDQ+J9C3LezPsENUwCemHVNW05LxBGLiUMx16ZAARe2lNPeDn5SrwIfMA
k/fTIe0rnIyiIthKGrXNNPWAo0RQQZUeCc7w7bjCEiVo1lo1xTZ2Y+s8KDs9T1EADdUp4wu7Vy2s
RjyqYGCk1FG6OCZAQFibAGuOdT8h2d90UAxWva85x5Te0A345tsAJI54pbMRL9qBPAdj2DxL2AyQ
GUILYL6hGUgb7qoxYIiJtqv3tTbiL9qleDZbZQOwdN26zvG2LqK0faWvCM523XVbupbp1o0g9ZBh
iAsVmuIlMLwgc7mB28GQHGQf2kLe22rLoIGKuUaAix5iZNoYjyccO+TeYH7/3a8s6yLLwsa+l7Co
DTdpljItf4FEqLe+k2zvzPvWthnTbLtQXGcjUScnpTv3kOUv/IpmWnZh9t1OE7XuhpFJP/xyKmOE
E8Pg/oT91BHW5qtNNmgUFa5VMwSgYT6FlRMdig5MVsKmGFU/nHqa2ZA9SCav0LEaOn0vum+nynio
Qje7T127OpngX+C14M1KavfA8qbFHyfbWhpJhPcVxkWEAvCWb1xFs8iMr8NHbHBWoTDnO8+itIhm
AziIWY0J1DbCw18z1Y1WnQleGI9vSQHj1TVaZwPhChsBHJRgm2PlBOs+/Z6awzCvB06pXcGOsdIz
J5ihx+Q4DUCJk5BkP8bYAvkViSVpChqqyjq/pbvGNGgwOB5xfFnEhXyjFKJws9LLsVzXuHvVxs5y
JYTLhkiwR99NaficEnU9LDzckFC53XQqdredM2S7uberrV8B7w61M32v8ePawCFkq0BWyTmQ1Qsm
EO1zGk4IjiCxM2FAow89N99JxldfxjaPtmIQ8+1YYc0fEcC3RTSPy4LgBB6kadyZru43tGPmbqjb
8EdeSuNG+XGynIvxR2+RVtQWWfQ7R6a4tpyx2ch4KDcDWYcbCyxs3bW1dajGclpkJmWDxgBtKTpr
ojKXjd6mE5hkHJnbEfuTxaTgrfWBBSWVgPf1rBpnN/o4lBVtb3+tywH87rLFTkaa3/TK8PfuCK6O
qqb+lhja/aanmhFlYZfA2uSvr7B75FeAVBkEr1mHTUVZ2TlaudLfOXFXrXw86kjBLmLYs46xI+k+
XhO4Y7ClBvlaTRJHFtP93WoDucxFKwUGhLwhBDUIJXqDdq4AEmEj868AEExRG+MxEIU+5FPkPo4I
e+ChwtTOa2IwdWfJGz9hJDjAZjyptufIc+1XqgvziOmScbARYTIqQIGzVNhUrNJ0eGPgh4uNII9i
GQkHZUpTYJWWJB3q2cSLb1ILLXOq6ck8bC1ABPCzSb86uZHsp4LzM+9TjghI8QcjKcsXq4OWb/eE
QHespHtFGbSPYUcuaxtTtTSOg1uHKddxYMFzNLUD3IruecyTGafyApFlaP1g5qQe6rr6OYeMQAQp
mtt+sNtVFSh769EN7rH8kgfXnJoNp265TWe2vLjOvRuccgbENDraREnjvTLhwxd5igUYXZDStuMS
hh93s4xq4BPW3hJ5l73G2TKA2oplDGOd+AeIbHFruXF6S4HIUlTCvakIVV2ORRGsegPpL0Yj+lLN
OV+gTIpTi67iMl2i8g/KUC+yaAohaqOs6mOiNWLb+MnRHml0V2xHQzzrTew7wTE1EZHlM1CqgeEG
jK9Cb0yRvQCLBesK3HE59aZBuWlEB/C9cD0ZDkVTVorfc+g91TYtpJ0avE0ETHsnpxvFbVuP9YZK
h7rKH+174DcSINERwfBt8jWRNzhLzEF+DLPR2gUm9JUAimkN89lhpHvHUNN9MYFBHwo0ZfCCWB1z
MZerMJ5BCAwMc6vJP8HT3s2TMywSu2IGSKoaddiUApG5SImNPN0mmRFvKQgmspsMlIQp9gmhIwaE
b7m4AQ+GrovZ2UE4bEFL72JuqIYJF3YB66gFIEIm1W2wq3G2jUqrU1amyCPSRhyxLZmXkQQt8Oyo
YOzU2DsH+UewkBQxm8y0KgS0+XOTM3lnmw1vFIJTZwk1ncK5RAK8GN3WWQ34Aa5VXkUvOp9wXQNS
5GAB39+7hqVeoFBZm+ZSS0D9LbetCUYNMqYPs8N4KK57b5ONMl9GUQ8ReRjLw6iz4jmJnBx2mFut
aJ4nzIvAyJO0/OJNo7lhl0hXkinNrk2Ec4pEU20iXCueh7KE4Zy6/lbCeGCKWsjvBvspbN+OIVLR
dRvCHIBSR0awKxeXJEiCnpqXKNb9e8GB483Jyhh+AmcvYIOxFYan1ujDx1xWcEsaD9TabTksBhwl
Kd+G8FYN+Jgs0rB+MrIRcRGTyTs8N3j6bZmdsMuByKyR4pIlharUGkrcVUhc5rBIj35azl8KKrKj
FUYPEwTfVZx3b+w39NAefs7OhA2Pj8EcJGzKXguiEVGPxEJFVElYiDHo9zEua9P+pvRN4+hn4Dt1
BXzJc6Yv96vpri9KJHp5F2IWAevMT/tS4HuZ/A6asWABt+4qtbsKSlSCLk528jQGw/fZ7b41MIFv
hjmcnlsexIrhb7+B7AZwkbcelUFo3zKiK7aN39OwVNhbFDZuhY1h4nSSFCUMYmRrHnjGEhK+t0gS
ppRZaRdL1dgVtg2cRzCo3Z9kuWYgFVG/xKCGSYSYw1s6vYqeBabdY+km2dbtPb3yJ/CjQUKLLnsV
Q/OktxnY6CiaYRcxicUoIBnFZVN1jqNZhqsgOc7VCd8lqAlWJF6tsrN+ROZFb+SkJcJyUNcYofit
9AdnaXfJtMln3964wqtf4qEBXXBolskGFeA14Xis8lz+ZCeArBynDsZ/CZ5ndAa3bmBxnppBs2Kc
aK3THEJj5jNJ7ThGsb8rjZ9sx9RbELW3OWTCLRmxzoHJYLI2R9X89MMu/GUUyHbjxI82ssKKOqgu
6uCkVwVrJ8EMRIFy9WX3HEElexGUbBho5ePO6ceRebyPC2RcduETM2efojxNHgds3E4ejj5okacW
Xc/gbwqrsn9TniNT12P8PDhK7yyIFzdVB4zJ/jTYepl4/UVMazbNQ4Tn0LFK8goUpcpuchHMT6Yq
jb0JR2CbVh37DUWL7Cie4NzQLsbOIpt98R02/0sjglOHCQ6OLkBOqfdUDk+FA+YnwXXuq9FxD9i9
U/u2M/2q7iHJKwiJCUuIfEkHS6qaxKlHby7EjZl1mFMB4VIzK/UjwlObcD0ZHkHQkrdMMc/GX7nH
8+SCtsluXHstVlJ0GsXDPGZ6Y+A6u3HMEMMnO3mOiFUqls0uLjDSQ1rngd66oO640K2sgGHyLnPX
Cl6lvgmz2/BiwQXYzAylbM0Jzx4wCRc5xCJCe/Ec9SmKKRc5eD1kkFaglDIdgDU4qmhemk5drNk6
onWbw9pEhG9tWAqElBH1tsmhG098uj/DyE01K+DCG8mjah80QXznmQa+NoL/hq2EPlnzrBjmjsXK
0623dXGaXtrQ05cCTQijtuIZ1Fl8x0XS2tlx8SgqdkhQYDxcyawqMRZASC5HD1PJZHx1B7e8hVwd
/uxk2N/KGZSOyQ1EwMr2KC2QgyOA6bIHoOLppS/YBZjSkkyTOk9VNdaL2hlfJQOjX37qC8ZPHl0P
trb6kLXi60QTvrDUGJ0MBjbbGUU5w6CWhcJ7drDCAf+nKqH88eew4+3Q6D4vlnZgUuUhgMm8iGxK
LZz11h12Dnkk7gfz4sLX4pCQpt1vwgcNxNIPuINXT4VGrED4chgcvDHReyiD5cqeJoalQk23VUxo
uS9a907mAGd4KafboPMQtveOB2+HmT2DQ8zMJg/oFDz6gVFHhIw+/wFjKFhjthE82GEld2NvkCrF
qBHWkpntwVshjgPHbnuFCM/v6uB+rOyfePrkEKr7YhOrwT2qRDF2yIVcY+kJMBw1GVsG7bocC//R
tqFlBk6JqDxHA5sw8zznVc1QiabnYXQgekcS8EENqDTauHTv6r7hOPX0pVyzQzYykQAj8stNRHuz
32JBxYI31th1R7vIhbhF72ZePDJyvoaiyc7Zr4bWIzAv8pHdtmXzaE0ubp8cnrcGvPAdjEljNRTM
aulaI05WpPnBpZDOq6p/c82++5nZXbBJsVrFq7gel6Hh91vQzPws+inAbk+3zL3gQcYxLCBHiemc
KhSaPlyVQ+t03gNpdvhxmRltPoEPkVm3h8bBYcry9PTcOJUJyuij1aRMxN9Kvrp1BpPaoS1WZmvd
ElEbYnISekyuRHGHxinaVQ2UEJfycYVxagdjowRZS6EtG535JH3D3blpiSEVmCXCmL6+bb1UYFEt
9b6Ex76xVe/dVNlcbg0kBLjAGPWOl4/iusEApo2daBWYmXtI4d+uQKCzrWq7ryV8xV0D/+axcmeM
8Tt8q8tCxBvA6eEGaTSvrNNQvk/CffKleHRSa1jFBF8fZ8f6avYWljwpZ2qbM7qA0Ok+dt7cHpM2
gzbesj7qyucQ73CKYOYSL3qYCtvJ0/WmrmB6MY7lRQFApQYzWGucTt4tDqPhakiUTVPmQj3rXHfX
TM3Ent8UB+m1Yq+6ihbNNxm393m+Q3QkIJl38S63rOo7GkkMT2CgKBZfiRNhZ0BaN3qoszIKXg1Y
UXSx2Q+tawQDfljtrNiIbllXuLwl47yzs9m5HeOwwRe5yNknyozjui1fcZzEbrg3Ogf6DjaXpMHP
y6KGJgKoR4vuKMl+CWNpTGpUkknqLg2o7o+Kl4ttUOqVPSMy7HXdwvT1m5e6rpuTaPDTDiqM94Jp
JPU11NYKGvB3aAIMC5EnHwuOnbXdBkh7ygZnpDaIlnCBnF0a95gNd56+EZUzUBkF7p7uLUTlUBZr
PyvHQ8PcHyEYM6JGwp4OKgYAQ2EBjMnhO561Ymv6gbtxM9294QyJoMKLYUd44ifSxmxTo1h/9Abv
e+i4cCxr5hWM2X7BKpZrxjv0r8DtAEuI4txygEeiOxQTF3FNLYqtpanXZA+pMw4tf+OgvFpp3FNX
mjCWrePhiEpQMXIdJs7ZrjNU8JAzCV/DLirx8cFn89Epg/a2JIMAan+KDqszpntNtwmlvR37TQW4
vWcN/qxaZhxlVtB2ELe0bv1erAdTQG1tJNI6x8hXo68hs005qk9qveU4hzZNWFKsu4DDsvWZWGGk
HOK/FI3b0QhNXJgAb0B+phY3U+QvHnS/PS6ReNrVNdt8BGuhNMrfJk7XKyRh6Y92AiK3nM74XuHB
SkGi2hVEqseKKvSOAd0M88Afv1EavsJtswFo22mFSf24qjtApqHnE+O4+MXNsQMU47AAzEt3Rcwk
yy3DZj+mWmPMUNWnkF1qF5ZIj2EgMtVgOGvmCyeB3YN5HcMPEwvZxIrvLEJMVzLzDIyT6buc0etm
BG+TfwOvAMfNzpkgOYNxijnGzAeTNfhYJib/Tj3vPa/HLCJ0k5fWh8TpmowrmoSTxBIDzxDUbEl8
pcERkdbroUoRllfDK7bgwNBJ6uByKrBKQt8yjsWOEQ8ypaSCBCsVMTZp7iJ0QeIhBgwe5zzLt95o
wynoW7U1MU1YsvwwoGJWeUAVcx8nifsE1yheVnmFN2zIi5m6OCIUcRfi1z0JBj+M4aKio25ABoDy
RkCBdozmaLV2xeACPg+jBk030k0l2s/e+R14XR8wcB3HC1xg3DIhB/4MfWtVDBNTyMqHPI3tQI/x
lD11exsafUDhaAFF4TYasD0ubZdilEGrfIHd9FId8fru4BDgmtjguzLRjOGPgiUkqkLjghNGuE0i
k22RYNsGhjJIQyHIBda+KQMQGcgfv8LJsH7HrWTKrDFTMNLyzQXP3ULxIcF1cjFoYRL+Gw2EXqGA
g3Fksi8UI5bi8iIMF2zdy8jFIyULv1LcfKkmBOVFzaDTTfWwqmyRbKNUJgcwKED/gZpv0XBQLzXr
Z1djs4lmPLPWkYuwpvNMHBgSuyZXPpyfbWyozvy//TpsQ2OddZGx1l04LdBd4XlbNuKX0eGLBZhX
/UpsFdFiJCZNbsWzUcJf8jsx5LaVyyadK+vg2BAFG0Q2N/SuPfKHuLmBExIvVJZVe5PJHyb9yll3
RWztTZlEmLjjsV6VmLAxZB2G2743zGem4Xo9aBNA03bsvfYpRTlbhsUsVbAmabq+xZ/FWtdzVh0k
DLVvTh294sKSr2ZNJMBs8SF+TQWKszwoM7g2NLcoWuoaq8XCtuCQBpZBplAfbaHiMHtIXJsZkepf
G6070vFoCpFA1vmpUpDYCrwdl3PpY2uhWH91NME4iOpnl5k6fjf35AVRBTkXAzgxQ72tDCg5eE0w
85OwjgMLH/N0vgxc805/CygsvlY5U7W5T8VxCHPrAUL8BS0O8NMpS3fF6+2tob4EC1iXNTC+xWiY
8TnaMIjojiXlwR40RkZ+9zp3F16midZfRPPF1Rn7gLaNXjUY0CLtQTpA4/WWBQ+apweNDwucOKxa
4i0qWAgXwllWF827YVCwxMJjYkttDVIjvFsLwzfoNWP9TMMst/0UtyTRoyXcV1LyrsR4AfsyHncm
px0sXGO8cwDExW6s4Ebj8Jo4pMKMMXM42FrsRgBsplm7CzdNg5Vduq8DTklkIHkWFkNWnr1AcX/G
OIINp8/In4jIfrC9pH7DCAHmFN1yg0LfTlZzNlnbnOSIhVfhTTmF7OXGOLWrli+6jCvDepxhusL7
i+oXjPjMrVumwzkJLZszhWXXmAximbmRjV7F9jrEzZIlCsGeg15CfFEdI1lgMK2dah01ebGdW+X+
LHib8dlnohD4sK8+jmx5N0hHua5Gr6wd/vq//+fPiCgjBE9rI7wgcIsjSDr/9m8/3lKm8giMZ16E
fv4qrQkla9/BxCDcxqXljdgWhfOvo3q4hOVR2CvTtvR1OCogndPFVV+c5Hyc3Gc0fHaCwRX6yY9v
5Z/BU9yEJGqSR6UEKSR/P6nasnOGaR4vaPIAzqFLaABszEQif3KhfyaR/X2hq/ikGsFVdHGpPk3j
ax789rBj8RiZS/D6NLudoEz9+xtzlSOl6Sn+oS5L5I/gSd1xclWQsk5wglta9+KOKhqGxsdXeeeu
tHAcW/ESezChr3LoOsmI2IqM/KTV3uJcx3eevnmXmrtq+PXxpaTJN/47hIh18Me1ru4oQLbLWuda
xVCtU7QI3XzSuoEG+QYBedkZgNSMRoZfnne2OHA/vvzl0/9xddfxlCdMyS54FYKGz2jmQT8sTtne
oZrMP4m+emcdavHHx1+tQ4+Zc62mhISl8kh8i4i3RoD1yyfpmv9MpeIR/nGVq0Xoeq503YGrVNk+
QMGtbzr9/ePn9NklroKv2j7DqSviEqa5kd8uSrLPAvDeeVQcQ6xtraViBnh1hXQE64NEkZ9+pMW3
HllmfgntWX18G++tNuRrJgCihFuMe8Pf708cWJNuENidku/O4o3WKnIe3HQPFtAZe93dQfcIveeP
L/rOs/vzmtZVPtnQAHF3iZufyjDdQrRNSm/NuO6TpfbZVa527yTEqhw3vvzk9C8DAlY9VcsB/Pnj
e/ln7J11eXpKw0gjrdC6Wmo5fsxJa/G2mt5zk60ATY3+kooAe2X+8fGlzHfviDfTtlgVHufF378V
HGpnEC13RAmNwd0p2aiN/dvCIW75pdJfLOWv++4ptG4w+L2YJC5GvY7Se6+4pXiIfJCQ+3S6j8cb
zL4//mr/2DUcUziCBWQqYvP4++9vVvVeiie2Zz4ms/1cm0/4mv/6365w+QZ/7PNtWrUM5bgC6Wy5
9/D7f/v0qycLyushhefTawk9iQkT9eTHV/jH23z1hC5//sf3r30brFtwBYeBRYGn6yK1Dslnb/O7
V4H+ZtqXrZtO4u+r9BJ9E2626hFsBqKUle9Mv4cNp7COZWhmQkUMmhMOu98kU8fRqs4X4mkQp1vb
pdfvsfle0PltP773f64OGykpAhqXE9QzvatNPyl8rKQEqUOd92LbT/H+f/v4q5vWc9ImA6Okc22v
7WzTffKGv/PtTSoLKXAQoVQzr/aRKolKuEEW6O+868ZtPH6yMt7/fHKHNU4xvNRXTyfCRb/3DWAf
YPh8Ybv/xdc3bZzyCOYGqXbNv5cErFZZOqJxHvGZqw9F+Em67XvfXkut0RyagtLy6s1JtIrxmxr9
xy7YT5t6/Pe/rWldqhFL25qd7+p4kmVhlbGRBmdb4azLi/OvX3zYK67pQnJSbF7q6vNVqGGxGY7x
SPTSMii+VMbtv16cf15AX5116PPllJNx8YgbQRxs8+LfxpU6Nng6vh3Y09i2uA4Sh4iHlARN5dnr
EMqjhyHV7b9YoBCWbME5xw7vXpbAH1tXKcoYFys4OU3wC6tZ1PkfP6J/blo4vCibtUkdb4rrNssy
2taYGLed2YHw6Yfdp/BiNP/9Qv3rKlfvgTSmuq2Vis5RvsZZET3Zx3fxzovw1+dfHYEYZqGYIKfj
3NY3bXQDTPy/ff7Vr8A3p2yOdHSenh0MS6tP9uh3fgSOC89FTac9iuerTRSBhd/Oo0rPRb6Ctp4e
aNywp/34Hi5b2V/NBUtUeczXbG0yRrwuNht8meAHcBHREYDDfCU/wteqgw0s0Y+vdNl2rq7EG6F5
MxwhoXNfbUtZ1JUO5LTmnLl3tJ8QJ7T3STb5ZWv46BKXJ/rHa1GR4sNJXDXnBPrrBvPnDGn/VGFp
O4sHL+nOTWNFX2yN9ogAWBDsj+/wvcvTGQiACWlr97oYZH4cIt0xayZ1iD3qGR8um4Cgu9J02vu4
tLqtmKMY2hBO7Y3K+uPHl39nuXt/Xv7q7vNQzEIbsj5v8G9PjK8ff/pltV0/W81f9PWeAIO5epms
arQm6Lv1eZTP9XyucNLCyRvzD8/t1kZw8/HV3lssGldSDG5MkBh5dTWn8QRqErc+z9GTyQy3st46
w/jk93r3Iq7FEX+pguzrtc/AwAmayqrP7oAAJXsbhooC7ZM1+d6vYlkwIFzeMU9dA2LYrPeV34/1
OXPsL7Ud7P3O/+QS792HRdoV1RDUZHn9sOo8Gmc3rvGCxnXj0fdC8yGRrQGKbohPzrb3VoFDSi+R
YSwEoa8qr4ApCb4CRXuGpUr+m/oKP3432Fg7tTAZU0feY9u4/ngtyPceoUP9TMH3n53wuiIICAG+
yOPOGQwEMHl7EzIgTH/PZrgJuH7f0U7G5C8jmOi9tSyjXebpTdU6jx9/k/ce9B9fRF5VDm011CEo
eHtu8XKz+9NUYNRSvXx8kfcf8f+/W3n1iDEcTfCCqNszytTZuE+mveUwT0e1Ls7QQf6Ld4BemdfM
o0WR+nLLf2yZc0Puln25pXx8qduTb5MkUfwXG9Of17jemEQgVBHm7dnN7yDaka08EhH88VP7z7O/
3p9Y/fB2XGAmTpm/b8RzPDFoa2rOjfEASaaA2RPJB696lSrfaX+HidoCm/JPLvvelv/nVS8/5h+P
zx8CSQLw3Jylg9qyv8n1sz/sxXxDuMFSdSnTx/iz18F8Zyd2LHzm2R4tW1139uR0VIL8UR6nIEdE
3mTEV/gPRDhXhAuHNz32hrHxpqsvOvlko3n3Rfzjypc//+NuPfKTmp4MrXPk1QRTNi8puakf/47v
vmI2oI1wXJbldd57WLTNYJR+c1a0LvZtFm5bc/PxJf6zH/5jqVwen+sIjbP71eGC2QWCCvaUc5v1
TCo9jB1OdvNgdkfpOUvZ/C6cHzK4N/onYiay8JPLv/cQSZt1pak5D6zrOijAQWTGYrU9T+NKICyr
PlmSn33+1dvmYk+MzofPh/YJpUV3n/R/7+1Pf37/qxcN8kmSJuhAzx2pj2gOoOdUGl+TukNSFk4Q
9cN0Cs/GzPDu4x/uszu7etl0iMVhimvruZhnRm2ERxaflB2XZ3O9MvhhaHkA2137evZD3rHTZFnJ
yrCRaz+7DdXNKZK//u19OELQvDnaovB2riEhBpDe/yPtvHrkRnY2/IsEKIfbThM8jpqx174Rjjco
56xf/z3ywXfcXS10YWb3aheDFZtVJIvFIt/XmBOToHFSwNVn7uZwW8C1E60CAP5W/3tMi0EdtA2a
yQcETPRL3OmArJHyvkHGWs+i1Y5MzVw36ywWQAEypXoUtv4IeH16zPS7UZPcTa53AzW4n5BvcqX2
xLPJC6dgAImu9Uv3wBSGGh5oy0vTV5cDLqUI/pLTR9z0YMP7uflHYnz0ckm8vj4i+L5nEGv+u1LC
ZqgdVN5kma1vgiifV+BX00edPeXt/Vx/cLXi6DgSiesXL62YGxa5meNqLJ4rxlBeWfKFVoXWn+mc
VwygPHm3HiSbIxHiCbmQNhhTO2dO60fVx8W68wDL077cNrHrSLPqARAG1SxYr8QyXJAkNW0M+Dvw
PEp3tJr9wGt4chijQ1xJotq2Or9lCbFFndwITKO885vuztF5nzolrsQrr6/al+oIaSx9Dx6X0azz
HYjTkw7SVIfXI/AU9A7csqGVbNCvRPHaDP6nki3sEPM/ZWeu4RJWPEZVH9Uq3MEE3blwjzSAVTK+
9jhp75vk5+1t23Lbs22zhQQ2CeqJf0gpDQhw0o96eDC9u66XrKZMin4Zfwarb+j+RAr53pR8D5On
qPnCWXRbF4lZ2EKqQMt63HshUiLgWFfgxT3Mv7dFrIHy1jatfz8LpJNdM7IzYxYuI1gA1egSFWTf
X1U8+/56LC9BW6PC9M209uCAveH3r30MumpTFhC3uyzNUgWarfPHmjmr8sPS/vUGAbrpUAPjTUIV
3yqUhIH7sTYoHCXfQGWuvr7h8waRkgPT4f4gbHEzqUk/jBrxGVzoeq9Lgtjm8p99fv372fKb+mK4
y8TnVV05UoTs89Pt37/pCPT48oDOaXl1JacB2ZgHLWh8B/CxYvnaUHYa4XvrGSS+LWkzgK3FeY8S
gH51VzRbWOo1cCH9aaSLutGB5+96Gtaz5V4bk2NujXe3BW4dnVSbaL2waCa5ugykHbBXiW02/pBZ
D7NJ1JwHKO/vDOcxmt5XdciUXnG4LXNzOXnVoOS6XkN+vfie7ZdDuyZQrBTxxhTYZbAFTIh48u+u
JUk1tyLL+iJI7dXiCUu0amAGLKcB7d3X4N1YzOAYp/qDE+uS7GZLHd3R1+YLOgmunsqsxGH2NjDI
mSFkAil7vKtd9VFL55ci/Pv1K3cuSojIFcPEnQLFjV9TEezBJaDnv62/R5mkBrVxfyOXOtNJ9Fin
ZlYkcRBUfIqCZ7qo6P8+rUS9iuqrzhP1n47/zlRQKYNDnEuWdMujdaKRxhsVz3hiWqKMsaWZrdb5
SZL+MdnWqR9lV9QtEYAr6KprmSaZoxCzgW3QUqPNe5+63u4TYL8ST96yivPvr38/M3KYg4EoMvm+
Q5d+Zi+M2n1weqgZJA68ZeR0tnFHIP91r8q4BePhbR7BBB4Y9tPCuFu+QKbgehJf2lTH4g6yPnd6
3N8u1VHnFjBXBQgUrhFQ80IOsteheKFId9vCNxJS4hAvMg5H3Tq6cSlnGCcjDEE380uz2tuMkC/a
wwj3c/xBh5pRlpJuGIH263poupZOFi/ki0oyMSabdzP0tn91+6b4z21lNhZNo0lGt2zODepIgjIN
TeSDFTkT8fswjKclf+gWxqYlS/ar7iakN4hx4HJgQplxOSEqpCvcEAh1k2/b4FRBywIejhG+JAzk
FtYXJf1sOh/08GSV0YrDuasSZ1/ONI42kKGGh3mS1CI3tTbNtVxOwuKIj7+lqZZ23cWz3+d3dMfT
/EgncPLj9tJu7tyZENEeU3PQRjWZCVD57qVc3nD31oyz7wtrCkRTAmFMMft0p48AxuUwBUk8V7ZO
gnUwlNBZTN6gQvIngw7QyVv7eJC9M8sWav37WRxKJmVeapvdiNr7iYJt+/n2Rsi0EOKo2U1a2NkZ
CwUFGuPAw/vFe/LecN++2I71V5xpwZyz4SRxOvux9c6OlL0FRaoxvuGegBR8lZzBon9d0KXUh2BW
o3IGzOigOXv99Q1jtCWcfV/Qgl4GLXZHjEpbTpNxn2SSe8LGWXDx/TW7PFulIAPmzdGa2Q8XiFtP
QKXAjnl7uzdFcPgaNnUP2s+FJTLcMM+iHsQq+GqM6jjGO1s73haxabFnIoRVYphiymG6nf28+cBb
yVJ/+XffF1YpaoyU+V5U8Pq9A7+utb/9/a0lonPVsOkuNTiQhe+rE0+FQ6cvvmV/SdQ/52pgwlTS
17F+Qwz5FsZE8wJnJA1UlzvdeHbYhDwU+okHBofuhzB86vV9vDxGTSXZ8q39sNZJA5OcHY2EOKW1
VZRDC6f62viuhV2uHWTtpBsvSw63Q4d2J94gQdgQzuEGHJgy5IbihyY4ePh4kWrwjkELxUDrRzDh
QKprf/ax9bgkska6rYwDvRhHAALHumqaAAq6C2u6GnzGEen8dpNHPXzMzJPHTFkgOaq3lpIRd/JC
i3Tgqpc1B5lzodyq+72pHnp6FMFRvW1868aLhnEuQTCMdukG4KWRMAL/+SE5Tf+Esmb5LfvmMZ/3
MSwPOxfsYZyLnEF9U/PV/OAEexDxElkX89Y6uVxHeYHjhYr78KV5O0EAcacVLX4JQk4OVivY7LfX
aVMCtsxrt2VajmhxEDZX0ZKXi98Bvxl1ye6v29/fWiSeniyqBiRBaHGpAfBPRmeqZJZwsB3B5IXN
5uBNkrN3S4lzIevfz+I99JPUKkCo9BdIgIydrh9vKyH7vrANXTYvSe2hhBHeMTE+WYfb35ctkmCs
2axDb1FwXnlcjjSQB6HZO5iJ8Ya95nWAMj0XCpcS1+UyGXoAV2g6zH6agHStt/i1RJENr6MuR7eg
pvGidV1FiUx7akGX9Osmf3Ca9NGAoSabrCP49pIzfutqzsCPaRqM5dDyIvpGnkcGk9/16E9By+O0
N2m7smRI1SxcUKT1PN4bg95ShATatDYr73PfTvWzbheQ21EKB3VKnQZJXNs4ji5+k7CRWhBUrlPx
m6Lmvi7ifZf/NShfkvIuhRTlts1snRUXsoTjNYb3sFa1ZvQNxvqm9LOagFoZ76bqU+1+HpTj2L2Y
gN5LpOrYiBBXdW7Z1GBd3pSvnpQtjdJrA2+3n0I25ni8KDaA9B6Y+qumOyfMdkvCEG3xDJNGY1QS
6ZvLy8A1V1QuVK4jBBPFy0Y4MZ3e17z/JKwo/XbMUxflu8CSvNFsGjIzHbzMklmQYFy6SgtwE3MO
xeAv+j8ZoAxrU0w1g59aSS6JG6GFVkh17YHluOLKfykoydoFSLseMqzmpOS7aJGEro3QQmstB5RL
r+B1WQSoPybZYZ/yE6aUSJrvFq0BoqmQqLElxsIayB8ov1wlD4C35GVt1pMf54c8Zuz9i2b4t01P
JkLwraaJUyfsETF5APrsFe3RkVUQZCIElzIS0PamBRGGcprjd1O702QmvLXfvMdjVNR84QsQ9htU
4hLQsHbyzbvROliyGRDJ538FjbOTMNKdolINPj9+dc0PXSoJupsL9PvXiw1jpt3lU0Ac5TQ/Jsq7
Akj38f72Nm953tkC/RpZO9MAAO2BCVL2IISl4xegUw9Vn+Scki2T4N7L0hXQTzST34OQB43lkvx9
WwuZgPXvZ1rEWtQOzuoP5vRD+ZkV/7zh82u7PB0dtPeI4SnqKhjxwMrwQZPNeqZDGX7/dxIEBXQT
xPq2QEIME+iDkR7f8vn1psElZy06Xq5PPutmAbr36FdLvVdXRufTbQFbRwWtsP8vwBH8rHazwTUD
TkfX+QAsD8i48LHmB2Xala6kVW0zEwE7lCofDb4OHdmXymiLFUxGPfe+Wr7LlQfNOobDg5G8eNXd
oD8BdXDs9LuVRhi2nWzIDrc13bi3rUkQwZcZdbr0RE0N0P8z6BB8DWgAD+LvMev3a5iMgIcBz3q2
JI8SG0tLRZMIBtA5VWOx/dEG1oA/eJWv5cBnBPdm9F5pwO+D4wTcC4kdrr9eyDcuhK3anzlS7RoB
6HNu5Zvc7MvicehPSvvZ0f50uhcnBbZ1kmXJW+t5rp6wnhkpTg/aVuUHRfZH24EoF+mnrp0fDdMG
rAJa0WWUHG0b0YIK0trH7wA0oYnv2nHr1d6kapVf6Lv5r1Ly9Y2IevF1wdcMUEKK3uHrw8ds+jo7
D1p65xUvt61wqwXkQooQUtvRAxnHQMo8349AkJrxN6iz4bb4p6GJGrg/BQ769rGFjO22ZNniCZHK
aiY3h+6l8lf0Eu1UK/t/9/31TDyzQKUFU3FhjM6n56ADtET20rP+/6KFu0zE0ANI5mSIoxxBBAkg
j+qlb7nf4/pJdx+b9OfrVWD+j8xZXWdiDPVShQw6udiIssrPngCvt6Y3rND554X4pzoJ40lzXvmA
3w3DH0x3v2GLOSN4KSdhYtpwtfCzLehHVTMVeOr92fzgtZ+CxpYI2AppLnOGvFBRBuF+fCmgmFtj
sLjK+HFZvpti8OAS2PGATw5b96hXo6RqueWRa6+B5zDWiLsLeSbV6aLrIgY1BveLUgJmXmYHwASd
1yflFp2AJu9h3CyuhoQgEKjCqi1qP/4HAIH2T4a6btvVRqhk3puDwDbpmuAwuFy2tADmvtez2p+j
4D9aEkPUCisZML5Q8h6alQ8nkkXnDW+/ECl4Ozf63nLdvPbB1g8U5bBi591WSiZB8Peu8wDjZuLc
75RTBdBwB5rjbQkb1nahg2DO+eiWwL6gQwo8fxSfeiDmmjsGBhz7221JG7EFhBl7nQjitNbFsaPW
VRwaaMLatybf7d5DCtxbd7dFbNUhzmWIeA6wbdXwr3JeNu1D10Z7S3nJwDbz7E9m8DEfoMv6ZOlv
MgPuzfQE2y71H+GQVsvBTmHbIOgbh0UD2/EtRvD7+2LLaQx+bF41fD9z35uQCk1/3161jQgAUs7/
fr8nBJxoiBvNDs3Kj7r1hUp3D2n6xGL9Oyn6pX+G0VCOYWwgJYep+cGEsKODWF5SK9l0mDNdxCig
K3XWu+gyDN0ftVE+BVVyf1sRmYj172cHAI+39X+Xq4qOLa/DneQEk22H4POxYrdmabBQS/sYD0cF
XF9lt8i8UaaF4PdBEHRqrSLFCe9y6CSqw79bJeFY6cteV4twzYS4ee68PuyfJg6yr7elbEavs+0W
MvIGMmR7yNEirfeD+qQzPa+ekuRTIuvo0Taj15kkwclL2kkMI8cJPZ6HYngtxwWWN1frDroRm8fU
DSrwvaGmV9MHF+5l3WNMKFbv4TGAewGOkiFyvt9W/rah0CMqGGJJiTcpWOIyP0bFvmuf0u+MP94W
cg3LQxfi7+igiYX6pc5jNUvxqACc5wO5D8NdVdgf0jYed1GVLdA6WF9SNvsI23CzgyZ3Aq8Q1pGQ
IWRJgN+2Wt49TeDDmIwQrEqLbK8ea657AXTY5Ql+e4m2a3wQEmC0/S1AMKgw0nRUsUkfYRJzAEGL
TeAGGT+sW+1o6mAkm95pmKzHES11CIcpYd7Vnvt8+3dsb+3vnyFY26KmyzxbnGNl/+QMQKvDCUo/
8x6MXsn+bnvQ/ySJ3fJFZIy21SBpMb8u0btS/QRccBm+k85nbTvQb0HCKeM5QdP3Ays76AeAFdp4
h1PcXrWte9/57tnCGcPEjgvxHRd03QR8UHuxyw91/iFW35sVkOh3Y/izN5ZDF0kOnc3U87fRiN3y
KrM0Zq6sYnvnxfKASo9SsKNDoFrLo+baz5oeSQ4h2WqujnJ2CIW621VUlShFeE9G+yF3qQhIDmyJ
r4l3wV5VRy7qiCgCCNxgcPhQt/1JsmPrjtzwN/E2VdGkFBumxTGhQ4rTAdFX/alXL2X0n8y6A6YG
ls0Pnf5Xbr6kzufbsiU+ZguxBHzWIRsMDLLV7qCSV72XIjimMg03N8qiOxMQO2qAYlOIkhnVUnQL
G+XAgvOZC8leErPWWHC1hGcSBD3cwNKTPORkspoHr783y71VPafKqY6OofZubiUVt02zOBMnREhj
aDzAXUeOXDDCweN+/bTj2sTwe8GE0FdlaVjFNgtWp3ffOtkBIlkssfpAs0cKpzWLFWkHSmjNpzj8
O4h3TvkU7t/SWXKuiiGEvAwMVM1YVbH0iNm3cBdJTFhiXIYQ7+qMhmwbJGVfyU596Fvqx2l4uO0l
ku0WeybSbJiipGfBQFrffRmSSXL+bKtgUq8EosS+Gkqu9DyZwKSvfKO5D4YBAq27EOzWtyjxW8iq
5Fm0tKbSM7JuTamb+zn5NFqSaLy9SL+/vyp59v1By9u+KPn+bJ2s+AEY29u/fzNUwbL7/4u0/v3s
+y2jjaQELJLWfk6VRyf6rod3DsTNt8XI9kKIJI7Hy4SbrssUwod3D/tDKMMA29bEIRDSpEQ7smCx
izZlpVfxQOD0d8r4T1rcWbA25mV69xZVfstZ87yzFTNHzxsTl2JDpX7phj/6stw1jaTdeXu5fssQ
rKqAS2Z0clKnNvwDoiLFfgdh32011hW/ju2/RQiGpfdQ1RQ2+e7YQXp0BHdgZ8LG1rp723tTLPkt
SrCxuS4A9fpVngHVHcalfC8FjtrcfBtOQFPjn6vZn3yslIl7FKEdwtPQeHKL92X93u4lgzJb3mjS
x8fjBX1FV7M/k5MDHp5MhF14YKY71ZGke1tnyPn3BRsm5M8Gg+ZsyrxP8599eZc5/S4evnTOZ6v9
sx0CSXjZWrdzgYIx16ahTzHA1T5DN1AvBOlJd4558+31tnYuRTBnXpKiFM5QsljlWz1DWEPf+CmG
p0U25SNTRzDqoS4HfczbChJV+0vewVtRN6dMg8ZvSqeX20qt2YjoQOdKCVbtOL2Vlx1Kwf9CUh6k
j8sEhdZhVD+5ukSWTC8hfGpTSMPGgF6afphj2qTvl4kewzcU0s81EvKvoldbY86wPsa/nOoAzYpj
v+G4MRn4oQuICXReVy+Dp1ark5e6nAO9bT9ZVfVFc8e7mHwS5CpZl9r2ov1PlljcLHv4/7Q1R2oe
wnvV2EHJNEteOLbjwW8RQhqmFPMCFxh1EhcqsO6Da0rcU/Z9IR7QbFTWfcL3Q+5Jav0f14okGyKT
IASAZerglYiQ4PjGstO+3/YR2dfXv5+dlT2dWHRXkEXm5Z3dHgtZiifbYsHf+zxMQztczUm9V/qv
dvqpqX7GkaTzYf3Ktaf/3mXB063I7uFYU9mF8lOeflXjL8pw/HcLJTh4PDsOjbG43jSfQsgF/duf
36wxnvmdJ7i2m0167QTrNsOdWiewRqVfI9ooi+qdkn8yp/xEc/POdX6a0+Ogv4+8vw3jRBVAkgbK
7EFw/7IFYcMJccmero0uPKmNRNHbBkHj2aXBhVXVG+F6bdEhkDTv4/w0RR+15Ovt5bytBl3xl1Kg
MQyWMkeKwf3OuDdmSRog+77g9podj1lTcTPS6z14gNkbujFJ+Q3DoVfScW2xEcOo20FV6oaLdpV8
dKfmZ5Sohzcs0ZkIQYUy1vTZNjix2uZT13+FFOUtpnQmQAhczdTy6swq+Y3WQOL1t1fLmoA3d+FM
wvr3s+C1uN3YDRMq5NNBW4CK399eok1bBVxNhcdEY/5aCF6DBq0k5K1rg9E+aaBmutOUYzZKkm+Z
lPXvZ1rocK3FI7SvfsPkw6QdR+t7Sa6fObK3yq0LBXNi/1NHCGHeUMRDFLBc0CXu2vAZaqbGfhzA
BJ1Hif9tBmTSB9MiI7bA77vUqYCId9Qrg1q9+yExjd0AtGoHt+7t/bkthZ6MSyllqmZxsBD2VY+a
zm4JvjWyR4FNE/ufIlejCrkzBCA84ujWnwvQD3/fVkD2dcEHA0dxp2nmbt+FX+pdkkpirezzogcq
jVnrBbugOHeFAQi7ZP03LfdscQT/CzpDb2IHyy3sO/dUfv9syF6gZDu8/v3MN8IK3kJ7ff62sv2c
fODVuJQdSNuLBLKnA/KzrolVQchu6VSyUIIX8HTcp9KHiU0d8AHXM+l+J5xf6lCTg+ZZWlMggmEa
kpidPb6L7Q9jpJ202NsZ8XDQyi9O93OxHtMA1jxoir0nWiwluyX7HYJPMp0LR9xQ8TuCTzPElXDH
yAxiay1dAEtXiH1dv/KWIgm6whrGnH4i7d7LioPZ/n3bY7aUOJcgeAzEtzkkekPuL8Y/YfnBrB8M
MDBeKcOl2gbWhu5YK6KYOF9pZYE+DnNbvqSVEt9HZWi/o9jjPFSz7UlOGG3d/IvM9Zcsy6MgRpPw
VcfllAKklpVL+ZK3+j5JmB+a9kXeHnpIGdunPjMAD0j3EFLuyy79Am9GDHGoFhdPZlrtAkffV0Hk
tzAI3l6CK8/mZ9kkHq7FRB6DFGLkyPplVqqhfglbaC7t7qgkzyXNwwlcev9OkhBD5grQNqeZ6pcU
bk/oXvdRou9WSjQ7kTxeXJmOoNP697NYMqt2Wte8IL/YYXCcIzhRx/w4SieTrk7ZVYzLoCEXYtoc
xcEKAnpu9WVdvyTmX0pFfVP7GIfhbl6UQ1HKiHOuHA5hTH1jpDb/dtXxDfwraJ/uXL3QavDZ6uJ3
QeIdbm+QTITgcWML72ttjtVLOmn/pPDhpln7/GoRIMtYgO9bhgGLgLAz5jzUlpIX1UuXQoP7zS3a
1xvZhQAxxcoTXVOSsnrRE/roisfeKk/T6B0t2Yl73YQGIsu5KkKOFfLWwHhQWr1okfIJytwdiCa7
rGkPS/kARcUp6bqDkUV3sykr3Gzsk+tCfkPX4Yp/KA5w1VbpDGU0li/GUjzA9572quTSs2HZaz89
PHcU7z2wty8dyMkrzZqbqHqZpuBuSHT4hccFUl6FHoXWCnZlm0okbui0TtNrJuUoOklEIHFXccMo
CZBYKDon889JlntvCYBRwsBL1ulmEWDCgb3TTCyrfOm7H3NUHwdPhnm1EUk9QLVAXXGpptnionXp
0JVMT5cvFjdd9fPuoMVfb3vPxhGCBA+wCujarsHQMgts/6lUy5cYKj2zHnd2/Gdhte+6bNprIwg0
EEHflrit02+JQkiwlj7qOguJC7STnfmlU59jGCtz2bjzppwV2AJ7c0ig1r+fRex8qHqAG3pMmsaq
cVqaIxAL0XGsnGGfA5QpUWvjgPAY311boRkqZYhGENdqU0VnV/oSZ8HO9rLjSL+TocmuYVs2R6aJ
p4LzqfLueSlG6dNC8QIvWSmyYJKV4fnKPi9sjg7neg/4f/JSZU3xsbHM6tGxpXW967X61dENY806
KXAFPwXztq4wShC9dGN0UuBvHCfvAGHx6balXYccZlFthnxNWASAxRO2pDGmEk6hqXthuOyQGPdz
+sOJHi04q3pZ6/31uhEILBp5V1wNMC+EyN3aeb/YIVnfPIf7/hDB6PtqXcjvNJWChUujuthTMzhl
34+LUr14UBtb49cye0qg9zWWH8742qquC9XVmSjBcaYxrrqmcqqXHN7XfFfLRkU21kqj5xGmPvq5
QQUTToLQyIBqo9P2JcmDcecqdgYxdiFZr2vvh4wHvBbCsktaICKPYVTJ3Kld/wIhj1qd7IZx+b3b
SKRsqMIExJrpMjSsg9l16Y0tbYtaPC7RSxCM+odmKvKj5caVpEB9LcWhiEQrJSkOeARip53FxWtp
gjp4DpvOOsDX0LTm4bZ5yUQIYcVVI2XUQAJ6tqIv+eS39//u80JYCZR0rjtQIp+rX1abpa8en+LO
yCSKtz7aro/EgqubhZUPU1e7z1pfHYdPYftqml5BgOAUtgHmaRM27nM7FUAFUGuTvD1fG+ylBkIE
aQwwlLhjuM9T2R5ozdllJEfDTgGR+vZeXAffNZfgigEvjWYz7n5ps3E6qtBBu/lLMb+biyjdGTN1
bv31RnspRrAohvXLGTSl/EW/q6PpYKoyuJFrk6UnjpEgaqvcMimPXOphzLq6NKOXvjBYvHPvB3V8
9Ym+ClgrkLg4WZ645VYQpEavpC9W9pGBsET7Eff+7b243nQODNC6QcVcJ0DE07xotTJP3SFlLzrm
avelue+iY+Wlr45Tl3IE/0u0IJuhuklfAsvbVf+JE0+yVhubcaGIsBlu6rRVOyOgmrgeT+Zei1/7
FgtMpUmhY+XDMsiFhd1Iw9qYtcEen8Ep44Z8cBcZUtmVYyDBUtc59PXEuGI3yl2vnNxsnJ7N/tCF
h9A5js3d7f2+WqZLEaLvcc1KCjtBhMaD3EdPBmxwZU7C5wWfS7rACd2RzwfaY/9PAKG9Wz2WsgCy
qQQh1lwxtqC6EyJVZqW5DWfG9Bw/Kmq2G5ncv71KW2qsd1BeNIlUVxN/k7q0bWwsw/P8ebAfhuAl
mL/1MtLH65ZvjgpCFDOr6zjp1fBVFsdz1/Bw6sfAMs+j9S4f6j1EuJ+WHgZzsJMVJTiZs/lPyRyY
3tSS2+n1m+0v+RZFMjBNVtSqy/iVtPXY2E2u+5r+d2VpB8O4z+Z572bVfjQfq+j9MD/FXbjX5rsA
nM8pvre7L7FsGa6Nfl0FFtv6xbkgXlumXDOmIR10EKPVXQdadBtlh6meD7e39NpmEKNx04TinKUW
m0Frhh3UqJ513/qmDveqbJhf9vn172d3vWXUoNeo+LwxTkf69aNOxi24bS7YCshTKvVdEX7aqpXW
dWsLDUbudmO5KxkPD+Kj6TH0cKQpuLJPxejsKumgxeYWnUkWngCqIjPtojeRPIDY99gs753o4Q3b
wxUZ9fQVFFCwRaY4676MdHyh3Q3OPl0k23/t0Qxt486cdMAbXjF0A4YShBX5Oq8Yx66+z961NZwK
kkNuY53Af6aciQorHJ+ghBkoRhQbhekrzfgQK8NTbEzv63o53V6rNae/KLqvwP3Mb7tcLKBcEnP+
tInUTlMbk8aw7735YBn/dMzZBN7HVj9lNU1IEPrclrhh3fRUacw/46OMLwmK1d1SFF5hWH4ZR/tG
/zzVkoGNje2hiKUTB7j58WQhWNjSrDX0ILL9Nvo8Dsuu/NHQwllZz6/Wg1i7Iiib4DNqpqCHZSyO
U2aK5Q/eSVf2hkSLjWW6+LygRap7NXVaPt+qny2126WLpIFuSwCk5TxKg1ICrqxwvDa1FzdqEFi+
3ZS7v5xU1pGwYcBrqU+Fg319PRH3OfWCoSn6zPZpZmziABwI7eA5r86j4CPQVne0dJACrjiC8oWH
qXKyfZWeea/cZ+Ffr95lh8wAg1JhUwYF9DIWz3oRa9NYO76pnfroYMqAljd2gQIIq696K+uA+ERS
6OpoRFTx/JypG94RjzK+uGsBBnV44NIIh8xGiuPmdu/V2QS2qG8Eh7bY15nkKUny/askMOCgyqgl
+Kr2rvs7KyXx6dqZoeKi52T1YxhqDWH9C29snc7WAn/M411nah/Gtv/gDD8cGXvrtbleClr/fnbo
mo0bDaC+B34SHstHZTrKCHC3NAHj0dCBkTWusVwn3YmGsM7CZ9Mr9lry3TZfwmGntark4NjYEGI6
9SLIuVYyMyEudUxla4lZhc+LuS+Cd5Hpv9YjqHPpPLLpkL2AWSksVFbRndf2XfhMVTAd7hMZ2NjW
7yerokhECQHHFqpQ7sgilUZMT85YfLG66THVSlm3jESGaLQF2DthC0/e88yg7qiePEdmt9cS6Ebn
Lu86Fl5NSnxpTl6eeErhaa7fHei37mTWukb/y2P78vOrsZ1Zq6HHRURBxPXn9Djq097I1b3Rf+gM
Zx8Y2j58/VUPeWQjsLKT714Be3ZhXNWDHnv09ronu/NOkjh+7X2X3xf0sb0la4sqQJ8FFp5D0L9X
X3/eXYoQ/MKas9zQUkTo9knpdpUuyTrX/1/ckhXwegU4M+yr8zRYpjZcnFTx9WWCw4C8s7x3mR4K
PnhB+Pm1PkiN6EyWUAGZ4jRrphlZbvuFkrBHw/WrBdCyovNyz72V90YhOQicwfEqxQp892sC7L8a
vRpzceWqXq9qKuM017ChamgOjuV0gd8+lqZ3XIzxeFuDDQ+5ELA66JmHNPlUt03QBr6WpHdh7zyW
w8nKD41+sPXuPjDc0215GxZ8IU9weFuZssxOUSiz1L+itL+Po/x+zrK/b4vZiCuQcNu8O5uQrIG/
dKlWP9VFE+eolWSfgfWwJXXbzc/Db8K9Bku+gp5OcjOmPaAKYGT4XjDVX7yaxoB9p5sIRCc4UMmq
BMMaY62tbbcI/GagM+pU66/Oalke+DvXtpONslds9nNvt57lG81h0PaZDNlva5u5Ka3FZlD0r2qc
ZZJNrTHYpm+W+UNqZk+60d8ttqyUurUP52JEB4+acuy5Hvq0S6h/qrLWdpkWQoHTAr4c5ETP9Aug
Hus43S9Osq+rSpKKbIoBEIBQ5fIwKj7zdVmSJmWSWH6YLD/V1HvfMgnUJcnd632CVz5u3Fxj6cUQ
IvtQdb0DiLbta0O3b8vTmDmH2xI2FfEoba1PMmsz2KXXVZUWV4A2YVXLcpjy5gDK8iyLIJt7fiZE
UMNU88wcB4RMqbezxs95/NqXt/WefyZAuFJWSeGmYYiAfs4Zn4DD7S0bcSZASN3UtmRaY10m4MkO
3nvHe/1lZgU1A+x6fZemXLvu01lQV8ssMaPAMXyjXB7GWDkuleTavbHTFxKEndbNoQ9WViY/UL7N
7bHJ7l9vSkRWgxAF9p9G89ClCqQUla52se2HwfSgwFFQTvVOl1GhbNgSJA6MTZB+rmwIgi3pbbwC
hQe2X0VP5kc47G77w9bnKX/CFAHOF88MwqtbbrfBNOiF7Y/JV/ejYnx7w+dpGaSIs7YKi4dEVGpl
MfbYEYVi40c8/7z9+XUPhUzN0Wjk9NYmIe+qozM0vDxbKkXx7R/JMu6pg+4ra96XnuxB/boFjtYw
XeOsXrH96doS1qnUnGxZrF4BRmc5quOxKN6p9Yd4uou1dO8YB5VSuFtKavEbJvwLip0KtQcviSMI
XfSGeZl08fwx/Fbb1tGsqvssfPUtkDYxErf/FyKc46Ghwue2Cimsj+UpcyXH+MYW4R1cN8BjBEBX
tN/ZUJVoSfi8k/bvzb55n0bqsR3y96DESg6pLVF001AlsSkZQ5N46ZBJo3hWtWSB79UHo98pf8/O
XSzrulz9TTA5WivoE6J/x2HwW/DHdGzSJe4Dz1+YwHe8n7b9JcgejK+JJuux39j91WcAhdIs3v7E
hxjVjruGE4yrwTDfNdzUtMY40VF9d9uHriMAuMr2Cl8KmBD5uxCJgTOPGjOYu+fIbndfRijGX/99
U4P2m8Yamh7FutikWNZSDnn3XBh/5XdW9efrP7+SpnKGwC8OXvflpvcw+kxT4bbP3vTJjfZa+S+/
L0T5oFpKo2n5fujunZdXc9Z6NiQ367rz+7mdCYfUCBrmMkEn/TKrD411al+dJ8AWwNJTv1h7XMW1
9/KAhiknbp6He8fOj14zH1+7+r8uANwDTI26rdgooOhzQEE9r59p2veioxq8uiZ5+X0he+7U0A5M
K6uB/0nf57u4qCUCrp2MlQeigYIg9XNdfAA0gmZqxrKrnqtw+dH1894bGD/ooh+31+k6NHFqrFGQ
JkweacSG2YjuerUY6DFvx++paexn2osD2hHyWvakde3Ov84n2wHYzqPBTAiCXtNEo1V1uPMAjNuu
loE5yr4vhIu4HZTY6Pi+ER4mZxf/dXuhZJ8XHGKy3N7JxrZ7Vnhitn7MlqwfdkMA/ZAmbRQWjwFX
PGP22FZ14Krdcw7kefOgjbLXki0BZAjMCv3yCPE1piwGM17mNntO8j+6YzF8f/UCOXgbj70MRqyc
w5fxbrHd2c6rKnnu3UMLT4TkNNjwh4vPC+sfhwppVsnnD5n1o34o+n/584XjM8tbI6B3LHnWgZb5
T+VGp9vLs/X7LY9sxl4JvShvXy7PPGv6sihp8pxFR3O+04LjpEsqnNf1KHruNFor19ZdLqvCidB7
uRsuapLQEffsxuW+a6J9l6S7xnVoMSp2o2xid8OiaEulh5soBZeNePk2hzJrFjdKntVR3RXRQzM8
3160awEe8DW8TXMf4vlTbEod24CZV8Uqnof0c7Azu1ffxC4/v4o/u+sNVVYFNPwVzyH4K9Y070qt
2w2dJdl6mRaCZ+DxbUn1oniud2VygDbp9iKtln+Z+F1qIXjGEqQjtyU+n5nzzjK/Kse5/4NW4len
S9RpecPnQkbKz2vr5WLRWQgwRpxNz01Z7Zzs/0j7sh5JcWDrX4TEauAVyK3WLLq6q7pfUK9gMGD2
5dd/xzXfncl0chNlX43U81ASkWGHw+GIEyeot0bytLBMooqIrlDkHC9RTCXDhMROH7tX4pvdC9Nv
fk6I2TsosmImL54t8sO+UWbD6XN1eNXoQ5m7fhIXt++zeLEAE6KKYY5yXIx6ST1NjTu9UnoX7xJ3
5cGytD6nn5cCyiQd4yTu8XmdvHX5K9lcN6NLB4U4DLQdaADBQEBExOf7W/OpUixSqq+g3VfuSlXL
PeTTnNhv23qVolTWBWViTGvGs5VYcIYX85BMhsddXhnza6UdjkzbX1dFPhEfX0d4h9HmSA0iujlX
hWjTMKe8ml+dfHKeQbkPXh2FNTtSqRg/zbKo8q8LvFQHqjhgbxEVfLDrSWvXOfaMJhA6hMl76Wzi
NejbpT7nn5fujgTA/DSt8XljwhCs9l030cO8TdbKS2taSMuWqUmtxRbE9KbPHW92Vyxs7fvi7yfu
Fg+O2G0ovl+4YDmd7hu28qqQTRiRJYDBOHvAOKMxT67rahGe8P049KFWvWpu4Kg45C837/SpCDnd
EhuJktXIoYaa7tWVn6xEOQtLJOZdoJfHFcdQbvVIXaOrMiPvw07dOcWDu1bUXfo+kBIoiwgoAjCj
51vQKbVWtjTpQ6RRwT2XercvDzAgH+2DmPyOQOT8+3pMmWNgvkEo+hWpm3n5z+vrL8Kw08sOW4zC
ER7ruPhNQLwkG21p31DLHZvQ4gclujNUL3IOuOsy5fW6oIWVQoOiYLZDNCsmLZ1rAtgxw4mOgCAl
XhQH2krosfZ58feTs5DZDubBcXx+YG/K8M28lWfhY51Ofr44Kqffn2hfDAO+r6pftTpMw+urs3DS
AKBA4hdpdtESLUfL5tzyPCm6sMrJZyScNvageFN+63zBDy1OxEhXXm7kBqoVeRfSaqv1vxjblN3a
yLMF53qmimSypdWXhIxQRUuCKA0UtnErT6ErB1t85cJu/9NE9hvgy0qRTYEUS7mjpeKBCsibrcZP
6R+tOrQ09ni3YsFLRwVhntgmdExcNA1OhGPIZFynIY/t6JvmjBhkmfDMPCQsmu7HtJrumDawNT6H
C5w2Nk3wbwD09w+rnbSgCk+B7+B2GtZ1Zj5jHjuJcJcUNpg4Bsyjsd0/Q5t0WyDWo4d0mM3YK5R2
arzRIcNWqTvM/4vSudhmTpNva8uOV26JD3iStBeIVlXkyxEQAi8v3dYuq3KWJnkWVi2vdjZjFfgP
Wo3c8WIwNpMOttfWMUGUWI3dvnLQ58s0Ld5qdvQVWE31d89mjNJSuPJY4MHuNRbGsCqJXv2++Yyd
/UzJV2toOYoqtLuEzZQ8VfH4perGbTLdWo/HdmE2FHw2eK8w182RxKRpO7qTDh+hY77a5uY5WuLz
GEQjum8BjnHlsHKmrUXGWq/DdqtEry5fcUQLfhS1UnhoVMrBDCQ/QRNdyyuzqeqQ9b7FAmvwr2/C
0vdRlEU8gSsTrx7J0eVDb6tVnzWhSe/TfZcf/m+flxxclDZWaTT4/GS9WvlbtZIRWPj1gr5FVAUA
hLhot5xyqrRUUZuwNgIn3cT2SpJy5ftyHahqlIImEb4/ZIEZecPt0cTpz7elg1pOxCoLuIZQaZN7
1lmbdHBWRCxcZIgTVRsvTmSjyUd57eSeTKt6akvVqkOVx0ENAGiHYeI8XkOkf6R3JJ+DPghigjqE
oDNRrjYVRkSqWGuLED/G8J3WMXytIJnvlkzfJgp1fQ5qpw2D07pP3KIOCBt7uCWXpb8AoK8/2cn4
1Yim/M880fQZ8zGG17JK6E7rY+e5Su1x26S4T9R4zHVvrA17za8vrBTKGKKPXjxwUZ8+jygGJTfV
2ClY2HfDwcTw8n3F6BzUkfF+/UwsCUKrJeq+wO4YgKCdCzLzMrdd2rCw4UV/nLjb32OwWPYya3yt
NWHh7semA0JpAmx6SeZgOCOjOVeKMBv3XXaI+UNPXya+Ui1dOCUC0oE8meizwMTQc4Vmp8BAztwu
Qk4fNGebrTULLy3Y6fclJ1Jh0iNxSnw/rV5097FKn5xs5ZisqSDd6QauHjS9QoSq7aZnUgfXt/wy
VEEjCt4LIGhAtGLJ4Bc37/SkJcYYUtPTza8oKar6Jk5+zL+uy7lUQzS8qGL6rGGItOL5TrQzzW0L
HDFhme7pJqv3N38ecC0xDhv4TFRvpI1o9Io6jdnM4dj9Sfb1rY0CGGwhohXcoYBHw5YkOxp7q8/U
2O3DBgMOjLfiZkjmPwLACgR0KRIzF6FAD3ZCYrEhHJpfuv2L3XyXAlyP9BtehgiTkCo7X/16mlGQ
UyZkSeLIz3YgrV8RcHkQIEBEu4CDoVhgSFY62FkMVGk1hlZmeXEdOuqnKL+1cxeLZIKiDhghoMdx
pUrYB4bWrNSuqBWq851pBnV7Y0VOfB9vc6TV0ZMAXLdko3PHErT85CS0Hhr1i8PZJnPLjaW9XbfV
C+DIhxwbwQHq+OgxlEdmzJEZtUlF7bBOQu0nCJsVc1v/6adfYP7Zx+VK0L1w8pDbFbRCeEpfFtuH
IkH2coK0LgGNdlgWf7EtUAYFa1TQcMnKmYc5dp1SHYs2ZBrxHt1qbXrTggL4PsodKN8AMiIHgj0G
i9QJiHhCwJl9fYMhSyvGK5zDeYQgqmcwKkdHYzuAseenA5xCNkU3chuSBK20zTNtn5vy3vmsv6q5
urm++YvKnMiSbKzIlcTtIshSMKyhor5SrcE/L29W0ckE6BZgrHgNysOxzVExydTMbWipT11j7J2s
90ZbA3HJ2tifJV2QtQYvDsDRopNRWrea5Xi91EhpfW/JLrZ3ty8VXkZwXC7ap5AhP/98jLeqEqeZ
SA94nb0hzc0hOtA6J9+XtqLUEqC3orQLi/leSX1mr+DolswK0S2adfAIuMwocm4ohoaG5TA1f5fT
1yb5xesfTP2Wj38sbW2i0AXBIpwKfCN2XjBBgBJHeOiTcNrqlWEGx2EXuqPrFeZGTffNywTOyFZ9
I8x32aFgd/xHVfl88ocoSPNPaM/F0w2Nmtf37aL/WP4pkl2Upet2umJ04WRzDPB+6pVvE/2WKk8Z
E6MdrDack2edvl4Xu3AF4QCDnAL4UYSVMv0ouNeNOs8SuKH35htgCAALXBewECrBi+IGRalXBOKS
Wgbved/E8EOazXcV3ddufejn2tfNvZJ0K8/TRW0sAUUHzwOyutJdpzoVZY3mNmFkWc+1gva+XnlB
wLy9rtPSEcbbAlkIsCQIt3RuNcOYFpXO5zoEcYDCd8oaplfc+7JrResmwjKEl0hySHFBmyRW3MZR
Hc7Fc5OQYJiOnfNA+LPSvSbjYwcveF2hpXUDQM4loo4m4IXnCplT2ZaNoSNLbfJ5M5ul7iXTUG1i
EPoF10WJ/ZZ0Aw+h6EZGogUxpyTKiqyS0HHowgE0Ue9FNjYbLXkro8EI9Cou369LW1BMAMJ0FLlQ
80fccK4YAUDCzsHdFSoV8JJ4LSt3znhrZxBOLrBIwuDQHYLLUAqjk9ROzH6GkDHesLb1e8da2Z8F
g3M+qsyoPuLdIZM49Kh/lulktx8FtdEOJpKsSFgKr3AbEdgATPpytrihsQEl4mIIefpA2mE7scyz
0/FJ7dN9P7nPmV0+EqOqPFKzm9+bOpRyABv7YCiUtWPof4l73enCzB73XxUy7q8bwdLq4a0m0GI6
2kDlOrc2jLU5l2MfZn+UZKuuAVmXbAwm9tF9BCC+KnkDzeyjoppmlNh63BFoAY0nzSu73zcrIR5R
SHsCYi56kc4tuR7bqDc48pL0i/Zj/n7rxwEoRgsu7gH0t12gyxsrTzuCKmeoRMYdorp7Upmv10Vc
rtK5CCku6crGiZocIlp18OfS2WPo96M7r4EOdOHiz/2LwEYjGYOdxrNZBlJ21WhOBmtoyKKm3E/m
2IP5PTJ9e0aTtFseTO09rpqg0eONU5P4oYqy6XtM0+KHw2u+dTMyeCPoRnZRZ3w3xwo8IGVhBl3h
xFuXmWswq8vrERyi2E0BhUZxSg5AYp0N5jTHNKRpvovN2ne0XTFPh94ZD6WyRpi+UOuAOPh3QTcn
koiSFXV9xdyxNdIwY6rmm1rmlfqDF7TcDVKVDxubxYOnK64RpA4Bvig2ftaVOSIAyfrN0NJuJTq4
PJqC806QBYKKGK9s6fcoaZVOvFeTsGgOpc+zlXhg4fMOjBocHsByIo6TPl+YM9XUhPGwGr4ztLj+
uNWm4bVOPi/FNmC450kDUFaYUR/Uyn5KhoCsuZfLCxOlKZS+0ZxCRN+p5F5gNH3kNH35STWDsuAB
KN0CK923+krgfblW53KkW8wcM54rHeTY9aeBgzDp1/XFWvi+OJgAioLKGa8TSQ+X5Axps4x+an8S
co+X1vXPLywTPBfe0g4Au1gmKffepfag9ii1I1XmfCXqtE2PSlLvcGV9vS7o0pGhgwA5CDT7w2Ix
VejcEcdV5kw076KwUY5Ft43nLUlvPhXgxEJGGdc6oAPobD0XoZeGO3I84zAGbcN/lGvwnIWdOPu8
5IrNwqxK3cXnlerN+cHbldTJwksGTkaQ3dmA1orDd/7z56YCSgHtk2Gafp4Yirjqpsruy+jOGR6T
1vCYpm7a+odL1joklpwpEv7I2yDpSC54EpQJFE6TnWWhnQAOxMc3cOm2XjI4tZe1xksd55vrtrDw
fhS5eGTjMVNw4f2o65znGLSehhiO6U3N/cwzP3H3fWIF5vjWOVtTecTst8DQ7xi45Avt3XUrn1gB
ytp08vV8Jd693FrR34IZ6Ej4oDFTLttkOehn5qjHCmTbJt7Ha1mrS+M//77kJCqQrrpq1mVhW71k
TeE1XeVlN1Mtg9T1TAvJgCpCJt6VQxb2yjam1oZX36NuLeJdUcWU3opjPpHYmposnBy/Lg+jvrPX
kK6LuwFiRvESxStEPsexgQxSXk/Q41fqbF1tJRWzqMHJ56Vz3OAN7LIZy4Q8VQ+4NJgf1+qAmviG
FE4JPAYoGWFViFSkrcisIU8n08zCXNmY8/sYZT6d7gaXe4Ad5/0D/rXNfZFngZH/uH64Fk4zeIBE
nzTiOOSchPonuZnC0kerdngW6u6DlW3pnPu2vk/UZwBTtn8hSkTVIkWB+pokytR7FCjNChvFgzgK
usyLon2Gwmp/cwHagGv/T5AUMXS6VRUmhyBTe3H4Y3O4rseSwRERLAgCcWS2ZJse6r7SW/Zx/Lts
O6wY3OKOEAPbgR435CWkK7weWnSDW3UWKoaPIezKk/EdQxmLtVkFS3aNfBQKLxrKLqixnW88oWbF
mYn7YxpFV7neeyCquL5Qi5r8J+KijF5qud4TkoZxscFul/qLQ/0+2rB6LTlwGZdgx08kSXd5Gk3R
kBA3DV3Na1PM5NtOmD1762Bb4TFPpUiuoOZN5RS9k4YgLh4Gr1wrpi9qgbwN0hxAe7q2tCWZ6gyK
SpIsjGbfQFZ89Ir8YJXh9V1ZNF/g85D6BV4fvUXnGw8+8RKQBwu7gmHiJP5iYMLh7RJAUihI/IGn
gqBzCXjwdMZk8SLE+DSNbvs1yPDSOp1+X9KgqNEbOmtNEc7uZwuUvxRlhBiNGpm7+pQTcabkmcGe
itQ1MuWg3pQXi+d5RG0nLsOUJY1nD+ZXljif0ULuqxytG125J8DtZUayK3jrtZXpNUa6aexbOwth
euhIxdBuOBxkeeUEL2Vm5pAUpXY92tT21lkLhhe8ASJhZNaQpkaDrUzvkmVjV1VWnoc64088in5m
bnvIR3rz8wfQDeQKkV0TGA45rNfzBnDytIGY5Od3K125yxYs++zr4u8ndxmd6xrtqXUeJvoxs8O1
Xoi1z0tmbYzATdVI5Ifu/OZuCPt8/dQsbQHoARAEIKQEIbf06wdMcYuntklDq0Og8apYr7e27woj
OpUgKTCjf01vKiHB3OTmZni7rsDCsTz7vHQsDVL1k9UAWkryu7Z/JFYa1CXxnLU6pQh/5TMJQnH8
J6quF1Cgup0dK2tSyGkf0jE5FAoPBkwzp/pOy0P02q+4s0W9MP5E4FAMtCZLF3LTI18/GjQFrDnx
QGV8Z2dv+nhMCj24voBLBoYzjqlnmFSDoof06E2nLLfGOQFGNt1GHsAu1z+/ZGBAQIgZVQAdXTj+
WFP7fOwZbvycB4Vz3xQvs/7puoyltcLFJdJeIqiQUbRNw806AVtKyO3W53XsR/2rQiw/y5SVxbrU
BqgRcDoBpocCB4Ck54e9N2s3A1giDfWs3unF507XMDDkz3V1LnfkXIi09ROpW0xmRgQDMLjPjFez
XJvytqaG9NaLxkhpzBESWD8gHfTsuj4pb+VD0kSD28laSYEFaZqCFDFiPaPeJ/wwl/fqGp35oh6A
B4Gb4YPXVYrAtCmewcKD7bCV7Txr3gCGEVe/+eENPU6E6Od7PsYuR7kLQob0jSa/6milmW5ZCbyH
xBFE/kxapzk1rUodsU6Knvl1XoEjBVCIdi3OW8jdCD3+lSPj/vE+6TB2AeFq+552npkFRbUb262z
HWy/eUuYN6+RgC5Uns5FSvtj6f1MQb2QhrRovHRK0Odz6PMHBQlVoCNKbctAxp21N7uDc6nShhnj
MLeYSpSGveBWDDKyx3xdcw3ssbRtBL3NILzEtMiLEWU9pfmYZ0oaFvWhHWJvjJ5K9nK7J8B0Uhfv
SgGdlou3ilmXXUIVhldZ4mnRMVor2S65GhSdcMMArgJYqLRBczQgvZ5Weajwu8hVAqfodtdVEM7q
/N404SYRIWkgIYKDliSM9qTPGNPOwq4NmMl8J33g7d2cUt+lK855QRlR4UKWGK9wUEFJT+Q8RwcJ
4UMcxlq5MZJ7eyYryqxJkJRx43lirQIJ5VNtbLi9vWmtkO/HHiCMF435qugYPfc0jBpgh7SM+FjT
DfIhNfHBYdz/dpXDX8gRstAhDGjIh6c4CVkrpVbACZPHx4LY8d6Zoi98ND/T3my9YWrNQ6rEazAE
yQw+VEMTGzCbAlSBSvq5aoNaONwe+/joWkX8FPM6v6tjxdowOlZ+2s/u1h2ycuUilY7o/xcKsDty
xqiAyp61bkxEnskMocpzDawR+Nl/RPHK62JRiIbzj8QmmgBlhuBGa8rWHKf4qDY/WrwF0/HzGK95
Usnw/tEEMGG4AjzSL8AOVjG2pJma5Ig2DW+0uLfGEby4P2iVQpAm5oTLtdXCsRulb1hyBGHTeE/d
e7MK0vLtNjjAP2qg9wZUkmh8R7Lp3Ao6WpWVnhbJ0dK/pPVdlKzNJ5OidFmAPNOZD645zGqeHHvy
i9qbOPeNDISxns788cYhRv/IgktDkQAa4YUsKYNxqC6YoZNjrdwpG8dZOaRLdgWMM9B+SJgjdSmt
FStVFczNjvJcadqfCdg5L7H5g8Pz6baXxoceJ4LkzGI5J0Ybl5HyjMkt/ty8gIfKNxUMsbKO193O
khEjjkJhDR3oAFVIGrUTKPr6SY2PSG1kXqxMzn0ya8XLdSlLlnwiRQ5zcou5XZ7i0NsO+6ob/VPZ
WXskWj7FmbNHfmDlSljaJkAakV4Anl/gN86tADlZ9O0QE+LaXZ60Xqz7hrmycOJVcXKHfuyQDSSx
gEYLDmHxG0789YDOKSsmSXwcisnT1KdcGzxMbfKIuVLfWxKEegbY1NFrrF801oCqFqhpDkE2OkGj
Mo68xFQQJKrByJI1hOaCOQh8sSiEotQKDqtzrWKX9DEDbORYghYuhkKaf90S1gQIbU+WzaVza/Wq
Q4+DpfrxGJT9X7gAqAD8Fu5qPAFkdzPzOFLK2KTHOi08BdjSX9c1WNgPTCkxUJ5BUAM4haRBbM1t
6/Q9liiZmNfifJa67atdtcUfVs6NHKwLK0OCFlcYOi4WuDrzGdDiiDT0GPXRg1OXv/Fg8BNkbYxu
2MfxfOzr9M7l5qYt+7UH6Zpw2Qk5RdKXYGKjRzJ2njG8zAqy0eNDXo/+oN4j5toU1tckvv0+gsoO
EsYfaRYZosNEoTlmBT1W6Houp92o3pji/FhUkA8AEI4gG3wQkntoigHwY6HXZFs+5rh55mAFbHVI
3IIXAi4CfTKAACHckZPf4GcfqQrSxaNmkDut03zHifaJuQbBWjpRJswcISMMBVmw8xOFSwqJZ6LR
o2Hvmzgo/+L6xmUn6BoQvyO9Iq1WXvW8AYtsdpyz3LeqXdTv9dzviQOkFvdyy17xEAt3BRqCURuE
s8NQU7lWZORVozaFkR3jtvQn8FORrvQLHfON4n1tb64f5kUbxysfTVmgMsdTX9KubKO6St0qO6pl
DHAx9xPmegl4u2OMCtdp6bndc+v+RjpuJcPw8ciSLhC8+1E71IACRV+CdPPS0baTRi+yo1thKA0m
IDOPIndzT9QW1RhVzQNicOcursrSH1Cw3Zp19bO3hunOIbkTaKR4iGid1l6bIE/BJ70J3I64m6p0
fic2uhS7wQSeBfHrXxxQQMjwOMU7ZWn4FKa0RiXPjjzJX0pzOoKFaw1a8vGKvlid/4TIEQPJSj61
GfalIu7olSo9NBV9sLNHtXxueL/XTP5QD0WAkcSBFpdbxWIHgAy3181j6WzhrY8XLKpM2gXKiRRA
ynJ0Wx2nod0NibJP1rDnaxKkvIg98m7ubEhgpdeo9515eygkIiDEkijnQRFx2k7uW6OuDIaTlh+7
fL6r2StmzOxi/edfLBOeDiaaZUUDlOSCuKZnueFE+dHqdfRSBIyu3LkLTwgAbP4TIN25tDINUFNA
AOZqbTvWbYZpGPzK6P7EpXo31ComDqJpKbiulozG+LgoEAlpgmjfElNUzhcP+d6+clKXHaO69A2R
ICOmR7PfFkXHin2XRhu3fyaEbe3qFx3blXO2dH+cSpee5x3rC8uKbHak/CGq3U1uxFtnrb9o8aA5
6DECBYAY+ipft2aWOhpL4/xouA0ScsXejvkhSqrci5h+GNw4yCLALE3nbtb7t2LS750xfQTPyu/r
i70UVjmCahtj84DxkvsNWwPtKXlWwFBB2OCZbs03StzyDSV25yWxsTYeZ2F10UOAphLRb4+rTXL8
SpEbbeOWxbEdCx/Tn3xqA1H+erNS8OzABWHQCP4vd4epmFxSawPuTpZwvxvVxMMkqY3VITI1ik/X
ZS14kjNZkkJzNlp5FDnZUcu3putla7TOCxsENdDpA6YOhL0yTARwPLjiIWHHsSjvIv7Qsj8Y5cXy
NY6rj1ZMyfWfCpIDgKir6zqOIMjRXzTlvq4OWuvgXn601M7Lxkc6bV3zO3c6b5o+tTFgK2NQaD/G
4Xsf/SkwWsf98xcr+5/mcmrO6DA71WkZNO+384vWryQVFpzbmb7SFWAas8NqJWNHV1V8d35pnVCt
XvoyjKMv6MS7rosMSRc+7UyaZCZ2oTU9cSmkUe5P83sd3/Ppm6r85qgDRq2nRPesbLyo1f0yfWbt
wYq/kCy8/iuWDt+JLckV7kpDzII7nR2V5lPHPfSrz+6X6yKWzVXkgcB5ilKAWPWTi28ghM9zg03L
SbexZmVrqWyfufoz8nn766KWtflPlBTJJZgwblEKUUn6oLL7PG18Mv24LmMhKkaWAVPGwVIJqlM5
owmADaeFBTcN2p8gId/cwQmmB+Y38dfrgpbcCGJvfBDoQ7xepFsnG23cZAA6Hlm65Z7mbK5/fmlb
Tj8vGXtitm2tG9CjAsUCC1TnscGM7vH2qAcNfXjbic6LS1wujMJtjVYXIWqgssNQ76tuBZy3tOmn
IiT7cs2pr+wMIspiV1IzYPHjVPcrq7W4GURgNXB9ANEqrZZakckcNBtvBI/aD/GNkxM/fAECeBBq
AHSK7J9kuIqTdinNJgTZvPPGp8xa45ReXCS8E8C2iIcjuivPD6HZgXSmUofsqMd5kMWqz/oHk6wl
SYTLki8MIDDRCShYVS+Qq2ABRk07wypZiXXoNHoo1f7RsWbADmyvV5ivV8rObGLNS6vik523z4qt
7FJL395u2wbiF5EZFuMPJddamUPJhyGHHyg6dTvUkbVxqZHvszybdi3p1278pbME+CwItD4G48kJ
hh5jHM2as/xIsaoTkjG7PnlHgeq6VjLo/sNKTsWIn3HiSV08K9AgkedQK7vLh8Jz4vyJZcmmMG0M
d3Qwmw11a2SEEnu+Q8/coS/cTW/23602/drq7KmjfMMN8kgqZyW+kuvn//w22BaeZ7qtXWR6RXZM
V6eIHZHx/UmqFtxwqNh5HS3BsZupvddnZuZV6kR3aBt4IE214/HUr1jg4kac/ApxjE9WSFOjWecp
fgWbYs/+MqulNyuN15ifV7ZCON8LSweLt5hYhx56RzqwCS5oblQWOxpT+qgoxU5l2s5IcG2nBd+x
IXkioxnW9vSc5cVnMq2FKsuK/itfruayZKp0O4Z8d/wEOp7Y8FS0lmcrFrfkNVBQw0WH7iIwnEhv
VlpifHZrZgW0rHyjfSqI6ql0e30t14RI/rtyRw3zg2hxVB1ksZSf3L7X18ZdLV3a6MlBwwoe3pcF
1qqZXDuOSX7Uo2mjVg+T4voq+m0VdlfVZEWhxbNwKk26LEogydu8suEOtDjoh8RHetzrMYXOTRPM
46w9noOR5rEfbX9aI6oTqyUb5qlsyfXxyuRqrkN22llebn7q3cTPAPwhOH1N+hlFOe/69i0l7oAn
/m9tpTNn5sNMOYKh44gLeGxKj6uftBHw8u7FGY1gqjaaOXuFvjZoYOkIoAkRDaTo7QHASTJOgLYj
psxtfkRt1neMu4l91zrby9ZqWMty0FsFci5AQV1JP4yGnfhM4NxJOXybLfc+L7S7ViUtBrORv3Gj
QAL+K0y6pxumKeVgiMd3vaVoMZr92QgaZ0cz0ePS6y+M7NtmZQuFBrLNILGMEh1qG4JI99xrTpbS
aJMT06PNcl9n3zNl/isJRLxXMesMxnIuwSBzNxhzSY+tAkKpcg1GuagAUAziAkTrhMxdifbkuNHJ
iErQXHg5f6xuZG77uN1Q7gDtJjJrqCJINsBI64KTjNJjb4V9eVBAtJGuVBeXdPjws+jeBjO5DGtv
y3ZMQclMj3pxn/dvNl0Jk5ccA0IhcVsBcHQxFqBuLXMaGFSoBI7BsQLeKS9I/4DAcD4aCJiB3FwJ
/g1hOLJhncqUDCtlIHCoaE6PRdxuWZH5BrF3SBQGXZNtMvA/xcifdzkLYsfegiVxGxEaIOGMNDMe
VE6B3zr7FH9z2vIhb5OHnKeHwuJBwlPf0aOfqZltqN7dtxH3lbwKnK49lI17b0T2oTLJRs3XpuMs
3VawYTG3Q7DHyQx4mKQ1x6Pb0qPZHzrQKZe7vDhc96iLloDcLd5G8DcXg1cRJ6eWQzk9xl2A/JGy
BppfvJ9w0v9HgFyYdTFqkHEKUyvcyLOMw1RjHkXLtkR5YfamaV5a5WfNWmAc1uDUS/fwqWTpTWvo
UwVOkZQeO2XTzpVX26/xeOTNkQ1rNF2LG3WipGR7NcDc4L5k9MhqB4ORpyByysGb47Uq2WIe51Qn
6cYl41Ckbo4yaUSyfdEQr68tL0OPL6XmgeTmoSrmd3D5fTb1apvmzgtDNwECaD8Zta0xkC//J+sx
JFfVZyhFOaJqa9MHC6QsEV1z5msrK91R5Rj1qj3jVGsN8NHRfgY9yxr8YdFbneyeuJRPAnnSKlS3
O+xeWvZ+ZL5OnHsxO0xZv83Kn5q7EuiuHDk50AWPX1naDk6ECnoy+7OW/ry+KUs1RtErDRy+a32U
08/1idMiTcCtjTOt5zCQ9yjF/KKjGj2N2kvRPzlWqMyNV2Wfe/6Ws8pj5cZsIt80cAr7XcnetfJH
Xwdg67j+wz5Y1y5c9MkPk25mOtl5XE34YRl56jH1xtErMDIe1emgN1PAjdkby2On/5j5L7X43lfb
JPqTNofVqVQfmcb//YeAU/Z8hVKnQEa0gtdL6+LzCNCgR7ViayHqmVtwdxtzAJaQQBnb3dw2vomf
OmXpXovUO62w10aSL5o4yDnQUoor86KdvAcjXsqnMTk2EwAX7WEs4n3SZfvri78mRRyCEyM3MLnW
rechOWZRiRXVAGit78HTvHINL50l4C8xOxOcCuhYk85rEumjwzLc/CApDrT8pSGDz63YI2nqIbrd
zQBmXVds0apORUrHd56SuJ5r+HnW9D7ttq7zbUSWu3VfMqr6ozojHZAEY/M+0q1eIy+kjBsyPDUl
8VGnX/s1wnRk08J4GfCjGcBvXQAzNFcxGK/hTIr5beI7gN+9fNh3/NkCc3PPv5vt+5itoNKWPMqp
TGkFiJ4wrY/gUSyX7rmXzMmK8YiDeU0p6fkzFkNRJQWU6os0AK+VX/CvLlG8uWkDzfzUxTtlWKmD
Lt3eiB/FkA3UKQFVPrfXtulSINZhSDWnu74aA8x3RgVoeCRq8zxl+oqGy0v4rzg5TDH0Pu3Qnk6P
CvqW+N7sV87F0vEDYZKoZ4tJCHJN0GnShis6PA5Xvln9zupRx+pXzGD5JJwIkaID5By0gfOKHhv+
pZ9/syk0yT1oA3ZtuRnrT0UfmulzpD+k6C62+SsvkThrQm2NCmzRB5z8DCkq4GhxUKIWP6OfH/Iv
mDmHIFs1NjXY9dZw+oue/HRdJX/TdKo+pClkJcl3hb301i94T0rfs4l7bvqlso7ttCPpN6fa9fDc
pFqDNi6mJMDqLMh/xXBwGUs0t8WslCnOhlG8qO1ndcL8jnaP6fMeKDF9N6IeSB+8Tlv1e2I3Lw6l
mLMNgkTHuBgn7cx8pvFsJsecgUWwBRFq2PbTt9TiuQfy1d+EVGyjJlq0tUibAnid/qGTXn/qaPFj
SJu13MzirsO8UbEAcwHwE+cH1pga6mh1Ina92laxekyoEyh4e9E627I6C4iy1tC6GA4DjvuvTCnu
xqWiGb2NZEJTqE/ATW36TN+wot444CZS2j4w8/S5yZvvYxrt1ZIGcJMBb+kDkNw+T6Lg+lW0tgTS
+SMOcouDeAaYmKqi2dSn5JDZtUco2wzOXuVv1+UtOq0T9aWDNhQjoGNIFRx1s/xJnOSPGyVrDC6L
fvhEhnTAnD4Z1LTD3aLU+8JwA9Z94W3nUYxLi5p5xQsv3jMnwqSLLDE6JwMuRUQP6ktUFb/ycTwk
UekVUzt4Jjf9rvh/pF1Zb9w4s/1FAiRqf5XUqx3b3c7+IiSTRAslUbso/fp7mA930s0WmnAGA2Qe
DKiaZLFIVp06Z8Qi+4rovL6JkVoX3Klo+bkp9i9d4jqaSFjgiWoU3WOl11/QfLopC/qga9Uho0s0
ocrRU9WbTozpZhuDNxPaW3iDIxt3vW8I6w1dK2LkSdLukC3s0AAE2AOB07t/g35BFuFfU8J/L+6A
LDVYbKXYLmYxb0ZDOxvLEI15qTi610fkg0MRpPTo9ZdcpuQ9yEV0mKFVH3TZAwFMo9y0KuzQ6pGK
Npz/NyM7SzWPNe7KeAt77YHEPVKJ1q8+acP7m2zVJy/MSOvDzCRG1hlxjSfeu9RMH0k9FIE22yOg
e2ZEi/bTQucNm8F8et/y2vaGYbRMETAyAM93vVyJAz7AqZvzF7DBhDyDBnOj8Ps1C2DsFLwPgstR
hkNN9ZAbowUUsVsd+qdalTVXfV6KT36r5chL4PNaCZrlb7EK0r36fXDkgLICAg7gG7meoH7S8PMX
4OSbJHvKkvZUxSrqyDUnA5jgXxPSENAtV5iDAdS45UWZHZZjmKpmac3BLk3cLDPE9wZ7wNWwjx/8
2I/cegxiVPPKeQgNi/7EYfqsKf16bZf6KLehkgyqvRu1Tbf0aV2nCxanM0K0N2xMc/joT/2jgTba
+458awp5cqDtBPsmKExuWtrintqUlvkLXBCIyuxrg/tIF7snxjwnum9rJZSLpDxu2ZAUQIJebtHR
shKd1UaevrjtHC7LDwAsgmXOA43tuumTbkCnlg/A/rE3Rz3YBT8EWP8IBPDk+4879Aux4jp9SUGI
DJZNxkN9qs0d7mitETi1W6uO5tVpBQwADPSAGYLH/dr959hw29jBk55bzgsULgJkqJHgedaJolxw
uwkwNPRUQg4HmNgbNkat7+0651r6QpyZhoPdbgrDOrbT8vn+2t3uhGs70mZzHG3x7RZHIXXzY25r
D7QkEXiRt3UbR1lZbnQw4rXl+Oa+UZjF0SucBUrlsseUptk4LR/Sl8ZMX/wpmQI/648pc4kioK/N
IzT30KsObDbYb6QFW2JeQ7vKwDzWP3z04PfY4K6muEPdBkWU1ZB3QAcKzo2bPhfSxkaTdkgn2fPC
A638WcZExVi3ZgPy20CKoZEA3icNxFjiVtd7cfEk79G0geuZKo+yNlWXFqSryjTZNHZNnLpL14QV
AyIAl78sNjf3PW7djAADg1kJT1bx94sbUUJitFYMqBUu8bHRDpUDWmLF/WGlAoLj+zfg+H82pHsK
Qceg3va41M4sD7gfde1H8BVGTg724ymYyCnunzjtA9q9vz84MUfXN8trw9IqDUthFIuJ50hutpu6
tMAR+iVF92q9QIIVZ4zTq2QzxRfvWZRWzWVkHHrIgKP0upyHst01YxFlpHnXDVag5a7C1Vfef9cj
FAHlcvnM0uD5AntpBmHqvIJy2t4gv9L0e1vQqCkeJusj2h4DyzyWoJy2hjE0h0M8q25qinHLCBlr
IYwzDVUKwO0+6JN9JtVwpG2xHRqCHn5VHFEsrKwsnTWJ56NwjwS//2TMj8jsgy80iJH0dJYvLv1x
341UDizrA2fdmFjMxhNwAUN99lMnEKIz4bn1P4OWBHGVBlklmgb+MSYFxGrtQLjYOjJfmAVpa1YT
zKvNQSnjv4B8D1DlL+byzkFwdqZi06KR7/5wFSFBhmB4tAVK2cdom+GxHE+1cZgsBUHl2sF9OSwp
6vRxDsgY6uMvYxf/ohY5JG26z1MjWGxVWXw9Uv8b4Hwp+Cw+N2PLwwyOxi8+dUg6fr4/XaolkoKM
l2p27reIoJrpBKmmoTPNM6Ix60FpkT50mvc0WP3LNCjxnyK3cxtroIyE5BvGJ7d713XOrC7HpWSy
A9NLdxRaPItR7rpxDKeKhUu9pSAETrKoL7dkUl2+Vrc86AYEoT/S/DJiejGMzuYl1tDXn3gcOeBs
ZfOro72fgTi9P8XrpkRFD+QzKFlLUa5K8nocazwQJuehJmHPIpbsoFhiqw7d1bhi/WvoJoy5mc5z
AQaIzQfX+Fgz0PoD1Vgmj8T65aqIKFdv6mhw//9xyWEMfIM5tSu4zuy/FhWwciULLAAY66Nu/ujc
d2W+n1S03Ku7+8Km8KrLE4OBQIDpeDL6xN013iNp7KDwVRweq7vuwor0MJ3NVE/NCllpw0bi72PD
FSFZtVDC/sUorBwP4oZgFC1vN0NNArNxN+7oRzMYalrCorRFDfu+F6pmTgpayex7VeUCjGI7+3Ta
AjRTmtF9E+snzcW8SdHKdubSYhPmjZZT6Ph0U3lZlFT2qTOzo1t3UYlHZK3ru3Eqn7k1KrpzV2OZ
jbeA6HgGhbAUy6Auk3hxgY22eCRwq8cEYKDqhaavcT5uvfh7UyiC5+qconInRFMsF7141+sIEZDY
7Crco9GvvmGl/w1E0FGVaapgteqP0OASrbUQU5CrTzzvrREqrSiR5jXair8B9np/5dYH8seANJDO
TdDiluPQJLP3yidco8n4ufB8hQ+u+v3FOCS/b3icaDoTZkgVeYu3S8YmYP3JyD9CRSQYVchn1bAk
n88pODk7hnlrCHJL71Po2edlovD61cVBFs5BTzhKQXLiII3HPquh6wsUbQjRqdjb/cXaXHxfCnma
3gs+eXx/8MJkOr/YterKtDYCJFzELUPwK8iUUl1awu9mFyPInA1DhUXvFHO0dmO6tCCNgbkFm8DE
jsBgjWjO9wBWqXeoZ7rl+f5krZ21aIeFzgD6NwUa/XpHLgM06vtKw1kLDhHSDpt5+qIlXbBYZkjf
yCQOpCfqhRfGpHjD8HjPSQdjaO3fttmz5g2b+8NZXRlkA9Dii8TNDdkXL3KtKCwHWKPlMOY+Xpuq
MqTKgrQydVYAfs7t7OW9v3zI3Y/3f//quqPLB61EQDOBN+F6OWJ3BAcO0LAvXcC0/TyFKKly1S5f
iypCVgyJGVRgbrLgWW2PlaGDC2tZXuoSATLLwhrEEBQ7vkpAdqFqkFp1Mg+VJqQc0K4m73g6jSMj
rSDfqp5nOFfcfK0NK8y9z4NWKyLz6voIeWOI84hKiVSWZcBC27xCOijPv3iHYf7xFwuE/m1k30Fb
Drr66wVqYhMORvF5Z7I3Ws+jxXLDIc7CRiVts7ZKoGPAZR8CPbe0v01PITS+4G7QxHPYTXmYa+8q
9lC3UzgiuwAGM8VtYG3mhFqSkBwnAORLvjfM3tg0MV7ZrIrGoNDD+zNHVgeENB1g/uAiQeb4euog
8h7HJcvpSz4POloXCpSuE1CnIsyOG0GdGdVZAtSUnn8ygGf/OlYgPEjtuNkIPQrcysclnOze2E1d
Pm00htMWbb41+EzAI5uBfhEAVPTYxr7xw2IzQydeXUcatACDTvP5FmQfelRog/dlrONFAUVZnTsb
iWk0HgvssnRw1nk/2E6SUcgDpXuiVwyPdTSG3J/BtdMZNdh/jUixmvFCa5YCE4jQ0NA88JBSnczD
fSOqkUgxenbbDBQUMKIFlbflqp7V1c/jCQSsHJ53N1UDs/IHqBC1FEwdTnfUG7sO+KLliiCwFkYh
U4ybJvqR3Bs8vjW3VoJSKVo+9fyoF1pQjtWGVkJ9t1K49eqigCMLrU8oWt7IA7lel0zoyMxfdKue
99wp2C5rYjfQ3Trb31+a38kLOQUA5J8ou/jYn3LwMQvXoYVmofWyR/OPvWAHlNw1n22r4uGYepMX
eGbFAcCLh023xF1g8A5BtnS+6HNfhfposagD19HB1UYLvjMugW7XJhKlfvuE46iNTF0Dw07fTp+L
jNGHrG3nI7qo2yBBWfWfeNbHGERSrfXcFP0XfZzTB5+PZYTch7XxigxtktbgvfOQfwiX1HNfShz4
6BNnn0FRwc+tXi072xw+I0fzbdYhYmMkaLHMgTR6mD2HbvrYikC2hMfPTL/rc5Ps+iUXPDhjjaT7
ghwY4a8jOPX3ozmQR+7acdDrmR0shfU0NYmzn5hrB/3EigANN1nQj8UX3Z+/puBWCZmefHFYXIUp
/Vjy9439BfqyAQOMEEQnO7CdzVvaDiEaXRZQHjogI+xoNFngKQr8pArBcbFNIcfIEjuMmRWMIJ/f
1X5ZRk2HlkuTmWiQtpAeZGbBwo703tEDLCxsajJt85o1qoCwtplQLAfEDl3gt7Q3AyuWgY54Ii6g
2iBtGXa2Cg2wdnRfmhBB/eLlzRy/7BI/yV+mWI8g4fyRFP5mKefIgC5p6dfb+y6+muGGHAiYsYCF
RMORZK/oMdK+6POXnPRjUGXx9OKnGjvgh8QPDC4eGunMN65G/Adj0NPXrkHtKax1Pr1DU6yzNZu8
OPKsbHZ9UpiKmqe02UHuDOIfIH3BhkgghSXLUjST2cdaOUxPA5YVEKzW+motjSKiSK/y30ZQlkOd
U2is+3I/lAdA21DkbH7KW63GI0bn4dzqLRzaJdMx7Zn2iVpWcjadsnmwwOalynxIa07wFICkHuYe
VwGQ5sodX1XbVaQlXfHq5x9M8zUtP/vFK5qHYhWaUfJfYQi3QjSzww4IleTGfzvvbBcnevlaa2Vg
A1/rqpjP1iyInnmASdA2j1TAtfuOlpk5g+VVr88MpwC4chVrpfq+dFrW/mhpRR1Xr9aysaZ9NSkq
0arvS9uhs9kERg78fsL3lG9VPBWSP4sFQH4ERWATpLi4WUhXPpvXnVcUrHiFEjAordrAzmk4laqm
qJVRXJqRb35dxau2NOriVfMDAPc+3Y8Zqq9LN35qdR4rnap4Hbxo4ZvOetuN6H+T5ApxQ9AdoItQ
WuOxmbDA4JJ5XbKgQWfEG7vebr4vrbFpAC5S2Gnx6lqbFtw7S1i+sdf8xoS0zrhhQWbVz4tXYm39
NMq8nZEpdoJ05ZJNyCrp+VhwZC0wCuq54485t8yz1cxzaHd1DEpxQwWdFLNycRf6nz0PbF5gg8QR
KN+F7NoealBb0deC6UFvzlBE2jH7Z2ejOm9+LuJi81YvA2YISQWADNCRDczmdSShBJfiGLqsr632
jTg08FS50Vs3vjYg/n5x0g5DWpikbuBm7clpDs2kOFpV3xex4OL7ts0TNnPs9XjZL9UBKgj3J+g2
llz/finUsiRvlsHHBIEEpTaj0X8qhui+iZUhIIgLQVZbcMcTaSdWAC+YM4A7Z+D5qypgpcKHV7+P
2wdkk0UOSc6+gHuTlSCnd86kfar3TqEI5uLnXbss8Gd/Pi+Xm5a6bq2KavaZtfWTZ2k/fcB+kCSP
oIey88ZcMVu3OxLqDUi0o2YHJBoC/PWCF00xcGOI53MRpd/rdDtWoIFV2FiZMdAP4aIgWOiRFZGy
YWVGC78D1fGZ1qh5bvS3Cyugs+/i+9Kua9rMJYWG76fmue5fiKlYcTEH0pKA8BAUytCvBnhI1j2w
c/Qb6IUznit2MvWkPfCsfep8+yf4tn41vD2imJse/fT1viPfLA1yLA7ecAhdYLsy5HM3NUZtXlIy
nJGrDvCSsNsUD8aPyfjjL+ygl8iB24GAQB5eaw5c8/RqOGd+E3RjhC7u2qoDBWrhZudjFGAwQc7I
Q3kYlNHXjhbzwW3KnA1nWu2gdZm6kal6F9z4GUzgJgwqakHzCQ6kaxMpMYbU4E13ppqHrvUhmlN/
VvjCqg2wxoEeQFRpHSk/lY9e4XiT1UPkfVf2+4/3l2Ll60DCmaC4tn/TpEi70etQwNfmcj7PR8g1
Js3mP31e7ufSxhEaCniXnSfv0dgNbyRQIAaouS5+vcxbmVex6bQjPt9DPHdjW9u/+fWoBoFrDMg0
uT+1KOohRh50Po+PBtuPyeH+51ccFL/+z+elG2JBHBCLu/j8TKGW8M7K32Xa250HaVqUNwRcVESs
awdFL8Wc5azRz1kXB+VxBjPMm8cAA6DHwG7GRpDhHz3jpJ7mVD9XSHkkmhnwsgnHSSUMv+Kmgsob
d10Qy2PZzetx2D7U2rGf9XPpRDWPPPdtOUzhSFffF/YvbiF81P065fh+pz8DpVOx7aJMk4nfeBXU
hQ2EV6wDVBWQQL+2wfLcQ6OvuZxpMiwHTa/rLelIEcUAdqWItd0pBeuL5Q2fcbZMPxoi0ids0hsa
UEqMc6ZlVQh5YsPasMRNz03v0cDvuvyQp0kR1ihlPKVdmv3AsxW0zdTSJw2IG3+JBndyjt7ijtsx
JdUOqkA8JJ1Dvw5JWj5n1VTzIJ2X/snl4KGd0wEY5rJoT9QkXX8sQb7hu02E22xjh44+gQTRreZu
G3f6vMnnRDvhsWyCGthId7bNiqjFv9HUlcvXpaRNiFaX5Dvh6XQyE/Pr4LUcPXlIief6OCybunOX
zUSSEJTtxV50R+eBSXLjsU5Q5+3bpa/DVrPcTylLi42VZulDS/M+bNOiO9VsXn4kljkiCTPRiJbL
EHqZkYae1unbZfTboOgM51Pp5UnYCm5NrzRGUDKA5rYvifGPPrnutmSOdeZmvUyBkdhxOM/MeXb8
xfiHeiDcDetibk6I/3oSJU47z0GcdP77Kef5tnGT770VQ0/r7fsK1EOQniFgtbthOiKkThqdxgtE
bjfZdADZV1Mq4G8r4QcgJg/aSkKYDi1P1/6Y2lVqGc2yQItsh+kf6T5TNSOuXChA1kQQG3T0B6Kw
d20iAYy9Nqm9nFHhDY12S7UnGyV8/sbq5+/te2lH2lqA37OFUmc5G8BE/gCrwv3FWIk+gIaI9kaw
AQky8uthZCyHOq/WumcAoJcigrj9f/s+uf5+w70e4adzz7Tc2DYJeGEpwrTckyxmSAgZoYQLgIDQ
Brw2wfuUpNTJ4zM3luRbR+P4VHrut4Jo5qdyTGlITUbmwIWMY1AO2rK1xqVE6y55iNPqMBI9HBvt
Z2trr4CWvL8//FtHxCUXPxAVRQR4PJ6vf1uLJHlfj5l1Nq00qOKtlW1i55/7Nm6X8NqGHOCnoWlb
qG2fjSzyn9LmzTcFfF4ItyCr51k3aH/PrE3GUPM4O1w7diFrqKJ0tPr7IU6PZweotJC2up4jzWJt
1ScIUwkuyh45D7liBLdbFSO4MCBtodHiWmJw2zov9s/CM4M2T8BNIqjWN/dX4ua5iRey7mMUUBgR
ZXdpJGaT1pwmrXWm9DjxnRl/mOfP7nj22bf7htbcCr6OMpu4ONyoHDtjQaYJGZ8zg9Zi2h7z3gzy
9sN9Izf5HoxGEMQJZiU8NOTRaD0xsgRlrzPB4bC4ZcD4U2MdjOEDAx8kUVhb8wITUFtRzAVE4jeU
8+Ka0jF96vVhMs5m855rLyp2BJmyBlFCCLYRPGdAuYFXunQkGLPpN4szGme27IeCB/78izbTDqqL
qE0dfe8H6Y558zjpSah17qauH3j/YTKLAJ07m6U6G9XTBMrI5h/L/Xp/ntcW888vw3Fy7f9LN3hm
4mPkWf7SLBAcCF0Vkeja5FpYRnAH4I6J4tW1icLheZlPLTnrxl6fH1S1eJla/ffk4o6MXeaA7Q91
sevvT0nbD6ltwB8tPXCZB35EiLA17418XxRdSOYiarR3rrdNiaCQ3Ba1tzWyn3EG6QP2lVV70u6X
aXzz2QPIo+6A+B8tV7dCeq6zeE6HFMRJz9swoJ6qUncbV66/LwXe2hizvMvx/bn5NZnuxiL9Zi4O
Xj8qjrjb5bs2JC8fMDBWPcGQicvYSEKqJMFaHYq4LsE/rFv2Sc2JuVtDtugERNGXvAH/fV0fpqb/
2gI4ct/d10x52IWIkS6Q7TKUL7P0Gl0ylXPyzPhpGqcnNAntuhaip0WsYk5em7hLW9Ltg8XUdvOC
Oae0/2xiL3NE/vujWbOA2x80UEwhfC5nYqg/TVacxfapcQEbBE+wCuh9Gx1QisfrEwghAwAL+RVa
pXiuLDhzTik4pHTE+TqeNtg7fzEMW0dmzsCtGVCk6w2saXxeqGXbJ79NQx0kfSpc7eo8iYNEqM3B
kJTq6ZIidya+2Kec0wead++po8pYyWh/RCFM1YUN6S7rEiCQW8SoU+bFYbkgjpbGxmxAR7Jvi804
DuGMXgMoVb99e2LGHIHnxmX/JlHgoxXYNkZHPzUJ8gSBb2zvL86KC1x9X8ztxdEIeCJ3Go7va0MI
fgyLhtmn+xZW9uSVBSnAuBn1cdTDwtRuDe9LNgbJP7nx5nsegI9QQcAxodsAG0jLM+Ilo3vDpJ9c
97lIn/W/mCW8J+EC2I/AiUsJSy1xmnQwR/3km03YjJs89oJcVb4VB9l1ogNjuDAi5RTjqdZ6PcYY
MlCzavH3Ymah67wYzTaBRNH9RVlb9gtb8pYp8BLv7Jrrp8FiT3gAfYOu1xFdXdF9M4ohyT0y/liN
aadjSFX8IevOevaO+Cl0ybuQMoWpm9w/CkgI+bhWoqSEzibJA9xmnJk1UpjyD+AZnctPCymjiY9o
YT9D/XBbdYq71ZpjC/wrdIhRbQfb7fXWsei0NK5WwmKrbyr9WyzuJJDXfvsFCyMTNw1AK0Cw4kvO
55ZeVYNDWT8Vyc4oWVTPbyQAFcHtyoLkebM1k4H0HbwhScNSy7qgsrVgMpI3Py2gbgstHqiBAAML
urLrGcPGzZ2kyYyT6+0TEtVL4L+/73Brfn1pQQo2dhxbBpJ5xql3s8Cv9h3g/LNiFOJXyvv00oa0
7lXlL1W5wAa1AneOSpW81eoY8K5HhQTpzpvXCji0QXcaF8Zpsb5ZxaNfhP64vz9Nq0MwDbD8oaMG
sE3JpcpkYv6YVsapLiA3sPeQ1vtvBiSPIpUOYY6+M06T/WnY9qqtR8SRfrMGfwbw++8Xx5ZVOG1D
hgbr3FUPDQrI/YBcnOlOnxEI9o7XoJe42sW8/1QOboQ+ywj3IBQ007AGLpFafRbQygcbCo9SEzna
LosKWr8Ngv17W+HGC3wBys+4+0iTMIPtvbVr3ziN6cZLovKNfVHy9+UgngBPPsfUMU6ZscuzQ/P2
6gG2K0AyghbExDNd+v0oSxTJGBP8fueD17//cN9F1sKnBRp1ofGHbK38bnQWv5jbKiHiTD0s3A9n
ZzdM6Waaxui+JeHNN84COBSw1qCLseTnPxk620w6XT9Zc35w/XJjVPZhtrxwMjQQGfLmG9SYFBtg
dXQXNqXjCIRcTZsUsJlkJND8w1I9EFD/GvTtGW8s0oUhch1Ti3QqPLdf9NNoJYFtf01E2yv7m7W6
MCKlGv1xNO1Gg5GJp++GaX43GKiL1d7Oy13FYv2uSd1bLRG7LrZ2SQc3niHvfdJ5FlX2M6OPbgNJ
PT/y5nqzgI0RxYSoaj8z/nHu9m18vu8tayuHLkpcIdCqh1yOFBt7gJrNtDH10wxViOHZB6tuEk7e
9r6VNZ+0DbxYCOr4+J9kxRLyW6gyYkbTdzR/bvt32vi+S9/nnG30TnEF/81oIs/ppTVpJ+eNGXM+
wZpp6Ed78TfZ7KMDtQm7Od0Yen1o7HHPsjry2jbUveUr50XUN8ke0Fmwzi9fktYL+6ZRBEi5Y/Z3
BLv4XXIYZ1XqOZr4XYb1w/d/mjEIB5HxGALonqXUD3Qj38TTw6JKpq6u8Z/Zly+LqUcyUABidxIL
zM2p9dGZNPSrdJsk9xQPOJUpaX/2gMU6BcXW6edtNb3UU8SaPWhM7rvT6oF4OZPSDjUbNGLoOl4o
IFT8kBt8u9RFoE/lo9HGgWjq7wBzp9l8tqti2xfVS8ed49zQbZeX2zxp96AgDnOIIplJEeQ5b3GY
csUjbe0RDcVilM283w0jcil3ymq/y33h9MWRsT04C7eGdRjax7nNg6qMH9MmRYOvsbk/OWu3nUuz
4pVyEVE8OmQOnEw/td2GHnNN8fnVrQwA+e8MJWAzUqh3oEGidR1GpRe/fNBmliUIJnOU9PuvJv+W
pipwyIo9oHxxJOEm7QOcIDzuYjiUjj5aoHK8E+MNZVv9V813s7m1jfeJCmUo4oIUN/Cagky3bwpq
yd9NYBem0oLqvpPiidM686/WW4LcadFIlJ29WM8CglYRM8u3XJsV0dFetYvh4WGCwpZMuYbur7SN
yxSHWgL628hOQ5MqVm3FKTC0PyakfYks0mgPFoamTegFaT4BWqfYkyoL0pYE7pSXZol1QgY7EBQ3
habC9qtMiL9frE9RadNEZpiI6WvXHTPV91fXAehJeDU2kCsDhZJhgDqDhkc1yfdODjazZTOYqlT3
mhEPrAXQpFkT3HMWw+ky31xOg+t8pVMRASH4s7G18/0osGoG5HZYdA/lGjnZGTsed3jpLqfcfmy0
DA1I71mvaBxcCfZAH/yxIa2HVjUYpBiK56KTURBUZwE3HmmmcF7VWMTfr9ZdCGlQazlp1ibtQr/c
MVXQXEndIO8Mtm8wykHOR0ZIc+SjWW9B2jUxDjM/4so1fpzsN2MpCJ6fvysoooZ9g6Voeyd1R305
zcaubXdttQO65/6yr90n0dorlKKAZgQ7rjRXlLplbXnzfCrRARnrCcSwh+cBgJ0xdzcjo69gRNyV
3fCrN7sHN7dCHvOHQVdcwVZ2Kn4FKrfITBmCFv56xXR/1DyrMeeTE+YFDa2Fvf2ecWVAcj1zSMo2
Ld35ZNkPtfW9K/SgbI/atLs/nWvjAHoQ3SWg40AxWprNuEvqEXWJ+bT0IYoSNLr/eVm+XNwIob2J
R6cFLUohVnY9T7Q0YoOlyXIqU2CQ3HzfmGXI3Adqatu2d4PZeHLiImjtF939p9YUo1t1FnS1Y52w
RqI8fW2+qivS0YWaJ6fozDAjxrG1XciX9WhEmFv6Qbe9TWI4h8LGjapzf3QLf1r86SO1UkVz2koo
EYRJQC2gPI5jXnIYaERS5FB089Q52977R/BvNuXWVASslV2OqoZoroWkGcA64u8XgWQEknJpqGGe
8gKqUW3Uglyu478q5odTorj+rY4IfXZ4R1qQS5cR7KQoiTkPpnXypucl/uYMz5BwC3pIa9z3oTU7
QJ0CLoGC/0raoiVWWhQcdvJuY9lH6OyZA2iSVG04a1vhwo4M0u0gmeSO6Og6Td6TCwW6gZ7uD0Rl
QLpYohwA/IoJAzo9ujroZv9ms0FuGLlfFJduGT2zKUUKm+nWiZFC33X2AL1FYwDlv+GVj2aCtFUM
Astd47BvpJuguuAYNbSYkCzJRqi93B+t2FrSXRNBBdIrIPhGksaSXsSlHZss1Sb7xPrHhuyb6tHo
Fe/NdRM4/0VBFdQIYsIvvL2mmp5qeW2flnz+DCW8R08wLrazIoqsrhuwvf9vRgoiE03SpddhJrO6
jeFNUG9RzJXKgtgCFwMpM6/PHIfZpyJ/zzecvN5fipUXBho1oBAIUhHwm8kvjMwAYXgFTo+T00d2
/GBlR9/Z5vTB00Ml0GF1TS5sSRFo7kCEhe4g61QNJChI6NXA3ap0uFbn68KI5FvD0M5599tIH/6E
Yv396Vr9OvhdQE0FNYubW0ycZR0nSYpAAOJdVHKjjGsKz12NaRcmpAG4E1gotCbDTk2Z94BmX7Th
a/6AgjPeFDUIA7b3h7Rmz0UFAjreOOQtXTp9OLNyr3Ur2BvLwOsgyWENIa2GKNH4X8weChGGL2qr
oB2Qopw711zz69o6ac2+zvf7+wNZWxucbTgK8NozbgCc1IQcaWkkiKFgvf9WVoqNuOa9l5+XNmLF
BmfOxLqM1samYd8+epaiz2zlDY6r658RSBsEwtXxNJYYQVLtAOAHnUtq7itt432vWcCd/zggydE0
uyyTuoU1s/aQkX+aIDUC5cb7iyI+Iod6F4AxV1RO0ZojpSNtkJr3lZlbp4y+jhrIYNCrnNjfefNR
r04UceC+uVVnBjoAbW24etxoVDC4sq/XcGZ0rKAn4KMzakDiv++54rwWK3E7rD92pLmLwchVNAR2
IMHXHrucPw+prwU0LT6WSK5EXmOq7jqr7g36Ig/7Rvwn7VPmd1NNObVOnL946SYbFHe29e9DqBwF
aDTyyLgKRjmu6fZinex0h4SiP23uL83a/oH8sI/jWLi4XARCMb/xiromJ3PaDhXoHgJaKN6Ya6t/
aULaoiiQTAVaksgpHSEUEHFyZNB59hQ+tjZRHoEMnmjCB6pVDPTiRB6WxGsdQsiJQtUdenzmEvp9
owJsrXkYRGmh14SKnMABX1vxEiG+mGXkVFJrP8d+kC3OwS/8yJy1MvSL4XB/eVZHBVwn2iah4Iq+
w2t7EwgLHWagRmeXYfppVL32VpcGXCfYlEB/ozZ3/XnStv4yG5Sc3DmJP7olh8wWa8HzYs+WFvr2
ZP/FaYB8A5KZgq3opq9rgtaVYZkdQWn90a2fbNV2XB2QAKI5vujTtcV8XnjBbNtJDhQSOWXsoUlf
4vQnoHfBuLy5GRi3DAFyxDtKBy5QTs5ojeN1ce+gJ0RbQn1xIjPWtxZ9XsiX+w6wNiAkYZGw/x9B
mjQgCL0lyPCKIm1WF1BHpx/IRLqAGABAlaRWAVHW/PvSnLSLett2ctCYktNgf0m9D0W5jYttNX4w
/c/3x7Xm2HiJQmEbmCFcDOVLhzEavW5rAEDYTuBOX9P4Ly5slwbItSc0BM0oywgDbnvI/E29HKzu
YGS7+8MQ+08+cS6tSPHAqDovLxnmC2DnhW+Th7QOJneXxYH5K1bpg60ag1eDjhHVeqSDr4dUQwGw
NzXs1rLp54PuFPZrrncuXgilcbC5XzVB00xOVEL/Qg9ioH6j+6NddUawduDmgPIsKGCuf8BcFx4p
/RLK7trw2LT0O+/iBmUWJ4XkRbe5b0x87GZqL4yJH3OxlZMGuNlZKxD62k37o8r3THV3XPVB9Hjh
6P9NCSgNp7SLhfkiuI72ue+eUn74mxH8+b40goKSkpV6Tk7IsgUd+dFW+/kv8Fa4tv+xIflEOedL
54+w0cULD7m9fILnkyBj46f/NhjpboU4BLEnB/sJoKAdksaBpY1Rpik8TLUkYgtcLPqkoTmxtmAF
h3wWtJ27H8xSkXJb9WKQp+I5gn9uWhTLcTbrEb0qcKwoeafpYfuOq6g1Vp33woY0W27c1poG1SYg
d76mfNsb+2H89RcLAvoUANTEf3KJrvBByGcwTBUpjlX8hVkZys2x4la1Oo4LI1IULdDeP+RDbJwA
Vg1G+1lv/WCAGtL9oayu+oUVKYrmoP8qTRtWiPYiODzenh8wBZ4EtG4irQU6tGuvQr/vmPPJRioX
PHbtN1BivnkAkGTVgTQDykxkr8UAL9x20dGVXGjI4vKHpXaCqn+jVBmy8oi5wGqBWVgwsfrSvoiN
maMMaOMZkOsbj9MwXRSv3NtdgQIzWrTA9wLMmSETDjWcL23PkYo06zl5TCbjA9rzAQYr2Pn/SPu2
5jaVYOtfRBXXAV4BSZZsy5YT20leqCQ7geE6MzDA8Ou/Rfb59pYRR5T2qbykylW05tbT0716LV+s
9ZRPXumjb0fSE/V6H8g8PG3M2YIncZ+TXJb2ibfRmH8VIzxJqCffQN5y686ywL422QCcEwnBmYtv
BIgtqGjtU/wIuEVcrXj4y407fR4oUV9HlRzCvB/XfWjNpnMyvM70/B55Gtp8+g8/f6oCIqeF1Z9X
Q0TVxY5G0RvUqBDa6q258mC+PN6YF1QYUeiZ2ljnTMKpWwxe5qfOibuoit1RAlDm7UfDAI0DmDyR
zgTUarZznRotwhzNySejHIzPjPr9N21I7bvrE/Xn4TXbUUgfmpDGQkCPyGRmxq8A/2xbZZy0AeyT
yKODfOr7MLhBF0PF1w68odwJemiGJwXeMSjEF3LlAC3sBVCYT3qVeHegljP7BeCgYYlja/ppG9v6
rqbm7voQFw7o+ffnhbmxHhOpm0A9K0Nt0T2wGUCNaQptE8c35xyQvwSGfwKfTqLys13tsFFodYXL
y27UBtyMw+b6SBZmyjQwSzZqDTpBJPvx1Bh2ldW0R41PA3nwSfLbD83Ug4CNDT5EZO5mCwG2jdKw
gac5eQAb92/27SEXSsj/fv+i7JQUlUuEZwE5+FvVDwAMBv6NvL6Tv0c+xoaiLN7JSJvNlkA4FUXb
UW9Bg54E9Ftj355mRLER5fDpGYuDPyel1NH627Ys604a3nfolv5Nk5tdLywgIU8MtP5PNNUfVzlJ
46JjNsgziuw1TrOwaW8OgGAAEwSqLBRqIWD40YArHXTNgXn3BHrYLe6okNfRUK9hvC+P3Ucr09/P
rnYGFL2RD7CSIIgXWmSBjMlNIfK7loa/9MWTIUQQgFshsTRPKbSGWYLzz+xOtlVFotV/dtINLJL+
vH741sxMh/NsPGCk7DIj1rsTsIkHS+T7gtWQO4tXenMub3iQgIGcDew0jqcjSfLRDFdCMxjgS4D8
ccAZT66FqiaY8HtrjND8tHLJTAHcR++PxyCiIwT08FcXlCCaPlY5JJ7ak9HuK+e58+9I0gZe/rkH
ZwT9fPsMAs0CKhzkzq0LBEbjQI7Uc7X2xMe71D0V+Z3VrNwlS4uEQw8YBMiI4fVnxx/tiGYheS5P
aWYHTEfndRoIdfPlj0kDmzcSCuBRgcDqxyVqJBipweWGSStCe4hsI3C8FR+wNA6CyAixNx6pyGB9
NIFib5dqNvZ0wT63qJZV+pO9xqW1dEA9QIvwBIL+wkWKNBPSKCDP0MMdo0rP7KNfO1vWiYg53v76
yi+bcqZZQ8bgIl2ajEzyUhXDKZb5xi33Pd2A8Ddq9bWe8KV5A2nwP4ZmD5ZMN3IxajCkgSrJ894E
5CRWWzaXRzNtMWR+Lzm2RJqbQ8wxccnwzaDbITuwMfTWMuZrVqa/n/kbrxFuKWpYKbIHWxt2RtJF
mgae53QlPpoc19wHIPMPWdSpG2OBpkD6qbCa4YS0fzAiL1WswQoWh3JmYbYqjqVyM4vFcBLG21Af
4mxvpq9purLJFjD5NkA6kyQdwnIQG85mrIpb4RWqwi7L3mvtrTQPY042tl8EPfQckroKNfMgzAch
1/S8l01PwAk8xhGyz6tNXuKlWQdabGCe2JfOtQ5ZZXzKGX8aPWtjjSRU3LpH170ekAnhTsTX6wfs
f/kB4D3UUY32LtLCimWiwtL2J7OxAqPrIlFuIayqy3cv20h21xoPtvXQODdjvTDlaPX7/2ZnrjCr
TU8WidefYrHliIl4pOgPuppNWdpA52bmbt3q0SXQErgq9Mx5X0j1ldXbRKz49aWDcG5l+vvZiTNV
7aS6ghXwoQYpo0H6H+526MqDogYkD4DbzyK7Oh46Zqi+P0ESCCoIQxMlY7HTfG9DoQgAGosf13fF
UiwBZNKfK+QP8/jHAXl9kXtjPPan1Ppt8j1acAM57I3ejJq2XLmxFicPtF/Q0profuaXol9aGQhb
kuHEvmTxq71G5zRdeHMnhTa4fz4/2wEFjU2vq/F5nT1XMo3cBPyeZtATE4xxQel3ka7dXH6dmqjw
0JrYcS5fW5ZIKfK2SX2y61e/NwM729DEChl9u75KlzM3pUEc9ChAagAlvtm2A9FhJTvbqE4QawEx
vL9KDn+5DfBxHbkcsKLaKFrOQkoQvFZQ61XVKd2iQ4X89hXKYJti5Rq5vHonK38af3VkuObPeLRc
QtS+gxUIuQYBWJ+CtXr4wkSdW5g/5Ou8KxxvsmB424lN0AlvXgi86MCGC6pGhN7zhUgbq5EMLdII
Hl/K0EpW3MtlrI0JwgULMRjQLgGZ/vE01o2lueBYqk7Yu3n3VdMiw49qvIxSFzxsbb0S2i+thwXh
wQmnDozFPIM39AVYB9K8QpvIJxfviGoDDM71CVsaEWIGPFQxKuDDp0N75jBF57h52vX1Sad5ZMhD
M35x0D6AtqUNrbZQDNxet3d5DTgIU/+xd5FAkHGeo/+wRqtYt4OEz9YufSPQWXmXsXitD3Zp/tDX
jxzc5ARAM/BxcC3JfKeyAevJdPpuDhnCoyxUhb8ypqVNPSW+JugoSGbm2hN2VnmlpC5OP7gz9ipd
SyMuDgOvCITEqICCvfjjMLROlV7Za9XJgx6337u/jAoso0PcrzUNLWQSkUQE+twAjzT+M+cS84sY
gk1pVp+kWQct22t8X40q0MmwsbQ7QvZN+XmUBn5EHZjDU9WuzOSSmzu3P4sy01ZXOAZ5jc569VDG
WRsA74AooXq2K//Q5sPP67txaWZRUQbMHbV4w5hjTRHRZl4DGblTWoSVKxBiqTu+xtK3tD3OjUyD
Pjti0NWRDR1gpNIjjQdrLcMLn8eeMABbM+ArkM7++PlGWbKL21KcnIAOG/v2qiQQcfg4QFhAMF5U
EVK/EGNcKQYMYxI03Xu9EvYu/vyp9woVBGCL5grpQotBySrw/Zi9lTs9e72+wkufh6OeGvmmjXXR
MhIbbiLLjJ18mW6JLkC/UKy40EUTODF4tEw39ByuWvSs4UiSsVOWfG876EQNK1HMwi6drpt/DMxW
2IWWqhodGPCHd697HNlbYX+6Pk0LbvmDieknnO3RrOlSqOf07KTKGLXOHWS5fedeZ1+um1k43wAK
Ap+EbjvkXed5PpNDZ6NyHcRjPP4yCJsHZpWeUFV8j3ORBywbV5Awi1PnARWpuxM3/vx6UwZt9QJN
PaeBlOgYGlDi4Yl7n/k6/w+7AJVW5KvALo4mq5nrUjXjWTWY/DQxyn+u+v/weRtSURP3/h/qyo8L
5Md5UXoExyRhBjsMqhxeapne3peKAuiZlWmbnG2DWuZ9rWXYaZYoDnlvPyIZt/LcXDgtQNSjBIIo
FgjvOSmkTWIj7RKzPenfhuYwVCsAh7XPz5Zh5PAwKcXnJYmgSqqvRMiLn0cFBNTyEwJyXuwmtpW1
Lsfnk2+2/Gqtqk0v7Fdc4ojD0C4IgN3cG2bM03iqCnnSgUrWUasv6shdA24tDWJiNZ/wZ1Nr9azN
DVL1Wsf7Up7AEh7mm5iucbcseBPUbZHGR1ZhSknPFqGuaZlKJ25PitwP7ECHewV4uh1ddyZLcwXA
DZK4hgH/Ple+8NuGJ9DolScF1uOk+tWYv0zgua8bWZqrMyPeLITsgGSpSYe5apwvPJTVyu23MAY0
HuBNDEzPdK4n82cHbkDXEYgojeakxbvMDMW48mBZ+/7097PvG0z3ytrB91l70EB/boUje7k+Qws+
HY96iFkBGgem4/kymCkC+MHL21ODFRaGimzzS1O9DNVLIt+vm1pYDIii4jGEzLJzycaqN8KQQ8XE
6Yvhn4q1msDl1wEyIHjWQTIQL/k5LFM2vtOaVLdPYms1d3F7s+NDntnCFYTWQGvCmcyWYjQdllaD
BQ+eBAKcEzdLo02J7IkKDgJjeGLNCydS19whcxSAJcmvQ5f+devc/92OA+gKqssoLn/8+UXHW8PI
OuekHovmGLOVAGRh8id8EjpOEeDjETXbqDYESXvuSmB9C3NrVeMbuJRWCkuXXgly0Xh6QjhlIrKe
p+6yymmoXRmACwpoAYfCj2Jx58ibg7Wpexgl34lAHzHtdFzOTpyieMRA1tE4eW2yKcgmc/VtRW4n
doEVXKATfRXc0xzxz20+eLHGTYBX+qB295raMHXS7ZVs59KUgX4BTnzSpEVh/uNg8qE0wWA+YsqU
utMdPAWhi3xEfhUQW2TFb95hyA0gNYAIZKJ7mN0anpekhRY32skNKvGexm/XP3/pCtFNCBHMKRlg
oaVglrtBv6nHDc68E+3aV5nHMGKB0lR7vW5mYSN/MGN+nDJaOLYqXe6dSjyhjTHohpU1WTBAUBxB
DhB1isu2CElaCAgaOIi2+Gl+NvOV3z/N8scs7URXDwDMlEXDc2aaxrP9G1uZSaradE5l8TNpt+yL
Xj8M5lYft3T4ffNUYb0nQgx0roOmdWYKfYQNzbkFBNZGTw5Zf3f750EgAZ+L5khk62dhzuhY6djp
GjlVZpChfLKWLV1aiPPvzzaUR/VM6QZ1T8YnEaNUmdzelIwfjyZvgCImNIw1mx8w7fiVWyfGqcrr
oAehR56iqGGT6OZ5AmILAS0Yw5Ekn/NgZblWNopx/QSe+O45VitPsIVp+vD52TR1Js+oloPfMw/c
GGT+4f/t18/OG7Oo0MsBn6dOBNKudE3/e5rk2XkAaQqAAi6cIJp2Zv6cZ9IZsyQDJ4R8keTZzr8N
2YpnWpohcDSigQ4nDs52ts5KY9DpqIWBmpIXNC6I0cq11+niKPCcQKBpAPk0D9JSW89HUmSgrDST
IB/Q+whQ0vjj9qVA166Oqw/wENRDProOZFp8w2lj/eRJK4ihEdiJ21OhaNhCuRLhMirEgNF9NCGz
ZsxQ4jNOxDwkObgxxqfeXFOmWbj1pgwFgikUQXAqZuOAGlacxTmIjfTqd20+xOk+1gCyer15tj5Y
mX7FmaNFphMSDTwFLZ7zq9af83h7/fuXcTnyLIiWESnDDnL7s+8jmdu3WaWfCAAUdvamNXu/3Ftq
DFCIu/0QIvD0kfiYQI0XtfOmlE2bdgUOoeIbt/ffc+GuxFUL5XH0z07NP+BQmnhjZwFo3KGky0sB
Oihd/RC9uZGlkwLswO4KhyGg43feYG9ITTYmmtEEbrHg+oQuHFN0LQDQB5g44sh5DY5Dl0TXJlIi
ob2mwJ8K9h92BIoIyPKjK2xat48r1tKYaeAkHU8kcx+srj3Gfvd+fQxLWxuQ5z8KjrAydzVlm5d5
WcEEG5/NEpz7fhX04JpkyRo16KIl5I2BSpoC7rnHabEIDuM93L5ejwGrXDvQ1RARatGQseHt+rim
Iznz0kC7onAN0B2K8vOGEI9WeFxwgjuspqHTIW9CP8U0ja5bWTpS51Zmd02iaYXHRgcObtiUmvNY
1jJoKwmD37nOV96Ll0P6E3ED5QntIPQKzFxdK0Qi6JCCMkwyFMiN0LDLjal9uT6kRSuQQQJMFXqA
FxD1gSpTlahenvC2hHZUOj6PfUWggLwmPz4dz48rhOH8a+ii8qtTxdCcp06IOYOy/BS7737526Gf
GxA86JIHJVmTF7jcgujosIB3hi+faJ2msZ95WAnGFbsARR0YH8GPswGz58SnulZyXprBqU1h8rF4
Vszf9bFJBvS5DTi1FKRRSuFt/+xnP68v06XvwVDOjMxcgyN5w0SpwLkm9cMo+gfHalY29+I4plsV
OZxJxmDmX2mfyZE0jjq5/q4cnzT1JNe0ihZGgfQ/ukYAlUA4Oy+3jblZGE3W1C9PnrADvD1u9tCI
0vDbp56R6UExmyUwUwJd7Kf1ixNXgWfkwe2tSCgkQzoKuU2kHCHo+3FHmcLJyhLO5kUWkaq26etN
q4yeOeSG4MLw/sLXL4rxaDEFOXhLimdDvWthHq98fva0m39+/iCC1KPtjCk+r+iBD4fY2brOtmMb
i/6s6Ir3mi31H1sALUwq1ZN2yDxd1Ay1LouuLJ4LEj8nboKkUbm7PluzDfu3CdSGJqQ1oMLz61Jm
eBpJvy2eLScJSPWjQv4x5WJ/3cqftNCZ47owM83qmRchelZCLFzCDEmepgb7QGrmPu5F6Cga2mYW
5Q3IKZr+zppEMf32mJrWO0mH0FLTq7OMNKC1+v7Gh8n//C4bjAzYjlP7z8fflZp6E/dxXzwL96dt
f/PlL4f9uj722X13YWJysGdDryxDcZap4rlU39vmU+I/mWxr8OPgrOWz1izNTm5ixWPdC1hK2WNR
PHVy6w4QNYoqYyWMXN40/87abDWLxKapyTFrSNMEiIfb4bXx5Uo4PLt4/mfesDImSlx4rsxC72ak
9VhUTfGsE3YAYjB0kfKl7r52116/s1v1wtJ0DM9WSENFm8Y1LPXS1kO/GUWY0dE6mHFGt7ElypDW
ZhokrKhDXck1rPbSKcdrEgppAFFcAsZix041KxHZM3RvD76p3XN3pYCxNMA/DhHtZfDpcwhUUcUs
s4VHn6lNigq07/1nnyc/C2+sA/Q2kqekxDVlkIQ+EFKt3e0L23KqVSKTC15IZA1nC1nGMSga7DJ/
bhyDgXKYPIxAPseVA5QIea/sNTbnud4c1hPdlED4IFpB1AKY/cf1jC2fjn6XDEeamEGVD/ckfddc
Y5s1gPaHWlxumvQLh0KuC2U2uw+pfmDip2d9wqMfEpMkYDl9Mrxh5WK9nAcUO5Gpm4RTDJByzX5W
zuPRKnxfHakPyY6cbQj/oige+e6vZLCP173O5enBZAP9DTC7hbh0HogMnOSaZuvqyOhLX/7g5Vf0
ewcWre6u21ka1JmdeUQK5mlREzWqYw7Mg0+3frbJGQjH3Ff91vL9tK6ozkC7CTW+KcUz829GoZlp
5qTjEZrLWRet8XVenkN8Hh1nSBcC5XIBdIPWsaUUKB2OkH2IKgB1evXp+mTN6dP/HgGojMCCghTS
BQitqB2OZlpNHeXwZLfI5ZkoOrwL75i328Z+Lu1fNTOi60YXh/Wvzbl2Bhvt2mF5Nh7rIST+S7pa
bl/YaqhqgWEaDUfoOpgXazrqFCmDguRT3orQ5vcg5g9ta6eJt+sDMf7IoXyMIlCRO7M0u3cIUTJF
0i17iiuhAsvI+dbp9R9wnt5rCacQ5GNNvgjPzfZlwex9bhNwEQJg8K2KR/HDdTkH7yx+nj64zRbI
xuy5xaJvS715S3rHOSL1N4YjRbdEnlH3NYmTvyBm4ciQjk78c/R1FabO0Gy9gssvFnU/Z7I2Q9aQ
ajeaWgwzkDSHBIFPn0Rtmr9pn3TNHTFFeW9CVvjVK3B5MUn8rdfH3gMt2fDCy1IEGqhCT6mnvaVu
7p8GUys3flHru0IN2IhJlafHHqIZOx3FyRy0FraF9iEGgreOet2+a3I3dEmqBZ4lQTNbmEkSdMgp
7KwuJ/tcavY+g1j4ljWxvC/Tge0zwwFjG+/Gg036ZG/XuNuysU13GjZMgPoL2TQAy2078KFFSWvG
zyiDD0Hvl+XetBWujLaBdKdFE/A5INP4RYJD/wlMfQMPnN7pfvRA3R9Q8PCE/B374jv0y4Oeandj
ZgGMUZcvKZjo70GscEq11t5VA5f7jNTDJq1LO2hTqke84SpEC2gbuiJ2nuKOiaMEuu6rY1LtL7QE
DSinZN0n29e0+xECrqGyWvcbJ5kMNdqWT45QYpcTlWGFjVGFhnLSb2j38k417vxj7tC/RseJt81Y
gBeT2HRbMt5soHDmbkfq1KHvxv0h7to+cqwyvutTn931NXU3JhR2A782h7DUPbrXNEbwlb4LxWD+
kLVX3VuxGqPR8aBb1PRtqFUgxQxfdWqEuTbkL3rrlq9jLbyX3Kyzx1RVSVADU3pfuYnx1MWFBw4g
UT53hhQbZiTsnZdS7hR2UFiQsd65Rew8GlZCQ9qmMjD0agiU2bBQ6mMeosO4DQyncA+FU1nfdWVp
v40WoaGflWMENIi9F9BpAXu2Xu2o1DHZfalBEa9Hl4ynaxvCdH3vVvVfRWs4oek0ck/i2jholhQ7
NylqJECrMdCUATm9Ju5CM8vMHbE5gqXSc7bXj/6CDwOxpI78APqNUWOZ5Ywqt0xTQ5H0Keb10bfY
i+Luy3UTlzEtkmwTBx/wmS6c//xykU7mdrmTPgHiFxIcyYa8FtaN/YzTBfDBysyD5XXjkcGw06e8
e1WFwIunDdp65ZpZmi2wGCAzOcHcLnKsivuM1J5EDGMMgYau43QNE75w66NXFoV5ZKkRu81RAP7o
1w3g4PRp1LDNoCpR2hV6m7UAibjIqG7Uy/gza0C3gqoGyOpLAvhSIbilDcPaQCnpHoGB+4AE4ggV
KA5Jc0bQ46gXTfppbE1n5fZc2hbnV84sWWHHGnOFgL4PKNa2pv+F0x0U8Faex+5lgI5tAeg0SjuI
1y6QCK6gCVCVA30arJR852iQAxfI4DSH2CJgbG27aiPt2Nu4ejveIYIhwdibfsQIFwfXQMVuKHMt
arpvIJkNndbXHgeRlaEpvzJILlfcbTeSQha4H9vxGWog/Q+vgbMyCd02bW+GjW2aIdd7+6lCamPn
tWrYZD3pw0yWTcRFUT+2cWu9eITynWaO8baLbQ4mxrF/phIdHKwp3pXfiDvqdCrUbIhKdbLrI+JL
sstKJn9ISNZsS+L/VBVrcPMwFrgjSM9qP7YeFY+bQPje1nQkRCbV2G9QV+IcoiGk+8StvLhrRJnu
Gl2l28YbnK0tHAu5AV3uOhxWhJ4apGnLAo4I72oHnX46Ugix1QVuQ9vfLTWQOc+6fgcqHwZhoiLb
8KKhT6UhWVg1KUdHndLD6y5l6Ryi+DUVPfH2uQiMiGalIuuN9AlKUehpknh5lbg2rhtZOopol4LH
xrYHKHT2ujLjhOW1GtMns4+s7jl3NuAqdFSQrTFSLYV554am0Z69konULbC2wVAjfuTkuTSelXHP
zBXqkHmF6u+zjiWC20I4eUER19BmbFKhpU8+ypKpSl8L2Xd3adb/HinaK4E56lLzkSf6Q5P2v5ra
/319Pu0J0TALMpE1xHTa05G8AFQklie8JqPxkdbITQUpKX0Qq/veqzPVejikDSLSNsVdB5hY1EiX
P4iyaDY965vnbuDZ1xh31SPQa/GmgLJLOBKWvNaGW0Y+BE4DYSTDNo51H7pn3rjF3f0bqHX+yP2i
2SctqHujpDKKbe7w7qUqRqhTszYOjaZQD31qik8TEhIVIHeINLsA0+bo58NXNcbqBNE198S8Mvkd
C6/+bKVGs3IPL20228ElDNYCRH/zChEDqwiQYSl96iq6Q9P8Yx2jUUeLzTeLA6KaGN+vL8bibji/
+Odv5oGXVaW76ZPB3PqB0HZ44EhkbnpHmpuxcrJDgkxAFyAM95+slvj32KHaASWGeI2ia+m3gOZ0
yuoDYzBlMj4egEJBm9bDG/5oGlztst4yX0E6pr+45ljufR57O1Ik6X2KBd8mmUqClFN/a45GsrZF
L3co2nPxVEXaFkWteYOR4SmrT6SyjqwoDrSsD3LlUb/guHy0waNuD8CPj7zox5GavMrzRCXuEQz+
zlNVrOQm1j4/3blnngRdWANFEyA5tt2hKO6qG4lQJhfy4edPnuzs+3VnF4Y74ucj0Vp1f2n+72Yt
Ipmrtf1tw0XwgzgLG86fjcGnRjXoJSVHZCazOCBUc5uAU1nx0MiVxzeJpOw05afUjtO2Rltuww5a
3PGgEcmLZySBgfXd5p1bnzLN0DedPvTfc16pr2Aj98zA5MiMF625hmJZnP2zXz6bnZh0kK8BIcDR
dV/yvRC3Le5EOAA2SgRrYP5Al/Ic96EydOBpjjSOcZVv6qx5KLLqr+teYRaTTSbQiIg6KzYo0Blz
0jRl1YbygQ88eqmJcmSrpW96GvcIZ7obwdKTKbC+oeIKfB1yKPPbFSUsiIsVY4e3YuKXQZHa8gfV
8EK+eURwLRMwAlgThH+zx4eFJ5PnlU13LPEMLFF9l927U69h/aeVPbvZ/gwGUQiAoRP19AWTPuV4
PTqV6rFnrU1hvdoy3RD9oZVrLbeLhgB/RDiLpjoUQz8eQEO0EEEf2/5oGLLaM6a0TSpIftd46Vcj
sero9tlDfewfc7PZ4zXUU00Cc5xnAeLraBgTyMas7LpZjP737OFljAwXCnIXdFSmrICs1r3+2PU8
sCnZDfVxaAZwE30HdCfwbfFY1fn2+tCWZhJoQiDBwOoEuM7svVh6ced6zdAfa/5zMJ+J4AG1nvX6
tkLjn7H9LXGMU4UGvNn7GgettcDY0R9t6gbjW9ysEfgvHFlg0icN5b8NzO5OAkVQuzNhQH9Lhyyw
t7ax1kE4i00uxjD5vTOvH7uFKooRJqB5mkGQ4K9wBE1U/eP2BUFR3EQEgSr4RfG60lsvriWsjB1E
gXdD0JItuBf+g5HpLYhGEBs17NmqU71AWgo8W0fN7TZISgdTO7Tt/yiyFWc9T0j/mTS4Nrw84RjQ
9zA7OqT1BMSjyu5YNTidW2r1EBPv0zRwi/scHYz+m0p21wc3rcPcC52bnA9OYyWzoHF8VI9WvenX
ChJrn5892HtbZtz0MHdNcmrHp3yNzg20AUsDAE4FDgcIOoRhHzeariWJ02pae0xIg/Pou2WzzQ0F
gBb1xv4HNg4ysLaNd2VWJMiLpaMV+XnhBD2KGmE1jnVk+2XzNZZmsaUG9aLBMvu3GIpHoWRmE0pT
00LE9tmn1LOrLY/z6s61UqsMbK+o90heO1uDmuODoiMyjqQutqJGiXwsjR+08pt9YYBQvjI1P+zs
4a2D64rQe8QiCLdpYZsJ967WVHWXl9wItMTxD5WoXsH27URdrxtBnaSmHdqGkED8xFMJuWl2yPbR
LWEVXjUybe/5WNZbqMzmxxb3zSclpTgCs9hFLocqY171R2rozX1liUB5e4OBBb4liRtCTplDInDQ
oqFnP0nm+eCvsJo3t9e6fZUMbSQ8nUeZnnt70xOHNEXKI0hp3R/w3PkFB+idQL/bBJVbyEfXK/k+
bsTwpdB7gWdAR9ytUmju7BI2RMqe+Hq7TORbbP7fqnCKEK8nLepNq9g2ldlG3GmaTzXVh+3Qdtmx
qEV3YizJnS1SKuNeiY4FVV2AvAjNrwdU7xIWyITRz0K1zsaWENMZCvLTJJzsR8LLjUIq5VDGBmmD
oQIMecRlC7BwQR7TQumIEU2VBzmSO5jbothzGudvGre7qHcNHPaa9RCtbuJfHilAniueDG5vPAr5
HjwtFDUZStNlEQ16Xz+ryjV+maTKZTjoSBEHSHXTAHJwNpTtiLsffakeEtPk26JC2Zdpvgh9zbdD
ziQCzNHWP+mF7+19Iv/yu9E4Kp2rJ8vQsqMx1sV+hMB2VLbQpvQBpDMClYNTqYmhvgQFgeIEDJLa
6A1H4OVxVYRN58T2VnkxGIMMp5T3bayNkdGCzTTgZCDAj3lqQL5m/NmhNAm5YA50UdrnrY1CGLO3
cqzNP4RDLHDMFAWWnvCQuWO+U+jrvrM4gVyS9OkrvAffZTnyU4jdkiNv9SHKMkEfuetUGw710Wjs
W+vQpzUUdpzM0gOv0OsT076q5r2FKqA57rzCM3aDSNNX5LVfYjt+sVP+MOZ52JVx+UhHKZA5LaLe
ieq3CqQo30SW5J8SVCV2o5+ke2aU/UEaMj36PfMekL0GdyTypVgiJx3A9Vi75J6qlm3spObvdd2O
r5UVqnJs7hTxeRNM1JDg0lHYQ7ELSh+3s1Hrib8KNfyMG4v90IQXh5nBRogrZ6N31LzEDyEqiJ6b
MTEiznH+K0sv9ihn9Ae8k5UVCVmpsKnkuEMY7e2kqziSEH0tnr1uMCJcYGURDKNBGbq3KHL4vuaM
yCLE1rbXc/Mx7VRySIj2F/NNe5c11a/ExIQ2ReJvYDn+7UCxCorBSRf0mpChqQoaKpTSaTG0AetN
clcXunsHURg/6hyzP5imBokGk5KNhs6xz57J87Anw3cSS/6XIZIJhe7SyDcq+1FLfXGvEVVtRsvm
D3HddxvW9P4D8BkkUNOs9U4PKUd0qUYeNdywtBnrgxb9Bbf1XPy5G9EiCa4+QDMm8qiPfp55tWmk
spRH5rWgwUIhcU0EbikqgswIsncETQsAK3+0IIgHlIJD5THNXs2EREX3rSy+3H7dTioZU78nis5z
9MUItCi4inJ5bAIkz0ObrXGjLw4CWGugRAF5vHhVtH3clCBcwdvFRKlsn/vbtvoPIQN6Dv8xMXtP
SAGurUwa3bFtDp26a8PrU3Q5gqkUD2AK/kFTcA7yZx0um0wQefTb+gByhUfSvFTjzWNADxLSmTAE
dOLFE2+oNKQM2mE4ookYsCKk/q4PYorUPoZV+D4Q71PPJD5PZlGJ0atcSsjIHe0ujjryW6K2mY6H
2O42hV2svBcWjYEwFTwANmjO5qq/XmprYGorhyPO7L5Uj75ehAp64nrrBHrzH2YOKTeQgqEfZmo7
/XhKmBxARsV6dUy+M+vO81YmbiEGNqBfha4L0I/hmHiz75ujVRW50IYj6tjPlinboPFY6HrmS5fY
oNcS/qud55+0Ljm0Vv96fdkW9h7yPACmo+MHjFhzbg3kjwukMaU8uqL/XDD9M3OzX6TgKxWmy6gY
lYF/zcxRq6ifoeRBe3m0Ou+XrsQ7z9Y4bhZHMjUhTuBhAI6mPXP2/soN3rWZw+UxGb+1lrdFGTLq
M3Fb/zGcMgYyEeBhj099EbOEcNJ4jWZ4TB5zS927vEvCzuFhKvDqL4Zm5Qb4U8ecHaoJmAfSHlDP
4h6Yxnw2ptiPGbfcoTmyuq+3sNSHesnFqTfAfwIuvGEjiR6iU6bkaJcQXoUOTOIwICRE/v9I+9be
SHFu61+EZO7wFahLksqlq3Lp5IuVTqfBGBsDBgO//iz6eV+dTqWUUp4z0rRmNBpcvm3vy1prHybR
As3gsDhRKphXaDTogdA16DNb+zlFgHzOP7/xyDhCTm1wunHobmTsjWll5OWsijvo6D1Fk3fmKp4c
6y+4Gs0KHMAyP64HPFS7mtqpu+l5CShfbm2dZliNJrhWsGlf34xjHa2/Ww2QO4owCFCRPTiyaNK4
XARKYfGb+9m8M+tn6D4M053dXvUSbuQl4daF36Kk0vx26e+vRz9h4QCy/9/Blwv1z863CMHiAoSB
m06ijTTis9cmNA8jJ2jTJIOtO9D3rwf8m2M5PmsLPwHlDmT3PzXqG/kcVZCf7W4qIhHeNKGNztng
Y6KIBGHHsS+vVOWWtwgOAYNtfQgkwnNKfKg5pHhz/NXXP+eUwUCSGDkb9D35nO3STSWqAU1wb1oz
FUmnrFsBuvy38xzgqP8zyFEqYGQLJpugUiuba7svM6uy0EWiSLWU2X8zHaRUfEgWgBV/dJGjvFIR
pa2+6Qsr/4XABOBPtPY4c2iWr3zaQlTGgCaHPh+elI+HBg2zgnGYbA1st4PobNq2Y5zmvfX0rcks
Si3/EiiOpWc4bfBKhiBQFM5DPq+D4v6/+D4gijCzC8ntGD/LxpbZZWSLPVK4iQOluvpMkffocP2d
AIzp32Y0wHT8hUP8c7mcXFTtlAux5wgnf9b1y3d/P66Ph9cBSQ2okBxL/c1EqjAaSbNHJ88Uve4I
ut5+PcJRCggTwAjwACJUO7Hbx/l66Y22tmu72QMaWJCkjq9KOyFiJ0tIep958T4vFsaCkvHSyx4b
f/zijRCP45zodp9rpBTUaobqydezOTUChGqX/qqLN3fs/zqFnrpi9pt9MfFMBCIpzsnRH1nTv+uF
ymmIjh3QxEUY8vFi9NqSMxFzs8+6+CaOs75PgwTgpP9iHiipIV2OZCbW6uMogoSsy02s9p4gGZ1j
UMD/jyMcG6yognbViBGqXqYGEEVzTkH76IX9z0r9BdKGi3qOs+zVP1cjFqHP65iofcMvRY3kwLbr
L/W5pq0ndhxiSYCio8ALoRBy5DPkE5L9M+75vtPgokSJBAjy23uBSxKCRoYk+ecadViUxRjnUbN3
2YOs77ozTs+JCaAQgww8XHcEbcHRVlu0nu2KMbGf6N1YpvL7FgqFHiir4S1G5ycM8nEbFHqbhOB+
V3tdNBlFvkVb268X6MRGI7cAwQi0t1h24si7sX00fp1AU9v33lpZ10F7GfOsas6EtidGwc+P4Mc4
i/TtcZmaBnZVRWaQezQxbt/fefzWfv9KwBXEAMBEoIhwHFkoMfUlrUax72ySFex+Bjf+65U6YWwX
TYdF8jjCw3qszcmB2hx9jefO8vmuRDrOMl7W6HiNHFs5Jk338+vxTpytD+Md7X1VNHRoS4w3FNMq
8PSKnGtpcOQnLJccqdNF/m4JYxBcfDxdAynnkY+h3NNmHdECaf2kOeeqn5qFi7I1WOOoUkF69OMY
btNXHuKkeu+8GJN+X3cB+nqAZ4U2HJ3Fqn/8el7bhZSQhNz304vjvCM/+fUenFoh0DCAPYGGBEzV
UaBhVyEkoiNH7sODqxOkBFn1478YATYWwjBwlsDq+TiDqjTz2HkNnKgSzb0YS2O/TubynPTdqQsI
JM3/H8Y9WqiGA0fb+himFitP3lnlwbMT+8wtP7nXQPrC3EK8FuraH+cCEg5QX5rLfRO/i0NfnrkQ
JzcDamJIpsOY4IH9+HkipAAbmci9S18oWBYT20luzszhOA3z91JALSTG1VgC++NYmziNBdydLfeA
nyd2v/UjmuXqvSxLyARMqBOQxCiSqFGdGfnU9JZmYrAxp1pKR1Uh2272xV7N7278YDePzvTn68N2
wv/BUwJHcUHWL7jpjysI7kOfCwOPGmDC1K7dlzDnm9mXv6PGSeL8XELz1HlYbiZgOKi5w4k/Gk6j
NNN1VOwHtP1yUQJhwzn5y1OLhuPgoBaO5Kt77JXWJZRKgNoV+2bYReFmGDPnXBe5k0PAjfcdiBrj
UBw5jZUsW7dt8XYpwtMpB/KhQRlsFGdciRN7A3ENiBuAlgdX4i8e9B+PyziexOGeir0W489B2hkc
zITkVhLoJbURPn37KIDRDZVsOC6QO/h7Df4ZLm60O3VcVvtY/CA4auWDclyUM9yE0PuvhzpxDICT
QsgLwwD40qeHcxRwuwcfLkb4FCSDc8YsnPz8khUDaRW+xfERAL8FATX2ZF/dsz7tz7XkOrH9aJKE
9x7wqyVLcHRnJFixlDR1vdcOGn5lfphN9urrBVpekX/i9cXkAOMLYTD8fjyUx14eC0w9aLAl9pXD
byMtUj6sNdnk8Zp25aqWN6TLzxibE6ftw5BHz05I2rGkHVV707nJaJlrdHPJwtHducxZD7nefD3D
46zS/5sixMeRw/ThkB+tIuLXlgAiq/YFadK8vImca2+4LtWz6ONVEL0G8b3LVEYDnTbnSk/Lu/Bp
eZENRvoOeBkYvo9mqGhHousxUnvdy5Vur2J3h54Yq3DaUOgMxWeSCsf5wv9MdRGCBRERlYLj5GTb
xKOC5Ap2c76DLFSqwOAlk0pzLtLKfw/yrdesOvSYcNBjXTV3dnFO8+o4X7z8BEjb4CVZ5I1Q2Dty
W5hqQu45pt0Ps3VrU9wJCIZltGBrJ3fvXeGs+879CZ2yHxHkdoUL1KfVrXMEMWLSAjI4MrMZMN2t
W79+fRA+nTuE9UvLuWUvXJi5o73IRYRsHu7TwYy34Fgmk71u25VXbEj+bQERDIDHDsgl5MwhI7LY
jX8snDsq07dtrw6uEOkGWIrvXqG/3/8rKwYIDgzcx+8HkzU5RaTxfTupnSkbZZt1b13zWpwDe32y
cMtSgbUO9TL4B5jUx5EqXmp3lF57CNIZYkXF+us9OfF5DxVBYJUBykQu6WgiI3ObSrVFdwCDNrNG
IIfb6Myl+HQFEcUiE4mdh6lb5N4+zsCXzmTPLTg0vvuHywMbN6TdGGtPfTSZ9s48bSfmAxQr5gMn
DuWsYwqd01umdYO6Pch2a5FL++7bywXWPJLRQLyj3nEsHdYJToHsLtpD6/7JV64846Od+vWon0JA
F+Jk8SfQ6qLYFHFQdQ9oyPem4zOH9tzXl/v5z6VQvQj6kLntoRGvaeCeyXh+eiuRZvn3tx956F6p
8wGFzfbwUk5768X0j18v/fIqfbDk+D7SarBpaMoJ2dSjk2p1phoQaDaHSj53PUA73dYPRKrGM1bq
83GFz4rG3giMscuf9M5iYJk4tEXaQzRdjyMc/2BnvN9ueDXNW4pmZN+d1VJjQui3iEUgh3R0OXLp
TZShYdzBAkHSFjoVcu2HDyM7I5fyee8xDtSSQdDykFM69mQgbxrXQ963B5utarYyZ+74uc8v//2f
ozUScB9lhc/33Y6ph+rbvdbhE0PLGzWkAMpPn5AL0HumDmNDeyhmmY51ftuA5GvbIiWRTO3Qev56
Vz6fZei0wlFB8h6DfkL390hZ8QJciIOcxsQ273n4WHzbdXWAckaVGupQCJEgu/5xycycc8gyl+PB
hKB2123mfNsUYgDEFFgyfB8EkY8D5LSrioD15lDESVdcF98uAS3sNDf4T+y11KY/fh9LBzA/gGAH
6EbEChLJ52RzP994tHkBHhV3PkAt8hNsSPBqcsLCP8T8xS8PTKxdsq4vvr3VuHu46Mgr/IU/fJwF
uhtMcKSYd+j2rjtmuhOrIvi24YVw1j9jHOVGBh1qnDaMwZiTMfPYAEb79SxOGK2lCwdKJ4ua2ac4
1av7XgDG6x1UkQn3Bs8LEOHvBfTEvRUnw/fXDEEj2tggpQeV/WPRctIPdSWJ6xyimWw5gI4ssfQ5
jDZ8whPXEIAbe+mgATWdT1S/pu1nKGMF7oEN4SPQmPJ6NoXcjswrc2gQO3ta6+a2KEJ0iJuJu2md
KagvgOJVSaVGt04pgRKFCTRbSURee7H8MSz/WsZTlwTRVLlpGQfNZvRFtWu0/uXEPE8iq3KSaUAT
05U3jsHrbBfsoaioBfQzdUEzl6UTscQz7lvgofPJKBr3ouEyZEkcQ+yqbC21Mr20NnEbjPti7Me9
NcXBazVa/Z9cNm9lx1A3r/pfcSX/aFvZ6BGS/1FNse7DkiUwdWXSNBaHiIndpkMeIi8Yj/YFo+Wv
0uLFWumgTbjUSOV5d3KGSXftonnno93vRlSVr2SkkdFtHfYCiVOgqItpcnC0dQu8be6t51b4c9oU
/ksrNFpaFyH72TY64ABj1wc7Mo+V6epsBvL1ScRhnfXMHtZ+FUPAQ4AtN9h03rKKQz+eT+RgYGsu
u8kiK7e3fs2TF7WJJjyHuGoXVX+saSySPhjYyuMquFGT/QB2Dn9olbK2tmqdNPKBQkpzcE3trEDH
F3fVo1lw89RzHf80KAh2q0iUZGOrHgS14cmOoTVh15NzFcVY/kTGJE9brcbnUkGdKwlrf0aLLiEe
JlUjCAMQnV5Mrtulwim9u5AZr06iVgLHLKUb/fB6BwBOqxBpnuthTqZpbq5Ct57eGBneVZt360Z1
L3JG7i8RpeOPSV+BZKlbr/hdDdGjUdXj2EVPzjwDrIC+PuSHDjkOYonO1Nya8gz9vSP8v4BbxkkQ
j3WbgrUuf+MU+kkFmZd06Kjcs9AjWy9u79GA4MW3xx+5LAvIznXjinXkXdumTWgdjLfQCDM666Le
r687q+43ppV/KuOFdN1oG30fgYW+z2cyvHloV5L0LnUvKdUU+qOAkNEkH6IuSqNxYgdIa/6UgZZ4
hqxgkfAwe96yFxsiYFOpVZdYpfxpbPU2Fo2VNLzwUsmBsDZ+blK68HWYKqJ1p4L2Irb6wF0xpuSq
UmUhMjLQ6ErPBWsS5TYPXpC7KiGMDqsgKNmmLmfoxPhaZXbA1R/FIQzDuXiA6kyekJp7K1nnT5DM
dB9HKN1cTFP3uwH5eUjAaZaXUEyy0l77L33uzmFmhW4XbQWb7d8QoLASp52c8oloztLAmOXKGuvC
oUOZVjmiYhS/HkE8qqqdCEePr6eC994tJcCE58ECS7brOhupy9NxiIMsrNifoGxkFnZlr1d15FeJ
D+patY7GYcZB8p3EMWRXTi4BWWbymuaimyAlE/Y+BD1KA52SdpgyH4PtQvgYW5KrPEXmTGdk4j+c
ouGJ9sZfTLgNmLwiTw31IH1CrS5MBkraYttN0W93tjqxM7y95nUrrqWBPUrkqB+A/trZRfzDK+fG
2syDkgK6CuAmD5Td07F6rmZSv0x6eAAfwV8Z5ntz5jPzU2kTmEvIs5U7f2iBTOklH0DMUO5jNzpY
PZcq71a5BI1neMzNgyQiNxfat/Kt8VV+mCA9a6FrTK+ysfZlwq3c3aDhbX7RaCFhcNFvk25wVm95
SzaaMpb0Dv8ZEvQ+xNPZZgF+QNqFqk6hWJBrmBVa3jQi927bkfLMDMPQrCbfXCELOya+7SGdEwKi
XQ2BPYC/O0ZvDl7Z9VhQ8oYOyH21HqDmvyLU4Cqgbd/tWHoOhahrkCdSk+imZY5gGa/99ilq3eke
ZdZffWmTK6GHO1lhd6QU08/GrwuYGtYVKXgHHKZm6IO32VQAukEzdpf7UbWufDK+9rqlG4AbxQOx
xodZls/os6IugDX3d04VuLuowVHBnbYAGBxoAlC2TkqLsAzJYQqxDTmtF6z0zuLUgnpPMAxjUon5
l/JJaW1sKBvRQ6zFlAijp6Sphnx69bTnZNyMJuth9xd2aJChDutlfdA0oG1pfyZQ66njxBgvhjhK
9TY0rkmLGU3bAg/ihitoAQ0JXf6QnQ0d7mSAYaeJi7TMvPUs4dqZbozh61HONNEOQLbMCQze/PFH
MzOVUNpt3X56rqcqytCfjSUKfPSrfG53nUGGSw8VhJzt6lccIe1VQERFh7OTdUPrrny/iB6IgW6w
bwaQRgAOf7Y0h2wVC0GNyaehT+YBfmIie6LUJvYHaSWwY7NOnCVpks5VNYKeMUmBs1vkeCmr0CLp
HLXWDYHuJUQ+IqT8XE3HLLJaSGGhXzHtrwnkDrktZcJy/DziCpyyyrib2nKdFcQlo5T1UXntjhyk
277aKB9rwqIx62ZHr5Hx7g9QsSd3TpvLFD3dcHe9pmUmmTRKwiET4lH6UFFQE3FWPuM0q7x2EhkF
MCFFtnKCAwAGnwsy4g4i2/mmGmeQN7T5M2EdUzy/Ko1QDbwLJreHrJFDMhG7ZuV6BmvCHGqemwo9
74ld3gEHRFfSKvUzDKJ5rvg0ZbDV9WUdFd0+UqKG0Qi9JqWh4TdONc0/WVHV7rXV2+alFx6oOG3r
ppDfrtNC2+B/tOLN7gJ/HcBIJIQzJx1Gh6bK6vlF0GE94rD/7bl6T4z9COpMA1yNFR0iVbrrqC+C
NmUjsAQuCjTJ1No1GpD6l6of/ISqok5zn0B0lcbObioCdIQPZHch4DPBt4rqFWdteI8XrrkBArO/
9DkasnIH1wX9TMMyFQjdNoZ7/YY63FzFMViWUTFGDpxdULVkBDAf+tN5z+5QPmknKh6hoA8Wzhg1
V1XusARKUejm08GjUmGDCzQSHt5FM/LwK2sAWSovXfm70yTM8FvtxOu6SsADa5bE7eSngVPUY8KH
pvW3wuq71AoGrm8Hzy7eOge+zuC2l23s/NCeYLtmnipxAVIg54ntzUObQnRrRxi47wFoJLIHDzXw
2+c80neqbOqtFQuWOrzYwI+L/DFr9bguC7ppux7khsDyMtsag4tqkjqFlD0E5cjgDGtWo5VPa88L
AAzPuDsJqKNJENF6XwAR7eYr6hXtarTsAf9Hl8X5a9vBd2YB/DZVWCnRkMthgZsxpcpkjKN5EX/7
Q+j0qxzGNfpCSLQeAN2FxxuvjLKG+r9zV5Jk5hQtHND6CYhGBknBUiDZx4okLg0mEigk9qdovlYD
OyhTvKNpVrUeFe9QEOqeXN5AZMAJnufJZ5dc+7eQtUBX8Uj9EbWMbsqc9L+7SZEdi2h/PwNECVso
6x++ZcoHmet6JSiZtrkKTAzuW0XK6xwMzMQScX5FmnheVxEa2EWhqePMaXtfJ25twTcruR+uDIlX
JMJj58u+hoNnKT/p8KL+VBNewoQ0bnHwiB4nVGZC57Wmbf0M8bjX0BpeoYdHUzEXHdy68rmIzD2d
asjptRpwnQIWZ0c6Pais4gHU3crSjG0a4Zn6PUZztBmjcniFY9FmKMKAcecxB1Ru3TarIrealU+r
aRVzp7xCJ8T21hGG3HUacklNoHzsQQCaWJl3AthuNtEHrhVgkhSsuBB0+rB2ktwb5jnLQ8tZWw75
Qws93FaOfGiDQODxhPDqTFiztWVA0TW3BgZrsET+yjqp4cG2QRut0Lmm2NQwTqkBHuLFs9r6qiAe
JztfEbDNuQd79bNQC0c0gM+bVgMt17xqeMZZcY9C4++aw+mr/TJ1/X7KWorUXe45f5rS1Rs3h4IS
C/G7OfZ9JXjEnwBvi3azcsrVCNrqjwk3+qCDGd593egX5vj63vKsWzhSwIzFoUZ0NPXQT2qEtwID
tV4rWdj3KNNHemNPJYMyRi2H3LqCPr4sqqQdrLiHr4o6h+6bBh7kLNe5IS68NCt4HrA1z7SK/fza
18hQh4DzbQkba+9CDTbUBOLBuWwHBJfC68m2AnO0XxWgMIdJPqGwA7V/76YJwKgti+rNKX14t3LS
N3aMl6FB86qFFlo3EOYX/YNHeXfRh/inKpyKTKHTUVbN7lwlju/gAMsgTkCPzs2l5zEAXBTSUk9j
kEeJFVZYloYodF9X9UU12CAyQ5X8NfBnTtDIAA6yN0Z3oBIpqH0UDUCoM0t5Xt4TG6IeZSsPguiH
GuWHSy9WcANzvKhTHHUpLYS4rQG5SEeUV59kIO8A54fDRiAfCA0m3OuiLi5sPCMbZqtogy6gDi41
lOogbi8vSTyQdo+mKE4SebSR17kpGnGDNqd7HZAXAnX6fkdz7UU/KCFthWPYVwltqjfh9/eQeHpw
YFhxcL3hqSC+gmRlZ6vEcqb5SXn9eAO7u4PEUAC6XgzhMRVHLwObn7zolywknkZlkW0e+NZLKUuS
oFcx2gWwsHGKNQuN2FN0En4Kcvx6r67DX8PcR0nvuRB2Kv3VNKnHuuwZmNO4ICLq3rshynHd6ifP
jEg2Qss04RFMaNPZzbaBmHEK+gPkvsaY3MM/figijz0Rpwhf0fO9uJx9yBMy2YVVUo0U0oGgeaGb
mK/FJRraBnBgoaoEGnZB1vac0z2EG2OZza2Wajt7/b6TATc7SI5K+1AFiP6KGK1/ekPf7WF657q/
GpqyzrpAvE7hfMD9q/NVoXoZZMjIiyATodBm05XRL5dKBILzEIp1EXYvagjhqjUzBNiRCwHsKApl
Aw/EHXH5al3jAMz17FyAkhaiD4vXXPg1+UVG/5cX92Vay0mAPkp+OR3aWjmwUcnMsDhoyyhQwh4L
rGFD9eMcQRBuimyKC1YNfxpvtiDuGebp1IY46U1b5DsNp/pSuVYPnrJROzrnVhoPZc2uIErn73ke
PI0KXRlsNt2BxxxmSAsgMjSshNmJ71tCnyzFrCT0K28zs0qlE4SOt7OJinVdUriQjDU/AiMHxP/K
RuMKWrYvaGOoMwaa8RrhLE1HPcc7wfI8JaaMIORaDfeWmatXHiv5syl7OWzRyry9LQHtThy8SENq
Qu8AKenooQH3cRualpWpUxC+Q3d6/0HxnOH+B63GaSFgH8OtdJ8V8IUXszOaPqO1FTZrWYtgM/RQ
klWSPCF+NhmYDvIGKjn9qhN1h0YOrv1a1bqftkMO3zyoORaxBvUfj2MM/RlU1rsonjdqjH5i5SnY
11WTNBH82Wkm93XlmS0Y37dxCCEz217HTMeXpA0hr1dRsD+15q23i+t+XvU+cy5ZF7VpbuY284x+
RBLW3QaW8xwXCL7GOn4oBkzM5X4SFP6OlsgAUS3hB+RvYaee4bSFq7lw4wvTImyMgS+oGfLcUCfw
5ivDqxnmAny9lpi2Si3gurLGpQy8e8RBeqK/QrRCT32rQmLPq7aickDyCbYSKY42xcI2SQg2U9ON
2ziotm77M3K3OugSiKu+O2PerrtG2VduAZlBKMPSdx9pk9ci1AjhJcn7LKjiKpkqeYsw9dHpcr7i
wwDPXHXl2sRhl/C+q3aeQcZ2asjzZDF1JUQI/TRD1Wssweu2q6FbtRDauqGeZ35wCqZx2Xt+RsLy
3nbNW4PwacNZhDSCcpxqVzW6gm6cii10L/Gj+yEeH1WjCe4ykmep51dNxnE3Uq7t+KKpLJGV/lDX
iMxq740Z6T/jtTY11GvLN+T9w6sKeKJrlgcQQTTjkBAYnqs5Us6ttoWHBI+wSDJ4lOByWz9jx9x5
82xvWukZiCJptjNOXiLOJsBm9fJPVFjvLQR/kjgqDyGH5K+CRw1+M/lFqYwT6BqOQLRD/T73RRBc
jmgC/+jNyJjZsQMV4MKgj+GQt1GU+rmtb722BKU799VOQhy3SO2yDJMCbPit25XqgckcQxXh0xA7
QzaACL83xlXvrG8GkVBYUxjJef6p8ERstItQeD0iVPzRBg6MVgBS1lvncicxXbNvbe2s5wDuGZQl
Cijd2o68lzwYL/EQyy4NmpI+eCa+8/E3UlMN0jnq1wQMr0jhlk/I1LX0CU2I5yTirVjlrRXfiLDP
1+Us33nrFmmJnlVh0lIxIuEYvxDjlany5+5pBvbtFj9PQZZZBy4y4TOiM0QV0SpwGgY9aEnDtaET
aHt96a1RhH+cupa9x73N76aBPvV4qrYDoLIpjYy9yPda7mqmwZON7F8F65wGOtA2Fou/9a2j0yku
0ahCeUPJMqOsac/djr+HC4qCUQOzGOfui9ZDfWXNUfOb9ssRIN4dfnyXjS2d4I4jxQYpjn5YAULV
3NMYEbA9xHtnKGg6eHWYOG6NmymFgY4I89IRZgjSmZG1d2ZHvKAxpt7bXTdDW05fD4Fx7wD4K/vE
OGyJRCzu4Wi54wjDi/DZVabcss4CeA7gaWAmFDJcl7MbjBuPiOmuZlZ07UGaOZuELzeL+djr1sQz
RDhklFSxNSTIVwOCmbsmRCDCvSBtbPec1NGpggM610KA14FUAmobH4tBSnk2zc3kHsLhaQ5Xg7ut
zfercuiKCxREAJkRQL+OakE8jOB+CO6i7JfZ5RaZrq8rQScqsdDQAQ8egDL8dYwn85HzcotOugdh
rTo/tc+Bx058f6lTA5ICRgWEA46qioITGvMujg7a/wWbioP49e8/sQX/fv8YNxp0kNQuoXpzqBSS
UnTryYscGbuvBzkzCfcIiQS9hykqJAaxEZ0HW2vz/c8DvBED7QTMG6pXH4+Rg7SQHtGGAcWZy/c8
OlN9+/zjoQ8A2DswNZD+gVbMx69HU+xaLuvdA+Bs1kUktl//+M9V14+fP1obBHue0xX4PFG7OLwY
5gszbUKkLr4e5twsnI+zQFoTFRNLuwc5v83jPfv1f/v8Ea7CUZ3KUZF2D0pvkSF3z+zwyUVCDRRd
tlBvDfyjPUAjeRkwhGsHSdZQfp5UgrYJ8RmFg1NL5KF6Dwwfwkrof3xcIqrsgivkKA5ixFMJ3Vb5
TR1G4PCQKIe2F0GbKkDCj/t4MSirCFbG/sFD8pJ5K1F/lzh4NMAxRqCs51J1GKCHDLKJMkq+jTPH
CKAchGA3oDHcJ0VUqxlcpKQc7/CoYvgFZyVXT23CXzH2/3D9jxHgJo44c9Eu4WDwHsKPh0jUmZuw
rMFHYBOwB4C2AMMMxgGaHn7c5p57KL56OjwMUHTLs1hcmE27j+X3b8SHYY7wWZYoeR5HGEah3pDl
1RmMw4kb4QBt6YNLBJw04CAfZ9FJ0wS1JcNFzumaj5kvNh7qzDGiwK9v9ucHAjJxi+7ZcvWAKD+6
2Tqw3UGoGBGHN7Pd5MsDyhn+LTLL3pmRTkwJ/DuwvsDOWfpbH43UeCqH8GZEDm38iiJYakbEiKhh
03nIvp7TiZEAbQMoO1wg4ICaf1w8g6oCZhxMBz05iA8a6IhdOTR0XrhhSFkWEf02jhFZD7QmBUgZ
x84jR1MLNVfgJOklvll1qMQOZ870X07R0aEGLNYBjBf07QW983FGrRsibKnhhtgxEnu5BdUzwaoI
8Oe2u4anGt4guxqEKw3AzdoabXOBaCuEhJLdXM12xC9QumR7G5CEJEdQvUEiKryB5zrtXDERazMF
QX9ro7B7444vU71DL/hgy9G1eF2R3KxkCzYVIyqUCfXL7pbMYb4afWL96ipu78sSnufXW3jiWILx
C4ISVFSA/T5m98fI35Fgbt1DBFMaV/eTg+wXeMxfj/IZS78QizEQaoNwAHBoPq6rBlrKmXFgDyBV
ZK6566HEgLzX1CGFhYJ5Pu7QocMRFwgKm7NqGMur9nFTQYRb7gKIFugf5R0dU3fJTMmI0IN924V+
4kAolvpvynuIGXpaqdRG4BOf0T/5bH9xTAH/Ac0HAzvHLDzao41EOCp6KPJ8Qy1r/ePrFT3xfbDa
PUwLFPcA0MKPCxpOxKCzIcT0mtrcSFtcuuc61Z0bYbn8/2Aja6jXdY6PEXpUY/XKCr6NvYTDD/Da
AjALFtjix+9zPyhE73J2X0KhDWJ/5yCqJ38/2lEFOHAA5B0z++Je9aSCCOPBdoCrERtH/zdb8M8A
R8aoo6OnpgYDKLLu7sm3e1oDYBkDCQ5AL4Fk6rGGCxk0haRhbh1Af+TqZTwnLPB5ffB97EAInCLC
xmNaA7dzS9eGWgcRXkl7Y6Izd/6zZQHi9e+1g68P7sTR/jqWhl6L7fP7aL6Q8X0ZrOX0bU/z4xBH
vgEaH/kEIBp+71sZWGDimzJ2C/fmL08XTED4s58uWR5ZDfdlxO89ciEu6/zbNwBd04BFBZAWZLNP
j81gisqI2Srv5VsBBPU3myP+/fXwwOFiRhgFRN2jC9YIRzRTzNHNAPmNpH76rgVaNAT+9/NHnpOD
d1CHAz4v5FXUX7fhGTdmOR8frfaH70dHsYqHeiMfPHwfKj0qBJbBSZCvR4U9/R/Szms3ciRY009E
gN7ckuXkKdvmhmib9N4//fmowe5RUbUqqBcz6JuZZhSTaSIjfhPZ6ZnL44m5StUEgDmgTfLyNcx8
jE0zTJ0sf7LM56Lr3XHc42b28Xi9T5agDr2JsazHN/tplTUY9wJCfJK2JZCufqssZcztx0FOLOqj
IKtjwTZzlBcCghRaBSX7as4/fa7xFnicQ2iG+EeauXqLygjGJs7zJ9lKdnUpXQZpt/+Hd3gTYrWv
Dk1g5kGQ5k8vDVSG+NOMAqSasZjGmcjg8FlvS0na16PIQ+sxS362oLbUM7rQJ76Avkghgr9X0UNc
G0CkBaChsQjMx1HeaHvceD49OEePX33gRILyGwoe30fjDpP5IpnOzNOTL4ADNDow5C3k9sdfOEVs
dO7ngQGqAUhabmGc46svv3G1soEZca6hS0gpcX03hcSpQKezrceh3oGOM5Nd0O8+HqYTiw0zMu7X
lPxeV/XxSxSAf9SCDuij4SDcGd8W0lUp6MGcsxA6MVhcHGEJqxj1LSTR4zgll4NIszv7UcTlVXCZ
nc2STuyCRwFWm3iohmE90dx/TP5O9DHivRF5Vgrt9cyiW2sIwOmwNaQIFrWF5eKz5in1ih405WhJ
Ty1koVwFk6BeSt2LBT2i69BDBv4JIlhRwzNb7yuV9c1sIBqHCCwJ5JPQQHnHJM7bSFMESs9P0wgI
BaBSgpIveIlnZ560fZTT5a2D4iVqjeFPkKndn6HAqyYvh+Bv5iAsnQfyC0AOyvxq4LiSRp3fNXpg
a5rEzaLFYS+kZxbaD2FbofzWqeGd3TQDLmFOC6z6stc8mCxDJTIEEp4lG1MebLa2TlQ7e0AT5V7p
UOLuwCteNKBaKldNRrDuGbrk10UphQ+DYzzBUZU3n5rC/40Leo18FKYwN+zjqSVUp89Cq9eeIuPq
677Ir5OvHwdYzd3/AqBQB8/UOpF+pE3TOrLcaU9yLzYg9etePfMK5yKsDosGjWZVD3kFvfsm7YN/
eAFV4y4Jaxg5ABogxyMU5pTQikbh8bq0j+LwcCY/01a7yDJCsPeggOpQMvEDXqUg2hBRQ7Mr7Unk
mbG1giS5FZZSPittIXzZQGcK/Wf9LxXVeBMaTuQZSWnc0KKmpdUP+KRaWgd4UE3Mh6wp2j31AvUv
gO6bAGTdQVYH25PGMdh0RqcenLlR9rEhSYdxMHIPDcXR65qs3PUt8Kve7pQ97oejN0USf4/2f4PZ
cif/xrkDjEtgSbt5GrUrkEzj5878ZRjYHhgEBXURpsr6zIlhrIbmqD9p6l/nh9BePp6Hq+NgeTwf
UMZzmVP5PQkIiy7bwa1De6KeiDtIzChupuHXx0GUZaNcbTML6wcKEeJgdMlWL5HNVjsmjtCfrMna
FCludl+dfU/pRv8Oag/oON4qyZ8FLW9uZrB+wC6s7z1Fcqk/M5zKUkR691PQr0IzwyIjXN+8RBk3
tjKWjGebbgc99FEpBw5mXMkYNGsBMChEIXDq2arA+POhefh4KE7M6kUP7/+GX61KJzOFFGi5/qQb
YKYbUJcJevv+WJ2Jsyy/t68JFXVhbC6Kjotg05rRP6M3bwQs3lvKhHeSbsJ8YC8fymSnpVW8HeKE
Stg4uUPYnRnh9Rs6Fst1qUtCjtOQ4Vx9ay2W0xoRzuh+EComOkPS3lhKZHhpB+B2jsxzHY+T8ehG
EJGyIZKfxxuRIzddVosivg8Bwylubd5rgLK1i4+/23o3fX2rN1FW3y3O9U7Xe6IoxZMzt4C7z3Q9
1gtxHWB14tQ9MsB5RIA6ANZvPSv9Q91vP36Jd5N/CUJavKhawPdDcul4rNivwxoSlLiPhukqiYpb
XdL2lgRktew6TDzVnWIEmyAKfEsBV5/bzx//gFMvSfsL8R1yjvfSuG1rR0BlZHGfhtiDRtq+se7K
6czRempCvA2yfMo3dz0LrpumZIq4V6ccFgfODBONKule6p/+4W3oZzucf4vJ0Sr/7ECGgAN1wnuA
nD+x+vhtmpB+nP5MqevdUl4+Gkr7YGNk2lbr5sWMRIIxBmp4H5WJGyMe6HZhj7wieLBIeSzT4abI
g8cAHPfHr7fetJfJohsUjBGR4KBfU2n5RBhBOHF475g/HeMQR09ZdKnXjls5mBlYyZlwp+YGlFdk
4FG6Zfda/vubz9YUsLDEUIX3AzDR+imuXzhQP36jU4sYOQEafjKiErSEjkMkylBRtrLFPVwfW3nM
4891SJjRlsXVjeFyEK3hZnL8/FwJ5wmDi8Cv4Joq+pPafe5++xqAmuRiYgmUAqTAcYA0zztJbXTH
z4atvMNk6dPjg8QTLTL067h/GsuMePMJ0Ce3JgVfHT/tb6974x9+PHMVGILq0OVZZzKjrOWKXFiO
L4Xca78M2Zl1cmLd26j12Ci32Mi1rtdJbEqxNoWDuG+gi8S/NNNTHbcWnyt7Lp/gKMpqdylaC2+P
pBf3TiNtoAT8sPrxzL5yYpoSAn0HCofQpeXVWdPLAZcPQH735jTtQTde1dW0+fhLnx6r/w2xOm0y
gYDqPBICExNN2tiGF+b79lwf5sSSXrRgAQugtoWyzvpo1vqy6tFd8dPacCcN2ciL6vHjFzkxVtTp
2YFJYxfHk9WSU+ygnWu0Xfy29fQasY3dx88/MVDOcuyTQYG8egecyeTITqZWZsUVf2RpAKh8Wfaq
N3xSWpNpxSdHQFBBI4aBejXverP0xtQ2BKQwx59/tcld+tL1n159BMDkgFN/UVV75c2/CQDjMEd8
3bb9XFxHF5X5ucre6+8ntWCogDJSSlhNKEVq6Falqu1zFZpujPhM+qX8Vxs8ymitZemxrdLQ4HOs
2899qU4anK7Zl+YW+28o5H8nPbMESD+lBn2b1GAhs00Gg+x2TvJqgzdg76ZVZnsJV00UrTpMtkuc
D1szmLdlD5nOFmBX5xwGWaew5lAAaKpDT0vRTbW8exSdBpqyS7EHz1R7K4ZGv9WnQbnXxk7btFC4
b9AJ6w+pIl60shm+ZLo2/k6MzDkYIpJekkn/LVlDuqVeHz+YYZJtm7HSN1bfQAowBjwz7fxn2WHI
BHNyLrNNV3R5hO1WFhxmp6TLDVMJr63RPAi97t22M+dNaw7ZlRNN07aSjeLZaqDa6lWsb7uwlu6o
ilH7VOHcDv0EFjEsyxsMqpw9VpPOrkk7C7cbQNBKkZew7wwM0xwID1XWDZhqGlaIhqUWgSSQFC9M
TPvBrrPufpDr6M7RAe/ruvhbYHUGbL5O71IUbj1EFU1kE6TIFUlB8QoWx02mwcIuIX1tRs0YNhVY
6W1Xtz9iDVaPbmQKuO1J2QBtKdwizIJrS5gyVjy5/NBk+rUggS+BlU/5CNMkyLaRk5gugpfiwhTt
BHw7ueH6o+yEaZG8xvZvw8jmTYSZFsxNC+K86ZRQ6J1q2w2xtHW6JvmaQ9/YCOzLvChr5U2vdjRn
IqvQxE0bRQ+L7iGs1zG4j2Pnp1YkwyFIdSm9xTxTyVwJ21GYseE3Z6phJyLY9lWZI3vw2kIXnVfX
87epjo3GyxU7uxMz+PVK9OpPdZwbfTPYqvM9soX8TQW+sEVxSoo9abKsZ3VS85+BlSlP8GiKazlj
Nlaq86eW8/YLvB48DYX5yMSYtkHW/smkUXrEcGz0xxkJgaJHgO+iRYpgIePU5kY3IttlLqrFgdvE
3z6PzedsYlhCR0cl3Z4EFGWz98yoN/ck4+FDLsd26TpwFV4cqWl+RmXUe7IUkj3X+EcEDYqPFFSk
TUB2JkA1w/rrx9S60arh0ZLG8KqO+jm/g2Yj9vBoEEIYG4j+whncwhTzhl87XUZlq2+VNp48fSIn
R2Qb1vcw+aVe9IcpiX5hjBJ/z4Xd3YXajHkdI/Icc7k1LwIoWjtw3ubjFPABXJiU4t6CL3orKbl4
Sqvyu2qV2ZemVL8lgclRMyCf1+uzCZkDnTrYIV9naTR2fKnxjgF2vmhTi6WhnSgb2CftBnxIQb1I
2BtHHr8BGjYMeP64iRZRV3psbfxRU7UUaeu86NCyWCQZ5oRCa7bWKDffBcuz9LBUFDd61Xa8qJ26
rT1sxumnFf/s1dATQQ7F849IcS0zyiTZKAP2q5Va8j8acJnMxor3ShY3nr34Ec5mUGyM1ol3LfRE
Lwfx7nEaKTutr6sLrXD0DVIZ1nOjx/JlHyEFkWJ9DadN070JvVp3mAMA32KE1Vw1lZtFVn1J5aHj
jaFSsh02YNNgTO/1RKu+NL0u/QQz3mOvB0Q8s8reU6NUujLDaNjPqZ15GSwAhBx62YuMOPPUZjGN
xvO5ebRSNDLUILL3GCQUXt1Z41/YrPJVzVn0syui9AJ2pgHlpEApRU2QrJqA0x7YfWTPDLH0gWJu
foE/2xTeVLTNNZIOyU+IVrXtjhhKe1pcz4swSn+pxZWxLwfJ2sa51fySWnS8PcQalY2ER81eTIN9
KI0Qpe0iRj4OOjaUzTp5UrM22tcRtabe7MOrniL8/Rh0JXu5BCUEeDSGdZ28OMQYu1SSmgcIC9N9
nDbdpmtxUmNCTrvQ4eLcS615iZuPc2g7ad7CIU2+wvjLDjEWjqDekTJocZLD9rAoLk0EACBMtODQ
u2ou/jRaCvEJNxpvHMUPiP25FwfOvZCUYAMI+DcNRKjyA1Yqepp+4bqe4WspjZCPzHbTw/fcyRJs
ZsnJ59tkaOEO2JCNk6ridICtd9NUsPGAF/cEGWkgtcit1HqQb5t0MRUMG7znGzvvLyo9KfB7r0w3
apPuZlZhDMmFXW81Gr7bKm2XlSoV1FYn/SCErOyCHCu9kbqvVwml+84RnG6nMI6284g1nyWVQP4j
Kd6WCXO6L3TzokZH0BtNnRK/lCK/NirODW5O1qYqWR8mnoGu1oa1X9uifijjMts3GnGtrjYQGEcP
wxHJ+JK3KX9jgKSNVqB8CycVTYIulvFsC9p9iUH5NrS68dJpo2GbZr25q2GL7JpYNi7qRB49qU7M
C53OwSO2eIMnNQocTVlUG6vsWq9JLHVrhT2lx4w6rzTREvCGUoo5uhqxES3aK3CV9et0sjEOSvjD
CCzoaSFMMqfArCEbkoXwk9SXaLQoW9Q+kocmdsReg1P0gMdpeZHVc/dc1aO2USZbv5fVqD3YURpA
n+3bH0m36L/YE66sCio+sQH5LoBq8bfLw191qeZ+DNnDVR2Rbw1U09ykdPKLVA20DXoz1VW5cPC0
yYkOEEHgT5gRIj+jHv2KTexp+hoCF35OA0xf5IjiuftdGFrj0myKXVVhvo1JoVyxdgOPC6C6Ky14
5BZEJWQJ7PlAVRvKc2CLTQyLyUM6Z3bhm+oXbS71t9yETf0yKZJw0+lj9TOMYfNqjfmYxKK8HKGo
wQuUmcDmHG7CUsC8rk2fKn3zo8oMy7V7NbuB1iE8sylRYymMjAYT6VZoUY3VRtQ9ApF/S3J5dgN9
1uGQLnI1oJN3g613iCCltjvlZoNYalcCqzacbTlCgs0r85c9979qa7S+9T0iNoERYdTTqfK+ppRH
qZAm6xSVwaGtS/0qnkKBKk4Y7ZEPKF6SWQo81ejafZJif5k1cK4rEcUbmc7QzpCLep/TSrjuySQZ
+75wxw4+Zl30zlZ1mvtOhI7hKpYKUR1q6j4KCvpihYnowbQcPHHb15t4ETmiNq4/jHqB/EsiyTXc
KBhdOoIaXqVCrg/MZNwGTRMdcjD2/gz57lA0XXObzZTNpbo1b6ue7EC0UcN+lYU3dV6EG9pn0i5W
pGFfDOO0wU1TstwMovsGQfFyR0LmtJt2zvvHSRV/UqPwUs24qxZqPN6gwxfTjvrJK2ap/q5ZU+Mr
VZf81ss2+erMptgaMUybQQ5/JUoChVwaUCwKZg36pqN5TU9uqyLCfSiMHmPFOpC39ItDt+oba2PM
9rhtu2j0ggwx177UIU1JZuvO1aAfHAWZnFRSmHe0yGEYFd+mwlHYPJzsDipgvNHykHahPsPsMUsO
CFnVtkIvMGuHpbw1DRHKUM9L1djr+TT3u3pAyzfvx8DVQ/FFzHroiratYRyWIV64VI/9UI/762Sq
QcsXspj2oiWinhuDG9pK8kjNIU88E5Lzs2XQ76Ko3W1ivdYujdppbh1h/R7qZHDLggWho1WxQ76L
9HUQ9iFwBs6mjLMySgtzO8U4qdHn6QCHK+HOEkX+TVPh31O2ap+sVkovm6aYfVMSkekmzdwUV7WY
DZlybFB5MfwpEnNq+HfNyKYRqjOdKlrknDvU9dMpQWMoNRK/ofGLMU4OYT8o013I5fk6H3v7GeWI
AKvXoewuOYGS2G0DeUChRgmiP2mfd74uWdljKqzkqq16TILiXpDN2cnotaFZehW54B4RNWnn1Nj2
4gMKrWqGxz2rynBIiyo8FM7QbPTE+t4ySW6Csmxv4iHIXsbKjK/7EH5ikgWGN0999BzG3bSD+IJa
2GxrrlZV8pOtlpGPSxvccyMKuThV3T7rJz5wllVPfUpCYMwwjZ2SXD53YJgLygyXIbN5W4jyi9TU
zZbEN7uOKjN/zIPQN/QueYR8Ud0ZaT0+WmYlLhBzYQrBCLyojPgvf4lG4qB1NOBZs04TF4c+6fMD
97LKr8rKOUi1YtNE0YdgGyai99OpkFxpsOKtprYpYgzcRbJQDM9asIjp1YZ857Dgn1rZLLZhGGSb
PB7CTSRnvVuMVX8lo1Gym8x+eoj0rH3QE1TxtBmnhXzoml2dBJ4d2xd6ptPdmOLgGnmdmBzE7DYy
Kjw7KKL6bgFLe1ojD/vQ6JUNlNo/QVJDEzb76rLAEgu0swMXRPZT9DtGU0ZvYB56+lx2e40AXPsj
RdAHda1Ku4HZD3POQkw+GUgM+mJMLkMEtTzRYiSbzPI+VCTXdnKY9bM6Xw4UdLdtEFeX6COInWYE
tStm0T44mPt54J5RSWnr7EqzA2eHtJdAnGawrxUYKpsydpxdb0Yc93XRPGH89zuOWvtO1tjzuL2R
zwwoh0WSll5MIrJ/qLWS0bQIuo3a1u2dmeX6lZI77aXVyX9Mq2C37mrlMh610W3gg7m0/9LdbIBv
CamkeVBwdXznMH82O7j6QWhj7DuOyh5ZGQQAUjv+q6sdtR1NIBVhJvFlVHTZLkHnAZMNI9w2A2RP
9nNIcjWnRGQ00A5lJHc1B7wG2PkaTR3kjySk7FxoOPZGjhK4uU6YXvQGSIJxkTIKBvQFjUiU39oq
xoh6CAKI3T2SKjEacoFU/Ii45noOfts/6EmaO7tWxuu5RuInTtJnXZMYVCN5GShA7oou+NU1TfZY
a3Hptymu5+qoqn6hWigzLft0j9H2nlQdgjoeGRvKKAMqE4XmKnyoiy5CCQYTcOmyExESiBRY5FtU
hgP00VCKS5X8NlQG5SJA0XErnEm601tqF2asF1d5UBY3vR4P91mEdhV86ce5zQCwlHLmPAaODsVV
lp4lJ4K7maQFsgGxg8OjWnFFEHJ6VWhO4cV68NfBCvzKMozxUu2r/EIfmShROLL5SsnceRaQPQ8K
pOnVpfOj1pFhlEtZvikYNIlf08nWhQkHc5PEceZWeYyFfSTb7tAwjkFklFdapcj7Ppdtj8Sz32Vh
kHiVZrwgOG4foP7nf5MeRb15go/ea2G6TQzRc3erqztYtOirqc5suEWpzA8mbdULs1NidOfR3Iff
/bdOE+fQq+iXjMIkj4sa7apSZ2uXScp1WA6ZZ4tS9iutX0bUmi5a3Mw3kZb8yLIk2qfc1nZxnXbX
oHESD82rRV8Q9RVqE7VxST9rfC5Gc9wFs8wVdIyzr4kk1V+CMTIvkcNDEiWWsas3QSlL5FwuslFi
Y1cVRbE+U6CjBvNtL1mjGxZG8VBFCZcjev5XCSj6bYan/UGt5WQX6WbwC4d0fH0SK9zJAovKLE1b
tDEyZ5s3JKaiq/7YsK2przcqt3YKWi28Z9caa2k7l2V5T5I9u1Iymm4lM8mEwxGq1qNyY3djeh1m
dfTycYH2fQGYsiC0FMrIixPGmnBTY+JpzKgO+Z1yYarXc3GmAHzq+Wg6L8q+ComEtnTn3tRN80Y0
Ji3T2W+72zG+CNVPF7Ap/f7v89/ZeIAdsZWI5zt3KVShT8L9qMvyD3q4uHMC93uHuBwtm0NvDGYf
Kho1xkvUcKe4dD//Dd4GWfWNGiMzBrMnSBJSc3M/SSZ49w6rT+AAGmhGxNtwR/D04r4S3/7h5y9C
9jBF0G5eN6bwgJ+QkZRmP2u++43249NPx1AANX6k3xfC5DLB3kwgNEzCBg9d2Q/s4IVNAVGkMxHe
t1mc14Y+TEDmEkGOIwjJlLuhLw0/E9W1Ydix28X9c5+IzcdvcjoOLSk6Ldxb1pgSIKuOFuWd4SvO
ndL4dU6F4+njEO/bLbyKtoj/GwtCYE0u7fRCB/BUGH7HEdqo1qORUsN30u9Wrp5jjb/vbxOLXiQB
ocsS7njYYkHVTfS5gYYb4nFZfzkH3T202ifEPX7JU7cPh+LM6y3fetXDIKSpw3FbmKdrs3O5lNDv
0ivDL4Cfp5eh+P3x8C0rYf18DO1Y5nSJ6VatZgJ2MKQ7aEf4av57yPZlN7oUfhFfIb9TqB6FZxb+
O+AqmwtIa52GK2Hh+qwCGqWDGDEkNj/vLWVbqYFBd6W+NAJqy0WIJB+6G1P+NGrSdsiRy/n4dU8N
57K12Qwq7b81Z55qcCsh/W76dOi8acDDWv10R5z3exNhWRJvFm/P0R4OsWr6gqZ1xpS0zsyIUxN+
YaFwApiLR8RqbyvIpW2KUMwIQI40aAad9g9CeqKTPjtYuAWwtFQd9A/GetbyS968yqRwMxisTvOb
3PHCyZWo/378OV7h9UfTbwmxOMkALQfHsZ5+SZdiQajWKvKWu3b4YpVYeiNQlDVfpDb7Kgf6vnHy
fdilnj7+menJiQ5Y5uPHv+LdLrX8CAf8CKzKZVauRnQ0JDtIo0r1u+JK/6MOV4p9ZlKcioA4Pk4e
ZB2L0PjxSDZl2VMba3Q/GcVGbxAdmu/wXvr4Nd7NbV6DQgz/0nxe/ASPgyAOaYd1jFA3pdU+u8js
M89/fcDqYy2WzxrKDfAYsXI5DmD0gi5kUM5+mHabjEpgHO6pRLlSdJmjWZnYt9H0OMjfhLGtg0NQ
nWkYv8ei0Y+m1Q0OUwHahOPjcfwere0apcvZV4wHvVaRV6UiMF7NVDLBft/V9cb5yw3l06MK4Brl
VwPSAEC4VdBBkSiVBDTPzBzp06uk/fzk46lQ2mmBk1CslVq6NJb0rCsnX8Y+qbvRm0sp/CzICJYA
EBourwqQs3fUPiMO6gqQLa8QfFE01HyoLH08SGvCMOfuEsKAhrIABaAoHn8aVSCDJKph9Mu6pjsw
QMP2wDwO7R1JEvr134zY3BojXdBGHD6OfWJtaWRK6EosVooAkY5DmyUldw0hfl8ZxGM/5V+TyXwE
tLX/OMyJ1aWpVKYxwjZBhK2NsLMJmQxcqxGGmw2UpEqzukiT9Jw00LKEVksMBC4QOgqVy4m/GsfI
ySRuTdLk2xoSdy37kfxHpgNqyLRQpod/eKU3wVb7uynQa8tLMfuAGg6gqlHdObNlvMsumBYwqlm3
qkyyt34dXJ5Yz5LB5HYe7RSlPjPdd9W3UhncmgZnNgl3OOeOdnIIwSlZ+jIh35lU9AMAYvDrkx92
Teyavfk0wrlOTJoCRrdvUvnMtnRyYsDpBoCyOMesr5OJXBlURp3Jt2jMJWF2PWvNv4TAWsVmFC3A
8KsPlYgs15JCm/xWpKEr18FloehnltHyjHcz702M1eY+97Cb0f2afCP7puSKm+V3zIo++voPc+5N
mCXFfpNTUN6y7SIgTI7svFMiEaqfyTBPfQ+qMCTLQBJV0qTjCCE7YYw2IRGWzpPQM3fkxc4EeZ/G
glvSoEBAubEwJ1kftih+I7ufqYNfN+gVA1Wr0m01omWbx07TuHkYVqi2FunVNKrRc4FS604bzomt
nJjqkDCw3qHZLLPOVlsf+uzI9Tbp6LcsJAt9axt7CRVNNE1pPIVF9vG3OxmOKAoeoougx2pzihv6
aItspI/Z2lYrvo5d46b0jpvui16cAU2e2DlQ4CUvhAhNRrZODC3s1SylGAd/HOUX1RC72sSKxAAg
4VKZjZFxz9GQTn8ps33uLFtoQquVwHflsqotFZB3sOJ8bh2aMsrgO/1jB9mC7jPGHjgr5BeBdq30
9+g2e6197gxdZv46LAr8S5bhyKTDq0Qj7LEn6hV7oNxZ4PIwZbdmVnphUW0KuzXdicR4m6lqd+Z1
T31UVL6gd7Jclql0vFz0pukkp3ZG+h2w5Mx9iOxrLKmUSAFciU9Koi15Ajk2ySM7MBfo9W09xZCE
Fqo2+hr8vYxW0z9k2gR41XYDHwmg6/h1gEogsN0XrH6qs7YTYsJAm7I9d488kXSgvIZy67LwdFRz
jsMIyg5WUTSjX82o6OrWhqzgbo7PfZwTexlh2MVAnlNrWpN7w0misV73o5+URXc/2fQuKWyJx8+v
a6QdQNaooPfJoY5fJnOC2jCkYvSZlABwDgbilFV6WXadJyzrHzaRt8FWB4Cmwp6rgoo9K/jhFM/K
+MdWn3AtohWknAl1ag+xsD5Dt2K5Dq0zw04unVAY+ejTQHkwgpK9eMK4R3+xGsXF6A3tX+s2E/05
8cKTcXUo6xwOOESul1SB1jIE1njyowJsZCDRVkBn3WhoB/2unOeCCkc7x2fW8YnzW7fgX9AjpxT2
7nIUiymNzIAkP1H25vyMbDadq7/xOaT5qUz/laqtcANj3q8vy6YcgZ7BUd4X8p3BRqw2kSeld11g
IrGONu58b+YHTb4J1b/FGJ35oifWAxZzy6aM8ywvufz3N9mDPhR1qkWy6lc59iQ0FkV0luDMI1bb
8FGI1SFnt9XSHp1V384ad8z2knr/6dV2FGCVzA2A80CR8g5QvF1F24XdxYA9T4yPy7n84ORwweXj
CF0ow8pql5JnyMQxUBTfMn+ZwY9zl5Uzj1dXfFv4mbM95SmPR3s4xhDlXBn/xC5rySQa+rL9UaNZ
HYlRrwOPiBQ6HTUFhWrqlOcKnOplMijGmXzjxLvApufSxQ2f0vhrvvdmZtVJNlddMVBbUP62WEbk
55KnUxnjUYTVy0xFk89KIc++ileAKX/VtetZinZh8YK3F6YggD2qQ5ycU2o9cb4fhVWPl0xsJJoY
jW7261g8UsvYhtqXYPBbtdmAEj2zPv8fLwm/gllHEWpNFwwa8K4KwqQ+rcDfZiL/LNVyC/yC3nko
3CjO9xiS/JqD6trM1XNKeqe+IRgV7ppQnTR7XRntnNKws46bn7q4v7jJt48X7pnHO6vpjrFE0ETL
xbJuNgBu2PnUM8N3MgK3CkqiFAGohx5/K9FE6OcP3URbRnrpRhyQLGGfM60++Y3gdPyfKO+0b/NA
zQqHilOcUFoNiFLIxUOeIOEgOb/HkGa9LH/LM+cric+ZU+rUisZhkZYTirXc0VfpWV3T6laCmGXW
fMXbyaQTbW8+/kwnDkKMSP83xDLIb1ay3pjm2DfZ7EfWRv9RK4AHD41x5ka+WlU6HKvXGihnEQqR
CNUdBwkoW0/qqIf3wXyBr+AYblpjXycXVvo5AuJ/gWwDetprQWPNjY5m7mNRM8IYjb93yl/oFB+P
1mrKvT4fyI3K/qrTTljXdOe+hTtW1uE9RlSDdqUbZ7jdJ58PfUin7bMoZ60+eG4bTZ1iMngP/ENK
N4555vevJtTy+5fOIpU56Ifw+FYfIsYKQ/SVsHyk2/cC8NmoGFsFNfyPh2k1qf4LsyAG2Npei8HH
37tvAXIBYzP9oBRuocQX8jhfdAB80zOz98R44SSvL5q/lsIddzVekVHpciHT3eli0y1bBHnPvcqp
EVv6Uwunmju0tkrAp1ql/5aqBoXM5K7SkqdBqp8Ks3n8eMROvgi0Ma56OsXt9cTF57BrZ7QE0YO/
MnFDzLzPP39REaGCSGbDn8dfJKqUDGetyPB7bZNM+6I98/tX1/HXL/72+asPEYsEOOjM82V8DL5n
TQKEK97aOI5mTufazefXOaRElavxkq69o063qpnMduzovr4P4Nsk+49HSzn11ZHLXfh2S1ljzbaT
5iIrEZrVfWXO5FvgHc43O09BdOtVfykKNjBrMPG7yRPb17IcxgbYmX1RzNEevaTCrWot31eOOV47
Q/5J7ZzXsYaeTBOfkg/qOctcerNlx2lkW1LU6T6AnWupkuHCIaVhSfR3KuucUN2ppYxFOUcEmxKF
9mWk3gRb8MwlkmW6r2FFSCD88SpoLYC3cmv78aifDIVAE/86i4LHanOaU2cqsynTfVWiwZlD/sVA
Tn+ezyGCTpxGYN1I82inqwvW4viVbDtvdBECElCdR2yKXVW+meXnRL+OQYR//Eqn5pHBtgTMjQOQ
4uNxqDJMCrNyUsPHlLXHUyWrcPbszI1ZWfL/Z6jVCnecagDblxh+pNzo5UPb/aysM1n/yYGzAFew
HzJya3a8aVm9PdSsuiG1q61uT9EmLeXpIraUeNv3hnWNnpd9Zi2enBXUjrjF0lp/J21jZmlnw4kx
fEpLmyAVW3iPkW5f9xgpfPyxTu1hXGgQCKOYqdMWPv5YCvPPqDvb8Nnzf+khIEcrv+hr5QU/tR9O
FGEZW31SHuh1LVN7X8rjIODI8o5jOnJgwTRhLlYOgMfMV9SDIZ17sVOHC1rZ6BCp9P7oxq2CoAzT
a41BqzuHlkvdkkLEx0N3ap7D4MYTXgV+8w7q01Fr0UZh6X6pbuRiV6noj+0+DrEqE/03Um9CrHc9
BffJGUwC6sqQUDJw4WSsffOXolSf/6jA6qrS149Dvl7J31Q3/ovJ6kU4jms1ehDHA1dGHdo3DseA
7Wjt3Tz24WUEZ3evK5CMjRJBN9MU0IFi7Fzn3myuahvaCAhoFWpv/Ke06LOCEmtMDK9qnENjEQDt
b+ivyKGGhEVv2+25XsupRcpK1CjKnxIH1A2Igdaw/OYR20y31Q6IBIY4Feubj0fn5KyyabGR5aGb
sk5ZcLrJBxp4ui8qsA0ZnSOAFuccKU6+DbmqQun4f0g7j+W4sWWLfhEi4M0UZelUoCRKlCYItVoN
7z2+/i3o3tuqQiEKQb4JJ4xA1nF58mTu3Jt0+DzAk8VMRoyLu24Uvw4yTsew7Lb4Sy4RipTaFVez
PKIpYAVMCI3JzFvTJNKgfTyqjjieTOMOoZy3zxi0jbyBdCjdrjLHKErxUpUJkpBFe6Gd5UMsrnG8
L3nLcxOzcDVITNQnR1d1Sh3VN6sVgOabj3U3hrs0SI+3xzN/G/8+H2w16vwA7uD/n02Yogixy5Pb
cLzK0zcoDUNLWD/4YbrrGuW7ECtPQVLs5DT40tC/fNv40s6gZsGVIBOasF6zszkC/u5KkadMCkDa
ozViI3b5F6EmiM5Uqdtr8VD8vG1zaYPAESTiEfA0sG5c2hy9ER0pfzQcSQ33iJsfyN+8I7LlUBG6
AU+iYWD6CWfxVgA9v1TRquzoheMKT/HzO0ZAoZfmWRmEpDy74/pCMfzYYMXU4VBs0zX4j6zw8+Ye
E9jWv9+fzZA0VshAhXw/TrRYs+mETij6DPrJBGpF50LgKodCEJsMjIb6SutuyCM3caE7oum9EJP4
EMsJXVsRIniRRDenKnbtq4447fPQ9DUFPje6z+hXO3oFTT6KlZvfsth3725P07R5roYBlZ6smwBl
rzBuslfJVuAXplN1u6kP/S55pY+jQ4ZzrTS2dGBJpP7P0jy9FAqh6UtxZTpWITz7UN+6Wn5EF/gU
ysPftwe1Zmp2Wg3FFWDIyKEQSVCXS2hSKOhlGBEAHP66bWnxnJwNahaLSqncC1lYms6gbZEiF5QV
R7o4EuJpLgQi66ua85C2BRLWqcmzX7svYPcUjR0Yz6feE94R8lK+/9fS/LzogSL2Mpaq+kcKzqO1
fppqvy3gGLAgRXnHtJ0Zmx0e0/WzIFVj04l1mS4X2RbWCLSW4rTz4cycpia6yWANPFqz6Djoe7n7
Gq+5gMW1PxvELGbywiEsuwoTSffRqP9S1cPtSVoZwpy2lBaD1vB9Jim3Xnrte2YOACvXNti8bvf7
ZjubKGN2VpKiNMtqyHjdVz2xW/6iquNraJaPbSZ9QsX4k2oWv3JXOChasFMrg86+NbKw5YFOCdOJ
dukqB4E4oeBpyBc7lRAfEDo8eJb3rfKMd83nHzOzC6fK0sYzI+40GuqOkSX/BIiwb6LkbajK/0wo
PP2wSUvAHuehtGT1tJwLjeEE3tcs+N7iS9+xLzRe87BISdSSZ4cn9I1U91vPdHzhSUPLWdcA9gxr
Vuao2v+M48zM7ARFYMk7NRcMxx1oV6/6jWm6tGOfCth55OGrlzzXAGACP0Sk09i+Z4g0GVEth2lq
HgzrvhQ1eRBAMeU+jckdCpBvhYP9d3h/TMx2gxxJepDVmKiAD7UHv3gbS9Z/v08aiVc2ANSriDEe
w9QDJuEErvEtD9uvsrKmErB8dukmm6xo19oiZSxDC0GK0Mms7FnyzGchL2ChSAMYMYJqV2uu7RvD
KckEhPTqPYndL7W3JnCyeEUBMWeM090+F6ODaH4i6gsNh2a+QtvqrzHAmmxlzy+9iUmM/Gtk5qXc
XEwNQcVIJ4u5vxXb/K9aUNOvkOh1HwVLbH6kI8JL4VDRZBi640oIvpgmxXPQsERS6FolLS5h9giT
nHi41+/9LDoYNEjXbrOR5PIzWMPD4A8/cy/8W+mrO90IYE9o782kfW7l9j5pzH9un4/lOQfMb1Kt
44RMHvUsdu46bwTM5Opk25KYmplOs3NYDR8rqJnQQ8/X3nOTS7mKEulumjgp8YrzzjNhCCA/ESPD
MeP7QHkw0QpGM1g9jmsKHkvrjEcDMC5PmLc5NIfKYxrzI3RHJrCyAx2Befrt7TBtP6JmIO4GGaYZ
qTnC//Lx7VNqgdicivxg4a8SmHWvWjWZHcfUM7LfP/PqSUcTuy1+3LazFDWc25lFjCE1br0YBN2J
kgPN0eOa65SW9gbUm+xTHvdTV9rl3hDdeBzjhlYmI86T3E6EwNxK9B/vyqDKf4x+8YXbPrLlQqx2
nS+C50r8+LHTqvyZ3r/2Dg3j4VjAmL4ZhEEH8KU/356Bpev+7AfOHwITS5MuN6zxoIT3dcYDCYqi
XH+H/z23MvMYPmQiAsqKVOYSikBbZS1fszgKrnfc+9T7Mr/m40oVXV/hmg9d83uluveunr26dbJy
Ey6dPNy7gtwqqHV0PC5XMzYbQxf03nAsLdsmFcDPfPhQ0l4tpd2rUubviczP7c22pxWavJwHCW/e
5Fs3yT5Y2lqee+nJyWDICtGtTLf/zHmRuKUJHukKx5wIq7ZVse/0HZpAcvmgrIW3i6t0Zms6LGeO
Et7CAI1GHGUeAZHMfhBQb7R65XZYPHHkticgPiHsvJwjZWqHAFdpOGr7MUOmok/LIxw59pCNx3cc
HXpzmTswsmTvZ8MRFeC3fWc4o/ozU/qf+ZBu/R4Ojf+XmfmVHjUu/IEVZhJJOhVqcCTJt4u6+NNt
M4uuEPwqpXNKtVf9zEEa9WWgtKYjuT1sdtkjJCRvx2PQtv7HxGyvFXUKNr2YTMBipm3MaCcIj2W/
yd9TaqMDDXExiue0Ts9WxiPT4JG84aEOqVk0KnYZP+c+cZgsH4w4XHnKLO448qoUhVX6zOf0yooM
TUOFirSTZ0fV+jI8BPGzrLx9sxFxAWuYFJZoPJ+9M6y8lKA+IiOQxJ9icG9yS5orXDk7Cwf0wsjs
lSF6UYPSEo9o2UeydTzQdaRm4u72Rls0MgECKK7xbJ5fiW40tqCyLQNaE+3LYMFdk9TfoOJdMbOw
nyeRtv+ZmV9srjdKfTmahtPDou4hFspr8+X2SBYWHhO8J5Apor/Qmk2XHmhAzEumK/Zf5PQLerp1
+iV4+7lkualN67BRsZ+n6TxzmoJeNiFNEIyjtf1xI739gWxOffkUVPD1V52TnleIo9mW3P+9nQ7w
mK1kshZiyIvvz66wQsq6HBCI7rR5todr8aGtuo99mmxbRX8SzPGHKUff6FZcMbu0NEBaTEJkcC1o
hl7OWutD5EpVTHcgUrEHwVaqPcXiQl3ZAQsBAbeMinYumlgAUWanUqUDBjRjqDvdODyQzVNRnRae
pKHZm3V2QtJmJVpbiienaw1sPiKZ8lV3T+FHYgMz5BRIyR9V+Wvu//Qe9XjcFobuf3RFz7+vY/JS
o9WImzCRHKho9q4ewlOlxuKPPs26fdv35tvvKOq73Br4PyZ83jotl02Ry4BGHFl/ENxvveBtFIp/
t4/b4mRPipE8eThw1syr+6ESykat6nQWB3ASK/FhFOOXMTW+RG5xr1FyvG1vcev+a88QZ3soL8xJ
sZzQyIt4PW7NpobvCJ7czQAVB1y65Xh32+CSy0JkgJ4ECktABmf+JMHvB7XR8xoxtgro5o//v8/P
5q+vIyMVRT6vNa/9vWi85/PctcgwTJ19cxyDmWZtKQp8Hu1TCwmSd4AguS/+fH921joeTAP6sLoT
38nSflXReGm1FV66Ck7jt873pccYCk2AqEvUnCpOaptH/DYYq2+wG+7Srt2lmfALKWptI7Rrb6Ml
V3VueNoVZw7e6iySvfKgOWkebrqo2bRavlHln53pbt++AYCsACEFkQcp/WwDRCm8bsBaYEZJv4Ti
s3X4f31+Hqh2RZJ2Mj3sTihGYLV0W3w7TNVEHINdgOPDtSuXM6VXct0OTac4+F1zUwEpPWgQI65Y
WVoP/CvwbvBgNGzOrNS+V45eLiiOnBzicd8VR7k6Dm/sBJoykubU8UFDKNBYusgvx1IWQqVLTSY7
Y4+4jGLcmQk9fb1QbUNEj97hOeGzIDkFxGiK8C+NZXpSWp5Uy05aGn8PWXefKMZXOim++b5R76A0
X3u4Lh0m6rEMEXYt5KJmo0si1QNb2ivOJOFYAM40Ib33lPDH0ArdpgmyV8WiPNfE1tpQl3woCDte
MCL9kuz0y6GO/gizAFwDjtg0n/3EeojGd9QU4CXj2p86T0kFzAaXBn1B55ivOGkFJ+Bga0Rmt0/S
5OhnGb6J+YxeT8A0JMBmB7UNrKmpOQPX5Hnw68Eo/jOxCheVdT39R4bN4xh3vrd1M+U9wTlBM2yn
oGtojJvtlDSrNCUX2fxS1bffc7Psv5i5Hm+hF1zT7p1W4mqQxgTf4u1Eq/JskPGoD7IhFKrjRtlT
YCbHSPLv3Sx8O7Jhgrj9z8y8cEfRvi9zv8RMcijo/X/H85zvswtQqEFceX62pNCoYPHj+2P5VAz3
jfvDlFaizMWZssCZc5zo/RRnM9UqcQnXpKU4kZt/1tTuaAXu32Nlvd7edStmfsNuzi6ikdK225W6
wgWu0M8s+9Z+4KonX+mvyYqsmZol0nxdbEY/NRUnB1sB9X+g00Wjb26PZ9qrVxvsz7T9Lticjaei
bBWIgweaOtCBBpJ8Eo6Jkam7oWqijZj0pFyVVbTV0tBIzpMR0ukFB8Uxc0CVC2x/DFRHTHaCeoR7
Oozenk3l3YxiCsUP8Nja9BPOBpY3Q6D2iQhieYxfO7f44PfeSjC3OIozE9MleWZCl7zE1zJFdQYB
at4oUIOtliTCt26Umt3tZdKmxZ6vE/2iJG5xptfSjb0kJopCD7BjWKJqt4HawvEeVKDKtRgCVy/M
HpNxGPZZWmRbEyXrTQ7h2qZy24hDPQBwjuroWBtCsus9SWvsDu5wuFH7bCNnYnWPIElhh3rd2aPR
BPd6VjyHeaZTpCmjfZ1o7tFDd24vRkq4HbLGTiLaRwZ9Yr8uaclEC4SmOKjIPhKAxLbVdc2mowH/
l0Cjvx1k4ndNEIVXXojyDnWN6rEaeoJfAAPq3lUDaUetDCZ/9DM/aa4nIfXmB1s1hS661DJo/1v4
g2/P6MIdSMKAPhiNlxhddrOHi5BnQ9tWoeIM8r1c/vLSfOVkrRmYHd+4S5QaNjMuWWjM7/Vh/47f
L+lA8nlPqlftNZS2mnLafY4QJH81SnsSO2HFxMINS5sF9AZU0GBUmKe9O7fywfJIsqOXtW1YCFeY
21w0jln6MpTPYuqvLMlSUMkVQQ0IODRF9NmRzdD6qdTaonlCtLaKktgSihUCiQkvslaCh8Wje2Zq
dnR9z1cLq/M1x7OQvXkqefrLK7O35FkpFQC3Q+lYvErhxdB/h7HBnZe19eNU1skz19u5hXIyM2Q2
Us1cSUwubDh4lqlpg040aYucTV+j1h4MGKrikCD9YRjDPkYq5vamW5y2MxOzabMCz23bWCGqk6Tt
AHkZkg/HMu3vbptZ2HiMZIp56JS+lsocs6gX0sZQnL5LvtQSVHoooOjof9g6VNw1MkZ2HOUr2bDF
6cMBUahQLf2KCGMUPDlC215x9OQj3O5a8/a5g0UBYCcjI+KfV8DruLLyVM4V8F33g06PohlAMv5y
e+YWjhBh/QStMBkB99/llZSh6gL9BTEDGpA/PbkWPzVKkkN0LKg7tZP0lWfgwpxRfabyDe8KvUHz
KL+rq7Zv2lp1DCXcubK2LdqV1OvigM4sTL/g7I5FOmW0uhgLje9+TDXr2AhoLjUjOimrRaTF0cCI
Zk0tSNIV24UuQeM7EXCAirULA+GscY1FbOH8cD3/a2F+6UT6QP5C5uUAof0PTweFi5TWV7PHz93e
B4uGNM4PXCjouM/f50jFdGXsuorT1fkvwZV82xwR/EpkSO1uW5ri6llgAuL6j6XZAuW0gI7ywI4T
Xutwp36BqawwNiiv5OluHFbO6OKw2Lp4twmCPWfE4jX732jV682vahjtzCRF4kNb8T/G0k6QJrLE
yW+DYp0dI1UeyzrQO9mpezG2BzGhXqVCUlqJUfspI9bfpFkj2lY1Kh9pam4+a5OeNJA20p96Gfa2
q9OPZI+1YD4i7eAfvQD6JT2Ajl/W6v41Nnt906PG/ajkZXWnm0L2Gf65aCN5bv6JxYsekhEXqwZ0
UsHI5R9rNFxi2x2SZJ8UkvBZ7l1Ey408NTaGr+rHpKzLkyaU8YPluf52iI5j3dyV9EUiXWPG28jt
Dl4fb3tpgw5M77nbVDcfQq9QnwiuyBAnebkVa7X+6CtIAGVosUAe2mrPGsq0/xBPmjvNCtFlCLtx
Xw5msE/brKK9Uew2eUcU2ehFsJlkW/8ZMn6ZlYWyLeeNsFXVqt8prhnvh7YPPhqR4CEaiAB53Ypr
1ealrgdCFnhv4a+bGtNmC5e1Q9iJccKbSa45v+Fnxe/3egipJjRzUtOeQtXbqTqMbcCiPt8+Cb9f
LfOjAOBK16FX5KE7Z2zq6yoCocftqBQIMlal+lD75kHm8IVdvhurCEmcKKdDyhS+yb2Gph8ySYTu
6ANN/d63f83SuVToBaQSipIqPu3Sccp+M3VDFNwE0X0JvMrVChTR/rKUeuu641aWoq2GZtpto0vn
E7JCi3hUo1Y2D0EEiHylQhpkJzEf5PHOq++rdsUFLB3NcxOzECRv0azXul52xOylfoqDlftm7fOz
aRu5VQrF4uT7zativL49z0LZ4s/8TIHP2W2mFbnU0o0HSfAXra+3uqdsby/A2s+fdsWZAUVt4mGo
MZD0Rx2hSoKalSVeupChUdYnlmHKAPOuyHFoGqlMdNmJEJGwO3oVDvUgIakiCoIteuPa/bK4pXj3
QZREmo+W4MsRaeS/ECOcZD2MaoPGNGdF3MhmunJcliZOow4OBI2MKKm9SzNCBPGrZ9D/lUs7hDLz
3e11WZo1DqFC1zrNcldU12WXx7Re9fSSVo+i/5xlD9UkrLpWYlwcBclrmNZ+MzTPdm+UF7ER0m/l
xMpG7+1cPN4extJiaISwXPi8aa5alNqiCqOiq2Dbzz8Y9cs42ggL3jaxOAQNHg+6zOkzmmv1FjXI
46qiLTtRP8mP7VqXxeLnwbmzg9nAsDFdrvPg5QlXZ6I5tf9X0WkbNSr2twewuNQwlymQ0E30XrMz
rhYjuoIeSw3xfP+x8NA92m3fYYI2tEn4mW7o3wXws1NeuaWvKoGrQYO8M5KCxAuNw+HPNv9x287S
HaKd2ZlNlpGXnp/D2+L44YuP0GCFzskuCrtN0Oe2lNeUe9doFRd32JnJ2ewBolUy1BM1x+oQZbH1
ce+171kg6BuhqYbwlOLE5RagsBJmlttCGxJWv4KC2qWvIJYaftNNYwXMtbjb/piaV/uA44YD6S7N
iUTp6I8BQgCfby/RzAIpVFhjJpgDFX/KOXO0ZSUlIOpHOIKUkft8k/Yrx3G2m6++L19OljsIYq55
MKV3+b61Dp607+qj3K+8I2erfmVllg+uanNo0hYrSrETFTt4VdbGsWiBchE1RU4MSdTLcWT6UEe1
D1tvVIvtNjb977FcfZBKbXd7PVbszFfcM0xBNIphQPa9/NLL9QccTmFL9VqwuWyHSgpq4ABr5tew
m1aozzaQeGvZU4q2d+WsEmQsbi265/9nYnYULa80PO6TwfGQ35T6j41+9465onhHlVoGETFPVggI
7mVVqLMmsEtSFkdEEh3SsFhZkqVxkICbxCw0EcDrtMXPvGVUm+iFCyoKPQh0IAq7EhAtrcT552dO
MobS1koQXCZiNLbyLxoourV2/qVDCBvmhPIHdnoFbxsqgbpMmImOX9CzufHu0D3U3zVNgNzMic9W
vyJUQBi9NI0eMaZcq3jy1jlqYuMard7iZFHHAOAMiARQ8OVamOQkAk/yRMc0up0VlsfQzWzEhVe8
1tKSg3SH3pMSMN3U0//PlhxVZ8iJhWF0wEC0B4m+5S2NTW+EWvz2WjBCEQoZAJyvsgSiIWi6EMCD
2FV7YYfm5e3jsbTqrAQoC2I5qBynuTwbBI9UekJHbaTrACiwV2xig1ba7KjXK0+qpUWhVq7Tm2PA
Njf3jcLQSZrQur3TqKLdRj9IvW7i6uX2aJaW5MzI3DFKhtibRoKRuvW3efFVRJ/utoXFYcCkMkk3
AG6Y7y04PFN6DLWe5Sg3ifBPCkdRUX+6bWRxGAbN//rEy37V7kNbhRGCqu4dE+Xq+2rMZViumn9u
G5k861ki4T8b68zIbPsWlRZFEPcgc4E4ZVx8S73czpVvLIuV/TO+x7tQdIE8iMTxlHG/3Gdakidl
JnSQ/LYWjZIkfixBem6z8UlSjGLlnbW4SFBIQQ9Bnv2qCWWiuhkEZAwdtwYDAF+sssnD3e3pWzw4
f2xcZVnJwlfkewbHMg7oq4/x0yRFu0acOO+w+88q8dCS8AETYGh2P7ptmue1yrylFDQJKZ46fbDj
uPrqlVBPuE2hbMYubyCWT8xXodEHNOxlxU5Alh4amNcyv92GRtKs+L6lzUNz5aR4BzYFoOHlcrZZ
TB9REwwOy/pXIgVPWt74G8Gog01Nh6xtJWILyCP56/akLx2Mc7OzPcvDquPt68MpqnUbhHB3qyIf
SxJL8C9Sy2fngL+ZYy8MK2gsPxGQZkncDjr0HJnPwUz2kGTqD+IgVQ8CqKAPCLJbJCZQYOxTyt1h
EhV3hVXktBlmxUZo1PDb7aEv7elJVQdaSDIIJL4uZ1wb3cxPVWY87B7816bYiv7Kjl60wHOb/gn4
fK6gYoEft2YQsNVIPaNOVFJ1f6HdZcWBTr9z7nZ+w/QpWi6gMjo/TMLEZ37bMNwgHnAflXdVTWOo
YZfBCjxjaUTntmbbxff1QoqQbHXMTvtlxMWpT/rUToNgZVsunQYyR4TIFKqmFoHLtekCb8RhIziS
CsKT3A27zBIOaoCSohSNdtyFX0Ux+H57Pyz5n2mZEL2hI+GqkugVre+a5Tg6sXvK1GczFu0u3AD3
vm1m3kz92wGd2ZlfqaI1hHI5ELFFfbrNAmlfFZVt0YUqRl+gb1Uyp5Y57+F9G4t3eS1vb9tfmtpz
87N7IxkK10WpdaQYvK0GkN5fs+pe0raJDOfH8batJe/ChchkcrmjhjNzakHUF4HeyDwQS9myc7W2
eTEGKxO6OCAKs6Aq6Iei7eZyr5hhYGQWPEIOb672oAjC+KgUnrtxlRrq5yg2dqHaRZ+qxB/eM5VE
LgR6Fn/m/StKnHqQ3TCVZXUs5XpT+qI9yp8DSd3TLyAZK8/thYNOlD8xppJCmp4UlwMtzaCzGqoA
jiY886hPhn1ePjCv+loRYuGUT5xMVIfplbsG2aTW1NHrBiKqmU9BZGxc/e9MWzltC1sDCji2BRkd
0sRzSH0lSkM0IIPtZONnd9xr3cordfH7qGVNgT6vyHndPs+8RGr7QnIqa0ORr3hjznY6xXz7z/cn
b3IW5osAqdNGiSUoL8OJV8mG+efNh2ci4pngqgT5XFAzC+Q9knhQREf06aLejtZa0m5piiiXwqMp
cwVeObzcrLoEtLTkmE9DqNiC0K+MYF7X+z1JEy8WeGJgvXTPXA6hNn2TXplWdjozl7Z0LN65obYT
uuZB6bVjqdWA6TtrtDPVOAnN2vFccOj0lcGjRllxKWOYRmIqTCK8Y2Z33Ub/Ili7dq3zZNkIWekJ
wQdyY7ZKSuQCk+39Saq+CWzKOHeNK7ob3xpfdCU53N4Si8agZ5uENqBonm8JPfUTCZFS3uGp9dw0
4SfPEyVbSMKT2Jifb9tacKtQJ/+xNf3/bIMLVQhnUh9hq/0ex9+l8lkPtkhJNdaXxFoD1S95HFh5
ULZF5xOSxdlFoRipaZQGUn1QaW8I1yBG4E1LD/XtMS3teIQ7QCJArwjZ7yyskCNXNdwRdYBUqTdR
XG2Ct4G5fm94ymw0AjMInNpsw5eeqqVirsP9DrmZ9hD2zcqRWh7BHwMzt6PoI23ItULzarHXu/v6
1+0JWloHnne4G6aIZunZOvRlZ9SDi+BF+G0Q74GHuGt0P4sDoP8L7mOQ5VeZb8vo/DG0kIMwk7/z
FO7jNa92fUuCGqYViN7135xZsyWQZDcOkSE1TlqAKL1371mvARVzIbM2af7Gxi3WG2NUJKb8NFmr
+YHM0iHXpAAyvky6Dx4C922FiKvPz85g0EW6NKZ8Pn00s421FjkthKI0J+D7JzFfGLGufr5ghorW
1dpJLORtOZ4a9Laa4k7S7nJZ3Or13xKMGarwIOXGVuxW9tr1Trg0PhscXFwKhAmddvLKL4Vmgm4p
t2/dzVigNjxpctBSNce5tTCFF2PE8KTgY9GcCiS/IuP5tg198hmXz69JcxHySlpmiDTmfC7ZCHww
JAQ+kZMv9mWb6B1DUbRPfhOEX/VYUjZJlgCCa5WXzIqlU5XkgW8LsQQpS5y390ptVQ+9bJQfkG1G
OWR0w+BrIzTmoVb75kENfM+p0ya5G0MvOWheGR1yBQE8cUCKaAOpXX0kFKmGrZYO/X1P7Hj0yDPY
VZV3d0Nbxz/CeMgei1H39mFoSl+jsRe+1ki/P9Y1rcR2U5IwdvXY30TeGNlpKEUbkrvGlo49KT0g
lt0CeRzzD2EWtohkq8pLH1qf6qz+J+gEOPUgdwk38RjU494tDP+uHAbvWzaY4wOQo+bOBGMEVVNb
6P/0KMz9iuVBWFnpOYkYJ4VodXoDTFRoNKDJl7dVO+q1W9SacvJkabSHLu9/ZkmqHbowhTuprbUH
LeqCI6qI8rdIjfyt5nbulrzjmore9a4GJYp4KgKqv0uVs12tS0oyZEUROKUPngrO2kdtUFbCgOkb
l1sOG/TL40VFsszzzG/btEHgBYbvDAnafE5bPWvhBmBbUT0P3svt/b00nqlZAi2ISf1zXnlvUvT5
CobiiIZIH8t9aa11hC1aAJdCQIM2wNWzRm3RSVXLNnBq5Y42guPt3399oyFJdvb1+cZA0iCoJb6e
SsPzYA4fpEz4oOTqsHIxX9uZElxA4KcE89Q7d7kB9TRBjTPRtFPgnWLoVoNjJe1uD+V6oi5MzBMH
CgCC1M8xMbEJ7uF0vf35pYuTZBhaL7RXQAE8/f8s4MsyznLfeDSPiBTxheMIHSPtwjAOeeL7ZuuP
rdkpyTQ1iiSITE4+oMfWPHgi1I9vP4pgXpCU4YLmPCJLfjkgvp8qBVHnSWr3+U5b032+DsZ5lhFp
TCYIXecux/By0tWeZJ6k/lPDG7ygACeNR3Uti7iw7Dr01rygaA7mEpvNFf1CXiFIrXkKxO/tQ2q+
3l72pWEwDlp4eKmBrZgtO9UlIfc9Sz9JSmU+9+YofQm1Qvg8xkr3QWvFNUEhefq9l94LWusptOG0
mPAvzU6K2zReO8ZlinpfUTx3+XAnmb48QhsWjYBSm++FZW3jX4L5rYueGfdjWbRPcjvKfxt1GkDR
lvq2W5fiVgzIXPnD4Jb38Ytb75oeTIiU7oZSTVkJ09gouRz90ED8PA+1OQKPzZrPb529Kb4AqQmy
ear4zQbjAYlthWRMTi2UuVprG5Vi36+hIK53AH3txBikt3i3XKEGfEsWVF/qwpMhFpsRPccQ3eLb
47h2X5MJ8oKE5RM37/T/s8PvQjFtdI0RniKv3sTC5yT4kShrDcyLRni7UEKm0YFX+aUR3/NoHxPT
6KQkoq2hE5KLdLT1/9weytJsKTBEYoS8D+mNSyt9NuBdlCw+DcEme0ZR4/bnpxWdbV+Oy5/PT+bP
ZiqU6s7vND7vat+ABgn1465zn4v6ENYHmvFuG1sayyS4TWsDCdSrlQ/7wRhQekpOcho/GaYdoyT+
VgvA9SbYLwgCIOJz6DXUiEYIoUt1QmeiEhDcOd7+/vVp5/s8hqcrGHzj/IAEqugHlhJWJ0muwqdW
NP3PooDqQ6Sh9qO6bXenAL2xe79bAy1cz91keUKOgHykLW3m2Hw1l6u4LqpT/Xcb2+HL7XFd7+XL
r0/jPtsGYqdoqeGX1SmSD03b2np9Vw+vt20sjYDk6BRRTPDWOYjWiuKiCMeoOvU2hV47VNYEapcN
oJMI5wwhy/xAKp6kppLK4g/lhyH4YERr4o/q9euIo0JcTssmweqV1ozUyH7kmZ58qrG181Kwm24p
QeAD3N+Acn5sgs/kHLKNbqXqJhd48G6suqWnuXYH+Lq7XhN+ZK5VbtCJKxFE0F7YM5IdtxP2PvX1
Zi9Q2X+OWtnc+plv7hEHEuxURjmBClgI/4T8yeOJ+8F0NeEY+ikykH2XjS+9pQ+6LWWyd6y8NMy3
TWdUezELx4dOLrqXpOZO7/SgA+RUCYZAZ4A4bNMyX0MbXl/AvB8hWqJ+AAnaVZUwDYfCa+mfPGlK
O2xrQpYPMmXJA0clffR7CtJvdioY5KHEA4KMG4mwy607WoEwFjynTnK8pXN5q0bC7s0bF4YKgI08
h1W0C6bDc3Y4It6gnjcW6in3lWdpqD+OQvrmCwuf9Ts/zsfAPs0uXrcaKqV0FeWkavsxvx/G/RDs
3z4KZOpEEJpTRD8PiMcA0Hlc6QgHtIeMONVfWYeF9AuFYWBIECPh368ioSLuhjKXjPbkuy49Oopb
vChxDZmfleXRRyXy5c9jrv8kwsn2bdJLBz9v6w+hTre6PWFh726Pd+kRPWXkyAPxlGH1Zssm0meO
UrTQ0W4TNdu8EeNdarbUrUuaE3nVs/9lq/S3pm81n6CXQVi6rjQbCZ56Ddh//RjRQM7h9whIp+zN
bHn9SKUG5WnSacg4+r5dWs0283aVhXzF2zcrpnCwU/fgdehDww9QXNCnJ0W/g4NW6taWeeEKRHDZ
JE04KdKy1penIUzqzM/TUjqVYpTciyGpW40r49nVa2nX6rEy2P2guiRi/Cg+Vm2n34eDSV0482Sy
b4P2qI1WTQ+XpICSGMpdpvneZw/2531e1Kv6jNc/d3oxT6x5wFHAR8yS5AX3seg3UgC/2qc+fPDi
uzAN7UggmbNt1uCLa8ZmbzS/aJXGqMSA4u03UoHiKNhyHJCIEjeq9otW9je7jcvByZdrkWdWlwk6
g4tanY4qoGZhsunzlUrt9b06WQH1Qvlp4k+ZhR5JRTsH4XaA7EQZveRhUd4bQiO93D6v0765jEQp
lpwd1+liOfOyWuQlkCtH/Wks7wQLDqJH2FPfboKqukIdjZa0K42BMNT8oK0wMYh3Cu0KlXDvCWtn
feECZIr+NTLfcHkYeYMMR+sJ3i6Xys/RGDdJfrw9kuslmXzJHyOzjSZrjdD1EUaQNgpLO1yjaV77
/mxj6QOuUI7S/mSK3yEgS5is2wO4fndo8IOhT4lACz5kHqv5bj1aUifWJ+RsO9WO8iTp7KQR078L
3fJ+6lXg2WVujZveyOTRJoJYixav9xsqBhPMAX5CA4G9mU9Wxs73g1ppTn0nNxvL805SaXxwwVGt
DHXF0BwxNozjqEWu3JwEaSvl2yHe03d7ezav7xciGw7olPVY4NnX1KRXOzOqT8TVbbRJkw2dErX6
DNLutqGFGvilpckDnp3Sso0Fi9ba+hREMixXe80/mFG1LfRDUN/HSWJb8hczfHPocml0tlTwqTdJ
pWG0q9EJNuJeux+Sprm7PbbrPU9rH4BF3lfAUcAqXA5NlHwIbSQqKy7KaGP4NfG2tw1ce4ZLAzMP
l3hlP9IM3ZyGSCjgtxLaTdCmyYuQRN0+cpW1HqPrMzYViyBY45hBYzFvyzFNQYqiqGZAL+6LlGzM
4RBt1HSD9GzZvbm2xw2g8+Km65lC6zwqCKCkFkYjkk9Z/RgWB996+9yR0FGIoQjoTJI6l4uTd1GS
GWoun7rqMQz3SBZK1X746/YCLewAjOARmDIYP+YpVpmXPJlvXz758pZ3SrMWIq99X74cRFDmXVXp
0/Nx+FRKf+UoPN4ewIIfuBjAbJbqVgrTRBWkUxeDd+rKunqS6D5I7UZsFfTJfDn4P9Kua8dxHdt+
kQDl8CpZDuWqsqpz94tQnSQqJ1KUvv4uFuZO27RgwTUY9MEB+oy2SW5u7rjWc6Wpa6QtCxYOSR1U
iDDsDvASGSBOqbUE4K4e3FsVCO7HUt84ayOTKyLkV7VPVADe2bF2ygsM+AaIpTVzZfPWREhv6tSX
Q+WVEGHwY/6DZYcuv1+J0f6kawi/8A/kQC/P3+sxOux01XxCH5+2qYr8UOkdkjmp9xWgQ/cvB1B6
aAVG+wOGfuVMeK7DUmf5BKbKrjnMun5kSYl882Tf7/AIzD7UWAApgiyljKNGLSQc4q6fTznhoTt/
7tEwpJPqaWrWSiAL7rVgUUGGT9A4XUXJ6GblJB+8GsSHmm9nGaCF/1rxCx++2fSQJGv2+lohEEL9
EydXqBgloPluIY7OP+ziUNcME2h3n9KlDEnp5qnihaUrNVqDn4pqb44fU+PrbaOwtgz9UuvKQgFl
pIdldMpWsQ4jCNGatU7qa8t2uQxJsxVjrMZJSxucDADdhi2Z2pXX+frxhPU/q0RLQcisMzszy5pE
Dh9Vf7IAZ5IYo580DrDbivs7YYCNLCYX0O4A7Cw5d0AaZPpMKyaRhWoYDzzn2+0zWdivi+9LrsBs
gPIEfeZZVOrqi15+Hwr9y20JC6d+IUHaLxU8F2iGxAqS8qBm+0bdkXrlzb9+bcQmgeYURk3wN0iH
Dq/WLcsK0adZEL8bPg3VMc5zvzR1f87XSjrLO/ZPmPj7M8fTtRRNrQhCa9UeAf7nBtOv2xu2thqx
oWcC0OTljAnRCVT4I7c2AhHF8yq/bDIgbK5Bqi6tBvOHqFMKVPqrXms9nrQKIUEaxQ/T9+L+OouA
Pfn3dUm7dHWoSV6wNDIU039u2rWnZWmrzr8v6dYwl5jW8/DrCYUNpqFe/8jVV5ac1sLQJSU+FyRF
G7NZlW4jBJ1G5Ze7VYrX22e+dgxSYJEplUMyE9+vDL9lgR3e/vySzULuERUPdPJfv4zpyAwX5Ixp
NCABZKBhv+odfzaynbMWuyydCIILRH82xifRxH+pvG6VeryZ0jQyh0dN/WBo407RDaA7/W7WwGkW
HmFk/Vw8wbjx6AST9qxCl5VRmVMCxGjdT+NxOw36g8r7z1pT7dGkeqi6cq1PdEEPgIcNmElkNUVH
lLQ8La7UFnX0JFKSjfLT7dE3tr99VAuagE4RUa8AtAh6d6R3OC/dQSGIziLNSj6XxkHDHMTdEsRw
FrJoKEuihCRdSnBhjwox6ySKyUPy4PEVY3y9Rah4YjoAHRyYCr1CJdM5cRXbVGjUaDYQd3gL4kn2
KdHLFfSga52GHDSjYmQDQDgAQbvUNLNERyC6+xgQBF3jGfNSbIOkXuvHvHZ2nc7GFXkLaXwhEJUF
jAUDNMGV3BdrVpna8YRFBBXj2Kj9VAvd4RdxHofm1CU8pKzx8z7M80/3HhhcTBXahnQ3UvZyKyRG
uQYFA2EsgtN+yAp3y3P35baIhXSKkGGDzQCBEyYXpMuUpH3mIonLIsvmmwTUfX0daM2+rmu/qIaA
ViBiTlzfnLvdiuRri4GBDwyNmiKavq6UgwFlaE0kwCJABzxxkm7yDoR3drUlLHuwUwpy+K72W8MI
p0rlftIhl2SXSmjmAvGt+dMQE/+5Co5o9vv2T1vSZDS6Ij8o6gxXlW6ln8p6ttohSlRDCUors45p
6qIDNO684B2iYC+RuEBUcVUxrnqC0QTD6dF0+K3GXAoF0gtdufeLy3HELLjo5kSl8vLCjJXbuw5w
PiJjKPeYi/3AU21P6/sDCZQPAesppvQtGGepzoG5lE6103KIFCvUnMxHnhv9FeHt/bq2kpdCpLW4
qdMhRi6GyCsemf5EV47j+mkRJVAcBJpEcOHlHodmtDXA9es0Unkd0vQPL1J/Jq+Yp9m16gtP1vr2
FpdzJk9yL0pMH0yNqtHIaDSMYGqfSoNu37FjZyKkC066LG2TAksyvCcNaUu2smUrS3jr5z7zWpuY
miANwveT6k9p/GrWAIQXv4+UDu4ievauEPwAK6KDsjFnEXPHICvyTbVGY70mQToEwOT0Bu0yFqFa
OH/Q3M07DgC6hNQUHGLgw15ev6JQrdbGaF6UdS9eENcrIzJLZtQR7X+YCAdUmOx4WXDxcqIYNGJe
fNJS9lgW8ecU/Bm5ZmwaK155DYW6XBbJAFkApBpQjEHi1QwASUw77UuPAlBx5wHCM30GSISfJyZm
zZOQDN+bOF4B5lg6H1hB+LDoib5GcR1tJ9XUTKWRVZzSVz6tPIFrnxd/f6bAwKXSMurNNIrR4jK8
5v1KR9iS+YW/BYwyhFreVU538DDGbwALP9K7L4QiE2oBkm4NEnbxHT+XIjkp4ECm2qRhk2J3Kl4L
xTQPZZxYn9q2U57rWasC2+axT+b0O0Ea8KQbU/mOc8IoLWppCMbR/yZZGrOym3mYbRrlJvOLraWs
Vf6Xd/K/AmSmNhdkgE5SmDSq7U2mb3R3Z655JUvKcLYGT3pfFCchKue4TeZAQr1XNs2f+63BuQDp
nNCXT9K8xRoG56f1Mzbe83ngQOIFRs4IwdilMncZGZTZ4rDGe02HO+Gu5aUWzwAuERgAMZ8DOKZL
AY6VE03xJlzG9HsyJWHp5rvWU/x37BKatNFBKXpWZK/UxjtstRQ2U42fyYParNjMpWfe/fd5eW6R
AYrEiyuccu64RzoiYah7JzvHDBBIehNLP8XAMnrPitCuAqIFTIfJDHFeUaFjpYLd9PakL+Hn3V95
EQ2B6DkH5IKJlmBxcGdmTJ3ruCtsr8Ga1GBkL1l3oG17UGnsz9V8//kIQF0k9hGBYTmSFmDgiDZU
69uocI2HsUE/l6KvnNHCTUSYjUZNeJOoV8iNtGoLN2wapha574OTfXLb+63Vxfeli4jTxrABw/cr
Z28BVHroVybyl0wyQjcbkRtyFdcj832a8JGzpo207EMB8CqL1xuuPqtFgo7wpzYtNmP7fQK/5W1N
04VDIT3RaC0RECzA5BFx3aUmxLk7GYXXAQuPoa9Nr3wbmCJtnIUp/9rFxznZafE3Zv+ImwyVrP3o
ZoGWfXTZ5xmNYZpTAvXKCUbzLy/4ocQ8W9M+mez+mOT8N8qmvHdBB2HToY+aPmyUTe3shzy8vQ9L
CnS2DbIpd8qiy5uB9ZEL7gyk7VX79/8mQNIgl6tpTTWxhu6lY7hm9ZoZXLBT2CULpS0NKTX8y+VJ
gjEsYwDP7EEQlI7PU6kqp4wSw68tjOAzjKxtOFM+T1jp/vbSFnX3XLKkQ3rjAdVtIH3klFnQmnuz
efaqIUwL3c/AczBs8yaa02+3pS6emGjbdUUAeZWTTou2q0DY2UcmRlIAvN6sHNjC26W9QVQZgHcT
1KCX2zkyeHo61ZsoE6Pq7Y/esP1JW+tQWchPXUiRDHHMVMaIZjSRwreq7Zf2I/F2+hpr7eJa0OOq
oddcIEdKjkpjWHHZtmMTdTQYmkMxg1Nl5QItaR8SbZojhr+BlCLptwasDHDw4UVRQPJuaR/c+pSz
De++pPUhLb7cf/bnwqQoKc7UAuzCEIZJwkYL8jXA7oUwCXnPf4uRzr6wE40UE74/2Jk/tfuk/93r
KZoiH+maw7+kAOgPAUgPcjoiKLtUM69Dl0jsqci3pK8OyKkqTJNm1sboft2/ZfC0McQkusKv1Flv
AKE28r4HiJzi+zRfQ1ZauI7ot4SGATAKo7FvQGRnHkUO2rC59rIpYt907Ujqw90/H/l0WGgR2AMg
WlKvHIc1VnYNjNjH1P7hmF/f8fm3ChTanQHJJrkoaWG3VVx6PMqswjeSpzRbu+iL+wP/FHNqaKlA
av3ynDleXlebdQCFmUWgAPpytYNCE2ZWespB5w2kPhfjZKD0k8ywqxU2L3sbuW7qaUCC7j62cf/V
SNtnzkB5QZjf0+4R8MQ+RnKPauX+npCjdjmi8XreZ7kX6IX9QMrud2PaEcbN74+dz3/f27jKmYqk
gEtBy5LBIhNpcRWkDmtdVwtmDvlvVXi0sHJIv1/uMbg3aFm1E4uAo/oG+TbkX8u1wYQF24D577fI
Fc1jVwnSrK3LkXYKi+x51oLJaj+6tNy3Lei+0hz9kj3f3NbNBQsBgRijBb2OYIiQUqUA8q8Kj5Ex
ijtg/fZ0/jm6oIshXX7g/fj3trAlNX2rlDhgwcHMm6RDid6kObVRlwF+3fTo1Su92UsnBO1HL7Mp
Ehnyo2rEVpOZvUsjgKJX2XYE1claCnPpfHRdtVErQLss7tqlEsxpV/eTV0AJOm3vpOULBfg6n4sP
vC5DI1ffcTrIbzkYVAESJW7dpbisV9zenksWZWb2rZ3JZsiKTy539wNd4w1fPBs84OhaA48w/PVL
UQkqDfGkzizqm8IPG/zj9tkv+XFgW8BQDEqLyD3JyUfPhB2I6TgCXBrMgiodn7jaAtE02SO+mg8I
SbZMy5+tzNhNRfkO64BRbgxHgYwNxSXJfc3rYkT/BuWRqb/Y1oc1XuQlzUNlD+V5RKDAUJUs/FhV
fNK7aYw8duzBHVWnr3b6/fYGLh0QPG/M2AoititwY9b11YQMGouSwd78VFChuv39JUtw/n3pETRM
MLn3aPuM6o6Aq6iMqiF/BUjwsQFf4m1Ri0vB3AEiUUxIoVP7UtfqhhZA9ctGwN29snyvp7vb3188
DpSXRA1YcEpIdobEGsdaPBZN9FHvjgY50f4dCiUqWP8RIT83Stp13pRDRAUyaDMFc2Zwew1Lx4H+
XgDciT526JS0R5OiKXwAFrsVb93yedKfR7q/kz4EuXphJrEGZIHgWV1d+tymnA90iqj+orcvPdl1
aygdS2cNSw98YWyXgDa7XIfWTW1NrH4CLeZnJaD84+1tWiqJY4YFNllU+wAKIXTh7N3nRq8Cc6BV
I3Arld9GNK1uCtNJdglpDV8d5ipEMWt6GObc3oxACN6UVde+dNzT7ldq8O6hax7IpsBTkWcKq8aY
AFsFRExtQobbG/yyC2+vVRy55IJdSJCMGKf96NocEtpuC0TtRPkYa485PB3B/vo4rj0+Sy7fhTxJ
BRngjFINAX6EEdYAhO9gvN06GLfNY99KtzEw3OrpQzJMW1olQWuEJO2DxI6BlrBLGN9VRaQAVD5W
VmLzhZuBgAautIsOCMxwSsbWcavaJGqDR1EHx65T7wf7G1ig/Z6/IxI04bBjgBrPL6iIJElQLdUq
zRgZ8g58SmVokvubeUALKchvUHrBOLX8wKeegVlIBy5LorhBqz8VyrPa1fdrJtCQxeVAcONdUeyM
Rg+fqUfdkmevhV+zlfNYuOEXn5fUMuOVkzkFYWgWTIJ+VwMx6rbeLwmAz4U5c+F8XzV0dZxxi9Te
EAHUNttq0//4eaFvZxbEySaDtA0+n6STr56YZa24Pmu/X1KjorGJ0xTxEJHZ9afvc9atrGDhvUP7
CooTgFnCe2pIAlQTyaoROAuRnQbcBY7KceArOepFERrmqmwxFIIg9nKTJrAAjVOO8K9ryK6CaZ3H
sH5HyQg9OHARBS8BGvWlt2IiBIRfJOFRawWYzV8bLF86h/PPS857MpjFNHvKGGnJpq6C91wzdJ0A
NEh0Zl0BxhTMoeqo5/Axh2aj4c+Ky7F0BKh0AV8RoDRolpWOwEnrGQ2goFMAvcyQ+H0ZzPfjBwiE
KAQcQAcVyRxJBEt5nDvjzCPMZ/shCiL33wQbIbSDcp3Is8gglMxNTMrsgUc6DyjAbtIVLRWmRnoh
MciIgi9o8ABO8EYjenaVERnaGS9wwnHyNBuD3xhdYJAntz5mmGDL+Uo9feEluhAnbRcyxzPv43jE
xQ5+qq898xv7PTsm2KpNHDsaWiWdLVjHVODZj9FQbOdyl36+bVoXXAqME+K2YTLOQ2gkPfEDqzBl
XLU4cK4pR+QQnX2euv0ffW7MAPgPCuAMpzI5JnNth3Pepnd3agqCZ0AToXVegIZKtjfPYnfoK1cR
4H4gZkjQd5zkR0ACfLq9TnESl4oBrdYdgU6EchQ8vkvzVVZprBaACTk13XygTf9I0IGcF2se2rWF
QQIRERo2UwC6yRmI3FOMmIsk1Ej+AL6Xg+Lz9jrWBEgaV9JhsIDxjizXy6Qf0zWe78XPuyjdoiyB
t1YuVIFEHP40+OQiZ0QRyfz6jloBNuhMgH55DpSV1hgD7TwyO7BEhF124vruHVuEdgNRjhCdB9Jj
OJK0dQewDIEP8zlRTtbm9ucXNAmvLLpwBZ0gen+lN0oxrWEsWc1Ah0geOQN0CAIQgoTg/RRsyJKI
m4mbAd5jWWW7Dn30VtfTqFRrkAqSnYo/fCrD2+tZOHKgGlo4ccC6oLFYuoHe1JMKEGRDNJxs7oW6
upYyWxMgnceQ6WplFgYEjMAddWM/NVas/luYKt1uuD1I3VuYu0QbtiSCJUPaURDpRlmdhpP10lif
iv6vNX4rp71qUj8ZWh90c0ED9h46dRvgyoXFWnfggmKAZljVNaShRXeVcanajGWD4UL3Ts3w4Lpt
oIESfbgfv1+E6QCOt98stuyG6Q7tOaWDc9Ibw0erYFjV+gerqO5XcuTqMKUBTwzjmfJa6gr2ISlb
5zSlY6CVLWYYS39SVhr4FjQDKQHgh6FbDC+b3A1sxm6fxl7mnkq78evSCAr1HRKQcIQxQ+eyAPW/
PBODeKOqaMQTWABigI2tPF9LKzj/vmTOHKWOLY9l3smcgqHY9F/vvpsId/79fEmliOqwcRrw+bEJ
eFkFxL2/e8ZDWhQ4mmLIG42UYoFnDlObDCDCBQbNqSvLoAT9LboC37GGMwnSi9V1Uz22OiSk1cv8
BemD258XV1u6+iAWF3C5cIyRuZa2qNUbuA9xis932dNkKrnfEuDY2or9i7h07wIe9rbApSM/Fyjt
WI0+pLrvcu/E2yyodbBDmK+3JSwZknMJ0o4NOTLJngUJc7FNsoD0B3K/H47aEhLhGLgDnL0p3wue
Znnfg0DrhMK6b6mYb/hyew1LuyTQN4CeqYH0z5VfFaOGf0Rj5wTqKf5pSD7e/rz4v8unfv55yeA3
1jhbOsPnK4CxZHyfWsBLOuTu/boLsCQARghkFvATS9ebJIZRjGYZn9QaFvDZqlZOemGXLr4vKW89
V2i4R8byNBuB126N+wNehGiYg0DuCpmqq35fs5qVdpy7+OTwDxkIiV9un8KCol58XtqeLEFapmL4
PLB9KPXdeWMcbktY2qDzBUgbVDCrMGcKCZjgomGhbd/xeTgOSJ5AmzDVemn9GFJ/WeUM8am0VP9g
5muv9YKaolIMPxE+HHRIrha6RFHjincKbF/V+VUCKqa6ivrB8FHxurv4CfY+9EeIlxQ1VrnVDohq
eosuHOVUwCb19LtlfMz6X/fv15kMOT+jZ8jn9iVkzG65sZmHOvs7DhwvEa4crDoCBcm6crNUiEHH
+LSxSxq4wxo37JJCnX9fsq1Tk1pq6rL4lBmpnxyN+R3PnYmBQIQ4mEgAsKAUUKOBVMkZRrlOlfLq
pq9rELVLV+7s864UfZi92cdjDsOt8WNh/Uysn7qy4k0vbRHqNEizYrgCvR7SFqH/wCjssYFRytVQ
m9WnmNAV873waAswYqSw8Gij+1k6Zb1wWh1Tut6pzTG5ODtJUNpaaNXeztGTLfpFy+C24i5dRDxC
SJEihYE/0qlwi1oJ07AmTTGDfsx918gB/RO16YrDubiyf4Lkatdc8oIyDkEK+aCPL2ndb4yhAcar
d1LiNfO+vCrPekM0wZSrtCrdVurJ1KDMxhDaIdsX83Fyft/euUVtQBPkf2TICteZaWIljrgw8feY
hsl8/9yZ6NVAzgT1YFgtOZ5uQdYKxE/4h3ORIcPlN2gKvr2EhTMB1CG8HZFWvh7borGRqUpR2yfD
/Zy1+xYQm2n6LVOIb9UrohZ2C6JAsSMwRQXvyuWDUtPcTbqK2Sf65OofLfr99koWDhwFZ2wVOvqQ
NpMzwJ4Bmji3AgFOktItKX+VVf3gjlE/rtj5NzWV/CvgOovHXUPLLwRerkMHD1HhYgTxxFk9+dWc
HfO0eqC2vUlz/pOPowouLOOzbo2b0a7C+1eJwXakPF3BMCi32ydVMelkSJ0T49VDau7TZ6/eJqV3
v50DeyGy9cK5u06nY6rD7GgNMVTbJSFdY30Vl0/ewvPPS6pgjRwJnBhn1elVmPOd1R9GEL5ND3Xb
+EnZAODv7+19W3gbLhYk7sFZLDf3dp3F4CY5KSfb+4Leu/HLbQELF+lCgOQuIdfGFQbWtxOnU6Dm
6PZF4ittiI+mUPz7p9vSFu4ScMXRa2jCbgOIQIrds7KPATqEu2QWfzvS+qa9ogBLyznPPUsPHXp2
3JoTRzlBPfwm/mwlo29ZfKsV1TbP2+3t5SxJA3gO5nnx4GEAT3q5W88Y56RDplsnoOTBpPkJ2YgR
JBzDGpzkwsahpxwtXHi9ERbLl1exR/CfmQo4ZMwWqa8g91bM0IKiAdoOvDFAcEAbsyltHPUKh9Rm
6Z2SYmN5oPwNtfv54oGidSZCuj1O1eoWaSokVl5SG1Q/K4exsALUGgRkB2pQ1yiu5tgqJq1d5OpQ
DujqJhxH1Ez7tTTagg1AORCFNPg6aIyXT2KGL8hZivjCM5XAMz839kttbw0P850/ZnU7O2tjiQtH
fyFQ/P2ZCSD1zBElQODwrU+KAEZzJSJe2jjM8okpKIAeX5WBE8TdjTpUKZCUfMfYe7mvGCvO4dIa
UIQErQvqeGilE5t6tgY2ZsDPMgxggzzMDlpL9nffQ1FyekP9Rj+v3HGBIKyck0EDZEvaGwFyd36b
8n3DfisGSOuoNX+6LW9pOSKtLuYHAd0hp/FbjfccXUkpiDKPPMj0wzs+DwQVMcwnQE8lK4miM+Em
7dLIcf7wIfO9lZ+/dOD47n+/L8X4PZkad4qbNAI0+RTYU7MhMQsnja2xB64JklyOugLoTFtiISg8
DkVQFkG/hg+wgMqOCUEkvcC8Coiuq2qnPtsucXogA9U82fZO85ha6B4azU3p6o9F5RQ+6lMbTBu2
Pmgko1TzkBSdAP1x+8zekpKSb3D+O+QoIUsSaswsTiLTUfpTb+RWHTaG/uJ5McDZCysPUQJojiaH
0+oO1rcisYfjPA6933ST/ltt18CglwzV2ca8Ndmd3blWsMM5NTYGD9gW847+UHwCWHySRLqA68ZQ
wTivREoL3WViXBMleQ3kemhKktyVGu5X5di4GB5OHpA5P9C+5Dta+5G7tPDNhvU7Z6ybQHPbBKxY
XuPrNXGCmVLmt13JN2rftBuSULJBhGlusowUR1R6uq1nro2DLSonwlXROexe10NIVyjA8cf+JCNA
68GHd0qsfJP0/d2TpmJP/skRxuTsHDSW2LkyZGnUOgYq4a9eO21u696SORKJchT70WeDhsRLCc40
q8nYz/Gpr/TAKvZ1tfZErEmQnm4l5lbcoGXhxAAEMYWZ++V/W4GkN0OXZ5iowffVP2W2sdjK+7D2
8yUnd1JtQJ92+HwVI28dmM2K1ymWL9/98wOQnje7z1S1dLX4NNrHvpjABBkHefZSmMVKQnDB4UTD
HCC8REMqkv1ioWe6VMVZU+puHJ+s+EnxDqOWbVyq+W0OTOc1sJpFWdAoDK4g3wlE10tZxOAqEsGm
gkWlT16KWaDmpRkmsF1ooX4/q4qYYEZdQTSAAqBa2kEQNOXpNKKXo9KSn2mt/B6TdldnPNS6Pryt
a0v3HskPcDkipL+m6SGspRV4jpAg7klgJI96P4VuM29uS1lUiTMp0o0ZLXA+GjOk6MUDwZB0MRxq
awDa+4rJXVoNkLp0dMWjj/IqompMPHUeQ3J1VtJDU2ZPyWTt+ylZKYoutGSjnfVMjqQNI0V0EoPP
HmUH71Oak9eRgGmE6l5olPOTQvSgBh9P3RvbQVV3g1F+u72fS9qI7XRAEYaju5rXNxjnFYhQYmAn
lH7VjL7S5P6ofC7Y3hpXLPZbAky+z+fCpMXWNh9qfbLjU1KBsagwzQQvuPO7yVz6YMSM7NpmsAOj
JWqgGBrm0irgtO29TtguqJOvswEc5mg1CZ1Jr3+T1PmqaOXRjW08xHP/GNs6gOSnQn+0NJSYQYyT
bYdCsXymYj6+xuhQoMA98K158DYl3AbwB1TJBzvP40PTd96xnCo78MqK+ZjtBlNy3sf7To0pfB0z
fk6rDEhAk+YdvaR8bXLeHWc0GW0An5LtRm66Qc7z8dBWZv082awP42rQA7e046cuL/5ySraUUFr6
1lh2gZrZ7FkZ+ibo8snxgWUR+1PVDwedoliApnFz4n5ZHLPZYyBSn4ygjlG7S+wsCWszKfc5I98m
ZUg34LPDD7bnn/CQOr8kE1q3uDNvKXc9n/VjujPnEtO5Bh//WsS9e0IFk47o5ALQInogAGMhResZ
MskWtRElWOmjV30BYeKKD3ilo5IAyW8ncdtlY60mwJICSmz/m6Z047CoIN+I6azIurr3QhbMMhKs
eA+uwlAH8AaxOvRJVGvAV6ge9OnvEP+9885JMqTXpkEDvmXUNIkGrmzKCejQ48+6a/yeHbmx1lC9
uCAxQwYfHuNWckxVeTGJLRCxROVkbxL9x1jqW3SSvGPbgLGPiXMBv3YFtghSFICz5HjUXE3ZJfxg
5Ts0he1u79vSUs6FSGEPGCZTUPRBSNYaf3rCX1WeHgZlre61JkY6HoWwuVFb0f/ofp7yqJ6fy7XS
3bIID6R2Av76CguVwXfFHDjSaaxhWQBYlr3GWeaD1XblXMRvvbC4UDVQm6lIcokucblAZRqoOzsm
qqr2jltfKu3H7RO5eo3F521EiRhY0gD1Jm7umd/kWeNkG72inDpeRYYHym1iPNitGyRxEt4WtbgS
dCaJlmgPxQnp8JF/tzmLbeWkat/t9PekrqRSFo8EIzJgykSwezX4kaI+NKR6hzgz38VkY+ph0qws
4Wq3XLz1CCaAhodE2hUmXguWmixTXHj7DMicL9uA6SvnsbQItFsCxxXxynWHjxHj/aID7L+rRCP7
kVlbZVobTl06iHMZ8vVw0XPTazOK50VQz36T3xtUCOt4tgaxxjOdMidUs4mF7wNO+1jf25EkPg5d
FdO1ItKV/GG7T828iGN8nDaDPxcOAH28D7c1Vbs65zchgiAI/WJwvKVbMce9Xgwg6YhMDnIiUMFX
W5RB4weXmijbJSNK3S54PlGxb4K6zKYtyObMvRfzIrC0hvxSm0HbGKT0QmvO88lXWm9tXm3xScW8
5///RClyq2ZHzVhf4EnVil+AqhnClk4vjqI9zW0XjHW7su+LinkmT9r3BN3q6ZCSBNMqIAVPQ9MF
iEfy/fbGL+67QPBALQ5TVjLXS0dZQUoFh8vo18lTg6E8WhhfAbZwcFvQ4hX45/HIOGfJaJJydkek
XbPpc1GaH3GA29siljYMbHwCaENM08mzDG2rmTztDOXUN1l6mEABtLMZj3dV3+YrqxFnLb0RmDAR
JX8YDiSOJMtauCCyGupJO2l0+ph7peXTOvk2V+QjHLs/3YwQlbvaGiLdolQke9EHLNpa5ci0wpQq
iAAG7dTQNEzUXVZx32q/ZHHYzscZmLq393NB4cFw46KIATgFPCPSnbTcOFFY7amnuP6bVMBUILE/
YhjUcI4tABZvCxPafLWjwKQQLcHi7ZW0PVYnME9lFUhnqjE+OgYC4omwYttpLQaglQzQyI4VmqVN
fBBOJ5vb0hdUB2VakVrAvl5XvjmgZxSWZBr6KppA1b913Qcar83aXJe9EbUiZoQJQZ7vGskoyZrU
I72mnVz9JZ11n44Peq36CdtmziaJQ7wLXv7z9sretF7aWPQLYWpJlDtsDGNfvg1DjAi1KFrrZNZ5
G4LiDZDlhpKGpB3Ufan2xoaW2ud8LjtwkHdzv2PDUAXzPPR/3M7lG5vU2rPXpJ3vNQ71c9UednqX
dt+Z0Q8fq66bfaOd8qexxdAY3Fn9g97O1VZDD4GvTiUUteXkpZvs73xqyz13uB6oKmVbxJZl4DQT
KzZ1QerQ7tR0q8w5D/sWI5M+cEOSgMPtOMWzYn+kHTh5W63RPt3eoIWjx7AvJuBFRRN0WtJVztSs
tzCkjjwW+qCVP4xi6mIlY7EmQnr+J42XRqVBxJgdDO1DMXzw1G+3V7FgXjHvBigCBJRIeMtepZkR
1LpaEp8Ib39kCvh6XIfsb8tYeqRNAO8CngSJdUzwSUElhjf7ubIBvsvcWfPNEvDw+wB0mClGQrO9
0tUPfWEdnCaHDhVBM3kHWxlCh7pfTWrtbv+YxQXj4XqLnq6pERzWtCOA75Clc9FvVWXF16ZY64Zb
eBwvro74+zO3KhkMNe3NwTqBP3XTa9sUZNMAiUOW4/ZalvQDPjT+B+AXAbB0KaegplfzTnNPlruv
tWMN3yddeRsXloIm1H8ixNNytpQGr39Z1BABNicDU3D8IZ0Oyu/b61gUAvsp0CZF8V6+SnOT5yNh
7snNP5raPmuDOofVWKN2W3iX0GL3T4x0nYY2nalaQExhlRtkpTTjTzpueHvKUmdN5YVKS9bzQpZk
PQtdUeq+HtxTXHjBPLiBk6GTMCYhqLH8uDzq09bIma9rP8356+3dXNIKkGOAaAQeMSDtJa3IG6fv
wCPmnsg4fKGaihCr/9SQtQGthYfXhM0AzjVKyNdTMmk3mbmjNO4pb+vA4wDX630lhWOh1L6dvur5
QxyvQdQtLu1Mpn6pjWWOGfV87NyTU39i3S5LA29t8nPJPpwvS9JFMhOF0BnjUmVS/zKm/GeTm7vb
B7Sk7uciJD0ET2btaAl2zuBf62LfihykuhuN8LaYpc3CoINIEyIjBYzVy81C+b3U3ElHW1Q/+o3+
gZFPFZ1W3K+ltRhoWlAxoA3ScvnqqnjQnZSj98pkRlhNXmDMetCUrz1ZWY25KAmIMMDcRP4Br+7l
cqzaoFWmJhjdAAnglmeuEzTzzD4bpYfhOpt03xyTKNtYUyd/4GTcWiBb3mdV6+1AG5gmPhYAdBBF
ARwvqdpDlTRNQA0nCxsrzR+yrqgebIIa86iYejAD/fv71OY8QIip+uj7GzeU9/Y2a10LzA3qWCUA
Gc26DwOb7T9ZUbdHbgkCEsPKt31jJuh8AKRhT2P3MU9tFkweQC6z2uHP2pyRw+Rl8FJ6Sp6HCc3F
mLio/aa3laeso2sQSkuaIFDBwGKCkramS9dmSO02ZokenxBxBE1tEb9u2i0y5muIGIuC0KSNzCHK
G3iVLs8oqzr4YRlHhcUajlQztlpeoEsyW7lAQK7Dh2TzCvaJ/wqSPQpT1ZK3crHHDHJsm8ze6i4p
dsUYf0W2b96qyMFnSmc8cUNpt/NkxIcBJDThHFv2tkr7LnSttt/MGmt92uR43Ezrl4Eyw66Y2uQB
QTvdDDFKHIoelyG6X81wLHm9cxLXHX1A4UFWY3vfrbF2ogKclJu0r1GjwF35P9K+a1dunWn2iQQo
S7yVNGFlreC0bwRHkYoUlfX0p+h9/u0ZjjDC8gcYvrGhHqZms7u66lB4OtvxuYeKfVeIqDHBcFk0
BnTKCtQ9KjIMdwWb2A3pyFQHwgcczktA2I4iuAgHNjv7itfVbZdaZG+zZd5PzQSCxt6pAm1Cs0mL
LsxDXmtzkGbteNRp5gVIhS0f/NnDphzG/ACpV+eYGUYSujoKHmPb6S+2h/znghQIOFcCj+vzo56k
5o3lLB9K/K/HdiDVbvGW5dCW9hfPLb61uY2vNFV7TIvs3tbLQwJg6qGfFv0WEpkchwbxmtWMVTBx
Sw+6JR3u2Zxp6Msv5rAArULg9+n8AmUoGvAiFaHgWRK53oJ/QJJzV1HUF6DjV39wKiqi3qj1qHfr
4gAIrB1qEMgL5zTrH3WkIw9QTnJ3vQ9CZpCyTRETAPm5A38juT8aQZp45m5Bz6kZjl3vhihlSM0h
jnxvytIHL+csati0BBPa/oPCWn42M2S/BW7I3VibDeCWoguqHK4Bpev+cahqfWdPcxHNFi12ZmmD
Q21kBnoC+gE/MvmnF675IckG45YIbyRhMRnLxwYQtXxXaRYwiJCZIF1eBQac5x6KEL/KYZgCsNCV
v9Je+2qOonpYCrimjlTspZ+1DB0y4xiiOu7hZuMe8DacvPhkT43bMXmdKp/EVCvdw+J0CX7r7N3x
yumjNG2AqoNCQxfV/eLc5xUrH0qqL+HQcxLMLe8isyr5B2p6Tbz4BTYjtlJ1A4ZOFujjpCMmYXBA
RsYDTxN4Yupc9wKtX6xoGCcrGItyvgMrQ0kDnekAI4n8i110vzwhyke/760QeWvzl92k/t4u0/SA
DrzxvkRjSKRZZr6f7JpHRVfNAViw2qeiASZMM1O+r5p2uGXQWYWQ0dJWO7fttcjjOCOtM7q3pldg
9FPJokIvfo4i6Q/DSNmzljEWVm2bfmi5braBNWtY+DQd9BuvzudDyUUDTlOD3hqZRo6m3jmht1AK
yQfDP9StMUW1MQ67hgsbOIc2CZdqpDfMavlhWH4NvRlSbOYWVZjIsjdZB+VlpfovSW/2f5eZElbb
CxylpuHabMYPUGiw23vhQsy4vU39n9ejgNVrE8yriAFA9Yp2snOXXOfTiLJB5z4NGXSqymNZf8V9
E4zGy3U7a3ET3iGypQxv4YvaF0CAIsta231anDqkxj8EOuPvtyDbZGQPA6gBVDBH6fRZNvep/0Rx
aGlANvNWa7eXDQpkiGMT3JMqfrhMeoBeauo/NcB55VGWH3V/f30Ma6txakL++8lzyiJQFLelidZ4
ztMAOgRJdp9+vm5kbSkgWImbHgR0l4Uop8hme8l0QPydFy2Js937P4++bAnhwZ+LV2eZLKitjK33
lAMP5+aPjA8bK712OlCsQ5VbcjpdFG8G0XkZoEPJE+TxQriCH3jl3NStH1gU+R3Bu41V2bKnnMYK
QSCYnAFAKUj5aAn7UKX9MTUBNEjIbT5rGwioS5wl0UGu9md8SmQuEpJampgBBOm4AFuSYTwn1Ptp
11p1aGdB9gD2oS/TKeqIMv5r0KovSdukx8WbnafaotOH6yu6Nn6URoE9kc3EFwxR+jh4o1vXyVPt
1lJNtW+CtqJ7/OdfddLdu2L4cd3g2kmT2C/JRwMOOzWWb3ReFWnXAu1HHIFO7PZYi+RQi+EvCmiS
k0LCvxBPXBBQ17Pl1+igTp5oGqFKwfnGUq4dNVQYgXIGtQaY8pSVNBmymikFai7P4F69CfkzHf7v
3bMliRCQY0SO51Lo2KtyX5CWudBVP+hgOct22njzv5lQ/BLwZLnmzDDR13u/MgMTOofVuyGMyL14
SAOacovh8pOTeeL8CgS5hkUhqEzAR3Ursg0Y2cpaYIUl9k62NGAfn39+MJE4nHMHes1+6EbuFuxi
7fMQggTGD3xNgEkrj6gG2flsIEsWDxauT08EzbQlULNqwsDEmCj0YxDKBJWGRl06Q6y5TUNB0Vq+
4ee2vi+P5ckCTAbvWs/F971Pmb2ftI1NJCdYCWrQROSg0wOc/kBdKqkTngp0zjHoiHCH3DLyES15
2TKF/mC+/wY6M6TME0JxpyJLy+JpP9uvur4Ryqy4Q4jnQrcHxGYYjArkmHzN9925xkoX3jPwbvjb
ZvUexx8Ir/e73jNbyqZlleXyEa+r2CpLkCSm2edl0IG86twiNPPKCUAd/undZ93DBYScnUwFXKA7
QKHV+kLPsrjw/J2e3M+svp2TLWGWtb0mbzhQhMNrYUuc77XEs2Z9mEgW2+TRKYNiCzS6stlAKgkg
Ma4tQBjUmgLFAXJT08jiitrBhPdfp383knFXQTrq3fN1Zkk5+PmQ+iMKGFmcuW5QQa07EW8EYP/r
VlY23ZkV5fAsaJwr8krPYif/pwZkkUOGugSLl5M+b/J7rFy/Z7aU86P54LvPDTOLex5byWHgMRsP
14ezagKYvt/AawntPV9+m9LONjmWP2efO3uXzTtX39jHqzsAZXT0AQNFeAEbdubSrajHcUzzYgZ1
RZnRN6g60pemZdC8tbi+UY5b2dLgnnRxE/+WvFXBl97iJcJc2iwW9m4JRnvDq61O2cnnlZyW3kMn
Qk9EFo9mgl6R7DHz9Rukxt4L9Aev1ekolO2c0KHtxrTL4nYJ/OQfzvaU75Nk4w2yvjh/5krZzmzG
E5skTRYv2q3DbzT7rW6xBTYio60VUTayYWP9O4IVYeB+5g3KAWIDTHPZm/V7uhAdoz0LLlNVpatb
AKl1G35m5kaBnAUEREyG4gbYqeaHvkZNzPKjHOwQpV2GWV/qkQ2vF5VpvhUGrg/2zy9R9geknrW0
pvglXhJZ807T99eP7Nb3lY3RUQrAHLBKsYnDGoGO7vrnVx0c2FVxr0JO+4JCZRxzzcSzMYun9rnM
H8z+Jclji910qfE3u+LEkjxoJ2EO6IWMdmkGXD3aTyB+l3fTI8ktcfJ9ufdPvo/Cnos0IU4QCgfg
b7NtUJDzLbF7+XJQgikYAbRE6sQjI6GsNmSlwD8xYLXLAlnIKaTat6VPdrJVpk2HoC9/tFvdx6sb
ADcqeHrQsYlr9Xxc3KROirRNHhdDYDnPlb1xlta+j0K1I0El4PtWSQKhGE6rJSd5bB+aHjQuG5Rr
ay4HABn0T0My5hJvyFvakCk1i1g4X+06HPfE3LvJ2/VdfNlEgsUHGgZPPh/pu4uCV5GPidnMsCK7
2MXrlEVudlek6PqLNNTIx24BIWHYbQLzVycPUgKwicbwi/wauJENJx8X2EXvxdsoNmL3tc+DzRPk
pOj0AzpNOTNJUUECUYxFDCjllO0Z+3Z93la+L0FMOPrSgUHd83xvzanTLb7FWJz0L/aXptlod9n6
vHJagNysxozg85RDfY9FdOqj/2kAarxZl1VnjAXYC9zEvm2F/lpm9RbN9UoEAJy6j7AciDI0rCmO
xQTpflvZJYQYWxG1/s+0fXbql+vj2LIh3fSJ8yqzwauWAo+0bhKBPVSBcD7rlgiuW1ldDxRUMRAT
EpuqchkXLhsNI2Nx0yBS0t70+njdwOow0L0u687gVlUpzFKP2mmRWODOdBZA4H7lXQM5km533cqK
S0FVG135oK/Hg0IlcM2croF+pcPiMn2i1i+t/9VNXmjPf1FFP7OjRMs6GUSf9hgNm58s41tV3Nbs
uzFs0U2trYrESeI5hnffxQN91obFzhe8/+fWjxJCgzl9t3AEqN5Ax+9L1kswwqtJ+sUohO7mM43B
kpEGrs6PflZ9gDLG8/WVWVv/UztKfGnODcsF3ke4q0wSkCZNgBvTksh0kmVjE6yFgKDNlWSwyFe6
F3UBrcjSzqEDiEsQ6hEkRsFn8dNvtVuzqiOH0l9mq+8m+Owg8chuSPSfuZ1svD1Wx3vyGxTXUEGz
Wpt9jHcwBjcUlb8DP/Izyay/yJieDVbxDwseun5S6/BzvnuP4FoPrdbXNqZ0dSMi/yArLYDiqeyo
VVuU3dLZNIY0ZxsCHXV9c2x9Xv77iY/z3HlK08TFJvQjA3m0v7jLwD8FLCO4M8DZoew9K7XcJtUa
GiNxviDfy+57s8qj62NYXfATI8oYeqgBGePYw0gTW9ZX6lqHoR431mHVCLL+slIki9CKkZrOpdNK
I8S7mbsDqp4BAZjg+kjkR5RIFlk0RHwGQNKAbChGPOZDF7fJceNYv4CiSfWNuG9tEHgGS14WPM0v
VDLHnoA/O/Ox2tWuLiJS7yD1+hdDODGhrDityqXoCpggzS5NIy/6m88jzJeBHe4y5cxlIOnk6YzE
OIfyagmJi3L5dd3CymuCAAT2nwXlgqn1AoKALnJ+eHw5bayzW027N6ejsXztm2/d8Bfh2Kk5+XNO
DmCXN22apTBX62/YFQEx/jcDanaxqqcy11Fwjgv3JvcO2saCrLxVT6dLjS6EPzujaLAgejUeZm06
zmw6Nnq/yw3tmbvTj+urI2f/4oT8WR0Vn4X0b1fqQ46XNzRCU6sPsiQmZpzB+NQ2QZJ9vW5v/cT8
txt+y6OfLM8Az0LRHgF7GtRytIWC1sSEeBaZPv1vhpSjP/bJhPsShtz6R0Kfc/YhHz9fN7EWop1s
NTVZ7yEHLIRBkZRLd4wdG/5AmqDZqtvLH3qxQoibZM3bvuzzyFLGXG9CSUCD2EGSZ1H3F91yUkzl
PwvKBW9oFvA5QDjGXs2D8Yso/6K4dGZAcTLuLHI0q2CTdflTdRy2qK/XZwj0j2hKx02iSowIr0JO
0dVYPNp2wKZne9zqr11daUkw+f8tyF19smtdXrUO80CXD5RxWA0/F+et7fea2KpcrPrKEzvKSmSp
41WFjZHUYBTQkh9s3HWLCDi4DUxjCDNgqZKtdtWt2VMWh2Sda6UtbGre0YVAC9uIiLbmTvH/wNI7
haH5qJgZ91nyzc8+1mAlH/Lv1w+jJS/Cy3MC1nvZl44siXm+RszP5nmRB35KwajQDUP9ICygK8Xk
8dAEu8MOtA82uu+BrRuhbRYOrm79Y/YQw+i0+rOpjxYAjKigm03mPJdVOdyA+ebnlOINBqk19P2Q
zjtUeNvsjMHhoa9lc9RSdJVkeTOmgc+gP7q4IkevrG/tAC8AiGQwumCw22XvlolzrMEOuhGBrM4u
xC+Qp5Nssa4SHjR9D23iZYI/LUk80vquZmbQaEuY5Vsk/KumQGAv0z3gIVSr0GmTNo43EBYvJTDF
fDa7e+Yu/cHuqzH2wYG9sXFWr4oTe8rQCoehh66APacfAxQJAfCn/ZZM+LoRqe4F4PAlioK7lS3m
DrtTJFqJqpc2Imnb3kxpvru+P1cNISOBnAGawqEofL49gYZ3pr7EXgLHcwZpxmr4xtoNGMKWDeWo
jU7V2YUwWZzp1VeTWUFO3Ffwub8/YYeIF+kiUGnKEpiyMKwoBChy4M6zca8D4vm/fl+5ugVb7HpO
cJLzj1C987ZSXasODy4CdHdSHVBNb7fU6xj4tFFWyT/Z3WHeytxsfV9xRKBk8fJOQ3EwX8J0eMY4
ru+kre8r029OLXd9ivqWP0ak3G29YFePOVinJUkW2njUxNPi+xXRcwSgkO8myw/TmUOvTNBnWRyu
j2N1t2Ij4Xlm4/ipQmcJRJS1LLXguioWAOAOvwl9d77s328GGHm0PAP4BhiT8iDg/TQmeTkC2eL5
QVN8p4uzm/2t9iBjbTQW2L50YGdQaFDFia2MczOd4K0EHQ40qd60Fv3Ag5aVAbSXl6CGNkpOh6ii
h7FYop7MQVN6D3kyHcD7d/C2+PnWdokNOWlkKAHqgeM59zdpCmxH5aMSNY/HL914vD6pW19X9rhV
NWIYElw73WdrjqytOGhtMk9/vLLF7VnjIs1nQFPovmqjuQKf+5frI1jb5pJlEbA2oERA03E+P4s/
l+PYIKQjuR3wN++uL8NJbGVXpcdVgxJJse7gxYOOEdXr57U+dZ2Hw5SkedA7j513pPlxrF84IeCl
2MKLrC7LiTnlAhCumGZwAWaxwT7gPW90L9cnTU7KxXAgjgPIA8CTF2U0AuhLzhI/jRfderL6cY5o
gox0a423vLMjAlBHmvRf+mFrv8nb8cIwCkSS0MNEykhumJMAfNR0LSMGWCBxu+7LcYqs2txPpnc0
ze5VjGR3fZxb5uTmOTG3mOXk8wrmKPDqfJz2uatFgM1B8Xh+8hmNrptb24vgiwH8G/zUwK/JZT0x
lzaWP7s6o3Fu9Z8aK0c7d75vcKoy/W+cLtqjbA9zCWsqHwPTxOh0QwtTbjQ0BzCaoefh+mjWDu+J
CZXKVefEdjtP0tZWX4z6Y5t+n8iP6ybkhKjbQdZApagAOrtVZ9vlTumQFJWkubmr0xeINwXXDayN
AaBapMQkvQ5KMOcrMjFapr7D8rhq8PSypzvbeOH+llrF2jAAVAN7LmyhVqV4UWwzZN38PIeg/bcq
/Ty9mzJcxpon31fcaMW1DBsWVXVISwJyk4uNysDavj39vhzfyb4twCSeWA6+35JX9Fbp9Jeuf3fz
9wOdz0ahnH30mftQM6zyeGyf5nun2xjE2lk/HYRy1tM+z0ogIDGI7n6EAkaT/Syg8JD2d0Tb0kPe
mjBlW2kzHzyzg62pD0EBUCcvznzYzBitb94/20q5BSALNxtJJ7eV3QZZ+4XaflC6f1OtOZ035QJ1
vZ4K1mIsPv8lIBo0bnHq/87Oq6f8xILqSCpddkiB2jTOPXLshruc3GnJjZZ8qNmPTJ/CoXrpxHeL
3PTG3jK022Hr/Gws129Axsn+Njy2dEWGH5DwcJ6ilB7TBSwhN9d9zaoX8BFroyPLQ6+ngk+ghYdc
qFljmPRIHkp74/Or+/vk80ogWLZENCYa02K0X4EpLP8p8l1iHBj98t5hAKEGBmW0ckhiL7Xnm86k
KIcFqKG8hoRDQPQtmOrlaoBYAA0pkNADXSuen+feBq5m8qjfFTEzkaZkn8FmJfTbqXh/SsAAd5uk
lkLl3b6IDOs5Q73TA9yF8y/D/CKsW9PZ8DmXJxRPZ0nhIuFOSOoqjtMGdHDUBYQYK61DQzSkPt9d
pDg3oPjM0Z4rq65goC67AHjujr9bJhO1dskZLxsGHMB2lNXIDH/oFlqW8d3MP4jx7fpmWllrYB5R
fAKeH89DlReLWjOktlhaxm3x2mkVwO9F4LiPxRae7jI+x44CP6OLnAw4qtTyl5s27pI7tACQ97lM
dmhEfS7Y84QovWxv7e7dL/dza4pj1ipXOMKHtfzoPLItjpFLP4IGQkl3hwIxHtS6crlMJimnJmU8
1jI/mF78btwIirYMKD8f3d3o1epgwM8ioISmfvfuRT8bgHKjVNrk6QvH9yv+eXJuxzLsptvMeX2/
FYgoQUIa3VfgllKOBsumrgEvQBMjZuHHwboR6THnx+tG1qYKb254Q/yF4E5ZCy6MxCDM47HzvSEf
bfPD9c/L33h+M8pMxp/PKyvRj0yvJ8PlMS+GsG7Dso/8ZAmvG1kdg4sQG8ImaApSr1/P0xbG7YzH
Xn8rKAm6bgtDvToMcNKZQJviafebd+Pkfq09xjRam3XsiXk65qwYvtgs6z9AjIZE7x8M+EtNaIfr
6MlTQYYlbxwnYzmP6/wOtcd3J14B0jn5unRnJwMp3aVwnRxf75xbwXhg6TwQ47vR8zACiB40idF8
Agb7cyO5UdC65FiPOp3QxXYzz3GN1v0t1cyVZQdSAnME34sGGlXeztHmxPPAExPb+jOv4i1wydbn
lXBEw7WrtQU+n+Bw8HjLR61sKUAxkFJED7Ip9e7PJwmEbJ7XTFYdg0b4oWwA8HZQpI3IYnQbcdWq
JQewWCRKpSnlAnT0rHSsbKlj7LkgR7LdGFg4goHo+saVR1k56tKh/2dGzufJ1koQgw6JBTM5/9iI
CX1aJDCdp0S/07S4zvjhurnVURFZpMC72kYL97m5pq2qLl1srPtUBpMVzfWTVm544C0bysyVOt5B
Tgsbg/GRiR8g+o/GZmMcKwGEzIMBJgUFRXR8KvvA14CTLyAvFpv8flletKo/sL4+6mO7sT5r+/nU
kHL0vTLzNZQjwQIbshwkHtNW2LsyWxAbkkSPLhrrEUCcr8jgFRz0OpLs1/yie/vOurG3UGWrJgzA
yZAshntRnSNI7Cc8SwcIsZFXOwMBv/uN5uL914kDv/KfEWWiwEJDyr6FEdsdg3zZU20L+btyVNCr
DJg3yAQlr7tyK5JEMy1wmqaxq78Rs8FR8UOemkHbGiHwktvdGCub7Myg4pFrcDbkFQcTbZ5/Es4D
SXYtPVR2dP1IruD+5SsBpSoJ0gD7hLIDxJTR3lhoGoPavTOg2yBCVy/3BjRLOv7B7T6XjRbm1Vsz
f79ueWVvwzBiSVw7CMZVrGQOHBVSuzyNwWlTfpm2kmxbn5f/fuLaFrMvSUNysBPnbchMSdOz4aNX
d8TJABQv0Dp6TogA2zcawIrIrQ8a+6RTsC7tko3dvXqEHDTNoEEP9QQVo484Js8KFKyfilJ/MTRC
b8C3294Y1V9UR7EbTiwpHtryatDnSGEZX4DHLyz4RiyzuipwNQ7oO8BFoj6JLJAA986IXgzxXZ8O
jEfX99TaROHJiOQzRB8vCdjnUdQg5wY8f0qHL11X73KL3GHvvztpiOf7iRnFF6Re2466DjNVZb56
3PlsUWd3fSRrEwX4FziN0faDIptiIvGcVvRVx+K0vpvFcdq4weQTQbn4QeqA2BvhMZIdarjX9lZW
15ZD48qTbMJmJDISZfVtTdmNYb1eH8vqqvwxpvbIDA3ygykozNFXBuKP1PkE1ZbAr0DXdt3O2pwh
nQ7pZAPxsqe6aBCnGXXhwc7Q3f7M9I3jvv51TBg0eoHVUru8/JRbrTEB2w1H2Q4P2lYjztosQdL1
v+8rV5g5dRXeXQCo292LvjQHankh2NQ25mjLitwYJ24Rcox+Y+sYhVO/7TX6yd1CRa/tLKg0QEcW
RSf0sSjXFtPZMLQ1zoZngnFKgD49KV86fbrJiLajwNxsDGhtWcDW4yCVg7wagqXzAY0V4ZaX4KAg
Ygseezwlr2+qtfFAtg1fBkcTNKaV8eilXtgMndfx1N26w4MPVn10ypOI/bhuZ3UcNny7YclrUS3m
Ov1S2L3ZwI5fZoHb0yOEJj/+hQ3I2UPrWeYnVIkyDTRDYmowV/w+H/yA9e7GZK0OAoQ7IDcCAgbS
eueLUZOhRDvxBFSVoDsfGumZvXEVrkVFSE7INhz5jFDhQQuQeN7sT3BcQouyMQl6+7kfaQQKtI2x
rFtCsIe2S8TGKpInbQ2/9bs5jQlUj7wyGIIcJHKTuzGgtf0lSUz/z4x5PmX2zAFxY3hLZPxtAOCp
AUzetZeoGL61zpZunNysqtuHCi/qs5JX/gJ+w8HdZE5LhzGZQWdBnWtvG/cg6XB7vPnDRGzc9qvB
5ak95RarEwiigBIPwSUi5QogFUvsQfdTBWxfBH0bMWAJ67/IMaDU8WeQ6ol1GwriY8gvWeDcLiKN
b2yMtU3uQdcJ5A8IXC8uAgNMZ5ZRQ7mBkAc2zJGvv18bAjHYiQXlKhj02c0KkBnES/M2eCLU/qLn
HhYgC4d3jO6he1WZI4uY05h7eFiK+p/ae5nt43VPs3p4iIdWPOQXIJOi7OrE1NpldjsKdQvrrZ/m
GwnjRDb8qRu3IOwrbWxIYUBWWsoT4YHmKrOlzWbjg2+MgvVDayHAndymTbK3tDxeHNBszrKWZ4f1
0AdQRgn7ZIzc4v3ccee/QXF8rsmcrHbQOqWRva/fzcMWyn3NTZwOUjlJ1HYYERYGOYx3Wf1Fs6u9
t7hRriN80/9igwPqjKcGdjcCROVJ2E/c42PiYXN0xyW/8W6u7421EAQtlBBDBXXmJZjNoGg4Lik8
nmcmr+PkPmjm+Jxa3vurVA6elgipUNmzDZX1sFnmfjLgWtEQPLf7PNO8X6Zw2NY7c82lQkpAyo67
EmmhrDzEYSYQwiGSFja4WWvjUPEbUtAghQoAdcbIqV9752+CrFOjym4wjYVrhW7QuMPDFvLgAP59
aWgSUl0PSvoXaU/ZSicHCXcBePH5FTUSsUzg+qVxS9N7qhUtdEZZ6JJ8ay7XPOuJIaIUq0GztvTW
gLY9bbQiMesR3eK1W3UWBKxzyKcbIHK+XC5tSsx2ofGku3d84a+NZIwGFqPqtUAf0hgMaG8gJQxB
0hrneR9pWbN7//4H+lV2kON0Abd3Pp26P8yJnic09j36yIo2hjL1IfGtrXtq7ZyBntSTQESUWVS/
yHx/SgGDhcg0n1Hs+jV1Pz2+laFcMYLtDU43wL4kA4YymDoxqrKEXElMFvN1dLQbY+L7qZg2DvPK
fQIzLlTEEfiBJ1U5ZVg00E6PmDND/8gmD2XtKWQ4cLXx/d2LA6pIEN+AkAIq8irQYOB0ZHUHqgJT
ZDfpYB06wwnN1t0ot6zsdITfgAKAYVEKUCvTVho2KOvAGRhr/jGlh60K/ep0/fm8ylc+FWXpVAMe
YQ4oTziEvecu0NzPAoWEv5iuE0PKVZEkCGuLEvwURa4DcURgBZ2q2VZe53c5UAlcwbACclYoLwE0
4Sp2oMIqhoqmYJCoP2b9J6IV+2ZIwsLmUeYswYB0r5G/mngPXB/fyrV7ZleJY7pMc/R0wjq1GRpE
JvBHux+S+qZaFoDKt942a5vCwuDALofNfvHUnIdp0Zph1J5Q+vmnKKuwZeOH6+NZ2xiAuaKTDX+j
P105R33njiZeF9qT0X0WvdjpQL2Rb079fnATzg/YKvFuRp7MU8/rPJidrbMGESzEQJgPDbVkt/Ts
WM9bJb8VBySdqAvcJ6jS0MR47k3t1Eajd42ERjm3O5BAHHtgakizlY9bwYv95vv7z45y5U48my0n
MUHMQJcgA9FTojlhI8r9pLcH1rwsvDxYRhHaSR8OdNmjiH5sfR6OfbPxYpS+QTkLZyNWfEeXQfsV
xOQ0hh5PYHd1WOYUnYl3+fKJJKh+6GBSWl6u7xs5uis2VRhZ1hol0FeIcjy3Rd7gMfWzcOq7h16Y
B6dGaN+9Xje4chY8hBsgVYWDvCQ9Gqus6SqOznTssijnbdROH69bWN04fyyoQ0pwBVBWEUyj/Xlk
D471UOgbUpqrswaIAzBrkKnAY+h8b865xUdkfNLYqMAMH83Q/jIikr8142H8C9QXKgN/bMkJPUns
8ZGA+tKCwHEy71Lrzite7Wkj7b3iDGECqVXwKCGkUEtFk4k6BCUODvV4Z2T7In8ADYr95G3WpGSc
d7HbTgwpXnewRZoAOpLGVTYEet8Hsx5n5JkV95U+3JZeH0KrJMySjR2xuudOzCrLpfVGaiey2mqR
54VD7eXbu3YcdGERVfxGtfmoOVwEfkgCtX4CisLH3q2OvTe/CuKFo59sNWooTv5fO8hZSvDfSsW1
NyRHETQTHgera4O+roFsLfcV6L0CAPs2IjPFG/02JikEZb+bC8FYZdJIBu0VtIh2j17pRJOjPYix
itPJKMMEghEBnOpel9yC9VYH56phJH6BEZQyb2oYnRuJ080maR9t8qprRzztAiaqKNFytPREVPsk
rGQjalPO879jRWoW4BUEvHgQnZ+xPm8K6KTo7WNp8Ijb3RCkXBRhpTlpUDjkUHslPUwJfZ8v/Ncs
sqrIQcOJoOnq3GxOsmXUGpgdZhHQ3H0FeGtja6odZv/aQNSBHDpaxEE5cm6jFR3EQEwLs7kMy46M
1QIcr9MFSadZQeV2fpQSLwlTixdvQ1WUu9n2lkgbhBEulDtBY6J2zCve3Za9vpW2XNnQqBBLejrb
ReVNzY0b1J66meXtY+WZiDIpBDBuNfN2cD5dP6CKA5CTgNohEDcSCwUslxJlts6Mni3Uix8H/dNU
/jREFVw3oMaxFxYUzzZLokhIjrSPZNpzPgZe3QcDKwPSvgoDiarxY9Z8NKHfcd2u4rkvzCqHtCwH
tyxdmG2B87HT0G8jNzm2+cumD11bKvSagOTNknx46hFxkqoibd+0j07+FZo3dILezE/k8jcmcm2l
TsyoJcXehJ8u5r59FOZ9wu7Z/vp8KbHB7/k6/byyEYTQIHlvYRRNlQUTuixdiOttkhes7oZTM8pu
YC0vS8g4yWV5nBnBbkjCETJbZfdxMSuUN4pw0tNo0rfw1avjQ6CPJwCKAGgLOD/tIBPTesen7aPF
y3mH8BnazWbL7lMLzQjXp3JtpZBnBuumCaXXi5cb41NBagPOi5D8Hux2xw7MeddNrI3m1IQyjTT1
m8osRkzj4AWt95UZYLXgG7Hc2sY+NaIcoaQlSQ9qAnlyP6VzHejuEchbln+9Ppa1k3pqRvHDzewM
HZdjWWjEoASnha0Tpu1D1m3c21vromyBwVo0E0JKuMuS+U5PnRcvt75dH8vWusgpPQlJJ8hRJpaG
KXPxDkqrb8wyIAP2zqTh77OKHApasFH6x9TJGT2xYnZAFjQFDlGezc5t1ul6BBrQend9LGvrAkIx
xL/ooUT3k+IRyhxhmsvm9jEtSvIyiJmFIteB+YErjDro7t1CL098um50bQJPjSobu/c9iPLlODt+
DUnZ8Re13opNYNvKyBCUgu0NLDqo2qsZL0FzP/XTsn8Et/XybC7NdNSL2r9BiE2iwZ+754z0zoZX
UCuDctVkdg3tvkh+YUqV41QaXZsZ8jh1g/8iQEXTlxAG6IZD4w7gHnxIaPaQJFMklpt6/H59Wle2
PgoD6DCWTxlcVMqOqXtSJUvWicfWQmdZaoNZ9Z2cPnJ4MIE/uApt5KyU4bVQa2zKphSP1CC3nKeQ
dOT3PeTI0Mi/4f3WphKiDoj0QdECZ64C6WzIoZZ5molHUWbP0GbTAzMTh4HmX502hZZ0nrMgHewP
5QDhPhdiDGXzTobl38MFfBAS3kjSAT6iBMbF6OaAzJDm0a+ap2QQNAAV4s31VVuJ99HF9p8N9b0O
Hfm0dluvecyNI/e7h2x2g6x5NZcsmJv24DRWwIoNJ/mbMezkJfrvwIDJkP1aqFmp6e28n2cndUXz
aBqpcYteOhct20k33hWi628oQqowX+xll7YMLfiVNjwkup5HvBqWQMva4mcPaWgrImDAvx3S3tlN
xKxuCjxcgmYgxktHKAsoK9gvgE7BDDNw8ezVFZiFrk/eiieRrRZyN4Ll66IYJvyULtSxm8fS9r64
/fRh6NvXhbbvLAf8O18gREQlDIcbcfS5M+4nxxRL5zaPRmYjQ/pQ9m8l9ECvD2bt/KL8jhgdQBBA
vZR7ZSCCoTqJRUmeO+fBLzb651ZueimqJINXtDtdnN256kdsqqZ5ZNpuoHdJ+hWSFc47KSrlTCE3
aqICBRi5a6uw6Mqtag0+T4aY6Sc81g+N/Wuizca6r7xY8aADCSb41+Br1UCvqDzoPhagphym6Sen
9pekIz+63r8vSy0JZpJwdBaAhf36Al1aNQFcRAMinufo3lPfUczryDzxWX+ElsD/I+3KdhvXse0X
CZBIUcOrBjt27KiSqkql6oWo6WgWRQ3U8PV3KX2BdmQjQk43TqMbOIB3SJGbe1h7rSyY+9mBWKjm
WbGZeSSP/Qk9+MEAhf37Zq/PxWIWpSnQVS0jWKv2YTHOg9SqQn+ojcD8qoz9xs9fX6K3v7+KAZAU
IwKp8fvlVEAhTkONaEp4B/3c4iEG8Vdemvt+6H6TVLwgz/zZNPOu1qZPKMZUPtqmHLKsbDdOzsOM
ZqObkMeWmp8yTu8yZ3yslftopaQ9F+D4D3Taf9WH+gsIX33ISe6Fo0KDyM+AhOteonTfjRdp6sHv
yOjT3npuhH2cjA5kN6J7rhrrLh+Yb2nUNzrjPldqj8d/oxzyykb51jsCHAC0MKjp0c0C+u7tbXcr
y8msfMCGQ3gFxPdOfxxES87VaCi0tYjxlHIzVWBJIyICvu63pnXNZ7A7uRYQbntunecfQ9IvIJ3U
yQFxt6rAqp3fTd20wdD100YQd31AXv9MBDsMPORX2jqa2QvbLErrPDkvjfMSB+8fEMymYsFvNwQT
IUsLh6F6gFB0FVnYEgzRUAhh58qxSl+mTsiy6aXtZ58aQzhrIvUMGQcS4ktWRXeWWR5ZQ9Ogk9VB
pd3PCbQc7dhlAWv4o2Y7h9HM7qqqOeDnAqFPOx1IIKeARCh4xYjfufPXykGTehpRPICTj/Suy49u
OjOPFeZfMjn3sSC2N5MG6Jj4VBbuoxRNfD+K5twnIkY8LkMLEiYkS/cZnfp/Yiprv+JZGzT9opxq
VxAH4iDsrJ1vVQZl5dQaH5KxQqPBaEPNKO7JEkIhW4aYKsDXXg8Fq4NMp94rBxPKUk4xhLFySWBX
WUBs7R+nRu/ANHZOWvkYcfKTToNQsNJLj1pW6uVT2u14QlIQhCbF9xF0zarqvqXMDYbKOZi1jJjR
nlmWBZQmT12XHEauH8zOvecp89OsPQIn9M122SExrbteMwNZ9AEIoIN8KHZArp5LCPNlQn6B7s1h
ZvFpToodOsrh3H0XwgiGloXK1s5J6rT+DP4XNmBsNJ7QvbK/GBZ/KhKl7gCL0IN8tk5xo8deKoef
ZqV/E3QIiKY9WCWBkonjJ3P2UOVQYC01FVDljCFJcBIcEiYp+8WN+ajHXe9Xi2p2NbuxB2HeZCcg
7eu5WvowQ/fHa4fsKR3bgHbmL61i9s7MpzpAzRWa3kP1g8Z2cwSp697qedCiFmfVEK4HcxJ0LM09
i8uDaZda0M469trRUCJ1+M8sTZojZJuNwJa6Z5v2EDiQ1vJyExGiNjQ/0kmzITPBNiCB19kGugcM
bIJLawcJwPJ0XGRrWtX2Lkep6zzag9+ODy3ywab+bCSoKH6QnAtP7Ftbq6hUEDAndXRGFDLfCe0v
OAMStsGQeH3hL02gz/N2OT0blIa0djynEySovwBLIrv/0cTq1YGiJN5SIM/PeRnOai+0H/pWxHMd
WkPgFqIDiNdQpQG84u0q8swcEM056gxB3ZeGJKFkynckBayI+iWDzvjAn9KSbvjL6zBhwU8uIRYA
Wkg+l829OAtOa4O5k6TDWXTtuZ7+SdTXpDsUSQLmdD0QbKO0cutbQT7WwEOF+RBEeG/NWWKUwA1Q
dR7mR2ScXmffu8kWUuHWmhYhkwXbBj3FdcIAjfDCGW2uzpawfR6bpdeA/zN2k996bnbgMSmf597c
gim8zs2uHh6g3NBoRB3EXuDEb9eWiqLmQHqyswXCWukVc7MnTv+5amVo4Bu6qetTt8+DWZ+hH2Ok
ZEfquQsaXftN2imsaR/wHHcQKYo3K8iVAhS9vNgHpeVPGHd86ccmSHk1HOaxKOD24+SUdeAgnDDw
HtbQR0bvXX4dxUAPlpb5fZ/+qJvmEdxakeEMT+VMH7WpAg7YPKWQTDqPRJUQa5+eLIizq97cE7xK
fW2+8LyAxnLyrYhLhj475O4xYotIxh1/ohv4gxndieggQ2Y6sqzmjAHGQzzMYL9zKVhSp93UpT/Q
fkN8xdgprWtrN8Wx8ApCTl1ieHlrftEnhgdW+qaiPh3aXVJ1D7wre8RVxj03yV2azZ+NgjIP2isn
lLo/vx8nXPtAzLuDgAJThBTUEOt2RlI46JGlyjqDLAvppC1rr+6np56kT0LXPG59EJYPRwiDwJsR
jK2gu7M+lGUFSfA2V+xsau4PQ4hvyVaD4bXbdnUA/2vitdR9cZdRACu6duzZWXdb/QGbGO9EOZBv
kyYqcDzmLgJCRgND33HXn6cgUg056Gmmh035D/Aq+6oIei33+PhXyqDDS34WfSuONZXWQ6k3Y8Ch
3UVbBck9NQcN2GCe88xoTzkoqPbvf58bdxgjPpi6xoQvwoQ1bXk+5aJUgJKc3bkqKi9JHH6cqrH7
POTg4AZlNsdLkkzduWonsXvf9nWI6oB0DGOymJ9BjLru9emNrHPmCnLOkbh9QjM532F8cvj+vpVX
Ot23nwuvuYU5ExQzocu6hkEqxkTlAgp97tXkniRt5Fe77MpD30nqg7F9gmaCSr4Ci6V9koNm/cJc
VX80kp48VrFOjykAWUfM2jvPhdDZSdP74iDjAq16Zifuvh0liAost08/T1UxhnnMfomGxJ/7SdS5
T2qg88dMV08oa7GQFfECY9Wo/kxqqv9ueVnjcnYI2OCcPhlspmFh6tZ3rrNu5wrb/epwgmd90iqf
NHI42XPLT2Zbq3vpJOlZ01IZoJHS3U2GtOFeeBda0kjv+3bECAfJ7U+t4tMXzq3hq6pqHDNkTH8N
0rY7THzEfsoYB298mWqlXwoSA2ugmlDwke6TId8aLb4uOCwMSngxwIeBKeZ1PdJNjMkcUzWfkTEF
Qwyl+R+xkftdtYXWuzJk4JFdvAAmdBB7rVvmFijhYt7ILJqzk+mezOor7156vFEbpwuPzZvDBTPg
KwRYE7UNPIKrd93gU2nnFksjpV7GfPD0xvC4Y6NHvEX/feVJF0uY+7KxHMwxrB1bhtGGYih4Gg1N
ts8YPYLGYm8q4VGT7tsP0mEv8SSqQbgxqP+jdrMe+0du7igHFUHEk2HfR6o8ZPTe3Ir3bngA1OjA
JOG4y4O+Jv6XtpJ17FTTOZOP4CbdKhffiIIAEsL4F1CbgAavB6gGBSIBqSOcLN2h9GRuap7Rx990
S44fPQbYLkTHNiJ9iFcD8PI2JqEZKe0xpuPZGD87ZFc13mjff5TI+/WjXFohb60grDQwrABvYNPU
09p8X9DvKULX94/0zV27WMuq0gFRnHwSOqzo4h9kypW41/Vv/5uJ5VxcvKAjcUaWE5jIXT8ez62J
NGyjsnl1XV6/CGo1aJUB5bB2NB3km4yuXPaqhXfOgz75KTu/bTyIP7y/mCtPsyBMwU+EgjOmBiCL
/nYxmAHs504Y6pwzW/1JS33e59xKozSjJFzE+j7sc14NIp9AXWeJrpalX+xeIURj9jUGNGNoFrYq
vzOxrCppfCh1bFQ3b+wiQ4lx+QdGMUTw1pTOZnMqEQ6cVWuRA1CtM2Y+avmnTNzxM+30zLfHYdoa
3L3hFgABWqrSQJFdI+ApH/NeaoU6M7ORIYYj9J2yJ23ju9045xAHB8HqK6IKLY+3a2O06TE7WKuz
MTTTJwnCXxQuYyOcelptXKlXKMibZwK7h8cBIRYq01A4Wp0R4FRjx5lydU5mlT2o0hSeYeVa1Fuy
hd7hTH/nUzefbZvFD808az+zJE/vTGUNu0mW1XcIL6ZHjm55WPNk9qHF5AYa9ICeXFSbPCUAOTYI
NMfpgta2SkZ6P+6gOlq44Ooei6Q8YOba3fVSyN2oCicYmjk+IV7pfSg4AM5uxcNdMra/u9oEDBGs
6yhaChlOo9iP+oiyiqqB76VVE1CEGd5kjWGTFG44ODnIufMx9prY9OuMxTtzZGg1FrZ7SGkHtzsn
JCBSY5iLQ7PMysziGynpX2Ps2F93nC2/rbsu7EyjPxJj4GGadHKfVTKP9KoHYLBHa/PvzGPtXDgd
KTxqZLXjW007PHYZH7a4ZG8dCxwJEFBYGBu9KpzWZUxmvZqGs9np/DwI0f7IedWcjE5MG0Xl5auv
TwV4OZFB46yjYbG6yHPDa5qofDi3Wl/tZos5Uc4Vj6SWTyG1NRryThQnmxT8L0L/ZONy33JcGI5F
hISnHjJlK0dfEOjQdWk7nGlcfG76kuLjNM+4z8eqtr+97yRvOJI3tbDVUnsEK5RJPMUJhxaS58SB
ox6nLFLV7n1DV74DYZIDZkvUI1AAwf++vdW9YvNgSSuLpvLe3tXzxrNydTrw8+4yS4Xq0Y30MqmT
PnVTnkTOXAXSzr9MKH4mKd3Yrtfm4ZujsdgBr/QyHU8A9V/+jgsf3/cmEebUpBEKVj6td2aFavXn
FFD8/im19ln3ua5GKFkXXjY+VWQLvHf1uV7NY3BLx5jfwtz81jzXIcmYocMSicT6izL553rUfvTQ
x814fdQotFne/2o3t3UZFPt/e6uAIKPd0FO7TcHFQr2iyn2DvczuVvKxZWW1qaQGoy8qPmnEzV0F
AiubHm3z04dXgqMHaWFEHaCQXFenbDXpUzFjJXbDPLc0/NJ8zpoNgNaNQw4jEEkAUBR8Kevynpbb
SU9RUIyM4ju3nv/F1weEzUTXCCyY1tXg4OjqusTrkUW1jpRSQ+/zvopN9dOtLSvIChvPjjPwjTfy
xseBUSQ2UJfQr3OBoXTieTCQ30zQqySO9Cf3kCTFR33eUoEFtNbGsrBv6+Eqi0mtHuM5jSoK+iLz
sRqf+0r3tGLjGFzVVVB6hZUFxIv/XtU2zDIhRcpsDIHnGB8Ai4O+62pQaeiD+RV6IdIbMPvngxSS
7d8/f9cQmcUysNMY+kQIjD/h7dXVpAQAVmVFRGUSGpq5R898pwnnx0jagxL134axc27NgSmrE+n/
ed/89VdEOmdiBehJg8B4jYnVJ1o4vZ6KSH9sRx+UwvGH8TcAM11YWHe+K6KXZm3BAprI7KmTsvo5
5kRtHZSbC3ktG8HPo/q7itiaLOY0MWIRjeOu+jP2fy3n8f2tur7EDN4OTxRiQwdMO6sPpXq3kHNT
1ZGZua2fDWYT6PWwpUp24zzADCaaUXcBhuQqzKUjyfLGaOpIL4oHrpNgRNNDuM80+1pl5smZjSAx
UG+s0HPsyo1LfbVGoFYAXsF/MLVwA18yWM4sM2OO2la5hzbT2h066e1GHHV12VZWlr/i4rHUMhEb
pTPPUcX36QS8xZwF5eSEsjyIYh/H00edCOwhzQdmBqVT56q2JOe4ZSWp9MhWIz9VCLqjcuTo+ALM
Gri0yTZOylWgtthbxrcQ0WDCeV3HGJ2sE23H58jVe9cbahbaVXly6+y3kB/krQRE+62t1V5KWVNu
DwnW5rq+Vs+RQ9v9XMYbL9jV9Xo1g/cRmg2QkFoXTLQ6BhYAXgizYsCHzU3nly3ShoR1P9+/ZTf2
DgymmNZhC+0jDuHbs2GO0pgnDtZHSk5z/S1vHmj3s822lEfWw/bLvjkY2karA/yS4Gda/o6LM0gl
BFMBiNEiXZAnm47enGO2ZL6vmPDMsvEzZVRB04wMrAK8vVPo04fOMsv7/nJvXAX0vlDyWxjwMeKx
Wm5H0HkyAHiKCmi96XEYi1Cl3NP45wrTqfWWSOyNzwhziBOM5cXBuMrbVefM0jD8hVWnxTFzjoR/
7T/IIv+fjf2vCbpqO7sy1RgGTTUEIw9a/mImJ5ns3t+0G17qchVrZtCiL3tUGjCMXBS7odrl+Ya/
2NilNUPMZJuioh12iVXfATD23K7wyuLD+LdXBSYAEfFcgfJofaXMERAlnrocTch94hS+AR3D7mBo
9+40e7394XhtMeeAVAcVL/BfrQtsrLCRmHPCI9ZLD3J5HpSs/MbY+DTGrft7aWY58Bf3Cnr3dU8y
mKlRnjpZJX3Oh+o4YD430oq6vGun0fXyTjSNx+j8ibjQhxr76ScdGeiQ0Jfm9EmkmOSdnX6rAX7r
u6ImtlBV2lCMXAuvjbpbtbPNOf4SMAudZjD9NtPL+2fz1vrh8pdnBjBQRFZv1583hTm1k+5EE5ol
hy/8njYboAt0wvAbb5JNfMoLG2suEpWI1GzRmIwIOCujqUAlrAIxk49B29hr0XcAvLX+XWe2u1MO
HV6EJUXYjtQ+KMuqA6R138F71PuYS/zTIiwMjNbQfR0YZp9JNwtUydRRwMSRoMsNEWbSH+JKaSgc
Lfjpjthqr+mt2BslLnmscr33HB2MbWYRJweW4mlF2y71pgXWnVuGcdcVtfSJmeoeZ+kPW1lGOPaq
QnGKgbFQ6l5hAZzU9o4WmKnpoaslDUzT6U8DGs7OpIQfNyN4UmfXB+ldg3mKWPOmWNhe14DgNlMD
eaAg3fByYrRebdDaKwELOA2ZUZ4I6Pvv9DHV95lriVPaQdMUQHvtrFXpi6xsQGiFM5YvrRpRWhvT
QgSoK4KWop0abS/nugsVzVjY5Un9KYsNekeRKnwr44Tu0aIFV3Sfdseh4emxElZxNnqtO2qQSfX0
Mp3uWxtMBkliAy2ggLafepbtU81+BrSaHvlg83AidnU05za7y13W7PtSr0M3wdhIgvZU0NLUQsO6
LSLMYXE/5azwEUVjP0urCyoNbzHPFQ0bi1Y7SGEic7G1MZidcg7GMR5OokvMY0otDLr0Rn43Ekjp
omKL+nACBu+uF+6hLEYSTK6ZQIdwHIOxAdYiGe3pVE9Njw/UDyfu5CDGNgdrr896/8XRlppjZvOo
sTO+G9BYi1rbTj2WDqlXoOjs4UsC7Kprzs5k/IHyrghbjg5lA1ygb4AP6Ou/uHp42CjmXxeA9Oot
LcwkVR3HOBx4H3w7AZh3MMoAGGLQcpCNgs9VwWW5gmhTYSYFxZ6rdsWYshF9fs2N+pRoARzBvYmZ
c42MgMo5Yt9V6u79xd288yhKo1QG/PpVXFQXaZ+rouMR+eHUXhX+b7++6lQ11J2FJvDrlsCoC+CL
rN8oxN30iwBAo6oIKVgwbL31i3HhtJOFqDtyJhPM58m+kBDTGOmdZblbkKNbe4UMCkUDlEmviRgd
e8hmhVp05M7l375OwiZLN5Zz6/ujhQRpwwVOdQUj76hoWEEHHrV9GsQ6P2KC3beNP5J14cCNx/c/
z62HayE1WDD/SGLW2N2RA/RaCsONDILB5rl7yBk4DuYPY5BxqC/NrN7uLBtUAQSLG812lBLp5XYT
vL+Qm9t2sZDV69iVdECXGhaMMhLDoYRixHiqAUttN7Ccy5+6fiIvlnIl5tAyV5s1GOolgpDYEwn1
5vqflkG9cf9RGYzXmPfS2srzzFanQRJsciOq3K9Uy/adNd1z+N/3d+/mMQBlHCh4XDT71xUITEzh
6S1GN5pATZl9AuhR0w7vm7h1TaHDaC7SJOg0rJtsJE6SGu+9G/Hc9JXOPQBQHJH5RrY1G/kKu7r6
RJYJgVAAzUCetfIIlpqAaRtibJr4UmJCAXgzDUC44Z8UYQJNjw0Pra1jsWl0Wf9leIrAOJYpjKY0
3+WD8O36cWQ/ehf4R3GXkDpwxXOafIyd5D/n42Kpy7W4sGoNiMKaCValWYKwvkRg8AyOOvCxlzvG
842zf/OYoIQDGAgqSQCUv7UGgk5Tx3fkEeKG2ciDmCWerm0F0zdPClDKS+18YepeOYscs2O0TLkL
XH/vj0D1y/pH7LY7ZzNRuuXOl4cD5xF9N/Tt367H0FQO/BUs1Q3mB50w3aQtui66wfNhGAlAYyAR
UdRenUU9zvlA48GKCjvfuxn905g0qiBPXDrWFzmM+FLsqc2mEPCAwstHbQuQcuOboUqP7jm48CDb
sS57aPkQMyMtrciY7NYrVSz8ac4AfIekffjhKw5TmLcD8hKQ3HXHLc9bvReo5USW9m0e7+IB4W9u
3RkAcL9v6Iazd5clLfQg6E+tn/zCcsFN7TRWhGjJT7gT5HzaazY/KQ54T5FjFP59gzc3EVsI9AOw
ZGjHvT0onGnZoE+dFZVgPim0+Yup6WdhkS3XddPO0lYEYBuIhLWT1OspQ6GYWxExpeZpBnnpCe32
grAPymktjgPMkiBFw3QpdH3Y6ugPusxbMRErarPOszndlY29EcncWgyFwAYapJAiB8Tv7ab1k4tR
YTuxojgjSIxn5VEam7sO78PGeTDo8ryvXD4uGWaPEDMbEHZZ/pYLP7jAvPWUDSxqHC4eMcXR+2Tk
hpfGDUaEHphSfj0+aWgOJLIJpZWimeWKwtOa+m+pK/EtzfNReqRrjDtweVBPsrLJUMUwH2UeD/eI
w8edXtZ5UBQtIBXFUM8eQurOZ6ZgYEdnf6fcGM5cpP1zURh1iKGo6jDIvj6kSWF50Iy09pYZu6dE
chQCmWp9wERA65JqlXyINZd+IjzBUExcTr6V2jlKdTPbc9IlERddHk5DF4ekThqE0EKFcTkrPwaU
9KlsuHWQwHJ6jW6qoBZJ7IELoPJns5/PcTb8qkr8BU5qx8cB+Gy/RUAB4LXO7wZzzI+Y5wbngpHO
GAtv3D1eaXruVOucUqm+xAMkK0aBiCBmmXPvALmxT2IO/jU5j/dxkXfIGWJgnrP4bjZ3GWqNwpD3
DNWYFC61r8IUbAjIRh37CDX67A4jAmqfAVdxb9SzHqEkNj2WzeB+QYuF3Lcx00NN0ysvIyBXTPqR
HjBJjhih4lhR3tD5mAAREhR1WxzlgL0CzNr9kjcdqj1T0e6Litc7B1AZ31a1ccD/myELb8U+ivNt
UNCuAhyeIiKweexRp8UUVkwxVN0hzFZmR4LCBl2fzefex82pfENkXTApSwECp2v7iqeWr9PUOZZg
ADorycyjbIrhwRoBy4gltU+ygZPgZqbd5WownvNE73Cy6Dh646wMSLHpfONdvhGToseIQRwgioBO
XmNPaxvkRKqzWJT0blAVX7X+rxprDDeAnWj41RdbRDQ3b9uFvVWsA+EPU9McxoBnjxrI2NBfFYf6
4h2jjw7G51CYCT/ufy8XuApzEPDGTq/BIIaaYhWgoc6s3fsmbsQCLsP84msrB7islYlUJrLDjIod
0eFTDzBtDjT1+xZu+cOF+BQUEKg+XSGe85hgLMsa7UjRPwanoT2XgE/1G0/VmrPx1bMzy0CHb5nG
hADVW1c4EiBGgDGywTjPtB1Xtbhr6inxtF78GgEnuXc5pVAjsTJ/slwIsA96ExRNBtxRbtcBVtA+
ZmXnbLAK3Fw9Rr7RerGB8V13o9mQk2Lk2F/meEJXvoSL7raG5G8asUFbsAiQAiC7ygIxRVBUY76s
Xdr/AH0enyARn4U0B3Xz+x/zFb6xfnHAhQ/0xaKIdgXviFEDzZN5diKwQsog6+xxNxDzG2YCiK+n
9h9MSZQBBxo4dORAMViW5SjeZAvzFYFwlmvGD1bPSg8F+syfU5Hu4qnVz3hSLLRryBiqKXd3UNHW
D5qTUc+WzXwvMkug9OaOvkhL4yAgJgmqO9e6j63W2rvpGIeYMKieU9CThXFj1GBVijr71LevAtwo
UAZ9JeI7HZkXKnr5COAcMH2oA46op41mCPcIiCUoqQMTU5PwZwqvSjs2HuA4W+CSWx8LiBFcuQXe
dMUM2OkVVXVRYAelr+m+mXrm0/sf6bYFgP5BXoPe4vpOz7Iy7EqrQWNl/rK0Q5k9xfO0cd9u+Q1c
aIxX42YDWb7yGzrvdIXXwo4ajlGqXbelZX1rDaCAA5ocNCcQRlx1vbS+0LK4VSyqrb99EcRd4Mq/
72/TrSVcmlgVGeq66OjowgQ7tU4BVtUtUNeyB+u7gu4umIwRdF7PPA4Z74vUKhiQB+K7NUBXlYtx
8niqP7OmRU6ebU2l33oRL27nmjfFGgmdCm44kT2wRTHl26BkkFok9oCj2jeT8o0q3WL9uvWpAJCG
ZjBYEq9nLVuQfWmFRp1Is83zVItnwA+/EIT0W77nxnZe2lklyLpq8hJ5sYNO2J9an7y6/TC52DIH
drGSlR8lboE5dWQiEajzSHHfsixE4Lnx4m5s1yvRwkXMbmPoqDIbLCOWz71lIHz7KtQG+uo1yVgf
vYuVrNNfaRpTgegceyVQe06rL4WlecRsH/o2/ZNX1mcsVYJSx7zLaXrOMt1jAvEe29KAu1HUwI7i
8QTcgQKvt2zGxWJbTrJJJnhVe+tew3xnCa4BsLyEYEXdcEi3KlEwtWTi6FZglGyVd7ExgVCnNjgR
+PYDDpKuQjBPGeadOdHvDTP/dBmm+ufhYM/p4X1PcjP4uPSGq6PJNLduoB+EKq98yLTvpdOD2uGO
2Sc9f3B42KNYOrh3Q6+8np37+gyIdbjxJywOcf3FL/+E1dkFWEsNsQ6H3JIXHQqLWeL4mhnm4qfV
O36V/DX4vmq2wq5bPvTCqrly03Onp8SYdFhty9NQWM92uvUS3Pywy3wZwjcku1c4MVkmpiJJZkfZ
mEdSTvdODYSCKeoIzBkvLC1+YkTkc9fw3xlx/ry/ra/oiqttRVkCCgFL52N9gBNb5y0zhB1pPZW6
39lF7tszbw9Ob/Z3lqwhjuHE1dcinXikt5rhdzOtfD0Zfls6GDQIjytPq7XfrYKIKDAoKkhjntwZ
itg7Zx6HoJjsMqxd8nOaGgudY9cNe9fKvETq+rOyGDAsGDTf5cBQeryiTekNBJjrjXXe8koYTERx
BGhNEwxxby9q5bQAKiW2HZEcfqD/x2q16qQGi9zZpDZ2Aizofi/AFyFngfi9a5xdXRKBZHtycaK1
8tFGVXFfJr16HMB5gpblbGvf9TxlYdb2WgsioBKCw73idzECS8Q9ln4cR97sDZQbfEApNR8ABnlE
lm6e3DJFcgo6uU+c9yKsNUlPkqF1WliTfHa38MSv/nD9mSGvDiCihbGHKxxP3HUMDBqtG7kVChLS
/dVMxsvMzOeyE092l0dZyh91p4sQqD4aWhONDX1wjTn2SDGjDkJfSj0/dDRTnjTlKXFAcJACn06d
f/EILuKgSHx1uLp1bGdZXZ8xhpaFBoIY89O0Bcq86coAGEO3D8kSGn6rg6DXRg2hGexEVaIO5A+F
Z5oHFAly87NJA/ldF7uael3q6wQcKhvZ0i13cml8+fcXzwVc6NTUtHOjTMzylys7SD9kDtlw17ei
pEsrq0ephL5Sa1AskSEW6mcbQ5GQNLmrCjCZWZ4xfX//bt1aFIqaOAR4Ahd2rreLAndLO0NyE4/D
LELK+tCid/+bhdW2pZ1ZTVBdsCMdzdMybwO72yJxvLkIMMjikhhLVX31vPRmpoqCE/jB1H0ipTjC
5FbQcvMJ+6+NdcxfDwZpqp7Zkei1Y9FbBcio578O1FO8MVeRaWThOGrHSlXhnKQbX+lWpGJdGF9l
A2ZnumUGpxyNZuzF9MW2HgVKoVW8gdXdskPenoZZAoxpFFikdKAd4dndg5AB2RJKu5V6vM7pQGES
LPfrVoHdQrpJkxXirmcxA6EE/Ib0KAPP8EaueftcYCDo/w0ty724sVnNLNVjdiGaMaaD7+RsPExb
v7/KM5PGakGWhd9/AZ3AglDaCBtv/f5CV4zKDGonV5T23JkxQZ8LJzIaDhYrt3votH/RPwSZO3Qy
0XdAVr7G0RjmmFA0xOyoagO9fIpfuupffAXUfxbuvwU8Ya08mlYncWIpyKq1GfEsAboVTZEPT6Ui
O1p4RXToLYLve42vBGgJIABMq0atqu5mCnYGK/i4H7NByr4QsqNxtybeJXmSkjJ3kbXEYkfbnzx2
Nj73rdu3lCuQkKMYd0XZo0sd7CUicaNYv3PJL5Rpwiw/1qzYaFDfPFb/tfMa015ciwTkbrnq0KCe
4jOKMd40/P0XW4VeNED4S+lz3WWSri6cSuRuZOvTJxrzT1Nnb4Bkbq7BBlkT+rcQ/VrnkG5rTbHB
lBMlUDpvMRU7/fMv1nBhgLz1HXk220UTI2OrS8gfeXL3/s8vh/4qpkMIs8yWAp66frKSuR/ykqNU
iVoi1/441p7I/fsmbrlZexFD022MbV2BsHhtDIZVcpiQGAXPCxcPxlDogVEK3W+anuxtAgrb943e
PMMOgkAkRQCwrbuyqLSCeDBBbs/aYw5iTcXuhboXW5//Zt6FyX5ceACdzavm4oCsSsoGn6fVRe+z
dv5ncQpBAqK1oMFIjecUbXtfgQJwbxDpHBABN1/eX+qtT3j5JyxbcXGNUD1rnVT1WGqnAKOboQbh
dvuxFN/et3PrqDuLrgkkJ6CZvM5+lIAUh1ajJmvKNoQckdfLYaNZdXs70amFF0UHGMWyt2vpwK5J
FIeNMa4eYjZxgMbL+9zWC09B4Al0lT+FGH90nPlmW25s5M0FXhhfXbUeGEond1M8c3X8kEHurmr4
Fox6+Y31fUMFBgcFdKwmGG/fLjCXplbljW1FTP/kViKY+XEYQTIe5QI91jIk/RBy4vqGFe87Y6sH
cutWIEEny7AwLuJ6e8FcYHYt8CgRqev7kbNPttvsZvZ/pF3ZbuQ4sv0iAZKo9VW5ebfSLtf2Iti1
kFqojRK1fP098p3pVjKFFOwBumsGKLQiuQWDESfOibbgD/h7ebcsLuXcljKbQ1JpRoNH+mM2OjX6
8YdNZ/a/zXz80jTgcKR9geptu3d7/QAI+Yepb9930CRZ8j5W9R4GEClqzERzHll/K15I84mry0cX
6n8/rwxOj7J6TBg+b1VpsLfxx+XZOz/TYNaFR/FRZQOVj9ogjHoOEtN9hyi//J03HSjKr2ztw7cj
bOCt5aK5cMIvK1FjPdhIxgEV/5gGiX1tflDxGBfu6eeVdJ8zmAUFy5nzSJj2IzebB1oVdxowl5VT
rrxVzw8uTOHtiAUBSxjqRaeHKiGjaVZ0cB5HIOoSaM2mvy8vx/kVBgO+DgVqAvDSudqm6FI7t1qg
l/gBIDfQVfzs8cCX5S3x1krBi4OZ2VLmLQWxadlpwnn0jGFC4G8ZX3lDro1GeaYyaBv1zMFoEnFk
7jZvQHmD/BTqwHWyJsy7NBqkmtE5gmQJGo6UpRkzt2FunziPMjHuqsg/jN2Xy2tjvHOKnvpUcHRC
ahWXAwKZs6Q21ZD1aywI0zsFWtH3qUfyK26W7bbB9Sw2oHGzwWob6ztudvWXzpVsm/QVvS4FOvCk
T8ew1yr7Wq8yHuZ5yfbUS61vSZz0z0XeDIdRVN03dInYTznJ0itpRNlVSRwZjCNaIypdJNs6RpsG
iApNewcal2qXooLxLHIB0r+IWYeoZ9Fd1VRgK3UzeZVBnWXrOWBOIIJ5u1y4yZ5IEIONespu0iyt
2cbt2/QmceWPunb+ootKuxVGpoeNU0MOx0z9nZH5P8ZKbw51lsgtq9PyTmutcd8DRHsLWhZbBlEl
kYWSxQCtHoc+2lykm9GP0cnhW2Rvs+QNStApVHaYsaElKC+tKtIe/CHv7nAPpjuk6yWgOGm59zvd
2o5xV2whllk8E/CzBFUG/tyib6PAjBnb+VA23w9IhD5FLeMbUJa4XyPNKfZR0vAr2lbpvqpEd1tW
iQOa4968rlzre4mSBHBSnhVAbIMekUmWG40CO2WIOENl2eC3UPp6o50BTWehPTPZjn/8DyoDo78U
70HAgeFrEcVjI506kJxofVKZhR9axr2BUVXQreyGleDm7CjAyIRaBe4Ync6ITE+NDDRjFq1KLYzd
lu1aQxa3Wa7lh8vHYdEKMlDoF8dIzgKMDs3iwqwremRJ9wLq82tAp1b8x9nlNHGMIc2PZk4YAjHS
6UA6dC8NAI7iOSWAD0yd0JfdQ1+kKyH8ohmQGdnwtxMX4PT3s7jWAlmsVURaFFqldWU38QOqxxuE
gish2Zk3xGgQpwAbaICcD0+gUzMZeucimfr0mOe5/pz52V+kBpDE7a0h8JAw2NqQXtx8fJHmNhUP
TEZj4J1k7Li1xC8ifn3i61BxmWR5AJhU6RWsrhpA7ljTYzIg1eRL19mONI92l62cxZLTvMGvw61D
ashUQTvgzB3SBlRUR9/868i3ovlR6j/7/O3DVuDwgVfCwQTLl/qEzwa7TRovY0fPBRtWtGkaEwDJ
Ytska3XtaZ1PbhFcUXNL08GabTc5uIasENQdSZE8uDU/SpTnA6hPveV2vE9M99lHm8AnRoe+ULB/
ICY/I2nr4sQxhwh7b0DzYZwA5G0f9OE+dtcgSeed59PoZpaUXV6CwQFuwaXHBjwYW+I72SZBc95O
WJr9HGtmh75D0NDHRj5uEh0l7qLEQzLLKrIDPqPOVuLbhc2D4SJngrroQrMURDJzznRBj4UP0eD8
SRvzgFg/iL8ywQs+BPhiAgoNtK+AwGo6/LNFNZrBNHq7oUew1APmCWDUwfRbtMuV4NS/vJbTmT3b
PzNTygw3GdhMZTnQ4zjIUBuGfFOMGeQ9mijAY2EzorA3jqhkyrXW3MWNi+Z6sMjAUZ416PCkHMwO
oMswtdFzNMblXzTzHHHnPUbM/qoP7U8vqq2VBVy4ZgzM6vRGwfPhTOBI8gE1JygoHItCXnMQkvR5
ufLGWtwjPrh4waviQelIWbuyINyqHEaPWT9wUCQL4yEFfe2urQZU2njsrdycSwsIClAE+Eh1T6H+
6V7xq16PqA6H5rqQTOBIU+8dOhQPsr3X+l1S7XKjTAIDlN5Xl3fO0ibF5TNxKyM1jNjg1DBJ8U7N
hEGPpGdbBl3PoHLGnRnXK4XDZTsgoHg3g1j01A56abshsuFtTHtvy4e6fWvWGkbXTExrOjtvE6m+
Y6WUHSuU4Cv6S7j3jvxwpyW2nTERafxnHMrGGBm3EE5q9Nh2HThUs/SVfZzZZ7IBWOD7eiCFrESE
mad3RHoe/KXX7Eb3vh7tHW/XyPWWTtHcink6XRX4PdrBwIqgs3MI07HOrnMPofUn9tdsLMrGhvba
WMohokfwK6ZBZow7WVgyaDJnZSMvDwcg3ondhCDSPR1OI0uzlCNWn/n5E95eB69pPx57AlrvAr5s
Akl3Ft5WqZugZb2LQg+2AkPkfMe64dHtTf3jMRqIkKZ+m2ksZ7TDjgux9djNoxD0As/cckDVb654
nKXTYoLYUQdOYdIbVBaGtdBa0ZoiCnk9+FthDb87MtBbv/H4Rwuq2M54DqABAJUjlNiUI5NGlZWj
PyQKhciqDTFr+wBJlQ2i0HLjZN5aZXVpYIghwD2LsiqueGVgZe1KEtVw3Q3bNbwKHOdK9snKAq0Z
UQK20dIaAtwc7gdwezgPaX2fypU7fckE0klAekwUXEj8nG5ogkeNMxgxPCbaQl+jdG//+fjRnBtQ
ggbk3yBC6VK4sjQ3NzyCPIWFPoDARjJ6d9nU0uGcm1IOJ6hxUxstSPSop93GzQ6Nt1YmXpwtnErQ
yYFJ6azQw7vcNosKgQjDTQ0ZJHEU9vUnBjEzodwvpSQ2H0tHCyPw/yVtvCnoJ6IORFL/DEJZcgfI
eJP2GMSY7vvO2MRjuXO9HFmk4+WhTPOtxotzQ8rSj6Aim7KW9Mj9TYHyqnzwsxt0l1keZBvxz8pp
WVx+IBDQ/QBMPSiGT7dyTrwe/LoYFw+KChCHPtteHs+SAQAc8IKePBoYQU8NJIldjWIQWuhbv4zy
19/LX59+njpbcPlQMQGRL7axsiwFRWUduYIohPRCNJoPWfNSxHZAtDXBxmnazwyh0w1+Hxnss4Je
izVv4jhHNJ2XHCm0THcO1CWA5g3gpes7NhyyWCLuKDuPrwRoi1MIID/sgnTyrMIGZdusMZxMCy0I
yYxGEdjJyg29dEQRT6Me7iKVfRZqpgluuq5OtbB0HX7sC3BIZElBrriIsv3lFVs2NbV4Ov7U8av4
G2Q3IfpZjlpog2Sp07+Lgu0xsbvLVhanDHUS3DJ4JZxRaIqmGNE+g11H2M5FGtT+zK6efV85NkKO
rOa0wa6md+iRdquX/+33K/ualDYCABe/n3cQRU0C7v24bMBY3NCzESh+poZQdyMmC7G3MXhgxEHy
VfsF9aFfxvu/UttqVlD/JWUAjnZoL0bPl3/B4kYAMRWQfXicIodz6higZDgQKMTAZ7c7ULWCft74
MJ8zqk14ikK/DBglSPooJvJOp7zwmBcWtnMdjQQ8fmspuwUHdGJCCdW7XPT6YGluCFKPr9zn+6Kn
YYw+4Y3h9mt0dtOqK04Ij1BI0SN5Mb2ylbNT6W7U1E7hhZEd7f22uLJlGuR6Aq3imlybzao888Ix
gkEAWlEIBKJV5XqxQSOeM1Z7oZt0r4PPt/pQffvwNkAoAwIjcENAe1V9XlctUmneWLihG92b7JkM
j7J6vWxiadpwBU2x9NR4p4adIutbQGITP3Sc4k+eGQ8aE2BRsPg3GwpkAYCT15cNGgt7G7P2r8Vp
XmfvXWGSKqriGCR6bXeAoumBQmidce+hA+rZYHSvJeDZS5qvrRSP+tjvujJ7cgZ2hwzYbiByZQLO
i+44CEAWGJC0Aa809o7ye3o2Ep/iRUE6+lxq8bHj6S6R/AbEoFvIgvwGrTENqrzbEkZ+X56MBUcD
XgdEymB6RLispjF6mIoM1/JD0mYN1FWjBlqsWXlgNS2hZo7qb4mKU5Kt1vrPiTSmUePLwPXBOgCK
p6NOshQU2JHmh0beWncjEpZXveD6fYwH7x3asJNDgQ7su7buyyfe1/qugebDtcGbP5dn4D0KUc8t
9NuBiHMBCMKtd/pDeseNm7hOo9CJib2poa0W0LFENS0ZjCv07cufvMrSAG1u7WMtWH2XA/O8zava
+hIJs9jSIsk3UdlXB9AcUBQnTb+/Q2dF/uPyD11cqtnvVN5nrVES0oFGJYRKMkPLejYEdWc6L83Q
RZuycdihE7q99VmxhstYPDAzy8qBMapO0qqNo7AZyNZjN6iOQhr96+XhLfnq+TJMP2J2KnvWRU7W
wwiHbh+Y9719ITeju/JSWPKZwA2D+9wFQ+1Zj6qUjifMnPohTYyNL+s9KJpXnu3Ls/WPiffGm9lA
upK2OSk1L+zG9CvPta+A4R67DoHv5QlbsuOYoJGBdwZTgBq7552noWmC+aGkT1QkAYpfe9r+uWxk
ab7g+gmgRwivz1qUEjSfZ6MBX5knSPZD1Kf3ny5bWFr3uQVlczmj0M0ohYVivCq9q8p547/ImmbY
0iXjoKcXNyXuyTOqbM5cTcsS3wvLYtjURRkk/k+j/T2aHPiCdHt5RItz9v9E7eCrwqPkdCdHBtS7
ixgkrRW5Aemsb67UpBcXHpknUOlDSuIMngFGmSgCfY0fZgBw7pxMlmB6q8Gp7yZrD9Dzdkt4aWdm
S3GOHMmusjY6P+wt74/NoLInnHvLH+4LXl4nzD52In51IhOcWPoVUNRg1jDD3jX3l6d0cZNAIw09
x+jlQnrqdEolExq4UgdsQ0j41GAPJfavAi8haO3k4+sI3ZiVIGHN4LShZoc4SWpr9O0Ru/JlJFlQ
WK+xHlRXl0f1Hj6pVw+grhARRr0Lm3PqG5lZyWncpEmc+qFo3e7aaKuvndEbG+m42b1Ms2Kni3TY
1pVjvwC2Yl7ztOVbd8zKjeytOIwZiFHH2JNXbOTtwSqrei9IKzd27ncbv7GtfZeyaFvIyrzDzVVA
ENVnK4NYminELsi24+2NnnZ1phoNPXPgyg1TkhyIc2XbV7Ze7exyTfNtzdB0P84my+hikO8IPwpB
5lo+eUYWXbUDZb89VjSbUlafqFiYLhLW4BhHQQsdhKf2tEIaCVD7Udh3e+NnudY7seQlkHPzkTUA
jAHsk6eft4HKzQuRICme3jqhka7k3JeKxyYaAoCtQ1w0wbhOv+8JyNeX3ELyJabDswPGobvB9ZKg
Q1C2ITV7lSOk67XBdkPPzb23QdOhAM51Qx5d/nFIGfwIGjDRLT1xsuCBdPprGhrlCPJRAiBsq9ub
VFvxuUvBEV4QaHOxpkZ9NSs/gv+isSuGNKZW/Kyi7mte5rum6AMBnHpQ8/JvHFmfsYkKNfoJ0Yt0
1lqZtjEpZI8NqYt9a30rK77RJJ6Zr5XOblqxAnlZ8vquBx5ZvBNAU6I+l0tUTKgb4ZyRMRzNXwny
Dt6nrq65EcXd64WjxcL2MCTQLxWMB2sY2aVdD+FiHClkmCbg1uk+yJOuIS20Z8NhZ5Brr1iJvdY+
P/39zEfYmlmbRYpD1RmdmBiyHqM6WnF4azamhZrZqDrQX3AKGxK5hP4mHj/cjoSzMp8j5bJ756EB
fRfqPg+6fK7ZimdY2kjzzysO22C5z32bTg6b31ER/Rxz/SHt5ZfLl9uaGcVdsygXNlRoozDODxHZ
RqB+/DC73jRRcCgo9gAQfZZf9gUEOqh0fTQLbz3tSnoox63EAYuLPTOhjAIw27oRAiYYnlcEUJuV
IH7pUpu0zNB3Cu48VKtONxNPnaTvpcSG1Q8RRSlhX48/q2yFuW/RCroA0Q0I8A6iqFMrJOF+7uoV
7oJ2wx65FYhn3qzUKhYf9ABi/mNEudDasvFl7JdRWOf5A7NKyLKSe9n3zwjKm6BClwZaksGyPPZb
2opNVhqfeEnMfoB6x6SEueDQww+geXnT5/Zdl5PnjPbbzF9l5Vrc3YAnwYVBiPQMlpGkok+nFoCw
iYMWXJXjhmgrW2Nx6xEoPphAyeuATZwuWupz4RUU731mguiWbYhj7y8f0WnZ1fATQlJIOsHnA4ak
bL7RjDUg4j08JEA2+JMykX1Bddjc625j3NAWytNIPoLkv0rT42XL0144swyeVkBSIa+MHO3p2AiU
xjjz4OJymXxH9e5oJWRb9nVYpcXOh/LeRnNH5BiSlWLN4kEA1zcE/ibtJFViSjRkJG47Ah+A/rIr
cPsgQEA4feihdrJB1n2NEmfRnj/V7+CkJgGP03EaUJNHEInUXky+0Pgv8x8y+qUuXy7P5pIVqDCh
nILYAM0nyslzEahmWWd6IVBzOwNBT1c8dsWL3a71yi89o2eG1NSGRBI/0RKCFHf7ltGXzgxKpJ7Q
W9FVPy4PaWnzzy0pG8SkeufIDpakCVqdTb3irNY+r8Q5aVc7WoM8QZh4r131nXzq89he2OFoflMZ
jzX0S5om9AXCLg1oGshu95nZ+ff7yoLLRkP3jIbvG/n3CCTRcbJWQlvybz6khv5/BMgvnW5cani0
60rPQ3vGA3EOdrTTo+vLg1i8MOY2lDWue5fg7YikDB4e10VqbE2IY+C19CIK7cnzu1vD4k9GKp1t
0YD6B6qYl3/Akvub21c2QS0IKre4MUMJztPMe+Hjwa/dQMqHsgKNa+ms7IpzLhbEK+/0JngpAz+k
k9NJjeAI4ibPvFDTq1geSvC8Ins8xk9tHVm/fbw1Hw2wUaRBXOjsHiKh40HUUYLKS9oGtGTf5dCl
V+ghqB4dpMV3skygT8aifssy9q2g3D5ohVMjN9P1KxHEuw9RPDYAAuiQB2cy8HUqFzStzNZtXe6F
lj+yL7bN6GNmtsaTy4nxN0YPFyTuzOGhzyIQow/euB8L06wDHUO+R+Kd4xQIo74u29i792JIuCSg
r72umA6dYk10QVlboOGt9D5o6tTdoN+pu2P2aBx7q6aB5I3YuH7kQ4UFPTJ4pWaB0OM1WtKFHYEH
M2Dx6CwADl/tXiixbCZ0ROHf3KgHCL8Ztn7kxTvCEr7Rm0bf0b4qt4MVVZ850RPzzX+2hnJR1KIQ
oh8TL7Tbm64M2mjlql/03FAuRYIHel5I05xuPVn5aC9x6fT9ao+q6KGLIHNQHCxebGNrTcd80b3O
rCnxJp7akVbL1AtTfpOk1+kaJdry9x30M0PhBD3qk/eaPcFYQSpDZrkXVj65jmrxIon367JzWHSA
0Hz7r4npzp2ZEOZQ15UbY79HZaBnv5D92iCOX3FBi1aQnZmyxBNxveLIaZsUzAabSYgidbLJHFs7
gLi1B2uWlq2428UdgKYFf+JtxP8qc9bQUfralAJHY81d2fI9UiY3MmNP45BdN2ZzuDx/i0vkQYBi
QsWA7VLxdVTTSMZAiY5k8HWdXK2+Nqb/XvFHwETpaB2EShf4Z5Xh2Fqt23FT+2HdDumfAaXiTeFy
UO63WalNwkPmzYgyDLiiKbZf1bj0Kk+BbAkgWjkETJQauHAyfSU1vzhq4I8hQICme+DpTndNphXC
kQ6K2aNp7aOm33PjMxkUHGJwWE3is776YtRcmohEZH7ogovvoSk/THyHewkEXMDlILWF1lxlS3Kr
kZVeI/LSfybAGK0pkyzd+gTPdqAKUMGYRHFOp0gry4FngNWHPMke7IT9JhbfOlmy9WLtC8sApHa5
2JmufKpyckd1c+XpsVRuB1TMnpAtIACBBPbpDzChaV+VhQNQiOMFLrkn4OsVzXOKKwrF/T10eTYs
dze6u2J4IUo/sauEGyMUn0ot82DXHd78YvheGt4VOJnGAOxqbMWxLBqzQVA5HQ087hQPDJ5Gyxki
C7ndDvUu/rAr8IfbbT58yIEUm5ow0YOBq1GZSn1IiCGZ4YYdNOG+e9nPy59f8I4oygN/5INjCJGo
cmmNtTM0YLpG1Y6Wz3Ycvw62LnDv86vLdhYna2pFRi8ZxnKWOOBxXwwuYEKN1TjXLBnqYGRjtLXc
7quPPuiPe2JghAB9wG0MugyV6a7DQ05rYssL2w6Bjry1xg5yaUfd+luyX5dHtuCPIHGmIys+6ZWc
0SeZlha1gA7ioeBdtaDGF83fywaWlgisaUAgIiOtn4HGC4S7UeXhAvNad0P9fm/GT71Yg/Uv3F2T
Uhu6RyaoyhlBU61jFBV6l5D7roOOWVdoM31Aq+uepbEWGK62siEWndTUv4ieCOR2zkTbRi+2hElb
OMFC+ylj8uzE4N5I+XEYTRFknN2XaKHWa20XJ9ZT5ucr4fbius3sK8eX+AMofiAGNEGmr2VKb7md
fzwVMjVnwjsAeOWe8X92tBlraESAh1Lk5k3qVPUzRXx/qJzUuyas/zC1BO4VKLzgAYR4DQlP5cIm
KEClWV8BrjA8CHKfiIfEOhbaxy/gEyvTUZ+Fbai9R0XlTlagSDX4v3S2Mm2LK4PHAUEXrY7bV/FJ
sSmlZTAk/gz9QaRy4xifyE1MUec/FpS1z0ppoXveBCQLp8nZfSJEgaoh7gWABkEzqoYorAfdfM7Q
Ni+BlNaGNljxCEuQAWwoyC6AYAvpS7VjbdC0uui8HvC6/ODQm/Yv7W+jaBd7QT3sujdf7OJ0k7lb
7cdlVzTNixIRIs2GRiY0McFRqBEhHm5mU1R4zmf6A4++mvYXC7IPVQFyveI74HQrd9+iOWjTIFzG
lj7DfRdl09voAvRDzykOKAfdmRq/KTi4bAnoyIMmjexdS9ZeqEvbD+DFf6xOfz/b336dMy404Jd6
bnzhQ/u9LVHWvzyRU4R3NpEg9YMcEwp0ZzUJcIh6eWXgpdC6OZSYuiDmSaCNP9BN0VpPLZgzaP3t
ssmlawQsyB5YqtAuftaE1rmxdCtm4xrJb6304NTXWba7bGLpkp+ZOMtdCtepWGEg+RJ7135rPNe6
jxRzTgJeG38u21q6rxBaoriPIwbFM8VJ2Dy2yhRQ/rCLy1/ELq9zCTEZlzh/jARIyqi09MNli++Z
5JNFQwPCxA8Ox2ADUKmaZKTsY61z0rDMvWuvuW2cXUZuIUOxyeMrvcj3ov5u1y9dcle6z/FoX3X1
Su31bA0nIXvokyAJbaNCrXrGyd04RmlyPPp3kRu2JA7AR7KyN8/2v2JEcY5tClKWUY48zMgWDdoQ
4rk8j2vfV14/Y1lE4H/F93Xws4x4LhrFykqd7cPTEags+b1XNJBn0HlIzRvmm0GF9Hmsk21Bmu3l
sawsiPpSHM3U9lzN4GEjdgzicAVuk6QinxoP3nNoTjEAFVf2eqJ7YK1xCA9bsa/kkdpXCZrn13Kn
i7Nm4dEGIluwl6hj0VvepBp1szABAbdZvNb9U6H/boeny1O2uPyI+Exk/5DjVLHAg5t3TYosQjh+
1xKArD6zu3wwyUDRDLfGu1z3zHtLPOvr3C7BWBQdk/yhtNfKydNkK15gutwdNFyhrIdc4un1kNfU
Ypz2eSiyKIAw/YaDUjga3yh7IPwTczW3Nc3lbDBug2yt4XZ5SNs7s4W2l/1hhCuOytzCtMFnFlJH
l9AyhoW+/xaRBzd7lnLlLba04HMT076bmdAbI4YRmOAM3Ijxq99/+fiOmhtQjoeD6zoyO6wIqKZQ
0gTB1eXvLx2M+fcVh2hbqUVdOc1RvfXkE7TrnPqLsK/+NyuKW9QTv6i6QeahYf2p6qdyEonTdVRs
3y7bWXJZs9G8525my1HmY+dwDaNJq42onmT1NbJWAviVCXt/+s1MkMbuHHeEieqv4QUp6O3adZbq
NSPKOfTctLCzAauOYxiTvRE/ZvXG0f/H2VJSaSPPBfO7Np9gHXYC4YhAW8vwnDfLnJ5BQ1n5yuct
OMf0PEwgRrhLwYS5QdshANSlR3YeOKwDgCj7gLs69Gp7zd7qjV4GRY74LRfitUr5L4N53/3e/TD6
5/2XwVFPOpEAIii/DM9AM8qZkYcd23jFBkKrhb5yuBa3I5BFE7IVNOBq1YRbpVe6PrY9jR5Gfiwh
t7IG5l50QDMTyvntGx093hImWLxN44Cu3QjLQ0CZE8hLaDWpjE+CSq/yfIqdCEmwLttZYFuU5d/L
x3ZxEKibIepDFhAwhFMv6rQiiqWV5GFNfsUe2+nmWnOduXizzUwoJ0q0FOwibYxjK+JHpx20QCA9
eO0JC32QZtNuGbi5DmTIX7ocV3eDDp771JkoOIdObM2kZoE3JF4wGuynm+bg9bFLiNYJpm/KjGZQ
bDPKzVD18Q6q487O7Vr0OnjRsHU7qw18L6EBGqU+E86iBfKfiVNOsMkqFCpolocu+duJx8L7aB5p
OiNQ/kDJFk9iJCxOFwbKJVmfuh4PE/u1GcAZqvkrR2R56f+xoHps1ApGASpqHkI/2ggcyMTo1JIr
b+1lIz5KZKiP4hgql2het43ZFyxHa6UMICPdBZf37/Lm+vf7yiFMwDublCLNwxInMD/03j7adu2N
8eOymbVhKKuhk6grWophtPwtSu7sNeKsc8z3+3L/Mw5Vy74takvjrYaIP9WuYx5tU2vcjSR54pWx
tfts50ZI9UWQhzXR1sicZhdBeebyIBcdDujB/rNWak3AJW3TRmWEFxpQCgwgZXSOig9z8EwD9QFI
AAIPyWc1mcg8NwOzd444198NFbqwk3T/iWHMLEw3/CxM4FYdj3pV52Hs3OpxHPR9G+jRGsZvcbJm
VpSNbbZaL4YO4zCFG9QQpgGC8sDs58tjWdx3MyvK9jbpYEcmK/PQHrd4PnUfJnVRVkPZ14KULsAF
RR56ybfUz3bSuunQnn55ECtTpSoAcqRSqLAxCObGIK40g5EmQV31n3E1/86VrVxlNvG0qrMwlppE
B9rHd9Wo/frfRqJcZXGEhhBRYiQ1ZKVligdzDXGbxFtpdVyeMDRvoUncOxdSKDyv8VkvYKa7HdFA
nJlfuP778lAW41ykev9rY9p5s1PS+5C7i0mVh1bxO2nuNQ1FoGzYjVr6qWX519A02JkhWuplnVMM
xrWTOCCDibeBvbs8mOVj8q8N5cjDzehGPU2YP7ZiUhJ/qow1ptflRfGRA5iavizVOw7tWJoCiITQ
gXieuQcKLPtzeRRrFpTdBaW8WAwGXEoudv1vvd83a0dkyQLI9lDPQb4CJH/KcY/ynhapiSOSGocI
mutm/OAna1WQZSPIPwP4DHEWNZtY+h31ndyDhxdN0LZ80zgyGJLPhMeoFvxjRnGNnQCPcpQ4WI/k
2dbvaldstPYT1/7chjJf/eD0bVfAhm/fQCU1cz5x0GffVzOKUa13Zm7i+437Sze/keq2lleXN9U0
DWpeaW5C8Yo+GJaSDsRqqCNjyfdT6QhacncCt0mr/ehYebhsb+koglt1EkZENzvqAqfHveTcpOiK
QEDWPdutA0zmCrRgKeJDVAyuZQ+IxjMSV0D7tBiEIEWYG3VQ2AfJwEeYblv/LYcK4OXBLE4e4CYg
CAKBp+GQ08F0neGliY2HquneQiXUjgPtlR7Iq2mudPYsztrMkOKNSZyUXWLCkFcHiLz6NSnOxUlD
n+e7lAhgBdOZnTnhXIwkZbmDDL+OFD+h6OEA9/rbAFyJhfTW5VlbHIxjo9iFkgKojxRjaGJJwaHg
8xASoyV9cbPfl7+/PJh/v69ssZQ7ILjJpzg1DkZtg9ir9/dp9Vimu8uGFj3ZbCDTD5nNmtV2JItt
DKSIh6CgT7qWo7VuJau1NluKHzNjz9eICyP1UL9IKR7qZI0KfXJTZz7ABQk6OjgnHLOyIJFZgCSf
cGQShmSfsuuu+K2PfF+B45n50Dmy892QRiv3/lKAgefxP0aVVWJOUtdAbME/ow9m4NuBbkuSb20i
tp9YJWiKA20EJAv+PF2l2vdlJAvs7cZ4sMWDVhziNRrMxbH4SMGgMAh9EPVK662maEod9ZgcCbPI
v6urBqXVR8/7cnkoi3thZkfZC5BYRQxWDDwstc23tFyZqOWvg7Z4YnY7F0/S6RC1Hm3x9cq4A9/6
F80bPtrqiveECTW5/5pQFh0XzWhAWxk5he8gHbKbu8RZ8ZSLZ3JmQTmTuhwqeyxhIQWVnx3K9s6L
PopEeR8EbABHBA4tVXmpdZPYKjTJQ+m/6clXYa7lP5cX4l8D09/P/ErWcRDtGx1Hr+tNyl9LuZI7
WjrvIB2diOcgOo1HxOn3NaZnEABGODw0+rUDiP4w+lvf+DrYf4vuhVUPYHn/xGmfm1QO4ci1SNPB
+BTKxL2VTbp1IPHYe8aNyLvXy4dkaQcghAWZBE4jqK2UoExrxqSR0YhL2fgyVK9EkCDqfl+2sbRC
6AzXTWABIHGjZt88IgYHwH7cx1Fx1Evnmnpo1vmEjQnT7YEmEokQZSc7tG3TLKqyMA3M8WCT/cc/
D8AWxFEnsNM5apxDbRHUQjy0/S92+2iunPSlGZpSOCDigRAb4rDTPSa5J2Wb45CILOB9kK7xvqx9
X/EkaG/MkozCFdrZ3suDVW129fsgG3YQnkK3CmhsNDIqZwTBoyGY0zX3UCUNXO+tkGx3eQHUS0O1
oBwJkvSdZ5R9c592V3r54Pgv9R0EBy4bOUOPwAreWIjosAiQxVMT+L3mDz7IpZr7qjOgM0b3YJ7+
YpD8AJ5uTp89loSZP6XBjRtN+2qTH3JsWdBCOnvlh0wTNg8yph8CVDaqFQbK42fyrlksCqMHsv0+
qvwj1/3XJod6aYqOkqBNkwPgu9e9ZV3xhB7cSn8jLGWBPTrt8fLvUH3f+8/A6xzoXPyeM1irJ/wK
lW38DIPKPSjgD1JYbAumrZe+ZBCOTlEL82wO1b7Ro9vLtt9TTKdzANSsBcJXpDDB+qrSmFMSZRBE
bev7EU2lh0i2/MYVOdjMvWHjxtFBc7Sv0BH17tukvSkN92dN5B+L1r+Nvn2RtMiD2I+edS/mQWRy
/SEymnpfA3ayi4buCX3X5jYzunwTNyM0kLRrtFkFgAXuC3e8If74gLts44pom7Uxih59fmidZvo/
TQBJ9FvIpBdojnP/oIHgzkbr6baNoQ7p0Xg/lvYhdvlBpqhkiYru9US/9k3cFHr7nFgaWMuK5I0a
7UcZl+A+oBMxhTwTIRJih1M34regj/TGrL4XXzm9IWvKxpMPnS8IHDieIHiJTt3tQDYqn3cbJ7as
zqBhJO29n6W36BsKUtN68QZxyA258p5XncpkDjyAkKpDLDqJ9ZyOpi1dTYDNhAJ/1xy4Bgap3lnx
u2e332RigmohPMG/Z1ts7GOZEoeGFjMLVGvZHSSmHrm7RqO0NBQ8r4E/B6MFCF+VvIFMGCduEUWo
bBW/LLvhQWNEK7izJRt4jcDKBB8EMvJ0urKSos8nEtpjmpqBSZIg075ePpHnLSOYrpkJtchltCgH
QNRGe5RO6aATExi+gqdXtPFfzKo9OrW7bcVw7YC7iWr2SiC5tFZ4LyAFBrXa/yPtyprkxJXuLyKC
HfQK1NJrGbe7bfcL4RnbLEIgscOv/44c8d1bpSKKaN+Y8bxMmCxtqVTmyXP0Kwo2iMn6Tu7x5DR5
5b4of/AO7JBkC/S5agWNj7jIHMQrariad5PV62xJTqKaA9q+Eqh32tkWk+DaWuEpjxQC+vauVaiK
pEjbGbQgnzx4nCRAM/tGOKRel3+OKmIt0GlIhj8VBtkPdaJnTZt+KpIOeIAFl3IacjxRt+9MuXev
vQJkatEnjnqXymHgtazNNcjUfLL99ECK6QBo4gMAAxG8e6AVetSyMW5c+wft2FPqi43wfHUqQWHw
/+aV0KNH4JdPOfhs3dn/vjjmG/rkPppUkNveQ3JUqjHjHaOY4HPJW7elySkpdxZ9+vhT0kSOD00j
JvoQkBBX222xfkANGCQ59eyzH1RbALXrLo4/3wfDOO4GeFS11SzXFuJXSa6d4MBNnN3BCisNtwPk
1tKn3qJDpLfMD7Ksa494ZRhRNU7+0bCsPLrtQFbWSgo5AZqOOwRiKoobHJel7SuTwn+0kffkbCXk
zasMoxyojZgJISj0v9XkRW03ozVZVnKau4xDhMZdwnaEtjUZyBwWpVF+k0XGyKyEfwAzJg+bISkO
PNcdYOOT7GcHCcP9RFOOe18UITf68oDeye9+k/oRNRLoDlI6B6zW0l3J+985cR7ywfnV095+EnTq
o5mQMvSAtdg4z6szhxZf9KjIpkFf2YK9yNFtAUKqU0aWXVp6ce5qG3fhugnQaBIdQjdX5QwQLJqL
12GXWH4S1GgG3KT5k2QJiqfA8vzHglq6HFNejqWWaackGaOKCnR7mVBhtNADuTih31UPfasFjQm0
/WIcbK//NDj+wzySY+pWd67Th1rWHPxpfDL8dgcVpaPBtsTGVvw/ICIIBXxcdGADVm5Rw0F/FVgf
sEX5k+tHEBoJxLwR2KzEUehF8/CSRL+gTCIqN3XjjDMSYNpp7j8n+iswYpGpiwBEi3u2heRdOxJo
cSEIpBATXImIudQenSovQdHFsariX813o4we+vwwOJ8An/+LfYr3E2JePGc9BKOXQyv6SrRox9RO
0/xcFEfx87YD+VPDUbcQOK6wPfEIBwuc4kEgFl63gzlqp3FyjActcfUwQxI0LDh4WYtlYQHriBkv
dVM8Jp4PKmdI0Edpl3wDeC6Nlt5Kdsyyyhc3KZN/p9IzQpADDsHoad3eEoP3YIMg4OX2r17bU0Af
ydjPAg+KGjcXeOaNZolJacF+40LKzSyDeeg3Hq8rVz6gX/+xonL6OMDPUZ472kk3sLHC4r0fH4pi
I2G4aoRAJAUdU390Ri7XF3wTtb1UFYYCUtAI4rUs6vIxiZKGGTvO9XQj6Fs7KlLT1EPQjN5X9cZY
ynQEJWWtnTS3CKSq30h+l/S5AzFJr3++vUzrtvDqBwMZIPwquspmlDPoPmgnF2jVrAcHOuujenFx
D2jBzKqNN/6WOSU9Xdq1yZ0SQ1sKB3jHA5khSEreOjNmoAC5PbQ1L4DA2YIcKaIuwBMvl80aDVK0
HG8DszqIDO4zoCQ42E4W6HV029TKsHALewiZEN1KDfBLU+UCMs5ElwF0Yx+1NH8fEuvQ+M293b0N
Jfl49HduTd30zZizOvMn3PhLsHTPPft2ezQrl+LF95WJKxHdeqhbJ6cF1Z0sQAPY7e//wQ0rDg0C
pH+yigifPTXz53W61YL5HQNo7Z+mBx6cAOlLkOLku/wwZ+DAGXHtjeh/ZOTFLMS7jpqzA4lfRHtv
0zg+Cs6PiZ5vnPOVDSN1UcFdIqvPSKherqI7Q5MsrxFJLcl+0LqgFPfagARUlh2nlIV+425MxIpj
uTAofehZFt8aal9HrIZtY/EfDiX3VYVxkz6q3PSwMefyErqac8nkDbpwtJeqL2VTr5KKLiPmfHDm
wKv6J2up9nr77pYv6JQMrXk8WMlw5It9oCbWPOXu7vZvkKfg+ifgIQvWPASsqq+ZB1eboOqdwNek
ga0999Nh4Hu3OxHytaxeuiG+bW91PW1Jxg2ih2v+8oYjuUfl47nXq8gunZ1vPKbTz9qGagq8QJ1v
PZlW3QA8tmT0RX1BLfIZgw/xzrpBwOp+LsH9pXt6lHfg2rGNwOtib/rmgy7QzgL83d3Qk2Boq4DP
edgawLBXLUQyU5SH8QZfnqCbHJF0DBrDfi58F4IIx65pQrZYqLaawZQctdEMC/vBEw+5PuOOyAKt
O9UlA1Tx4DvPBWDS6fgM5gQnOTr0zjV/aOTrDGV1cZdN44YHvFatwU7G9oK3RakAE6Ds5dSdBq8d
8uTU1j/bYcfmU6VDqTxbAmP5152roDeOpguhVee5GougphneyPMOegmgsi1Dzfxm2OVGdugaOC5/
FH6RbCVCfKamoBK7nF2DGeTkpk+T2UVT/5Ug0Kfo2xYQyp3R4zcbe7481PzdAm7dQ0u0Lb5r+hI6
zrKzkbBsRWjnPFymGGookV25YTvv5+43MLyktqNEbFFd/2ksUI8JWAplmzZSmlfReJcIr4c4FzlR
/Jqq4LsMO0akv6txiUzk4MFvbHdh7Xzt+FOf5sFgfyvqO2rtBqTYTODg9T2zC+QqraBl7w7qHkny
YGjloWyeF+8LHw6DjVWKW/I22sdleh+68s6tfjIBLrFWP7j9xiPrGposMejQfkROHfmSK2Up31+q
LmvRzeN0RjBkzxrUWunD3MRQykAU+9aJX3Z+V6WAYHy46w6m4dNN1wbDKlotlJu5beaxGVLfPrnJ
p54/8Q0XsxLlogMFcTkSLMifqbveBgtA1nPhnArXfiJTdnDc7jAuWx0Q62bkAGTKB80olxcFsp8i
ncvGOVX8yTeLqEsee7oxlJVb/08zzf/bUG6/Ke2XoW1756TbaORsg8L6etsdrxlAqRINlmjZAUOA
4iFa262mqXOckzmwIPBQ9fuL71sguUVJDtSi6iRZFYArLRKQJ9YG3ZH9+799XZmepmkJ0O34Ohdf
KvPZb9OPh6uyYdyF/wRn1lX1i/QgIEor4Z7AAfFkT/2pmPzXYuJfCjOJZlBYTU67xWOwtq+Q+UAr
MOr8YK5S9pU3mqMxFNi+Q9HiYmy95gWs5umuGuwPV2Nx9A1UknHxIwC4onHJ83mx/bov49IASfCb
Vf5ze32uhqJ837w8IqYLvMXARRln1Tzc9aZFd02flafa9LcUB6+ueZhC2lLmFsAYdNVYw/zEq6Bn
XMZemh31Anz5xK2zoCusnz06SOZqij4+NuT24L1ANnGNvWvGJRdVLmhcuU9G9gPaMmEBAPxtI2uj
Qg8/So+4dYAlkP//LBhNWWqyvic0dmfS7LuM7bnfPvh8/Nd22ZHWye/b9tYWDJwd4L1DbHaNJRIL
FK8SAnkcACW6QM/olza1T9zc6vlctYOGQDzMUKW/YrQoTYZ39rJQqM5CDKBFyPmv6DZc21WkiR0B
nM9/bCibr0jzzC4SncZ4Hv607fTrYrn3lAxx5nX/mmn9DFrirQbpq2j6j03ZE48dAb115WZLOHEs
MdtYr+5Hm724I4866x11Knt4mPQ+KD+cBrk0SGSm82yD9MCvJI1m0XgyfjE8DfVBhKn3Ox03PO3a
goH4GjE7XBOmVNmIg0ZT2pcNPIVJw2ryYmcm8TJuJT2vHl8YDli6we+O2wisd8r8jf6cGFbBeUxb
L/sMKjbnayGyw9B/yRN43NubfdWYZ0j+dRR3sTKXczc7VQoZbyCBwCwZ1TbKh3V+R0YWzACE3ja1
Nn0ewdwBbAwog1r4KG1u5T1redy38Enj24ySfeJszd7ajodGJQjC4dChY6IsEnPqnlqWVseiTI29
RvU01BZn7xfGT9csXhC6PuqdvcVqcRVCYM3AboBLEuAMUGrLsZ9twUwrWt0rYLUzHw3tkWwkALY+
L1fx7POc5j3cbMpjgT6pyNv69Wsrc/7rlTlzi7rVzBq/3n+vBd5uwxS6W09Q/MKLt4MyQXLZzkZQ
OE3Zu3IES76D+q31P06QemYKu2FQV8Xe0o/as7Elr77m0kCbg0ZPUKZLEffLX6+PRjaAA5rHnbYc
anYP8R3O8Lj5XE1HxzyIecvgyrHElYfHCWA8CN5Vmn3oC1pVXzRVXOmifai6VHv0aDMHpDa1KJ0L
8+NuQJIaSjJ4WLvyOVOz1InoJ9gj++IFZc9fm6rhf9ojlC0gWdBQUkUZHMUIZRIdyJ+72pBVMXPB
shn4U6GFI85USJLQ9/inJtN2RT2GWkleO6btGgcEBXSGrODc0lF8Mh1UC3luFAGcdP+lXpbpofcz
mgbmACpGbEBjCWa/tO5gZwpcDmwYH5j+yC0nj7hw9R2v8iZw8VfuksoeA7ft84c0KxKIoY70Uytc
fItrUE7kWqOBYTeFIHBQNRlWuw7d1I7KNj+4y7KrIAM5BGWJ7lW7SMkx0/XlEe857Q7aBUmEZSpO
ackqY2+NFnLXgBgEKEUkBTpU2Pvo98ZJF8a7XyffeQ4VsX3Buu45zam+GzXPTIEQaIcGBAY2BO4K
/7dhDcmbBRhqQKbUNXZ4/X9x0RwM4JRdxLqRkTICCQ3yR1AZvpN0uzsbZLQ7CEklPwg1zSHo04KE
Gs3NsLQr556V3hi5YL8ODK6xZzZBRXGs6fjcMOZhesZmY4ut+DBcaoiw4fvxiLCUUCQz0Gis84bF
LLtLXrx5I6Wy9nkHyVFZjMJTS6111bOztIbQZOz7OlLwzHBrd/v+WrWAMBegY3DQX73YCQoquZZV
VZyL0Onf3K3i4Mb31YIsyh0zSwZ83yY7AhaLw//089Ue0pSA+02f8XnvwcI7tIhuf16eXuV0g0oL
3RwgbURKQz3d7VymTUZ5GQP3GLa8v7OsE+JOHOI7XdvCFqxN1bkx5Tbxx9JhFIrJ8Ww8AEFrmS+3
B7PifgFylENBXgOhivJ9m7IJKHMMpkt3NW0DMGIHzIjq/W0zK/cuIOy6g3IaAaW/Wj+1E7BTQFeE
xYajhZZRnezGOXqt/vu2mZXZghnATUBsDOE1dWn4AkU3J8lZDL3ULwIqa4Glbw1l5YZEikA+PLED
ruGBKVlaZulpE8/aGJik37ljsbONp2w5uUUXJMMYJFsCQqvj8pAfkLlIA40fl7dyYVfYcEbdxNkn
jVW7pq4/fuJB7gX2RokShDCwsg2YVzS+V9citjiST4FTbWyzlTMDdThQegHyjxOjSt3kNbEo7Uwe
O2bEPn+e3pop+nD3AnJaQEpB80NHBgfvsctJEnZvAG2e8JiU88vAd3NenMZeA+fIVkvZ2nLAvfs+
tjT+q8b3XmXYopgwmonxsMefj+YBMRIHY5AknugAUavPc4slgnI5thi03+domremam0AaO1EsdRC
oIfk0+VU6RrcuzNlTYwah4hK/Pn4OQS+Fa8f+C4UY4zL75dGTbyRNZggzzz2Xba3jLvbFlb8FhKY
/7Wg3LGdJ4zGTwdE2WkZpJ4ZZUa604Z/an/jLbc2VQSEdOi1BgYPnvJyKFm+zM082SJOf4jsSPiG
Y1z9PMJR1BkkHFhXQkVPG1J9dl0Rt/XbLELz4xQ32EvkzICy1MVIeZ9ZMGCzgwGRs43CwsrvRykR
CRAp7Yv8vjI9di+Y7QqNx23e/LZaBKtm9fF4BwEtpL5kch/+Q9lMfskXIG9GHlvQKvEA3tpY4ZW7
6eL7ylayuC8sq8L3eeUcqDa+IiOxn7zs5+0duzJTF2aUmbLANJIYGcyA3lwfA+P19ue3RiHNnz07
634x60bDgfCaI3xegkLLh2WPcN2hloPnE25weChlBHUDgjGWkjpGZ0oZ2kCo+BbdCnhWDrZksgRg
xAfg8Er/YJm0traTmseV1+yWtn1vbXvfd2yHJMfHX+rIZQC0jl2FwpiaQDGwxgCm+jwu6ONy7OkG
3G51Rc4+r5w8VxeZ2bsuPt/SO0/ftcYOXPAbfnB1V50ZUSIDw2WQIvYwhgqKIuV+PN7eVRufVxmN
8AwYRVl4PHarkILfbguPsLbaeP5b4EdD+9lVud5MOk5Bho0cVjWAVqY1f2l5koM/KdXvbGtcNi5W
OeVK6I7YA8wf2McA2l7t4HYeJiu163gsK+Np6bwsNOlAAjA5e6GBiyqCFLr/Xlq5qW94mbWZRFsz
YNB/4mC1Dt6goE1IkvNYa79pUxc5SRZ9fK3OLSh+bGoysKRBijsm3U7UgamFt7+/tp/Pv68c/wrU
qdBkxghy4961isiBRMhWy+aqDRPvBJmeQU+lch3mjA2MpX4dMyQ4vvM2oP/cHsTqhkOjEiBPSA2g
B+LSTeakp3pmzHXseONDP6CFaub3flc/Iu3w8fmykNVCKQd6h4iplaPZMloVbBJVPNssLLtjUx7T
7MPlQwlqh7OUEkaAELqKk6mBIpq8BG/drjvQ5hfj7yCE29i6K6fmwoYyEBBBlPgBdRVzaM1b+V1J
Dn4Cej6yA03Ivs8+XIaVY5JU8mgZsEEmr2zkjC1+ZWp5FQ/o6uwWO7RbFmhsiJrhBIkOrfi4D4UH
QgSGOE8CiJXxzfasWe6Q4WZ2ArRcRN78F88rQBNc5FNRrgQ9sBLCaIk/ulYmsOuSfar9Gr2Ph0gX
31dmrOA27aqprmMbLbzm9ItuyQatnMs/cgVoRkFWGOHe5bGx+spunWQsYjTV7P1+jI1enGhVbazE
mhkE9WBQR0ESyWf1+HM31z2UNWQ2guA2Q/+d/Ren8tyEcmCynpgTyUbUIoeFH3zovgFrVyQ72lof
pi/FPj43pewrQ8smU+MzjYkjYm/Mnt3pztdeP+zQAK+SbFay2ASN98uVEYNPlmZA/qmtdhCMWtxA
b8Jkw2uuXF4XRpR14ej59VNi0nh2yc9Fa2eQcY6H2wNZswHtHwjiypQpHkSXAzGnxagcKKnGphOg
aYwNf/V9RJR49sL5q5JMhTdMpQXIC2qZ/eMv1hob4d7KzQK9DbxJ0U0FVSaiHBGnQ3GWOjZyTyAC
zpd3gz7l4/2AtPbteVo5I7hOcDjQyoTirKrvUYwL5Co7eEcQHAeEPvLGR/fjBv59xeXDB//3mpSL
dfaaoANKNpROoE2wdLA/HRYULyQF45w+28b3PPt+e0wra4/hIBUhJw7/KP6rglcGu82CuCzvQvRh
Bmb7ctvC6oDOLCi7K6kdlJdaHW+Xyj+ShYSGe2rRcDV56B8swAPz7ba99RFhdUCQDLCYKnexwI/m
XsLreOiRkphHIcLZ0zce3/LYXYWz6O39fyPKlssnUXNH9HXsmTWIzczB3RktsgjV1FvB4HXaZ7aM
bGNrrOw/rJVEKyFcv5bPcgYqBkBNsVaonYtDn0CqeuM62zKh+Ohc1KjUdDBBIC/l3qdfCrT93l6f
VRNEYoccUAxcYWWdCd2IXYNCcOF8roZfRDznfHfbxIpDkE3x/zGheGbOwKfSc4QVdb2E1InzTg9c
96cURbxtaG0bSPQOUA2o2V4p7/R1VlLPTuARiuopgaIoMQyoZC32V4M5dlCTfH/b4NrkoXqKxCTU
aCW19aV3sCpNL22INcRmbezyLEcxMwta6n/8qgb45L9mFK8wLQ2q0QhuY838iXJp4M1Ho9raCKuT
d2ZEcQxA0czoGPFhxIAYuckjp4zzQQSdnu7c5fPtiVvbEucjUtxqDvdWoEW6inv6YjdvzjxEgwnF
dYDTbxtacz9QavPhK9FUeIVM0k0Gyho9rWOzch7Qc/toZdnGIV0zgV4sVNLxz0oSPHVngK6wCVCe
AiPoyYWu58cHcW5Bma3GGLXEGhyU0aeIN9vc7FsjkNv87JJzZhd1FQPfx1sDOvQtyHm33uRrJwXd
CB5CGjwuHDWoGQAPEi5o0GNjMtF2cGo6HqX+XwA7pdgp8N3wx6hIKAMB+3sOZXrI4yXa59y5S7Yc
zNq2BWMaYFOo3kl/eTlRFhtbkrcui/Xl0EF8oM/qoCkPP28v99pcucCcyVQQ3mJq8F+jpi1YiUfM
grYMXwd7NtxZSr/ctvIHu6Zemti1rmmDaA4vGeXAo+23bBq3rOOpcJYHT3OWsNAaK9InQzsUvrCP
7jC8Jrqod9x05l1qucVuGHs9QNmtDwzhzuFsWQ14V7U6zE1S3ye+ZUS3f+bqZMjauy4fQ9fMHdwQ
iRgIkgftIzV5sLjfxPTrf7Oh+Fe357pmgA4x1s1YE6fGQYJvq76xFne5Z+NQZnshc5UyAkfUEn7v
meNnz1pea9O6FwWPTN8RgY3s6/82Lnnuz841M8yhHH3MXfONeUB5RIP4GwtoZ0Q2DwgA4E4vLYBP
a/EMgbTlUrNQDHfZ8A8gzxvub3ULnBlRhjFqXcXHEYBFymlka3kg+vtm3tL2XLWCWA6VU4IKi1pa
hkDVgByyiwWqH7JxOSwmMqHIvt1ekrVbFqEWSswyWYXiweWEocm21oAbRLjFBmg9fEnqAyNN0Lk2
eMfyDWNyYtQTfm5MCbwKgM0Mt0dsN01v4/Bs/bw9lrUZg0MH5YhUDMd78nIsZV9Omp5YGItrPaS+
uTfG9A6Mhi+3zayOAkJVsjeAQGpbmTIvETl3hwWn0+Zo1tK1T5rv/3PbxtqyAIzh/AHDXedbuAHa
G22hdQz/xbo9yfY6mpd4OG7pJq7MGTi3sfIAFSFJoRaEmzqtEhCk0ph2/5bFThh76m0si8ymKKsu
S0bQOwdZFP5VLilSF5rjORrA2Pz3mBw7l4RES8Oxust5FqEB7eN8CsAAnVtUninj1PgGyHSAnWnv
qfUkUjTqoijmohWwJJ9vr9TaBEIMEmhCkJdfexxN9H26MLQGDPnrVOybXIBcbKvHaeWeJyDgAHwG
cT06I5UtZzGWLV6TIQWTfnMYP1D3WLRdZNRblcTV0YBTybXA/A2Ag9z7Zx66b1DuqXtsB1v76rno
T/S/deL9L2YMrSG6J7NwV7xNqenydMmwOhW0CrTIyk76+Ou2ibX5ku97UB0hzX9VTFgMXdCms8sY
klmhT9FCYUyRTjmaUZoNn+auuAP0haAkAvAREPOWkkzUQJe5ND0g+cTO208Lb9+tyqzr0LEKdAon
TPsENuVTXuZ7LS5Se6+Vzr5GFBQmGdeO3WKwb2AFoTvSoT4geOHiSbpU36yaVIeGVBoECpCh3pPF
JBDuaaz7YUjng79ozc7hDpLimtkdoSw8xUnLq6AZxwnFchu68cQc4qYsxqdh1PKoARv6z7rstAcX
/AXoKm8tyADz3p5CE4x+kdX3JpQdxfi7s8Fab/F5/NUsev6aMqf4N61rcqwTVJicmmmR35fDAbQ0
r8VQAddpzt4xR6pjr9eZve9cvQsHLVtCs4bSrJEA01/SvPrVWxWg124hgtR16R4NMNrh9sJfRzW+
jv4cMIogUWkgQLvcv6lIrI6NFZLI5hLp7M0R//jL3kB3eopGGqLd3TZ37aZhzkOFGoleW1bHLs21
XeN2TpdRJCvY8MXFizV0EFihxmclyaEodO+fJcmcD1uVvgas6Wh7Qkef2reJrp2qBaAWSd/5SzGE
4CCsaLG1rVectgR+Q8cAGVnApZWRFTYt86xDwl8cdC14nrSAFxuLtXpyMABk/2y8kv50KJ85m3op
PUuUsMF4u3vWq2Z3e3WunZkUk0DaGlSkoJhX8bgA72iojsCZJXP9a3GMXdeUX4vB+3rbzPUwQOMC
ckXUxRB5oMnycqqcehrygVOYOST9nba1x647hMFIgDKYZHJBUvfKmdW1sYgS3JAx6/M6aLMWASc6
xMKmHvbL2N2n9fQwNfr7nPiPJV0OplV/04stPMPaZMrctsQCAOuoMiPqtGp05mHTAbIRT3lx1Afk
spj4eD5Yjva/dszL2exG4tO5RCcVCihgW+pAdXxHl27Pm89+4z9Zw5e/WD0kzAABksLOanQy9o1n
472F2R2SPU+Nx8H8OOwZQ0K2DLsRLX1XGFuDNqTzkZ6NqQ5fm/5qAUz8i0GA8w7PZhSE0YB5OWlD
plV5N1pFvOyJi7fIRkZpbe3R/2zAHUgxZZWPznL6lurWhCJj27wbBaDtuVd8sZPhx+1hXF/bcKeA
nKB6ArYEHNvLYYxoUqZEJEVcLMV4xxp72jdeO0WDN1VRRsSHO9RxshAkEDwW0XyIIvClPTrMCSFj
gT1tHqgPlCISi/vbQ1pzDqDZkBkmvOGuMOluL9Da5NUwMaXeHnhIvuvNZPxw6v/yHlIODWFJZSQM
A+my6cgSsGa4Vg/FOd/aosNcHY8P4iUEodA0VjNaINCntC1SGjv192pqgwXNjrdnbGWzYSnQBmjj
Cpfb4XJRwDRozU1G8jjHA24ZIlKZkb1VAlgZxoUR+f/Prp5Ulv2LAkbYD9sXUYGcx1+MAuVSBAcS
H6lG7Ppc6yAEFEXMRxF1nf4VpJFPJhSBb5tZGwcad6Es7iJVDjTs5TjQKtK3eWliHG9m+6rlL3/x
efQwShZvZERVEItvDp2Ldrwc+UsaukcTJFG3Daxdbnh2yqqyDULnqzt6mlm7mPqUx4B1z4+lqb0Q
w2H7BkEnaEgQtXtT/U+jOc6TO4wDmp666t6vIRXEh8L4sOokmKUlKBcIB0hq406/nE3IjfYosNp5
PIr5MEzDUzuKX7cHvBIxAs+IwqPMIF6XhMC4YYhZw8YrrTfXzaJStw9j/ogGsGhI2PG2sbWjhGc3
oE5oyQd0SxmPNemgtiOsiDvHOzGneSYiPxJab4xpxW0bSIfg4kdBY6XqlExz36GzNm6S5pgO+ntW
J3cErDB5b3//ixGh6uIgZoTjVsNSv82Bdcv9PAYyHiRAXv08tuFtE6tH6syE4hqEDEp1jhUaRqOO
JAIpdItya+NvWZFLd+aAmqlJ0drnwcvRo2k9O1v40NWlPxuFXLOz74PYx7QmE99n3Q9TLKGlT59w
536UbQ0HBgtvw1Hr6O8hivtpHYDzBEtgpdqxJiri20uxdligsYFkLpwb3jrK51OrhX+1fSTYOvAj
PQzji2m86dOD92E1B4wDmTxE71JX6yrXWszo168amoGx2robCPBzXf0XrlTK28l6EFIf6oXgCNoR
+aSKsy81CfJ/bs/U2nY6/7qy3CWZczfN8XUC9qPqEYjm29//kwe8TOLJGfrvz5dLdbafGo7uOqeV
P98QUc1ISFsj1Ip5V5cT5Ew1kOD206956J5Se3rlfCshunZRAJ8LrjLg3FbYzK22NFvaiTTO6iJ2
hk+8+6fS+jezHGnQ5WVYWM6h6oydZRR7NzVeuLHFmbgyx+e/QCU7H43FEnmFX0CSPtbr5FUf7I3r
fOXUAi6G0pIEvks6hMtZTl1bjGNjprFOHiftiaHRiGycqXUTHrgxkOKDx1bcW+a7wivBcB/nzr5l
94t1ryVbm0WGm8pmATgUkTWereAOVttI3dyhPdpq0lhjpPpueoNAq5QxoP2h0x6h8JCCaRKJodpL
0H5NkIvKhE2AIkDvMrWav0gD4OGMqrrElss09+Wkjrw2G31ysrgzPpXsm639IP7bxvGQ/B5XI5a0
6qAcQbuNCo+umQ5th7bKY9/Lf6Je+W+W2iHtfnWi36MV4KGvmleLmn2QdUm2EUOt7ksZs8gORNyM
ytHsIEJCLepnsT/k4fR1ybONG3F1y5wZUBIcWgN6ojnxspgvjwZ9zDkqkhuAqdUxoOENsBJgv6/C
5V4fE0NvOQLNRexGMKEx8eX2Eq0OAorf4CJGoRwIustd4PZLIWgy4MKt5iyiiI0C3oKBb/Y+rNBp
of3wzJJywnqzNQgD3V9sibtiMAMboBXsiNvDWUl0wohkcUaX4zVzOuE+OvkalgMHKNopyGfE/sUy
NFC0zehx5sZ8InpqRpY3bVE6Syd0tdclwwief3jVqnAAPHe0OXPnPKbUeTfH4TWd7WfUQe6n9sNy
HHIqz0wpOy+Z0JpRtXgdADOXBEOf8WezXsbQ14utTb66A1HOk5Q3YMVVXe/i1BZYFxD7e/2heqHd
Rii+NmngEQfFifeHr11xQkkOEnnSL3k8W4eynp5969Eo+1C07v72xljb5+eGpG8+u6jRIlbksy0N
CYCBe/tBaz+P4Mm8bWVttkCtJOlmJDe86uGTqeiKqtayOCkPjXncklRc/Tzy6QiT0P91TQmUlpQt
HJ9vyfP4moi/uAPRxgIEB7K1SHAr2woFI24UM8/i3jHSyFtS/jqlzvjoNuhpuD1R1xIp2MLgUYJy
Ns4pzobid3AIbW/STNw+brs0gZd0EwefhhFkeXaY3DwCsc4QOQWHHAfV3V9oYmcb7XSrW0LGnVAO
REJfLYqg22VwjMRPY3fyHwzIepZDEmXl4fZIV3c4FCnlcJG7UZs1dBQldOQhs9hh86Nf1AfI4v2i
QjvaOioUt22tjsgHONQ20FUO5rfLTV6D1dYZ/SKLDRCJ7fBa56feEdX9KMZ+w9Sao5WJT1kMkZRY
yu06a/0g5hzrl7n9dGpLgGMc8clp3TlKJ8N8alJhR1Yj5o1FWw140QcOxliUYmUR43KMC19Im5ZT
hhIeeeYZicBxGXTlHMwcbGYo/JXeANbnlpAQBedoXJp9nUIu4eMzDUCWJ5sY1qjqs9rnCy8ZHtwc
MnRZkH4XWy/utdU8s6FydvOk8RLTh42pP9Qj2KxdDjmkLSHTNZ8CTAgoCJBKcq64U0w0xxi0MstY
p0fPDj32cnum1vY/utGBYQGHJ/oYFAo4FPvQj+4WLC6z4dCKbyieBUb3ZnZ/4XpltxJafg04FpUi
IIVcyjwkM4stRC8JKq3C3opg1oaCtwG8loH3MJjMLreeY6UVuFoGFjfzfjHD3L/r2sDeUmhcW/Zz
K3LBzm6qYqqbyrJGFo9glWqcJiqnH41Goo8vC7r4Ab7EReV56nsH6byqYqlexoUVIdTrSJDUP+Zu
i0t3dTCQmpSwQCC21FRF0thl4wo0sfRGDz3Ahj3XVvfeO/TjpRgJPQTnAZKmeCop7qjIJ4tMHqhC
q6XFC8pKRWCR+rCw9vX2vK36n3NLyiUJYMLQEGMq0VQu9tVEg0L3H0eNBLR07vLcjdxU3y+L/7K4
TsDL/NWujY0jtXZkZVYRhwqlMyhKXu4QfW6ruuVLGQ9T8wYegk/zRDYqJ39yumo0iyIDSNWAfwIM
TgnMtMxgkPapWLwkyYstFkjN5NEoMDxah7hjADu328Abp0cLiBs6kXtWF3ck0Xe353ttA+HFLNlf
0QVwxUHvF4vJSA5uqtoUXdRqAtokPnjAgej9C0MOyskSJYeQRPFTlNE873v4qXGixZfKySFHaGgp
NBF70H/ftrW6gACZApInQwL18qRLk3Zuh8k12gN57sqNxdv6vLJFWeIlTj/h4hgMNxhTP+i/3v79
8jRdbQ40c8nWcNRw1WrX/5H2Zb1x40y0v0iAdlGvUq927HQndrYXIclktJIitVO//h4F997pZgtN
2B8wgxnAgKqLLBaLtZwTMk+Sxk3p2S68nwF/CP0YMD8PzuxtE/MdKVv0EKCdBBEjSJHUCrsVpt0E
NFagY5GPwHuPzPZjFeiQUf/CQN6oBICcBdYPiD9qxQhwc2ElaIu5ZBdMdmE9f/QSsid5sXNB6enm
5ZZHMur5xrU39mw81Zn1MamzQ9uPXXx/dZf0rfpTPDjmpXsOdRcV4mrKfD4CQAJDFxVmY9Ak0sWZ
M/OdRRjZBMFAY5aKKupZ+AqYE53HXtvbBf4eyKPos7xJOVBwTqXMwhQ4wQh4KK3vRR0WcKYO304i
+Bf4yMY7jjiqMOBcQOMo2l2Ua1XQtHfMAQOCcx8vLS9h/q3QNvSu3d1A87Iw3OajhK76M+7PaTdM
WFSH7O1ya2U7O9w7w/H+1q15KyBthSGib3CS+0pwOo4yM2yOmcqM0YPo6H40refWyPb3xawF34D6
R1gFyk/QxNnXF0CeWAjwwxCAfdb30M/iJP1jtkOUBd949Ytpub7W/MmlOGWDXAe8nCBlgbuq4sr7
1wYd/X191gQsOXQTEQLKqaoF1ANOv/DKJUo45umjp4EgXduVpZshwCgtLEx9gpW43zKAfaH7DZAg
vgE4G7Bh+OHuHUr8J0XNgyPBPpcpQT8vAxX9UU6ierazdNQ4h9WHM8I1jM4h6w9vuJzfi/AQ7kY2
ZoOGIy+nwXeZTPkB6Fg09txhPExlUu6HrpGPgozlzgKn/I714GXU/Iq1FUWuHPVa5I/hLJUfkQ6i
rzp/QLhlzKAw5d84Gw+s0mHrrNkFQjpgUsI1oAqlGF4wZ7k102XALUliiVTAqMtD6CQsf79YTQm+
+qwqIAEBMAF4g/cOo0DpHDNtwHEhgMy6/r6XtCQLamBfzuSp2vST5tGz5ghQyF5GkFGY99TqWeXU
QOHnCK9RciEA8wOETDyguQWXU2Z8YIUOF2J13y/kKf4tRaAPaDw09XYIjEg9xbQ5Ise/uX+SVoPP
S7UU85rdDh1ntMObNA8OKEAemOtve1rs+tx7GIHsEVVB+kAw1h8a3VfG/A0jxkufFJpkw6p1wDsg
hsZ9iLDgevcMbjXBGC6/w+927tS+Zp2juTHWRGBkAtUgxJwLb+W1CE8Yfs0puhgzSsaXGhfIU+K1
5OX+iq6FFEtJGoENUFcw33QtxeCVWRYJAO3L9nc4fM7SV7dAovWp9j503hAVxr/35S3fU0MYRGvI
QIHpBEPFilaZB9TngaK9yw4FjfgQHmgVHrOywnyc8ziSRtduvuoWLyUu63xxkI0BeMAyRYczMwj6
YczmQQ5gOZxo/ziBWdwY/EgCBTgCfTuehtX0nm28UHg5OBfibSrnOZ8pUC2aaHI2GX3H+xajG3C3
KG94aAm6/j7vQTYaWqBzaPJPdvU74d/L8R235KUIJajwurIzigZ7llOZRF7Njr1Z/XZcHbTm4iNu
bAPOEKOM2DBAT1yrUk2F6wCVvTynmOaLvLn/ZFEZO2X10829zX07XPNXS+uNB3opDFCq9xRhWdBj
YBAkC577FEj3JXfpJnDYP/fFrJr7hRjlwVVORFK/xdJ5PhgRUztOTYzZpca2LFlEdYGGTqnlsF/Y
mmUycKK5UIr71ibrssj2/22ELsF7X4pnKtvUw8NiuBUWbQyPBG/h5mMdaNpkdCIUowZAwP8VAQhA
e9y3/9i6XNr9jfFUZKbKG6u27Bc/VLZORNHS2FAPw2PJxyAdP9dBrlu1deNG8z76CPA2VlMzflZx
UoQTzmkY8Wxf1rvMj9p3dE4vWINob0T0hYeG4l5RURkNItCcHRrfyhOpv94351UlMHqA9CBYGm7Q
n9rMraY2wapxH8PTVjIcU9M7TL3c+0OnyVXoZCleZ2IdoT5Q5M+BE9vTAdDvo7cVs6aBZNUOLjRS
FswPKfruKC/Pc9EWkcimTde4H4aZHEuaPBpNonvRrKqFbDoaPdCvgmrw9RmlpOPSbDDMlQ0P1TLJ
IeMmMJDK1dwLy7V240y9vwTMyLHftE+lTt35wK2vzmQ6Wvmhiu9bwuoJxWjFMp4IHEKV3jIofcxY
ZHg5NeFP0/jk8N9D8eW+iNWVAkMDGtbAunYz9pZw3vZVDg06Gs/eEfQDAz3MOhLZ1XUCuQHmEUGV
haLf9X7UqVMN6bIfHU3/0Nrc1ob3+x2KgIEG+UOC+8ZWLNlI8jAvA+BBlRJMe3E6Rz6qmTrDWon4
kfQFsAGg7lGQVVNvFbMT00CkuwCaHaGtHcmuayIxep/aiTwFzPgii1lXWFyJH6+kLpt4ceXUdVX5
QYr2djQoPWPc7QHOI3a9/nPL5n/tyfhp8H5XZ+/o3wetJboPgZJNkLlRdo1nE9DJTYwQUfYPIY8N
LyPC3n4JoeN4aWv+W6RVoZzSCVEHJXhPC2c/z89GCPrL/X3LWDE+PNaXfncYH55pivfhXV8x3oC2
qqriNh6k5pDqPr/8/WJzCGO8tBN8fs6Bd/Ug3g7Wh9o4mmCRAlpwdFXI527IZMXcpV0aw1Uy1m3A
2s+//LwSPPWgW24n8I6cU2DmFq9TwDXZpRUP46JvHa9w9AQhiaxYETFwX/IKLSyoHuDRmgI1JzvI
nEaBM2i2YlUU+vaXJJa/gJ5db0VOJy7sAF0mwcK/ydJNa/9rTmk02UKj1JofAOLoX/g5GJcKg4Dp
9Hr20j4HxqVzdir/YHYAbZIhCpLc2NpFvkfe8Md9O165DZY7FKqh6rRSd8p6luYGutEqI/04hfbj
2DavQfKe4wJeHXhqCAIunbKIll1z4uZFfp4BYj4/O5o9WrE3zD9jIBmpUxBLqvDcw5zbnPX2dLab
Hfmed9v7i7RWILz6vnIP4BkvAmGgzd/wjqXn7bj7PNlx2xDwpD8M4UvafGO+AOnLYxFoZK+YH6Ze
kEJHRydS0Gq+grKQY2zLGTG0V0Xe+LtyHqlx9Ic/91VcsT3UrpDrWRKQC4rPtZU7dJYBQWrz7IQP
Rv8oixKU8z/s5iTk17F4OyQREEtw0QGTBj1iN7M8Dq1yORjOcKZh9mQU/qll3mveDZq1WzEL2DRa
jPEwXVAflG0r+q7s2dAN59nFnZp9CRrN+1onQDHrMOxsKYYes+d11Nc79+2Qp+RKgUX+xTXQYmQY
OWB8n9BfqbGZzG2Q/nN/41fCgCsR3rWIubC8skZr47lpDuYI5qaqg6t59s1qS9hjO39Y5vfvi1wx
6SuRy98vtMo6NFAJMg1n7rSRtJH5myWSBmLbD7rU+toGLdwP4PywMOSkJiYAtTxWAPIbzkXz2dtb
uonalVODhsD/Pq+cmr433YQG+LysIlrui24T9s+tF7fZXrwdzRH9wijNIkJcJmvVZ2gduGnr1PUA
ROJXq6MbbtLd2/dl6ZtDSANEvZvmOZsCEctt7P6c+Juh5jFu4GgplEvydpxVtCICZxOBx1IcVCuz
BikL2+Rpf84yFuXu7/nLfU3Wtv3i++q2c2YMGEKt+nN3aq1NWW/uf345E8oL7fLnq0wyo8NpmXb4
+Q7aQ4rHeXpoheYRuHJGMKSDVjjb8lEaUgED2nYyuyCtugXoHMW/yjnU8zPVtaOtAJERiEGtgaCd
Z5kGvD6KsqyoZVG7OxMXKeNxihLxjSW/EvvLWL2WTfQlOyDLGpyyPwaJM3+HSRgvPdxfzduHPB5x
4N3DGAWa1gCLdP0bhtFhktoZVG1+V+6xyLZz97Oun7RX6a1VgCzJRKyDsiHAHtR2EPyKGlFO2OK0
BpGoRZTrwGt0EhR/ADqeOhSLhIxHKN0AM+v+Uq1+f6GVcjHAjzepkiY0WCBqs7Dbc/6lNv5M9c/7
n7+1aywQ1uavNdwGAbaomoGbRYcekIObx3X1DgRkvDnR84MGmaUwcjPBMRSdRCOLME7+PhzyiA6Z
Joi+WaJFQIj3JWB3FmgU5T7jSWoCGLRMTtWHOgXci+bzN0ukfF4xViEYlYOHz6fVBgPJKLP8k+pA
T3QqKIkm9K14ZZcUySnpnchrymjU3cBrEtD9j2OPnCN6zhUJodOmAOTsw1MtfyZkSzMdCfvaMl0K
WC7Oiyvex8QGtcMuPCVNbe6aNq0jMNq7HziKcsf7RnvjKZe2OZDgAV0SXd9oCLgWRVPXyTnaBE65
BUgg6xMhT5T9KHWYjToxytFLpJgnR0LMABJHz/7kBM9Tj7ZXAG7d1+fGHS76IN2ERxme6DeQNyF3
nOVytE9jXe/r3jpw0sdpPYuIJ94e+en9fXkrtrCQRyPViOYgTE8ripVpTa2QT/YJL5oxB91nqWvE
0kiwlbIDbYygl9K0T97weepePR2Az/r34RPxoIApqPkzYYRhZtWOfXKddDN5+TMGdc/3F+m2l2zZ
FSwRHud4tdwgnmOUoe160VonTJ96L8kUpltw1ZmvFbhMNzX3yy/ohvI3Jnf5y2DI9Mi4LePC7pMN
pbm1bbK8eWXCDJ9SgAy83v91ayazPA/B9gngDdBUXR+BZh6cdCxm65Q55T4PKdmYdv9kJ80UFZw+
dmAp0xjp2pIjCY7UATrr0AKhGI1B7VIKX8BovAex63pNSLD6+RBADwEahzBzrShEKLKHRpM5J58F
URv8ykqdB1xbsiWPj2AaIQeuo+slyw2Sd4Ik9mluH4r6h5WSmLddNLsPonI297dnTZtLWfa1LEmD
lvtmCm3Q1sXaQ0VLzXrdlsphnpcilDiuGdkkGeDRTg1BhdwA2feTIewEa+fZ23CQ5s7rGDvUGAVC
6YqKreWg4+K+mis+f3mZoAPdxkAvIHqu1bStXGCybPZOIXLVbv3J8E+lleuELJpcxd7QFHx+8IsQ
hdYvxd23UyAqSmb3ZI3M/9ixYIymbDI9cA3NPUeGpP+dDpwd5sScwankp3E+Fg+l9zQ6buJEY+Um
sS+o95yGht2CzDhxwYE8NyKqpVXARVHnY9t6znaqez/muWy35eA0INW0UveEo+z/lmaQHedswKtV
yjLfycn3v3GzKmLAzEp0bYG7ZXCE/QnAHUOU2rwBbnidPIfwrLzncZrujW5fBWb/J5O8ONtz/o/t
NemXjFls6w0Ti2uOjh9SyeoRzggBwFyPO7BTDFEIRP+DmRTVr/ubt2ajGOQEhQ8y82iqVAzIqfqg
q3npn4rugYQPvS4yXjMOtL8CcWCZMLrpHikGa5yYO3mnRJJN0xpb1HWOhaN70KyqcSFm+ftF3AHS
R6fLPdigKeLe3Qw6KGGdGopjmu2mTJmN73v2h2F49uxz777nLIeAokON8W/2R3FN0ghC1vDAOTVl
8UMwueP418iLb24hv1UA36X4Nx/CzdQ5mlhgOTzXhwulLuRnlwsOMyRqR60FUrCxqqh7qpw0OIa9
4USZ7HdypklUdWR6zKex3zQc9dz75ne7rhCMzhHwlgB6B/Byyr55E7FKmnun2YwSL9sGwLuGO74v
5NY4roUoxjFXFH3vFYQUzZ7SOCW7/+37inGQnFMnWb5v/js0n0sdXNwtMAVGAMH4Cyx3/PcWDNHz
K4EFLLyTlQ/72nTjURgRJsqMSLTdBzo6e3tyzQjkDqAWGdgvY7Y1Gq5uEwaZMFGBdDumSK63CWU9
oy9G3z2ZDT86LqixUHPZST7pJjdutwpefkG/CJZpGLzorgXZpuzsmQfuyXd3NPlU6GDe1qL5y+/b
198PakyEuEHinjL5Af8Y6YHZuzDfvNUgrrVQrHpJDro4yZBixOxT9+aBxeUqxPMNiPjArbxpGZ9M
c5pND0rMXTT5Lx17zXQlqdsNhwjMLEAMgHJvIkta9OEoYFUnOacgJrMnlPLtfBf4hsbrrW4IqFxQ
IlqG8dQxV4PjheOhcHsKE+5+ciov3w1jUvyc0zR9Ec3M3rM1mDYF0D9qA6aaC6pbf+qobODIkxfv
yRm/v2PnLz6v2K/jdeZAJnzesiLr0X4zpNKy8wiAgPiJvQEV6rX5urMMa8+tvdMIisrmgGLNO34+
5jZQq0OyCc/C6+/bPuNI3eK2lg81UHmb9M//9n3FE7e2ZCbIdbD6UVA9hbWmNWjVai9+/vL3iyig
Mzt7BKKidxq+ElQWzH01aS7KNQkBsvDIxi9wpWp6FlFhm8wzjh4nR27tHV7ue841Qtac4KUQZZeL
RHqp50CIzx5FXE6aNq1VHdBuRhYqL8B1Kp/nLEgAkcO9k0M+2vWH1o6lu337Pi9ZJgBm+cujQDkG
gDkBpMVIPDxLjgim6/dogCciZibhmhAzXe9zYs1tKX3un0y2kflrXj/Pbx5XwEnDmBqeM4ATQBFW
0SAIqCctF3GxVQyYGetIswVsUf0O74eoB+D0uPNu+UCsNAnIAGd1qubq89TOB8PNnqYh2xuNjqN5
zdFiP9A8i+4PtDMqCjmTdIEfZXsnYyBNjBYx+pBbSbOfq6EbAeacOee32sACXOAgssNXAWCgxAxj
XjpVMXfOqWuPOTno7thbK8bnUUqyAUzuwRMqNmBlbubSrHZPkwOwFEzTgX8WCOK66ZjlM2pkfCFG
HXnPqVm2ZObLVV51wV54CT05o8W+TBmzT2lul2kkqy4/zjWX/wZsyl7fsYyYmUIaCm9fdO5d23pL
jawpqOGcEmR32BSzVr75SsRKXkhQYqLBGDLkkfDuyF4k2g7t4/+mgHKnJN3/UwCIt9HE44q9meBj
gci4UEC5VWognQTm7DvIZGZxJXZWi0f8wf0ZDLrs0a1nhiTERCieAZcDQer1ZnBZlxkb8E7ywl/k
mFmappyVbCO+j9QMLnn0mN0Mzw20QHItrPBatl/67otATsXdD0iroLsazz+Q/5A5ygF3VABhZbB2
vZ9Fz8Xb87b4FQCeBL0MfDdehNdaUumBliwb8Cj7zVzElp/ebhCobqJdZxmlukGRSIHQSZOeeafJ
PBnFV0vXI7a2SUgJY8AYXUFIVSonphzboGhxd5xAjQJurVpjz8v1qHgEzMGgV3spJSLrrKxOLTyn
CoI5OeXIKFXOLzjtH+C4iSp3joS2rHXrtpfWpqX7fFmyG2S3REiWDEyEp2y2Yp7sGeE70wMiBuZf
3rwtWC5UHpYrdemhvN51U3LXILNHTqBvFCg6jLo84cq+4D3xNyJAIg8PyWsBIrMc3tcGJl3Fl9/y
zeBn+Onok1qKoxh4Bvfc9de7PE2ckkkMBSdI7m2Y8yPUdX2sKXApQrlyakoLQChBhLczcAs0mgm1
la3Gkwsvu6WggQeKsgEEIAIcNR96JjlYnZIgdq1TXp0Tl2mis8VCFQu+EqQ4/GoCzX1tAvvEyLZA
oMbAqfEzyJ465/N9i1pLXFwJUly/NY6uYXUdPfc1ho+Q0c/zyBFPOTpbfUIPKVg/okGCCLVoo3YA
ld99+Sv7hfE4nJoluwlmX+Wk0klKg6YtgH28jzwKes1+rSTfcSQvvq+Y3OQWtOYd8CxMsfOSV5t8
8MSTVx9oiOnT7MjdrVW845T6aOKHmQCabJlOvzZzPE3I5HsUU+njA98GOnKxVRtEHxDQIJY8oFqA
Ca3c6e0FKqQwngZ/RtnipehzwPeOu7fvjY/3N8BAgLSOZt5rPRow7vG0AuwEnWKzNyMv02GZrgSI
S3sr4H1AtgenoKxU0wDLMp9IdfbRuG91Tw2yJcabwZrRLYEX8VKSAIIVZkSu1QDkij9OuYOpUhEX
VlzmG9DF31+pNT0uRShus5togsgJY80EQ8dDtSnG19HVRdNr+34pZPkRFy/nUpiMCgo9kmrjAWQE
mDDtDoH1fVXWHM+llOVXXEgRhGKoXbrVeZR9XJf/tFOIMsnvvNj75Pt9Uau+51KWcvhNCS4FI4cs
MotD6phbw7I2Ig0iOfA/WS93Hel/2qnYpKE8GVWqY0HV6ao4h4DTLHQLvwKJYh6XyNQ0Heiy96k4
uIXmLK1uHrg3MPSw+Dr1KeSLyapTic0DpWhEnOcmiEdrl02a6Yo1dwrWiv8nRn0KpeEIdnNjsfVx
jkIwHIFL9v6mrSoCZEq0OyL8RJX22j5cI5jmrgV+GdLanVOiAfGXbQI4fvu/iVHM0KEh5mMTC4gH
2SYP4gKVvD62dNfDyrlF8zGwNJawZNHnWpkps/tJFhXGlCoSpfQxCIo4AGDFfV10UhTvgLvCNLsJ
cBt1/VwCl9d+qAdNs/PaPXelibItDAlNtDcgFOHd3g8+mGGEGKuFheVxED6S4HurG9ZffLMSoUCi
j1sIy4fssBIKzU1FOlPwhdws3NTJQ5c+MhRGe/+XH3zvzAPpNTrqBCohUVEZRZCkENh2VTTb4LaP
RhDZyGjst529SzACcn/fVkwdbwiEq8u7FdeHYh2lF5YW8uuYZq02cBDJuC/m2Ndhmq84oSspinVI
Upc5eEDKsyn7KHCP7fizCfkmL4xoZp/ua7RqiQtwBcajMMiqlm6GwG8EeBAxtW//a5mvFngLak1z
rE6EsktsrK0KZJ7luW4AH/G7oFtz+n1fi1VDuNBC2Rc07rS0CnCe8Mo4WOyHW3wJDQ7Yg3889rUq
HliiyVmvG8J/y6ZskY/EC6cFRg1Z+GTWwZbzn2171DJ6ri4dRggRkCwlHXWcBEyrYAIigLqT3iNL
9gPqhSzQqKKToahCqxbw9T2w7FgVM+Bb1hv2ZsZYoGjhfYpXhQ1OhpugjlmwZ3R9lOcp+1QxNNp+
HofdfQtY2xBAPgH0CVOEaFFXAodulLawFhSP0Ij7/GiLQz18TKZ3BPKYIPw7tLQ87dVI2yjTAU01
A3AGBjzmD9R8x3G8/P6i5kWsVYbcA0T98v3p65B9N+o/pNM4zbX9vhShrFRu09EbCwnW02BT9M80
39jO4f5mLCajXgSXIpQoym+7DsAFI+Yh220aWsDT1zUHrCixQKUjB4/69m1B0PGlRdG7Is6MtDtL
mhtOHoWW3XRNCmotBIDSCzOOeqFRv/dTYMGIs9U9COvgiqPM3n76EJr97aVY0F/VUbvBSLhl8baB
3Q4bxz2UXbUN67fXnoGdg+l0dAotKKBqJ0A2cxoOlWzOZsuiTgJpKe83Y6ZLUaytF9AI0fUAQnbM
jCmeHnVUWiS92ZwFKze8+Jl7ftSBTPW+da1FNhiD/U+M4u3FxGySdWNzdi2+yYoi9v06mowhTp1t
KfsDzUg0CieS4ut9yTr9FFfJkrmZWmNuznVA49F/phhU6/zP7xDiolq8YPbezpUGwkv9esZeNcP0
gAnvfZ+8Js2ba3ELYS9qccixLPjRy4V64WfcruPE9Tto8sU0kWU5J1TXjLDiBBYaAFQskSu4hdi0
MxsIbCEsW/riEHrVBiOxmpeHToTiZ/I2cYAaCREYivntNN7P0K8198rKlqPKF6K0jqsLvaeKreUZ
QAXCOhPnBgAcTUufMUK46+xQ4wb+5p8Vl3klRzGtCgRj1Uwhp6pK+YB+83+aIQg2Tk2dD2WQW8cZ
vIQx2uWCrfTGJCpRg3zq3OCPM5jeWSzwIDwD5cGcAmGvMBhwloRbbEc/+GPwogd8pPTAtMuHR3em
1RHYoX+KHkm82TVefCHcuHUKFgPA4Es+DHCngft5Ngtnb4ggPPDQSF7m2rSfSJpVX1yLgcevDW0g
hchuk0g7j51esDgQSRJZjZkjq9KHMQvn+pD5rNmJjI1xmxL3IKmYd2zwphgBQQryJO5sUFWooyHM
QUBUlO1xprYZZ6PlfgldjDcaVAQvaHhs8Yox+6/gQ+rjxPf7bZo1If4amkBa4+KRWDyJW2KlXwFt
729cV4KAx+2dAT3Wy/+mhVtt63yb1Q+EdOXDQoYWgc+v/2gGaf1QyK6PgHjGoykokNmabGPfm167
dRqjjyWz8yitRIgxEpds33zicQIxxrOcFmTBlXeTJbqp5iKrz0H9fSg/tvMUNaOp8ZorAdKVEMU3
Tzz3eUnTermTKY2y8ilDx7vuuPxNnal2jMcLIiQ0JeK4KNGFzNLUgI3UZ+rOwQEEy2MsUKWOmWBF
5DmTsZ+93NjYgqEHeBB5ROwJIGG5bz10ftOdi47mB6fr8w9UmHPcZ+b8OPlduZ0H4XzqqFPEE3fc
OJcmWhudvtnYaVfFNWmn16nzwj3LkeewhcA+Cv6Td/mfoWfFfpzCfmuYhG5SQdK4CT2xMb3ZjLlE
8RdFIRJV1GaxhZg/suzx7CadjBjD0HiLsSdNEnpZBXWVLr3K4nUu3C/pKmC65DjtiXwSxR+Wbgsb
uLqWiGdD92ZdlQUshIXwEfARavN/GrSWKYqEn230jPjyLIyvDmq6leMcvUSX2FjxyKhCgdMPk2ng
mFS3H9PJhm84bg0UcL4dXfuDRAP0/dOyLgLtFyEShYjMlLWjc+Xj+VXy8yjmYZe7hbHrWEE275Di
YxQdFQ6cSzViKpq8ztFtXp+bY5F+KHT+flWJi88rN5dss5RPuYHPez8/hOzX/R+/dtZR4rBA0bD0
Wag1KWB2Gr3Zt/yctp2HZFlNI9GxJqoT40OV2ZqlWpMGGG1/6XVALVJ9E7m4XnJjzCCtLpCFOZRN
GmWm2M6tq/Fha6aMXla0cS3jOTfpFwsT6IAqrjhYd357iPbTENMTokGb/cOQ/76/hmtRJq79/4Qt
W3hxRjPZOVMbQhj1eZQlc+SUW1P8IIDE8D8L+j012wjUue9REeyyeHMsO6fmY0JWVzafwvps99VT
0wP83DXibjrk0x5RiGbn1oKbi4tHjQKZqFqJBAM7N1axNeSHKTnRTsdytmoeF7eb0n0xBB4tXRNC
jH48ummxRDJPk6yfA+FrXMPf2TTVry4zw5hdQLfHDRorL1OaWlXAzomVpRtCwWTDZT7Ede5LI5oS
OT5bZU22oje/F0NJYzfxz2ZWVJvRGQAPwphxxNhYtqGMfEYqo9w4fVpsDDp3j0PavwaAJ9Bs+C1a
iQvE84vfvKzfpZ211JzQ18fOKXcxMdJlj4mwvoZGvmuAjsNAQRG60wFDVh+KpAYVz/jQh7r34Zo7
uvwNyq2dh4UxAzqLnQu8aJwkjYc3g3soWioOzxsQ7mUUWvZfPIxzl/H907qqAO4bxOiLIDVMR1Mj
7Tji0nMt2Mabn9Jahyqjk7D8/WKbmgJo7LkJCUkWd0ac6fq51s4ins3/XwPlWstrXrfVooFL4mLe
SBrbhWaRljW+OR0XIhRLa1qU8vrJZKigfCr6o2sBw0N8cLN65zRtJCZd5LFu2hcCFbMiIQVxeuNA
J/mjNR4Tj8el8YVNS6D9WocfTa/ete6/gxnsilI3e7bmdy4XVLG4ya7dykwgfETbsnNAFrgqN/Oo
SW6vSgGXJFhgF/JPtUETeCWJqEYC6HwwfdqxxfdlH3k6WKFV43D+3ug+GrzUaMRPjNSeepyelm5t
NEyKXd1qMgKr9n0hQlku2hV1UoY+O0vrXA7fmav5/tpCEYRSCEJdB7ARSsYhK3mLXqK2Bmr6R3fa
O/E87ZtCg8a9FiCgvwsNwJgNQs5ceUmFWZUCxgRKcPJxmB8TO8UT50uVvkzgbLjvcdYOE9LNaGLE
YxyD2Iptu73tMLfERR0s5fAao8zmSzo+tPJ33R2op+kx/PvL1bOLcAR3Ghi3kPVUxAm45xmz8+xc
Jd0Q+SO3h7hgXnPAb+NRNWF8MvP6Mp4Zy3aTQ9oN3gLjno6THyWGUR1CgwAMscC1QkaaPfhOX+1K
j1Qxxnmq2Mg4imU9qncvLffGzxbYGrbgoQ+AjyPYJ7MVLx5oKrdu2/3yZNW/ABMqeGG+X2yQjJuO
k4WSbO61TACqg9SbHnXn301edDEzRbKXfoJgqQO1asNn9kLtsdVl5m+PCLoGMYMH+JW//A/OtX+2
2qKD7r158s0HNn1J6Hei607QiVCuAAzbYUAVsyInIx8iIvejP2zSXqfI7UFcFMFFAOAT5GtVOESb
gHrD70LzJF22EXMXh9nbXSMCSxtVJSAHoVqrljHRb+53ttGLM7YldvwnyV7b8DVxa80ZuVUFLxAM
bQPSCwiP2JjrPTHtLhsMWMG5JjH1Y6kD+7vdkOvvKxcaRs66bGL4vu1FM9mF0zZkmsTcqgroFoPn
QuLc8ZQ9n7yClUYIIvGsCzYtOAqyt49FoJCExjArQMO966mspXhdmJkrwNAryCN6ahjblFTTA7K2
TpciFN9eAl3JkjY4WRMZ23Vcelvj7agO11oo7l0GzOycDFr47a6jW8o3993t2j5cqECUV0Q2tn7i
h1V+LvqHFPkru9LlqzWLpN7kUyD9Jkyhgcy/+vzfoWliU9eJrpNhXx8IIjgm3CrI6EVsyn3lPLi6
OPIvANP1TbHsBM6cgxNu38zmyUJm3BCgKA3qASkl9GmWB+E/FUCTT14pkshgULDDH332p/f/McI/
LD9k/a5s2t39HVvX9b/foRzO0BnahFlJdp7tTW/vQBnm64q+ayKASIinnoXsKRDjrpfTADat5B3K
CmTcOP5+SD43xf7tWlyKUM5/0AxDUJZZjodFbKbHvjugr+C+iNvICNHDhRaLlhcvi6q36iYE4sjZ
qL9bdGuwQyBinh3uS1k7QJdSlO3AdWCl6KvFWiXbdjwI8x3bjbAE0SnuLJDjKHuBMX5ZgFoiO9fm
URRbzvatri9mVYULEcpeOAXphrYC4ynKyag2EPaeJQoQnyJyBEmH2hbaGlYputzPkOCJDDNudY/U
1Y2++L7y+8OlkX7I8P0+fAZ7S8GeCfCC8/dsxIUUxZwYqil5g6n8s1ft7OKx7GObaOpuOkWWv19Y
7CiRqm8oeNeDb8SLCYlDtNiMGiG3PT04Fhd6KBHvSDBy1DGsFurUO9GZUcmNiHg/e3fbB2ffPFX1
p3cckQuJyjXpTZmVYYAkO09ylwTbQueaV+334vvKHTk4gJPxp+X7Tkyck19qrnnN99UpaSNnIckD
fB/4pu2fSjewpfu88rhyuiJomgIbgk478c3/9T8tvqdcjXbZOQS+FnTU3YMndkOqiUVXbXZBskNz
Jabv1TCrG1sSSEdm53KOPbGn+TOoJ5jz9R1aXEhRTGgas2C0G3jBksQePSTh5v73V2+8i+8rJtT6
rlOngQn+8fk4nAp6nMbtfQmadVIDrb62E7cdocFoPpAZ/d7RMP7hybf7Ulb0WAqdiHbxLliyDtce
RHQlsO6mND13NRJPMYaxp05TY1sxV9D1ABsFEKzw5erUvRy63OVZb5wyFKXD4B9hTrv7SiweSIm0
MPMDPC18fqECUK68xGoAOOQ4ycngJJblY1h8DsYDuG1a3cTxYjb3JC26XjhcywGlEqMuYBKNHwDg
iP8PaV+2HDeubPtFjCA485VkDZJKEi3bLdsvDEt2cwDAmQCJr7+LvvfcrmIxiiGfvSP6obU3s4BM
JBI5rKX5nwy/ihw/R5Xzh1FtbN2WuMUVYvlN49UeFpZYD7r5jRdxkh0m/p1aJwaF3d7Fa1MA7QR6
UTwP6Q0MxyxMIWkaoFnTRI9t5wj8J7d86oeNU3NtCrMI1MNmNLjr3JOTZmYF3FISl0boptauz7bC
xA0JyxFT5bGi438k5OCDDOXHs3NgX0Dogw5K4IpfgeYNPvIOji1JPHbup4HaL17bfL2th+uDDxEW
GECA6oq37rJoyBKPN6PWkZhWxSnhPabZ618kaXboBdnKDK/pHCcSJZoZM+6qhqvqceJTN5KYa+Le
zhOQSuiBrr/fXtG1GSOToqOGZwP+BrSTCzO2zcZ1jAyRQpuND0UjXzq3ZciQqXeZoJ9Wqc+gBvxw
mhMyQTs6K2mGN1z4hCwTfltIpsc6r7NAUf5zgu8xG3lszc0U95rVnaeKFsKoiZ6nospI7Hd3vXpG
fHR7Aze+v2xMKUpHG8A+rcedI4IycuvpbwQ46ExErwCgcZbHxnaETVBoh81Zn/MceMJeeHsFa4aG
zgcAKMxA+VcN1GCAbswO2MJxBmLwwEsy52DYIKGqhOls3AarmzUnn8GS7fpXAUYjZU2EBmVYThf1
yLTY5t/s1pmE2d7PbgF0kRqpajzYs15/zorqs03YVvbxD+385VUDAwaoDzor0K991ZAKBpXa70cX
O9a2b1aB2yXTT03TfdUyM3CJssK07X4D4BRF8SwH3nR1RAtr0GE4ITfJ3W31rfkkwNvNKW8wRaDB
4HLFRj4IfRiFEdtm2PyjEeCDx+gfuy1kTXEY3kcoArh2jNAvTpE+Ta4YEpvEhZnxozfaPGpqt/sL
5aGFGKPUeAEAs22RwKK+TIXe6RgOxlRZ+gXX+f9SwGKvvDoRAu6QxG5xyseHvzmq57/fuFRFa9kp
bSeglqokkFm0xXi2qoSz7VkoAa08tqh0fF5zj6K+q/SNwHzVkoAG7aItGamxZZQx1GNJ+YDZ7NoK
++bQ+c8+ORn24S9M6UzKYpOAZOvrRmnCITcFOgXz6N/b31+pqGKyykAUgGwX2rmvqmiaXSCYyfU4
5682+Vw69JDZcWY8GXl1mmdl7T6Jcm0MWfIs5Iffl/NYF0gcwasNJIVl51XVq7rNGk/FnldGeVpG
x9uru46n8X34HIClu5h5WWZg0bla1YwoFdMRDFcB5g3b0Nbo8M9YjmQvDL28s81JbAS7a5YBb03m
6FNHGLp4UpVoVe0GgsKRLP0UvCBMPdodqmtVbw/3KCYOGzXKNUtHoVhHfXLm1VhaYkXhhaTf6jH3
nDvee0dF32/v45aEhRU2ruy9WjR6bHHrTdEWZG58ox65pirgLOH+hMauAeAamjjKJ5MCQGh14E32
aFnghrDE+MgM+wGY7lu5s7WL/FzgrMWzu49lpMg8HQLL7pst7iuniews331849AkC65rQCUDP2jp
hAwtaSTw52IDnQpoYNbVFhfFmmp8NGNiuH0GAjDnv58tw1RTnRNvQvIqB/ptfcjIx2tiCGfQOIbw
egbAWg7Q53Wep6B0hTnLOkzMuAYHXkHfbm/Uypk5F7K8zBJO1dRj2DPWK7sPEHqjf7X/rVdD5Hfe
x30qZCGWhlNA1+eyvbBwxoTyFgvy+2On/cJMTnB7MSs6wY2MCgKa1HwfOH2XOqFAMs1djZoxt76l
/m+2lXlaOSt4tYHsa8bqnW/gy++3rGs1TGKoeNLLAHnFtvsmmgMy2WFeb8RLK6cEoRLGFACuP191
CwMWTUOqSdNUnHcB7Z+Bc2x/eHoM+Hn+3NwNgJs5aLpcjJuWnjl6Fhaj9e/9mOyIObz2YgvAa20h
gAnDBYc0EdriF9ESaL8tb/JwzyntUVdd6KoibOuNt9qK4oGSiY4rFD/QtLxEoq/GUpm9wn2WVE/6
9MR+f9iu0KxjzqCfAL6+oj7G+zDz/aSA4TpATOG1/3UYtI3y9Oo+4d5yoBWY17K5u+O9mdpSqtge
mv2kiT2t+2+DNm5ofS3uAJse2qFnBEIfjcULtbcebZ0yhfvFkoLE0MAXzfI7tIPswevbB32RHfmo
7lo1nsq2em8N8OANRfr59pauvOjxM2B+2E68GJd3deYabQnmahUT0NFLlj1pNv9nKJxXM8l2lUZO
LUjOb4tcgaTw0EiEA4yyEDq2l3g0AiC9CdD2sMWyMPYKsGW/6oLJY6FykD83o9hNPpq/Rkdj39oB
rAJVYkn0Wrt8y5GsKXtmaMVzGfNvyGddKiFtvVbX5l+SAhulnYBnnvihN6ndxornw7V4AiKPDPot
zNjNk0/z7zi7pCYbc0gds1VsONXwmKX0lWojOEEUHbIDc4BZwDTTuddbqwv7xPGiQXP/4q2LY4+3
NBrGgHO+9GQDGq9dPhAFr5/tTK/+1KutcsnKJXYhYnEXj81AKXpjVMwKK3DGR8vXojalc8ttdHtH
1xzN/PDACDQQ79Dte7mhmfLHZCAMizHDdAzY1nz12vcRHEFbOBnXcGNUKqTA1DTFMhTpk6tvRMhr
FxgOnD4PdgBgdvlA9gu8joEjPMWE1eg3+5EzfdeQzzxNMQW29U5e08oM0YpdmvEInMUFYyg388uk
neIHw33dh1r6elsXa9+fJ4bhP1DpJX/A/M6Me2gsVBVpP8X9Me0jJ3tSxlOe7W8LWVEInMaMwQyS
zjkZeKlwPN5GtxGTHYODPPlStF//5vM4mfM1j+BouUdWOjga7e0YcX0JUjOUAW4LWPGz+P3/CViE
RH5VSDyYIQCcuYfWaLEKEfneF8MWuzFtwnFyw9sSV3cMBL1AofhT3lq8WTLqyUnPgaHYAt0sPfCN
q37FdSJxBnBGgnUBkn2xY70Ubdm1vRuDfDbHKflUFtHtBWxJWGxZwu2eZWbnxoYbluoXHZqgSrda
RbaELN6qQ54aHdbhxgMCL7LT26jbOB7rEtDYChQF/HcJ92cmpl0hYQ8Oue4eSdmKnoxkQ9UrJxC6
+E/E/BPOTqAGXp2pQ9ItLtE5y7XZHVr0R/n1tj7WDOpcyvwrzqTYzDNUq7CQXD+67AAY9Nvfny1m
cUkCfQCEXASTbmh7WXwfk8YlGlqZG9vZTwcjpeOhzn9a31u11fm2qhEUKpCjmCsZyyanvq1qo20r
N3a1faf99uunMt8I71Y1ciZi3suzveK0F8ShEGGTk9R3GAoKE+sX52RD8+t79t9SFprvu9HAdDHk
SAIsk2OSRRbdJ2+YzLytm/X1zGMg4FjCKP3C/YI5V5uQ7nFizX5jGoaCn6kVFn9jYLim/kfIwmP5
ue7Sxk+ANZ2XrxnH3FtqbWRZ1lX/nwjzUi+TpWslagpYh8d/NoLu01JMAZIrGzHu2lnBnQjYFIzt
olK6kDNWKfOgdC/WKoAmRGnycd/oz3qYOewQVS5fKY3yczJOAlvlH2x+N/xyt1gpV1aAYhtq8HPZ
DYDYS41bHfCwTceOB3bfvedbiaEVRSDo1jHfiL5pdCssrg8HTGBlJ2xkWmu03RdNmLUn8+NApT4k
4P6DO/ER+yzW4EiEQ9ZYGHE3hpMZ+OLDWkbyGfBsDkY18YxZPh/GaeBDzZCcNksNoNTtfdJZGyKu
Dx5EgOEAM7PgNsFdfmmwqSksr1AgtirThxoduo77iZOTtdmruyVn4bCy3tFp1UKONn72m3uO/m+C
Fs1NOdcO63I9s12cOcbaKTReMd+IiSNDy3weGhbUPcDLMWRW/L7ttK5tDEMrqMAjwgZIy9WctucD
k4FR14hdN4Xys8BOH4ec7f5XUpaJlcpLgCGMd3ScTrvEM3bj8APEAhvh49q2YRYDjndOrF+dRgnM
BxAXAQe75k2kLFoERiHf6p7uc0HfDCW/3V7U9enHuYdv+fNAmRs9LtWkNWkiBjKOsSvdX8yBh3GL
D9c+ZtfignUR4G/XfM4gYLO6glljXNgv2d7KXm6vYEX5gDwFlxNePYhQzfnvZ4bW111tZCk+777S
4dRmj+zjJCFYwJmE+UidSbDdgQOT1BzjhNJg6D9PW2HdmhKcmevIQs4AjQ+LAFjPPDc3jXKKi3wK
694JRGpuuJe1XToX4V+ugaeeM2LAc4pNxIy9iiQSg0xuBCkrCR9kHQDZ7yAxqEPjC12k1WQaYoA1
ie7OTMLSDMrm4KSHVAtdEtjTbnAiZ6u+sbJ7KKrpSNkilARJ++KGSUXLadsjo+4bIEbogM60tXnr
EpBDR60b2Z3lIUmsqSODWenwzW8W+W2Jf2+b8MrAPJDdkLH1EEAg6ektAiLGQKc1CJRo6voRYPR7
ipkvvXQQr9ylAyZy75ngd3W1UU5buQqQj3YN5O0xQ3PVGYXsLqDlDGTXO+qHmRLvsrF2emn9AHfH
Rpi8Yn7YOtRugAYGV70EOp1kLtKmrVSsJT9L8VuSJ1JsvFPXlHQuYnFKC1qnKHg2yLP2WkTl9Ahw
vo1DtCoC1S2kJwBiifza5SHqcgdVKDtXsRAI90TVPwF5f0Mp81m/fBzBFMAoDKIr5IthcJcyst50
ciZrFUvTfwQa6B7g2s+88UKHix+sSTCi/RfdMZCJigHyIZh+uTq2VCvwvi+hHbNPAxuJyV+37XtF
+zAmZIzQAjMXixf+rXI8AQidZIqr/FFvaDAC7ULkH79mTGR0wMGDkRa0ry6EyGT0aJcik8eUFhWt
CvnW22hF/RcSFqqZOqWB3hESoA3v+7A1Fjv/3xean1mJMQYyU5wh+XWp+RpzLkZra32c2c19xXMr
KEgVlP301BTGk5c2TkCJFYD29uMnB2jecwoUg08OnuSXgjG93lbZUA4InwA1lSWhrHe3DWDF00CC
Y6PndwaAXeaQzMSZrGHKhlgD9Y7dnSbtMEoAa22IWfOjkANQNqA2IwO/TH1XuoYuCA1yzFreDdVe
75xHXTu2PeD31ZH0WUTL8uBrZGMHV9eHgA037Ez+tHx/aK1QWmrSIS7zr5qiIRvupwFtbGwrxbtm
gnM6438ELS6KyeznJDkbYrC/FOGMV8aarVrJmgwAqOA/aP6+bpRBTSh3i5rJmLNXjaJxbeOgrm0W
ENcAnodYB/2yCy/KABOd1rQVccO9fQ9aDzI4d2bqRYpthIYrwTSay1H1QWrfw9D24sCmgHaTnJci
lt2LSuWO1j9TzQmcJN3n9fePmzheH+iWxWv3mj9Ld3mHhheYHvB79oaadoWqs5AX1S8mtyCQVu4I
lCz+k7WwAtUJIgerGOL8XyftHtt380cvq8fmfSOeW7ME5OeAge4C1xuV0kvH0FcFZ2Y99jEVUR9Y
zcZxXbsWMB8MzBlcd2CXW9R2JM25KLtuiIeJxSPm64aRBJ7U3m9rZm0VaOiAqc3o08jVXK7CQYuC
IQFIGiuaRb9TQqPb31/z28hlggkaBo3K6sKe+TjIqs+SITaK16r41xKviN7JcKox31X8IH/ja2DO
qI4jqwmMqsVyNN0YO8DrD7FwjaDMvrf1O1dd0ItPt5f150PL++hc0LyvZ88eX6KobXQQlPAnsysi
qxxPoAI8mk79tTGHQE/7Z4tWe164ZWixXwWgA6HkDRtcqZ/7eNchnY5X6jx3v7idqKF36F7iQ1x1
4nNpgHCk7x9lXoKDWg9b2wn1vo96zl91nZ46UfqB5fQfhirBb4C/QhkEMczVq7yWxG+rAQfOGKyA
s6MnMKsZt8lW8evPRXG152Bqx+HGuMXVS0M4zB61BF7Elm40puVDNY1faikwUQlubX1yIl5YEbKm
Xp++jUMfVDZ3A0OVYat778BEjYxqfBo8lDIJPdQme3Y52XX6FjzB2tFFxw8GECww+OAJsbCNkrq+
k2NDeH5XNSeKsXJlyeC2Ba4cXDADzVkDe44clg0zaKHxbbRpTrGlP5bkQH5+/PMmeksAsICIGwq+
XEOVGelg1cYYt6QN0q/2tNVWvLJJSEeg88HGUcWTYf772QFyODFKn+L3j90OuPSh4x28Lts4Hyve
xzLngu+MGnwNFDEIranYKMdYI/+4HkcS+lM/vZv2l0x/S6YHUDVvuLs1rZwLXISplLtmMmTTGDNO
At3aTcnHZyfwygZCNXJ5GCe+6qMH4weojVJ9jG1r14L9+y+MF09R9DIj3EXvkrtYQWO19jT6johT
1w+ePONrtuWjVwIPSAA/DlCU8LjWF8dDZlrajoMukC92PmvK3/eqzwMffZG06jDboqUfj6nOBf4J
jM9MzRxTNqQtERg3ATHbuAc8aFjnn13r4+/4CzmLu063tMErK8iprf5Bn7z7Nhu+AIPjcPtorp2c
s/37cyecLacl0ihLqaAhoM8OxpPTfrH5x4dyMdcErHXcLOhdhMu9PJ6GA1CloUMcKvJA2aek+/Lx
RaDJGXOzc+siMDcX37dUQdqkH+Np2lmTCDpjDESyNXWydhzRwjYTjiKUAm36pZTO4EVbe0i5DTIq
FZB2rbfby1gTgJQe8tEIcTAQtFiGn9WtzmQr4yFDhNllG6re+vzCC7eeORSV6mTcjJFyQ7oVZM4/
b3GjovP+v5+/OIp6jh47JfF9z9rLHhQ+B0LuayCsbhWbNwQt2YLAleuQAvO/sdlFLQuY98mfQmYj
A7pR2lx5P2FFaHX38cC9LhGUXm9rXlbJ2LEBemjlYepMAXVf0BQf3Vb92jF0QTOIVzsgd6/eT7LS
8O/zEapX38E84emnesuhrDxl8L74/yKWu4Y5hW70PSFj1eUHgKeNPUYNw7Z6YPWJ0C2M3dWtO5O2
cF8z6LFTTZCWY8KQsweZn6rmu1Lf/mbf0GcJyjqg0S+bjLTJtdAfq8tYA8rqhHElK9OCDiMmt8Ws
Hh24yf8Rszg6qGonDP2/sLgqAmIs8hry7raEteACaLEI8FBZRR/24q3B0XE/tinOftPq8oEK0Tz6
wPIKEzSTPrijS5Bk08XR7Sb/mNHJPt4Wv2Z/CP2RmURH9jUmqT1RpPZHDFFWyWei35tjJLZijS0R
i1igq2ZGFB8iSPV9omlE/M8+BiRur2NNUYjO5tkCgBRd9ZY7Y1M6vDNQPwB1VDToG4HsmpZmSgIk
pTEVfNWz4SVySmo1YEYbjXl2E3T9P+Vwmtj7ZBdB5fz0GN1w2mu+DuVdcPaiTnnd/t1Y1jigmZ3E
A/kOdu1dTeS+Nh78Ejhf6i+MADRvOijD8c+r7KSqpJ2DlRqgbpUjA8ea2NPoWOIZEGlbqAR/WDaW
lwWS78BIBvYBcGwWIQFgbFBpGvG088S077rnXP+EosIeCezQbqOeqJDBtZuyC1qksDV97+r3jnZU
clfyJLDIWy1PffmuDw5QOe+aZgsKlqypGkM22A+g9M7FlMvb3qv9qWzNDs391iHp3bBKyLM5OCHe
5mi+PVn5ARO0CH0BXPjTtu5o8wk+IixcLaDFixB3iHmimm0lxo1Z7NW+OfB0mG8Dmufypda5ZUI9
Bh0hVWDxk597AUjLdE1+4tWbVhafwDnQgKmAu6cRdKjVm8o4+oZFUKv2kJj+/TDUgdamO694lkPx
yetImHZyI0u7rl5s39xjgYnYZZq2ozO1MIF6m+If38uCST3p/YtqwKCNF3TtVSFPdv74L7f3Vnni
5n1dxhmwXTkrI4O0u5Y5oe2OAMZEI/8wRibJNxzuijuaxynm9P8M1P1nxPgs8E1aT44Jx1yF6Lrp
ZaqM9JSWZrNzymkLrWS+HRY6Q1bFBtLZzGJylVcpUqHZbQed1VpXn2jHp/1YiOnenkQXeqruvnh0
qF9azdc2Frkq+Q/0J6asEMDMRn62SNugNilQyomlB3wzR4/I9NRNT2Wb7iUAOlT7UfeLjDxyjGij
wggAXNbiVINDqwDSOu/j3Hswpod/bzv3q5hiJp7QZwJZlHDx5Ft8fVKaJXVKULapbBB3DDQLWNkP
oa2S/Aic0/SjcysLecsbSzZaJ33ZxzLXwhGY9EGpo+kBOcCNbbty8rOguSCFnBcaE5aX/9wFSns5
DjFphBN2Tuo9oIhoBp6WfzVENh2w385HE22zzBl9DxMzKBQtS1GVzwYOjLQ+JuOps0igFQ+q+tpt
8epdXcgLMbOFnlkgIpdeGCPEmKUduTUL8uL7bau4Osjw0EgXIlOB5A+MY2HjnWMysFOpNnZV9s+g
GvZS1iA0N/2EfLstacX+MO5loO0Yz0wk6Wc1nq3F447ee3kJSYnzEyhZz+B1uUsk2wk2bDGar6zq
D5/5HAsaaHJfrKpF1RqzTHaDuzgNqgGMO3ebaMobMpapDIyruqCZhgyi3XdpGjTkSW4NEq/KMFAb
cnBy5xTT5Z5x1FGzvEnquMtdGQibC4QwjD3xRLkbp2hFPfAJYBBBTRITy0tDAOHu5PdV3aJovFPe
na2OnTiObOORvnJW0ZSAsei58RwR88IIeFLXeuMUbewLbvOg6sl4HLTGCEjLyEPp2vRYGn6+0atw
nZv/c0nNULioWCMduwhHEqTlczPF4pi4x1xInTzU7rNLcGCfLZR1+m80f06aO74FJ7xyfjE/jSgN
+wmjX6ZW1MDkpBlVG4Peht4VmqtCUMVtvQ2uy8kA0MAZRt16HnNEXHNpJo3Lx1E6qorTof/CiPEq
DBIKM40S4KGjrYZG2VBHpLEnIA3rG6m26zUaaAgDkjEyUzML2OKskQTomaMueZwWIqJ6Go5ZsvGA
vLbNCxHLo2Z7NWO6oXg8lX1AtGbvNbiCkW+rff1420td3fl4+5yt5k/n2JmXSpSvV8AK4LFP9WCq
XgaUxoEmc7DpYzt97wx3Y2kbu7fMIGa1aWgOM3gMAiWfuIFGtkBvVyXgyME0MNOrL32I8uum83pI
qP5tH9jGydr6uHFpeUXvlR4F7nBMjYeJRCJ5ua2OVc2f/fjFwQW6/0i7HOrQvPvmy+QceXG06g2d
X3tZ6Bx89yiJ+vgnmW3iTOep42up3Zk8Ltz7tD1N2YNjb+S9V/ZpTuBiukOfm6a9eZ1nIrrSL6lT
ZDzWAToZiC3i7PXPo3SMtiL0FS2bstuishxTozweSdTCRlW2lcO5dtzwLTNW5/+TMP+CswVwQwh0
FnIeM8PZjwzuhWfHunAPxElO08Q39L62IDQXo1caHeaIihceLcsHp+pQ6Yr7CkSPJg3p1qDKddkY
jhL51vl1CsC1q7BRTypPFuOIFdHkYfTzb6nip8QegM2tP2jg/+gddrDIcJ8RbUfUGI5N9Zg7/afb
Fr7icC5+xmJjTbfs/IrqPFa2oGGej8/oTt11VX9wAQGoHPt33qqNoO8aQPrP2jFNirgCOCVLvIIq
szpP6wSPbeHGo8+OWZefwHKwbwEnOym+A5nL45hNAQEptdmpkI7FMcejNwNort7SXYN56A1PuHIK
CfidQd9so0H+6h4ZBr9zlKGzmEwtejhiTcypgmFDyup2Y/YCrysyY74vDGtMtcKvPZfFfUIx5P6c
FS9Z6YR1S4Nevmig0bqt3vn2u3i9zjuNVwlQoeZJ52XThZ6bmuKi4HFbPruiC7Jp36Cal2ePreUG
Xa0jnUA/7s+AyW8iqWshuL+axWmpI3nVwRsQ9mMi6JQc7pKtZuZVbf0nYzlkkFZ4APUO1pUhd+dl
KUCOf+Rqa8pgRcqMG4lwHaMGc9bm0ut4Chlfh7tlnJavY/NK+VdqfL2toBVPcyFicf5yZbmUSLuM
B/342/AP/7uvzws8c5s9zlKit1hAZpycwj9azVaKc+WGvPj9i5sFkR+416t5i+RPJZ56nR9MDkRX
oCXcXsqWoMXJadq2HXG/lcChCDIzStGuSO/4Fq/0n6tqcWAu1rO4jK25d5mWEOOoIaT0l8t4UNtZ
gB4W5Nl3LntzG2QPSyv0ZHMoHRY4/FDKJFTVsz9oIUP0q590VGEd7dQoFhXVdzxuQincwPfpcaJy
5xlNMAI+ubwz+N7I+y+KTHvl78CDEvjGb6CSBCV9BXMamE9K5LSixiVRCgrqAmxjnv1LF/9Q0K8i
VTnpbyMyG31lhI3x1Wof7WrLY60YKM4ZnMhcpUf3xMKE6DAaCeNlHeeMHZt0l6Jv77Zm1yXMmKDG
PI2/TDdW9lTWjk3r2CBjKL0pGLcaXuffuFAq1vCfBOPyGKQYKJ8qN6/jinwRySEfX21twzy3FrFw
FUMvwFfdsjom3pthnNoyur1JK+Z/sYRZ/tlJFn2r1zrF96X+yOQh9e4mtU/78LaU+RDd2qiFsgHU
MYyWAVW4pvOAzFaQJgfEQYFT76223UhirQoD5qKHR7+HJMPiRBOqM3TpGVVsFzysUxa4Vaw7+1om
UdtvFINX1YNLCYNDQMpBe9rl9tnIlVi9TCrAwZIHN/nG+IcL9DbawtFZABhQE/RJSwSOyTDxAE3r
Gs/5U+EG/YfpQhffX6ygHYqGTXZVx5R9ttib6W28o1e1MaNgzsgveEkvHPkgqXC9xoCBcWByDy+5
8Q9rUP5/rKeft41s9TSeSVro3ZIIfPOEwMjg3XJ3ODTDg+n/ui1kJdCasSTBbwT8bCR7FudRK7qZ
EtLBdjkBCj+dOpYkMOSrBQKrD48Gz6o5k7U4m4nGNI2CVDPuPXBkcxVhSGQjTF/fs/+WsziYXlu2
RHVYjluIQEsOXm0H4xZO4dohwV7Nb57/O2J3eUholRZTYfp1zJV6LPv+MDX+X5x5NKcCwHYu8AIJ
71KEKOrEs2jexFBNQIdnL/tk+fctwD4s98ttC1jzmHMZGY2RqN1cAVm6VW4C0ZohCcsQHxomvQOw
U1AI/87W6YasNWuDe0au14a9gZr4cln491mdNyWWhTHhOpJ8B/YNExwD6tnLN7By1kwBs494OtpA
rUUZ4FKWh+VYvKBNXNfPpvbNNvfahykHYdDnIhYGrbLC0FRSNOjI1CJPPJDiu6WDsGKrKXPN55zL
WVg1uNwrPdGxbfZnKiMMvqfVPhnu1LihnlU5mK2dR59nAKOF72wSMfF0ypo4NVGX7qV+zFkSOWmJ
+jDK8SrbkLdqei4GrJDSxtPhKqKps0wOAuvS27dSfyd6FfTDG03tjdfdldkBIA+AhQiZUJcEcsBy
/3pMddhNzWJFvJMLB6cjbZ6wzzIZDhnTHgpzC+2a/EFSuAgRIBPvIWSVMcKKCvvC/Jg3TKp2MoY2
fkCmktYhYdWZ1rFyXH5oROrsNFamYTYk5V0yuSBOn9rq1eOJeJCFBNPtoPx7kKDke4unKhKIuMOS
AufL9FkxT4T06NEW+KsvQmcs3cjq2CtNZb/zM0cLi9QTwTBSK8o0YXxOFEl3pKwBEZm0cics2dwz
p1Dh2JP5fzeRA+pLzoMpJI+MPB+e+oK73xlCj11R2c9T3xthBhOv6b4DSyFSlUHLPlfjiUj6AkyU
u9dspzLnzgNjEnvR7jQmPzmacZcLg+3MzFW7WgkewAvVgYspmnAwbB7mOoplCqFXRDPNjPxCb9HX
6ALys+1e9Hr8XQikFhLeNWFRT3pgGEhpZXg1B67mmYcC2PWhUPKrqWl9pDUm+tn9rt53Qg1YVGqE
ed/aYaXb3Z0Fzk5aKmefa8oDpGznRfWQyBD9RyhwFA5eBlPJdlrVl0HNTQ2tSEiQ93nS7jWR54Ex
4g/2oBVRl00A5zBbM6hrUF6PDjr4K93/DWrjMhhHXYMHGMyg86zsThYICds0sSKTmiBrSYYhyBmZ
DrVk7V63pizIjNwIwUWTh7oQ2UFrchsg/IodayC+B6aNJRYOHi7UYSwq8Zu/ATU1ux84+kzbwR/2
uWlqzxglgfdOPIW5hbzIAi13xkPng0NaHx3x4HdZjfPlmEFRKOtYTG23QykLMLsVK/K4a8z3abT1
72gG7EEaVcgwk2UdjEgFHW9fN1dueYaAh9fE4AwOB5r9L92ybknS+kmPp7Z/kN5uwu9oD7dFWFd+
bCFj9gdnjwCVMKBkEQEZXXuyxyYwMv9TLb53tnNCG3dQVNqn2jEfMG1buwem+KFP+pepOei6igzU
Onlugh+zCKSdPnH0jBedDBu8bstMwlzR3zvRSBZ4WqI92hsxu/lLEj2Q1hgquLHyvhbpbvAYygSP
KX1KpQ1HygIr+ZKihydpno3MDqzukBsAsbDsFzJ2G7uMjBzWuPA/2Gf4cgRD86TSwueVUyeGSdAy
xpSR8eBp6DEpaAJ4vRzsK9WI3iN3tuihl189Xz4VeZBMh/a7lVcRs527XFYndJYhLgh0d/hdYyoJ
JO/TZyuVD51zD6TW/V4x9QQAjh84gY+CjQdwM/pGcpSTKyMDjzAQy2o8qjs+RhidS0IQlSJBwGUZ
uHbx0yocLXCVlu9k2qKnEXCtOHjcRgzK8tDzUWlBZ2Cas29qylRUFsYvjOPyMEHNGMphYZsjAZv2
oGqs3nvV6ns+afAmpgtPx7AKDdyEetOFQ2aJsG99+BdpvHrV9G4Z3Dr61AVqJcsYsriCvXZFyR9N
DOYf0ZUQECn37KWI0cx47P30RJF/7Xap1UYe1e+Qr0T48lXQ9KWzWu/gmH0dIPJkkU5HbafS9Fuj
ExX09egF8BPmtPOrDH7v3smeS+eba9xNlh8a6feSfi6yJlQ+WEyt94GW9Z5nthXonRx3ozmVYeWc
2nEKk2SXpney1LRIcwuY8IyAkwSoJ0ZVAzgE7UDg8As/LHAdoO+tDNRoFkE+Yqiz6SqCsJ5hyMrt
zX9rrW2fUzV4UaKZ1jet1X5y00pC7lILtLI6ujBTVRx8k/8qui4JujQxdn1rwulZKj0Y+kjA1i7a
sBQ1fJ2q3oHRgHHLtPJ3TV50YN5tWDQ6TRMAqx7xiudkgB/Q80eOxumdrMCm6pPWCBMBMtuetcXz
4HXuQY3WGFFNZKdctF5EevotbWQXuRp7E0znSOSwChOeoP02RDHsVSLYNwCxkl3ZE/5UdbDzoW5+
MDElQTkBV440/XQy5eju+P9h7MuW40ayJX+lrd7RFzsQY7f6AfuaycwkU5ReYCqVFFgjENgDXz/O
uj1zR5qx7nmgmSgmcyEQEee4+3Gv+B8fHoT+Kp3PrKe4lhT6LEsQPWwNqN2cZa0jvbceSn82PoNS
IFvMrfUdYR8JZmRvEpG6fj/2VShMrvqbJfmj6hwaHx15w3bX4ZxeuF+1uubRlZmBu+9zdu5N9aIu
lRvh1DBzZu70s7EjlXph5xEIpmk4xi1yBiqo76+rTZ1Qbh+rYe3M3IHOE54NvesZTG3DlUqetTNz
0nmACk/fZttXhIuTRsDgdN2lWVTt4HrVMR04VXDQNjgtvHnvRo8rSMdVqLOFTSuY5U2T2H5UpNnK
wTb2xltORw87NP5h1+kzjml5elp3VoHg1LhO22LjF3EruYqCXa9xa787Of7A595fYFU5B3M1wIwF
YR5JX+F8XUzZQSzQiXcIMIRHtJP4q7rMMUI3p1ybjym0W9eCUkauOmCMevc5n7oIH1v1mH1CblIf
i99afR24Tb+mta7Pvqo0h3esFQ0Xyo30IBPzlW3UYNI0VL6khul1W0sDh25v7BhHv9mMp9Nb33Gy
G/GgGl9hioRT87A/dYuuxcBkkZXsND8ckyIpZNtXf7fM2VNWeWXTqPimQpuQTIN5qRG44ZmM7gGl
UCzDSKuF7x/RPKSZuLHkihtsExdlz3sjnQgS6wARYf1pB3LCt0oLUXADkK36JmMc2cwTiiBvovQM
Sb+A1NhQO7BObJ6kkgIrbb7uikW8rnN4RvGJvU6ZZOSqE0uAM27pAA09TO2ZD2LvibGWIVC3sw6U
A6xPt080wDgUD6dxRoiD3tsRZv7/Her//6iqARvYmHqCgTqUd7+csqwe1d02ZvYi+PKZTi+Gs4eH
+blmhTmTyNHf//Wp/u9e7peWeG3haYLcO/Zi9lUykDWwsNzU0Q2IMrxVNjC+qfsnnPAf347/Qb/z
l/86L+d//Ce+/8ZHOTW0Xn759h9fvrOpYf/58Tv/+zE//8Y/yubbxGf+Y/n1UT/9Ep74ny8cfF2+
/vQNdqhmkbf1+yTv3+e1X/56AbzFj0f+//7wb9//epZXOX7//bdvfGXLx7PRhrPf/vmj9M/ff/tL
Tfsf/+fz//OHl68Dfu/Cp/2r/L9+4fvXefn9N0P7uw7nNfhOfxjCflhp//a3/fvHT8y/Y1Id5woc
UNFfoYpHucE41u3vvzn4pb+ipx0VnT/+f+brx/9bzt+hmcU8G26eDw8HDFL/r3f104X57wv1N7ZC
/tCwZf79N/0X0TAKSQj8MB8FY2gweJhT+LUZ5+00GRIhnvppYkomVTbt8jyMO5LVvdVfolXbMkIy
y1NGEu10j8+xijWFJ1RoidMqScWGlG1LKi01nUY9NZibwok61a1oYHvcOUa6rGdqN9A9Z3s/XtTe
KDEOXnYDRla3zuulHtbWkbX6mc70TLaX9Y4Z/tLuhiuGmcfzuFTH8Jj9UXdKo9MuvZyuaMWv1cy8
WRHBKveInDxT7TaFcjc1pcyIe+Z0gxB+y/rA3uxEaUTKEe2KkNdsU1lmWXv2oSrGroIOz4by7A8a
Imkphlo37rgRs0qLuX/k69aVDlOKI6kjYdRJ91YH2EGL/VRjvt8M5zbK9c0x4+HsC2EhqEtDOaX0
ZTuG99FIO7aGM/mh44DresXDqEZ8qr6+x+4rY1UKm3HMrAbjtAW6EfQujWtux8dtVwygSvcGmeBd
ccaTM6Xt0WZ1l6HuPhQ3Vnucw01Axa2fjcK+rpE91pFq/CnQMa3Bh79CckwioYaeCOEm7rVQXIR2
VOI2Muu2f5SBmwI5fQ+FM49AAQRstm5KN97O8Dy750icV9MYH85GI6EK9H3yajiA7lq75My49iGO
23ikpz9X82Piyqs5iac6Dp+0mb5vne5vXZ9v43Kdd6hxY1Wya73al6lG1TXLuB72YoAfuZGarA7a
w/TqrsmVTuaLbIp5XIt9M4tuUorm2s112qJ727sM+P3YjsXWjAUGbft5fjpiflMd8VpbrDy222n5
/a7G6zHE0hyjWm6RqtLoBnLL59tYLl1TwBsLnm6XrVWD2rWCZdyDjv67rAzobH7qJhBiDWEcHFYx
Egj05EMR+HNHRcREjXNcxsBdjVQ2WmwOeT5nbcUKoevlFIyBUq3REsk+6Ongq7f38d10fPtL9bZE
lSoDe7IDV6YTVUJDU0DDLXeh0FfST2/WlDQc9+izT3V+kXuw47tGCe3Y7sbUEDc+9ZeWxJ3sXw2L
vZJv5NtYdWlz7/iSSJToh24lgyUT/RSJTpRYbcxYG1AWmIEamj4GQNMDbOHI+sDExbwj/BXIB96J
kBgk6EJL28KPMnGXa3gyT5u1gDfJ/MXc1rQZaOa4eyZJlZ0eu2565xn5XJ5kL7uZlPPAL4YVcwyZ
0ZDV232xxd09urvuFBWhZfO9cdnNJduLG0RTpxTkFIV134QdrecGGqf1zGXz7NYJKzVaHC3pXRvE
1Y+205JaqildRNpwDxVbvn8zH1u7FIvGyznwGPzPPjXppJFE3UVq3ZoUHHl4GjKAystu4VjTbJFt
nVFHnWhYSTRPTay+r/xIhlpNyKIl0p494e4++sLkVNMeqvlBXRNJpuSyFmc/p8oypM2kJIvUkgW1
sezL8W7OR67UZz64akZ9PuiFMg650bt5HzrULq0uqEYbjbCWD2qwWs1dOvOj/9JaajxoEjUeUA6H
xNVGE/hPJO0O7E/OwMO65Fi6BAb/+1x/qmrxPLAqLN69ytaXShNpln8Q4EH0T9JYoPZW/AkxC11l
zNDTf11yQDv1630Ph84Pfxxd+8hxh+HBz/d93VeN7JEfgAbWiF0zNwmNFXbEBEIbxzkTt0RbwsHI
dpHMytqycwQOTJ1zQxpiqu+np8vVG9ETVlIt1u7HbLa+wPKBqkWB9apifzzFUwVMKGrrpscDd7MD
+T3OdYtctkdGr0e1m8Lb4YpqcNeHzPH4U4ruuZHtKU/nuZnUcw0Z9chttLOg3pXbIYxbFXOhPrhS
3eVJbju3Xsz63aUmwJ3mUluyUCsl6/IuNw4rtrQz0d8w9jOLUNgyRPJByMG5T+YakcGMlFXBqdrH
TWi7Pe6J3euoETYD0BSB+9lsSurCnujYgp4r+D+z8KpgHbT7pHqkyrdkiDHrl+mOkta7TBsQM3L3
3GDa/mytPVqdLrf1JpvcNu3zlamZzutijhbPtt+8uJ9wBHSZXZkFEXZs9T/IOlzbvn9x7eqF82td
q4VmjPctFDiyhbSCetMi/DtmShs3Zxfvxp24a6AsMgGJmhLHP4b6ZXPmG7iP+76tCe9mX0aheboF
30iAyAOIjeayOkU5eltor0MCqXoC/ipR+zqRwfBKpXLrXtD4D/IqNbg54s7eYsZQGExrqWqysNcD
8wZ7Jtwl5XBtfxm0Hp+2zbVlLJZxKw9tu/Blu8IBAQ3cEVhj0XbuSxOIdc+NUcu1w8zJbuYtvs5B
y7tmyd1zyHt4wWjo5lV/FYfn2uNt7LqXuXUvAw84S4KO40Qu6lh8rA+rjtzZA/511PGAP8m/XiX/
NZPy31gTTgesElBV4I8wNQBw75fS3KmHZiAMQuZVW1P3DRrmDVq8pY0s+23pNsSe9zFuYEouwKFe
ZrLfTOW4oxxPamFAPVK/jsf+Kpjx6sbQGfnl5HSedR28TbVD+60dlWD110xpGbZZx9vkgdZWJKQ9
Eq1zb8CsHgqDQmSNRwG8ockb5/O4wNBqrsJ5raLaOuPdB956yzuv8wLIwIIKqBRHG96W6GBGG6+H
V4HoFHMC5304k8aYs023s0rhuYsxHz2zB/jh6/myL+l+Jn1KTPK6NvKtXMP35XOLrNxqv44rWjKu
BAchvnmE06CH1dREU9AfZlm35NJvznW1R39ZSLSt2O9IpNLyrMpG/TwoRhJYD6J16aJEVqOG3HBC
e2kiYxHRyl9qet4GWvujciZUaR5MXx5HcDA1RAEbWgvLK0Pmqp1vy5Dowsq16AM+6GmVLSu8xFrt
VafkAWr7XsPuZrbamB8QlOglMv+uCp+e1c3MloFddngMeOboRgaEIK3rxKa04w3blkpGv5VHDJUc
JoS7eJhh1aJmomqzA8cszCGTJpnMI3LN2yC2tCXrB9eSiqyuj0zD3K9qzAXKmUFqmeE0F2abl95k
1xYyP8wDt0qpw29m2FF/j/Gm5AiDK9VaL6t5KjW4GR/GGd5F2bH5xWwxh9/NL0gRt2u72HJ1BtqK
xw0+uYNSgnXvHb72VuGQttCPNV+WF31mQR+8npZ54QgAaauXoZtvZrffeEnsPVaPLYbS02+N3tNX
PDEyChwdw8JLRkmfQfutz3OimWNaETchlUgq1YqnJG7cPvzurbWdLAuLqiZ0ML4qDZ8lVmj1yKaB
G6bhDNjO1QhWXvZoXfSrduPKF+sL03GZgSXMbdi6C3iBE15zBHVwEw/IJptB/mOA1OiuKv88uUdK
nQV1CvFHol0p26/EHK4ghwFnjhfxaiAC28mP6U9lodE26Vmr0EwLT60KtL7yrNhTTjzdoEfsuR+f
mGGk9HSu7tS+sKl/ITGJkcxej7e66W9AkSA/rQplUAsZOKcdAwGF6cHqyd7E3Cq2dgQ5GkpxShpI
+4/+kEmB8wfFR2POkYviw5iNaNFi26s3JTNVkbviBoIHeYkyb23AoubDYuoDbQc4iUBbKXSQ0XwI
EGFfarW68+Lwq4ejUL9QvzmWN3NvB8dSPWBs/GpM3krO66lb12pXrr1Krkc4dDJUqk8CRcmzUs6Y
o0fgA5Cl0wSQbGUYYISJ/35TDvQMg3o/9KzDVBBa1fsq1DuaR32JPXYhxivwxWLHJ98GKPZ4HSNW
LTIGLVrFFjmMoaJSQoHGr01YdwTT6W1GB37NDppOBpyLwNnUAPBUMIwMle8ezoMZMqBQ2gmwpxXR
yGXkKDoO8Coy2jbGoGtyCPXGjO6uTNq926l3Cp7rs3GvBq+pCMwNKAYptxsJ1lq/JbgU5x9zPmtz
yqcqUeUUG6NHT1RXszfAVnRz5b+ZGoQ85NfKCAPNGgRCiIn8a6b+F34BeNyIZrxZfVuOxXldFO7r
FmR8U1suBCTJEevo7Rz01woB2xr29ZhwZ0sUJPlV7LsxuYmwCIgzmrKmSTGUnWoRGyAARNUrmgzI
ZqpXajqMuTB43NM+7pkT2Y6MvkRyVC8C1QUc8hnWJ++LcXAy24ezF06JuhhnPTHaqLICi2mXtrKv
cnBfzs2+Od12byMKhgHmyyI2XbwrZHTKOtPbMbNOkTUdNn4psoqOWdujvZwiw41gxvFps+gTC5VQ
8QLY61qrHtrSrImdisOFcgvW1lsHWQKcyBviWf0HIZpzIR7I67pbF8eQV/QASLgN6/0MhTKG8B4P
tAtR13A13JBtU2SVa80j05ujlToYXLYfnzywAg84gbyy9gwtqXgW+95W/EluQO3vpG4frqdGhAIU
fN1sND/YrfcRHQnW6WIuMSUtyIDGP50qErYZMYyga6HBWdT1JFxHGU7WEMIiJNi2E3u7v4x2cJZU
WWDHs+WTn4yjnbIMRkMncI82FCpN9HpFU/7GWhruoktd5F4DIkwRJpKOcfvF7LsCw9GFagvY88/F
rvkVmB6NftcqN3WtL3vNwkHKlMBqbLYvkEFf3HopXXEUrq/yLmspOJZp9O2w9RH79WLz5uKgLHZQ
hvfBbDWBOTQvbEtU41rHN64bXgWadfVEsnEz0wwlpX/MNc1hxv3v2oK/ZNM/FTwfqnSAVhDSIt8M
Q/w/twVtP+0VI5bwpxXiVDlnNfozHP9G2lRuXLtx03sqjpJQe1goXQ/G8lbvin5pSzPOjWrPdXMs
yAP+qKAfqhdjde8qy03WX9TTuDSzuKoQeJjbV2Rlq6MGP4AWh75SIraK1FthUlE470fjqYqSI34o
112ZG7bIT6hOXQrGbM10QjN92NLltXFpqhsiGQYzpqCYTzsdNYybt0d8Tm0CgjjZyxVMr6nxdGZG
au0nJLvxq5VYnKWU2WnUR8euPbqwn8XTnJdPIL3fZz0/Fv6AEiqlSKqonPGduscncWpPN63b5rXt
Ab9durgVtb8RO7jfR7VP2GICTJtjdwJ5Qj0zJeHRuBdnhoYucYsNgEbT/kFQn+mv32dyZPtkZPrD
CrdN5jSNzXm6GPC+UmbTVx/V4cRWqT5mBQzZJKJpNCKdNTE3fPjV5WdmInIEN6hue8bcv+LsMG72
MD56ryAbTQtsO9VxHwb94dy6FHReArPNj0nk8VlfDIMl5wpM4ViTXlWgTsG8ssdTe55jSAjiqZ9i
9OKxk2kQNv/AsIUeHZ28Ahfy68Z4jti55Zs71rkySRiWs8eyAhHrzStcu0vRshyOPjyqWRO+2Yk6
oPHIdFdD40VjM5l8leoht6rQ3vuolUvEH1Nsg18GnYMyZPH7xU4Gqr5yUb9BHgEOETefFSc/KnfM
taaHNrXO+8XMsJfZA+jrKhppxpsxJKPXlwpArH1fLlQ2F6nu5YD4QBQ380iTDcDTspbjtAciqWMm
IMd2B3BQ3uqKhEFcACYSyu/5QhInmI0xdf2z5jlunmAC+IXqe2E+gVuustbJv244cM781VL8tAKh
HHV0qAlxKTC2+auNVGMMM+ntakGRzYJx+6T3ILFmwI+iBjkUOtoS7pl621B/TwGApphvS3xoYBnH
IWHu27qbQeXixicX9FahS+d0dn2TliYc7sAghl0zhYtdox7DB1Jdf6beAGBNS5UcooJ6bEPd2kMR
Bouz5wp602fFe/9Jn5PUCix/NC8aNALwkgSYaaAa2gDFrKFEwwaEBzAmXdqU13hZCHoR2g47ATmE
zDoDt4YRyrxH2uqLYUlOuPJue0rrDQckQcqiGOVbO2ivBwcdT2TcWn7FF4+pPxR0QctqRoir8U3z
HTYCEDe0CSHlgA/Ex4jhPfSoyuZwQvvBatgj4DK2RL3WfLkmgDYhaNEXiIvJWp4LKXa6Fg5qiW3J
REdBr7IMfqG4/z3RLuFqUtyazMONGbpiCLlM1myKHPU7rJZmoL+kPhITDffZIBvtqQqRBINXH2a0
2Ao6k4iZSzi3e7wdeoxMR1jNQHexVDFdkGcfqA1SGGCPDjtEACbEI2m/Vb7z8mM47+P5jlAkq/rh
XtZEm6FrGDxLmbJhqjONHqnogbP6wbZ7SrFbYyRx6jqLxB/Yh+dKgD7mPhMbewnqNWxF/RSohxrk
CxC6qNeCo3OBdelp68ALC0O5rt6jVLXzblhQ6LqFa/LSJo9RY3elqZOhgi6Lq3d7kHfV/giT7rxR
1kHDgV/aLD06oHS7m2iyDieUuJuRrRO8uJ0Ag0bNWUVmvEUzr1+kP3j7scQw0gfEGp6IIICwLZ6a
I5mtvNfnyAG6enzbMwN7nWacER5vWNEJH+raXuPZNuKuQeGH3hq69xMbf4aJ/nTGyAAfP61Wxrsl
tMN8OzYAbFWo1q+zXLwnKo9R9WvnCG08L1Szk0gnNMi0vroHupqzXFy1VLfv1ufEEE1BWsyBK0nt
sthaaGxfYBU6YOgXS6nFm1TRfpBQRZkDWHM29mh2m6idUYUTGQIrjmrlm4qsTi1trTNVIfxb/eOK
6Yakt+q0/pDtEy3rC/02tq2PUZYpaCYjxHU7BZxMpz7sfux+c87hiRXe8zrqjimy+2DtaXRitZ3N
W+MC0oGpTvPVvnVSJrjeSYNFBw/LVPV3ibF2cOc4Wzl9aXT1ssIgPYKFcDThPcMeH2RmHdIdE3YC
2jInWEUTTsTroQcCfmB+nDO0jls+x3O4BIyq/tB78Ax/YwP7xCF80WzfsZbQ7GpcF9eLHK+3uiss
9q7W+/ycWtyNdEtcDoJ4iFcV7jv5VJHLhhaS27d2dQCdSsCoLq6DCMeRQBQ4ho0iQ8zHhTYZ0EOH
mEsMGFaUXdcxJvI6laRCfZ3AxjNxRPZeRdowo0t3PCTCemrVJYgOTFaJKZohUbMjqjc1a9QmJ1d3
ezt71aOXd7ETVMzji2X4JcbiUhtfDir0TqdpbT5PIGAcSqlhhWnHgOnLOjY6K+LO6h2yyqrJH6WT
YxOCAjB4AocxtBf3xItXqMxXYBQRwZDOzMIJGp1TTAVqbMSaFmwG2kbZhZvNFbsB4nDSasaJe2MF
WZtP6zC86xmBk70Kds4L5vUMD6HH4zfFpkmz6wER75NY0vmgmRm3RY0iYO9P/6PY6p5sP0qMB1zq
5Yi5O3qz01z1RVw7vl67cb3au7iuTx3UkS3+XM4jUxiyLFr92iTB7JjAZOdw126iy7Q95zZ/AvNs
T3avT/fuYA+nzRaI5xqqdl3O6hLP/Dv6iVJ3ZDCPp78SDgFMVbSVVgwtymJIZ9pU8JddM1I1W9Cq
XHHDN0uywt6IyIs0SLKtdVg3UOYjX0UE0hx83j1MifTq87NYzEAgwcEup8iVFrrSI96dLhnsyp9I
7x2kRIns9dzL5w/cFGtIE23ZnuKiWhjWsvMGLbVc+zvQGXu5z/KLy2jUfZVIVzGu28BeWgQ7wcDd
00047AfvvDMT+BuEmyhPp0stg6WkKjf3jM6If1WU5qb63cURXe5im1ToY+n3uxZFlTL7sE5PDJfd
xcr9FjgPDeXahUd0RB/n79R8maFc+Di2LaaHtCIhzIsjgOlI8400nULpVCfPXeoZjifsqTSXAs5Q
kyiXwJHdVR/wAfvCgXx9bBGGO3avLR0emnve3LDidkRcEQV0cEOFfWBbR9o4WjY0Vj4bdtHP4cFB
3pKvg2zywatKwbAWM7q38YYF3sEv2F3suN48txydCjoYAVQMBGQRDF1S13XeVecFH/la4Y6yJ69Z
tUTFF8LpEmHIZASnIiQwS1hGktiFXMOaIixk5yi5aRT1UaFOu7naZ6kr8amDXWjGRHvn/Ht5YB9f
Yji+ecryWTpGqGMLl+g52fCVJ2wcIviMhXJQMkGXgo92yeo12LQzqMrjm4OeQyx2ebyf4/gQbf16
7Pvr5JLXCZXe2iT9K0UVu6NxtPYKZLHXkyWcJPkop6CWnIpJ1DnG/QBcfKhW0kG3E4Zu/9g7f5J2
Bq1rvgHgdDG1pyAWYQ7NWz0ASrKbW8MbT3lIzBIYV4BaF/1WMjOUmdmRm4WudvAWyMPO5F2AwtrI
V7pgpqm30kFrM6CRAC2PjEkVeTUePDriCl/jdsSmKWNlaWITyNaKMhUHOIsXYwyndDDdfNe3vMab
Ps8VrAFJGyOW7SeQbPnk2jk9hgLtj6fU4P72N21AnPIKGjtoLR0GxNwzMzMzYN+HMz0oF9UI5GHH
DeBPwLPwQ4NsKCCegYV51k60u6gn3FL2VenY33ShhVxNpGqXrrKV+gaqDFnYSh12ENTXpxPPZgSv
tzsKxKpJTzD3VA8Qwwmi1+MJz611zXUuMpK0fi22WKhuJMHkt+kJYZ8abz2CwiBoMB5mCcGh5+i+
1cji0ICa3kaiFIuplNNiXY45HFGn8N6D8P3RnH5db6iGtTKqgJxrSgTBFS6CWoXL+9Br4QBx9rhO
xbm2paOa5UcxBiJIHTLMTWJGwz0umHK57sgg8Ez7vIgfjHtEgjx3EJP3Y9E02IQf1+Md1K0pmgRK
GwQsn54CbgWnWDKCC72g+FtxIJ8SJaqvPERvYTdNht15Kr0PFMnpCsseY6374sZHZIkT+gsj5d6o
eyXZP7VdkxHcCma/BNzTvoGrfS9zrvQx9JMft5Nrja9Q0sPneeHzlWBfxotK232ctfKA0AD1jRNv
+AJe876YIj8CVQk7dcsrDgB+N7y1ggCvc4ovuj+IC9czvCvDLMXTmtrXEdxz/UJWWTRODm/c+TkM
0AFD5nvdGjDL2YdMA0ip7hZWy7yWbZEAatq+KPLIKhvFNgqD+nXwCKq7o7fifj+i7vR37K7tqxh2
lHx7bL2rP4jVeHWr+i7W57w1H51hvD/F0zAZmgCULi2bnuJwnrCBNpUXuNd4Jxhes+tw1Axp37ne
sYwP4506yhuo4es4W556tLFCw+GUSVWhZO8qj/94cgGwR6VerwNNsANNXUIxGiE8yKIGJZW1m9h+
qojuPG5QqTdftW8a9oZAzaRP4RiroonCOVgHR+RcDa278uf6g5wv648e1Ab+fO/tXoOQ81jh4qGt
UqclRnyxYy4ryxEKEC74sOuBxVno1hxa76zxpHajXyv0pwATj6M0vn1sE31UH/lfjRqgkXE6U/Fc
dqBRWKcwYcTyM0vFOEot2qxQtKbPiuMdd02JzrDEyIKFIklxUoaiAhtKYSiRUsMrrtND5l7FfoAf
amDT6KhdrNlnfMg2mbA1dShAVGtEjtqSdvi8sFwIFCWCzwbUBhJKegvOSHYCuw+c2ySBBzgQAzdR
vsHEkVlQyOix2I3QhIjIyesDzFBAHfcTaaunCVCOShGaUP2eqN0cFzTVQCMwNBKPR+VngBN/oYNE
M4WaChb8rQMFDe4yN3fJWUzKUooah5X9DgGJqSfWbl0wFn2lqDH5xyS1ztJeM3IDpeUGOyWNgheo
w//J03ntNo5kYfiJCDCHW2ZJlGTJsX1D2O42c858+v20wC5mpjEz7bYlserUOX8q8yFG5tahmjWY
K2+92IBS50yIpy4uboSN38xsvNVZfes1zzLUs1an8LLe2CbnqvvXjKa/u9XSu6uJuMJNCtM3qjow
943JTQ96iZmzVZzqpDYZGotwUtAJTTxptUR6vvlgQX7OxFJlS/BRwt0Wwa5NQTl8iHviqjgDHtwg
vVlYlCNJsJFVid7Mx17avgwFM7/O7jqAPsJp5VLNVeu0wjYWh8PAsLoo4KHms0D3XgAVVuriktPr
ciJ4MRokWiFFsnsm0klsj71uHZfm775dJnzPG+4au0KeS8JVEK9NIHLyUn02Dp6seMeXcxGm6bIl
4oXbGy8tEdxSUqJm/jXjyleUwS/H1JsHT6LE4RPAOuWzEbi6G2N1MMN5CPxj0hw+dnoPggTifW7T
OyJyEzRKZ9kWzcaZuSLptebcLwzkMyjQ4hkmO+mDjE6E9Cw2MrkuzR+u79WZi+oo+RoEiyr+Ku8p
dBrV2KMGXSphv1irdlG7MZINV6+Ey6Ypl1gdLp21ubkpOM1lKmf3nL31q3LcUscYjpa2gqmkHMWY
KBfzPgJBjAvT+V2kC5HyCPHaee7Ms8VQPqAlcCwuC5/AFePzm7XrwJDFoXwtG2TWmnDH13Xv4/lW
meuT6emxdJsl4Glt/z858Zg7NSTuHOd+beo8zDyK68aRqj/iGvvcGB6QsBckXycTuASm53F1WTAh
CtNvlAkcq7JqI00k8OSCQ9o1bA6mtHUU4wCNbIg8WFclxfTcDl6RWIFKLuds3pOa0E4+bmsgfthQ
X9O5s7c09nom9wvOogbV7dMgns34XTFfacQGPCGS6lnxHtCIBZV86zPzo/rCesTdPLodW/NR/J34
lnwVdQ/8JHXiVXU537T1vZkzT6BpNn7Y7aZsISkogMzpuPST+WhLmiZ6PCmOlPRJnhV4QyAbgGRt
C0Y6HZBK12wvi9wEOJr29LW0ktPiINCO8dAJ4m2wtqOBfEQw1+fJU0rhkNflkXZ0dmfzEN/6SNxg
wA5g/Lr1tuX7++JVtsiACsG0KQxlMKex6Y1mEWhQOzU2CUMOZRrYIVlCtTwuhfVkLqS/CHJoabTl
eX/pbCy9UswMOAdplQT1NPsZg6taeG1DWTmlTg3aORF0piAiyZ51jQCH2cH2tW3nicK7dSivnfrD
kP6OvoLQfz+LgfIs5xLjQMoU2+NzE315i315bgKZ6rh+CIv8OM+srH/auWE6F6rbnPbw11oyoS3S
ACerQ7fmpF9oXtZRSwfLrgXwIRJigfVPRJFHogztG/N5r4ljZLNNWqSTiCr9YHFUhOxoTukxMycn
nhZHE/6NMx9Q+wr9G1JaFSPqdzkql5ctycM0f8uLPerMl8oSbFl6nWT5JIKarUPlyKm/T2dZai8m
x+Y5RwJTE4xq0cIjr5RKeCvz8aSMQwGNpyaavY2Xvmuva/lgnDKnwfXS4kI6vZnePGFMAKTIZAOo
vI42Uz3uLXm9hlP1dtmeGz5xMqZqZmHAJI1Dw0Dsmhai58rSUZb+KPFoJwkeM46xGYyiLX3hecYf
EUNwZ9lLCtTIEhS52X78Z859UGsoG+PGzfPiLKFxmGYQidIh0TPqBh6eGshLEjUZc5n4NVsFGi3L
Z+bXmTm274lrN9I3fSpctDmGJ/jKIY//Ki9AxNxs4WU6xMJ6kfpr3PJON6cH6+jqS4vMVOhjBxrT
UFxBT10R8HnKdzitmSGqC8VbseiHtacbOULxHcWxilYe54eAl2Tqv1FUcU4Wynwe5TfVuPTimyaX
flZfCOM7AsVt96kgtgpkF1QqJzNeUoK+m1BmpQe1TOxlBOrhnDBhjTekIALffMZYYxUI6RjApect
QIxnrX0I5pnWqH8VR/2cQKZk2qgZZGocOtpdHXpcAwomMvneT1idavkQZ+KzEp/rSrnVhBuyeRep
vTdv0MUnAtui1ortbDFdmZqQ3EHg+XfRyV8a28CIIGH4K3zUppgMvBIGeREYFow0SL0MZCg+zFl1
rIP23K/D67ZFaTZwB7TkxxaCVhCXmEAlDA1POsgp9ghQusDMERtUgs9NagpqX9NzBcKfB2QOmjuN
l3acaQKLIM01f8sGv5AQC8671xiV1y+6Nyo/BCbYMxB0XdZBGS2KEhhNFc6o48rFjBJDPs8fAp1Y
Nn9pzOkmPamCwkFA4ZBOayAlYlCmaF5RHrOLF+9D1OM7iPF9das+jwpa8vRvm00nrkM7FWtGZUXt
PQmkYw8Hc1JD1SnTIpQkToxysi246LgXjgIKPrPyJ1kJVrEP404BQCxVb2eZwMUD1VedgvUK/2X/
gTBFXLWrZG1PolncKkTGYPGcdRqHIHepOhIeKRkkeOoIVWvLs2jM5wQ0i6TqS01zsaeFXbFft8nf
LKSDthUV+GFi6zQU566JQ6NA5Vj+mVqIMFRF7KWC9mjZC3+XgVJ6vxsKL467IKmkwJrswevm14XG
OLn0cvQQAmUtg9+Eq1SL5hUNUzecSwMl6XlvbtJ8asp/qqKH3UPRWfRHKy9O88eDjLcg49uxc3Pl
3+PwEUiv0HM7VbsL8md1VJ9HpX7JNU7J8jYl3QuaNOFYjSWyT4NR5zjIPLAkCcTkw9Sqk5xKFDwj
kjYLo6VFnkvhaxYbQZSjROmixK1jbvNacGtl8UW/63eR2LvFLlGM9E9rhqSaSRe0zD4pf6oqOcUT
Opuyc2QFwnoAmApXlTjnRI3kBKRnZBq/bTdcPsdiQNKDZZFCTofffUt9c0gFM4zlMTQ92kyYYLcY
4emDyZams4mOJ6XSCjZxKqdtXI7yADu6yGG8iodu2kICw0uo2cWZVJSN83ruzOYid8aleftAQYlU
EmtaeVwHM8zbJiouH4jZwwJZ4MAHZOGQXPU8NE1O/NhO6iLYBGLZ8gtJmz4gDGZP8z6cZnMNgaPt
dMmdPBjokXc6Q6QIpQBkS3yAY0rYxI0slA5/8Ya5Tb67mjKehdB8rdGeJmYRNokaGlN3MM//a54H
/HmqkdOJxUHJAb+gWRPNHGnuiNYtj5IYmXnQFy2Lr33IhUNtrkJShMaIdGPObX+d4MqSOYhpL6x0
4epeb6HTx6Tmi+Xkqw644dI+8YyK9ixZaYRjDJFZ7a9aJDYcTWAOOgPD9ZqNnceg7zUxZsgCPsH2
ufsjNNhwtA61oh5mqTjW1xpdG21/Dvnzb1S15229FZZ8WWEza5FXRmR741ilZTdOCnRVnrhhGJG1
naf1IS2LA6rfcKmhQPvPZOOiZtXl5gIn05g0uO3cCEQI49Y6m+rylK3tfZ30Z1M6JjE1L4jzd4EZ
BZoPIG8KKmULNIpPS/FJeil4tF0K/1TNEljd7BS/I3I8AWySQJE194et9wdUVMzCGseqBJ2m/Kx+
GydXI1uuGnoqCMwrndwCqhOPpwfcYMrHTlgPs8KDU3ufRPh0NfHLSmHftuEoxsFco61yMcw1ho+k
xE+0jNGQu02FbyKSAaCiadkvxbw8xfV4L91ZW8J5extzwfUfGVq5r2Sdr8l4KDbRV745ZcKiAk0a
00MllYdRZ/v17wbdTeI1DTk/QY5+UL4lpXiLn9gAmeaupzVc1/FyMJ9QnXTVfBQA/VVZ8GYRXa25
vEJB2QOuPKW45fl4liq2pxmf5Cf5SelP939BXQxQbucJC34Xq55g6K5Wfo4GXVJsBJtX6b4II94U
2NcRUaU75hfdry0duzr3DvkPwpZOU8yW53xwLb2PVks59XV81BPw94e4nvh/66MzkLunkzerqG00
mNpmYTqWXa1KPRE1c4sBvvVzPfYK9Mx1vuL8UTAua7ZeY3NUs5OSxkfuUD8ub/A5QnM+53/b6jNT
80Cu5ZOP0gXWXgT3NzOysC3ZnjG34taDOXVHjaKuLO4KOyRds/ex0ZBnMLVm4lHLFG/cZafkLYp9
4+uT4hjLl7ixUKyK9uyr2/12EJ/1Wbw3bX1DLHRVvC+sVSdBFahYP0xexte4LGARZB20zrYgt6y6
AwG+pAIgSkgPBd7OfaxdXYwPreNkinTYdUfHR5UW6lOSZbcm625bSCzDu/AkT/WHZEDoApxzuJrZ
OS3mcyEo58xvS/nFyOWXRMQCs90qwXX097JfD3WpH8ZXfYblrgQQVOPEfCoipjZrV8BjuOQVPvdP
pX8aHqLufnIbt6LJy+lgX8RcPW0Fqhdz98R0dswCkW2ruIWLzfG0l9tJs8poyqUokb+tZkZkxNSW
N+dGXniDbyhATa89F1cp297bHmVLi7daafDx7ifHekJbFI4041Wah3KfhPn5VmXTExOSU5iLv8a5
p8htaNHFCCkTQEGfU7DbvzmAtOTcGcyyB7wpKJfy9JAMk5/j60TdgP1aS0/zjNW9raj6+7mrjIt2
7V19lRltJmbV7ZZr72sr3etz/SoIYf0vva1jf5BaXCOdt4LokCxgTmhq5MMuWQezKo+gH55ljfce
8dA4Pvyv4dSKAADtXaLWwQHgNdc38HOruk5tY4tpFzRTckY4dSLj89i4yTqewErPyQ9XLpwTJXtS
T6TxheU4h9S40FLKQ13YTb/fN+W1z9PH4w1EvQxVSN+ZMZAtXey5nazZXalUvM3wOelJjrVjTUI+
hifhj3AoCIPKZODJb+KOnOT6Oy+4exUxXLgKkJNt0MewPMd8TkLgJj6EIHTTyypNzwnA51gfTc+8
q1l1po8+EdPcIDrTsqOSgt5lehjrWagw09XdEag9Mvu71gCxcWybFuBCc+X/PsXkOlfcwdntNT1Z
cfwdUeclnKoCLjas5oLb5QiSZOV1UTCk96gupvgi41k28uxapcRdoOjOmluYPa/tdhwK7plDGzNI
1ck6IA7IMiYpe6mECIdiNLdZ1OvrybUI5fyGabJ3Po/UCrcUQWExh7EzNn7pTDYV4KxIc8SljKcm
No/Z95jbtYkspjID6VDYeoMWJ/EeXGdruGIPmW+uXq4xvZEN0faOlDzSQkbbWS/Au57RrN7oSMw/
xzUoJTgWr/S2bHa63kvq3NtIdqlSwEq8GZqEN8NCykEtk0OhFnAd1OGEiYBLItErgFpWclj3Osib
EeYdMpdvGSZ4mJogT5X0qW5VooGhC2aNQJVNWkuaAJgzeYNTiM2xv+R92KBl93v8v475sP2YM+d/
yUVXDSJadUq07zF+BTe3LYiXXDezw0zsm4stWDm1cka4S5+Vl6ZoVbrweI5GOeEAXYsVoGY5xdY6
okaECjJ05ajIKEjnOHNGpZBx0PX22M9cSUNYnI0ChMyV6l+Sk51haXHmlt0UuxmDGZbP9tS3aWfr
M/rLZrCES5qGvUbYzb5qXbTJm+xsOfJXcBDyOco+HNJ8t5OC6UXeO9zkgwqlYVrtqW1xjCUdGy9l
46L+an6s6TUvrYAgGjiJrLb7qiE3PStojaz8NN4L0F9b4hqQfUd9Bd1xqHFJhJK4orXauHyEiykI
7bGJyM1x87nxfXkvUQoLx/gDgosabVe+cUzvzYHhyuRZV/TCT13f2t3fcrWX07hObg4KPtSsxaUu
H6E19b81LU9Fsn5WTe8CDifjWtuVOBOLEWTudCIqAS9eGrAim3fpSfpbfHMthRs7v8Roku5jJ05F
BS5ZpKJduYkDayAy9ROTZauV3Z2MZ8Jirtll+s3eqlMmkoRNHwvCbFfPaTi+lV9oECqwwQB01OkD
6kHsCK2NjVG+UISMv8Qjv++tLWH9vGODly/bXXuqg8SV75Ot4bXAGOXuCiEohOK86+TnIQVhzOfS
VP6eQjHYWke84IWgl8+PlqvUCH+spwGOzABVYyaFKDu1x8xProidY0Ze47CEXSj4KCWD2knPS2gw
PuzPJkqiTzYLYpLGsyL1UsCEC5HpwW488xOerascNGH13YTybfjNLvqv/Da87aikuA3pGp+T0i4Q
dsXnHBqz8UpHcC1XPjOOkULuWT7b7UjkznAmjyHUDtofkz+YHyDxbfzCwMC5DJzKEIenA3mcjI4j
Wv/oF210LZXx89RZLxJg47DhxnP7w3ztBXd/Ke6AQ289bX0e8k1EGP3KUUIye9bv4RURQcZaRFNv
02sxhd0W1c4/8twWSRdIbcvffuNALGyE0zHG/BMRNvEf4yS94KaD68uuyA4EVLPGvTZuomCLORZa
Ei5cUSed1Znx0/9IPFPLqb6Ta+XqP/rH6CwkIbe2RSqC7Oy8TuTrtn6Dhlp+pR/5l3lCucrnRPUl
ye40O/nFWYPUqTJck8aZUhIYP2RalUwNEKgZACunoV2kzgbMSMV8VSEygRF+iovk0ifcO/4yvotP
y5ffIKdV7HWNTZePhQZSZ/vlGij40Krl/uajkoCpe5rs4l156HtgOCanVkiKwTQ3fZXsYO4dzz3r
vp600Z4JePBSLpuwp9+UJfFsrO+EKik4TS89LMsveyv+6rcPhMQX+d+YcsB5gm3Z23n4x4UYQXK0
7qUPzobnjVPXMz/3D+1n++VRDV+VCeTgDs7A3FRH07FBGwf9xNZjK4FLk4P1N43KqMLapthJZyth
c4FhPaqfxnNy6b4qGv5flllfPdhhzV1CUt/g0900KFQGcFvOHSFKLXYX34x4HUeffeUPkug6GJ4Z
MDt7nr3hW/lTSN7Kdc8ge6Kt/Gkk4ivc5dQG1Z+eZsvO/JUOa3lXcAu99p1tPM1CuISF3x65vyFG
umHXZ/k974CboBID4SlvnOxKsXmub8OVNOMbYtUza5ZpvuMtFvbmmJ7lHiHHA/ku5ZR0G+9fRwQR
m3v/I7hiiNJEcoS/j5/TO70D7XyYQmLFEp/T1eeGNLZ75VPtA/1uLOx+quX0vUkeOjMhQjftxGx0
zS3P1JTvKRxhtEkIw11AyvU716m5wCH8ldt5oF6MQxokfv2T84q0A7PbaXRI1XRzZwb5q04ir5MV
c7Ii4VR9z3/AzRxMWj4G3Uj0hstI1o4/fqif2xEK1lWi3W1QFPu13/2rPDLUsrsW0dBE7Llj9Yuy
0IHuc8oDJ+vzdtw/igvzP7H/5AgBwGdfdKTmTQnrl/ap++z/4AauZyJKnOXcPy1fQPbfwFfYMyuH
nFF2tYlenvy0f9tlPcRHCwkZ+VzVJX2RbyCdd+Hd8MeIpbzK0fqTvas37EQ3BcZ9OSKxd5tQvTCY
iHZ8SR5JRFTMJlyfOCI02iDtll8QHX5yoymPo3mWR6pywhlB5IGve6C0qFKptA/lHqJ+Gpz0QP10
qOiO9YdGZmMoSJ7F0/6mX1sn9i4Qi3bqKfaGHjTxhadR5TRTFjs9Du88YfJjENT19kItRYIAddxO
TuOpl5jySk1ywXrszq59gy+hZAbKQSaVq3geCCKM8W2uiLk6IIIeVY2NkJAP/IjQqbBNVp9/VYOP
z85O7JeXz88Fdd7koOqBpuJ7MjdCX88+Yr0JixtFnXgB13xFSheNroS4Z5LqUOLQVSoiqeINRHaf
/s3KXy3XDlyC4G0QhNAdKZ//7ijIOYHTNEe8V8UN6RvhmTp6W75zdwJ64kjq/dldPE63zB1O7GKI
qC/xLuLeQQoAQTo6wokJ4AHui4EJIZI3tWpvg/mbbmiP9qqjLxJfh+0VrcVoXBPO3KShmmLYCLby
mKRn0bqs+xM4GA1J1rM/9h5zVk0+iqOQlMWyeM68th/wDPjC7hYESA30Sz5qlhIQo2ntvG2xEaHl
BQ4kDVDoYX4OmPqG7GBmgGoHji2lZny2Y4xZ1QnjV5148m53iNa7g77bTQxj6eSRJEX7fCKOW05f
0KckprNCJcFvhKvObMWZdJpkvxHx1UIRaFR5xOVJge71BT/f1EUw9OvhseFYtogrLBVQC5wH0R4h
AzaNNPfXo/xD7ZofELAIMNNL8SxLt7h5srpzzn1VBCsKbnZUpY9Kf26wJ0pYd6OyvZrjXRkgUJy4
pTHjv8z9+vgdIJLVL9tDrxRuliV2qn917GpzeyHqjV97A/8quSWIK496eSnSZwMcuHXh5bf68VpI
ftDzd1l+Kfub9hH/Lv90jore2SluJxWhqWCvt+FHTDz1xVTcPrHF6/LHuPNxJ59AIXWYvbaSXb3O
OIUR3LjEXBlhxx0Oq5OQO3Covh77mkq/BZM3PnNElT4+VQAo8XdBV2Qrkfax/EvuqOuMxB0DlIWn
Adbi2OAx9lkDrKO8hNexO4PjYja8h5QKPgHx7Rumq8HB31156xWwtPjuf9Kn4jM37e21e8sjJub5
zBJVXjT0kN25+rdH40dbO+Y5CZUwv46sqsTh1VT3PdTUYIRRGe3ldX4xb+LsYoCK0JZukp1eIbkX
ZDc4tBw4aI5zM+jwIr7zmeD1Xp6K3OUCofmdFPjj/pTtLhLwMI9a3l8WssdQ9zb0/y7ZpPm1O+Yv
yxFi5m822uIF0+kX7yYCHwdfyBge3Q7PQhamAEF/QU7LvxU0KfRra2tnTbO7n3hwicmcvxNga3cN
eZUWetugxsm8+sIP6y3ETHEvAAstkA98VI5YO9jtx+/kH/PH5ibnx1P8J3G4uOyVWxOoT+K1/13i
Y88s4aiH6l9Nitd7d5GPwjPqS5DcH0B9W0Io5cgeYn7Q1OyYugat2Te2+f5QH4BH31PjOJP3igRX
DPREIknLFrfP7jcjZnMGu8UdgFQYA554ESLjr36pTltAIMZDloSwza++hreWLnW41C/VZftqD8Kz
dmV9oHhHwZWmtDm74qAUCrveGQ/qUVzc6k27Ihx5iW/Sj3BNQt3Jbrtroe6qo/awXeIO69w82psQ
Fhi6XBjy3qYOF3DmwqHSkKfJN/Mz+0I4UF0ww4IkWnftbidnrM6n4gaCGE6soRYG9MKH379nryn+
svf6qjsJksQ+0o8mOrw20m/dLxJWBG+MK6j1iQN9RRbK/xJSG1T2Y/qlOU6+9it2Kqj8Z/WmPCOv
Q8lAYAdqAe5ObMknOVh+cTdoK9HrvBqEO3u9Kgd5srlqnJ2GeSjDrAc00YSRfJ5IZ5xtzzWxFssJ
zL+SkRh6qTOiVvHVlLDv50l474vPmt60+ZsZboPrp76u3XmFL1ndjHC+jjWwPffKm56C6euHZNFd
cfPo2Pv+jCSPutUkvuWjNjjv4f4BhXnUg8ab8I49hOVMDI92hcQIb0Zh2zE4MR458pn37nQ2MQke
mnM7/697wMThPhyxCxwB6hG4rT75g+HuSn524vE7dPcniC7A3YKWFNeah4xRtrPfyVu87EI6sj0h
x2XF/HZBHNDd+4Dsf/BkHkgnKV+QpLiWTylADeOtSD7oLt3BLg/D1/K7f6i8ryfNhxL4sn7I3SaA
oo/qF1Ba44rnmAEhuzeX8mV7MwOs9Mc14qmxaqSf4gs/7EGFOrB59qS18Mz5s2h5aZe4stGGDHK+
F2DcORJ/KYXym37sX/iX7QtNH26LJOUxI6cOkvteRL0Cz8HOlz50zHaYyJzsa0akFFZf3aWPJoRY
bzgyPiQXN86Ro6l6iz/1o3yM56+mnq6Ycd7EN+tKXdoBkZdHn7d+LIT39OjlaMapcfoROq+sHGQd
8weevORCIMdH9aZ8gD8zQrQf9Yt0GD/MgBPqtznzyFEnfqbjB4Abf3yzeRnFTqqiu/xW2Iyd7g0F
DcJFZFBo8yE/5tmWYtL5TgSzt1SD+THRzDI6Pbv6qoiYYM1XOgeUw+gS80dQOu32iir4xTyn0RhJ
9hwyBzGfFaFx5djdHYQy/YEjtY/MS/nPemgt/OlRu9A74Jpx878WmXsvRLNkn3NEd0RJYAHw+GaH
7ywgaEod7Tn51a6ix2+bNDAFbdQbPyQOkG5pxoFoZY7qOQLMtTtiKEcyP630u00/k/yXyEUliSQt
xOrJXYwos7rNGd6YpM7z5spAx/oJFGY3bRMdeXxE+p5j6nXq0WXU1W/knxffjygA28xxshxn4/HD
OIDTGtAbXw2WmDBubWX+u68/u/ZJ9EKyEYXymla3tD5Pe0BflxvXbXsRqFvpsdz+DhnddU8CF6cC
Eby2iKPYfBn3u6VeLbSe62FZw1xHe3fUYTqzq5g9tejj06uUn2U4/mjr2kP+6NB6ZiQTcXK8pIOL
oofpeTuX0k+TbC9WUtybRrgPtIUjj1UQbRI8YeDf6C1SxVO/UHl88PPTn7RwxAVlEhGXbvOZ6MSM
SrJDSswXF1wRNCDNhJpOr63S0dFaH0heUSCz/99wgmNGUa6TY9gvCFRxJdBhh1RtXHyEoJEV6uR/
46CoaKNan9RSLtCyWk9bccp70+pMOwgQLgZEzPrgQ68nxPloQXolxnaRT5oa1gjBR1+mhsBtHK6V
c/2Qg8/YfSmC6+6mfxnwbbimS/vS/bKLSYbMjoSnTANMyVFUAlpMgRJsot9/6vuXOfUaJv2GqoV+
NkKGvRLRVMM2rhG2xTu6OCBLb9D8MvUsCdlpHvU/WIXOrMMLhxEyCzCHUKLA6FSw2R+TxxLSDbfo
nHQIhY18jZsUX7X1eeOglm5jAzB8XorDJ8BBR08JJF/CtPnW4HFfTUdKo13hBTSou6vgj5vP1rSI
J2LIu6B/m279QfF1SqTqgHk7QDsqhbiNoO2uEDcAAjSA5XtHPzXYvB33m0i0wLLxcNm7TbIPbQQv
lQmRp0MgABWOq6bekESzMzPbcq4U0ED2OJ6imR8g+XT1fIVnXakd/OejcDXh5xBAhzkgUN43P96d
XYHYnfH0JAX0r44afHZngSZAvIEzMfx8SyeQhcdXdSg7uLPC+/ikwrBK6Ee8BWiGuDZ3+pUfr4nX
Brp+HY6T920G7LfDeDKuL+NJ3a7zWP3rURc6NY4Gdyubn4eQjkAUKtL4XRkfbf8iSU/NHGWg5qYt
t/JwUNr+PSGtFUm7RGYEieTI/Y1LqigfrYVmZCMIItEb8O0yt+PGSN2YNlzYAAukmXR0nVu0Bzkm
SkXDF7vzxkUvORmhyOHBfj7KN+s5u3Sdk3x1b8Q5vOl0cDBskXzkfPKRIb9wRhEJxAJTPgzmGAxW
6qmxvLUo/4jUisSkrZHhfoiXKcmiuq7yA67A1KM2nV0NKUB2bUbqq2o8KcVUBfpUr3bR3k1dxQl7
WzMgBxifPleTg5S2BYAe+b96KamBkQ/owLYCOGJO8a2BGef9/LNNyNJic2JVZ644F4QEtoTRSuhy
a6wPG5pVxzTbFxRcmOsqLerH5VByFYCPQuy2AMl7qY4bSMtiPjRBeKuanaZ7ar+mDcyZVFNbs+Jw
VlPQY0MyHSGviFGVrdLtmX8w2jff48TBJD6VDQOHUJfPcnshPnl2NHnkUiUh/25b9XMkPMTX1YqU
hC05VLosHxlj89SiCYRBH/tr2v1ps3uNnVH1ldXvSIPNoRB8JUKsx2E9UADIvcIawsUi0Ou45e0G
LSIDTY6Ik+vJUuNFA8RXBGc/JigFlkD/2wT+aPKxH+rWrUOsGtXrsjvSD78omcuOrGW7uRSeyvJd
HIn3xoYoUGdF63OROcOFk3T7Uj6We4wnh9he+hq0GaUnffNB4VNanGp1MvXCs+dkZWgFmjA+yh8u
09szxpDTQ3IZhzKtijY8Wu7utzgZ01tCyJ/kSIbP2BQLAfMo/r+8IlLhv4c3JSC9cFgug79IB9oP
uSUFyeX862OXXDnFf5DWtFiSrUsHY3vOHrfhBFzqu65PguCkf7TMe6hIdJfbtLLBHkQvpmA/QYdZ
eDmidLkoyeeU3ihW2xeA44IhnbReh5tl24Nm2jNCKGSPNcpjWisfWbLZOZJJ7IhbvQrxaZFOwwNV
gqNwZ6O29d6z8htCKt4Ws8qaugsJtbiXsK+sUQ/6kjglPFdij+VLzbWLZaQPd4WhEy37S9scjAlI
l0tYUasiREGdBjjgmP92/C3kDxP+8rG/i7ttmTd02nAoG8csBOXkjvFpPMnjf5g6r+a4YTWJ/iJW
MYfXyVmjLPmFJck2cwRIkPj1e+it3XtfpuyxLckzQwLor/v0A6oL41aOjonCgbvSnBa5FxdraXxW
XHrDfXCeNQtYjX0y/yScGy6BfHWeW3gem5LXK4K7cBLBZgoIOXLQ3fpflruW3hbWL0xO/RMvMG6J
Mo1Dd8bMDw3b+1Gs0wDHVo34mfS7Wz97LEDWaoDnFGwhIE3pLiyfWKp7Urrdc4OhB440YywiMtWG
0HaK7wWdPcUUAvBwJhD5f6+3+mVP60jerYgE/Wau9zHCKNbO6Ti4L4Y89LlateFKupd5+UrvNPC4
3joIbj+KyYm9s8WKc3uCHYPg368ivfoVez0sJfu+36bDivjk00eabnu9ybb1Q3vsvqZi3SpExrWv
VraC67SDV2hgMOt2xkwu5QF7cPgn+/XvDYWBQnkRqZHpu9sTIcR9kloroVcO2KpPscffULIFh05I
V93M3STrEHySdR9c3exUgjUwbyyG/O/CnxFjn3XLzhOCb/Ph57+d4BQyWZr2HY4Eby2zh8X+vo7y
tXb3rbmCStYFGLW42G+SVBE7HvzZ6+gbF5P/4iICHJiqqAiWE5iI9rz8nWwBx3nWFqjCcYCs5+5Z
DYLshXcnzXbSu3Ksd0Adjct1GcDKu3qHhMnIJrC2TB7Vtf3mhG0ehx/7p93y3ccD95cJWZwEp161
70x+/ozfzR8JH36FIJFc3I24Wpv8yB3mlO/oW9BnxUofr5GsEvz/5/gzOYU+ZMjw7v8OjwQbyVTF
1wWbteK6GcU5a3cRWLaBboFjXD9xr+aitov71HDgn1FD/xTT2nEK3jB2xoBar6TxtbzL5ROeRysI
KSuFwuOO7BnDxzzbcZFixQnHbV+Q9Ee8O9FtwUKLZIyuJnhfPWuNxCcfquKGztJc4w5bG9y+NVj2
ioEpe4Xs5l2mdsv84REg/JW/lg1XxCpkw+Sg9WU2Ju5ODHNf2/KjTz5583p5d7N7xDuzmbff+ca/
25/9+3iu1t7WWNMzsR0xaFnv6YYX1OXQX7warAT4iHhLa3a7EmP0uQouCcHK93yDR2VlfwLrCtF/
/Asq428TVse6/Os8mg/BqzyByqr7FR1BpFDl2jSOwPO9evPOqWjFhm9XHIeP7Nhu8bVtNYeFY7Tm
vlZ/w9u52XfzrtSqP7ibdvunuvI53hR790js5ii34AU37fcYoMv5L4AfNuTWt/Ls3WhPARFmbIFv
XUHrb9Un2tn+J9mT+2et3borrJJs0+INL/7G3xjr+E5kZD2efqZVt/nDeX794/72eApH1DE+hJts
723NZ2oNNhxXVxzN+N4w7obPYad2eu8/l2/O/gdk3Kq6dNYmep2eSDPyI7qb5Khv4yne6Sd9a7d2
eLXtW5LdR94JppwAykyScrts7QLdZRAfb7S1ZgKCyh+P27F8HMe/hHGeGif9LXI2ZSUj5C2OxLQ7
NSGuyoNFpnxaPzFuQHMtbYR3wnHOevjijBmycwckYX5OP16ySaP5Ebk4fWGmlrMWMq0UeA6C5WBZ
/VUlcu1Gq3X56oH+OOQuhJ9Vqd4HKlQszs7Oj7h6QE/XJAujfkv7U/aVemyR2xdbXxWhBHECqpVs
TPiMd8nP84NI71+LN73M2Ng5kCJcxoMP2d/sr4O0/HfC4puuEgLQ1/kUYmZjgX7LvhjNMvnjJi/+
Ij/rH05I8xKCQHNgdMjcgdAjsz3ef7GNSe49JixlD8mb/ODE2X/ID7LeYsdI1vrh8FG9Bc/89ZbN
91X/oLyByCRcxtvE5fZlfTg/aAWZfUKQxTkbPQQP9YVUOviPE1OO8Ud+mI+AJrotW2TmwpKv3xPo
/WXvwbxtwdHtHr4TDjIQgbfzvIw18aulsOTFlpdOM7RhSeXVbKJnD32VQwv6AXsLutrIo+Ei2aEK
xvv4Lxq09RFEX+RZLebR9gnvRhAcQOk67rYFZnCYXx1MxYR3cX0AmWIT03LvR2/G6tfsaoZaf/pn
/NrfWUOVyUpRufvMKQIivX8Z6BJijG5sxqM+a6Bk2EG47Psz2nq/SV9Sbr0HRsvOe7uI5nD454Td
1iZm/OI+m8Wdoz/eVy2PqbiKBNr0s8KTJulAoQ7oiRNzJXakqQt9SF0M7TvFOWFnsC85MOQkS9Cj
Lc4H6BxWTSzmNVenEbt9jgViXTr4aTYDSgGlBEuXwDGaiAwd/OoYV4y99nOG254wkDHfFtdjfB/D
h6l6oAIE7GAC98ZgX43rnwjWSeDjWD4XW88hrxD26wzyLHxTpkfziq0SQjNXF/PDRwJVWJm95Cdz
fpXet1/9tqw/lvVXB8Tu2Ej6DDEyhF9gvJD+8Lg4FwsHRrmKOJk4WzjI/WJCr67dBBR7x5QC3JnP
gdYAcgDpnHxvujY7+pZalJOpW3cjry9xp/xU2r9z9eyG7FaeHPsCELzzz1F7VfqKj1lab0X+Xoav
KnoWXDHMO3zG0ZrzaldO50a3HC58FAGM7/qoTv0vwLTgd7M7Mz8sBOcZ7+mPwVnI5NzxlXZmjVkz
PfoFoIwMj7xauKIjRQZO1qD9MqyLvcd0DCbMPrCq6snH1hdqRssB5lIrAHcWxxs1FX9DS0LoUiRb
vPnZgTV9ABu/qnwyTn458Ku0PZeqZGJdxcdy6rNtl9Y7U+PPgwPwXWfGEZEtRGlnjlAN9nr5ZXQT
RiLOQVmYmyzIDbpJiH64pf3opqDdaxnxmkoDlIhvY1JMdbTRE/MrPXu3Us35ivqNYmMtqQoAsZt8
Jt5BNmHkiNu/GbMbXKHa8woOHYqXAcyjnYJx79Nk0vq6ZYrSbJcdM9mJlGmGhaoezhvDCYi49NOh
uqGHHLuakL7+oafsxUDQLonkTnJIcMJn3YO26jNlteU+BHZXzUBPCs/4Y49ItBy7/FVWDU8ONcXr
IauwcjACy63ipyub6Jq7jEnxMswarZI+INivxNBVQhA+CB9MJy2PnmB23AuXvDCKTOeJQ62ik44Q
9bokWrZ7NeYAZ3xOmma4Wo2LKcCDQmWWO4+fajuQphr45LrxEiOaW+voZtaOIpnkGNlpt3Y7brxt
Y9qX0Dc/cpj2dP2aW7vu1caoMawVmL2SQBxV/FHEs1i5DgCyIOXSL7DAVU0QrMWqqRiw1jX5bqKb
c62f6fiyj5aJtcuoLaY73IdU2MavWWLeDbSFUdndofVKJrwJG+Ig341OJEiaYzjw2TXHcX2dI5uD
IWh+zvjcY6W3pmN++hxtzK9Ov9eN6D7yZnnHmgatFWxzljo/gN+q85DVB+AC3Bxt6ZxlknzKKOyP
Xtd9k4q8FVVp7nzNQavBCf40jyyr9XWUyr1Sw/aSNw6foz9NVFRrqYe7k3E8MpKB03UdEiFx35J5
7Q4ENNoigRa5qW2tj1Zz8JhvX7JfjeAc6AAkDCTiZJEPxT6ThLcaCSSoyfH35RWquFe+thAfV0VU
41Z7cACyda3Or0P3ik2MZYY5JbxobKTtMejkcybqYVWX9lcxxcDWQOOyEVGUBkUBubEmLvajL68z
YRkZlAxTJcpDVDlrgcMeOYApu+REm1mivgJCYqqgTaLJef6kqVDfuQF75sCYZ3z/RXqeWlftEqt9
q1RpUF8Zxiflml9hxKDxjkd86w4G52gOFo5IN6zkxcD02KqBZYiY/THnnywBv5SWiD0CZWPEHyod
josLply8lWmd87lmd5mIjgRoaoYnK4gIchKXbXKJRtx9pXb/6iuyWqrhpsVPg12hiaunQofvld9Z
64KlO4rMM1/jISjB0bpeenWj4VjDvHuJoGphCYD/5cy05mXCRAdIbQwnOaZGycxzYtysh9g9ZNX4
R4Qwz2JM3+Av36GX4tVhokh4ZWSRkkfHIdeWu60HAb9O72n10Y3tOi/cjEV8lgdH+YRXuM2cYOcw
7pJanggUfFGmq546N/1tVIT+ppa1iyWiHPr0xl2LmYzxx2yN+SsZvKfC0liV6+qelBqWhupZYsAt
UmlrvGM5LuagOoVp2W8bo+DQNEXySJGP8VLVzl4GzzXhwJPO1XASsh5OeUWTF8VHDJ5qvFN1GuHa
8np3jXQ3r82Jw4BTM7ftsmbbCL9/bfKfQVD91/tBu6XrLlgPHmoBH+CTr1gs2t712LlwrE41I30y
v9bWH0eG+HYGXXeqonOgRn8bDeY3UASuzM7I73Mc/Wlw4uI8Ll+4CCyYg+qxmX1OwWPtfGQlooNj
mb8J7HPayaZNaVb9zecwgOuV4kDouDbR1pIyv00BJmlXjvjIE8+5RLVJSHiCmBU89ZZhnbzWuQtK
PUqQrriqp7PV9gsps73xOiK0AbE/ZDkIvYFVHo3SaI6OVmyD8oQ9kFOfzT5iB0YsPtQl6YgSyRFf
BXlNQ+xdzYmuNHu2g2Z47SJfrqyp51Zgzp+TzR2+mCrxOIYjKBSncVbal2twcPtgFvFDSREU16sN
VcqMQImMpN/FQNwymCTNBk38FgeK/Q+FoTthxvoSlcOjF+bzR5NCzPSRYhDvagLYeF+pvrzSKphv
YyuHjVvi8AgMWWyVido1ujOuyAJkpBN5P05GGE4stsAekz5MaLmdcgsD5eCmR2Ku8McUQ/wJ9c17
1/VwL3OTOHo/pSfXfXaawHj0J/HTVi1eutLqiDUWh25I1DX2Snmp67LY+HQv3rRFLSSFYYfA0+hd
RRRzj2B65xi/RA4Hkua6g6QoCc5dSnt0w9kwcE2GNhFwVELzaJrTHGy9tm/YI7RvrurbDyhlT4lR
OYfgO7VY8/JgzPa9mZdAa0xxi43g7LVl+syitDWHplk3mnCGj0G2jj0F2id+LQVBWnig0ToM6vlc
dZgUnCm/prDNj0lhx5zn845tnmed56AICBoPHeky77ZsnQau0dfIBDiCGoy5GNdU4wWMihvQE/PI
AhxMGwzDu8Zy4biI4E/rDBC73ACIvMAhmM3BexdM08bKcvMGc4+iLlIwptkFV9Ux7yBui5vCGPQl
VuFPpq1XVWU+2LWKARU2zcZTI5KtLw9ieDBp3TjFLWKLk9Fb4yZIJMZgfAz/PFG4DNJkrF9bBeB0
TBjQSCoO6iLK9k7FAenJD6zyJqe2xTdRD79m445WTBEXlFPt5Iexx7DtjVx4GKEpuQEhp9Sk9kaK
UNp7aP3GoK7aeTMk54kgNqtbHLj2bixceXI858GngHBr0uD4WDWMuGaB49bu3KewAWPT+e91Zx8p
syg/kKKnCTBvHM7JzpMetKhUY5BofbWrRaV2dusuGmHhnI3OM/kOQbeLHHkjuLofPCIJsHherfbF
p5OBl4ihEbEBbvFC313C9oCujMeqRIry09p9MW2CNqrnnJKFFIoYVXcN54cG7n2cle9mklyqCPC9
10/eLh+oIOm8xdEzUCpJ31qABzjftpFt/CL95xX83+tEeofcTItdjEvOKeDTzRm1hxMVQ2lIyKOO
/yY0qzH+S/z1qBJ7GZApBg23is+tmXKnzY36Z67/Wm5Cc0TmIAPWTELV3LaMSVnvbHzzqzIeyLn6
kfM+aWcTAiUgVOH9ZFlIHCySnJZKfLSKXqUjZY7hLncSZ5XO2XyqLHgdKXv3dai9P2KYzNNSnXag
WdlZ+VNHFob0zJYNgLWg+njLaK0ofY6BaWJN+8EIRbYuS6xA8xJdGkFrss8zzV2YRx6hn9a7wC0j
R02z2bo0DPeSzfhqiqihvIHfmQkYRZFWAewe+ibi5V/JXH4kU8qY698/j0P32FbQxebkM3cJppiO
cesqkVz+98HmU52MTrLzQ7Fsz5qDmcgc64I7kcPLjN3gB+H530NfltHZ7UE528mCwGg43hl0Fa6s
wOEPPGebm5l/pIauvfx7aLTfXqolJzEbwH/5+O+7VPzK8pAOBx9JozNld9HCfZiyxDt0QPuubLbr
q7c89LP1CZ+OQFyIG3BWFcVycJ9UUF/zfw8mniNL12fmLHhnOY8QXUuqq2xQDaPEJxc6DNmdgoDN
oCgc8LnHEROP6YQj1AE4QAUDJ2lPIdfk/XwF0oLg0rMf7lrCfNyniH0ZiAVCj0e7w4gY+yiLMdf3
ujdcZNK0vbUdAemucosXTf/DWhXWkrQkCGHWNh1RI27DalIHNbBoJaRJBml3OMkBELJvxSNgx/ZV
BLAvMNNYXuNcTW1NjJbrFyNnEaYDB1wFbAid9xeRDhA5REg1apRB3TQjDvV6IaGVKKSGHe2bNtCP
KcSL5ZUEJIUTyEkEcNysvA4VHmByEZox3FBcZ9strqO7SEgE/uDyBtCEVGsf5OS8ClnNmzKnM8vm
HHnvw3BT851uhvK7I2huSL4imKDCFT3CvG3fSZE8zhomXOSd/EkHd3eiwb5y3Q7bxuTf5x57UV2y
kdbu+KAT0g9Vb0xIddTyaYQaRwTNe9jaNe3T5CwoVvzTh+TchSq7lzGreVepJsgNilKGMa0fkk7d
goGj6VA305vfcVlpG9u30f4R+Qz3xpM7moU4glRds7XkSbhDeukyhTmnle3Wd3uHECxAeD+Rj4b4
gM83/FDzc5mIGn70U/4U5hB/AR5aVwAiihjCZKyK0H5jseDUG1IwU4mCoNzYH9uEMjAaU6+wGtqT
qFFb6pnJClJTYjooMWk43Ds9R6sFcmJJvoPdiDOR7uU+r7BaDjPr6pCn7OAmht3Kv/qyJfVfAbvr
HZthnVPjTyiYhZDgvPY+5WJG1KUH+IKSwUlCps2a3lJ5bMWyzFcOHOahRLdXejrINMQm35BuUE18
8SeClj0n5h1li+V+tnu5yXwDTIIu4ZbHHk0IHghCYfRHs5Hdq9NzE45EkOzCrFWXMOdtkmFL9NKP
vI3Jd1zR0tIrNOauNc9jkV60r0oALu6LHTiHKSmGjci7GWR8/Ve6Wm7pAfNXDSkFH0acVWN5J+V0
aCvirq3lvqHwMPjDgRGCbNi2Y/ZmldNvX3M4ttPG25vSECc56sfGyvuHMutoHnhRSZLCFeXQRG9v
dVKIwIJiBmflBe6OTyGwmcGwz/Wcq4ewYRoYz3axNTzpnjtFoD5tkfFaZa+HWBDiCnrvwnHoyxjV
dPNr6LJUzXssuJiTOvxuUzXpXVkNDiquWW90Z9irZMbxU3rxfPAzsE6mz1k9ZO99pFv70e9Fvsvl
mpQeH/rR6K+9kV1VjV6VTJwMI1uT92B2VjABX5lW/MuKenXSycQu1Rop6LXwTwrBxIpk0MlKmfmE
XRSd/vOgzbfOyij/Ur/+PWmxam0rqpW0NCPwBMwjPF3CYop5C+eeC4LhiAs4+OTEJhxac3rNGOOf
LE+Fp75mCC7yltva5JZnc57p6jCHxwDlx3BwktCaS1NAh6Dk9gOe639PTjL5DmrpHLRQv0VbuMfE
sPt7HPPgmA2Omqz/dnwqVGePXsx/zxsRLS6iRX7oFlKU6U6XEfmOtq7Y1fPVK6fxHtNoi4+wJVM7
15wHg8wFrEZczw0laZyWnM9blKUg6P7/ARrl8nSUWD3hMSYe89Cfp7iLqUSjkIboN8REqQkgVu4m
ipvxicNXse0HExwVlHd7FsToBo7XlrfEaKkv2TjVNReO9zZaAxc/agiOxR4zfZXH74MmQsZRe9OL
OEBHS1/82sBkMECZNEc0jbpqyJCyYjQ1OJPKGb60tsKLVfbfYyNxY0xD/5zNzfdYVIKtDAbygnTh
5IfZUx99TVWPRIFhcIhy8VjjkXhUfFytguhANDnUXqD5YFx3f4pelnsuWPXaV95bE1jNFgXCPY+O
es+M5hHQffuQlM5LNWGNCxS1JJHkbtq1yEQ1MeKVZ8x/sySvfowIgjqIDFz1FoSjpmo4YnR4qhP9
g3qWLRxAWQPoVEJ+B6nNWD5Mm+sASsmtBlRXs/nIlltpzVHwM7AI8BuEVDpXhk9FnCEbjz30u8m/
ZjF7PNBVzZF7YnebkHrWPRJv7QXihR4pWDIhztaRaLERZOLFSn1c137yOcFKaVs5PWigH6klh8Wk
l1Ze9sLyVvDP77PBHdLvmTM4gkG+XwCsmCp6zvN0Pg9d/9xB327iWvNz+/VjmvrJniguPbHJ43LM
R/5KLm2pMmBMLW9KRYNNPAPfNcu/tmJi41vOyzjD3fFnGR4718c2QNjGUbCcwpT+Z43w3rXMV/I5
XPcCc0c7CMZd896Iwxjak2gJKTCa0VZwSKLefXDssNkUEe54l7eTomkq1k0Ukk+D/u5sTCC19SFN
ZrEw14iF6Z4PDrPAxgyuHT8bF+00fEuG8ESDnwwPhSR2BKfGQDJj064N2FCK59JHX7Djkw3g7KtV
iaKIXc33WqWYrqtiVxCV5+Q9raqsiTahxJvYmSMzRI1s5lC8eQmSqcN/ZlT4eNoK2zwB1n7on/K0
IKC+/E4LcAIWyui2yp3pXAYmsqwx74OhL87ZSOShWB6i0ghWFe1fG6PBG2PGKUEYg01000TdmXPt
tGH7gGdkcL8zM+m/mlnAMiu6CKJhF60DOcljaKULkZu7O9F8k/PHIpA58DVqoEdrw1fFtvH7+Vxi
WVo5te5PXVKTJXNtFm44UBvqK3Bd0vm4DUIby3SMwTMorbvpt++hrJ9dt5peBIMQ3va3rG5BWUBS
vgSQEsqOIrEpGvur4yqIBCalcksjFNxUilel2k3OFF+KmGqlyrFRoj2xw7AwVIJRSt5/m1iTfEe4
p7kc7QfFNANzVUFtfCCQd/kE24gmsRiyW1+7/aMeAwvRz5sOcwKLP7PI8yeRgyA9R9HGZcnB7VNe
0444s51W4/3ffbQv7GjV+oiTVIK92DRgnU3XvmqTMyzWj+a3IQaqjDKm5P7CwPj3wA4opdh9uC87
jXIy4y8s3L/nSKybOpnvbQVb1w0IZ0xT8Duz2+lu90A+GRQwRNMmESCql1foIA4dG6G4aS9JDgqa
OAUVlyHT/U3KqL+xStFdhh40t5SpRDMGRav6+fdHyq0F0qP6QK22DqO3TnM532rt0K+gZ+wncapv
DQroNUjfvEhBjM8SH2OaYEAcRNm1HMgkaHqxDF62vVwoFzEwdjNr+2sSNfLueBF/CI2MlzrCOGlm
bO54akxMee/KQbKtcG86BpxRFIa8zxZcmmIiMJNEHo1GyQDibhbtfvbBO9EeEQOMHE/+8tTQBmrp
KsgknZh9NuL5oF2SQ4X1FMzmW6bc5zDvATul+6aebNpeppW0wz9pZXZMDYqOITR9oTxbWSL8XTnJ
KS16OOOlS9ixBbtldkP53Kr6zEbOWLWeFa9d1NBDu8gBgffk+FzPks4Ps21PqDhcAfR4ylpStF5i
BzHIWUyO/TA1FsEfiM9q2U/z4rkigxdggkxyXQW1uejo9vJfXDl/hy6w9CSlMtMoIdx3zpto45/e
gTaCcMcEhAQYdrp0kyQkO+Uo4QX9Ba7h7Oaea04MJtaSBEZObJXXEhiVH1TcaeJWy+u/B0+rgnl3
mbE/ZS+o/OSSCENcp96Oj2JMKMn1xmtdhEQT1EB9nwOaDc9ft4qr/nkapc2wlNxnU/FR8KLcXvdR
Mu9K2gDHNI7PTF7+GATfT0TpJemR6dsBW7zJe3ZqaxUH6ZqVysnK6lBBtnyiWGR4kiBhEry22Rha
a3fW1qn1OutkNcDl9GTgrC3s4CS5JLZl0L0mFCe40xySsok5rgnN4Z8eqviYLpIhpTg41LHt9dAx
m6q0T2Uy2FiC4wpi2zFu+TxHFQ61xqgAKM0jlhRBvrD1p6sSZXOKVHaMwDNdE+HOV6NA0KGMe+Oo
tsBOklFUtDz/78FPMwpG4UqE3hCdcxHSn67yTQh6iZg1dz2E/47Qetp8cZRAiShNF4+OU7LFUVgQ
zJFXn/KD4zwl5rUM83oT1PgMzeW3tjA+6mmIdpHBTdsyzWuvu/9+yN2MfHQO3kEwGA89Ozg3RRie
AXQwI8jdqxo854po6MLNzL46ECcbqnleE0tCry3lV8xeFdwVvOFseSoLU+86WLJYR539HoPGnruR
SHVimO+DSJ9sMxRrlSw8NrGo3J5NVDWq9V4HAzAuYtqjV0zPTVhET7GLIYo8Xe4F+b7qGb27NXev
jl1R2afVQWZp+eyMPjluaUAmFbRqji3gGxFVxKK5C4d18HcAakZYjx9gpRunvtEsgJW5dcjeb6sW
p1FjiPqWBYBbUZm/q+V3GtPr1k9S9s5Rdki8Cd6W17HYm8LBxJKitLcMlera2iQNcByElPbumr53
Tofp6iByMFEGTN4I0n1lBTF5CL1m02WA76LK7c9D+2blXf/ChDhcuZ4kTs+y+Oo7XoIPgHo4tqse
GDJvfsXl1wA5A/dcQdTL82A32yrbaKPvHidurMjBA7Hrwrr4wKeJ98nkEPiMlKWNOcofzO6pgAXe
WR2HAgvNTkdRtzMNP1vnMUvQlPj+IS0xlZopdkDury+u6H4NASDB0Ud4jjBzgDnE79C6GZhN3yUv
MOLT7PTwXA28Rk2TPqUDN+yq9t+mLCD9GtHlNSLXB6UyXgujrGA4KrSkyP7xBrKITWyZ696zbUrH
p/Yh8+vXzsPxAnCDVrnAu1dSq9cgQ82t2iE5DQ7ZIflqQbsEBQ+MZbDwESoOLbtoTt/SFg7sv4cS
f3zYivmochgd0h/wiSCPg+uQ6yzRmJJ4tdn9adM9pV1Frd7yKy/Ur9rD+MqHcgnyYQSr4wwvPzOj
079f9eZAgzEwBJS0nhbcNDPzJyhYf4sSzyAzpD0YL2r9qK2kRZLu4j7ZNDQK7WT2GttMKCuVtbAW
9XGMZPoECmdVogmvjBzHTMPZR3hl/1CHb0GiLynImZjuicLut8ImCF/SZWHbw0+UBspbjWXxMg+k
SfrWoH1WTD8gPicCJHJa5TOcxq7zbHfVpSNTKcvbB2MJlieeX+eA+0RSKqrdlwfCr5aLg7CAj0dT
bfFkhQM4i5m9UTdmZLH7TGDvxafXRP47JsaABMdBFu78GEy5cZzK9E0F+Mi9nGCNHdLS2sU1lluL
DXMem+ljNI/vvdKfY+BP7/Tu0C15jqIYnTZxiI8qjSxpHAKkikd3CBhRem9FQibWZPdkjfnwHCMR
nlNd/60MEkFtGMHAFtldQInCbFU/9VgN4Vhw3jQa9RKNxGbtXGG4EzmkkVKduGheu6qy18WQUz1R
tjmjqyymt8Mim1TFMQbLOvuA9NdcgqxvLmwmfeCx3nLLzy6Jpq98riMqfvGnRed6eZLmjvzSHDob
tlRk5z7ZSwPjqkEaXzrZhW/BfpEP+TAm0dEwS8LPE8yVZHroKosv3BeSYEn3NPXNl51FFdqXZ56z
jFotJ8dbUQz2+2TPAM01RaggfMaVFjKnSsfAqKbyvzZ9rytcIS3OV2m9FryHnljyWr3nXby6Efei
ze65TS+pFxIlbbsZ7rEi8MCiiTs7LrKDisH2Q9HmZgjlN+kaRlhBYO88wOE7nCIn9IlyWzo9MyNH
WacOkyeVTRBz/dQj3KlpP2sHjth+1W4GGKcQF+18289jelzG7R91Um3d5R+4c4roG4lhBf91WCWo
mR1W6cJJb4KQwuDTQaLzmzJQwhSGclUkxkcXZfTqUu25a9Sb1RAoK6eWji7sX1EvXg084EE5Pk5W
hu0t6gAmWKl1Ex7+7Z4m3nVc2H/SHkMd4GnM5yYl3AKxEcfYR5GkOPpifOW9UeT7VhdyL/tS7/IR
hoAZOtaVi6yaSzw9Ja7KqODA0dmd2IaB5it7jbNt2iW91Wvz4d9DbwEniLBLZcLZGjwbCLe6OVbK
FHYVdG11ahIMNXDPyYjX25oNxsqwS4zF0bQLcpOXB8KX0uo5Wv5hNnUXNbKPGEfAKBzcy73RFd2+
LUgRJEvHhKV6SLA8+PVPlAz4mXujO/37s0Lw81F3+KvAaUJPV5Y/BUEkdr1Vwh4ONZY2Yz9bfAcQ
WQd/Dt+8wXRfjYFGJLMKVrmJmc1z63kLjdPbIZQy1QjdRzEwNLIont1ZaZ/TdQPULlHtU4XiM0hQ
xE4ff46IIcussHgYZ7j6aZn7wLtpTv8ORu6KwPObt4rkYycxz0QGOVLDe597fzyWjl4wKUsfTOXQ
QGoQtCskQxe/aeEwxIR0QcwRzko6tiiZdfLds+xluhYiLTYQH8JZr8vF14RZd/SZgLYUs4pCMRms
B95Kiy8YtOZCXuU/DYsltFeuG33H5gCxOoj6t2qWr7ORiN+qeO//h6Pz2nHcCKLoFxFgEsMrKSrn
NJJeiAkr5pz59T40YKyN9e7MiKG7uurec0WVyhtVOkfyCGERyWEy03K9CY2F4pX616jJFgkWXsFw
R63DeB2JGPOjkQ5aVaNy1XwUdHXlMuytK7hxunIqzVTb5kMxszud+oPsdwRzTTFDX80Iwo/8h6nC
YyvfSiHRD2bv3Kb98PmfRGV4Wbf7/79Mj13b90Fjqb3o7eQctb0WQ0zQ8Xl2Sf6KjFm/EGtjWJK7
mrP7keKQk7+z8mQdxkBBLo+sdozOtJm6dREqdaNLbCBzTo1omaSEbqKqqAPCqNhFYgbhQ8kfcQdb
PcolgomSMNzqQF1m03Kp1XU1bwq9ZPHOAaEzk7Z0CX4qm7BEWl0CJc/kl0pp/0XScBxAiKKF9KVt
1vzLFFJw//+lFqO3HiIKGwjTHKGvTq+WgHAABqhEA9oVj4hYmGLM+lNPP2mvh+lKZzN0NIM30WTo
1WnV2tdqXH5GhKem09dFGeLBHBALBMFLV5XZseG8u0hzH+BGF0AlJYGVow4rbas2LdsbXNeejbaX
FjQOmOpAiEuFC1KvcGcKbFtIEv+JS/R0CjgW+LzGXYQSZTjqfnDyHRTI3XiNftQ35i/voO0Js46g
4eRrjknBneDEORaCfocVHIzRNvrG/oqDwYqfJF8ekke3UU46yHseDwsOETxQ78G4xs6AMpCbjKMf
QJlFqpVvAVczr+mzX7z7laHtNCiYzYUTCg7bn/9NedH5jUmarwTDfTGcFetcL1GVwyhhjrNE0Qqv
xv0Hx6lUMfl11nht6Sp90rW4ER3U0elOOqpncoRJ0D6N+AUwBfzi2l/Ev+6p3kGWaKwRwz2o+gMh
hDzr2IN28RxD83e/TedE8JCO9sth9eAvr81cPeJ+mnA/9+BnWIrn8YnJ4xw8+glCaym/7VqfwK7d
BweW6IzH4Cf5CNfqm+x5J9sLx8jxNu4dFYq8BOmDzGBmK0dlzkx+gQeK1ckx7D9q+vmDxv/O32VO
sgU0Zv10yAL3xwFtd/QhdYoUlWux7Ozx2ulkq6OMNe7+rlxP3wdDCuQZ8ex9oFt+0Xw5gQHjEUp1
R7woa8nWLrTzCDzsLO84ewU/s5v4VkeLNb75CiRePku6UpGOwBX6i/rH+IOLhPn/X7MhQeORfUgq
bDbmFefzpn6OJ+nUn3Dh6CdhUT7HxXDB2Z6g4LXLtXBhiydu+pZ8wAhwREN3HznTDRhhdlgxK156
S7EIputwceSJyhxm20webH2XPsc/1w6tlXJqbOIh5kaHXRMej2lR5S9RCD+AHdpobnqCg36if7MV
Qx7ORzj3v5hejIcBnBHWzn/qSQN0itpsMzzEDYptQAM+hA8ngwvm41DZtfDMD4bDyzZdHmE3u2FX
CoSdfB5J2Y3n3dn7ma2Rv36hDZEP4pKtlXMV110+xLaDEuoDX8ynmTop8w1xU/SYTY39W1vDsnOS
JUzpPcgSGiTLB5zttWAhTVwph+n/4VYtLfVSv8o51TKC2P2RZplTbSDv7Gd/ou2u3b91Pe9s+Y25
uLfkV/zjYag0r4W64ICIB5wUGiKtLaiHe3mD32+9RxyfUdZYWAAdXBBYJEpntgHCiXUCcBmkMiYF
hxl3Ut8NF/k9+4MHcwQbcTPWN/gU9RqmTc4JjZRU94I6tJ5w2iChFuwKB5K6gdKcaGeYlnKlo7Mo
DoGlH/JVMf/qdtV8yDF/jJhhvQvrDD5WOgD2cAZCvzTX0ou4TBNQCiLZecVR+kdQLPNPWYOMs7Ex
pK1D5sa8t3ubrWu5u3PWQS9B3/EAIxdmXIXrF33HXmI2Mgen8cvzYEEeoLAULO+rWSn22b+zzu3z
HSlK3gddNHQt3qT+GVmR1b8aW83tfjFblV8Yua9v7EQXH2IBnJU1429Yxh9p3a3wSOonlqNbetYW
wgs68r8Cqwd/zFjSD54rF9xo+HXVvfvmcp9Zt3mqqIw1B5gQayTcVV52/wbaehM/k58HDzmReHDT
fBtR95kZ97LYCgvzCgV4T339p/Be0AY6Jpa2HCElNAC9MFHMB+uun8RF+Gj4z6mFRJFDcmPhCMcF
JnCIdzwy4iH68FZ8lBtuBsgMrCqc8ublFj+XMu+BdwG5IIOnfcpnXo1DK9lv/diAHXhAnmV9Ybs4
u6Y9nvjF/TebEwpzkDOHZA5LJA4qtu4dHLHZGrRQMedEza41F9aptRP/sG1Bkd69EAStyfj8kTlr
LOtFTOTj9EYTJnDBeraEmr/DPjQ9SwYfDpf8kyxJCTV/uaeLD3r4BzZWTCVwKnYBO8VHXACdf2VH
tmOS2Fao1Q+QxhJ1Xbnzdg879KH+ak/jKsG+iu8gEQ+gaaFbwIz9hUeC4aVc178ExzjqIt7rt/aX
aRZJ6cf63uzi2ApuxoofVruAWRx06/xdzN0dnV37tfGus3m1yee8HT73lGkeCMfUwiSLQnjrWZdf
/6Fu8z0kJ9yDJxy/wQnUeWpPj8jsmHGPZrawMByTeY4zrRxI4jGGb8AWEK9VvIN/74HnUN5DkVkM
CYGuPDAemh+Hfih+/qUGX2D2EjdAG3DjHGnW8AdAAJa/3kcHpYh2Z5UsqrW+rJ2Ne8E18Icm4QrQ
XiKpTDzQzZ5Gn+DVyoV0ysN5C/JusNgfvnlhyFtRFoH1L7CFO17bPxgINssJEiZhVUwR4Ff5l7Sg
heu03FeBIe4ZxzRGbt4T1tHruMLTxoUR5iRbYIfJd0eqBIyDLMrwMaYUNBlSHIaiQ+hAYH8J4vxp
WutyO5wEe41ihncOQp2dO78RTyysFUfYNnaQzPHu8OIdsAkH61pfJlvtAoAeVoEJD4UZ4gFr/Fl7
U6Mstg9ywEjCVU7i+y87kkVMAN+Wdhtw3HO2gj5MRNhI1YB/6xN9/cX2qrfVIzDAOW+XrVy9n+lv
1DuYHrJ90XbEZtn6ZQTiMB7bnI35HWz2kKQ2/tLF64YBTj4i2YSQJ74Lh1U2nXgphx/vQnd4d1Oh
wcRPIZgDmu9WPLZs4w2EB6IzhUWxAi7qfCdf5PA+S3ZEmz2Jy945MAoCC4MgS/yeF/VBcgPpBRQC
5Tx+guWbo9JeC+/cOgdfE9UARoFi1894/YaNTOXg2tdkXfIvD2ocXs9TwCTZ0q/GckLIAF68BBBk
xA2j6+d4DQEm/CkK18S4y2cAkLfqQ/jjtJJOPw5+Zpx8yBAXI/ILu7EfypVdvsQ2i7sKcI01rrS1
+JJf7Ve2PNIrUZ5b7OrzNyALoIig9mi6U18VG5Q7l9Zj8/ZW3LeLi/FO37QPfNkHro2FfuaVPfsL
ZNlVSflprNMtA38mRuHPiEVLvuGTcG/CMflMM9YTliweq2Qvv/QFo9DNbImNmGbuPxeGknkJDv6J
B+PQfOW/s6t/w3gDzYFJxDL6JyL6spU3xxJbOCL5WZe/VB7kkNrjlgTaD5VOvUs2bFYylSvli3wT
r8bOXXsX5alcWQOSL6q6A7ULLl4HNumnQvq4iLK59k6f/klZgIxgmgCAlVt/8DZW+4OtPnh7W/GT
L9xN9I5f3gXCBiHE0L9YeMFFwuMBQYxWnIIltrsP9V3zv7MKowpDaTCqEF7Y64OHv2aKuYnsYEmu
/TVfy2/ehmf/pCOBT05+Y90jWmWyIU18HKpyXhmogG+Kbb4yAcNyO5f+PIgj22I9/IaIoDB1UQXs
mi8C51lx8BR4H9JheHppC9PSQMWJ2heDbv+D+oV27Q4+UsgIuNoB+42o9Io5TAeVgSKvMe9GZ/Fo
scRIL/eSbjh97VhX2w9FUnkAGIuHK0UHR38PVNSDqTLkm9ab8wlyed7cZ19YHFlbepPHyIbCwJPF
53ARpuDYp/+PM5gYXHviS3F6gz9BOcrHw/pE5Wr0DEDwGAJaPoEESS1+IIMRg02UAYysfB6iU6Oq
5NknmuIpc/AurQGLg2jlCOEALyYOlxs3EubE5hJd3DdPvHgZLlniELXXvfMjHkRopCQesxZLJUmW
O5Z5+TKbh0uuFnng2sFDTk21isLlq+0Af/pvFQ7MYnSawIKcrbsr16fXou4jvKbCehKs9heQPrQZ
LHOpHTdXnzQYFotPMm/xp6rYWLUTVd9SeSvnceNa0RzgzyFc6mT6dHZtQ5tbVStlzQ6p33rmrzi1
v9KN/prKGRUu2FHY6vOP95z4vFx/5cShESgpxfbwI/zJ5ZQJpZNrT0iHU+y0rc4yXjrjFT0uUGNM
UV8iq63ao2y0Gf1xufnU3hdgrTJc1lxVacJ5946w1IGWYY3E5szYHDNkXVkpIMwIbStkOI0pkm/5
f/1NB07hkAr2HayCZcVlYr1FDvRS1wz1rMrK1+pSOmJADD7GHtUb+5KIVwm3io1k7ZfsDqv8yfgd
5cmLTI3OmdWj0Eg+FWEKrN2T7VNZgDKx3UXOqubUK+EQOPB8NjBn4RO7+oKtfc4heNX++vJcwFUK
vOyPAQ7GQ54Q8S0Qxt3DNrLSf5QIIYUY9bi6KQUrpBIkrpeKkjcMfSoPsPYwfyksPNnhAW4O1R1G
Bho71pLJxFjSh7RlQG3r+mvgxTsX+AUtH8bzlwJLDE001wAPjztRqqoHLSjh2hxIWojBmwNPOBgc
eiFN2PKdbveScp/DQooQBGnNhtb1JAJjSwQvxwGaoLqWLiV0X0CzmDbpKk31BBUGvA/uLc8JVzbU
74ZuK/WSz5F95ydIVXwN+o2TdYRG1v9mXqXb6v6lCNeza4aiGGc0FBzuIkRTHXemFZ6YTvAx5D/3
BvyfNZzfjB7QLzD9hgghAfQRYemAYVy0hAKdo+1s2/41WOKYrNjmL5ed1zN+4vFky2fLEP/nbZW1
PX6xZ24jw4nQwHEmuZkGIITJxVxlp+n137IMGLhvraCy6v6KeZqFZUZCfMyWS4gIAHs+JpnXDE4I
zQrCK/ISwscVnFjsyLOnYO65NwEIuXxy/db5HvpQpC40mgf6inWGtQfMF9+UBYF4IBYYL4DCYbWd
HWr0ZS0Ejj3oYFoRbI0zm2VkIKZiCiR5Vxxwi3km4yblXpwRSv8qhG1xnKZq+W5wtedgH37GLbjO
BhRyu+ZgIB37o37jEAFuj76CwJYN9wziFm4wrsKWSM5ftFt0c5Np9fQ5ZxAQxnL6b5qemAt+9XG3
whuhjdH501rK1UVsVk9xxlP+eBOAXpnzqzkR4VjLzF99a1De1HM/oN5xcCrDuzf6JQgJhkiwczTK
EqQv3zJHf2x+QKbRLis2zstsnKAWnHOEL6gHOpOtP8gbDRmc0GRAiLBoIzLL6ZYhJ8Fsd2jTtUb7
MkfUsDHMzywhTg+ozkZDNAf3N1kw/ZBMpLMLU+by3cAnsM8/6Isq4KKDp/TVU1Wzm5+FX7yP4XPk
jMPGyPuFpxzs3YxYI/+v/qlgWLpzjFNatpjYK5Dhox047CwB8R0wMfnHD0Tz0pwA8lbyL7Nv7clY
KgNtszlqWo9ISXv4juhpBRefHR9CpiPulW2xd18iqeHRHhRl/1MfXcbnP9mGDhJfHvv6uG7uxT/k
gGT3sCMsE3LLF/ERzqLqFAf/V/rJr60BbgyZEzCc7F/+k3CiZGlOLYUXSbWkyaiKafRYXdjw1G/+
IEUKLtqmYNhmTysoGxtRxmyfoF/+6t99fIrO/L5rUGjauYDoAiKFXWAH/93Dmx2c/lotgYnQaluT
450vTdEpma0S20lrMdwWiGaW5u+eTNiOBise/85RaNOArsjIIWCZmc9k7hsvDjQQhqPLgk/KuAba
AkQ/D+niitRWMDXoV7l1yGnDl4xQN94Z+UHRLj09WM6SnNyQACYJubxbBHc4iSEyYd73llhrm4f6
CYm0aXZk/tTNBomC79176aLR+ClkiCv4Eo7DGyI4l0ROGYdsvGBXTBGda5wWWLHY2hXCBTfAWcAI
jLAxKNWKBd2j+qu83swnCyR8Si875cjFmo1Kw5MwFGMtgcOmMycu25lD+GnUgm5X1QMsWngvsIuY
HU8RyzPEqitZ3GTDSmdzQKFTPEiDJw5YeaGcRXdcag5fQqg3tf7r56/U/JbTvzhiCF3fiuJHzFk0
eC5GH03lEig1aYSRBuOGYMMtbnIiJjwTnAS44IuerchmmBkLU10GGDa/E7aXf9nG+5cqwI22ZAJ6
yUVLdkSQ5qiGLV5jjvoA2cyfhnokIBwElp8jQS6fzaWGdOpri/47u0i0HMXTSCJnvxZm636Ki70p
1Vr7xh5WWXiawB3pqFACoi0c+bHn6R2+mawCMNA6ezG8k5V6z1u7hudBM2sKekC/vBA4p7v3jCJa
O7TGkgU/NRDCblLzOIyYPuySpAoQmO70QvI4mjBi//Eja7N50c/FcB3+YdQilpBroIO9vGQmHsgV
oB7T27G8yJotz05y81L0mwYOMN5jD1AoY0rYlSRb/v9C6MZSqy9evDEJvRGcdDiAlZuCnsp5K8/L
F2vkgi/UeZsOp9YBKhUXgmeWh31CvED9NKzsAshV3yKx3VUX8I+C4vRoDGrHwP6iY8rB9LVoOqKI
yDuiAnV6wlto2+EN6Nf+H+WE2Fv5HzEniKJloCPhnLqbdMIomc+gNqg2sasU67MJl3Gs3JORboGd
tgDbICNVF7BJ/f8H4QJA0UQus/FNaEScQxc1aJdvk2CTNqusPLikSeLrHFAY72f+MYINC+DkgtAK
OmUHwJZQYERYFarpdWTaojntDihJwI4ZdGIEJrQoWR3YSRrTqggZOKG2IjGFGNpRWgHmw7Kir03F
dpfDtzauFMwxwzw171G+VVxmxlYXLPNiWedrw18R48yaAD9TSI4IyGXjkB0oD2Zf/pWlg1wEllcF
wLRIQANEhhVvQKxOPwmxq/kLz3jmrVTKSHObtQ6NSpg5wycEJAsksJzLWMkHh78Ps5p4vkuWztNk
AWHL1VjG52w2vKfNne2RFu9I7hpcofArMK8s+8YnryaKE9eVCp9Dh4jAie4QWZc3YSVvpu2Ecnci
+DbxhoArYve4z/6MhF3aELb6rT3QIVYd5xzb5Kw0wa0cM59wrjCcGmlJeEvlOki22LlnjOJpB1vc
aYH4hXIRekuUKN2HxQuYFsOGxHUYvyAzorwAudHQjuAUj2KqWYJQo4PO3xMJLwmIDSDyfSGr0/mt
h/ZJUKQFl7gZ95zpyCDJ2HIEtgb9O0K3FSx9ADSsMr9oyXKArTYnNeguubwTq4vonhB9cbsI4mZO
oUs7CkBeUhgoXAzA1qq3N2FoNNJeI513PEDLlXUe3ofvX9rk5csgOIzvKUUHwv20rHEgjDk1ufV9
bK+CJGMs3+mMuPLzLDsrxnEIr0IxjwZnUBeMhHLGPrJdT1pSSoEtH56lRq4sxuMITPkxQnlabPs/
2GWsZL6xrkuKBIyJjllteE2K6IvLGUQbetL1RVMXibfH5Q6MI++/hHCHyk2Nr6gO4QmmfypZCL/N
OaW3yEV7iKxvhZ1FLAb4kQ5asiU1mhTqUfrXmvjV8keqg9Q3v7i+pBWn+TlywZY4vMJgGqr8wbfB
vjvpuoiMpoxG7MyBBWgDfRboziSSJyvNQYFDxtJAqieZKBIUrDmQHD6Q8CPRLHjo1Jr6ihx2qVwF
1YURFUGwvIEGgBsBsY7FmhJjafaJ9bGGtw67D0CsOG85LLe2Tugxokh4Z9WOvIxxCr0BITWPm2Xv
bga0cQpvhc3PUjYrODz9rqDhL9lVT4HFZkMNhHhlO0CCYGDPK2Ou43LvZgc+sJ7dajpUGDlSPhv7
0JJdgd2i621R+eKLRKBpEZZNJ8EF6RsVoyRjndPvZ97DkeLWV0TfbkpA2wpPQgAM4cJPSjCu94jB
DOlLN16WR242TLrStajYFHMqkHPVITiTx1FNDzXtyxbUzfQZzdlPDPJoRnGkkSulcfZAKmNVs2eU
fNJqhZ85Z3zSbSekUHrIw13cX7Xmu+yvrfzwaPGmL4ap1tjiyupoWMv0qnp81oZqD26Dq+cR5NdZ
/N3791bmeSNvJT2lBoa9X5dRcnbgYcsGp+T0Bie0PqhwQFVrCjpjqho7Lv0/ndQljnaK9qNJQKqk
j8zBJFe43QU9F4m1oaRxU+2K8sco8Q3QrOEJQwudD8+e2oq3gHufbBnKmsKaQzW4ugFM9bYcF4r0
EfhxPU5ttfQvluAAaj9SfvblHQSZJllKOjNyh0c0LVc8gU16YKEI870obShYMCzm1YqU3Jq/wqCB
IhDY0UhQwjE3j7PyqURY0DEr8srHFSrv/LfUEFLs3fGs1d9N/87In0fAqK8IJXCNg+eeeunh01OP
QCODse9GpjgewztpL0wuPYpa5dQrJ9jpbnRlUZ12P3mnx4uh2mUS5zgTKyLWRJBzEhUDfQJ5WIV8
sAnDlNtMJkdtxd0sx0Odv+pop4NoxwnCn0ArWijb3nM4ujbiK1b+0vBdqr8BLyPCIVrnnh0PpYMm
Zq4iqZhx5eSODlZBziGjIEA2FhoiviFkD4CqxY0KGYcJoDp8ENFe18FHLMm70tMV9TUpAEboAJtu
8MUrq1rH+fiFVZxDwyOklztz7QQhq1Sac5e2gIIJGUVzERzlAtvHdQSN4afIOvwvPWnZmd57czw1
ySci83ZMxEXR0e7xv+LkNcjQ+Dg98ZoDJ17mGkUD+yNtp9GbMa8VfUuGgxNLEbtCs1Q7Za0YsJzZ
0NWu4NaHTgbHsTM9YATGZQbnP29osTDBkhRn1DkQ45rMA51MA4pHcmajhR//iPwmSW0/ZeNuILMQ
OsFYGMY5ndBqRh64z/xjmveizIhDZTklQUukyqRTmyDQHbN+BebNV6o5HI+5wvm3fyVR7VRdeBzx
DYBDgEAJvk9gusAZNBQ4Y/IP4aokuMK2giGhk9+b3Yfmn+bfDEE7KCWDB1LC/KxYBgUUBJm5AOfu
ICGmT/7KE360zHM8Nk//HSkA8OirJOYXwaFO8pkeEiE3Fxoj71b7VVpo6U3oqET61ugW8ZKsMKFY
qTnabYWY54NCHYPvBLf8LYpTz3MzJIFlYnqvdrK4yruF8tMOfwKD5iHfgRst6f72bBEincm4NDhi
qSjuIcyBOE3dM6mj3XAkgoplptHZAkyALhDJ2LYn8cUYtbZsHrLqp0UZL2n3loYp+DV1XLP2cNTm
KJylP7pOqMkGZT/1tWdrhGIJ1Mr0t1r9L4PLLx1MjSA59xhmxxoZZkFTo6ZJ2nAQEYuTL5yReeL5
nkjqlGsFkvhMNTnCc0ZwG8+0PZl9ehQjjl/aDicv7RPYpnm/0geGuf09hyrG2Q0zAR5d7Y960/XO
Vb71w2+pbDZlcUYyhKPRVs2TygbJNI03EOA6Q8HGbv1LAHos54Bcar+m8s9XZYu1hv07kc+puc44
WJf0jtqN0d5DRFM6L6bO2VMTIO3x6m7M9gP6evAB9DoVxcxQ2AK1m9ls6lvUwvjeSNETJag+W0ns
bq257uhXdUg83U/D+Sa6j4iquasB8YcaJUUn9nbKiVYPqS3cY/GtDFugX6HyqabOsfgeuktSL2ph
M6NrU4cCr766MnD7zGcMHujZCMIbty2+0fpP4N9mfuaULkBRGpalsO3/CPSlG8OyDEeT053Eg9Ih
W/J0PFileRSll5jQ1ghBm0j49Y5u+MTIhKJ7j03TDHeVbK6NuMaVwLmcOUOx9ThUdEW1z2ZYKROn
ab9TbnKofXzxGt/4M1V3h7BNjooZXorkUfXntPxKOljzYNRWfkEeN5qEECewbNEYmsE7r6eORxY/
arBxdb3NRQI2tpxJRfUAsAYzkG9LRIvrhB/n4bOOP0RwZrCBJieuiGu5YKab05tzBcvKenGhGObS
UOmhQymnrkto/esRBxqSm68aJztIpZRwYvKvArch92+29JyjkeheZQWYCBY5hhfxIyrvhbrVxZOe
vlQVHcdvnb78/kuZcfqyA7y1zb96thGFZR/vK/NRhreRjkJ2gI1Dt3li1iXRujPtiL5G6bgBuJjW
Qe8ZAauReUAqqhEKsntKwmhq+pPPDwJHd9ZaKqXBxUO4LST4ICPo1OI+ErJ442gJ15smXwUIysN9
370iZDtZNB4CTFihRHLqOiNuGWRhfjbYZ8S83db6fTsy6uEaCnYVbZXhd+pFcarcivS58GRqZPjt
+PR++tTNc2Xs8MehIJxhrJoDKE3N1xCcGmbA/bwN5pJ6V+qrXp8xUnD5/0DvWh3vOYDEcuZZJXLw
GGrogS4t7Ux1sD1e8hqO6vgrkoDGDPW7Tm4A/uEndw9Tule0YmEReOhgdA1XfLcCARvSkcsXY7r2
DJhWAJ7lFPkmQ7wFEeUjBS8qlaT7MWiyBNgKzmL2ifpvtwOt/8/nSY91guLZO2uZxS5DkfWvGd+p
ynYWwHKgnPW1NQh67nxX/0nxuw1FOxy3OKHi8BUv8vrKDbE090qRXEg3gxx2PT3K4ksEtKiOewNc
YefT8LwV0+RaQxSoLBQT+Y+46GZzs962EGkFBo2zfNXmL4VHx8Cyt5LMM/sB/6gtIeT7uvRZDilm
yXfsFvTTZMOBP1sysOZYn4XzIFsEwW/V3iLMjyOK6Wp2wgjgrnnZqQtZzVEojm9WD1BJrv5lDCwC
6dkdNwO5vTpOPScvk7nPVxRTJpMNHSH5HoY3Q6b7TVtOBhjr1XhAgJyHzA3bpyh8efQ20vKoGiex
/CWjgs0sVeZB3cORpGnSalZeB6fM/+e3Gx+GjLwFH23O3jnxMFxfQhpi80w/ZXo+ReajEwfSJZUA
KK3IM++9GMqL95beEJWAuhX0/Uz8yYd0UVf6PjHTZa0ZC0kMnj1KmZ7cGOEQ1mRuq447vl0Sm/SW
aL5ry/Uww2OnbFrloeANq71Lrt1rkURXb+pu6xzw9ASZAa2hmUnoEVe0lh8hqgVRaIFYkKlWPaN4
5SFua49m9Bw4XwdjbvXKqsnAoUqMe/nx3Ooep08Pr4b4E2iHHhYl3QGRj0TB5X3nfI+U7++NAs1/
PBezP7iAWKZpHSXhqWJkqYFd7zieedmiSjiSJzCeUdx53SsvHJe0KW1BLkHOSJPNqSyh96LXmQKb
6rWkPCQPDRmpeoXN81dVv0BCLMAAFPm1I4m77F8PIlNZQS9IDYKdRMYrqKFAX9qY7dxXwkdxBRN7
2hU3w6LVG3scdqybLE969WySr0rFlXpsEOEIezbyJvrCUBNJL38AWskQgs4s3gXb8Jj5hE+4LJx+
0f6g/c0y0ovQj9Amr2pjrs/QmgAaMZe5AJ7jfVHUaaQNB5x+3EisCTnoCD8Krp02LnWafYxWYheg
bnRLsUYPBJ7Ex9i4KFnGNvtQNxEAzN6trZDTvUwFGbH2lzGVNTEwnHZkLoXIsFqnqYtcErqeQt9F
Yj9x83vHWhJz+1TeiLdCMCWrvqlgUO7dRUqFHvbXzqeIX3oAB9zHUL9zZrC6+ep9z3bbI5EV4Pdm
8bPSptmJcOpkzCJwUaBOmOqO5Aftwioh1j+S8sfR3DWoeCkrXfGcQ6iM5LMXoN5ghjUtkd1TjU+w
oDrhojTwav2aDvs912TbVN8JM0PSNQDzYoJYxtGdTmdRhFe1YKsbrkaTcVFdDM2IBOKKI6tGS+de
FL95uWpQCPoUXiDssJvJBE/l/4bwq06hzXm/RqA4M53oTq5SpS10DmYFYFIPftyNkwppKDoiZFy4
dhQpzK5pz0DaHpqLxjsSVQzqoJ1pSWbnTMPNijiPQphnBBt0ZgM/M7IjnPopfekyWYT1qunXJFxb
SQ9/fqPWSL39dQhEuf2BO+U0MzRIXYfzA8FYhXoCUWsJIDXCkVwJsDDp5GjjqxKp9xHKpfcEl1VK
pz+I0Yp7TDkB5VBTz2cjoGYWUkWhQOaz0/CiV4m0uSm2RntM0Cj5cwNXQ+ohTCGTgZkRTV3Vew7K
bRzZ76cJJhlidAFX9ODLxknJEUNKHT319BcXtZUzF1f6HY6RDuWMT5DYNw4JlmBG1Zj0ZfcE2LcP
KRU4nF5y6VPLqIH4P5CyrIoDFNyamRgusuKvYR8hhCha9wb9kZ7pv84sq/zo0kPPckr3NY0xP6F3
Ve6Jrs6ZwFYoE9VfNTuUOUFTJ1iqTiAyktPuqQZi6pBT2RIgVZ1qdZUb57H8UqSfkOC6LP+W2hbq
5CQZdAQ6hOZIm1WVHNVDZ8m2BdeeoqXpSCNejox1KSomA2orGvgvoeGlyao3pY3A9Epnasb0p3jG
PAQtZG7/kBbXPMotgYkEfcggvYQdgB9vUwtnz0WglCynz96y9gLFAXilILAEQLaYrK0ekxKN5oE2
0sj99GLv+MleDB6jSLuODiVLIhQ74anoAej19NnGhtOGlAIM9llaaAikVlof2uEydi6D5ZFDxmns
ENBJiAI592thNHcLxUk5UWgGHB7c71KPi4srOrnoK0QYWvHgvZXFd0+m72SAYvmpZ0gQIItm41Oe
ccYTwApg54PpcU1lIL90N3CtLHIyBlSDhmvNKLYgRx0ECTNUdPN2APEmSenRMGDUEClo5jNQmaFp
mlPlzPo5CGU6navZOQ5QvCCpCGp8iADrWroRdQoWv5gLEsV7yeGLVD3BBCma8XOEsBTowEVH6gw7
Z2mvhEcR4cIlVq4BsgnJ2afblpYMHw10IdAlBJcdjTUr7RreEJ4amlQG72LE5KTAbih32QsaxsLX
663vHscuPARj5MTuEVKR4+E90NCR9DGCA7zlpbTqpGwZVQ3xjGj228SpUzSfaTbsBDwh/Qw750g7
gYOxMY+pFGMDxnay8drGSfQrPVITyJMQOU1nOoNpfPdegvQvlEnvo+EPbCew3S7epcQx1YT3EE85
e+jFfpbGm9Kvlmn/KPxzxrkSd+xcolnsCdXO9/vV0MhzP6MOmoLZkuF7MMzvFAdMbDTnoH9XxlXT
42XKFZ4VzKNp2rfQiWUO5PnI8D7OJSs0j7Es/fRxthCZbxdI402khYV/0V0IKtGiJp0Ah8uX1ACg
btxdF5EkCQ9NX3og2DqIgNmfrgk4RblTZGXk6r3pCAQJt4ZwIafQAxrUEK3k2TRvRlMliRho561w
461OlCU2YITGwBA9adFJt4Heec53dAfg6QEwZp8BGqOruGjxliuvURTRvndpvib4fCk9MRey+h6M
cTPKNRIuoA2SepQDmFa6MC9oV2VuvAmHv5FRIGd6c4DsD8lNohQeW0jNjBMrKjNFuJWAiELicz3j
WaLkqLk4Q9lThqD4LcNv0CMO0Kzc20XaLY8vxnAeNabtLi3nNqF+AX9c6pQC2kst6SmE0BiQH9ct
biJQEIoao74Z8kNNc6Wm2ZTnVyUayeWishFItMK23tKeDuLMyXnsgiwi+GNgHlwucVcuxWJEeOUh
Wm04ySjoSjxH1PBk5DEOFmJYOpjs/rivC5AAyZ8mboZBWKpqviMviy6+yAARyXye6ics5bb/H03n
teQ2kkTRL0IEvHmlA2hA32w2XxBt4b3H1++BJjY00u5oWmqQBKqyMu89V51OBIa2aIgGOePxVRwz
+oEQx5mAvLAmPfTcLR4dEyOTt3kt/gY5m5Mn2qLIIVmJL4o/gIAMnp0/XUBkvXFbDsJnYVwbDhZ5
pxKwyqJTEXMd2kJfMI7ju9Ofb+HV6zIBk/7Md+5phBGnzV1Zwx3pfmbDujSnpwQKQXZw4ScZnkaw
zQwkFKy03nCNEtTsEvET80DIwNYsUzJTiE8a7PnWWvXz5goDvbfeAyRj44hYdIT4nDYzpmtRKgUT
edaYwnQMGVCR8ueP9Gpr5K/BmwmVvqVwBba4GmFSGwV8yzK7KjXZw5jLEzD8MjjAqG2ods3pGAAa
SIsbsLeKiaXvmvQvux7mEuyZsVXAMh0SFsE+osOvI6BgKi0y4lVhmcFTYCDR7MFE37UhvJhopXxd
eGTmXPAyPgo4s4Uok1JGhK0Gl6w/Ya/LR2HdqtycbMvpZkix6lOHR9oPtNYhPjSK7Pg9Bny/BjVI
Q3nSd1EVuUPWvARFfkaQl3veg1AfODAby6l8D0YE+cWPAKSxrwGiDxnxc2/4DPmg0PJakeORdGlw
cCgoRcd51IJNINOitQS9HgTeqpw7ipwBAmRDLGpLI0lWoo/Ql1PxYO7kTF4pWsAarx48gT2O/G0i
bQTzR0vJDfMQb+g/VRvaADUJICo2CizDseq5CVFdJytdAmPPNbcMbXsotjkjZsXqVl0svgV9xpiP
VoS2tSjRMgoR5butMJGSDFUXzLZy69SY8U0a9WUrQ+egAdkqLerCfB1I3Zs+WCA0s60HHnn+6QO1
aGgjFwIRF4q4VfkUgf6wl2Hr0IiiaeUl4HhaK8yzrclJUB0Obx06tZJiQabPmtHOqCudQh0bGWJ9
jW6jEryx4XNYttaW8RWRRYRQrOYk/w89k3/IiKLy2uRz+FaD/GOgSR2Q76zCw4/Y4QcrpuQSGc5t
fMjmlqmfDZiAuFoXIQK/XvCZJ1FzIWUVeO+jrlkrtYvsIfWf3iVTESzzeQ/GcIvawdYZZcWquBqN
5JoZ9PI5ZbTau2ToOwkSTog+yj+k2lFUCifXhi9zqwrMSfnU2o6Q3QFNS8wuhhbVszvjq6XiCVjZ
Bfmnb7STJpJASVUr9spxHJRjx3jARF4lRk4KQdaihaeStwNdkVVLths/cPSMWTAbKE3yZc/fhrWO
7l8of1D8vU9U1zLc09SiPdQSABDjwYK/VSCKkOFWZPqfKOGOMegiAhNsORNlyl86oZxbN9FbiP0m
Q/0k016OSxQYAo04gaqoY9yR099qGLu0UbHNmLswnXDBZm57DndCPOxKRD/KIJ8LnxSm0ADkMpy7
TjoWGllm3finx/Hb0O2TMb3MDfCYpn+LITKEU7JGxgK26aNJ5bXQma+6apCnM8QUJapNPP96SCdZ
HIm+onIQzjW6MiBDG86V59av3XpM9lpZwgcg6IA9b4w3QwRyhvUys9yJ8XeKyX5RwJ9IPVRhTEA8
zuYWxAMxjvaVYq5ZB9i7Z60Ey0UorT05ZG6J3YaDljpCRew2AwO0UfIPgUFxFAjZr0eAEHMG3gQn
QV0XT1/lcGib8Fio2WWa6OWowSaOdnphwO7v3kzYFzRT8m0XYTBG3tVGjjlkgKSBMatUHlKkLUST
TKXcA+7rA2Oz0ndZlKiH2V5qchEQ+pDMAd+LcbpwMWLtmIYGI0o+moDOT+jpf1ERHOjAS/5JBr+V
tdJRzU3UfAHNcEgYSbMueF0qe6Q//HjduaWdzYpINl+bHoze1QQSadBqh+5QnLVhW4zyUss1ettf
g9gxvp/2vYzmlZZUS1KVIDLjzEL1ktA38jT1PY76vdYZ2G6rc8CHEqoERRGMQ+70ZJ57fP2LnKXT
K4tPROSqR+2tKLbBEoJNelOE3SaWLq2EyRr5PZ+WbAKCEGTEMQ89PSZSdR8ma1cWbMAKgN7RIgwJ
SqMqb405BhtRHZtigkp88MCRBzrC62yFJXhhNPIhyxH3+wZR6PQKR8NROFuHTEUVc3i3+G9B0fy2
CnoRRBkbMYIb4ZNVSM9LJ1QJaNopznQinbU3Rj68i7nmE/fI8dzIlgPltEm/NvZWZTscAvzyA12A
Gp2sF5aLcrYje/lShn8z6LQWU+lD55hawP9Oa1eRkh8vx1lVX1V2iEFt3CD2PgKj+hZ1haKIXhab
WaEvJGJWOpOettKSC4ZFTgEmBo/t2xfDfW4gnaDUMEPLNuoMpUt6TuSEc9HaFyIQE7H21OFMIYZv
UUsVTFf8MP/AsdGOxV0bK0fJtGNcEOLEAX4uQAIaNZnRnXrVfxm+tm3lzu26huyHH0XurtOEAthL
EHcS/BAner7EZA7oXVC+RmjDxLHmx1KmUgnjfTpX0Zk32UUHyKRAPBGiEzC6DYc1WUPlUhgANzJC
K5Rbk2ZLSa1szv2Q0liy6beUwU+HdMoar14U32lX2BITgonGUKx4yyEMHAADJMuDCJdpM0WEA+R+
hHDAT59KI9vKjY15lfFTIMgxyOsDLAInmUgdJWo0RoCVonr2YncIjJ+uqg6eQk8VlGVjBn9+i+qL
agA95yC8RdDiSZ4ANYLkyVKZ81DpGBX65ow+TzUpiLAtGgd0P1TNxyKpMhkCO5mOyzgSEqR5AFJT
eiX+yN7S5muNhjqEi304MG1KPSeT8j9UGMI03iSo5rVVO5XUXetpIKsGpnR/oEI4KWbwporaZoIn
IDJl0Amqjj2gz/E7R4hUGzd1jlgR4u/Y6Dbnkk056bYhQsVCWqNZ2KOSCAmHhwNVtAcfkyhSnqHy
vzUju0/glsnHM4sCCQ+vOfS/8waQdEusZorHBh9+wHTLkH5zziKhrJ6TVnXzUjnqorCvFfOcjySR
IR0YAroT5q/Zar8UIo8qPJgtkv4pc9M5lLIwr1nWIGui1hUlRpCeecn0gZy39mgy7ezGOe3kbywx
48a5tAW26zRJfG3H/iZTR/c9+GrpEzT2VtMhP3SAogAyt+ACO2mjFzjc0IUpCOsABNidckz0zBaF
6d1gnYpTSIdy+RxoYWqc/g2zJ23WX//r/ZnpMfByJzJLFluaFfKvLN21UoRVyQRDb7e9ZnBYDffw
Mr4hNFDqMFbuMvTrcDUqerNKJO7VMtxEIcPSvt5FMwkplw9BpTnCBFo7ZdKs8CwYlmvGBSSwyM5I
/Z33X2TdBbehkYj7Ikd/6AsX0eMQxP5WieBiu+lTVPJ9GPCNQ1l3fHWjQWqIybYBMbuvckSrWT24
0ynlj1W+vFXYDhR6LeOIZJunOQpfVVGuJv6UieDRLAw7QFqmW/TwFY93oa7Td5hx8JstPBVtlXJy
VvWDTA5BL3kMy4canlcuDMtaQlo2oqKBgnqA/VTuOAf+AsD+AYldHOOOY1dijqRciaELZFQ4e2X2
TGTmbgmCwzYu/LukjeU2KEGjxCltjabpLMSPFY7A+Zdaj3sUS2BfismXSBg2MNf4nTPqw8UMKuk4
9BIz5nY7Yt7JlYmuodR6i0rUyp1ZiutAAaqdpTqKKENqNqLMwXHIoHvRUNsVoC1ARI29y5UWq6pm
SRG6Dttzo558hU6iEOP60TxiXviCJ+FBdOryfAqdHAhBkd7/4cWkrkw2IQXxIplpY30tFMR2FpgL
Zj5XItH3SOFJLjWh0lw5o3FkZvDnptTfqrlxlSNZc8X5F18utqnnN7t/vzWOK7mJG7dLP3Xigw6J
7JH4Nf8iI2EtqxivlKDMlO6xcouZ/50LAalRHVuL3vS122rAA6OofhNleJ08yvoqmBhV50Z/zKDW
jqRynPTpO4E9s5hUbdxnWYueHp1+4j16rUMGLbWcKUicQSILS6UEkIUwumdAYOk58hOTvDXcFUlX
C2t/KNSDPkrb+YszuKk3YTJPGaEran7tvED6yvvs1YaE08Ry/tS1ljYO2zC5sZXIi0y4SoRPYIe1
muJmbOgiKZOYbCNmBVGNmitXxqfs0eluhMY8RmHgL5LQbF0eKVML6SWlYnfLQRuYAOak3Df2hRSX
kFvZ03rVfGkKHPZksMr7mElI/HS8Sj7opT5Ti3s0mN6lAJiWp0hlEZUY62z+0sLrL8Eg9sdJJ2lQ
1XV5i1wgWcVhrKD5Kg4VJ9/TGEb9drIIW6waQzoSfwJDURFWAhuEw2qE5LitoN8oiHDHY6WxZw3J
RKOozYtbkRgHoQOAqeJzNPufxJ9Y/vVIBF9lAU+JZvGdRjC4NZMJTLrYksm5xCjkeJcHJk5+cyzX
ZcXkgsSiZlmHTF4FINHORfCDCqG4jCqMU47ZdMhXC8K4iDs6Bla8F/oJ2+EECE2iUjZaMD2BsNfq
7AuSG85phUK0k1BKUMqzqVaJk+ud+TEZjpinW4X8qHMHG/7NBBEDi3qRaiQT6xB40SN0N9GyElhQ
Ku1gwSzf+xqAVt9Ebu5zWhQ6jl7dhmeu85ZWuh20HapgxOJEOKYgajgfS0uiRNuLyvgsW9exQ2et
smyU7oy60EB3EdIgdIa0LGdho1KjI9vhKCbUqIRNOroN/rpZ+7nR6Xmj08LfD3tBuyLkU9BOWOpa
lewUjHXthLItI2BGX5Nu1Gk9m0FoL8BkijaK7jYIwnW+l9Iey5FzeEvZcOyZ+ZHvmDNIoUHCEYLU
6SVM/FJyE3rIfnLJQVmhH+B+ohuOE8GQV0hIQ1zHvEHGqkFoS644jhTfRmtT689gxkf+kANnNtfc
u3G881I6KzuScVrpArEIsY0yHjnRZ77NVu9pG01eobrFttJBOwQJwFS4XWWaXU1XcIN4JHZ68pUQ
KlUjlnRbwem1sx/8eOGDEJYo54XzxtFcowW+wDjB1Ic5xizrQ6eXnWj6oIotpEOKE5vKfFJJgNS+
ZOM2ivdBuUrKtYNgIH6MSAUlkz+M6tRwxh2y4Tn4tmGd286K03r3RNvHYAJmAfzjINlgV2IIguKX
2jzuV2W16Yh5rzZi+5ZwaMpRInqcMxM2ygDjPLZDmhnLHtpFsgI0q5w0ohIJQISxIC4tbET1srST
Ten6l/INrwIxmiDXVUw1OrOmk/xvpIFYAbZuOczGEfIV0ESHxfLukaq5RnYDj3EHmn87bLn6db+e
NqSr2xBcvr3X7DN7hg/9pb+qb8QtmDYx4eX45DCFyoB3wUZIp+IpXqJDdEj/jFv3tG76JTtgL5uU
pS7fm2HPIMO/+ldaIe0juedHsIXH7A7v45Feq/um/4xZGDq7Dt1WZ7ci2d4e8A96dMxXSUoNBtwZ
A5c+OwxwauU2YTg8DM2tRDBX0JhacD/CZe4dpX4XBrRqu1DZpJOtxsA9VJ3R6IrPGk2+9SW8jy55
YofyWNzTKzVY/yAL61w/ont8NL7RmaXkuY076PRzjGQL+IfYQc5SC7qxNN1GOdnWvJVdWK5k7ShD
l9ZWpGuYv3ToyIAauDRcweRi0gBBywSihunv1kPmj8lyOucwejyyqw6oYXXhEIAfirYClP1yxeCS
JZaGb4s1jS+2XGwNmI9RdiIkJUsHRzn3aP9X0/CgKrqqD+Nr+hKOKpgUlO+CQz6ul78xq2doUhg8
QPsqPtHjsjjmae+Csfvvo2fMR1VHTJvg71v8T/6eozBjRd+ZZMYAG3EWl9t1vDWVe0IHZVhZ1QUC
qlHee++WpjcVqRcpYlDBp5MebRH5YlcJynsUvc3tOIwKuPvLJY4/7n0CTWlQo0UbGb6vGG+y1WLN
YJGc10liT8mywX6OR4+++wKqv+GfJ/3BRbK019ba7FmJmP4hYsbCm2FAMdEUYYz6HgWn6X4FAuh8
TP/Zp4Y+crSYcCJYbhK+P38jP3nWsPWi5E2xOPjdWhGX41m6AmJjOHf3ozXwU8qeMuOYuzzDTYPs
z0AfBaXZ28wgMjaLfAV7Gz8nxLQ2OyBakIINnC6j2gf6DtGzSOPT20/NUZ7TXZwxYgayQR/BQjPQ
PCcJDR/RwD+cEZhOLGiEE7PXQd7H1R86SvuuUM5aKOgQqfaH0NiEAIDKE8RYdvEdQS9QtBSDVKND
NprrUexXIqVrY7pqfzWZQQ1EAnmUwYH/JSt3I3pTvM8sWHela8iPDiVNrG0AjPcpn+XK20UkLA51
d67gYFvgvTTIduS9ZrdUuI39ZyR8qqgSx4AmvPzhRe94QQsTgCU7mPlZGSx7nCBixuxFo610GuW0
ZbjZFQTbTBYYzXI22BriY2qjTcxYPOzpjWd7KLBpTDcRrdE/UXKLz9Nst1NxZ/3EADmg4+oKGjIX
3zrCNOZU1pffOCK8f1wBOu1qwgtYA2jBv8khE+4uuJKdlN0Z02sIB+QlguYAvI03IVjQqIV/Asb6
9PMI4lsOOQ8jzUZL+oOaj6h9dn5FDJwbbL1dNE9pn0bu0nfh6JbgN82Og7HFlsmFoOjipscfwhSE
aRmdnQLNfrsImehazBQWxpMm6XsNb/Bt2GZ3BI8l8+zZzM7lIntgS26sXcDzjYzaWvQY53U8jhsO
RAO6FSTqwzd+gIg5tr9Gch4Ql2qeGuKPiATG9C4izsePRvedpuUyAh9B25HSCKzqHDXM7Fa7FU/1
xaA5auz5LdIW8R9wFeCz0j2tvurJxfAjmCc8TTMYk9dHayCds35pkyPUpT2CY3EeVDMMwKlJQfnT
AXW6g6X69W/hLXrpHF1j0nwWJO2dhPOMrN3HilNAaGg4FrtNqu6Mlo6qLY6rTlgYMKM4nL2J7+Ut
xjv2rn4VvyblNDOp+Zlz+ugyye8pcUxCclUkdAhuWZ8thjc0v7KzVxHcdw+wtRi8s/KlRhueqN9W
CcGEW3DiM/MQLYt8q5qNs6fME0aGFhwUEnzlaluuWx6eydzIwR38cUaIK7OZ4hXrqOTeUxzNhJ+g
FGHgUJX05V8eABjLLa33fspWlALquN1zLZl0MLtXZf7m0TOTbjR9FRP2pZuLl56GU01XWCw3GTZq
kkwQrKCplkE2zabRDWaMSdzIyZr6C7Mz187OSdwPGj+YBowIafr0vJVFLj40FUwxrIPxnymIFZ/M
bYghuF6lFTsqRWhqdtjAvvLm0GFPM9nV6SrRNV7ibuK2MWBJobRKKKZXwGqyf4wZWK+DtpQ0ZlvH
HKVAhYES5tuPCGKA/iLTzh/tBxRD6LFqk2uClp85MLK1GaWF7B/NE5nWtOtLTAMcPuenx9h2DNb1
bVRua5T54hqrtYmq3dwMIAcmRPesCKTErKyC1YzlYgKjFi+1GBnlsuG9W3M6SOi5mJegd4VoLxRv
Sucy+fSF/dKjfxoJv37/iKxHqL2y7DOUuTS0Y50JVQxTN20TiBYoL0pzoeCLVZgE6CW1I59FoHRr
DThu0hbrzDfB2RGoxJlJbCEZIJ/JgQ/X+QOzhJB+iEzFzWOAyjnOjzwQcPeXcoVKyFeedCmxndf0
8nOUsB5+UzjBKX8YVXkioYQ4iCHyaZKJYvy17tTvcYZgRE3NZjPbQgLMAl12KkXLKQd8JCqKQ3Js
JybZxgA33+K2CVe+XK/Rwa1FlKi+ni5V792Yzpb2redzTUFCL+hpkQF99qd77yFM/ZFrKNEKGCxp
3CAxOg9SROgEfHQqliVOSv9emhC+zOYzqEBO0ZdokZwoM/qFRKaQq4nJFWi4mk7/ymj5jMNSCxGN
/AseGBPh1+N3uoB1LpavZUiUJ6e30ge/bfvi1sDD19oG3At5VQ+rAF8VJuV+kw9YrPXe6Srms+yh
a9pypbnCx9Rzug0BJ0z1sTWpQEr8qLOZLSElhI4qvaf96KIyww+2YB47gmTtljSkqag88AlMuJ/o
k0i2iMUtdKSuWrEPsi6PPXnUnCnm0oOdClkSaeOgEj3XusWPjgp2+GYMxqHdwFEcmoAXNrG5zK0j
WwvOPuWZ3ZPzBs28m9ymffeeoijNbbb41fa+uZ9O5eKFlW7BHcDP52z/gSvzYDgLjYYVZKaxAcWB
VpXQCiX2YaNxzffCV5k9vDAQsKDgjox2RrdX0tM0HM3mzQzea/Fu+G+acVKbn3lKLxrH2rhp/htx
Pulw4itUcacZtqhjyMWoa0PaIBId30mTnVIoC6ZtMlphR7X4HtkHW9Hs0qE8T5Yis9F/aBYauKzo
VOsM9pv0VFZXmUSccgNXj0UMLHVJs31+hnU2V4QGm6F0OElKAmOpS5/ue8rPcKsMG013tHgjY7Cl
a7QuYz4/DOA2wO82dlTRFWnItuls4QfdgiGLWzuiAoR3468qpi7GJqWpxewEia4ffZfIGKoCJcFn
cS/OzIBu2W16z6FK/yo4Ur+C7/oqPOU/5ndxZheGYzQ2tlGchRZJBOJFSj/QpmB9/FZBLrVvPcAJ
NFoDnTMbdxVOSiTKLYOdxHNVaUfU0VNr7DG1QUlwLmax1P9VCqJtjttwUMgBfvbZubLcRnp0/pUs
J0t3MG+aAqFEe1W6Y5Nm1KCqG/41YOxdamiQ1e+GnOECKYw3vKDREj+yGedf5JQjNtb5uWwXsQeA
ZAIhZ6Gipo7gOtblXznThCj/ocEl80LfPXtKnVf35JjIGRHzJCG1nBfJXS+nLVAfTgy8wAmn2EAt
Ma/5uOIrWgBoUTU6srTXqDSpD4SDLxzwnrETmMl6z4mNrQdu2yABHrAr47OTfuaPvj5HxmMyf5UG
2f4+IGDEuk7Zm1qfFZ7C8FhqO7U/NPpBLWyzJ3Xz6KHQ9LhJLLyH1m8i35LwrBWvzPqTmg/+Y2/c
g84RaE6qbjognj/G4QmoTg/FqttWlOCSsMVlmuYrEeQlPWkHQhEeEpxl8I0QORbZEp00pQ3lJSv9
jEr5Q93FpXtv8ouuBsUTT4TgBbuScQBWfxwFyZotlfuc2mp+jRXy3EX2zTAUDiRbxfTjv3uf4lU8
5g4oTFJEVJQISywyprikf+5L7KzrKfyuaCUw085X7JUyWrHWVcK9pJ4bHPFYdo5j7LbKKWIHTrcB
NHJoTf/+tE+MOyZWxCTcux/8UiJ4YnN10B477HadW9/Kjbc3N9FeAdgXLdjL1+iI+DGsy22/OuZw
4iqW+IAI8GX22YcLzIW2DD+OHdXOdukpeIWn5I1SqcYyPvumlvUXCfVivkKkZHzU79bZP9FDd0Un
2qW3Fr4C1lK3eIOT/tF+Rb/wCwHNsPVw9bVEIPQavRK1ATUAH8LwgTGWs4RXE02zEJEWDAxPE7bs
Hn8Ws+57jOBSCc4MCqBNpQsqaSLe+bC0cMXyIewRQMEy4mXbQBffKEYNlIFL7MdUOpxtaZdUpBEv
uu+IXsdf/FAvIc6h2WKyiIGXdt8QtTAs83Voc+k3YJJGFP9HJYKVGlgM/4D54b6gQuH7o3f3v7hw
EwbZbPN/UEnKdEb4p1oiafOrfYXUSFhRluXRDpAhYESQoVwTNQ3/EGY6r5NzP2Md4PqVVrRjcIha
5mkqLojMWOt44DDp8ywabEkRtLLx2HpnDu5T4UqWW/Q3AwU1iRq7OJBoVYqIztlu9YQePkYBvR3v
qTacdAgpdX0l14r37JGxZiScpnx8avTo6GMPOhUd3neCQgl1YIUd6e+K0FlwCPMzQ60VcmqcZrlN
xSSW/83KS+Wpy6wSTkb0qrHRi65KHIQG/P9rALlOO35W2ckD2Dev3SIvlHitgqbDXkgWkWReU4w+
yc1Qf8JjojxmEUhlMcuyaE4Kk23h/arwUOGLTDkI5yETCeVXKi8TZ30Y7Z3ASOcgkj+D52Y6FfmJ
b6zwGeZVtVQ5AwAhNG2197cVkhxlFlXA3GXHl2iNGOwJAYqdFuVOmupYKJFHWdOtRBXnU9ik3VuX
fbREyfjld+N/RkR4J7fOc8N8r8c7dPqe7yq0EtHyhivCnjPgUf0amU9nbXICFdWjyUBbROuftqc8
PiYq7AWbBqaSuj5RvbqdnchmimrixeZeIk1+9Eo0cGhH4A9CuDjlJ7yxiHrAK1gtN+oyIXsVxKm/
If8Eqw0tO9JxIasoyq9QXrzmKonnUEGmQgzKXhNWuv4eGvibCicMd0zC/OogpG9xfS4a19NvQfue
VcAMtnGwxW1FS272v2CKIABy06MJ1mluI5WATKCFLEyM2CWkbqhcNBKjg6es3oUCqMRxEI+i6CRY
1JR7r3zUgat5J00HwyhfJP1bbQ61iJ8fDKpyD/nMRZdmQClTXHwl+UdVuqHGE7KlgA0816h3VeWA
uTDMU4D5fjzL/UujJqPlmeYPdA88KKDaZeEwT/b9FTZz7zV869xbPLapdmEWOntLTIM1JNpyNg4/
hVv4OTyn7/gxV2PsXPiIcoFJKAwCaOwcMFgscqzUsJOCpcYECo6mv2JSzUPPEsOKkxoLliGiT2qm
XWnsJqzM4K7sSCNLd8k+AV+KRYO/ir0RG/LsUuYAxQPer9iQOUBh06M8SWJkIp7LRAZ3O1J7DVe4
9pNVd0lwBd8mi0nQ1qIJcMn29btp7hWocDbOR29ap9aSchcOBcUO/RXujUjYTaiGI0YNUXiFVRMD
kE4c9LcM3GN41fFKjVdSuSaBbAQbaezKcSQobJvGCOXQfNnI9mj5j79053AYh7DU4c40iKfXgCuo
uCm3IX+kkp2j6ZqyD4vjROwQ0gmlh0wUvb2Wyg41xCIHDst9IzmD8EWicTg68bC2EL72665YGXgG
C7SR6zhwhOGnwEIcxraapbOim/hjunHou3qA/TswIR5BDbrddit9WJmyDUOlnD1zOyJMyE1qE4eS
n+sU8NbPm4SNA6QPnLJ3fP0cCn8Z25eevzXmhx7rj4TD3DB91ZFNc1KRSFjDye005sWn0TtgDav9
0RESbjr+XeUW6BAPVYDnUHLZWrlWh9mWkQ3nkrY9mobJXJTjpR3ozkIWQv4FvArV29wZ1M9YDjnm
cPslebDTf0BRHpGgviNr6L6w3vj4HmBcmQhfkcos0IlvUFupb9MdpoP3V927g77z7GzLUaNDvIgO
iX4nPTKOXwxlMJ7Dfdo3p+rW/9a/5czHEaDl9Fv0YOtS3s8+oHzJwQltX5At56kXsjY+WHRprACQ
ckb0z8XBD24DpU6WXvTR9jAWQimN2Ta2hbiRvG3Us9Mu+hdd7ld8kd55ddTGdBLp8nf9Q4OPBS5f
X+J1LX/jS3Wy9hhNHhmMoWdz4+I4pvrMCjFsVej5Z/8HGecESC2nHNDYLo0fGuQcUocWSndOtdsk
42Gio8UztuDqeyqv9N734YXjJ2bwYa1P02ZS9yKxUOFW6E+dMbWrVMRz1oyboak2hN+ta9/iPQ0L
9OuNtCfsFPRQsHrIGtAKqcFemfXIGFHr5GnowOwpquxq9TETcxQIk/9RMotJZQ5UqowBZegelU+M
0JDfg1pHtNepJz1lzZcR/LF6PDsL6eJQ/Ki9B29K9b7zEeCOHmykuvM5tj69dMJRFv3pGstGvlN8
6upYKCkKa2lrTi2Aarl4Fb53DLRhH1dtvIonhpb8Rg/Tr0DslOTjKicoOwa3lsnmT9YLIOYaxuhM
8XxOuxUSKdBrNE6sik8xh4sj+IxapIxOF6xSD3q319J/YCRZT+XV9LQfb0QQqvocIgIEsciXnE5E
+z4OrJVNubPYr2RdOweQ4ZsKeMGYnLArH8ZmYAzNHZlPQKXU4SuhkPXbcxtU4aYbxk965O9iqKzS
QGXb0SNtX75HLUOFWuP62i57paRXmKj4KU4AcMR/fdt8KX31nkw8d40J9TaRGAqOJb3FiUKaSOSV
XtFaUjROEUpoj6LnDppZ2fg3dlXPh5+I3cUPIiCd7aWQzW1YJG8KUuWFKsW/oQb8qEg37OTmStQp
ojzU1MROR5uuyq+jMLlT63QfNG/cbiUuX3C6F1/u68U5m2M0jGJcfwCE6Z1AbqYeu6PhWAeQi5m6
LFEUrfI1iytf+5zP6P36+Xyuno/9A9by/DXzDwZs9vy/ObuFeBwwzUXL+e9EWL+iQbhsQPYgiVo+
jcXTpX59tEuMoquZCC0A1NlIN2pHhl/9hdRCkMrWQb5aB7DyW8xVa9qH/KAXDu6cK9mFD0qENZBm
rhkX4A6LDfgmePYNvdSDtJW26b75oEvP/LLgTxFvtAIxuPDW3pK959+fGU7FN+pq3n8q4AK+rf4q
gyW1sXgZ+dFsGCydkudo/3vxOyIjeBPqHTOgNUMWBnh0Ocg/sGc0PdYxfpChTi93RhXP7wq0Oqje
0FZtFaZ+y+/r65Kj0XDmseBd/klsnoB3f9Uv/v6CxSfmouXnbscskrs+sgPbXOu8vfOlz2/gfBXi
/EHxO8WKNYi/HtEtsYnn7oOsg/3M5+Y7b9WrueZj0/hJ+jVhDbwD1Ybx8tlyxJf+hnr136fVbKJD
s3mwm69NfhgAnZWtzB/GUsKfnrHdpWNCb55f2nzJ8wuY3z4kr/z/fG8cSkelnQKmm9d1lz5KJ7D1
fxc9X/Z8PxXw3RUyLqTT/+8OTEKgSdOF7Fq8kdgUeVuDQ/FERCPaEG+KZ/Gsvumrw+CMJJpujvyS
bsKe6uuVfVOrTDcAkTD7w3dcTrvpRkyY9yuDCZe2TJ2/VpBagdGONuK3PTegM7/saoO6nHcu2M6x
BPQTd9lBtXGJ89Fxc+wAGHBLCJuHQQjgwnKkGxcQHOrdD2Tp3LEcoqJP8/2fLl7PF1sRh6zsKb86
ulAIZLn1S257841DGZgKhyyKDSsBb9f8IQb2RF+YE/eX8VPCqJWP+lragqi/8g444jXdczaciI/Q
+TuMA7XYfDnzvz7aYNN9THxzZLtfLBsjp2vOjRV2misZBPxlZCowRPrHsk2/5CtKTOVc7lun/rI+
+i/qXT5Did/Jv8xrAN7NtVZMBYkhgBDNCeQ+3yMEY/IOcQ/wuc+3LLiXBbfSVj1CiJ0+5s/UIipr
viJuk39rQ+0wrbEDl3TQ+d6Zf1W21sE6+F/dR7r/74utA+o15rHO/DTMdyCb8K/qqi5v+EW50fra
zXOe+ce0UXfzvJ1zLT8ZcPIrROW1zPLAXcKTP/O92wWvpXZW8jVXbevACIyHCUbvz/QjbYV/MNv5
iZFhyevctfMtmPOq5pWBGclau8v0JnLc8dzO5CikSLRXxgFtJJ/9nhuV/I3ppL5oAQrVWsJdylsV
zAdaPlXqY4Y1ITeXSRee90g5q0duOZ5KgBCHcQeakZc3r2dw5y/BFl7K8vXF8XmBnfdqXM1tuuRz
XjBB40XKdnLgDK6c5k4nY+2FsHi5BjcTDVe7ZbFBXxL+Q2O7JLicPFtciygHmIyvadzMmHguWTyy
4oxX7ooLMgLz5T/wM1gZZ3qg5W9kyxyoSg/yGtHyqXmPf4naQIkw8rd0G93td/OdavA2/o+lM2tO
XFmC8C8iAq2IV+0LIHYwLwpjD1pBAgmQ+PX3a58beM4yYzNC6u6qysrKFAsm3wCOpkRGPD3SgyJb
oAA9k04cx+OFvL4e+ENxpHDwBDgzwK5GrZ7YAlHiNhv5zXHPfWowhBHbPT3U0QdNBbG58HkQEWB8
mvrgpCACHPfApuC494sozS+8EwDkdTGE+okAwB/nFCiIHovLp07x+fDh6/hkTmDKvL2jUwclc+H0
IYcMXIUgG2AdvBVI3zSG4b0tvj62wQ3uXHX++tJYHPh6cpHADzaSySMH6r95HhyNIgmDCPoWiAxf
9x0Hj7HrjjIDgDZwIVL/Mx2QpY/7JaccVi/BwONlZnA2jUFk2KfP8O7wl4O9jFAMHcShhYg8XM1E
8VS06lA0p/u1qUBo8xktKDFuLoovWj7aBju3zQT7HSQlAmgas57m9IbPgdHjRYnxKwj0RbZTguoY
UaxxawCDUKpuSI3giC9vR7DfW76jpchEEY5Dd/TxMMt926yqFeUxRG8kBX8gf3VfzQ9iyFxgivAf
okOtzZTB1Ec0hwAGTZ6TsLMHDEMGTsYiaGbKD7DRf7tRnHvi5Cv/ftEHJyj2sTgdnwRDaSMWfhaM
PfFGHYGRViFjAHjCmkYoGBvH4YbdO5CYe7/DBCnXJ8BFa8ImEC/xE60DGwRdfsFwefOe4hdqPDNC
swggIpAM7FEp+Cw5CadbZn/N54+xQT/MwmNAXvcxT4AVpXuJJ7mIU8c4wmBOL5Bd2nw96nOrfF36
TFcEzTHZ0amAjdQBiqPIHV73wk2CnS57+BSZ2pGrncTjFaAarQB4OFJcEajo7yB4epySnCN9RVWu
2KCcYGOcyLhFHSUXNtX8M4OLU39fvz9H3aO26QgDSJJcbRgaIFx0n5FOp6anHQwQprPZpRAZQiBv
ILBc8rhiwGoEsRniGLnQOZDupDVpQO2AQUJf5S3gf+QwDVrSTC/dEeqG+IGKjmjgkOExs4P2HTRY
yEDjC32XYBQjOv3NKhfwQPo9oWFDJ7s7lg/3fsXD1Slh2Q0+H/AxNelg81Uk4e0d0YyEFsMU0XVA
hgv1EBSOEKbBHOo42iC/vEd5nzYQ+yQQG3IIWw7sLBCLQWx6kSWJhFC83qvuC5utv0jDJopEGMhm
iPxoEcOlhdgc2Dks9euyA51n2kZuYI+MWEb9IrlG/WTH5XEkPC3RVUJpGIIOHx0sc4kRgUML4FBs
yhCaCGsKDU0HMwCwRTRTrAl8wxVPt/uZbtoL0yWqw1lSqMIkYMyhj9T51+h3NCMKC2T2W4QCrMI2
4IejWMKqiZmHqHBx/HYMjxU2R1ygNiFAZEz5kySKTdTYpeyLDk/YcTaLXJkDmR0V/j/lnZikvX9f
Yie9yRvBMxHYYtMgLcehLl5iM1RQISDCIvxpjX5AHRaMyNGHB9j8nh7ui9EPljb8xmgSyBpJKxL6
hcUszoP8XURLmmWcIm963ReW4XgPR2vxmKkrTgf4TtcCxu1BhwY+DaX8JCHzlNKJtTi5lY28ou3h
0rsdvoGgxUgXZfg+9/9Mu77uns4FE7zQzR7DkQEIsqYF3ZYW0oX1QEceHajVdXVfaRGS0PJuOCHB
upRmSTg6XtevWfaLpudVZ/oOsWkaj5X5mr33w/6+6Lb91tjTGUQoWomkQxH3EYNA9Z3anp2MCHp0
9yRf8dlenhYBqoVT95xHzbJdFL/GRb+036Mfrpm3BTJCyrUeObgUaDSh6i/UVhoUiK//kPyho+t9
JLG/ANHai9g+35Mjsju3r8fXE+kyp16hRh6PFtP1ZKGth9vM+O2hC7PB3yAVZhoWLqPhWEFZ9ON2
NSL8XIRwFu9tpGEtxQYtsJjlN+GlmYCaFtOBVqBv5eV4KQeAXd7DVwOmER1KuHlhF3G3ySG+/XKD
EL7nZ+8rMC8D3uJHsNxkKEcXlSio/suOaAEGMs5L4CbYCiHebdGpBc5882x0qGWPYPrDsTaVZwqH
0SMAGbeegrro5at81c7p1c2bzTXU/KfXsJ4JQ5bmNmhCf7C0aaE68ljJVxjkMfHM8uCTmncrhm3j
iIyjc8U/UVFfoAO3R2iDZwYd77rO0c/1UfNEmFl2+N91sSwXLB1dqLRX23RthJoLiG5TjkaM7Z2r
gx4AfwUfH/GyLUMDGaXM3QR69lUcVSAyfSgQqNtAA5hXhneimFqL2AfGT2ZxeBa0gM3bge9DYaZq
EShAl9KcpFClMMa5HZS1/jteGttkq36VuzSk2VmfpufHH72wAYnGMVkQ3eKrg70jH4bMgbjLjgKX
Rfs3hAjm3nDHUq3eTlbJa5esTnP35G5TE3ea9dUDaXAM27BH3KIgWMfn+XwsSlsR1+BgspWf3KkK
CweVDU75Fvbxe0WbBI8qfkPses6GuMSQzVi9GZniXNLn6T6/ND83AtQzJOYg4YPo/oU9XV8weAib
I7mREmeBuprE9b4hDwHqpSW+fyEzjY4oEATtCJh5uYkWm0t4YV2cdYvHar/JHg3PWDWz/LshsZKt
mK1r441g90ESypX52ILNIw1/Yg5ff0OAMj9RKbLOb9kggJn3VYelhOwIDHKHl2DvIezWepr7mqF6
mpuTH/weJrTwv4tlEtKO9e7exzeWxjKH7AiIbWYbJVIdzZWtJGR0J3gEsEOLZb5+7uFy6gPgEyEL
dyrkpmO7ku038oL7ZEU6RqKGXjQNXyLQHXHjXBi6wJdJTh3+L82MtI/1jtmNhU0ruA9SMbt69fbe
pxuWyMwPM8zFerxwnR/qwGW9GDuQAm2Yk+yPYnOdc32TiYk4PEOtHDc3lzXtYh5g446Ds9xoUe6A
kdQvJhLo+B1oCERpKA6mMuTc8itXbLQsBh/FmE1I7jk6UQDbNX0OFy/nrfd1a76/UxYybI7v4veB
8jMLe4iestdknkS+g77P1Zf8xC69CY5AQezSl6BYuDvlJQvSvUGQJQo+AqielECbZtbAKX7On/Nh
Nz0ji7Ti7KKNGmUbDk/kleZXnoQ4JGRLbHImWh0STvfpkHiSpyChP08XpBWsQaF8hOsMi0Ly09BY
wqVPAkwmuR6F24G/qitF0KAFs3LYKTOy7JkRXhciKFYiAeBRvH6aIx0Gug0Ya5AY9z+vI5trFCOl
FVUxZz9YLvLct43ij3ejA1RTeQfUPDpAYPIV171/Sy40IDTGoGVeW/O11WZYC3CCXYWWKEuIwA+e
XG3ERd49aCT2dV7Op4v8n0KUZQpZsh7gt5JlkAbolui3MRP4r/lizKmdWuM9YtkQ0vtZub6Js4nj
dBrr7AzpmC/yhdglsHGJdJJ9jis8CWvMoDKbkMK5PVnolHEjfLtAuTnmS+d8s4HaHCwd/RfWnuLb
1MCYyb/12+xpLqLJ9v1ZyL/FQf3lSFMILFOn9FBwZa2Cz+IgsMQ301V5E8m/zl8RAz8Dknv0uRmd
HaCmuZx96raJEKT0/ztyCvssO3he/F3ZI0JwADieQKWjqkNh8nSzxB5ePhrdTPU4+XpyNHAE1dyJ
W4dvIkLBx0H2xJ8iN3STkLux+GHsVJpDuusp5pGbROr3UM4TrGg+5lmgfoP1cUdxN/VQVS+WEptY
5cWTsKVDxcbWDtgvtKdhJ3Z4vYBDwxZje3HEwMv44sTmOL/ms163kZ+6+Q0uvwoq5MK4kb/9Sd4+
tRkcyNRAA5mAerV7zqeuNHtt2xUthM3du8/7c0qbg1WYh61FHm2Jm5aH+LDxDdpZi5CahtAyOo73
lLqLYpktr9/4INAk4xSElUocyv1qycmDxxnz2PzumJBKhCP45eYawN/LWVNQpYjjGSae4h2QpdZZ
1YA+W5jn4YeamiTSa70ylLABx5OVqWnDHb8CrGbJz44aWhIRNBrm8ecQ76ir0XZSg4oB1cTuDzdI
/gA3PI/PbOAopsIFFYAC5Z5P8XZkxvGcIomONdsVCQsQ13xBOqYCFcuMZzsqms+aw4RK9fsg/70j
gMHgv2UEWcysgq2QIr3XH1YVu56aTCClsjesqDqhdxKYJjF9BjfBw1H8cBJM1ulcXjLdk84ni0eE
1mv+L/lqEZ8Pm7jeEVzp+LAkkl+VpfEXfhH1qA6irfQXkb+Y49t+Vv1qtHuAnF26sF8NS81pfHkJ
gZtz9AyBU3zCOeywhRziPxY0vG5byT2V69R/Ba3JbsXf5+7VHt1xHjT93fMDHuxKOjMnz5LgUJ2C
M5EwxaxKmkVkRjCCZ1N34rc0aMbzafReIxjfrt5zfrL9x7sULPfKFcHuv3OwCcYXNFCpHabHJ8cw
+V+3lfcZDS0yF1FAQnmTihnjxoJodHVSyYOFQMMElIDQqhxJXtGLmrUntIPIW+rV1GWyIVZgKl+E
b2vP2Ir5YNhZFQLX9EQ6ukaF3XEiKOQ1iIEzm8nYO1riJhABB6Zgp4LgDBgwk57SdDLVy22JwbuX
h69Dc0C+rL8iirGtuQMWyggHDpt5XtrIK5DNAmI0QbkotrqYKjkac1TgKnBsYwe91Ni1oTBYvEbM
0IFAIoA3YjbZmlLz3H1MiAH8hfdieZ5u1TWKskHhJc4zwtza2mTmTvBooFFY1KweCcy5ha0QpHHm
VOHVvrqZc/OKf8wEoDyCz3yFMdDbSm42tJUC5lRqQ8e+/dGiOu7Pw4TQOVYjgxwYTyIQD3og4CaX
fkaCT2nAODfL8I54hNk0Tg2KRoV2GH2PgyrqmMa/1Mdb1NFpg2DEhWBVIgwYmEKqkfyL0GIjGRY+
xrdA+cH375h/4x4hr8gZSJLG0AYl9LcFY3zMzH0mvmA1PYEfROUKFFeZosJaPWb0t8mw6TNxzOZO
hpFWbXGkLtJ/6b/uYJBYfs4EF5KNrvEbl1SSLIEAYBm2HkwWyrrzpXKee1ipzKmyOQQl0imReUMb
52RRbFEtKLYbbGEO+9CCohoPvxrxxASz5lsMh3oz8UVijyg+kAxxlOQHxS4GWch/cGZi9BCfVIGb
ikvlQtliuchYPACDr/JfT+nUZGwjEm9/um7O00c0EuOftnbfSDjZKX5NgYtD7Tr1/l1JfCiRkMQc
UFzEh3FEvRdATWLnEowUE15EDbspGAeJi+sNC1G8rlZCmxQmlS2iBODk32iTgHRaJwtkz6BeFlaO
AllicbrjUCdh+Au75uCgZsCrsisbjRBfVB8i4KK+Q+V05VaW1tThMSPRVkXYmDmQVV3Je7pMvG7q
oxxP5g+nD6cnibux+YSTlR5fAykcXIW2ztXTvOL7RYaMiqFhqcdsLV2qxct527qJGJEDyutNdXs6
sV5wu8ELZuPgv0/G/CsF7T+dHQxW2oevM4dgvkt+0x0Pk1NKBAfFhjOwhnNNFP/kgj373I+OjDzw
sPtzg1AKllbNjr4dTWD82mmhOw1iELXbMVN0pyB7z5lK2xTufZee+o7uufs6ZC71RTRdsNR2VJ7N
ufM7LOIgWlE65p6Gy7C4J4RRGwlUi8kkC4TaljxtXly0E+Z6Pv9vklyawkJ4cDsn2dBtdoX7sXhh
SR6om5TmKlDrrAvT4OPxTP2Ppzmak7iJa3Af5CCZKQtRsDIl6ollzbwxT5vnHaRhGvYRca/2PuY2
PnEG8uzrbzy+s6Uezsu1KPvIyAk/n6MB+qRVKEMze2MynQS0SuuMgT2MzBAaZ38+HaqnE5m9GZ9x
VPRjOs2E9o8ZiJuRUCxO1twK8pwEssHt/F8Ikmgavy39l/tCkOkoNfozKSK7EG90keCMnBGmd6jg
BjzOCAVb+AmHzKa+5Q9e/EEXia36iNJ5E0HMWCKd86XD7hEboTi8v4oDxnwMDBLsmExCR11WkOpi
tsrCAIsoWSBhXljEdm5Ff6h3ZLYFOhfHxxKsJCV679/fzZIQ7WuRxhbn2waVsSLEBIKJ7D8yJlPQ
pohQOWTfMaF+h7X5cozEzwyXcSiuRKEpgt87ZuxYzgyMqNiPytawEsN/+/Q+GnG+1Uk37A7SCGyK
hcaMCvXRzdEBGHF5ADWDiA6zh2vG/GGwGYQu1JhpqoAR3ZbtD5+WXAqrpOl+eDkaY27UN5v+d4Rd
AD6fSZj7qHTZj+C+xwMMnxNga9xij8aJlikwHsf6e6VtCTAHdT3GY2QNfDf5vZ5LGDIm0yL5ga7s
AEhL26+ia4bN9V/bFcj83TCojZKOA3WRGEhB1//0WLqOw3wBP5iuB9OXZLmi/hLx/4tSnyI/3aW7
22G8lNbD8vkFLvBZKKcS8PKnJweZ7N7L9gvYgDBBzjlgYs0JC6R6lpfaek01+kWdMGX4njE+iJpS
lEKlb4X92OivhNCX6Zy3p4V3w6dFHHo3GNqQnyA4gH8/rH7d3tDTZDrANH7Jm1kH3V8eKEEfxKwb
DlFGjcPkIMrquC2w+WHC5vGzsB+NQ1xDYJFEnRWE3mW56/0sTsO/HMVtSGUaQKYSyCaLC8P8HEoQ
G+bK1opbrtUL1REnTvHbBawh0Lm/moxvpfBUSQTIYne8O7PPpGroZ7TpxHyoXqnaJNll7Y5oICBl
NdgTJUaenjBb7l6H/iAdlOjqn8cOTh9Bue5mmDCQnzGrf8nwEk0X7UVf4fJ9Ie5AwFfi+iLEcSj7
Nw97sukwm6UHxnnPsKUMSJp+q57g8E9M7IAdGAdIelrdFr0qsw9ywhTnvMf2jMRxKs5+yOn2WZQZ
GBe4ogMgAGIEh9cjmrivr/z8YE8Wdl3OWVdf09n1jC8vIjKJhUIvzSnUOu1o9TbRHHZTlxmRSF9P
f6db0SMVbzH1nzRxR75+UuLXsb6k3/oqXUCcA8bmKucn141F5MHVehvw36JPR/sMRJY/jquAGSCo
5SCxAnn5uKKGFq2SIjDm1V/fIgv0E95ic8GEeNJbm/qKaDhG6B4Gyi8Ufkt8IhmfcZjX9utnslFi
ERCREaH/2fNr9COws/9CIsN8vEQZkq8KLkyAcqRH5Beo5znaWmZYnlEdM5+PKCdL7+XTXnQy6tXW
jBkrCvBDp90VHUHhXZx7oTT8IVHgeBQUL5tzlpm0GFJXukJODeyCRGyXh7xHnCxH67R0urOhWYiU
UtyU82xz/cfsAJ6UZFkUfNDgpQjYg6Q6FtAhvlmhQAQ0l798ifjhBGCbOUQwWQqC7WOmkWwzaMLE
uuB+wVkNxTYXtzA55cIXXgyT9NxXtCaZj35R+vyVRGeoKmJLiJWD/iCFObNdgtFLN1/ldot+zpPs
7eUWdB6w6YyTk5hEOfFUSOjA9HjxrpZ4T1HZj8xzLO6sAGivnh6k8+nDysYmAz0c7zewydxDYdgS
Afa/ECv+qWIrbC5H+8kOM8FfjhwOhv8Ayex816x2RFPArkcCtuwowQGILY5caa0tsBHzBHIwWrDg
aSEz8CkKqxJ0Fv4liZ26op8gJpL59GRAmJbKAT6azF7SquMLwqV6gqLNgiCkH9tLB/13LwPWAFLg
bJj7YNrmK0h9PXzMUKnx6n3Ofk1WsJZ/jNAI0UAcHXOgnP/GZN+ojzGaDqvvbooy6yCKan/dEQeV
RYKdIEwWAV7UkBY0S1k0kQF2O3Xd1Icn9SNavz8II9BfY7hHaR10C8QmfxPFxRM6i0oa7Ae/ARRK
GbfnAKYBLhLnxyHfyYVAKOTCYTYL8LYktxD1Npqs5pku+DmWTMAgcxtst6n5j1ne1gLZuZM0RTAZ
TTJCa+Los896HCjzxE1nH09khA+yuU/4dtHKslqyoTR4/qgxY2dxGQwuAva0On6QEt4nm3YaZ4hG
MivJn12DMhB5YBrcf67HjLv/+14ifuzLQeoB5WyNrY5jpMgnUkcMwbdzch4RksQ1b7dc7hkuHUgy
oj9u9nVfAFulqSlaHzXQ95wezvIOFiKQBvHScR2tgipIF+JoEfseCWfyfHBa4NSCZJrUipzlFeU7
uJaZ4mtkQS8f63D6CGjgjK3q0JANskr8hqwYyQbytsZBA9MSrz6czPuwtTtn/PMJpbC7VPvh53FB
5MrL+azie5isMzk8WOR/5spgQRjr8Cx4GtQ6omIhx3PyEHSFwkYku2KNDQ56scgXyIRnwysX9+/p
D3U04O3oh5W8xTAaqJ9sB/10oGoQENJbNxcJcYQ3Snzd5bpFd8dlZNnBRoEGBG5WlggG7EYrgF6K
RhRCo1bBxXlsTTLQeXWozgYfnQ1KrCUPJmvrwEgz8lGeAMtGnNV4RWC6XgWTWPq5og4vtgorlcbv
YhSPYoF9Mt2KBfNnJj6MwKcJOTEFVxEXMbE/D+GPG2Z5AuMM63kPGJfFvc/eSMMsFolojss6GDCn
Iuk88Ojj3BwQ2vkSlyNO4MRObITm+TyiU6biaS8CCE01IJchnGzow62qmRLLq8dR26R7KZY2+SW9
vEiBGC89CWLKr7KF10RGA6D3hYgxnBo0DDwUdzw8CANcf2ySSL/5l2+q2ko4CTGkTKzJ0lgbC+1r
uiXzOkjLyXYAqLWVLaSX+RsgQNloG1GEicbRf/GGlhWAucA5Ob/Ns4A6Ib7/3VURUkT9xe7r+U10
QPhErXUWna1aPCZG6EGKGgMHSIvE3PhtDupSX7K1J+RXZFhgpdRVbNXGR5UukLfGrIo+i9GeNGq8
UW3NERtMvJKZCmJKfeOPxFOfTO3hbf4h7eKwIHlfiuqZQiP6RDlJEji0faNyBlF2O868wWmCx0xA
t8YKiSWa2+qKUS4E5+flnikvFoKOAfhRiFF8gi7m6Z5ob8iIbRW2RzpEzn1HzBOqNsVEjswx45Xu
a2JxFExKUztpp+kJJuprMHu4G3gkrqs1DjNuHavnMSjFrvqHSBTu3+9zuUFND82cFlaIo/rjmXZh
1mhAkAG6J1jHiXIV/j0YIqI5nCp6oFUe4kEctJLgjNiEIbSStbW6nC5EFSOgzvscXBgU/x4KZJWO
m7zP6aVYYweg8BSfdDJ+ugT7jjltr0H0A0s52jmI6ze4tiY0hKyKiYsLyTs3ghKMpE0TMg2dx7/K
vRjflH5QigBhbALWxAwwDcNqokV4/TdajNavqJx3UXOQ6Cyg1NCZ/AcqsmtqH47xtlhM+pmK/ASw
Ia5wVEMqYyfu52NDJRdenLv3DjCOyc9Y5BlicyVffYTET0QJ5ndR7k0WamDqQRPJ1GAF3q1og/IJ
cBaD/0tXTjybfj36fi+BGRfcvS7U5q8wn5Wz51FZaati/8XMBcdds7/P6uAeIPPuQyZYdFbtXu2H
1xsMKVsML0U06p3ahpLnqC7aEQ5TZovu8j7iHRNPT+N4HL/C97JfqduBOECWzxUQ1TEoUH+LM3VE
C97EpdGi/GK0FOuoqNxNF+W/ckeBmY2sNCRIsP2Bmdj6DWxDGiM0VyEqcHcrhtPJdW6DSwil7WI3
s0n8vtg9Tw377x/RohOtCACfGa6UHCHYioZJ2BNPsA2gQHjSdKJmQYSJ3J3gShrPHkx+eTB8AYkd
5CW/UFjSV6BnwLT0sh+R2JWiDu4By0U6pRB3kN4I1JB+4N+cLtySVxeCPzJc8teDKxfdrF6U62GP
+ctnptPxFWwLUXR8/IQIJZ6faHjgcOeknj7TZ0Aom/uPNh/tRj3y056MTiPjsbbBg4A/Al9SKFEz
d2KKJ0mcjf5rbPzlsNFLVEKrdAWsybKPyCtY5oqrh/U3/fHxJadfI5p8sOg5+sVhlJEWNOfbgR7G
i4T4DGhVdxgJufpzhcTIh+k/fWZgCZpEeXkWO4u/Ccg7J/6QWBC0PximAvao1pnzTSBQHKucgrSo
OcjEf4k4j+Cc6JW6k+g9xxXX2pY0D2ViOm5N+wcdnJTWg+iwERz/GryfWNlIsWDZdWLkjsxtskF+
ho4uyenrqK5AGnNIQqO43deLnPivAIJV1IGJMJSnjhNp019Lm4p99BQg3DhOXqBEcvtaKGrc0WSQ
Ei0Uu5ORGBThLNENI2lKTfIn8ZgqgpG4TWvyle1aoGqZ/Y8Ok2hA7UTEYgLH/veXZYkILFIwQbJ4
bcZOtc3XYLL2R4TBjQHVDRwhyakkzLRF2/75ySpHKxI1GF87ZlOe9xDJRi8b7mGqVLPMTmhPoMOV
IU3Qd0k8ed4QxXgskIOY3/r77F2T10zcQcqRuHmj05gBmHiDurxnzJlMwfaXcr7okhzxAuoeUl6e
YHbfNNLuCijXvX3S7JqZqv79IK3WmU1nHr9xjdvU7brvhsL6s4KRCI8TNgY+oA9QtfBVtFFPPa9T
TA5F7eLV4FzxDmxRTsa0Q7qhqgpPJv8dj967Ww+/s29BvEZo9d5LKZo+e0dLotfQzLO2n70bNUoe
kxClNFj5PCK5RIAmYaDYUpG/aBia6lqGABmG7p2U9Iyj/sXgE4MSFebq7ZehYHbrPm69rV39p7yo
+p+3kURSzQQr6pjG1E06bE1rVJe/stx958mCgl3Thvh2fqbS+iFLS4UhNhb9gJAKcxveUHFIPpDr
HQCKu/2d25FcubFoez803X8y2PH76RGpZ9isgp7RAcKA+mDugwIvGvdex2xGV0GRR+9y/KlRHWZq
tz48W8ACH7FbrGZBAFjPrxZABrOFDg1uAM4+i5gwbD+II6KxNsibJ8iONqYFT74/TL1ca73Puk5L
V80WnKJj+rAtp0OqDotbu1BgqyBL28nxq+F80SgmGDVrnr4slUH9jlJaa7lXC88KdCSQYqjePwmi
vdRgY2b/xlOEleksKD8vBtZqNJ3wfCpRJepy+qQ8I45v+bYztJuXNU7CfAc+tOkr9SYP3S3TwX2V
rasHbTJ1DbBkzCyYDSIZxvBbrC9NceX2K29U03xO9g8Oln4tE6yTdNdM32ZD96RVsHmcjYUVz8Mx
xvviAdh79e4G5gsgnNzuVytbh7t2ntwYA+29h7EZDcF4ozBffKt/5GviPfNZ9uy8djzxnqDR2csd
EOssW0erkAL9OPX0Vy4o9bA2acvWa2+JxzPsb/vrsDQQWOKm3wERW/Tl2rXzWb00pnbv5pv36xN+
2kTbj5+uLVIwBWY6XZhH/qW/kcTHQ0VRAMxvJSQGdeRP0evO1O9JoaJkRdPx9dnj0nZ/xmPUF2uO
n/eti29pGkvFdpAyfCMmnqQipgYdLJ3cvNs5lzCeEnNC6EKp5HfCWOuFhVftocePIPnDK993cpzP
k3KFKeBSjJEmz/mkYujxq0xGm+yqrCu9cTEPG+rHvHj+E4tS6/616S/FgMpE6keJy+GYzgG3OgN0
WVf9Buuc5owouT0iPdMnjvHavuTvDofhZx+mYzzu4MbdEsVVtLfbkO/J2c9o4lbo6Jb3070f+6Mr
BZnaoi4MB6pdZpnbYpY5rZhrMtuv95u1St9tfVPn+R11qfqNJZYjo7ZDUzsr8OLe3ydApSbFWsaQ
ff70uoIP+cAgs/bGPR7ANxoGiVmMv9S6Q9cal6Ae27mijKqnESFLdgvBLGUtc/KpQgLp1OjDfqGl
GlynSdC6UJ77BtpkG70eibBs+0zZNA0zu2j9cNiUyc1ZPkFMbyI7v+3EIh7uY/AISUa2HwJrC78J
ZCZx5RKGAEO+U0A88OmiuiBxzEyggco2qnxlitsFyhS9M3ro9hgq7d34V1wftob6dD7ZCSnoKdOp
qszU1klkZi+GN1+bNyqKZfpypdULlVwVa64eHGp1fSKggV4w4zlKy/91m4FuwLvbPGUC70h3cZsy
360GMLl+jOcDHIg8c9Ir5XPm4822p09SZ7vR3ZtMpgcoeVNUD4yr4o1fL+8lPTyZ7uG/nhmu+5hY
XTAfgXa3ocnBFMPpnJQLLLyYwFkBEsNeYsxJIbENPqiiM1G702cSYmwPEXKZBuwfTn18RM/euyJp
kT8qui/tMImUqRF2VwhsyCv3a0SX7QJb4zzbvSze0MQm9C4Fz1Rn/A6gqzB8c2IZ3XaMFCff26tv
m0eo8c975rx6ILn040zfmjOtUnAM9HLLDVhuU3bziTSZfQZGpeuneTvfOJsrzuacHgGtsRt0jRv7
g71wOzNlgKSC4daVFI0f5SLfPW5ZoIwkX9j5LtI0fBuZ46X/avpUQ/pryCiWeZTaKn1U/UkzGTLQ
7z+jQH50eHioPyPB9nRH7x9BLgF0oPaW8duaPDlJUtLK5iCPCK9ruZu41752p9fF5ynbB0qqoSN9
Kp5P956XLnwWtXgEAxNoRu7S53hKG29UM2DHcNaATbjhtvz4ODu1Kc5+iBw3zx0SxMYEvA6Bumly
90aVxAcXmS7q7KGsV2H/hmxhGL76O2HhfyJqBC7z8fmEWZ0E0pqTu4nICB983z0n8BVYzxSxxw7m
qwaxw22GCWwj5nqr2zRKuhb3pd5i23bqnL5PfocLhHHwnfnz3sDOjvwnCToZzjmqH+wdBeUYNoF0
N+wHQlbFk0kvdvHktPT6AnszAjCO3nfmpi15M8DZ104fdJCrdvZO11fFUk7D5L58VlY6Q9fVMa7x
OMGsQqUEARW5flwDqcDzNYM322AbRir0oBfXwwbQrEJW/em7wkIdEA/2lesNkKhzhAw2Keyem/15
5PMXTMYy929+Oqsf9L0re/lB+hHwR97iy+i8agSYKJTw8Rtoir/A9dvjCNvlckaqEY1O3av2OiIp
saE43AxEXoEQrnKc+wg2qjrMePDeqmYozMqk3Ps8X+6NIN5mb7dkaLgRZDBcy0aEh4H+t9ndhyW3
dYWn2RofH28MzFleP5sSpR/G9Vt1Qlvys0mCSp16r5S6+UWAQrqRHES8P55sYBvjD00LMRA0/q6m
F8Paj5BTwWaefEu57XxmZZ27QRvRrn2ZcqvjFL1OzAg6e+dg1Jo/rlEbTra84P4VHzfDxDB/5piC
NI4+YrQGZgK6PULjqtBpADBGgNTV/baALIDuOFoS3pAfjPfp1dIgG3810zTKiNcK5soMxGevx6wj
Q9aQKEOLhf4DnZbnPEXC8vkCxUjKSBPbp53dW0hC51bSlkZHlsBaAwFqWWrjU4dnnVukdTQdj4In
7CD5xUAnwD/w3bh18blJFYzLcCCbIjlRr1Lc/W6q7ExgMtE6Y9iivQbcS4xZVUgrj/m+hkuPiUR1
g+6oQ/1h+KoHw+fNvw3cCO9DYHR6UHOOMXyEEPzA53WGfhQpk+/8EUmEoQQzyRIEBheAEf3HBrMJ
7NQEujS86vkTigDfWxc+X5jcZxJ+aONwInozrwYzns09Sb0Xfjd1ZRsSIxyh9oCywERQEjzG+/LD
4Zy8PFw0X1rCFPg/mYnbdAKjnvkE9Jly1aL9BAPnaclzXZlLyL6pWjTNThM9eHe7jndTO+YbZcHw
9rvn6oPe/YBOncFvsIjTJ9x7xgXvJAL0ifmo09SYl5crR3BeoV349l6kVxkovWq0Ps3JTpoJpx2p
xy3in6ytkifHBz+r3H28CZBwe8BToq5qDJL7BqECV9eThUqVl3Wq02CuItRIWBQVrUKY9vfB78Yj
C+I+PcKCwyJV+rjVsejVjsgOpvaYg2RfXtpw9MGDSwjx0VN7piEnurC4f4IFpg1CL5fkftand698
fiuMQ1TNdnIPkFhJpa+hlLyi2TL4cjOfkBjkq1cwgf4o/VuGP22leNlc7hYTobBjjEwVVEsjUWZC
Mb3dZr1GZxLTXqUK2StZYbPpGoSlBhnMYAo75/ajVN8jBuXpUhST3umumStfo9dTdZvq5g04cIzr
3EcWAgWserytYVbwCEpuExISLemCfo/u16hgzH+aYEJBz7XGUaizlWxZFOcq5y7AnsB9GZFe2jXd
vJc26eiY6XDkATsrr2GoWyJ6fFjAY0T8eW4Qi/bT+m2PtJk8qoIcn4jxnaFi6QEICleKSaKfZKgi
tLLwN/eLycfPFMD/sULDKDV0X1/d9ZdfdopDl+95aWibAZNRuXcdseZ/LJ3XcqRIFoafiIjEw63K
QAHl5W+IbnU33nuefj8m9mJmYzbUapWqyDznt6gzBW+drrg4zF15Jfxd6G5RaS5tBxjU+nl2cCCY
dusSvntIC+JyDvtE55BuOzc+96qJXdDca/2/ZnlkOjMYCI+0BO+07CSv2gWcl6dXeWiXOh5OGb29
kebIbFnVB5S6/JWa4+3esDfXBCWlYk8Az6iibLXINajcnrbzpLzROebG2YpjpPY6YMgYVNsiUrzL
3vpevC+L9cEJ/BmN6ZeMBLaXwfxLcehL63OMs08AoTbxLIDJrOpOjYFKRCZvQUP3HbvJgvEYe2Gp
1k4iKJy0rxhkSuXdSL1kuWr/JcnCtPYY7ejow/kUg16lrrQYnoKEAjtRrUpnJsWeoHKqccTMY/ub
xzH5hxHoT4SLpTfYpsqAYFAFiLoA4VgdPvR4u3Rll/UIOe2j3+adY22kQ9Of+jjxMkn2rDh2jOzZ
JsVO5TUXMnAFobh0bCqJ7Qxd4gJ6J+V5XJtzK5pzLfO/SnoeEjOoOxQxEVo0DXKWoM/eM/tuL6St
zbU7SRv9Qu4gSf6OgggjJXhTM44Icgs+SeC8s7Ue0tU6yKSKs5MBEz6a/C9lCFadHHqZPir9d955
Kol3/a8wo7CTXb1QAykbdxGw2lnmE9eT27sllBHnbEXOLAyfSExZ0mi0PYI3Lu5UvmtcZZMyHSko
lTvqIAVvB+l988XusBTAn3KxUu677tZnz5CZf45cWnX1mkMu4rpMkg+khrCJpf574mHLcRBxKnJ+
R/QXRZPBZkGk28rvxnRMa3VC69nOVtBGbGSVdWYFkcRtDsl8k1CZR+ndoNPHWjjbeYyjK4n9Wfwa
ophd0kco1a/SkL5O+Qf6wkKdjtAQvIcx+IhV0VGcARx/RuYXdmGtCpT1ZcJuuFp/MSZmZbLXuV1U
wfVBnhfbca//Jk2JEaM/GGddwSy8jYUIKQsSW7J3WdPeqIz6mFL+RHeZ0LMxb440Ag5HLn6REKxl
3zTQQq5W7NU0xRHCZ7BVHETq+c1Y40PePFCmfZyJFiU+Y3FwOxYn0fAdQAPQ2+CjJLOBpEDl2+4p
1mN0mptlZxfXjhiqbSik2QyTnI10w8ydVfxrCGTvj5NNoy11Swu7FcM/sjJHt65bKC58EGZxgOEB
BCHn9WnjvuhBiZabBhygfvdfi50c+JwTtUHdJGKRRnUnkNjEoJ2a2lY10/ym3ukGEy5ujfY600DJ
RyNgXN060djcnEa0OzMWe53XsJJHSG/QFAFVlsJTVsmPJ5+49ZnPqcXlbCnZnaR1iuecQhGnOU08
XSYrqeNJoXsNvZK2fKfV7GbNxI0IgjLtoZWqzQ6fAIftVNL0EuK5tmiu0Ta2cL08Vui2QPc5vEoq
X3YT6X2YfmboCpGZZ0CkuniUVuisTCbRR1N9xMl7UhsALpeR2HJ5OFlQHSY1fsNdZxtWgcQi3Ru4
+s16Ppcde7ByTNB/FsVfRlii3Avqt7ICE20kw7EZyo2YKqBt0+v13CNNbwIMekzsySvre4xNA+wU
jZKIwIZ5xJQw6Lp/nNIej8dCpM60uPGgenEh/LVY6MuhUMInDRImJcaAF5oEngnc/thFO+65GrBH
mNxUBz4hKY9xInUu8iZ7NlDGpi/7pPzDl84AjyP9jnYbB9aZUhdMv2hOph+bey3bFndWa5YrhV19
tYdjngOAScHC/IEr0qC0Cddm/zlhve1/SeNH2n4O1XuM8I4HRX3mheUyOdkEfGJfraPH5lJu3JW7
7pyvyak2lZN8o1/ruMTXZdDIoAMYbnjFTsLWYOZfY2ieYs7vZDlQxgrEiLmSfxprDZDtykw26oLJ
yL4t7Eb4SLsOcSNrbPK+NdygD4utU9TT0M2nneagHZNIVV36Ud/3obbLiAmi3sIpc0RH8OX8eBS0
ghTSyeZYWOcmj3rKFgmvcZetf7apAbGwkuWHVT1QkdizheEfyunmWHautd65+/tYIC2eyOg+hFJK
sgNjG4n/O8u8iPLd1skQMd7kLW9oag4WA6DC60EMzMlLcdxMlHZJ0lyLdYt0zGBldC2bU4XAaFn4
ZWdHwe9+66HWyEymVYdYy77ALrBJeoiYZmqj7nK1XSK0wfpjdb0C9it5TjMF/hg2wX5WyRaQrmq4
3IwefQqqzeYuxSMOzX0WqefS0OgdATyn/pBgZnuW7ms53tdCvYFXHanneUyjfE/V9EY9dNVCeJVK
oKhESffKfozTywDUV14xbhWpkwOpG5HhRDYbmEQAiuU37d9j+1n4Zji4/JswEpKFy2qL4ND3rfnO
L7blAZPpIq0g7rlzmJrKsvRRoRzjYOvvokaBfAM9b73s/Vzoo5vXlivr2YkYcthl7HKzidDmGpMo
VON9X54Swqkeo9cUYxxBLdBKvxaJi3QkudPwN0UZ9ZPVUFDUO7+ZgFOMYkmmucdya42SlcCmXzNv
LXeOklPUFCfL+ayn9BAbDDxh+mkWCPYgHpU0/wjJ3jSelW48NLotzAUZvZIcqm34rpJz3CJsT9Tg
GnODrs4kZ64BxNUXr6FcnVpNpqY883qT+IWcD/5BaWReveFnpulHOkY6Uz7MISI9SEFNM319Jsw2
7iHCijf2yKBMDEgsvTNPRjyfmKpOtvlaWPaeFKh9n9Yk5fO20Scy2ZWXnKMRj+ANomTGUMNeovPU
RwAztqEebg9Ke4PadWyeyY7eT3MnX3IOeu4+5hS6kuglbirHglQr2LUS+V1Tf8Q1CuqRtJd7C/Gg
PBlnBrzBe3HdyGxuewJdjb48aE8746VsOxVmPfjjotujrabDNNcwuir+gG3GtukxcXJNgmloHrFZ
3/WkuG1yGPYdeXI0o3Mq9WLKIkh/y9H08hORXKwca4iOjcGdhLUb6JZTCGsM5AtmTnDqIAINToGw
MzmYS4nsHrcwCYCld1wRhjchSrOW2yZZBkFixd0XcnYFC4QVy/vx0A2Wk5T6ka4jQRO1Wh9i1t7Q
vtUl9/zkzq6WSPzOPkrUpEhzZ7O+VIt+JlMJoz3MgggmCaM8nzDe2+rMRnJPIUnG7BLFHStjfM+w
HmvdySbCczIkjhbhjmvhiOnFpLN8WD4laI3OSHj9cOqE7Y3DMWVyaFbMgSRQhRtt4gAkO9G5JWAw
VS12p5m3reNCW+29iN9NndL77qaZrIgEVW3MUYPArXoz6b9BsKlJDl4P3p9g45ASVab/tz8r+nid
qRiGeHuRNez7Xzm7pq5+WuzkKYCosR8UxFdyQBVwjn72WbUkgjlMywlZX83Bnq+F/DdU0AYXPMiQ
bAQsqtrnxgNlxEaq9c7q0rMkHJl20AI2ByTMnlVCCxGU3kbF1V5LkIUWcX6ovNz6F8DxsNsnNlsu
2XG8AuBa0cOouaA0UwlYrR/WOAx6Zb2MYXWrY/3ek9qdLZeDY34PPxGtAUN0UO+zdrQg3yxHVpkN
6I7uaUUeq/pID8Nx+Uxkogxym4oQp68xe6RuRpIu/guNNHrDiHwB2MKEJfTxQGcjQmyhZhcjzK/I
fLWVuP0NKV8vTRteqq6/Ghr68HEi2nu9ckle27a9qiPFEQpOK5ihmfJwyuNfFy1+dlwKeXsd1YTc
YWxKRKAZg2DZfWlAmxAntNQtKd1pSvFnDucmJo0604K2Wf2+4ALZ8ab3quxIWrg31D1MgEFdd7lC
sYXYb/r/5O1Sf7PkMaDfwRebnwFAtrNKR/vaiNW2ZsLHRTrPP9gCGQaVcrxI83QOX6eLOtdOlCR0
BNBSyvcsUyejUKhHaVzk/ty0rl0prilCN1sRR+xs+bcoF4dWokV92Fpy0YZrTR+XpnMPNskrYk+g
OLuQn3OUPUtreCiUEfGLcfuPHjKOaFEm0wZpvyHdrDy7mSC+BR0wYo0uQ/zTpYeUD3U2CqfM6BIe
DnbhGgXSeKPzNZF4zeD27QOJYRii3CSQIAwEZMOMO27pz1qY75brag37lnk4LVBxidoZie+nu7XR
2HU1lAFXoJYXKp3RgiyhvTNIXzim29xJa4jKQ6EPp3KJPLTuJtqPzGsrhJDl1Tah22gmIO9RqBRI
1hDqr3Z/LE0iuueDAhzRM5Qm0qkkm0aGz608S8Wy116Xub3MY31Of8emelgSeDmY3OZJf1Bntt4s
ftV9uHWddAvGE2oShIqTGq0UBNH86CsslwsRGaSNx8rRkRi4O/ANHuCwbY7T2D/H5QrKyZDW1eTX
/M4I0V5tKGWIfW74h+g7lzC3EyVYp4nYPINqMPkeVmSImq9GjleUfCck/ZPMikCgTrMvhvsgDDjM
YEzXvVmirwexEoOzwkGo5XtZIpqd2f2Wixb7PXHH0B6y8TXSsc4sWhiuDZTTPhoQUnqVl1saYa8x
L3Tjsp2DaLGylNeuF8y7s5Mjk6ORACxT1e/I7jV9+2wfDVAem2OuAFXCSm39k0ZHS+ag7EJvyYpA
iYwzHrka2WizHEXUXeALdmQAErEyHDl9jwKlwGzFTvGdG4WvLMUxTP4Ytewbs+ZH33iKG23gc07+
m/2aWjVMdO4nCi1AyupZ3LSWqaN9mQfau8eR4aY/6FYC8z8dDMGyz8/fG9gYJLzDGyy+UaNHqtxZ
4GUOr2uhItEnTfvPdnXNXQyruk/lXxttEo6ubNiA7sWzd8fytCT9a1Nz7hAFozmTWXlzv5z0gdiK
nMyIVwsyzNqqto4Dtnrb/NItcuJBUnDFdNOr0mN/RE9BlB82AsLkUCQjraiyyh+s9y78O+NCLZJ2
nyV0DzbKq8ZDlJXiNJXz+4Zp8X1ho6eoOgupZL5AuVVKQbUqQRfVQYpJgjWZoHzi6tVzm0C1miD9
Zepzq6w6ZupE7I0iyCYv3xrkkFj2tGzUhcW5CU1gveexFNQo17nJgO5f6rR2JsrhNQjPUPnI+0sl
lTdpFRf5keDXVNA43LBAowPWxHFm9fyrDGiFqOkTwpfpRrbgKs3KOJpxdxyolkfU3qsnDYEWCbIy
f5swaFeNiV0AKobxZZcUmdhPHc0b1nEKEb2leHFb1lcLorL0OAwfBiqmgo37NTLR+b2kZejyhlOE
R1BS/DS+jERlJdH8rsM55DN11VuF7zye7OW3WpPIJPcuSPzLSmRIrjL3xO0VB07SXauwP6GKxgsS
yh9A7juj9SI9hsA1HaNxw4iWHvCN7aNOP18Lv9AyDZnGq6qceD6FBtSantf0TCnEpILu8nxm6iNG
VSFuGW6NNSVPuPOnL4lHlr6csd/LUb+34dZy2CXFXUV9sXDwy+2eMBbYrFYn2heucNNhQK61bLcn
SXUK+09XNI6gUy6h8SeFWyT8nt9R3AUJBfW5iaLle1D/dBSab4S1MdFCYPEadAYz3DgbK8feqYGr
q7DVxuib5nOGum1+z5Xk6dWPDnW0RoC4vK8N73RH7Dz44YQ4wQC0AQFpzNMmidTdqTnBKfOmIzM/
TUmQmW9yFt+korlCJE2Ebcc07eXF8GowjCrHZdWOGjWzpRJyoM0gVR8AclcjXK8pp3BCM1O9U5BS
ht9qQUhvghDVXwHe4/xWSfickzeB5Ftidf4wlOwkreqpU3lD6O2t/qiR4q2D5DWioV568e2aGE9m
6NkX2npsmulUjyaRUuJlMn9DVR/kBRVzmFHQc8xbZhoghGXJMT7kmuVOLcBO9CaawtO67eRJ6DOg
PdVCpKj1F1wrCxEUKdqutaHcRX92meQ0hrXrF/05W9PzvxF7Lh70axjlfUkPITIpTeI0qfxxnM4F
5GSNEB3X0Ufe+eryUDAsVeRPZTsLNlSG5ZQmson5JGsmERLoJkG/BoJ8u6+B2nShDAEn6kueRUdZ
QJ5z9OyS1h2kb9N8pW6e3nHKyeIBLME8hvD4yexM0Oal9Emq2fv0VW/q156e8r1yk8Zsb7yWH4VJ
0RgZWKT96gRGh2ijSn+THIR8k34KdNXhMYixL6NKZ4Y0X00Zhe3N5opgGT8oBlsukkDxjnhjX3UE
zAHNIawMMdlRypCcstnw5tby43dNCW/9YQWH0GiM7K7NJ8e9DJ6v2zeFYK6qcTN9CIxnJu9TZfQ2
RjMHjtSOPUyN+RZJ+Hf5hZ9EqDkrXclp9S7x0IUA5v1SeDkGT7AqduRx35MNQGGCvkOx9vIRxXoA
zjGo6KSloPssJfRqaGnW0o0NsYNs223/1zSDam5U4HtPU8qpB0RLEt3JSNGSdJ/SXlAOKgfeROsy
SLzIjgJ2aKAFRaCmETw0zeTMvyQdCFr7OQGrtlRM8IXWpvTpGaTkA/M0jgxifq3nFFN4rxGAXR1i
2Dom+nixXX0VpyxQpWDiq1KmH1lm/3szASHTBTjVNRu/5yBZwu8UJ6ZWXAsiShOda9B+mFsfkJg8
BAL3OmpuvRvZaIjS5IYSt7WsTZJChVuOXK0l8Wnr5pb/OD+NMTv2QKgXIcbyVLpteaO69eWlwK01
gaDY8Qdosvtjwpv2I3o9/SlL6dOUmwcRSFl7MOPjqFlHKVuP2W5BMVRx8+bcvKhlDiYTMwf5qkP2
gV3OLZ2Iu58ZxfdO24dsRH+mbUqt9vDflMiRuRbPrsFvz+T1sQV09f7HogsN2D0iq55g4p1kwNjp
YaA3gw8b1eErTsFJgAJ046oTC97KKdJCInoKvEDsmd0ke2gzeykwjfoM+3Ge6HJXzcmpFEy3lopc
YAE4RxVI7MZBn7pnYUxvcpy8qnNDGFFhEzwxY2sbThX0ll7PhzRmZG1LJB8HI3rXe6gANKg1kdQl
gC0JKSz6tbJtWXg/XtHQrWV4zbmFej4kRvizKqcCjQYpIl1+/eHy3pKSyFCX1l9td8OeGH/kcNqF
vjNlpO1oyMRGMKW/dbPeh8O92Tg99HN9TL5I/6aoh7T+CEvVdUq+Xlkg/nAQvYYrPuLS1VDMT3n/
sLP5mRyEOfh5ZfimEQVyRBvtQLSKgUdA/yATbK934iNvBU7bKJluSc16YC1AXhigUsdIbtaEtSgn
uqYYIOsouJ7HvZHw3+AnIXdyzoZhFxGllhOh2q6NvpBsWAOBT8N0JIvCySJcyqpy1JGYGGhSJo0W
M76p8ky1b1vSKIFdKRxmchYK4gFU5waFK9oR4XFDUxUyObKia3oL5eW3WRFNfkrUiy59mi18JtIB
7lSMpaU4hhEZloSTfFFQuq8byuSa/JDy5wo6G3mGp+9la9U2qYQh3g8dTp//LVhuQttTAAbZBjqQ
UP2Qgw3qyMdmGe6rcnTCIRIqXpqmONoUyAyAp8vkEPWihD8FuG70zplYdXgwerZFmCQV0ZTSFztG
y3NjVQEsJNOFRsr2SKUV6QvsLgyLNMGQDR5CtVLTxyFqifQjsvU3jdktt629BrZkfVk3W8J/br93
tvy69SoWQG78Oq2KJDtkJgxmw6ato/4DNdWZmJGIpDfkkMJ8V+ETOuGnSkIUoRMzeSjkS462a9ix
Z7+tW0AGbMiMWj+V/9O/xh8NRY/93B2KT4uYNzjdCIAbGX9HRzwGUjTxpDdKHIRHAWPLsyzDqzfW
v544LQxnKLqFz/ClYx4yJFAlms0aJh4wYgPeq2NEGcv3ha0J/PZWZaTfYLCjqjj7y127PUyM66Wd
BJEtyN+8rCbxgbyw5TPrip0BDloGKh27VdcFBHqUiBg3i7aGuGMF1+b0KMtTLKTHYox39TKgfek1
RwHnUulgm7LfefSVMjqOXXKxBQniYelHoVtBM4UNBAjzKoTAJpTrcmIbff3AbjTrsttFyklvg4hk
+yFlf1zPNnAZzTL1k8+3AE+KfY2w4D7bI64yB/AjPn4RkrUagfygPtJp8ScYhEXujmhUyAX1DI6Q
ui+PwgLxQH3aMGQChJDRQYk3Cz1w176zPfgUZ3VmcOr8r24+K9RJqkIOajOj+KI5u3tUMopsiASF
K2qSjBdKXogkhZyLUSb/aaTGY3L16wPoKdOCQCrX1xwivblD4a9TfgERgzyfw8TMcfBLG2XuVBzh
nGi2eWkiGgaLg5TIiGU5j7lfj/w4Czxoyw+QFR0hMJYTi+3wyY/bo0xq2y4GAJJLHyHSvmWNjBcA
N9xlzM4hOcPWU9asm9nED6Gxhx9TxCO2gpZFzRy1CxbC/4pwpGrCPkwEsigblchfNJBZQ/HnTzBW
oFHFTQY6sGwepMlXs+nS8KX6WQND5YebrGubukipIogCi/19Am+TGv6q9tQlldceknLwUrH4xK8H
iiIHURKdqc4+L+o/wZVEYUeOSqfuafg+FLS0IADj28joJvIwc9N5cZGTuCNUErIIMxHPFZKNQkJ9
tPaNPn1Q+yCRbVgCd2Uwcqtquz1UQmxhLRwZ7nMvpkRvSPT3EuNLFL2FAzFmNoasBMVRHOTVBZit
ItE0Qu70HYFHJE3hlmDuFrQMYw3JUy9CCSzlfSI6KMHGrI9vUmG+2Qb5PrnXyOTa18vFnNjrzjWm
tpoxhuUjp1OotHKfY8ZPs9qHLvFth5H2NEnZKa0nJ0N4r8qEIcFcKcNJ/mbgW+9V7zC1bRsKg4H+
vVkctmj9fenasA9t3AcRjtjJaTsqdNkU6oYLknkN4nk3bCmlw+DCoLvLUaYoG9rT2nWwTBB4FtRT
G9kbmOdORzMiDvSukrhKbeOceRl5s4V4swbIcapZ2tNqTnsN7lB75HH5XCgh0eaj1Zxy1EEKip4w
BkVQcHvVP8gRF733lRpxJH06ejUdgautRrrLCXH8JDKgp1SoE0BJiM3VDm/ZqSSWXcSXlggdnZcQ
t8BZaBToUdE46vPZbfEClgAKuLlHkwsHvQUcVa0c+k49VhkKReVLp7w5Q1+hAuaM2WGqEJ1+NoGK
fngrQMCgJszXMYveJIWwbhP6dr3L8H+Fr5s0KN2UDkWPxaHeLW/rGL9aBQ/70t4q6q97J2ywp/TV
WYuqq95Wd09ggBmUZ9aQU6J9jaPuT1V7z6f6htTvgnT+XAqC5HdAgqTLmDjFsU3PHxvYee9F/ija
ezUIPxqFb66jXxe1n0QUt5+FyaG1Go8wI9pAxA+LrwQB5qeTx5bHC3OfTNqRRo324CI4LbvfETwz
0Zganc0ppHgwfZpyd7C66tpU6a0OxU3UrZcYPy1Dg/aTKEw6SL4nG6/yeUCSFNi9yq/9p1Je8olN
hojw8FfHA5UUTm+MLwMtR17Z7GJNexkGZzm2M1iI/dbzjpnpepC9pAPIKS+t3F0qeJskfQJTPEbC
jWkkr/S/Jd015UD3Vyu56yEmMro/DMQ3p6iQUmSZGRgko5tRkP1boWkSn+0QBklLlUZQVvXJRren
ZMlpTU13Ft/KjP/lWkxPpj4B2jbwYOhj4qsIWbki/pncAC21fCgR7Ql7aCe8wr7OM7W89rOIHytP
iZZ8N/tGlY4mJ2ZCFQP8bUS0NR5AOaXr1ycNok8zp0v1Y8YIwAkbcevMD7O74KMJtEzziBNeVadD
YLTeE3lvoyCxi62oRI0/LGaUhiAZVjNxalnkNvVrnZzQ8TfzpYc9jcW9wr9tzDebsiBxHOy/LQaz
dPtryDsxNWsvgd2Zv0nYIvKYi8PPV9VfPzNVA1v4NSHoIfVWrVrPQIhg4C82NJTFmMGIPpli3ryk
fKn1nzF+0LGkKxAZKUbmElseR1KoLKxP05XUr4RHam1diyOB6wcPkRvWwMJG7o8WaTDa4pen1kxf
MnPZa6Y41bwxNtJOGoMHvlynZJx/uH7phKSqi5jCwRsNfqT4bOffdiZ20oKSpcz8ku83R0RB/FvR
98zHstBPQiaz8L3L6xOQn1cZtWe2rSfM2uub3CNXb7TOxdSxTiT7NWe+U0j4IRXWqqAEdMlD8eul
YXNSDpGEOkvzMN+86KwzaY+bJ3SaJUF0u7VQ4IOutrYqBnNcxyUBCsTdGxGMZ9xDuu5NFnLT9rtR
OWdmfe1r46YQV1Ypn3PKXDqfbAVnV15Q6rh62b0S2as+d3SjKf4yp292SWKRZ1SB+bvDD5zMRzT7
VPlJOyX+x83ZVJjzVxyCzUGnllGVNFdeGIkk4vyJJiK+ap3+ylt8HPBBlM4PWoOWlGy5EMP12LlE
TnBRret1NZY7UdmmWtwjq3oj1GJS3pASvcfq9FEL85qUTCjw2PnBRgtdcykv+T41T8l63jJlPAMp
vwnhT9F7ZVBCwjQwIU61hnqvdA+BpHJKnWHu6aycnWYwHA4UTU49Ras9qtOb6k+jdZ6sGh6esxdp
AqKIa7/BwJSfGrX2yvVicCCnMpVks+RlZbgV6xW4KLidwk2hUWlb0YbyR1nc8UcW//IYvQOWAwhh
jccwDaWAOCQNGZuZZ36z4GIJyb43sd8XpD/yKSBOe7RYj4hDTt6qSb9aunUTKOmi7rUhEpy/n+jV
uaEQtDmLZdsv0MiJs2oQtscAoTZ3E/aRgW6BAqQSGxH9bdYeYcjqBBU3cUisOnH+un6UnnrZviGs
ewc0eFcwQYdN5+ML1qYgbvUT5VSrzS2K1E7SayesLgZBoivcXNpNNAMsk/lONHklfSAVeEMPtqwF
Y8dx4uUTvhrpgl56Rq+ezq9yCfruUPWYTZqElIPaTafBrVBaFkhZ++Y1h99fItPVP0PusiLbYo+Y
IcoV0AdOaArMQg9S26nV9zzMv4qI7hir2OmtSuqo9EEw7Z96wvupKWhSW4QBJQHKRZ5/rJr9Nuo1
+D4137yqUfqVFKgYG+kCqa+kEzPOqaswBRa5KxcxLvM0nd7GhghkpTjEi3gsrX5L6LTB7ZWq8SG0
FCBa4oSvBYjWeCtmPmjftmIcjaJypoTg8DVzW+M6jzMfc1ytOsvhKijfJYSm/4/mUP5Pc2hLjv86
NYCoee/tbLnVCckPtiCLUYNXMmiFqrv1vVvCN4M1BWZ8KMCAqAUhz8WKTXQ+NItIoZPAQZu6V38I
2pLCgKQNlpd8CeaCmr44PJbtMzPKt4I/NrSg4XL3KMa73K6+arD2FDhaYbrSijN6fWHYRHjwFY0D
tSz7CfoLn0FvYfZuCUzOiQECWWqQGxqo2FPDnazCjZysIE6O4VlR9CBj+QbCSuDHO0s7kAvQkrwc
+soUelMzOtbkyDFxcSlaZdilznpB3LDT/iwl/NyKwMv+l3dUhpZ4TYHV/6bLI66IDIVmlYxXWceI
ke6sVxPBYZEiXid+EnAKeco+a04Srp/RAyEFKH6pQssVDdJcyXAkzFH8nBioTWPfsOqA1GfD3di3
oA+lVDkbTIksZ4mdBUajA0Phb5q2QFOqxYFroOLg8Q84kg7NJx9i8QteUPqlQ7clLLgd/2y2EYBN
ScO3zCII3MIoaln/RHnkRc8QhfaK2LcqmIDJ5jaMo6Y+tm/Ado3qjNPhGFKjiAWFs4zKKWu7xOZj
RzF9Py34FZW9TrVO9TaVyFhWAuNInwf9TaAjUrpOsCTaf2XKzBLlmZAQaminMPvTW4/yS9YGkgWm
HItj3TuyEtF7p9BD3JxWxcTFBFJMDXVheFl+qVakjU3tyC3DUb44eJIRGSkONiNHQS8eopVrkYr+
1YjCsSabJi0RtD3Jy5mfWHlgijkQKlNxZgQVmAURTOE7gUMkcdnC3k0k5Rn6GPQfaX6XBu3E1XDK
OthOyXItg/l4hXjn4CypusfKKW9kyBsWpSRvYS5klwyeRtVPa0nIDt2Y/P5i8Ta23NSkhijQ0Vmd
O1xOxx4fg1J95+nd7v4OW/fDa20nxxjs6BSXzCIDVv4KOXyPwZZmB7Q5Cx/FMXntIAkJg6vpSGts
SgQwlciXDPIV2G1FMiWQ3aINDkP1RWLDU42JcjuDgkD8cJhmYPUGVt0J8VyH9sOIfd4mKh2snQKW
oSAtLd3cQtat47CfL0M5nSYZRHljOJ20Mxw1vBnVvdpSK9jOxbXGuWahWCtVNDHcZdazoTJKrj07
48EXiW9QnWizaUhmt9NX+1QUldeMzTFqXseJvhBWiSazELC9plF6SIarVrPA1+s+KhfKxxpPWNJp
dCe9fItm81lu4tf6mhv9TftTG9behqZCcURIow3g2NAaqcF5a3zoIw1qrGt8yDttr35bMPw2WNb2
c5NLx8HVMTc0e2ep7inLYEuwU6i6YU+GBEYKFvNJ3uvGfM2s5bZiKx/fMhXPsfx3hcmoZa+pyOFI
Es/sSFwyaQ8VyVmblWDmzZuzu433zdoPiK+k1t+IvGYyj2nPycGXQ0csasgv/yxZqlsYNOGSJ7gS
UmdFrgyaR+bbJ0R6zA9swtpHGy7Pe8jnnH9Drk0fOkYZ1KBp0Z31u1BA5OboxNp7spQgKTCXE0NS
VPqp10pgYWy4NZ/MlFIRM+QsJZbXnC843W8wbKyWogYGx3x+aBEjyMs105nIuWGlpXdUBlhEb2UV
GNqf0rSeeML4EeUKSgaVCOZXE8teWPzSLd0HIVwS2Rt0+qxrHDj/YWELSTMcLon6qEF+ZJx1eL3y
BzRUCC6KP7g27DOPC8OdO3rNXmb2SdBfMDYxg4b0Lk4Wi4DtlqDepEgtqe2mCtPzqeIply1EVSqS
lVt8LDUknRgxdZpgFclmg6KLoPJWlFObGzjkmRl5yqy9DLr/Uy6/RwDXOL1P2kBg2H0S4Y6f2Uml
Cb+X6cxz5M5m7orp6380nddy21gWRb8IVcjhlQSRmCmJovWCkmUbOWd8/Sx01Tyoenq67ZZF4N4T
9l670VnV16MHhCkX3IXvPcG5HH0tKX+XPvO+PC0Tl0jIvsQq3TGHchDj1EZ014nOIpJzg45aSO95
Nm3CvWBizhsBkOu9CjeWimholKGCpFJQVipwpZF7jYaBsPVLjSFRFTg0C7qIg7iJ3jEnsUODxjsR
A0Z6X5E5OaqKFptst9yaFzNCBW6V2QKkuBoRzpDhlyyyC2T23LG5y1XVK0QQTqybSyYGc+syquvn
n0h8rWiR6gxwVfvVtF/l8iMgZNA2IYBh+k06+B3BZYpKcCIeN8Flcs5hF1hm6rNr5m40tgEq3nnI
CshW3T7A4rni5JspW3iMabHp5nL1JWNuSureV3CMtDgTmWlwP0+IyHkS83lxktZyYlyAISOyjHCJ
efXb2rgk7LsRYGmto5by29Qg9edCYBnbMtZZ3GVxwrg861Pva+KZCOKzxdccEqS9IdDLqieJEjoO
KOXbkvy+dQKNPxpcHMQZoAI9Nz361BrjZ6kqbiihzPnNVNE0rlHvGtZyCDEdibyzC8PJnJK+5jsf
V8E16n2MFwTWzvBKCEPuRDrvZ1pEGAE847yyk1v5HXWmaB0U3eULe7wtnFWMleHntHlkeom/Bpy3
hUlY8agHS/OqlNk22sc4LN5gfEh3kTKm4ObFUL/dw/kQsXQLmUPOZu/IRHB96RoJK/PXpDIYYqvN
EKfGY2Rosy+Ili/LVMsQRWTyr82bxtKP5rTKmO6Ps5sm9d2in80/q3R6Cs3yETfkT42uIF4tKlLD
pP5nSCKTtKTWnzoiAMYFLKI8paOKnJ1QGrwVRgFmvlvdqd7ILHoboewl5Ust8eXxn1Yp39xtnt5C
YZd4BsyrobwiUkI76cTFLR5mKtQctTjxrxB3kQnNi+KPzNtw8hFjW3wzqkbWhBKii2E8c0KWWCNF
Tg5C5Iw8sODj/TVqwjpsAccySn4n1mos9/K+Z05EykKJYareIOhsw7pf+WcryLY4+HP/t2erkFC/
3ViSgTtnfMvnSZYsVSvmBQM+Us+dbFoNAgFfu2RILqPmC/c3CDPOR8XH/FsASy2K7xmeDCpjIBHJ
j9k2bn9c65nUTQT2KcvpGIMEAnjUFGxofDzEKpoH1jASby4kKpyru1WRj7zAiQJ9hXR6aajPVMzw
YHF4IhTqOTHiHD3RdLLwh8qYhXsWpKlO6FlkKxQEKgXBmtJCTjbwq1w0DiUgCBlT0wzufFvu4jp5
Wvhc2BQMGW4k1Gw9cyXuQrLK/U+pvHFXRqgz19T7VKWTaKwwFBKvk1tPHDUvoyudou8Em1qOFP2n
izS/rFsCfft9ofTHvi9O0sCs9j6nIPsLE4oUeROMTTJfKS9qSGQU7vwiHmxDAGljSkdDIwPMNWkK
E3QY4z9GQ02Lhyo8pwJc/ai+/CoQjYlOq7/WpHUbWYKl/d2WrpZn9gQmSx1wSRjFXs2+irn3Vb7M
HzNJfL3CJmta3ordMWfSbKkLdV2DAOGtDvGDS9Q4+0gBm7ptijRrwx/ksRmwzO9hilFIVzob9enQ
IGMWPqz5kNNGi10K9G771lX0hFlzFhik5gZAoY5FC1o1Dkd+RzZj3/M/vicGukr5b2VAOTds0CbL
pmq5G7V0bwitLY+ZoAcSfeBoRcEQXRru8m00WN8E2PQ9mhQxM19LeI1F61qYytUcumtJ+xhFl1V+
zzUnyrWnhKpEEc+V8pQWbKX9I0unR27WIAOMeym8KQbwRFl960bxUbOgTtTroAtX8dSZRE9p+aUe
4rMOSzaekZkNXx1dUaWlRxJ0VdCEKrVZawV63BzN7i1Jf+kSFzNzY6ggpmtxSfYjKSYDlGqNG1Tl
q488L0tSr6XGy9RvK2cxuuEbN5gPgu+IWBwF9E0j5XztZ2v2FlQipvmrYKJttabbC+S+6KU78FJj
l3fkR8kLpBQ0aBswGFcmAwncunS8+9DU7VzSMCR4RV8cS0nwhfqFJ5Uj41rHfwDf7MOIXZgSXcyk
P5t4mww/FzcbCkCHZw1wAfIMlRtWN7JpF9SAwguosDk8JUKLp4RyP3s1hGXl7DyFMvNGVNlCoxxo
Gq7oRqefiRS1rizRh6Fncbjn3fhbONPjQR+RXewTPNbUOf+qctxX/IKXOc1nQ1fcErj7WqGt7QDd
PfmgDRp6hbDEcHxWfr2R7PeiU6YdUz0emV353cWiF90me5Hmc5cP59MCTglgUh1K18yoXtKEtFTZ
tHUQN2g5umrwcr31jYkx215i2zVILSAV1RMQuvHdRS2R14wNlzwJZrY/ApbYHhMaM+y6+iswRhSS
jpKy80O+BdZU+2WbI7NqqRqBHTTd0SFTq+sE9LCRcdPM50ZeTjiADUv0L8N6iVXdV/hCmccFynms
RoHlHqTsLRnVQyq/a9J9e5Hg12nZcAXFkY/KSUyjM7+tMiLPF/TjVIc0GLvaYhOCDVP47FsAvFa9
Vco3QXnvuTTZPr6nqfCQ2vouKqjobHMMpMFy44Zhtt6dCs04L1l2NdTlLME8q7q7ZlWP+GBkdVCV
rceqQwpxlVIEsixJe5peMeikZ4XspqVSGSkBdFC95iVCWRfq3OjoZd4kmTsXeU9FVhZ27FWQ30+V
SHs4tac2Bq5ctc+hpyw87PJqfJdaAIZMJ1DDRfCLLENxBAUFOhtsJnBeKAreqGGOolcdmgtZJvTi
CeeQVkDKZNdUStjR5uSokTQwsdUCt5mOHxuVFLVBe2hsQxaOmiaSbVtCd/CYOHF8yDcSnlvjUk3V
tSbDbKNtoOBgBJjtd5lp2AXBClAEZJMh+a+yIbtWPynYntM2/a+4KzYjdhBK0VX72g3xh4aqOQED
ZKgvpY/8pFj9YblU1nCbrOEunEtTvWHWzonCMQQWCE4jDKcG2LtUXOuxufJxarUWSIUcDMsczFYd
TDAhdmEp+HLCYFnfRZYvMrSXdMwgL30q2FxyI4UGalDR1Zi2ZQslhqgwyCj3QvEZcT8g/FTwvKk6
NQEaS0ZG2oiSsxDstEFBR3rujCuE+RGWEEc9yvpmfIMp0TNbLkMnPWjLdNh7Oi+WyBpQIAQgRxYl
R8LBJR6Ia97NTova3DubSU8F/DEM2iV0xtZhLH/YzoBGxyC17yhVkw+gsG+rRrAAsr/F0o+CCe0g
gDzk9PwKltiKzB1YvYd4b7T6uFpaYADI0/rblPRX1B4LsvbyE9oHQ9HsbKQQif+IyO/kP4YoH0dN
C/725Cq+CsZwPYwR1Eu7ivGZLifB7Se1mD2NMe0U4g90b9RPbNKjU8GIp4PCb60fuGWqxF3Y5YcO
KxgVqQh5ourxBsrbYqQzONIYOlXFkGtHEWpGx+7FcMH4aFCxicbHp1Xjg5rL91GYP0x9fI6kUqUX
ET1lSBiGPA1ksDeXNK0vScIhnJ0sU/HbGKq0GzXxMZPnQBwEn3/JLxrRk2Y4/pjpx77AkVC5nL8R
DgWseGKHmFAhesAafVAUFGGdgkQgVgL508iEd7NdP2od7ZVpl+kK+zNH99Ix7pB6MgdgJ7DgGkUm
gKXPtquTjS1qLyc5SZcvzPsvYzlfYrO+lLSaoFctxS8YS+gdOeEphaaJLJ1+KEY7b8a0DMygUC6J
BowbBZl9VtH884QQyLOUAy+SvaYMdQsGF/iuG67u9i7HbDrwa7eELcuMydPoAyxPEQ2POS/PMXz7
ybrHeXkn7I/mIBCyDyGRLwx9z4munMyJTdszrUkB7mPXAIVSV/c8HeH6CjzgOl5xBa94raMe0q/w
QQpjOcpdd1zYiCrj6o/wO3N4vX1O9qbsD1vgy76MKj+0Fk/WdGb8eJeJDoqs29JcwBYusg7Lya3Q
D8oEbbbM9MkyiUk/bRZSMzHOcTTGhUOfcOB3l9tnnovXYeZShqj1DTkhEwBRJxKr+d1spRgvzGP9
a8pUf2qjwPAmPXJRxrgV2jihYSiIEKae+Fx6dxTjQFH7QFJxqZx7vXgsq/bAxaQALSs/swT6p4zl
Lf4Ss79SuyWtdej04Vvs1jV1+jpC8tPdZXDXIEmTEUcSpLQxzGxWubvxR9fWyxHDKLa8s4h7Eth0
o43nsiYmlv1rqlFsTLPDSq+pL4MFukFCIynbhpX5fXtPQ+kiq90lLZx1WvZ1vqD4/2vQa4HrYT2V
7cSe4T098YgT/NhBBpFA8tRzieSUk01lCLLg/R2Pk85FhbvJGnCXxuTlfEjso4o8SNSCVXMdSKzw
aplM1/RUtsD7yA4uyvM0hyf9X4mBz+AdpoNLSlu1FugmjC3VZi9LX0I3osa2l651FYuNpfknXegF
VvwtIv2TwUb6Q4HftzFosEoOuMh7rhS8793Wx2LNRHWa+s+MlVUGXidjPmq6aRYeh4Pq6ige0nHw
zuurWMjjJEBPBCpe/1mGhjKJQgMiE17MXqbeWS8FVSmjnHvNFp7oNbQ9TBp7WDiuEjWukkauNCDK
NlvH6LBuDiLn1QGBv79wDCTLPukUBqfKppU8Ktp8GuT2PMTxJbeHDNlchwPesB75dYUkAZJi3rP9
c3OLhNv+kMU9PhzyP8/vFf9TpckPBRQSsc/p5qWS4cnpJZ3mw6iBi20Z+POnMVK0N5vF7kOVKTGZ
f82sxGdG/2i71qoJ0O0XDCv2E4vRfHdL8KJnvKOSvKnX4gNqqhyYbqEyqM5VikYMzhV14alnYFJo
JsZZyWuT3i9thTBXaVjuePnZmBBnlDqq9Kox3JP/JUu+OvkKIDV5IvRIt1eRBTgBFtVyTDUvZ45e
D8VZE41z3TPQxX0WpfE5Q9M1/8GqV3DQx+mhZWJWM7Cac5RaO0Pv/JZprDwj8mUvk0ynui/Odaye
c2ecKw+z/IZdu6GhvKXgg5slcuNsuPV5c4tm8yp2NQ2E6chQMRFI51xbsfk+NmUQJ+D7SFbrbgmD
qGZQr+DK2IjwMwhPdO6HluodA2J4qksTXAG0r/lVEE1A6ZNDxcmPtxw3SzfCBAHh0qJRHa2O8BgL
9A6wOKO4iIVwVXEU+B1XcfpkpujAI6/fN7lRZREbF7JjQEEFIbbgSq5ZAFrb12hbrC2m+qz030ty
MkbtgLAcUjNyIEdGl+8OPdNMfhmVEyhIW1DN/7SJsXQYWEanourBkVTfocYNWDMbHSU8g67Z2Hew
3jYmqLB+SEJ2QXZGbUJRlnom/yTyZaQ5tUEmdi85kuzr5hw0rXJMBMSxZOuwNIqfLXZ/OhmgJLzE
tKyW17S9PwdWZ9pKypIbThmRmHN3wnhgRjSUb2N30rE36h1//BiNmJ2upOtQh7Lvp8dlRE4lU4J4
xH/FMFsiMaMTglKicftA8ryXkL99ps/aqHdDBY9wOag9ssSByIxU8E7jiAtldpQ5fPQY5gbw5j3e
uv1CwpiFlp2Ka/vOpJWs7Lz9YAi5K5cvxV1RRiMAA5nf4YJC6SVUHlOxq5K91azCe74BjGVt9/sz
n1UbZcXEN744jAdQJQILBjm5ICsRvMG6CgjWEpLn9FdrvU0qT3TV2RXG20H+W6DZEzX2FvyGWmy5
hZyyHeMGiEd7ac5qT0gmav3mZ3lJ2PLibymFqLMcuOjW8pLh1uCwy8rOlYiJ5j9inUEcZrnsdK2f
9yCq2a/041GnymPB0eWVEzbLySoOaRl9Ts37imhmbY6gs2AkhdTDeGYlJbob67lgCD845T89X1n2
7Sf1kUX4SdAaZCfhQ0FsJiEvmVYmdTlhqhkfJRIkgoIIg1uu+tVKvSjGFomF8tpjVmrQIbUvjrV4
PbSTnZClWvN5bBPACQWqxE1iacIxRH5oAReKkbAoxT/6KhOJoLEi5oAHgeuuJ4MM6de6dZ/d72TG
G8UmlN+tMzx9jG3ajl2LQHm5K/xAF6QlqPzm5Wvea24rM/qi6/EbUIc48Tpydmgl8aTzMno6xvp+
SV2JBHGtwymHpQT2RVq6kWybKQDL9IuuSqzqt3Tqn1YJSgYr/9iz9s6eprraMXs06V1j3jqGt0LI
kIucRtRwK6+hGUtnxUQNYF3LvLf5Mc38JY7poyI3kXeF8bvoA1198D/M6TPqGwwV+6a5j5LwkVYS
eJmcPdQXqIG3er3GOHvy7C3n5Td5mAtYvZs2r8MWia5uUMiS0nChIlwY00+9sT4i9Y9WMAPAGWxi
WabscTuhRxRhBrOUHGsSu/hUkE33k3LSJNcc5wB3PvXInpQESQSYh0xY+kxJvxZR812gnd3Y1EnK
0Ux5MNiSZZabXw7sRSqBnU5ytORgXg4mZtU5Uvfr4qdh5UflNbLORnvKGT8I5Y+GYSEx/Ka4Koyl
ln5vUXoo+AteQ52ecYldxC4QxHuO/8gUTlBKcXEhLOvJT2fk3bxKfgRCGoTIzUM2T6bcOaL6QDr2
r2W12LFaHLcNIKjNBIRm+e8zFwab9hMZGPMtY+YaGEjiWwLxx7xmKKOSCJktIqWeOaAwp/g2iDSo
3xnkiTwz5ahTz4fujAGdgs0z+Yp13EpT6JY6QF9/Qk+ow12nZA31x8zTtrQfSU3YXrLXnRqpVAR0
y9izBlep77d7F0/ZVFxDlvpYZYAPa+lbQdveQMu3yqcIKT5NqXZx8SAd2Np6nTJhQHaJ8EOULgI/
FIM/lf5mQWH9inzl3lIkZsg8KR92UmniAA667rA9jJO1ug2qmG0dJTiRAu5dxEaI8oGdOhdDuhIM
Zdhh9L1YVlDKybFRniwyRpSTEdQSJNpXwCAtR5TKk4AtMK+H97R55vJ0SgkWFtbsg1ZYmUgtmRiG
FfWHnknvaOPeTBzgvQTjn1NdV51sDCwuFyLFMQagYmeXri21E/XCoTH+qShocm9hgi6K1u7QF+Ip
TdBxMiUyRc0Wm/mY6H8hre0r1F0FE6J6PYh9akdtfLXwzMk/jBnnFc0F4jelujVhcx/IDQnlM+Vk
CDO1O21C0VxZsNQvrqYft/pXACVLWc9DF9k8u1L5z8ogqic7ZoWokgcUk1r/SM3xTJt4LsiTl1pQ
SOF1UOazTDpJYniRgMxpoWZGVTohJRWbK3BRlv0siA6wk3ux8eZQcOGBcMOgxfUWhQi58pcGMgkS
n0Z29Kdc/KopZCNMUhrKZ7H8VUbE/jglK5JYLgKJc8tgxdkmsBea0q0MtqEpdZKBJeVPvUmZtuEv
cBqSZDAeOH36aRERZqiIAKAqeLgj/5gjLwZyigbAUppNGzkX0xcWjg5V5ABNqErsgvOLh8fJeJig
LFFWfincgty0BqUL7cm0+uuPdmV/Y+t3O+p+t9a1x9S3m7ija3ZMHbMeY0RlFO9LwwqS8Vt1xcFg
UPyvQowtlse0DyC+K2JJMNP6gxTSRntrM6/iHpeYSiYcxXP80DgXc5S9k/zOc8YeX9pjPkSkvrMy
GiuF7HmyQcXzFkdLLKdEJxV/o9zajaa/HRt+0ePNREcQ36wuvZljfGsVVHIPqrJ49FOFl2p46TPO
SIsRPBzGs7ymVLD9qbeUY9vFRznKgkSDniaC/KRFyEJX3/6QG4z3WjXqjZ028y6MunbzVVgielhg
m+F77hhG66rF4hqi6hqlgd7KciOm0JVGrSgOdtF8sB/fp3XnxCa8ZirY/iwsxnlYsgt0rwuVb57t
h44wli/6W8bBS5gG40qUrfbsJcHekhS7mrnbcpJD61SZ+kXQJy/V+eBm9Y6iIB7ftER8p9m3Iipv
ZfElUfLHReWvBBJZcxnUEhmXBQA9v6lClvvyQdTeR/YniHyT1dvgdMp1aHW3o/pChqvJf+mrqvBT
DPmBFlhw/0LVM9fzrAustkv3xV5yYYqhMvUn2jau9zq+QNJck+8QdOX2UE+2SXAbgj6d01a/q9Kd
UblLX9muBML9Fy0L6aYq0DfHNu/KBwj3ZxLKT7VZnprGUotY00S4kZwsLDvTpM44NOJ1IvTChDks
+us0+bXfyrKbGLzqI/YJIXPXhFSGFbAffTCFVlaA2TUPSwtQ2AD0o7D1oFHX0K1ZBS3RiEfnMCSB
UgF2zVq0AtobcpGPMKqeVVKdDQWeZC8FrEwQLGLIrZwoKjh8EzrhfdlmfpdtV9V2XyZHgE0SU7U1
Qy+G86VUTvSIbSM6svGrZp0H4xRW26aPR2+2TkFhZIeS/VlDSGFE1bRLLcaWNbJRi+0Q+IGBnvdJ
6ls4/dSEKRaY86jFUfTkeHGkpYKkj7i5RK9GTi2Iavzi07aUXDwLaPxgdrdQdIWjMHyyhYx+l/Ls
gSKFgcYR0QCK2zCVVMuInE3gWr1ks8MTlgMIw8NAGouywgTALKjsBSa9GlV8wWdaaZQLuzWyja7x
EbYmLWG60IxaByFbDiohT2+ytotaJ8v/celTjn21P+iJGKM1h6q88NcWlsOIa7UALrN/1i/An4Uh
OsTj8g8jQgmSZddArJKQjjaHFkaP4bcvBZzYtkN7jRi0G0KhdwXcf5ClM/yV9CRADxUGJ8RNo5+h
g8Y++8nt10yBLqs33IiQ7eQ/xb/XuKTeRK68hALntdyt8SjeGzqxPjo8zTHCB3m0KBOzTfEAfHYe
cWaTY1H8UmmhFuyrOaObuLxK/AP+3Lqxj+QIqA7/J+8SLL4iKd/0SHlX3fJkLvDBmSi5RDoY9RDI
eXrSQtzJ3XKaDn2+P8IpnMfPkG6L9GKR+DSMDkhqqx/+Non3dQ+S/q1sGifhYV32YI1anvqqoR3b
MVvAKwj0SYsrB9HroE+3qo4f5BSwmBEVHyykfayM6RD74h1x82Ocyvf5NRdtYCxoeNGB2vNQXTdf
AbOOLZw41F76PflOoYWeRTZDuenPL4X+QcZNj5VePKNi7ESCuKiuB8l1YNs/JiV8kO1xEOfiiiXd
nhZouhBjs0Dlxo4FfBV7vcyeRo7JOHUjVLs6e9SQqlxQaJx8uEWuxddoAtzkqq1Z7XDSEmSCl4ma
Ol7xxquonQO5Wj4smc0BjHXMhmQEs7/kVpymi6rqZzEFe1Xk2Mx2qqQwDGwcBakqYr2Mxug4cptI
iXGV2Ryt7H7JmuwYc+Xf3UiwRCW7dY4m10RQrhj+NFJHZnYodeBcapZ8f+sx9jeoTKyPfpYxlU10
P5/JkCZMkywQbSoDMX2Go8VlDVJlA0SjUHCER5zI8GfZL8q1p4sxyP7ea9EMGQCTOuSlS4KF+k9U
OeKAyQtGBIuiHtB3/Dmr0WH4tRuFHpJx5rG4avfpVlkurFS22Ij5ARorgwInKq4FPVP7UggIQAwp
PTcsfUeaKAXCpwwtp/zDM4vTKMGrRgWP+Bp34AzAc0ugAZJBogjAc7zsCx87rDAWngPAoVtLmsh+
yBz6qGBtCE99iYOnMhFLLvHvUNL8TTiNsGIyvvGRgSISjLN45b+aVgUUjvWcnHaMR5sG+QlacDaZ
zoAaroKBRGOLQpVRqVq7OtsKBZEpUVQbqA5fZTACOuzxtaEtTPbWhI8dD3zFtAQBlxD2V7dtdwIo
T9wwbCc/TQCzqA408bbyGtBEkJ+NDh7TmYK/0AzKBeY6E2DJqJGPvsXkFvU4DJDueMWAwX3KfANf
O1MT8s8mxW1XdKsDF3Qoep0719mpMeRTadbnqiRpLCRSE4NZEz4l671ANtap7SW28U89lO7YsOKr
A7Mcg1HFZ14vASuEc7qgiTuEifAk3eYiC3/L0M567VEZ4fvCYFeUL9monSsCymUcstiYydHhJ7n+
nkTxgBzJZ9do5ZT9WoIu4gAenX0ob8HOHP2li25q3l9Ntsrtps3ZoCKgFWfwNLeG4VMdB/HaoUpQ
vAb/NNsbpmKzwCrm9oNaift+IuFkfcDlYYkguAUCYaoN/BYdFJc3swYQmOL4sz5bK9q7BVNo7pDN
AU/OV4+msEM52EWPjjFPDj0VRqJy34mx5oIJ0N9wcKBbUK+pQHbLj+SOW+O7Y+pGLgIGroPO9IPx
C7anGNbp4jQikiRk5k2KWW2ggmH5IakeECbsr+9Aanp4+haPbbFh4ZqX8JekA1WvPFw7NUeqgomZ
IIODAoVFYganznbHkOssw+CgvRxoLxE/6QqCpkQ7sSkHC83TxbTgiPJjV1maPYCFmKZAlEFE63wW
qxKeWTOftNKmPRojMVArYGHWqSgYvBl4bzcN38JmrL0okXQRZ/1SSurFVOWLPh5i+NyV44cq5V/O
2mUnQNrJxDtDr+M4PccjBimvBcwlxARvZ6On15kXx8Y273RN9v3jllRzk/mUzEak/kbsqyCDww6i
TcpZ61jC4zYm2xNDcw+5rUXI3cmfG6vJpJcQ/0CmZKvJdB34XvhnFCXUq4gGQVqRRLflSdFQs6vM
kKMqEKpof5UDLAVI+kL/oUwCRe9wyXHI8k6qTOr/r/flqiDLMHPI3ZblzGdEg/Ja3E+heEwQUDFn
jZEKTZM7LrOvC3eVDJkqkf0G5mp30GluZChoM52NyvwD6R0DxKHFx5jcl7Y6dhuo05Z686PajHyB
MBB8YJhOyM4uFn3eogUq0QxnYSGlT0DzZRzq393wizxJMiGG7Lf4XzDxiH+dEf2vVbZuggiLZ4bV
19BhaOgfZyP1UZ0YhPKIjHsNHiGgzDnkleaM2otnHPgGAsBzTJLXhBNOCjaT5ObZjVQidVAQ6fmm
R36MyCuyKjtu/OW6O1b5fEz1HeQ3DWAXg7mss2xeCWSU2PSz0MsBpyEHP0FJO0TWoyXXJ098NlxG
Ep5M5SdZZRIlWiDV/2SeWqtRnOUHObFOEI7OGlr6mzNALtm3D5hiUWHcchRYP2bfngSQnMwHlljl
SrQNht9heNab9tx7xGAZzdtAIlCBiq2vbL8WY3eQIcy6NdovwBFHkEsCmC0lPUMBMjYCR8q3SPBZ
XyoHNE80QhS5UsZWAkmjdmCh63x2/ESqBKnoHcE49OzZAveTfoz0fczfMn+z2AIPwz0hW3QjeDMR
2O3kn3m0rkPW3oR7deonsJzNOTQGN6aht5iyUU1gsdiLOCab8lYtw8WQgzEZwIQa9wl9uzHUN00V
gik/VVV0iQtvh6fhoGqCDdmgY7/CGnrJHywRVDtCbUT2l0SLELn8W6jMwbnxzJah/t8BKHzzfkVQ
eEuwRPoo2S23DzQEwDvSEp87ObmPiO4Xy8/RPUq9EAwMYGtCBYzfVguMh2NPt5gkoeeuFgQGqERS
IumEi2ZBmSvNu4yyD8ZZSNeBlktiPSHuimE5i+FyWRILvqRTJgWxoOotBcq4okPqCg7pnD2O3aFh
4khR2vGd4OKBNJwHPX2bToREjUw+OWOmhHOmOEfoCJuGxAixPk5qFQx55QtPU/5Bx16KHxg4UtZH
cxP59B8//XytXkCZEdmGHpx/dQm6XMQzuJ5Cqz9Pzt+eAQ8KEWYfE9KehfPD3PiNyNRCb9wrCdZm
rUcG0gc5sI6c53xtH0i3xfGtQGkH/XFIiXBjN5hc51W7Fgy/qrOObxyB/glpTh/B64qB6AjjWZeb
c9WOoAtnGy5Cnt+7qbyFcX5t+IjNTD7BvrZLEW8IJMA2dCc2hExDZcqJWpOuIMxuU97e0vKgBOai
XWZVuRxy5HyLJD5z1oBpzr0LvziO3EUo37HLPKy2v5uZeh2HdS/JDL9sIxKcvKHmRbEf2yk0rs2b
nK7MFBnZVIgBlZU7kwJW7BAGBtlCksqhp/vXQmdtTRYXZPsJqzPVdCMtQY166iSWjmRGOkxWy1TB
xCR6lWTTTiLWamtro/G3G6cWydZpla23D4aO+F4W/VZTn5qQlMNRPJt9ccHzN5BeQP6Il7QsU6uS
WpPmaT/1PesZzZN/D4QJz+bdnJWHAJnJGpW3beSpjGR2jD6foVpRfzWtHwqFXzJ8qOEOWFDxUgrX
5nM6Nqt6aab+ApoQDq7A0m3iGVOgR6y2MPyCy6H90gTNlpmc1Ntckv6AQrMAybd88IljuQ4dldFz
k2u4jSOShvLvw1RUp4YksPjVzP1rjqZXusavxSbf5ltttgkf7kp8eev9kDYoRkixVPi596QnCbh4
oJsi4CyI2k6fej+/p+LORKgyALtoZwIeiPmrnIUlBSKNYk58Exl8CtGpbo/N8G5FLaf37GYMoqmi
aiS4bD6yklwM7dyVUrCOzzmPjiMgOliJUTn4eR0kcX7sUEqmR5BG+5EXF9XdAw9MaDfi5lpCKwOq
g8GjYUCnQ3TAXqkSnKG/IlWyhn8dqjRBnmhtdq3Fq4zXczxYyHAFQsWU+bSGZKh9h+G/clPijJNn
ASO/QZhkzzTCj0Ro+Rjk9G7m9ZUxINqGCjR6ihGIFbCOdSqShH3H/B2VHkBGcAU48kAxFYPmRSwh
UxZEjOlZENqMpj0BxVldw7OEstQuQfOhN8mvyowu2hCIiKrV+miUkD8JrdoNT+tK/3ApIvFS+haO
D6uhoGD4Dp0YV/iQjL6G9VDi+pLES5LNB0EevGFNtjQJt9Ird5go2pIe6b6ADpMXm8mxI0IV0xKZ
6V/iGBqkmwGShZS77TC4hqxSPyItmXEv1Z4JzrbRIYdgtC2YJmCyFWWsfxOHF8zw2QsJkFb0HmdL
hW+MDdvoryS2NYvoqm3jkuirYTmmQaW79ruy9ckV43ex1ypiyTejBE5coq0csev2cXovhPUgg5wd
JBJmAuW8gqcJESeRzUBnQalHHJ/GDnyPreRA+TDRoQObSmlioGwxy2RLj8enRLNXldf4afp9FH8s
Yf5m7eOr+SuqqqMZsS6Dlhpd8hRt6MihRjYiAbQ55XrVXceMKQdKOPiMTUFMbvOyLIV9xep3vbX7
H0nntRs3lkXRLyLAcJleK5FVLFZUKfiFsOUWc878+ln0AKNBo23I7RJ57wl7r23gDhhxIgcrzBt3
17RAS0JPzJA0+pH+s+BjooO9bbKfdsWvKz+rTgynAY4OMsYJG0D4niDM7A8sbERlwxz9V5HNWHUs
kmSFqrLe+cssnJgu6ha6qeSc9sS9F+1Vl/WrVRQ347td1z2xjCqmduOMMGQUBjmSL/RyAhP5VNjO
wLyurwU5zFPgXKNbpjZni29WtYGHBWO7dMRCFOS3ydfM0hBNZv8kOzLyzMkJTBZ6qczJGQM/DbeZ
8lxswk8T7ZDQsfUOLtg6v/e6/oAJU8o3pfi0tOwYkYyIZicbtUcdxc8oTZ9anD7lQnnk4OLjhwln
Fg5llflK0N1U9G4z0mCE7o1LENjEmF+GTtqlvoJtTqNk1tVrjcCjEk7/devH0/JY8KVTS5oqgrKr
vgfoEbv0TVW0sHTHSjl6DcYFm7UWNRjsD9IKW7rxNDh1AFhijF28lLfGuqCNQ9pKcmRP7xVitaMk
phOJMEwzURkY/t8JssHH/gnd82OSkOsasE8Z2nauOcZ+M4bgBmGl8Q5hTbOLnQMTMuV04+QLtNix
S57KgW0bQMXMg3q2BtXSrA88NHJVI/qg6OUOvMRbR8EMmzOOqLzOHe16yxBFM2AXj4eV9npMchii
BeJbUJQZqXrMHEFR2lRLIj8Xa54E46t6t9kkNAOS8KIIPcTw1MrvCkPJd9Fql5L5wo0u3rBHb/zO
PCud4WMh8WHz92Smvp9WdSKeGJrmVQKvwYJE8kzCY23nvkh+xeBQKpQ5beEZtewhBveyAtRJWZ61
ICBaAKptjZdMSs/N7z0VeE9Z9V0jR2g/SemWT1b2pZIP2TNjS3540m+9Pjw04voS33qyLQfQX4tH
/2n2pWMvM7kRppOEGQdG484FMqRMIHvUXeD1zKyoeZNjE8ArRLS1onhstiWSP1NmxYP8Lr7hqViw
ttYDAQ1Fg9jBBvRiw2hYtcctIiapUVw8FuyGS3DylZB3jYVoVe+eUH8HxDnqg3HcYYB6qRmzI7G+
KbTSmZmoSzfmMKxNC5hj6mXsez9nO6Zy2MeQkybiGMzx18rNM+JfExy+LABdVYsngBIrvxsbGaFG
T4yVyDxkCYb9m93Wfpksb9jLbe7WCYZfXu4pR+lpNkghGhd9vDtlmSs5bKyz4a7LPFpAHaXgaeUL
Kj37ypZsSW5JT7y2afip1Jx/0zCA3SL4sUY4ZNE90xnmvpRaO+zAmylhrGPiwU/D82zXXlwxeRYP
ozFv1HkZyoEcI38OnOgUnqMPhdATmvMc5EiMdrQ3CcD+UN+UQTsukjhlPzyFaE8gc87bevfRcymm
ZYXJlLOmV152xK5waDdZpz9jWmh1U/0xL8kAH+/RqTK+hP93QkrJ/q1zUaSWRHGkxnAdTpOBx9n+
yIXhDfZy3iBpvAOYZ0x3ymrELdOvSJGPANVPiDmUXAG/FDgDT0/V1a7GpqsyZKjKWzmU8fqq7kja
Evr0JXurE+kpScMzNqlGM/tWPBDVInlSr0lTXU6XXtN3nMwdO6xJOpLrsonadkPua8fKHMXpgmHO
Ixq6ykK3I6mTVFcghgXItuGpAKICyGBDcX6jn4nVVbUSu9G7TpdeAdj7pREOD1rHtQCEiWC85lvF
+uKucKwlOOlUKegs7jZOpPSRfWiPaVyIM1hVR1xi0PrpZdnC43m35OXAn8Bmim6AHfW9ltOjIAON
EUzVpnvWYd8tu4Ya653gY1Z/TDJVUzXZDfTJIXp7YMA2aJ+IuaExE+CJ4rco8EKFrLdUeAqwish1
E/nePEQKUihp/hfLJ6uwXWZWVqA9q5riFn1TDpSCOBGvaUJglJBmCvkW5u093k8zO4aJsNEUQ4ty
iEbmZAWefHBK/ak2hVfXkZ8LtFRiAqW41//oVQgWOLwv5XyvndZSL8wmLkrLF4e4pIwndUDbTya7
YR1CysEUVDqVIcAGY74qmkxM6OzXsobRgyKRmIewqI6C5fMUpMcIl5s5WK5Fbl2+8hjKym1thAmx
QNTdOTDONgaFNYoNeojmUOX2vvs7HUFk73Bg7OqGaB3SiJKp22cFWSJZjEZC2cwx8zGZB0y8rJny
pMV2m3aOxR6zbahJ2WN27DG1YGeFs0v+iRvzVTWLO7nkzdAUkI+zJ0vgpKm/kfLvpTY9Va15DNMe
Xj1BGWRVN3iw5qMVGTi6zjmxmQ1BsHmxzYmaa6dLQEEangUE2SMZ7tjuJAslyXm5aMvKIdoYeCNR
5vVA1tLVh4wiBtPwxNOQnGvopHyCxBp0pe1xSYeJo8GntwtCzgH6yiO2hQNq2Hbe49TpeiDuJJmM
9kmBzJMQZjLrfzQkdwjw5btq5RdoZMu91a19iaXR/lXt9Wl2OuYYJjj3iGOutFwUzMj+MGIGK/Cc
bBpmOMyZ9V8qLw4UvZSpfjL+7W3Ft/4Sok6tqXaDE+AcUnFh56jW+AEfYFxwfzk9uW7SbyKah1pw
O0TOt/IwgSu0jOfirb7vOZm0TdloqwlMQ1FV3pnZvZkqM3FApsw3Q3d1j6ebkrn2kJ+sKPVGlRhL
4Cr5eUbjgygcAf30KAjNVLXUM2fJa9dd5Dycg+im/pVv4jgwDMB7RzZitFTHkXDz7iRzkBA1AMy1
VZ1Mal31iqkXuEO51UE5JthJBb68iJUsF5aO6ta4dj+Rflj9epL0hijorjbHWAYLZHh5gTvgykjb
/VCctuWe/gHMuojpKtaAjqFDlU30meKOIzHV0aubjWNY9qcRAl6OAlADqSuvDX0DW+NtoN0ejZRo
3wL1qzuMnB4IJFCVO2nXkpjKBl/fMm5p53ezNV8mrF+7k5+hlXDH4dOjIS462xlrwiFVEAbNn0Gb
sHqGpwxtzbvSclM1GwbC8aSd9ICZ4053hEYOCc3+BJxp1LTrMNlXfM9gYgw4AmUWv2e6+soE+vh5
05J8wfmEY7ZrMp4rYrprc2e/AheN3UU8VQV+OMNweP7xLHwCci5q0m6DOTmMWXFTbHGbJKQtRLBE
DZo37EPsReVP9OefWv9nDtKrtSRvBmF9ZvaGVhAjdXfL5eICGGiqnBl7wGiS7TgbbioNSFIRABgm
vr7eUwLTw9OQ7psMSqH+kWY6ZloqnVl/jJb0QLVvqNcinq7qVFzpry8mfqbN1LA/QRfYaS5aot6F
QoeMqdgZxUISX0XGFvfZuLHWZcW8C+UN9jwCEOJz5IAbExfsbjco65E8XOIluEd4bUNnFIiN7WM4
p6coSk6MqE4Dq/VIogoOpGN46P8Eaf1Cr2Wa0i0rtZUb/YDmGw9u/kGg6EwuRQIACL7FGp71gHOd
y2IbpwTVhnxDvjq+2cyQmG6ZaQakYK096l+TTWvXGIcxQqRfOx1Zs/qxwfCZwQIblfBg4C+A8jKB
k2Rc/a5TWagqL0/i1R9EGsXlzWiLq6oHfpyIs/zYJbk4TX18tF3Vr/PNIltHhO9EZcVO8bk8lzy5
xDDLPiq1eA9n621KQMpuzDXsR92SNLbvpHX9T8YoI+Wtqw6xn2e2xzkIFEdi8fw74X/F2euJnQCx
yGJvrx9DUPEGMJYPifm2rql77JfgD/hcUQUktBbLvl+BLSMuW+ujxrHMoI79eoFeXK7/sGXGhbBr
DvIlhGMR/AZe0uTbcm/jxqzdfvs3R5uC2OJBBKlPKqaugUcg/urFEAyeaRjtNcIGDXuT4qxZ1K8u
YFYUUxQDDjP4GtJsbf9KIwGiIDnTgsK+UzDAjY6FQWNcDhDCaYsEqDDyZEIwzybihWzkok72oYHH
t9Z3+n+KASp7Fys5DE3zOuAyAbHA/Ep7ps88mZ5GzWOyKK8C5hEKEK4DISJ2SKTVsyAfveACvByb
OWBhJkY1GSS6MtDJ76WQmUyaHpbW3ifbhAdrIHs3rvY2aJ4GXrB08P6KywKX3IYyUzajO0iwX0jS
42eNR2mS38m43Y7klQnyfdBn/detITQaZrxv2xq9dq89B07AWbM2MxoRGdnrcLLEgSlJcuww2X+G
9pNeZZdvhsPAit3sQazsVuE7zsd4G1u/jCG/pWlws/PxrlsIaMzKTSsQ+fZRD43jT+ETJuXUWu6M
bs9fPOmZvqnEmQ2ujJVVq1N37oVzX42sYYJVVvsY8ebFPEZjhIMfkBgalGWNQWCoPt6N7l0iZqzH
n82fsjKtcy8s1gcC1JgYkdDtzXw6jdPsDQecbUz1nOG73qvcrIyQUXMREctkNMdul5wDthqskqTU
3MQ7eSjOpVED667Pi5adDeKW5oWcNuHhgfAUPeLgyGVCPyP4QNgAtfiSy6RkcDX/sTrUFN01kLuN
ZsWOfqyj6WLKXk2URnwr+N1DCMi58SzC7dKPSoH++lIAttcaIe0/Iidrfhg86D3eyOm6QC3TIsrZ
zmJQZLvxGkytxRiBxo30EkTVmb+6xS9VWHf8rYTtG8K4JfZlampXqbFKwCGd0RWj2YlwpvawH/J+
PAq+skvaNu+yIDKrISb7PBMR9Be3/KauZJYHz1K5EcVHeXHse+YbaHqX9J0l+puJJLgDjfA3FT8J
vh7eIMj//14fDUmEZpMd7Awpi4NquBOTdRNxdjVwOvFaojc0rvEKSEVxpX4LcBXmyE+w3g+G6dot
fJsy+zRj6uc9YiKQW+NcO1XTO42F+JsWRN4NIn60IWTL/kU+6XtmWu8Uxkr1VUgSB0rjh53gJrLe
Yd4AaGJVCrbUM6vlPeR5lTcqkoelF8fULwZMVhR8wpqfRIyU6PJD9capyrLTlJRPC8/TH8msjrUa
H2GIL+pvfOalFpFCoYK7dB7jwqguZFQESBGNSDV60oOsKwof3pQ/4eh2BLwIE0/AdFYZi1rdTg+w
Yhcv0sSHD/4ZE80jOihVt51TMhln9axVpK32i0fkBvqmuD8rte3BS9FhkFa2N47EC8gIO0OV6Ks0
9NAisIvhZNvyPXsFgSl/ga3ayAfxpX6F3bVzkcwSdbWJfRUnhxY9awjlVPU4NBioEhiZku6rMQjG
vH2z97hcmU5TZuHxNmLUrKAhWN1OucUacl+pNIdfauK0w5chMQWmkBYkQCT7RcnchJpyKhd4FhVa
c4lsvAWWBMLl6hBbbKkLlvYdsLTdoJ9C1v0lWY8mCT8DWe/0Yyl4bPv3gALOGo9g0gvEZf2XgDln
kNPtaQRUMwZkdmkXK0AesPq9/VLBtpgA+rxR6k8M1Y6x03wko3HFoH5B72rCoBi5Nuu+YVnlCCIt
00U9QIKoQIdweic+ITu7lsH4hNpMWQCLJ0yYOeQWmLy2P3BqTIR7hbOxhfC4qlEG8G1V1PnBMpwf
JvFsvzJG+MF5DktyouITT1XHiVsjct3cCN/gMu89imJc0JOJPfxP08dweQjaePVB8BZm3Ruta5A8
w/9ae7jLwSPvSO6UKV415SbUDyYS2OgmlOpw+5mujF+3UcwX5jGbCs1O8h0BTk0vam778TD7cYv1
lQoo6x3DBAzA4W0gkA+xdqafUbfpOtJT18aErUPwV5di/r9mPlfG7zwp+ELgBEHkol1soIFk/KB1
/f7N3n0xvkgaHAkUSxG0YY2N/sRBuXLOwqJ1p+gtIxtUB2F/UptoB3TyWz62U7KrjVeNAh3V8l59
sqGVpNQnWXqb2n/bLxgfSvRmgw5nmgPfqWgeGIl/z7dvDLC7HvgUUgF+iX8JbpvvRgwIuB9++/ZG
5t80LCfDMo9ys7dBTK5rZXbnI9M+7TJVyrEwFNcYP9ext9h1J9sWJ7Eh2tTwxeaWmcBq3Cz5NFQK
QtFxt9o0ZJ3zfbN29aRe8rzxxy9bJW6BRWLFw4oGqcDq9EKCT+VASHz6U7REyPrSf6vbe9je0lzd
D2gvud0/tdg6rD7gGQ1g4maRfl+gXkM/0GJEBsMrwiCCd0tCxNZQyXBan8O3pCX0dzJ8NZDQiQU+
2vat0iGr/5HLTaJ0L3M2dmGPCYfqchtO8iv4dGRYQEtnOFmOJ4NZERO17x5UgQnh1FaJhK7Kk/ic
Qe5aWPP3Ey3C1Ec3BtU8T0STfxgTG0NSZ8mfBuYK6zaebkoy3TSuBWbCNkFugiC3j43OHcSKedAu
QfhQgJwpwX6VQmDZEHjA5YSN8p4VFbXcWf6etQZxOsRR0iPlTHKRta95eunmC5aRdMomboATAlZ7
ITf5TyVsl2nCXlDAMAZHBPSlsrXMZEaHbCyB4BNESnuF3M6a7cOIcKA4UNIr0r1dcrecFRQN8r/p
Ux/Z5yb4RF8CgqDxzN5ggFfY+BNrfhJLd2hRtjsC/NIAA56zTEYKYu7RjbGRaL/J2ZDvZo3CCSk6
eglEOmcOdLyO4b6iihkp2WLZPKTJO320yzQ4uylGcc1E9l4GyUdmhwe9JtfLUz5i2Xibx+SVHB5S
3N/JnSiU/BGiWomZCDCMT8+YrWJRvvX6TWCpqe3WwcW30Rls5dqzbtIHtojUKrYGqQomY9oM3TlJ
bOxqUKdgbFGJqR/aU5rvFc0+EW27oEnKdAjgIDRw8bIeZE8ATl8Xt7686TM8cIC+MrABaWa9ob4V
3NF1OO01ujpoB9sR1+kvRjxoPDV1K/woPsMExigq08bcbVP2s/BBiKdWRee8U7cVBnemODPBoRrC
uXw17EyPMJKfRkNnus2t9N6zg2ejzqNeRL/T0XBGLDw7PPg9u/RxWHzW5+wp5dXgd0bKO2bdvUvN
G0VSwWeTPaq3srSdDqDBrHd8MVkJu0OH4yXeUa/N1OiZLva8lhxDeQoNaDD2RoOua3ucMMMKQGmI
rNYvmqCLLYJrgX2a8ANdYXoNeIjOr6f0oAwZX11ADDVBhZI9+oRSjCloJthqde6r8UA+8Ozbtewv
WrntwxTvW+fL2rNJGjdAAgBrOV3IyWJnpFWe/ohWGaW0Ub/SCVcCfY1HXmpaHuCuoadIPRbtWvBq
WusVj8rLTKNX+iKM74h6YR82vyquvJ7MP0FwBCo52kKDqMFEJdRs9KG9+IP6Msbtoo6+AnVvtiOi
e/Rtt4RnCamYpqpoZxixM4DaKI+pvah/0W/OYGI4BCvwmdL7qMNGhUpKJ4zABKJ+zx4oqoMdvta9
yrsPXQ32EOOWARE33H1ZI6xx2FGdqWnB7z6V/9kUUcx+ein0Sca4LZp6nQUPYohiao+XO0lMJxy+
wELp0RNizz02h1scgIXmv11HMWWSxRNuJdbEFtPdj4yKI0JHxvTDSf50TKecR2vpCJGIKfZhSXsI
pyBcIaiyeipxH8MrUjU73PTSoxKIWsh52GZlfqH6k/P5JA31qbdisqaUY/WHlTZxG/YFadtdIEAR
dFrUeNfUYEx2Tkj9UtLoND0CPprohyuLoqNDeWWE6jHCmncVg9f34tDYPDL+rcMdmaMPzFfnSSvt
ZHLlOP+UGevLBA9sDo+0ozVxHVVNvy1ru2gwQZRY3hjtu/eONUWYQKg+q6wiB1aReiiccJnYn5SO
oN/XmCuiC4wptdPRncLQjWwMO8XW/CFz+zq00iULaVUPMxmqCvCbyraeWIS0OLrLhvUg2/ARxrvf
6PsWOb5QqdqMPhtx5sd7zhqKT/YMXH0k0iU6mWgonSEGKqTdlI0ACoAHZUsRSOkoumGDnoYyN9Ea
B6U8Nw9h3RHa9q8xceqFNJuBhoO4OhfBEGGYW9F/GRQ2AXW8RTp5H4AGT5nKIeZHUWxCHZTKDzOL
TiO4s169EOWWL+mx1/+FmzEvOY/mkeRVG76k5RXwnxpt0yf6URT624Jr0R7Md4OWlmyGEvSPpsxu
OkPLp8+Z2HE71XuTC5ctuUMp+F9hfuUS1agYh3NP8mGo7NCQRZRneooGGEiW7WdM4SMOCdIrMZuI
61T1tx5etpkRPfpSo9krnWph5z1acLbQuJm6U03EDKJ5F9HMihJErLfpo+kBvJFDnvP/XMNmr4bF
gwu8iU0AbYKBJaGUktjrRKDX7DJj+wecW5MdMbEwMzW2Dskn575AEJL8oXZ223JwkFWvdStyCoAl
KSFa/DEubDhC3Na8tTFInyzbTzLxvNMHSV1Rgxh2cjR4gJ2lOYN+6GdWi4NEpgLCl3+x6RviZTSt
fxCmiCMEzg9g+uZYkk2NfHtCgSl3sMpBcI5DBVuXRQ/2J3mstzcFzMYWS/1e5883fZbsv4j/hIdp
l67ILQg1PVRDG/cuGGPFyd5j/DbZe24jJzpZjBLGoUQDBdp8tHA8HHD7X42xgg49H5Cp3BqaaF0m
UU2BoRRN11rOkPAMl4AlQnxr5OSa4vOEMpyS/Fm5Nw1pul7wslegtFO3DgJXfqp54dX450L9RIbi
3hjxWbQ6cRX1MSRgdPWDs1ZsfvBCQQe8V4DDaFEXiI72HYgTNTBm3rDjQ/20rfDO5XMnruwezAdN
bWkwNpsM+JMMvCyUfqcIMWWDjNwpOVaYu/JAZdrBuH7XDQpkxB8tN0l7jM6NKZ1+d48BDdfMckTv
O25aYCkDbun+CfR4b1coT/R5TxKVkR0ZNh6zPD8Bwj2VQ+h1kFOAumfx7AW54a0sMG2nGr+KACub
Lbl6bLtbe92rbli6Dmu0pH7SshlJOhxQAJbptP5iv2PMp4+ygxvcBdJPBGTCpi5ElmsX4355Zp9S
j1/cuhqED84QIKluhc2CmHFxu1fvcr74BrZZyOmgPK6tcp9PUCqHl3De1ZXy2JHHgX6bidKZ6uNq
P7vdlKks4HK8RsMJe8Cplm7jz8CAQhr9SU4vcqxcdL3e8CCx/J5n47RAeFpG6H7+lLHjEIzUTtOp
C+HkbhTUZ2l5GmbtYtf1NZ/Nq4zsY0yG20ItK6rsZLLB6E8Tm/rmvZ3lly1Vj8nST2QuhIkHC/lg
LcMhKgixAbcAmRa1a6NB75Qy1MmFT8gc+WgSv65Eh/+k/Rzk7tQKxyKuky4dERYcouojSe9c9du+
/hVz3tUhKQ+rWpt2kXtcI45Hx0PvQPV9YdB95Y4YfC4/0GPKUacrj+cD8wIZ6XIKBhYZECPjgx5u
5DZ9GEdVu6DsxZRhWan3iGToY3wsNRO5xUFGCDf2QPG4UIwH7qZUe79IbA8Tg36n+8KKEZJapKLz
B1WkBwO00i2j2lUaT361SVbTOHMm40jMQLCJb5kfL3L3AcTABBzGJsbB8PWZZAySO7oTXYQW6Gj5
4Y9NW8Tt7IHQtOdo2lW014izUF1CeOkvhSw5DdEsw3xtIesblewx9B3syxD68bZXOEnIt1XLewE/
AT4YvXbbcn5/ytOhQrcPjCUwrxUzvgGmK2eLidgDBzYZSeER9NeaVyhQyMrX75UfzJCY35NUBGNq
qm+QBx1fhzIiyTzCjVHF4MRZu2ps71AhAsMhIxw5cKsiTfmDJPGYRd3NsOI7x979axML5dKhDUb9
s4/C+RqSdWBi+myziyiKS9fCNsmfuSV8PRx9tQr9Ph/Ow4QODhgesskao2xYulkTMZA+tIOrGvNT
Ns4xicxEQ3Kzpvw0mcXoOS+kk6kCzm7sWucRtR9eVJEfg6FysdAj3xydym3Gc3D4TylxtqJCLiL0
zmsOo1MJ1sUQzstdEX4pSGyOFhs+nlYZ/39WbIM3FP6z1PuaUvmo/wLEvBU148Oq23PEmClWvGhi
pM5SM9mZVnLGvuDJX7WGxje6zaHGfYduhFmmhRV5G5DcjCLRhJyl4ImwSr+BueTa5K0iRarW0DuZ
5FccXzDGUfUbCakR9ilBl70QTaMQcVng86D6SpJbBkWgQ8GC9gShh4koAjATco8+jKCuTGiBUDGA
BUv/aWcqSn6nHEamdLt4givdnU19dprfTqktboL77XtoHkhWvnrjRWGLzKkVC/vkA56HfS6yA707
miU8vtD+7FC4JYAJE1tavyOePiME0J0wkdtiYPfN7lojYZRB2iTPR9IZd1lO+gvJ9HIH5F1elxtX
QF7Fls20I8mYb79SRvmhyqM1nSTopCaERH3eSdG14V1dMcELXP9x9bnwNrE4R+RX/YJBDDG+qyh5
ESOel+rJqRkYe944MtkYxLXF2bY95WGozDMB9MdbLr4hAevKk4SkK1UJvsJMAvu/HD4i6ndQ0mk6
n1ExgUtu+XThSPxD75bENS3Ecv5YqQ7rlQEKdji57k9mjG690E8W2XlIpHHjoVnfyVZ74FMuspbB
BeJKLTxmj+Q3fqPNjNgoRxjfhMoNNfcNVbJ+0CVePV2AHiI3wJ52FWpp1FMpnbMQB74JOCwA0Ydq
rA6RGh+akGzwekFjuc1n0KH6pmHuncyKi8ARARilKFPLBmh4zVYpj1k5OcuCuiL/o0zBtU2gokgQ
k6kQSPe25yuH1+ClaXkL7PFqM5KP69lfGzGoB0HrG6Z9EW/WeZASB9wbPG+iI1jroDdTTOr6nX7R
0d0TF49JpFWf9EPugoguROzvZCZBgA8WfRd+Jum2ZC1Tqh/Mw4w35twJGjEADo3rhB3Tx5vOpp/I
AS3bbwjXM85dR8jpMHu38tPh2FzorHkfFgYO6nMVBEiBq8QdAapdy8/twPGrJa3XCMmbaHYIB/5A
MtwhZ6X87QoIj/10QH2SGx8oZD87Vf8sc+uzb49RJT+XevkQqXzVplcux68Cj2hxNPTe57aiC+r7
0CnYOZo64xKwwDgOcuWA3rRL2SACiiDkGXLSdjYnpyRLtljXSbABZySr8GA3kvXBkEjujxGT4jwl
To0H9qDh+ZfQm3LH2CZpnr/4JEkEEAPrqdwdh7dmUa+2WNE/WPEvPNJd44m/QiJhp6eOr13RUo6U
e637C+DVONt8pCE3OBLGBc0bIFqIQ7vYxvS6T5h9q8Qdq8wmK4wmSB9SdglsWQ49FrUOdWplbhQr
PvxXqyqTZ68YzxbS3t94xdmJ7ee/fccla8gHhOHU1ePgo27I09s8E2ynvSwpQjhkUCV5AzL0iL4n
wi6R0PcAdznk26QUZ81Ozk3GZk1iU5IRckxEz3hphY5IjOy1DFhnvUuRPlfg9baUdhHDZWN4MmMa
+LBmXyreDT33mWBe0jMZnuM3mp2R7lsjPYdBSr9XMa7VALL3AhMuie0kSEzIsy1o2U0XPQZGEluF
ZcVgbXndEZD4eID0VH1g20fyaPXHRkEX+TuKl49aKT8rFJh3Qsie+QI3swoPhY38aoKh1FUHJaPt
Y2TH1cjeH4ceL3YfmTcrXW74025G+tItaJ54l1FJMIvLQ9032tAn3dLLq+BEx8+8D2R99WkZ5rFj
6JfviPNi+U3zHjbnoCdWF0WDNPPBqwfieRF7dZcB1iDRxCYpnMnsIE51Yr4mqWXzWTskawWab/WX
XqRfVn/D1fPoTePTzMJPgMDvlT6+LDFfE3rQD5s0k/RjZ/5lY0i6fEVjF8iwg9AEL9oj7JVnD+o9
RLmo45l97pRJnArFPJXy6FbqIapxmMb6LlpgIPbi1DBGwIp56r2+sC5Wkl+ssSJRkNl1VLOorT2Z
ytHuZlq5kqwxPkhjP2quwfCQVErWbu8RjjlIezuCFlOh3ColIjcJu+OG7d9uIiiDaADAtApl98Ra
JFJ24ldP9A7+rw4FYaAdtL+9fpo4EBMT3DXWQc4tipu9VvoxxRF2D1v+KWw6We5WuWIzSjoZq2SM
WUsKrwnsFQxu5ZSWwTmZJr8Dx/6V+ONqAVAaJw52AVakYZFd8dAgqFjDZu4m9/e0lVFSIT5BAAOG
vmriXWm9Aoa+AycqPH9XxID6s84FmAAHAhcIIBkYgNqYHI2EsS6EP5wmpvYFNXunwkZvbKgONrlE
81nOTS+e19Cl8jS/XaZOvpBAcR4UiuBUvza4t+gik3gn1cRYb+qnIRf/HqAuG5iTk5YxMe3E1jgT
dBarWBpx7iul5oyuvOwC5gclX/LAIxlqZEHNxyVYdfSMcenrFihqwAd0nyGLH6BRzpTIk+y/JS7O
vzIT/R65hZwDBSDQx4ow6jADLU+oYL2ypaNhrTvulq+QeBNiF5mNnSF80FI6xcob0NwRdYTgp0bq
QhIIdFa7vxbLNZvkHR5mWMKkiuM2u4pyrxDKw1E8sx68dd1uGPAO2A/WzPRuxMoYtITWT9jDJvWw
tmVyj+EzYEzmVMp5AF3AYLapd1r0i78/xV/IDq0kdQc5Rz63J5F7imqfUoWX8NeAZASLQM+YzvgT
v0dWdPT4FxGpGUibKpbJaPmIzLLnu6mGTzvW7pA0sjJ+Mc7lP1qQiP1qGlDGwCGpQwyMosMtNXCQ
Kc9pkN3hq0e8ZaJqxI4dYTbqsEhnx84OyF+8dtQowBqYQ+tccPJPx7USM0frA+ht04FvKoDKy1Ny
goUBHwHbJqGh896goRwg1GVp816Alpj3GsgAIN+ngrA3jRh5vAw9P9mFUGsmoZFmgX1jtdryYgu/
nDWmtTgEVJiLe0gjF7nxIu4Vkqc1K3dlTXHkCzYfr+eaTokfIF27wyez+NY44xfY5fDmuk8p3ptp
48V4aah9FywVa0A6bSqkenVkKSudB6YfDWC6hgmDhnRMMrHdMzTfhGxvfi8jig1qT/DOhO11uwX9
va8RykkJiRSnR1/aoC+t4vnUb+ASRNXeo8lg0XessOSjBknKV1PVjrFHgspoyGLkiujfohyXqChu
wqRUOkGec6behbRidj5KmUGPwBSBLquJFbouMOwe5hi5vPWbRij+dJXoNSzu71BfJRUxKsj+1LCh
oxHmSSamfSXWlpcyzG7hTAbncu0JgIGGEaWFQ2AKRw/HzpQeAuTNMT17hS6SyBh/Wm4RUQmhvEWm
286bGFADNDh9DVfdWHe1185kfPjYc1bRkcKWBasFaYgDCqg22VKkEo07r4YPV0Ec0hiU/ch+8A7t
plvJ8TtXF6SiM3kmsCmSTS0lZOqgjKNkjzYxXW5IvknnROC+8Eo2wPaR4UixMzH+JBpFYX9kFBfC
ajCNlYQ0pB4/e5NA0wRrtMYkjggHkLSCuZg2n0ztWyI3HtdA1Fvn/3F0XjuyYlkQ/SIkvHkF0pGk
z7Iv6JbDe8/X96KludJMz/R0VZrD2TsiVizhZooZaPPkCmNIljx+clf0xHykVGwj6PsazHTKInDG
miDtVdnaG1S1Ed481Boz4DYOTcJrht8x074pzUUNJRR+ejOBm1DJI0uDp1bDcSE0i1fWPBk5AHW1
JfoSUl8FfRno1WA8p45/Okg7YxRf0WV6kEGjGz5k7ixo4E44/v6NxzRLDwSquf19SSwstb7dF1HB
3jTa88WZDN9Ahwo22ofS1tS7cM3hhpgNB5lzTLkORgEbgKeHNB075g3p0dCk7g7kvXhINSfMrzLO
2XK6DAEeW/KHrIo60dgFnCn87GoELnveinOztfhtk5xm8M7aDvNWvRdcDwd2UnTTSDzcBA2bMF9h
XKkmjphF28osLuP6UrMsWOvzevrDRnudWRqvgQeKKzrCNZtjCzLbEPOcfJi1Y/eeghWzTubaYFQe
wzjxhy0gbIx6aDVbQx0vC886YekhthB7kzgiWRG0ki2Ro2Je4nUOkxu1Wq4AwuaUgIZsFdSrQeOe
zHra6v0G/gU8v7F7kA19wmeLZE8aBC9pSmcaDQe0FF3U3TFrcGdOxwaSWxuBo+DKPDLUl7iaQU/v
kBrkuOVubeVXeYF/itcVPMVKNSfXzS4DRZoSpY6cH9yQjhIQEQwmvU5z+TQ5UeXYT1htGJ+sXogs
9d/lO1wM+FeiQLtoeZIvZkIsZAgPYCd96oehG0zejGd3cvCWIIRa5NObqdgOSggcStnUPM8amLiV
W7x1x2Ak2ooWb880+CjYtVZVALSbMi044x9J+k5CCCY7X1BufaB47KKKz6qrkRxadqoFzlQ/TDBC
6vnaYldGkPuujeGiANoHk4hLn1dicKp9mSwrTuRaCbjXUi6+34A8xuFYWdf5ojEmReMMs3YrxNmp
i6jwYBWLuwufEjSuSbtAmLgaueBcae9s9Nu9CHAPrdgcCTdvuxlVwcWvoVtwp9D/U0pZG67YVFWn
PmXyIoL+aghhDph/QsKKPDQoESfZQSJHXapdztAjLhec1rqiHwNEVw5oUBPsbEaNwKslu9lxNAu/
WNdqskDSKEucEDuGFfLMwlmPg3x4i/mwKqeZwV0oAKokPUkxZDQmgo5nupJIOzv5i3icMCY01tVE
pdNpgnMDbjes0Az0ONiZe2q8/x+3WBSjARVjs10qhd8kUiu/wHW1po9HUaVoqz5HZ7myDZ146k/M
Txohf2iQe+jHiRcHH4bAG9B5ODikhsVS2qcX2sAtBV2poLvLwVc2AYUEsHXwO51Kph4V0W61r1m5
9+Tm5Qf3JdAvKYEopVS2pZzuIr7x1qdKA5Lkzt/fMtq1lO+vsWNKdOvYUz7Bp4QLyDUYC7nswAna
ROaZ8PoeLkzOdkhE1wDsCWv+ZBXZWTZ3KZZA+IlhKuzjkO/LAoAAFJ/+mBr9tGBehrACssCwcRSR
wtIp0wFC2yOfMIcXsxOBo5Gae5zjHiCXAOOKUJzKVw+kgnQ2GoJq+h44CiubN5lcCKzbZWfxMRVY
MIbB0VB0nxq56T50Lz2hKyhXBoP8gL2LlcvUpBgZu03AyNaCyq1R5IESwRxgt88RDR0/Tj5h8X53
DUk32gcZi/Gih9grq7pxJhlHJiIs+ENjvE5O9Ue0Qb0g01WHIHSNk0KvKVTWPr+YcXFNeygrcXWQ
2oidTELMbIQgjwmWvV6NQLOiCZ5wTtmcBuSCCLVywpMCt7ZTdEoooxZb7RDMI1m/7BB+WH8m/qgo
3DZZctELWAWVQbUYXqy08AaD7mLLUwIGKqQ7cT2i2z+5WK/SJ+EVTOzoFZY71Y+WOiCNkB4L8E3J
0zok8aX7smFtORaEmCAfWCj69hRDwJL0YuAQLqNX2cCfzxJhxBDO39jhIqMI1aZ4IULHngjxUGwa
DbSBou6kBfQYuME1U3dZ78qQN6eHLs1lBSeEKyQ6EbmD6VfzV4o2jKWHG1KieXOGe2D6KkFCIX/h
2iHdlN1lPFbrt5RLKquFMfiMQrZ2PeLIRjZPKZUq1th6iEjHFqhVHnzWw4M3/NyxNVBWMvFsv0Vi
6dDvgYyVsvvDmAd5k33k1cKoyZbHJNK4kFjY0fVRc/EFao4HP8Q6BGUQVEW71fhu6XyJFNoU8FfV
UNPYojACiwllTOL7xAoCRJDWFe+DCD+417d9VPl6YWxanPKDuot/a8Iwg5BurLsswI5xhhp3YvJk
GzviUJ1wJAj6LUZ7ZMeAVkdU3yx9NdijYLJrY3vcpqKrKYx4lAjmKL49kArWWwmmKxxuGXFJwSS/
P9HjgVKMUbli1sWUe8pJn8Vr+oz4KA8VbAME8sGjTtZbxg61x/zMpuEY6o4GTEar30IzAmTQnfG4
ECg/LBPE3MnD3rcqKg1V6MZ06yASz3dSmIccLyVIOvpuHIP3NhywkiKYYmnjJZdKD17pFR3ygJK2
YAUNzJPS1778lLnUGlyzOfKXM8WtTIwZMzVPW9CaLgFad7pl3BDRA5fRn8KWfaRNDdFyj0en4bdW
GAZUwoXtlTotq5LtXTe7DA1ULtLbShQmYnHhtutqjB0rm0ssukCSSGqSBwydiS1zOZ8xVjEDje6U
WrciKR5W/y8b6OCguJetM05pE3U7EkO4lYYLKoLIB6e8CYeCiak/lGth+XLu+hdW1xM3T7FBGmsB
L4g0FbghdJN+fKtgtSrpwYwpHA1P3BywnxcUbDSkREqsIhFdOiqF3FFNyRovqfmVE+zLUMj04wyW
ltpw2M5mQBL9mNbYrneSQGTOIEy1/Wowh9nUpsoj448jCUjL80dXRu6WtpipAz4jnYutZuVPJeDH
XJZXS0PGaBZ/1uS3wrLeEj1HCGvObSi8qoJ9UPgcSDq06XHcQ3fYd/vgo9BlSjtYRWYZVYZGq9u5
HsESyp9aqtxVCa0QZ0KeEqAad/df03w1WayM0uD/Bj9FxNIhtG3211vAnbxfuhv8iETaA6m4RV8k
gS0GIOWMLdRcDvqP6c5wDpCLE0TnlgoQYmg9H9HoGKYImTWkuGtwiJLIZblm5aBC7EnADTb9oKce
BJQ7g/xG4Ar3kZt0yU0w/u2+ljp6S8fgRcaKqZDoYI1+B6OFgLLEhwD2iSJ7MO+xORBrnTcdKyPh
n7FqJU2hb7/VJ3IO5i0n46lSrWwX2EDEzipqVnpiZyomTuOUvIIMZCklegE1UhlpEkS4AqNdiHZx
Y0f6GEt7+iPyhydu4J7nlpR/9bJ5N7PoSFadguzxHk3WDTZqkz2gcnN4t074tG5aqR01FBdrzv1m
UJAYvnEk1nzJQ3CaJEAzpXkEnUjgdx7S41Qs3hJQq65MOL09NVYwBuMIymoEz2xH4NhAZtVZK5oA
5cyRxYV2mhIBtwkrxHaVVYVTK2onkOoBkQnlIbMUHorwmPMuyHrsDd20mcuXUhHoqO32qbOu1+Nh
8EvWqOtRBDKg1w/sBnBA7dEnGD7VRfJnbg20IJ59B4XOmd8z4HORK1GgqIM2zf9UBZDYxjF1Ymp4
4hbHupmAP+ZtSXsomeb6K+q73VgGq+lsX8dUTFlXbmApGuWM7MjzXiS3Fev7LlmcQflcmpEFCz+8
eKOsw5kvE03DLSe/Am65eVlbpUss7olO8QImqjmFaQfIM5G+EOguoZHecR8/gAQ9dXV6AsDjLGrK
a3xrs/FWOuOpXrDWw/xUpfQM6lfoBGhE9jKoT1Bk2A0zaaSumxl+snHhqjZop5xENFQCPWLpgBVh
xLe7xycXtLEv5dNZD8uzpJI+jGlIQOfRK/XYKEjHMCRxooTpVSjjMx9HPe8OMIy98JCj1F1orkqr
baKRC+TWGGnlEVdEp3jYb48SWrUIItNWquYRR/faCC8ThNpW8cOQYo5UOklJcKJTCKDlCyvDTZOn
rmYYm4T6l7hEKc84bvrsSgfOzwxYcfQBGK3spd61btPCLZl8e96ae02ziCb3KAJoevDLozN9dl1L
wRmNXQZpdeu2kpg1g5CCtYsHcmGZBUTuVJWUfA3Svgo5fSwcfDEG9IrCyTlg4KcPOPMp8NuJGIeM
UtrqSo1T6B8XzSAxbuaDVKdkoWbgKSew3JtuB7y6NFn5dFerAQUVgyYRgmsRRrcV67OUlyCJLrms
nZuMDh31o2AJWuvJSchqX4uo+96MPf4AowQfyFKihbaW4+I3++1g8n8jY8Z2ZxF/FtBO7hEBDaHM
A+NKMEw2OVOFQbrPrCNETqR8PAffwND8hkmZy7cVax43rlPaS/bCllIsT4Ne4rPAdOrBfucIxQ2u
7ahJEMPpSBmoqse3fsZVQlly1Wzl1fmLkfsVW3vYP2VV8NfRqaT9s5Zel6y+GJ8Coni+y3VEz8zV
O9RyzbwqIDwFP7PGDdf4BTZ8Gf4bYvgbIX6ko16yeDNSdC7jFCulj3cHmwKXnA2mhbh+7+G0W+0/
+tcbIDXKCS87nvKCe8WYbmuWbnqv0MQtwSJmySV5KtfoXqXPhI9ZdDZXo9GDnf0Jyr9Mm28MQn8K
T8PSYUsgYgLBq45W45YICJgYNGiiJHZqo3g2gvkQduutcd9EI6Y75IMV67NwFqwVSkddKY5T2nlD
Ph/KDwsro2rAOokT6h4ET+gqf3kZGMqrMjqZknEarHJbBLjafzXEmbYPjwVRx1DxqhPOU7H2GNx2
5LnSlmINeEpxkD+r6i4N3aUt1VdoSG9aE77P+7HWb1qh3tJAu457a2TqBqylxvUV7PAlW+SzKfJ1
PixsCEEGmcaWuj6p5VOjsh8O9X0mz04DxqOtyEPTi4CBH2AnZbfxLhJozCUX0Dq5tvbnbGJN3QcD
NwIDXpElX/h2XHRU15TiYZlAgTB5cWcdh0w69sfOeq3IeA0hcyk40UBfcYmWYxT/dInELRpGOEon
cZJORQlybUxcEdK8bMuU0MxR4k7yYbW3rbIe4n3ERZLMqrje082TJMOEFIUTRnQhDfyQVah+ULOG
95djhkdhwxVcZWeyzMUeWH/IRajZAO/PG5EnOSkrG98j2E0284zk8qPP+nMgsVvGS12Cdpflaqdi
oNMZYAX3jYsHG1uR/Y5qYv2PToVenkJd8pOzCZOdsm6RZ6Bq3lNQEVVwajvllhXatRG0Cw70s5VV
JxwKDaHM2lEglBB1czjveW0VtyUELyFgBm90/pahJ1a6F0K+V7NsA/GaQ9L0Y3ieImDuBp5nvBUt
+TiVEkQI6lbmna7HPL+kY3gZ95rAHEZXkPEXzysEM/RkkR4T5E2jPkt0fQnkI2qRGf20xOpbZroB
T39ywXm+1SK+C4TMOyfKRk5J0jpEkMd/Ql9+FIH4XuXJo7YOpS6+FmzCBIAY6NbzMOHwT/a0uO/0
+tJa+1JXXLjgma/ixYZErGdIFEpHBXFMj5CjEaeYCN1kCBJIutSNnaamOIciaTYx8LunWWOYVvlC
iQ07q+4wwnbEoWAWIOooZO5YzGajb80iLcbbXMAHmJ0tDNxKZezyXIY9yxIWADAtyZ0fmmyCyQwI
fbwD0x0mKldP8fWTm18rEClfhfZzVcZItQ9DFPipCJpF7CsAuBwoxVXbi1xVpyrWzh3hI70RgPj0
8nvrICun5xCemSUQ1RvzawBrQW3VWzb9Dl3Iyn64RwXxQYbHNripiYihcDwleIDC/rqkN5XAVvX1
f+rnmpvjRb5SfM1gFmJCW7kBA5xdAm4Ua+K0zcmcSShVOEaJqOCJVChIYRdRY6FjO48TSSrPIRxs
iVbkAh6NCkRaNDk+ShusDEX18InNvjmkn21Jg9aXmYj0+erXAQ87kYQ+FK+rvQY8yyH0QqN/iFr/
4GqQ83LSKu6sWepgc4gn22rE/63nfDX96CFhPufNLGBtGNmtD9trFA6XroEcSza4BnKmgmgM8VyN
bHJbbTP0DX2O+rZjHwzVdJson+wKpnu1n+vAAXeYE1DnS/krWAiR2ZE6ZQhPXxwiXl8P8AtVT86z
I+OUEetXTdvxaeVIc+69rl56WdzV+VedbjRa3RQgSMI5RzQevtJfk1GDiXPupBcjONI0/X8nOoka
m5Jvgdym6U5vxZC96iNXJcuKbjQ81arP7aXysWMclXw8KjV56Y6UpM2ba5vJNdzUNWZ1hQbpTa0K
m+krvM1JdjQwWkopYYxO9XLgOXzDUlotc0chH/3L+qIEBfMr3OsQoftlOBKfXRlxsAHAtcmhtR8b
hBMLZx/FTUPilC9JjKHJiW8179wQydfIzSWchDLoY5GTO+OZR+xgVHAKEzswUlixvc3w06Ep03iX
kXNkiJgSCwcPzQ2pvCMesDcq6L0lxEv9LS2IjAKL7wfaoghD4/Aqr9CNaYrIsT2CYAvhmvUaFQO/
MItgz+6mHEM/YeuwZD2P1jgw4GKCHou1JhzHWXkgC8DLtAEIVfFWuZ3cv8a8A2yEnoaRPLQzLlhJ
r0ANxds7hTCbDhM0fYEiRsY6U7k9O0zq2oYUsC+Hv7BXdriuqpk7UkFftto4ckhlJC8WVRN6fx/U
7JaakavpfCvZNp2YIHFnSk6VvncGTNKZC7PiZmiSerTAdvUXyqcgAs0fBT6lxP6eP0LAHBIVuFRD
79lx82Qjao7PEnsOC3ALS1uFaXJJbh3hFQysLjv8QwH2ty2ceyS9VPiTRGEn48GKCb7ztN8g9Jo0
N4gHsoJX8Voj+po+PrrlbuAwtUxMQyiGPPCItx3YP7GPxf4okNyGDLS0SO0A8oxPsMuEsV7UjhYl
zEHypWdzTEFe6/bbqmke2WtLxOtB++HDpCeDWKOGeyG7azlrHdYGQenoDcPZsBGM8zBdqNrYWM0d
D8e6M/9OoaBjUCGml1Xb1dyXzrhMc99WOtXJe2z2bGvjzSBQCkpqGTcTWvX5uwXdJXYZmNp+tKm/
AQuAgQAFDc+m2yTvRvs73a8R3jQIw/HkjPVeL54jyX8dx06wF37X+zanGijHpeF33dBGNEpnVZmv
uFwQszV2T4Fd8TooQ3XHC8Vfy1zgs/wMgSRzW2YyPrcfqGQZJBMyrvVW5JAxLU+etpOs+5qFYsNe
Umwwqkanzrr2yrfeYa3nx4j+AI4tOKsqQMkb8WEXyFYO9089+pyb2taxvUtM39op9DsCwRdW28O6
BX4xQI8OjvpQwTu2lwqSUsQaJ26TOzvpgzQuwGIc4bPBcNGtRSvSrUQn4fFOfHrsXpfZDid1oySy
ze2G1XYeHIlKrd2vwx/7ZHIBz7YhuFb5psUqxq5z8d5K8JbQg2R6gs2SMEvuOnVR2psMA9WdAIAN
eCoDnhBUgluGiB7ctQFDHDATCy/SJxdoeEF9QNRC39Ni/1KSe7QEnMDS861k/9xh1meTtGIZcUBL
pMCw+ePFg5W2iVkvWSdpPvCmlU9SMbx6o3JAoNdlbhLY12z5kcFCSyGmgLTCk3W3SvWBEgMx5Fr6
1QahJvsbEPk1wZ8ljBmIl3MibrQbrmVityACExyPExnD6o/tBsVfBbvxSy7pXt5w0WNMNMtXvSje
sDpRnxgkMAcMEm780fhwjZjzlD8TsoM0KViToUm6a/0TbXCUrYGJRgihCmsntxORZWnXCNe+L44N
4twwDcdhnT+RWkqhQ2uvj5aQHUtlws8K85MvANpb5Ru4bhWwgHNs0Lg8HdWeAD+tzjwB93h0QkcJ
rIPBqNGGDKIBMgNgFznLdjTc7lS0AiV0qqLcsUVqsMqyPhvwxpYJDSYMWHtMGbmbHOkGatlzLPgf
pYMFGkX0Q0PeQRbFiVpWL0HTPrmQS/WlqKpz0BanMPetvqN1VfWMTjmUcnisVQTYbaqx1tWYhY3S
aWRlr1jxoamnQyipWGEib5B615xa+09/g5t8iKXUE49SEnqVYngVfRL6y1zUr7Hev5J0fLUwelZe
0KUelRc7VKoIB3weutRjAMXz47HzTJ5cN1oyDfwvpO0UqseKzaC6KbrfVys5IwDMMCKDQcs4ps1g
mokp73GyM++4Bj1MAdRFVNKObSU5JMR/AEly9OCszq2jm8bhEUND255NWL8LXoYctwFPir2U2BEy
Zle1fsiWW6zeUJNbjuwfww0BawYbsC3EtFVtl2NzKr/mIbbD1uFCS1idB5FIKgkOyUZ7aj+59M94
gqq40FeSktM0KpcLx61Pbhr2ilaQXfpS31KNzvt5ffvXlqJrIv7N5htGoZmKRsyb7yXcEc6Ft9fM
+u2IYRj28GH5RsWXDj+lBY9sE48gYGyYSfkxpXUOvvbIUljUjy6csAg9+lckYeVkpFYWFtQSnWv1
O9Ua9KlC+SB54iYKKmq+bUldEAEV/xoJs3kAXKS6SRR/+KgMUu2OX2Yov2e/lQInbTJWaqMnd4VX
vw2Ano26PFC6qBT9xmL9n+jjxRzZSQAD4Mk5rMRHCU51yKiYAnDMuo/wC4ZPEp8lOgBdESIz23BL
r7cA3guKXDg5ECDKt6whWKwajPwS1HRcUfO1wIWd/h2bLYibTrAb5ywpN3rUz0EaPZJZu0US9hIu
7fYCL2MExm0gDca6usHpvjGqnvoASEdCc8jZiYPnNk39Ogv1bS7x2T5sKuX47wXaGd70EZZ7Uxw1
rFhBfytsu7CxgKCfXozgyoTX5vGLcKLqqS/ZEFQ/PV42SVjOLTjmCBwzdLqz1o3nsi7OAtacfRAA
NxDgx2nUM/CfWxUuogBIhh8xpEmoEoKt8Vq9KkCJlnDxZnN4aX1thwXkWbfas2fbNZv5S3ZWTNpY
YzuKnaT+yc71aijHqW6STScXUQsHwVQOIrqcGmWHCtqtyRkDgUzQD0ZfHRTzSGZ8I+Tqbj403kBe
V/atOADrQh02MPWUb7IeefF301c0kIknkZdakFWkjO6Y6ij51M5CCaY7LBLdnifolB9LDAV0jdO/
DNoL1OcWm2+mYzKLXnguYDxl1ui/A0AkQ4CHO8JKQRFkhJsHRDA+lojpYxcSadeCtwawSUrskQhT
Rd0zy+ZLleDNnqgpS6NLW89USJW2SkNSo+V++qNvFWPezjK8y47Z1GLd6lLahvBe4lUKGTA1djPl
Xu6x13OJAno9G+puGolVVFR6UY0iWwwVvzUPBr3zjMiz2KZs2xRSx2IzPy8zERlh8C1V9ls9PgVl
fiqcuXXEcl9NLSTgap+ZBOXDXWiE278uWQfLcrvmYaF5LOw4atF8dvQAWONd1apbLEJvx31I7drE
s+tfkilPcvxu0jYOsfcomV/0QH1hRp27Q9vcShkjOx0NFnVTPRNqTbE7n41NTjgdywho0PHUUBqU
LqxuiEH1dXButewS8Q6FzqF+iTrxTU0I0M9kWfX6bRLofUiYBKqNkOVXwPlIZKp8rIAj57nkJchr
cN7kK7KIOagXyxF4NXb8K1+qfY23aSACNNo2HJDuw6SUq16Ov9mbBftg9WbrNzF6bcMOOmh7En/E
j6b7Q45S7srqDOd3z5thpzWsvrlPV+FuCd6BQqi4IbVnnk6E6r41lkk1CaDwvFhfivY7Cf+4sq8V
WjGl9R6t89vUfG/5uJuj6XVYk6FWLnzttbtJnLOX8UjXE8/Dfs/fKk44Ag3WEOwpCJH5SIUEfdcc
SN4SeDNtrmAAemjTnvaJRL9hLKF0/2uV+CiTZiB544aAFXpi7xPlBwIse4KvCsdTda6LkTGf1jlA
C1lf7IQg3Y061fU5cvCRPfotj8lZy7tg6C9y0J5xp4WLy7WfoAOlgv25hlTRRJRTlODc17Ma63KT
XDvev+7LUJoNCCOPHIUaDPug6PZijjiE7YutiGeRWQ2a77krHhS+NATWckxZ7HWq8AuRCfi13RKN
TQ+5goduOYlZdLMAmAoVtOb6bEwsT/lk2bUeHoxu01EVHYjxXhewLrJboc2wGlyCEi7sYTcrNRuk
Ff510GTjua6RoBR8Dq2+yapkqwCIr3poWLqx7U86XLulbNCIM1sdNA4NmWkwIBU78FSkNXmc0RQs
yNbDVtYN1DrryAakKQUfiit5Rz9TZfhtXoPYd1dlBfAMG9+aQhT4wOFL1p2ZtRSp4zHSepjC5pGP
Y/IdTjjCcLRT0RjQcUfX3YJZMEmw/pdkOo2HmmFdY1SNDPNZQlvQR/3ZLtOzBmw5M2vjAvT6Dlx6
gOAmvuM9UlMuQ78Gruz2kbGXaiebUb41uM+NDRkRyFV9epqOmUQqvVfoJsPRTIhqyN4182OYqxOO
nCm0vOBZ5YvbjjepMU4Mlqd+lP3aCo6E/EdWh3ulmqgVN1f3Qoy3E/cU8FMDtWDam+QHlX7bcZ8D
CCDBzYmhILYCO532KAc03W1Vstc9uIdWiY76T4tt1yqMg3RfAOPqjKOLuSUXIZVr/+7PajRiqoHk
XPXR2fgUcRfkteXifxHwtLCAFTeFOeKr5lcEiUxLXkSYgmAu9lsmSkL+JbYaJPGgI7KO0YSLOz4A
sLHi+JZo8N0pEeaEx6x36QTavKz4pkfDbW10TXlpFcUL+DMoH4LCRe46svi80lZZdiYWsxKK9GLO
3kieKyvwwlEYL6JP8GQCmkBq1dyM3OP5x8/zuV10DH88TPAFkpreicjWaoUoIE52QYdEJUe7eTa2
OsAjGUye+bPKvDPIvUVPfInvKQrLYaIpQXXxbUk4vGpmwusYw1oGeJj9gc+XadmZKPkxPgd6NjEL
4humcAkOm9OOFHN9puSysfN0MNK4Qa4uGZ55TRnvJ4xmKZ5A9I0Bs07Jv03CBkLJgqZ3rLC9oTMm
VuY29Hk2OWaXYJPRrBugL3E4QdLit7B2krTrUq6sBy1Z3vJaf+NoSrPPcLK2csIiZhBfhFEhbsM2
jYGyf7bF/LC8QTzESBOjcAKUcy44BAKVAlvxIgrNfpjc4j7oNl3YBHrMyqv4uRkr9fhfE+gI7DQm
9TVVSIjfzUHsnZ4eZGaVWBrfWJy+L8K1hDEsvE0Go7IZ0ROVY4gpvQ9QmTzVN5s5ealhxRDVUUcs
yx1Y67NpR2h5JRbAIPVL1vP0RWr3VMjB3mTOslqQDIxj1U8Q/SM7yXUyjXs8hVjDcaYEk7jLSeiZ
rkzORKOcbBxPMEx8cr4bM/7iprVYXiVWPuQB20zxQVqqz1S6giwt5sZCeg41lZEtiQibll24mYkn
8NZap3E+4+G0B5qeeyKnYPfk32EJ7kYUPcMnoLd/fU9hc8pE2UXBRlh7xwTkgSHc6NND1SHbd40D
Sm0Sxg2droRWGCSgFMgQWgpYmWt9tS5Tl5kcWhyARUPagQwpupaOAhCdA+KjJnJbxGUQZrG1UAYY
VceBf0gd/CutAP/SJlZ8eSRkRH1sVoH+byx6PzyR/eAz5hGGeGTjq4cpj56nMbBom1FLLzlqYoru
G2AEs2BlaHd4OdiwyTpYLFolv8ydfrJomSG+Jwyblo8BSTy94saXPErs2mR2iG0+9UHBZ0xN0EK+
64/0j9vMhR1iXTcq5413KiEgWfzpxkJAJWZx6FAP1DQKyvGuw14Y5K2rgr0oeC1BSYt0q+pryW/8
Ui4ltN6NRSmniTMnmD2VrHehwtMCABSnEYy2nwZvyuvEZy3ICJqqv6F+z7UfNpdnTvAYcWXEo1CI
MXUzTl/gTk/R6raIzOGyPWdTvW8MgiSs39SHJBAgno0brrer4ojtU3w3BmZnPuedRzJUGv5Zgq8a
B5Od/07CWzcih+bGnilnnrtHzhU9Fa9WnZ1H80DfunRtssEXk9DHT7nYhhi5qsieQScspW9icJb6
kNm6UJ6KmLbEVLVlJ6vGS16z76JJs6gwIvYnFRQPEEJsbFzdy5lCJdgds0hbDm2NU9ic6LTzqHkJ
x/Ic6ASmF0w3GeQANq5BjPmHIpTUIplxzD8BZp6l96kRjwwfx9ESjnJJnkHAqVEHpBY0HrvT0aAY
k3s6r1pe/UWDM4F7Yq+gKMfUmI9gdsbcAomm45lTubSNO1LkJHS6jbJF2xzlR21ju+SvS4a+qSf3
pP8lw26RbU4NQzmneXXelucqF/c9j7icx0zolRwCWCIcoacsJTHf4Uwwv7U7bH6r+N6CONssdQDP
m61l2F0X61KDov1OstKOYNnqLPsI0qg8p4aNa1wWvd/FtQOOtEKaHsPDTM20W1KhTfAjXqcLbmGn
Qpb3/fDSR9ItPMvgBPoNjZb6LUq1V0lxKA+D1D2TIGUqb7EskTRDrGvfR1Z0pkrR9I3bj9nfImu4
G/JfUyVX5Ct+lqGdvBSr0ZTdQ7E9ZyDTD5G2uPPfsrbtPMXsMXJKtnxyM5ZwyoT5K4hO1MJxey3/
GhJOxr+RsvH4wOdP9BRszBFXM2icA3tYFbM1k0qP9SjeqJSKivFBZn32GjV7WZs9nU85j57pewbX
2MGoq+yftCemMQ9OWoSsce7RwlzC4kPT6UXNKXhwVHF2E576+nyQIerrrHf1JDvJ5qOc2bICToB9
sTN5WmlEfUICnXRz66mXNezfOU765CAoxUHMq0Nx4BSXRRTzweZ/IVvmNRXSW8ygojEH9/F+SaHV
UEeOE43cSzPt88TY58KjqTlWAhobsACPoJKneJdiS26HW2QIl6hozgW9wcMVVFhQxBB56209altG
WnICrpGmwPO3S8K36F+KJ1mrPIlOY/g5y0lo3/nsj/V2QIxjcf0KPIWa5eCWy6NfsD4fmFhQZY3L
JBkXKOSRQU623lOv0m1zstD9S/XegHrAC8e+aABOCDaIpT5s7Qb1kKRgdev5aXXWhiOWxPkamk63
hbwGoH/6wKVFkls+D92HAb9eLXaRKG+5AFRKtNXhtC0slUtiI/QqibLtzjc6ff26ac8QNJTGuPBN
MKB5U8qFYfags6WIc3MrfR/VqdvhvsvHGTuEQgO5nWrv8k25RL6KeiOUN439jyT53bfakwJYUzYa
P284fYL9kkB+68suI0LRo37TIDA3w3FSOfKx25BFxGCIC5P7LB2nkg7Rip5T6Ee7OG12PX8C/mRs
T+mU4lUbS+jbfqPx3PmPpvPacRzLlugXEaA3r5Jo5aVUmnohKrOz6L3n19/FAS4wHjVd1SnqcJ/Y
EStMy8vH7soL2jZDcT93AJ3Nmb2ofIoF5bgVgSpsKLduwXMYWfvthwpNhMvBIvo05GakD8dodI7K
Va95z7E6odFK8TV4HelINQ0FxSEDoZDOR1PeglbsnYARYY0qkN41X8m6D0UR3+NcezXr8FYIXPoQ
CfDXYK8Sr7ItU2sxpxnmHbo2jA+ISLYxMCihdwpAALEkk+HQCDxrynptymPZWC+rxMWgXbVovCXr
FYjZuwkN4y1K5aDEUNRRED0ojjA/u94MrJ+IwgrjfaCk0KCv+kBgf9DPudpcWtNXSCTFb5RMwz0L
z3AqWVqYmYXDVQyiS8FRFP3lUuovZPBRAmNiRMAGPg8lS1rihD544qj5qZdmX00FD4+w20KZnH0R
xB5wzFech5qASoFhavon1SwNjfEloCoZbF3g2BwraMY9pq3iYDVJUF1WJyN1WZK6zGvBW4H1J7PE
szN4DXYj5h8s4YpjID9olTtY6PGY9mIrJQIOjz9sbKEhieFoQ3YCW1dDYlnZcrfTfVEY60Lj2ZOZ
ykrc6Xr+Wr1s3rdT/BFq6QcILVK7APN0imYr9q9aDla8z109CvnEdGfUJ4cPsNYgaZwjqTv0ACDw
8erh5Kff2gV9Zc9tnTbvoGoIC8LXHPTU7mB2MuIXMva0bCdr1s6gH8fsOqDfiVe9COCudWAs2hOU
qzSUn1zvy1H1V3H0HwVr+V18iFATzgXJLvpla3rOhtzFzck6Uc6+MuxzsvlOQIvfRAQFQvYedGw7
qxe1yXgh70Zwo5HCL8ugkbyRoKjBZ0KLnb9rw/pI+upjjJr3Po5fgOJ/BfWPHD4s9SwRo8FBLimm
0zFjscDlotlt1g3w4KKj1wX/m3SxstwxFeKtxz6LPMxg3upyeq97kHqK0biF9EtuQLEjJd9KcFjg
NQdax5dbz2bM1L4b0lx0lgaYH/mHYuztzITqlpeordhfolFBY0ng0rKRJkApT8+ZADDABb7IPLNr
d4kj8cIN7kprwvs8ZO8KR4BO3cOCDNnl4LsA4iinaqCuZmXmD5OjEDfMeisgityJZd/C7dlTkL0e
KkdhG5nbMWAjKtIOIR14dZ9hBsPPXSSH4ZrVGr+KME4QT1Skyfywh+I8iQYRlf7SyDY781Ou56Qq
CTkc4nm3HOneipIrZPKr4M9j8xwl62F8RUCJYBNRyq6kH3w+oMvXHWkL+Sh14l3/ED1+z74O8mQ8
6sf+j2mcy8D6laT11Gegm+LdU+ZG1tqq/B9SPscmmOViciwAlzEGtZXAc5OZ/AjygMVMkmvv5OhS
FXsR+yc+bpbU6H/snyy38hOWRnhSKOfd59C9Fb4Cg9snyjtVSXYDi3628YnnnmYIbvUGsQ4UR+9e
ViquBRwWXDNovTYmUFlwGhyjJIVQkM91EAIXpNHiLBbkNghc0k8cVOfmldbNaxHKVzekLzp73h7C
pRTqQ/9N54QRH63+khnxtTffSnVDAvM7XzbK64u2AAGihSH13i89Uxh7f/1Ik4EZPCQh8ZIz7XP0
rkVeTbO7XvwlVoDl9Ks2YPVVWRCeEnxlxpYiim8mWirQIKo9xGfMrBFXtwWWHhZtwngq3bzAkx7y
f+lHi1cj4u+sT8mP9NozXtm7zEhyYTA2ZVD2i/8j38RmOkjVjBHxkrENbTHjJ6zDRbC6K2xKDMxR
HiA0XvHBN2T0DBzRHU2nBb2eMFerpApYHTLaS+SSfkz6XKYeDAVeQQm4Xb232tEOacVgwR0e5m9J
0G5ChLMwa26hJl53UOvAM7nDSERgPsixvNepPIPMbFmHDgRUDBffxLFdk05xKUVIasrCybS0wFoH
RzDQ0HfxWDqSuIftM5WkVMDLUX4Z5vidG14L9HY7E6WGLURB5UzfBTuaX/76zBYypYLVR0OkwCSV
8jGEyj1xKdaS1fJcfhsSabXmQVD/IuGhOWt0HKIJXwr4VLw/Tqpvprgf/6Nnw8Q2pPG7pdNPK0/O
MAq2u4W8GBMtzTov0eEDWN3eIANEIsev55g1y82ySv9PMaDLcVhr+BgIbsUgDuHx5LTiZXNE0fpq
I8FIpBKnhxHOhOXRXgHg6013byeH65EbG+eoVA8zvix0dF6mpWeiDlqogyq25PXIZcabd7Ka+Njk
fdWEV8ZTa4y/Rix7rUblNe7B3hNsXqTfvyZhhuqmtp0XxhmM2vIygSQybB7M7OIKtgaqSKSjgB9y
zWCMo36g4EX26TGpVooyVvYHMIceqDPlritfjL8+gbsAK+3I8ZkwGYwE20KIpihDypa0LXEKtrax
js+MpbNSSm41pLay1B/hdXFCpK+5+k1Dfmk63qu0vUMZpP291423podGTZobns5jHzf1vcvUq1qq
u9lQ+BPnQUIqVyMFMcL8FFTlpWHPIdf4lmU2ABoJv01GBxydn0vhIJHyDm8o8RhecgrYi2mV0rN7
mThJWR0lklgGEVyQz9jkdqm0V2+YiWiReDOr5qnepo49Y0IEj5Rm3Nqyj/Iv6NhcD/k3+1Y2Lz8d
WU39TRDtCNsWfhn0zIDkot0z6MjXSNjcvot+GsU3EzOElUUsuaJdh9W4SkQb8teBnt9MPBYbuwJY
9IVFLGkZ3l/0GEB26H1MiKFHheGSH6khuTWZ00NojGzjVcHjQa7RTciQotMwQ1csoSoYfFONVHiY
Zmck6juX/8HSdE0JeI0ZrNzfgNYmdf0EqnWbDAgb2tuiF6/+HWttTCkZACJ2EaMc8K/NqYBhAstx
7V9Cae0loPp0D78Eg0Rc2IGEA7jBbF8gIBHey845+M+1u6n8aZJGtVcM7lapON1Px2kTKvMByBbq
UxWbfqM+/t923CtQ8w16PoBLKVzjtj5lnA7reo4pgI86i/Af1XSEZFXFejOvy+csLa5E7cV7xghY
nVLhY+sT1iz9pEqcqX14IhtzqhoSXNp0ym6Nn0Q0sN/YNNbIuf+wNwhdfRuH4VqS2+7J1Evyeh6j
+VTF7bGW/RIjtm5Cdb+vKh0/iui0e3zeha3MULmcOtGBrFZsnEnLP1PU9TmJ/HWt/LqeCU/rPtVW
fpah9Bnnkc5NChF2yspl4Q03mEpAfY8d22w4iIgMQMGr19zL6bPiAizDXQWPsMZ4Mmb3F9tcX4c+
mPnfCeF7BJzXx4CUJIWbEw9sjZ5OovYo3jBD73iFkzmTZEd6wP5WKKUsQw+Q6FvMv4MMX8d13y6+
ZFHuAoubsuNdDD1lZ6vG3+qTAvecXssFY3rzmf4bwVmwskREBogzwuUhbd8a81USuht+6E3hezDK
3oa6gY7/piYypTKJqz+LJduXRbzTqUxrrPE6m9NNnY76c0lIy11Jf64d4zmDAh1zt+VzDcrmZzU7
6g7ShL0y6L9/OcRrkMc+nMrgRC/W3D81HZoxQzwE3BdiaAjtbC5ONbofu3k1BofN3Y4Pri3NU7fX
CqxsfGIyn1iTYlGSLFubGBbjf0XU7Qrz2f9ofBclvosWJeXKdvlov3mY3w2uOtqsHLl3hOpIMUJ8
AY98ocD3gkVk14SEgwXT1kYkRHwtAqvnWH2fD8XA1O0SEshvZbgrUdy6OfHo6GGYhxYQNfAAYoYI
yRFqVKZ02I1bwM5XYCWEIpznpCCYGfmKpnJ5q8F+Ggd9qo65A+8mmHrCIyosjh64xTAdZ2k9kmVD
w2Cnp1lozJfZq86iULo8GW6N7c+iVJe691Lo77Oh3ayLMuWvEJyXkLxFZ6DFZBdxrDR9oC21P9+j
5OT+bOT3UnQxf1Ai/0fMgAT8kZIP1yWwdeXr25G1DIkpRhXqhDa4xUndaT2xXQCQYKjIC+G/vKRd
c12s9RrrpGzi2xpiFaN8iaIck6IxVpvLT5e0TjS0QEejYyxDHn7NH8OaAzylK20MPbnUPRoi8ELy
1ofKSdMY1wq345RbrNmbedvNcCbjvKFI8JYmmW9ctAJjK21uIdkIP0KIx0RJkQxln91wltnTSBML
t4gnL80dFf666kfN4JGGGIOKeLoKn+tjlyzMcCWKzksyMy8m34GXPxURbygWi/mZNhIbAYcIuFNW
BV6GxheM2R910cdHUbA/TJo7VJmgkDB9MlSsOq2UVXf8snipDYds3Il0QE5INvgBdbeXR49TgYUS
bCqHBA8qb8PVjWXlnoR1o5Ss1NlD93uroa9ygq6a7bqvbSyBs95sjkB0MZrsM/Ir2h/lTx53x+2Y
EQ1XqhvPxp1Hz5zwJw0p1Y5gyyBTLzEtPBWjJhrhYsV+jSmErzwRHGQM8qfigIFI5vKZxcSh68k8
iM4XRPCY3FuxPEJDuSLqJotwtwqo46UEMVS+KoJyoYhHzM+V8F1MsqNjq5Ij4oKdHjR9dspw04ZE
xBUE7xH+Z16elq+0L44t0IG4xj4jX2NH0ZUztVvka7nsWu8ZbBeSEbL1HMZqq2WdqNpILMwOxtvG
SsSuz7dFwALGj2h9zWYET9GgdaQ7MA5Cd93f4m+DoPo03C38RqQf1UV2uBFLiC4SBDOuDNculO9G
0z7T9wUyjr4oAdcvOzefo/jFIkvvZr7be6wt4IdTnj+20PD7rYULWoohgc4pmU1z9l2mbwVtWl3b
uCJZyk6WHXyxmHRV2hQxzRmk0qD16Vvj+PZ+347wbJ9/kN7Gk0N+exAGjyMIA0PnqdDo5pMK5mAR
BeY5Hh0AV7hafyyZ5PS/9aKKVlBFtki8I/+XUQLN8xbtlMesaYEI75CXHW/6cvCYgvw6PzBrwD8O
neW/MvtHQwiJRoejfwQkwpovpokg58u9Yy7j3Q0NQOiKK5fh5LTyZdDNq4q2t+akJM9g9UhxbSnc
2JTPu4qcEhNIl26nF6CogY3OhOdp9UfOw5Z90BjOLISgIJms4l9beQ6rCeG1oMDBQ4CJapJPpr6e
vWMLa9WaFjekB0Ki+5oSw+GvxOYQWcXrUsHr/+nV6ueS5cfUNVRVxR18xSsDSd3MqTqJ7T2gmggB
ygDGH01nY8zPxj8jupOsPcc12RIRZvaXhpPt10RYUfHM4G/NgS1FXjWJ7qTeUqBWXWME2OJTwySc
eShL3HBOtNKyTcwcxXgC2AAHzSbMbhdYPZV7XEgHGWY1JNdj8qJ5/CGpkRPFsx9abOqhXc395AEH
n7kJ4RA6qBZ8IWLVEqgs8UmB1l6U50Pb0/e4F3PT6+XZr6XOltrvAUenQI3dWl2UmEPfyE5r1W+5
vtYMMvZCJcvQhYyqtOcnxgIRd+qWiHOVbZkV4+IGDkMChus1lgy3wkB0Sf7jO37XR8rq3jsfcqG7
oDzLqcUSkUd1dISq5PZm0gi1EE9h27Jfu3AnnTFPGeEpbFG8o9c4dzeCc4/UrrrsSXjjjQ3JS8l+
Uku+VCzhWIASWHfGEPPx0TA0t+WfK773ouXW6OlR8XHXvjrClKLGN+1mBScMXmzjYyoATYKiM5NS
J0Ec4LSS2RV2xK80E7taaJs5EzUcMgO3544lzkgx6xAHRYh6KMj+b4HbKXwTsQ/EeCONC7N+xq2d
S5WT5p1jwlVvYcukTwv4YOElGWcv4keD+GHCwhjASae5eo7aipR2HytwV4Yb97XFOnbbcjxjnqE/
bZo6qos67vX0YcUZDdjWkbOhh/ws701DtpM0vOxarJwQk42aFQMOq9xAGmdiVrx5zj39rdbkvWg9
EsAusmmeWy/tQNejC3N6FJp1kB4xk18MBD3sIdyyZbKCfhZ9y4An9YlkbVtW4RibFtMoDiwNRM3m
IkBzagqWzPKdysGndjciYjzhfI3eeCeAvBA1akVl0L+lN+AOFnXkZtSZZhI4ye7F1gqsOXW3vMc9
9w8stHr+KMv83u7o22yOONN1+lVCcuANns+YSue6QVk1COuRvax8YoHB2P4duTyH+jVKthINm7Qk
m/LmEsXZdRBkeseXMyFDuRhuWiLehoQ1QgyEewA7ZqZ89Fsfms47dcID0nl4172sjTxqRDE5ijhy
fSGD0bukJ4FIoYZDlsQiuewVLmtdQfUq0C+tV7LCXZr+puU/rNFBXdAllXyIcfdRpB301+hjfJ9S
7VUX9Z3LGVuX9llE1SNpFRyYwoXExFlLObTX1akOUkcWhLiIwkPSragfCr138z5BD5v005CE2KKo
cByJMMVPRRyoeUa0/VjL+l2wuPaqvV8ukLzaEiB4fi2S7CxP0RWjSR7bW1guhFaLvUip2J9HeMlF
kmczokLP756TcBFMxAXBqUtiK0uQAl6UFnvkkaTCiD0iNWKbv26YPPkLopL3yL8xnTuCMjnTVwif
tIEswixRJr3dKI+OxKC6W64hXvPGnDFKMEK9dVAL/yoEANvuERJRm8cU82Dvkjf2PwoFqqcIQ+ww
rg0vTJCH87OUlrdyzl5DB6eMCYJHf6+wHmvy5J1s5q4csOSXUDPr+Bx3ZB1nMn7R6Mq4RAeOpZhV
UIvarkuY2zmA+hGuUnRNqhofJ9WHckIgEa1EHvYr+8m8U6iXJXTAKmhtjvLPiFvZkWr0iZSDtG4S
vmXcomshu00VW+93nZhDDSCeWfdTyDBESwi+CV9FBSaSWt+bnmLnhpQHk5RW6Q/uLZDd4y2YbEEs
ghKFGaYDaWwDnyAhT0CoYw971FbzifqJEQKWKmsBuO7/+HjEjUJ6mCBczPVDH/RnzKokgkE5EUmI
9tXMvkIOUDLah6FQaZXnT6UpuTPteiKIYbrYuqlcK6WCsgYjUYBFgf8wL86YK77KMXmEwni3zC+T
1P/ahtdQvekcLUPzR/4aISlPBMU2KSPSY4I0ZIsJBS4Hwxh4gNVDdNJPcQsohRl+Aj8GP3G1Nu1o
ob+CuVSQL83exNeecf0gwQbJZTmKDXONlO0sCaEu/KpK6dg205H9gqRe9a4mwSxe5MQ6E6RaWVfM
w2+YMD3Vu1bldKJdXtD41MBKWX/1dXCpnNttfwB3V0HmvaIy8V0v07supAzr0RZU4TNVTA5esj32
Tkol+7aLN1rS2rMo/14zkII4LXQmbIQP9oya0yJGh4A8CuyEc8Zefu3dcreaCs/kEv+txcjvsUzE
k3HJdeUyvkesprRQBKHIoEjlLFSk1lnweGDZcNp/ck2tCH+4rjyK5qY1/8aXncHwDGbWX/emWrwE
UX51xXKJ6q8eXhC4Bh7DXjlWAO8G7PczkgaD+6QO7AXm80SlpfGiRPiHsXIyXnP1jmrtS3IHvsEK
cvGsT7Jr3OVV4Y3Eq90gviXiWYW90Tdg0cCjDQjoQ5cdzRYemsh4IAedn2RhIKRT0DK7G+1pJibf
CUy1i+bn1DxV4GEH9Hgr98s6DTjolZojJt4FiKb1HdJ+191VITpZ+Q/qojW/zbXO/kx6N8PmI0Es
yk/dUJ686FnBqFHKCGsu4zSRSF1kQy+ah0Acxl35XTImUzjRdOxBDcRjXPBUoirdZUTBKnmediZ5
MI08GLRjySxsjcez36l4EeNdOryvDEZgk2+dHsKZCt1b5MZye9hBTlLS1SnIMWw3wX4KOt62ecnv
jX05Pk/Y0mSuqARrMpKI4BWBZI7bAL9DC2IeFgXOB7UzT2XG3iE/gOk+R1xhs/BssOvvUZrwMC0r
VcYqID4kB9H80Orik6OL0Uj/iB/132KBqrgckp4pTJkON6puPpaSO8xXPcX0Dh1qlUs8z/ZyBXxk
qccuEvk/7FPgdEWD58mvNkuUsu046336DkILcBb5SSrDn5oQuaTY3ZRAagd6nMXSz5DlQYoVfzjo
UupF+O61DDZFNXuweLx4YEBORLa6oqcFMSOFhcFVv7OA1fnu9wzOB7rIFtFW6fEevkYQ6AK5VZRg
VGPeyQMmgntHWne0tfQ5ksiYL8KLSp2LyQHGmnwJI+9jwcT7J8IlQIlAuNE8+gJkhYycEm5ySk8m
pG/wWdJMch2lIlhApEuFFtCaFKi5YFfmt8y8quCH2Jx5cRg0mp1ZRMSHnshYxCWeeg6IMfFFN9Jz
uib7JYQapMSHGUyzUa4vlVAKpsOzqXO0iQ/mw6AFBWAWY4AZMUQl7/hngnZQ0OjBzpLWKbwbB7Kl
dcSLsycNxiSGC0qh15PdgT7ee/40O9bp3dh5lCCijrjjUWtWxmUWyzv+IlP9ihcayxXUfCwf0hBe
1RzMQOSZ4z1qotvU803ZXuiWLbPvkDh0Q4hxFffUiIrBkARkVrDS9rebXDLgISN1FtIPQyLRLkne
FYpw1kUUJ/Ih1tWeviSJXaMdUvCUSXvxP12D06Ud4FNJlhuGRLLSvTRlB45jilxjxaOUR6U/tUpR
UHix88RCX44GH6aXRIxR1+1JaECcviKRAIGKGhKxfanBt4uOEnFeZnyf2iekkLckZdiLrlHVvnOo
6itwO7E9jW1/yggTEsfY4lqnmUiFIY3HCKANnacson8Noz9xmB/Xi87HZFk3MZpu5FqJc0fc7Ekb
SWPxxv0LzJ4H19pZSHOBr6IFqVfJYDC3LGQjC2nbBjllzrydd7fwJlICRxHH/+Qh/Qt2i9v0nVez
fBsUsOTsiDtAKIiJYnpgbzpITsI1opVe2HPPK4amjBchRySX7lyq/b6BWU3FCqXaZPlbdkkg9poS
wy4VdYJrGtmByvhDLboVoQ8V481uAAuNkVMiBBRaxxwbQe9SdlLHZF1UK1ho+CZoTiH5qvgWSJ85
YqxeE6JX3TGNKJ6mrRYP8tFeTciMM7auiXsQvO6bgm214GZV8EhI564sz+GnPavmcRy7Y5WHASSj
YGH2vqt0HeYUhHP0q7V26t+VRDmXlzRpTk1PejwdjpIiBBiUQebDoONunyOtjQTmDyqxIN5Vm3sa
CGK/e1hoZwRpk99RUl6D0j1MCk6pPs3U9r4aw3XJl3NTpmewAqoxHSGxE8fxVN1jhFowN7KfN5Oj
PJwtTNU0oBnnSY/OXY7QZ+yK6hVBVJ4EPzy5Ca1MSVQds63204IqPR4m1ots5jv4twlyFylG88N4
cTtWmI7YcyTnpoges5Djqtvh4Yb3Kv6HmL5PsXLPM1WvB5V64xbm67gZwjY7Uk1JSQsUj31nYeIP
3LN5UKPHwqmgInvxws2owZlxDgELxL+6ETWAklNdQP6Brq3AYvgKk6tRCpeVoYC4hUi5GG29SvNf
NCVuUhi8NuhFbUYoe9yOGU4F1jWSnYeho4a7XvHq/ByvUyBSrp7ht8goo5thWZlToKqzlyBG8jfU
HiOgzXpN5Ku+KcnqxCj7vJjqnTgYx/mBZTig1OtkwouurfBiS3dmSpVxh0gBMVUYrDdxbR9YLlCC
D5EPgY0lSsMaDdFAI2TadyGEM9CVqAZki7vGi8rZMzLV0zA2y5/ljl37Se2WU0OCBhmUZl2IwlyU
eDwHiD8ATIC26W5BHD1MSdRBBl3U944YTLQ51ErD0bAViWSPFipQzEW2+SHbC53fFcdawJ3tYKGw
LuJJTt4V2qfNeAmM2jVmNiI6R7mV+jSLGV1o7x4Nd5W2CqZKDZQy9GlNMWk2uFCzJbMPmbPzrj4K
Ynznt7qCZOedy52NhLn8v7hxH2Bfs13rxc9ARj01OVXHVTzAfZN5K2WnKMQOgNrV8tlX4YpNwcDL
sQjqPlqVA8m0SzQByY/RSoTnuKhPXe+fYudLeDeZFu5hIdwMICUCkBL5oLXgPzKciNjV0b+JBG4U
TP2riX4S8V84NKgeUDlnpyZTCDCq+R44RFztbJ7iD2lrGWfQzSy+bD+WIh2L3gTNEtXnhVAREq8G
t0uwjlObnseWL3PqJV11BYO/wtSnE5pdXu5YqlOc5JJaCN7Y9jYwukTLzJTk8lyfRaYElVfbiPnM
wSFVf2fGyUKHIIYwPUK1vGso8CtHPlsj/T+N1L30UB63rniYZJAM3shknyA44n2za6joFCJBqSzT
TxgDowXcn2pJTgtEWN5vLWURs0hugpet6hN0XnDvtZD2ZLrTI98awIsGu6Y0gU/B95YRC8qvlOGg
xuE8qDqMYsbbpD6ml2qogTmWT/IsIcviJOCVmOMK6K4mU4pyb9PlEbcyUSoMnfjAGneCQVATsIzx
fLaE+EtG1kNYEUcDzYOu3xqWHZ0A0G7CWskDko7kdvA3dOVVq94HXGVhp11ARQmtwk3Dcko8f2Fd
utSS5s1+hO40W5BAMLPhLJGVQHRqRE0z4q2FOyGk5dw4ddNyKqkiEDi1O7M5JjElCCAgVfOHyuYO
+cFMnR5YSopdTFSEw1pGHFr4hxl/sAOL/w0xzjxjPZLN/ebKwTk5BbKXaOtRLTkIEDQgZeL2Sagi
Eih7iyHVqMg5YK5eVIXe5Uq/d91+8oqWlUzEzz6+TwBUau0mGYKvX3BT8+dIxKc5a768S3tEv5lg
cb5v4MGqohNXlSulumuV+G/rZpc3lofN0+8kw8/zIkjvZcau3K1z9SaDOrT4/QXfirI76HDYTN4Q
Hj6iqHtTleJFgSMQ5DfAeiNlgikpD32v6qMrRNvYqnliI/MV/k0Kyy8JHvYFT8F2x/Rqi53Qwsat
i7AdR2BNjtW5wwMVsUn/g31HGz6hG8wjN8ORUBSI1GLFy9sAABKOitAdKW0IFqsNVDBaBGHwtZQ1
grv14KM6ZvuF2jYa9tyNgLrthCbM3FubDWN+gV10h36KR6zcGYlkZ1SE9cgfIe4wKczdUB1cUTY4
DDnwyMPsW/iXSkOptUMqrhZfNLzpCBlthzW3dyFdu9vzQkvG21gczJ8CFYSqIK1479X+lQvLmxn2
QFHjx0Wc2lsTahcxys79fhwENyk1T8bangE5E3gYsuZYcS1bDRkvFis/D/LhaUz46YiQHhTPWhao
WP9qCuqmYp88tWo9CeV6ygcWOXJ+ooY076WXNM5v+kV/zBk1NGflqzROmbXJJDiXrMMoo86OAyGq
K00oYEJBHMF1PYZZ6B9FlttFelfehnly220hgcWhXW4ZzUlWcbWonqu5CUyYOmenh1JWsymZ4UQl
VNlC/059usvT7EhO58j6gKySN/BmynkzRbnqHazrZBxUiGBLZRyyCk8H1W6yxTSxvg9xzN6wc3TO
NDGEkQCxxYpRkXmjiKMrejK7dRqUK4bztvrNOCYh8pO5sWpsQBTnzuF4XofubAgx4ho4E7U4mdJN
+qNaxS05nRok1I4jHeqCDBw+RaolTw74qmPlCVlzC3eJQsZ4feJxvoCm2M5gJAYOuRYs6cI7dcyW
93GtPyTJ/ID5+MG334nYfgKvrP8Ce/ggg0HhyYyXHr2sMV8jOWCRyJbJeUMuWxyEq1DUtxTN108L
BYBn9BIq5S2fX3kVnqP/+kjYKwNt7XDzE1Jz3VDBqHMIe5XKbc5w+4GtXxO3G2UnlamxA+Y/FCzB
oWmBb7JlCalS5b9HWyYcHryzbxTjMKXLwVoY4fPHxOwLo+NQj+IhQuDEuGpDfkvoxjmE6qk3WNiU
M9HHzA6N37b7HQFSi3xgDR9Yp8525bQyq7U6hCrSUiImu4Wh7NppI1pXXqFM3roqnGwGLibBU9Pr
mmk23iSmZmZVrm4KBiexmyE2fdN9wy8Y6/HST9q5HLt9FXNzEhFciFrYQ/0HGnjdyBxW0HAcUmDm
VbBTSwvavglCwVdF5uB2Pbr46yZMFssXV5CifMjI70O9FzPFRfpWEuE0FMmpMbLjoOTIJ2yTeseN
COwQJzEDA9JqH9LZN+pvoq8fLCpOMIwA850TbCpPsgkZvg5USYFYeZoAW1ukC1frD6X4DxvtBsYP
iNKNFdxXiDew5xsLuprQXxtVv+k7/RmRA8q6z36u7FHEYiYXcG13xr0eB445AkbI8/SO5buIw0iV
ahfD1Ssi2sUWcLAIq0t0k7GcNIUD33bU0v7ETQoSIZ14LyDXl3qbCgzR6+fkVhQY/hL5Nkb6bf7O
5GP1W0Hel1cbJOmvIgCIVsnh7XqxOPcipUxG0LfybXDDwbCbLAEk3ziDyftkBVqG2bJUJScFDB7j
ZwAHs77EDoF3P8Y43UbxnrMcmlNezBK6hsdL8NTAIaZdYiQE6LzNQr+9FQDxRPskMI3hM5vVTxlT
Q2QSyZ3XzznSPignfc/5W8uHJmgM4YnTRtP8bI9OWxx2GrJS4WvQADGClNQ6Dfslwb59BDRLT6RM
g01F/xSILwcaM5VjB5Rb3MLQ/rX2gPTEIMUwJFI7zn+k5rNYBVunEithksJUE0mCZ6gyd3A4KbHk
ksv/J0KKEE0ywPfotGHYTUq1PiCUs9mHgL4wwdU5xYc97ysWnUCqmxFS+N/usLYOUijh2fGq7xCv
E0Un/ZQdVwgAHQQAVVKoUds1bYukbHBvUY7t366oscKW3kLIeRavoawcenNxFVZ3ShO7GbbDPWc6
qWqBi8k8YWIzycb+ZQtzUszZl7GuLEnO2gOeK47vlb1st7JRU8BkLKkfTtAadrADNA4/b+mWi5VQ
2mv8BwpAMVMWq2M836Ck+Cs2E4xQbpFlO0MleSV+DhAARFL1oVWeq9HCjDWD0hYGya/aypfIUswy
08YZX9+OCoP7ZKx3TGSh2TC6IbAXo92srK3iP3U7UIJc2zVDJDRXwm8ICf21QCnLSSlS5t7B16E+
Qo8FLzUGvyhkn/KjgkJTnMCLx87OEz/Fz1ZInstmjzDuS7w8IfY9h1N+qVXjDf/cTtWUQHCVXOKO
MqMlW9AauGdzYAjdRcyjWx+S1SS2hqtaFBtEfnduqbklXjI2tFXx0gMX1BwsBkuRDXitw/KOriM9
7hRnLnYI/AmwWM5FMME6l3lWx0oHKVgQx3Otr5eBT19JVU+tlkOhfMQ8juKX/BWv/0fTeS1Hjl1R
9osQAW9eE5kJm562XhDVrCp47/H1s6CZCYnqUKvVTTKBe4/Ze+1yn3QDIDCPMUoCOiDmKtStccjk
syCSYSIVwaiOcgfKnaEi6w3SO4RF8T5/JOyIO2VpQ3p02VOHGeG9bwUPW2ZiusceS54vyehCceQK
8USW6RanDUATmsd9mT1iLe7RBmP+LJijFx8kxZ51rrmUSfrAJL1oJGdhji6WGhKydvgyLcB5aEM6
s3lKa4nWP4OV0jy6ZrlPzXrLd509Sbr6wWg2X0tVBC5stycLyvGc9GQTKMdqe1iCSBUAI0Q2vJWS
sJ3jYE7aID/KghwkKe99bMsZlHS9CNn3hRYr1y6D5U7M45QIAYXs9lw4tkAZmKvhWc1ibwDuGBNm
+NPSMygs7VSzBG4KARJa4uXxBp6aXTZ5GycDHVFDT2MWkGXA2bIViiy7I3dOMq1TyYaIqSsHwKX5
N/8oLAc27Hm81jA0gbQS3xpjga0RK2qbp2JNQheRJcSv47hH+WgSiik4c5q4h+jG6lHlhB45Rtka
m6PHNv0kAl7FIe3P0l8mr3wazJwolPbPBVWfOF5YhAqLEKy4YxPOrN5eC/mki9EdwGb1z2vOShPd
254MbXG6bvmtL4U3ayZ0yhw/mlz9AFpfZ/MDZ0c1uVqGuxr2Nml9NN5Ecjn5+7wV8EYI1LMkZDj/
JkwYE98Cd0IGcQumfY1iIaf3bvfSj/WRypHXHlN7yV7yFEBOW72MNQ1p6k6U4tk3ECuXm5fTx23o
okbjv6xmJFM7bcvwBDzNRq76tA4neTFOCySN6ji0ut9AU+jWf1I/UqBxqyYqtov2GpnyNWqiq1e8
qiKmanjrY/SWhIRqg3Ep33HXQk5YiA5XRBZb+hLEdAIjgt8ZcHm1z4PoBWgMGe8VFKkW+TsQeFiF
se6xlR6HGyX/vKsjyaMoQfjyqycSpjefbTu/FXr9ERn6Hd/AE4dJRGptlaMZDXq2r6+i9rLbSDe2
ClwV8T/wZl9DuT7GUnwsiPEy7TMekaqbxt1Kb92KsU5Btqvah6g59IhC+uTcLfVtVMmtm4Cn/ACK
u6qEcVGOzhBCjPa77YfvSIq+pjAnJwhz6UyuCBob4RbRY62Vs+GpxOiAsqEjCxdF7ReLlDYZwqjY
Lublq4EYlubm2WLxYHEIfMmrrRq6y0puY78FYCUhO3Zc8MlKDv/gDfdx9NBK00uVmPUiQ7PjNMG9
HdEAVi5vk7SwKp1KaHSPbDXYKboDxEb1hcr9nbSqIsS+pr2kZnGoB52J5RNpOeeG071li9fiCjiv
U4zQBhe8zOSNQChTjx8KPJAco5coodQYvvSKtEiaHkLb8b1TP5VEviR4wTgHVxJI6TlKxcCv7g4U
6GqNF4uTxe4wz9ZS5UYXjHWj2PsNvUeWRZjn6lA7rFWBtGO7SKZwYXuEDYyDoz7MfjSnAT2wuMb+
ao/ks6zNs+B3OL5ZyvSeieXHhnbyR047iH3rV33oUu4xejG6DVNqT8uWXSBl2Wwm8DwXl6yKL62o
hCsrDuWsJTH0HvU8/9640DbEdGx+u3DMxt17vK0iY1KdFm4+6DDidRjxK/CioSXgI9w6ggbtbExI
hsKeHc+e/E786ICMq3L0JnEKHQnfKcdqBD7GSg1/jRNfKwtPPZG4ArLOLGgsCgKibXkTHLUFGSsf
KkKA5BA9N8j+2J3TwVXROnJmIlhtadSs14eVYvwey1ssOcmIAr5/ttFn/HtMKVLYZZPRJkkKRtQO
pNc9ktHl8hudDLYZaXNNtZSwSjSc7NdIw8WFaMBgMH1NI7TlG4FVMvg5GDiuGE8eVZeZggvd1dby
38CVz1uaOvMvTOQDaMbejL2KC+OPkcCEbxgxr/N5uOu0JMMksnAmnJMJmmVEJ/iKaXvBgXFdABql
icK2I8KgbD6iankqZY4heXxl0IV/RfTKXQGaVbl0mvCs+fkAjOq59CzA+8eE4MJljrASZ8tPBXwk
vtwSpQpVhQv5OJoYXo5dql4MBjTGZF41JnNVPd2qZLsV5UTG7jqh/m4HxAOEgrVgaAfDm2PkO1rj
zRqGDoQaGXpw/HsCTwWKwqM8p15S1m5Hsw1Sl4CWGANzh4F5IOVJF9B0AZlFDv0c+fNYhz1xapBJ
RS7UxQ5Jt4qkG8adM3dfNUiVRqz4XzeoIYKrkHoARhHuQr8hecaSCYdOrLizeNGTigsT9U6QNNcZ
VhBZIzs7F6qcMSIgBHg1+PVXTrc/4BxA43/KCzEgweKYL62ts9tWJXaPUByHKcg4TVTKtY9Mx7Z4
aEkpJnUWKe9JfTHePlcIwoVf49IG+o1vgX351CghyPgCCiGkp6NB3ifRXSQtgZkijoaCneQrW+X8
lAj+lkHDmTwkrYIeuTuPhEchxGNMCbSGETHbKnaaLaLwwVs2tvIkPDKslcCGC8gsyRwEb37G58S/
JV54sin8qTHB7hQBP88QOT0DWCktYB5U7sZXznHHXZ+5fZG40LiMBxeZ8CETiotuKzLES19+N6Z4
XsbMUWG2iFSrKEhrxQ7Z7R8ycTeJC+e5quiVZmff8vcrJN9cbBxm+zKjhxYHcItJq/qH1H06D6Aw
WKANYGtrsLUklXuRPl4ECmpeunY1AlPUnIy9kw2NQdgushIRZB9hyy5Q1MCopQNNkXITGE7wGRmf
O73e+gWaYiXVXWMyrvGdmHwnJ7K14mDUhkAERdDIb0o1hJK/X5d4RqZ3tNNM2bX33MTFq7DbQAMI
mcSVLM3ePpLmXjKYJD+jZ1evHypd/MLG/DVUHJWQH3JxBApXbJnHW0jXPbtGzab6vIF+jFdv2E6b
XOOHzTwVphXTv+jQpxMLh8opJhOJDvKFYgf3qacsGU6aggBWxjcgdalr1X+yZr6CbLxWo3GtJuTo
KmKQXEdLMF+nucA4OJnyOxT5JtKIMhKeSls80JL9KWUQBumBMX4DvbSW/qoM4LelZC7pdHRw615O
HU35L/Z/cs0txbqDwb+xzWjXiWy+HcPuzmgZYHYL0Ze81EySM8SfMj6T2qkHmbVDzeMjoghBuK6y
6D8vrfra2IMAK10ZsxGJ9twlTTW7c7HjcD9A0sXbzdKiI8+SCLfP2QCuCaIx68ldJHVJOGemSf/H
qtrYwuQjDftVCnlB5KS6H4AW/V8L0iFrdEeRJ5cFuiILgT6ZocyWPiPwgkjk63jcyGJouRXOewsW
QxvsebkVFDbFv6TYbMRgnyP+HVBOCrc0Fe9iRxFjIiClNZFgDMe+xcVw0hW9IuhPknB6DoedFnRh
cu4USKsK6o6EKNy4WxxF8nXET1ABzyJAgiVGHsYHBWl4QjuQhQmSeuTZXvehOZaVvpiMgVVZ8DRh
c02zUNHg1BJ5Pv8qlsoVp09wJzd1PIxJ6qeE7nZqEWQRpPdh8VUQEpYeaE6qkW1SaeEM4VljyqME
RiYHnTgF+DhLe4cxWY6iWR4kJnbegjFdBsgrSdV4+UxrT0i4MJRfgpPkPuqx6h+DQrMWbkSNLfxc
ZN07jY5lDaKfxRYYMgkWOJWU33QZ3an+KzYZBfPitoDZasBsKl8rHX1R8gSSn4HWlTaeHpP6GJR3
pDWnNH+SB2Azv9QWO0GDUE333Qd7HrfOnWOy3KiuU9g3OXF+xnYNGy49PWLK47XVreOT61kKtaCh
ZF04M3GE0pBHm2vQdGJ2nGlMxM4bN3S3Kt5rxoDFEoiIFYBBqCj903q+gUy7cf0p5L6vwE54qg78
h0gfjHFpBTrkdnhwx+TL7LM33tM4OrShyBCcWsBpGYAX0kC1eOI8bLVHtwApRzgj2bIkUth0PhIi
EakqDwW7cA2CCIU8g6eagaNpDS9gcYdIHjy1Fu7rNN+KSL80UhaycF6qY0nsRb4espYRDbLJsW1O
iTSf5IJlqcqaFM0kRw85CSTkSiqxh48lP4FEOikFzzryvJGEl8rJrXN6zhN6HN2PIstnEYiIawXC
VEQQ1JtbwkJv3Exn+n/2TB175tpg38CeWfLFY122iKQ/45oQ3rbzqi1ngE10kwFSAVpzzWRuZEFG
UlcxSfYbwl/4FXLuGhEMkP69x6+0lnDuYtE3jHKPUgqQAOIPOLNtfI5i+zLGq0I4VM/uR2nTtzWL
38peea1D+2rS7QlI2poebfVbIIFprptbK5gXYwYjd8k+qe1RWaVzgu+gK/WzUThrLRwHiN4SbxB7
UqTUwViu4YCDK4np/Q8Gvyj9yo2CMpWooDb2CCuk9jbQL6nI3DmgVBzDiMjv5S6xrGOI6OdkBo6b
AwcFIIwosDPY6o1ZMCku9MDUJBlgrA4Kc2EiWFnB0BJXlXvjf02Va5Fisy7l+7b8NZkQt4ud0Uws
nlggy+srDsNbv3LQq7Iz6sg0UZhkWcnIB6OjZB0K4T+DYXp2w8F5KZL6Jjc1add+3RUwf1Cqzcn7
Kvcf1ix+ovJgaTCZs1MqokMwLmJB7ZyBFpeQfPC1aTNPpDe3rKHJjZum4VoupC0R+MMYNduE5ypX
jyZYQSEZyq+B0LMGKuRGUOwJCVtkXPRcgI3tZFbvivvl2+KzGA51nV0ZyebYrpW9zVhv8F4CC49m
9AJBJhFBAg8xBYRYaOeSvNu1BRmgcrVnuDgSpwbx0Wm6VxiK14+bh3R27EHuWyttAysB7UNMy3NN
4Z6YIt8P3ffEI9g3rhyWbMPSNJRbxSczKlwXgB01+2JqLeRqOSM0PJmcJgXIoGEUfPHL+lWTZS3Q
+dTqHwGvXsKOz7LqD42uaASMdeLinE3xjV0p6uH8jEgEd1M+5TdR1u/4glvNBpKiOQWaOIXS1qh+
UuVnA9pLGdYDCSQaF4di6bXKaks0Fbpt6W+SNHMjhutEf1Ddh9S49pJ+z5ZfGBFr5lQwuMnVbHvj
yOhQBhATCb9AmOOdZCCl/s+QsSdWqOKbQteuWzfZLDErlV/mYSVu7jxsg1P8zseF8ld2TL56DBM6
XyjZnBRNslEljuCMYQSQVPlYrNJnrYsftQs+f4yBT8slugBBAS8BGX4jPgVdeaqVaR94B/qQEom/
XefyXz5ifWXADwyMTTTa8vMn7svSV0CwZT3XLsFD5xrpl8DNWhw+yRt4crfp+JAaWC/DQFGgOFi2
9ZHKKrOcGT90xJcCVmgM1/8RcA1HPpMC9y4rT80iNxolH14eKtjlaryrb0ILsvbOiXcsmdzE6M4q
AEryHqP4PqTz1RClGwG3OEYOkMgFluSQ4UjNxJNZcYlQAJty45jmLpzI6R7aBevbJcyLjuwaNgXE
pKbIPBQb/4MN+Lg23Sqlr2Euu4ixb0pHQRbek2r9wA7Ok0maY03sE1pOY/8hWh5pi1aIX3nDbL3F
RaRCrzqOe5eMDlz6YHcNKosbRxEeyjTcawpAaa7trDdCmpXnmE9I7ovQ8jWldnQiTjNROY+YWERY
ftDg/qqjYmtYdkimEnJ9FzvzXts1ElLVBJPMsTzLgYyFd108jrRDyrZ0e2icfHlG9JlMBuiFUReO
n5gHrPpH4dPQUfBBtsjztCD7SHiHES2IdMfYANKDhBt+SUi3TLAJ4tq2W43SORkvcUtokpd7zZja
J0K4IKqnqcjy+e+s/beSxpP16Zm2jUAeE5EQ8hTyXQFK8KjJZEWhhioy4QxCz+YI7pLyWpFB3Yzn
jneBXpztka03FMgQrmX2ESThWdSge45RY5EoRk9yZHFtnJeJ3328Z8mSX45+CREW/1da9wovaN8e
pQUDfD4cZZTaUf9tqZIfmzfRzHFNHRDgn/ofsm6LiHGx20flvTupWOZNtrfTp7Tz6XsfPpCXK2D+
dKeg+8wMACcM/fp7ZvJNoRvFh/aCx10cyNM4pZ45aq7FP3KVWfaPRKdJujecUMud8SG1hI+bbHCe
T/6SizhYpLj1YT2wxdtzLJ6NKt3lobjhpQGz1LgxUIrIRwSIyZqkKMiTFY1feixa9newJEB2n0JH
GFI0KiMJpbmCDmvFf9Yph6Ljx/jJGIBHVE4q4++Y8Xf1Ea3mU+yblxyvrzRdX9EPBqssRz5js6S/
JGNIxE83Hw9igtOJH3mL7nFbutm6umggQkgub2VyLIXN6QvN+e4YpJe8zJaK6DBLXIH3oYQRJkHg
6/DaT/nmk0bDTC/1B7YHe79+DSPkRK30Dw/CJtrN+Ge+J/XxrsLI4ANsdAzds+BEMsfqQdeScxRu
CmObJSHtHgcSeeRZdsxQ/PN0JDTjHcwpmY6TR3Tf/NrsIlFggYG0cFBUeNys4wjPXI5/ytlvpVcR
/Igqf44KYnm0Sefn0hDoyNq1Hig1e/0et5l63yrr0ZBEWmfFS24vCxAY2ZhtWRleazQyv4yPU87k
GNAYA/1RC6J0DJSVsRC5YbTTx3zWvEbJsAXD6ccJMjs5jX6jAdEX0FDqv3VjdsVhVzGqnqy2fs4o
Rr+pETyymYUxU275axkWkIE2ZWk9jj6+CuAFGn04+R8jZgSqHdaw3aGTQX7vE7qXwafGoJAV3WGH
fS9crNRFOVFpQ0UmnenMpiNxQwpMCbb5+AljOB0WR/zCfhOZ223A+Iy5TPwq+GxrliQbn6UYZPoa
GHzF8RgIzMO+Bwl+KQwQquqZJT6A3y6+CHoZ9mCNpmLwVzKdkCCI+YCWAuBqgyjoKEJjTJXIy3dR
I9+XIMG10VGFqvyRHy7bThH416jpb2s+32oWosRW/bIe4OUx13Mr0cgP6/DO9/TelLC2kS1oemA4
83FWPnq02VsdZKsSbojvGwRYdERGOiKfQzuWe1uH8xnEJcrAvWl/SmrKlgYiTaf5EeLnwm8Ovkwr
026LgwL+f5vJBvN7n8AJVYkUZy1pX5liTNbgLCVpDZ3uUUwGxWmc0UPtpn0tOqG9PmTwvyoLJTmh
VV0FU3okRHYIhrQGMc3OcyNamQpuyem8ZNERKyDd5PPMzgyDDb19MwdGiabIrGhGrl0y+X0beVI6
ekhTXfV6nDFEEYhgIsA0kfSQQQf65LUwWduDCMzUClQLsKOEtKi4mBkDhZBdPBbVDjOJNJzWlc6I
gHjkXciKKLBLhqte/DvpFh8XvxY3rlISHCl/W8p27DrTtW6bZjhtecSW5l3wHQ33HsvOxPCneCpK
9ezE7LkcmxxKeFuF2p2618cx6alG6QmMvBLnyIN3myp7gfPVmaTK8hu4L2Xt4e88JchHG8ZLJM7M
gOGmxwRIdJ30W6/wKiUBaD88OBrThMzi2ssGDMRgr5ES2aUZhWSLO3qdH8hsFvR38dF8rXVni07B
6QjHJzfNo6o/iho/J+fKyipSRDotiwaRPGFKyGAbrScFZ2b+T3RiPJzv0mDe4Edb+vqaoPNoyb3i
UFYn5cImyoq8pT12PBOdqyinwjoE6wisn7D3mUwxdGlFsYasP/VfUutB8Iu69FzzTvQM+sDYY1cS
ak6DP5Dx8Doj/C73iIgR8leCnVl8iFly7xokFPC8hDkYuVoMiA/tv17fdWNYa105z8i8oZBCK4p/
rj4QQxKTpJIQlkCQr4Y8DPcHfu8dMcylXSNYg406nHHMkF0+Bek4khoCVBQRr3Uq8Oos5wiDngq7
sEhg5WRA99vc0RaM4RoJwNTKcjNSyY9OFQ9Oq/DnmA2RSNeXGODIJu/yq8mZJK8Sm10rzFbEW8pB
7lC09CvRuvCfx9ty32Y7hs5kQkeAaIOblTPeIP6DVYKzdTG3gF3/1xPGxX7MHzTIuLMtxKNn2sK3
0IF0znGZmqh42FpAyqAYJ1Noc+5yeVModtAjr0R+qmcnHzB/5P6YhrH0j9yj9qcbfjNkx80SJ73d
nMBVLZbTy/AdAd7MM6kgGF0IdmdufC+AXnx18RxYvyPIlBlwGDz89GOdAo5Jvq9EbTYS+d8FAwQb
aP5j+Lf5wmy8yT/aRe5OPQMpFspnfYW0/k8nMVo/8F3s4+3RulDYhKhmhQmvUPZvFwIjKCdbnG4E
bJP0q6p/+DQQxO+TPYTBEV531ot2/dNTCAMI03aHkECmMJogyCep2D1NjHqgelg4VX/0V8gIAfl1
sSTXcb2G/O2py/jdEaVpaxacd+2A7eFcMmeZqRZ6qgWLFT5EBWZ73T9xxXjH8Uz6o6I2/rbol65F
l3gwy9TZHYRZ7psdxaXHkKtmcCYxwMX5rjdYEmC9SuVmZxaibZVlq56I+G2Q43LiEWFsV0zHJzv5
b8BjIr8tyVvlOqMyXBjenSBs4+lEVE4Tpr/9/1WCjA3kHqPtLWRXBvK73sz4pwUYKLOcI6q3pIIT
YRQhmRUs3CcrpA9I6RlyB7bU0Z7i27foytGeIbFDfYUmguHXkeHpPDJ134OpOgaOJGJahLvGAcu9
QFF1om6WS4T+mno8ZEK6V32s0PWXhTMyZbdYnrTtQsUsIxI2c81TgMDI2IfI0OGY3PT6Mo6OhNVp
2+Jjj4qbvgIkA3BQAVtW/LYWqMni1GvakmqANZMGgLYvPUv2Jyo0Jspgjyc2p0pNo2F+YX3GmsrN
hJpftLIDOxZ26zCzd2ckZGL0Vdp8ylj+D3RtfSafof3A3JVIbnfhv48UhkkdTkVxAegGkCalV7bU
5m2YhnfMSqjuJZfmQv4pk+meXHOVwClJt1vmgZs1sXhbwcRM7swgMDIJHKaKK6/UrLaQEUgOh+22
HAitY1PUsVnHMSNscUhsu27KnpjeG6s5Mrd8q1QxBAYu6DbAIwwwSaAV8OywUMIWRKC5C5OajRzZ
x3qrIgWI5qckMF5Bf0bDV62lH4mYs+bXyHJIgxu8ZY2nQpuVYGZAmF+eoCT1OcaZ7gCvHg/MEUqb
AckZfQqFewvfMrpNKZyv5EUB8gRd9FC4Etbilhb5PRKsaw47YDlVkA8MbaccysefpwbfEqgvBht3
BHyUzkhWrtmKRKSRvGkjqlivmVfFu3XkrKArmLgJsS0MMLQKep1d8sd0HbSMehoyP4XoMqlf+8gl
Z+eJ+a7SNxQPJvQ2XDrczh4vSDwgbc0Ixd3deO1P8d8CRk8b2a/MhWuN6BVRIag4b6fcBjmDafPO
lk1gXhFxCok3aC0lXCui13QE/ii5z70ykj+G4mG/TEAiCjvLdKcvixIFlBpgGAnVYQwA3CDxwt3U
HTS5oTbPvPCnRWCc/duQGCO8pQPJHSOZHQAtOp9FbZvfOM8k8vtUK/UTPf4YAimyE5muF+jQMVLi
a9R2iDW0sOhUr1aP1ilTmkeFfcfcxsu2yfC0oI+kSHuFHvC+/uiAeOL51haqdEJFTX652wMhEypd
J4lStOOM/7P/IiZFNJtyg/JsmS5pXd/25Z08qRc6OlKUSPIixZprqvzKzOvGcMOksvkh1QcxbF1b
/F05D0jtBsb/a0TSUvxTxOTCno1lGEE/J6aGh9RCUX4SSgAm2H2wCKeYhoYUhiHAEGHkL8I3U3Vh
Gi58E+0RS7J5VdNfLTd6zo2uDWU4cJdHr+pQzQ0iXMBxZbA8lE67iZb84G3lkfWdhT4e3MKALpmm
rrFoQVQbc0GZBwPI8xXSP6ZcX+K3uG7kBPCkpiRRcJnsjsmjRRCrppqsDkrkVuZxxSOB2oAk7YYF
tHAiNKXg0i5NAIBvcguXFAlof76LycIzVHmTz5yEhyXnYSEQ2N3EB/vTI2BrfDCxPf7A2TS3cPGj
XZqxrU42YPzknAFPHyKTfWOAxNjNLLWPScg/URw2mk+miD8gtkJyS4t4xbBfw5zi5uF8GwvjfG1p
epC7pmifAxy3iqt1COHpbol9adMnyNlOcU1CbWaWd8DcxPbZI+VnKkaQJmExfzHTKanhiCj4Cv5K
ZphiOrkp2hC4PLADrQR35GicgYzhfuXig3cGHvQoAq0YEdiYiXhUtQmlmsbWO2ezNpwsbFpO5erp
UX3DUZ+cAegp4in5FPsxWHEfdbvIbr9QKHOzF2rK7jDy7pW06BWWKZOKI9M5lla7xFIiqj+kSRzE
qfXKMIqPqfk+V9+a1PhJQswYgV9ArfUwFN4Jnt/Rr5gZAFbvKxIGOZyNZMjWZ5AfZ5YjbV7dubO5
mSrpMf8s/th9NZvX5PMVBTj4RQYffrKB8aZ0oSKAk468r6ZqiAi7wBDHEMoXIYhRJ6xEeOSG+0Pm
SI960InQywIqwGmYfILcwmFQBGiBg2hQLwDnHxmVi/zaHiIG3I2ufMKDn5eecamVP5o6nrKPCWFL
gtgi61GRlBh7vuZhJK+7JF2BoahxNGsyK3mKZ6qYCXHxfIJou7ehqUzXUDAYLO5zW90nkbBoiZuB
zO/tzL6LNhLpC8lScXfndcOt+yNXxsNQmqdQ7i+qgPQjSRvSstOHUGgPRsPNB+4YkhbLMENjU9Ln
KGj5kUuvMUlCXMGEry1p7yXxRP7iKnVhY6wB1uQuC83UCCyMo1KtouatbVkV/QylS/3HaAo3NWRH
zcANt4SZ/dEPIfHSRJk00XzfWPRSzR6AOz0miOYyAKBMKp4onp/rYDzQZT9gxaJiHfugXEvXRGVI
wjMvmZ9+C00H3yA6v1e/o1p87jbWtJXPqPhIFziL7D4ZNOd1ABNgH2RbR/xNIrZe43rYlMFNIARV
/20FMzWwx/h8y/K5aii7D+ZbUxteUvN2kSGKVyoQYPIZGD+7wef2ZCyTTR17psg1k8PUlvsUmwzV
+fsZg5FUuA9XdHVxWxxPnM9rd4tq9dC4UkfhJj17tEBv4DprFjzpfSyIgMvsXjjoZHzXw7Eb+sNd
/9NAUZ0z7LRHh8hmwlNpzZYVjiRLDsFDXiStA6mtld2IzVVvZSJw8wC3AudUlknOxPSHPI8U7h9i
gKv+MvsE654WLlV/aQl7mxlAj62yB3Jfx8a6thvsudO2/eozfjzOHomzp55SZzmh8iLjpt0geos4
Ga3G0eoASgzvU+H3wHu5BlFJnjPBcruMpHhCl5oF+GR6/DbyT2XA0FPeyLi/9dkUZstxRDiwHvm9
P9gX/oTCb5WTJbUTc+RIxhsoxQ1hNuyrk3OJPttQ/QqJdt9QWbF9ASDNxCxS5HvKULpn/AkCBgmG
IJBt/IgVwxk5asdjyDMLWjSyW05NVpLY1fEHNCAcR/QM5M6g16QIo55mmEpaZ3VLt4o04ZORMLXi
U+VAQO3b5mQO41y/ZpV4KbLy0lkU4yARDBKMCRsb9eqSwavTPSouT14o/Jve7WM0KdYxFUlq4aOn
bK+lhbhj1p8y0ValLyKvMq4lPwX7+PW2XSlVhfmWIj3W0US0XgfLi76o2Ca+p13Nao8zWDOAeKsR
wj7PWYDiaZ6IqOWEG8cxmL8VPOZR2QIWE1hU0RtxZ8cdpJH1MN/vCwVCQedFtN3LmBVvz4Un1hUt
bAVnA4HzzCnIlMhhJX9AVF9quYc9gQKUphpAFbPDOHuNmPpKhLB9nLzs6WOQLproyazUu/6o5BGC
A/klrfJT7KaHdGLcDPvIckxgackxx6nW2qVVPpI2O+S87jVy7npj5s9U/GOgS74J6WeNht6U2dce
lEekyvc+N8gNP36WzNyt0fjgvErBrHAwFuoadAl2bE0+bODtaoQA7P2RmC9It5N7gsR9EtS7gpac
xCE8qoSyEHdo/WY4ij9TTV08/GT48Ylm/LqXc09DCvbDYGqPXe4MZmKvNEh0gYAAIKTHdN0oCvEo
ZZn6Ij9BotMFmr0/GPyxOBxIQnQSsFwVvQnzTmfe4CMzFhzbbx1lgi7REiILIvutC5W1D3jd+7K7
ar95i4tXKgmP79jmOUaKB0Rz6F5W9ilUyMTbH2UScC4WwTpRA5bcm2DJV9fkJf4qGiIUU3CdiF9w
yB/VWfxQG2AmUowc2y5+68BGmjooGUuzqoC8lLo5o2mRr4IklGHAA3GUDZMDz3oMa2oPHK+pRPjB
N+M/GHAjF8eSLY8dzBblxFlkxSMuyGeRUTZvkLDV+kbOi/oo/5D1sj9QBeqxQ5moBxKI+QRNKkwG
5nyXJdMliCGWFDCWXfPUl7TeR3e1ED1Tx/MxJ95OndhoG5odV+u1XcfrNKH1l/ULyriLQm9UvzXg
5vIxBUqBAXbDU6gcoCOQMTPGFDhkz+IdP6Rwt9+Tp5xIb3l0uMfGeojg4U1j7YxfjHgY6Xe7esfO
JTii6ObpRC2ykLj8RIxsPH2oxPtTGRGESjLCwC6sGlyIDaLmLieUibH6qavp57blH7GsvTVbBb/4
wgUS9h2ujnS91Edp5dImipEJqvdSKstzh1+rYgVraoZrpl5WNntoGuVAkfr3/DiR4oFFtENeUJnR
dYainBqPkntjJjeiDD9RHSFcQm13mHz4rlXvGAV0uAb9HEPKmCwkayPDB617M5+7crylmnI7gcge
hUe/g07IKCvfwMUXcOEe1qPaOO75IkLJWXu8a4zT1/UTK4CjscaztIiNCDKpm0Lyda4RQF4319xs
L/1aw0jLgiSLvEI7iPVjqAW4HUIg4FxnKMUEiENai2+oC6qS8QArqvpHzCiLqw+1A0NHomdPCIIn
3mpCY4aR0Xh5IicCTpN16ub+ShQmt2wxcpHGR6jxgQVdo+n0i4rRt+PU4F/rifZFPazcduPWkp98
H6oGKe3GZPMLKadbfKRsJed7Ja7nTdPs4bTp6c0iY6KDr7+YNmsrtgSwQT81Fc+9s7t5Ylfn12mg
dNxw2k/ipfrY+H8MWCasxGYtMDg9sSSGqrtqNfML+KrNxNv3YJjZcRpU/+pEC60LvKZRdqxf2i+N
mzndnZTdGX7ACwG7XJCknv0SrPmUYwubkG7l6LRZ+fh5kwfxXAUqX/E93j8MCQ3imJJQCtbzuTuK
+JCIFZV0xJ/QAEvJep+X9J3QLw2Wp1oizd3ma8xoZY7ZEmIjB3oi50GrxPxtxzD+iSKE9pHJCuC7
3S06w+SKhuEWauHp+uTJkuRRJ4z9Fzs00pbRwJBDD8/lJmDjip6zG8ckWP6V1/IJKw2JQutrSeOP
c+VPUeqTMFP15xgx/ahClGRM8ncj6ie5QAeRmX9oLZxk/JSFKhDIRswCqIDmpfzJPyec4EBJzzpE
AcREp/khwXhS3BnpyvqQqVFMmDVYWIdvtccSTpePOdLYYKGwdF3rllbIcuUHQcNHBbOR0S5+Rf7e
ov8fls5jN3Iua7ZPRIDeTJNMQ5M+JWVpQpT5RO89n/4u9n8HQncD1SVVijxnm4gVvV8SQrfO5b6d
48BCJguPPiDnAmhCkj7j9mwW7dvkVmYhW/asXaNDtzgZ6Pp79KfPWawquyVP/RB6SPkWv6XqvhKX
ngPRmTzcfVlQ9Jaf/jfk0nMZjYdchneCNCgd/4Hmv1r0llw8MBn+6lnqM3hYq+Hk9JK84xOyRwj/
egMp4Nq+x7/as+7ncypJl1Lb8lsKd8A2GIb7ZmYbAzJb+csUZdSPKl/a3wrovew0n9FnM1luEgI3
2wNaBAcjUh2F0ktQAeXFXJGUSFXfnMoRP2tzXyPxJFILhuclD8/qsqtgk0unaiR7ag8wF8mcSj64
lcbXXNYuktBcGvWlKNopWnLiMftABkyF1jkxj0YK2ytEw9uxjkuJgpf7Q6VHaOpWPB3Ib3fDKj0U
q3gRkYeJ/5ptqBVCMgD35CpKJ/2cMSUcobA7Ku6OyTmMbwUWqHaNfs/bSHbaALq+QSKNFeWkrXyQ
yoUK3zhWLF5VvkgBaeWn9bf6vRA3aqqRN9ewS3Tdle2YQaEcaofS2G5YNqladU1TLuBDiZqc0SBu
u1xFQQqgTnLYYJ1iiq0cvTpyBiUfTsUexLXKRRwzamO7pma7XAcJZhdV/yAW+NXMv3Kyf3bAvNKj
eDQ/NJnZ/hZydVfP5lI6YxKUIZgx6yavIleVh3gdzoN8l88Q93fL/WSSM5EtnWvI8KAogXFSxY0Z
HMYaqA7pXAy9TJTAFqFX/2OmCA7Rj25CXATxaQedoa0mqMctPylELJJ8sTbJIbVof1rUobsQZi6T
58gCpkCMcY+sUKM217x+adjZKhDIDqvxp6QoE6n7UNEEBlpLfVYC1RPtN03t2cgZerOkOhKDizPe
7agCaVTRec4lmQVsPjrMxvsaxTOEy3sCFT1F9yWdokbj7CF30e6i4ZC+yH+IQR4zBW6N/qzx0zFX
SlflWhvkYXiGNn4OzfDVBguy/Y8mcZkNgBjmbYmkxRmlQGfin/2EHwYq39Yozkm+88PRwq7OelBA
SSF9ip3pv/VzUcS3xWudEMqPspSuIf1kWnYXUa5C8XTMe43nFTM0r1e2c+SHTsMmYhFltQ0k/kQi
eOWbqDV0aFv6Gh16SFvI1YzAqSm6Q2m+IjOprUNfdMdQoddg5t/m8yl1W4VxIi+vhQziDOOSARUm
xU8clw6yp5aWnAozRY9ctgkvCZsXo8ZX3B5l4auVdY623zl9GWJIdrnCX8SWpI6bdwLiMqTtEz5T
gazJjnYTLwzVOkkLy8/C9B33x4iSp6IBoAQOokunVBCZ5XOEtgf6obXcUiwj26jBHD1+YxpZsWgm
812RgDojfFEL0/fwidaE4KyVnyyhUID8uVOuBUUex/gd1MNR4oYrKECSPgE5fusJIJzkD8oz26pe
Tdo7A1t5Z2VIM0tOMXLfc83GZMuUReWZ9+FnmVWH1dVdiadri3GemDmgk7WgfjBKxf6zCJJnUDUu
NjYh8nrsaWbcKVcQAA6yWd312rpLbzZ+azTeldq4v6vPTvdFC8MugULZt84Mf3TwxyTpdJTR9s4d
sqs4PtGhxKiJzQ5lhXgbGX5b/1J2LP1nPRvH0fJwCst2JGHoP2a7QWvdPmk9/ZsbxE0WGH/l4CW9
4J27PQncoJP3QqIdBThvrFZOa/xYrGdUOf2vTtP81rJ8XkoUHRMGRjuCxPlBY99h9NnKCfWtYwWs
rfPAokJnUVG1BxbfBC7shaj1rI2QiCGbJ75fUWdHtVsslku+wKG3olOjjqfF0+ie3izbZcbYNfol
pbw2P/oZLSYWLe1ZxsYdPmgga/6yKdZg0q38rNLAHYQdM0vtlljUfG4DzTyu3DAyNY+1yMeQ0RPL
K+Ep9FCn/rI5Jo950J3173Jn1BHOjIrZATBE0mvoDYU/eFmSn8FOkAPm9+3gr89stzw0kJWlVTmc
ZTBcyY7xBnpb2xpwIkeV1zBZhqDeEkPA3vsaAvWTj0QMimLtwRNgBtrtjWvs1hAnsQzLsLuUhSgy
BCus5ojEPC9k5bWx08HsMBSbm46JJklEqFQKsq11+jOrB7CPBDtFm2y9Z/Uz6Xb6T4PsUowLv0Ex
YKGgVpvz9NsojNv0u6Y0Kdt7Fb/TdWB1ygz2j6kd4yV6wFbRU5ZNCU9DrzymP7WhHWe4nnFCgtk4
HuP/IkceSs/oHUl1lAhLyrhfZJglf7RcJ6++J9yZPpSNiXTDC3nL1fISfeGAERmcW0cjUF5RLBFl
euRstulytlBjVDMGsTpUjgNyB6IgwFoPnA/SPmLvHO4hEBPNoCFfJCYYL/IIpji0/QoOUoZeojWZ
plHYIMIoNdRbaGT5bvUzXOGptAgCG8Bg5Sl2tzDfnnxHNgnWZXum7YxnPuGySLksei4LaPm7dIwD
FQETLzMFyVp8AmG0ZQ6TrOZfIlif7UivCsUaMWaJytUCENuFnNvtvwpGbL5xqtEmguvH2sQGnNkD
xyfxsh2yo5EjYQ4Np+QTl3C75nyZOF7Zsbcx3XAsM1/BHZbA4MA/YgC3KO1cK+95a15JbmdvYWMe
oMCmxavJOVaPg3xqscBagJeX/tRJ2M5J+aGAk6AgJnipelyI2eQsS7kLv/tDqkN9soCnjqfqp2ex
02s8USlRjwsZXXw4bcHfEh6MZtpXfMi5PVOeliyKyAfXXiLZOzLPKC6NxMDwxQPGuIEXRGi0Uxwg
7CJXGAyIHaJma2mLOBoWHWHdUD5KLXyuuQx+gwzDgyb/cF5rDGfM3Mk+N1lIZcdBJpk3hQBEvd5A
wQ9OOf5ISktbUySRB4mNQZeR7GmsOUBMNj1xCLNfqjq1vYR1R6TMo1E8ZzWph0W9aW6ORkQuhmT4
ExSedjC8WPinRv1Zsv6LoeGL2EyL5U8r5yj77az7EYhyH7jYczJ1N1HA9llDdcmeS50479gtElY0
SHpFxPcUHV2JQJodewyjqdWy40A9WyDktVBfJRf8KFwrCIiVr7APKoN57ghFgz1RB5ZBQnej34b9
+FdA2AZHjn8FG1y+SjIwCTHZde2fUh8fokTyW3GqaOFCXBIi34NbQGQONOUkKEy9O869a/0990Vq
jw50AWs8z/lwriPWKTkUKTk9J0S/DWlDKI3mwjGR5NL//o4LrtIMrt2usExfxwav1v0pBdYK2yni
1JhPJbMDvKSlLl0k7Y+JxNJA8lBOX7AYbcCwB87PkmGTigpare7ysVcgWMDX6X4ikVGJfgiHT4KF
WI+KO+GgkU6kihj41NyREP4iUp44Z8XjfF35n8VI5HgTOtV6nlreBBbjMM3DiqWVdg/PqZhds1W5
UPsMN70PrxZhwbDODGdJWey3FIf69DBl6Yag9pLtCt/S0GN3Io+mvl8VRqQvRIHkjFdHQY/YPWmn
Fu4p9wzQmqNGs2L2vxdWug3QcliwhO1lM6PtBKgUgx/8NDHBttLc2/7nmI72ZvT9U3FtjN+oYAz2
uipbququWpWrTvCpoDCmSNm2D8kYgh7UhgjlLdoUre5AgKcElknkiFc42xdcKdF2ttM5bdpCPFLq
jrrcLJ2cH31hWbQ2p4G977TJtt8TupYQSYnylCnLBWrhCbmIhvTcIuWoIKbHwsik+KpeB2okBnUQ
6Yiq0QImF4V3u0xvyLfs3MoOKiTBtYcxEm/JOkRDKwnzvQ3YE0LeN+N1J+DjMbJxn/oN1iTSIA1C
h03Mckrl6r5VpKjqdlyKJ3mKXW3aEF1AFRLALzHKZbH0Om3yTjVgKMlVV8ldvjKF0GaY6hjCHoMy
fJQcb+Or7KKHBpFTj5/43h6Y15o88hHeesLgViZh6mp9ACxJbTsiAmYTCoZh19FPW7oLmxOAe36b
c1sxf/ss8VDCyYh6Z+wzChqOQdTdejmM8aP4fI846BNR+EixjkN9U8jSbawvipkxt6vtwqark3Hn
I7EsYuGy8Gdg7pWUdXXzQvU+gyANGbzAq2Q31qFYzYkR17BRJGRchedeXsl12fu1EHsrpst6KPcZ
uuxsngLIHtz31lP/sCrG4xLEg8U4Igfi/qxO8zTiGmX/Ldz1gVkPbFTpOpeH+cbQC880MkjOqJqT
XlD2681SKgyiO1H/xRqHm263YAKM1KDg8Rwq6M4TCWqxLYRIJjnNos9s15IXUSFpJDNckQlAnh/8
S01ceveFlJFDRx4tWgwgiSN9VNYH7A9XbsqagQJLekJrjSBG29tBJzCqc8RGvY6Zg28XjVC5RDQw
oz5pfOph+4fOo/rBNkHNzN8bEgOj3ikITTVo/y5mRSwp+1D9T0ewCeiaFHJZnZF8Aw1POsWl6GtD
G6S8OXhDavNE5FHQcAsYu8+4u4oX8SHCBSS3Dy5B/19nFXsAJwGbztt8y8EKK8iCUzgci7NICbx+
p6bW0ADx4THpvMS6MeZjqRSZpLmP1LPESqE4JFEt6oFyYi5isYK+Y4B+bOANrn5YBN7NxQ2l7I4M
UAVs6YjHflAhw5b4SXb6OWJH2hQ8mFR+Mu3pyOcAsK5Z2kM0UQ5C7QrPccp6l9yedku4Ae9TwPV7
k4QZNCs+Oqo7AUnArpWc1lmoLPlpuTgcqSOAGPms31RfQF1u/HsgalHow/Wjb2aauMeC11fAtMQ9
oeeHmNjx6MDBhN+xb+nqsPguGGvj2GHS1LBg6VnT4JvphUOF6wowJ6cOSKND0e5izKIzKfOxW4bi
OW21S9wI17Q5Z0UfMLkNBoQLfUcrjyYs+a11TLiZ/7VC7emHzIItKUyBLIu+vJvVMMga1jsM7U7W
ijW0wJC/9FepFpHIy/eInaMZetl10FF0Q6+Xasm3dIOgUpkGn2i8SfUR5/qa6vQDlSPwJMxaB0yA
lKhZZsBluivw9syLoKd3Bn25Nn2Y1kYE8cq8dQksRuNfHo0+Qvz4xK+IiPBSDDwN/zIWqAJ7yg5p
+fgrpqjiV+NEbLgQgJKgckiQwxB0hUBwr5K7gkS0JGuwgSa1tJjSpH2PNVpHMQhWTrDOPl0a4wCQ
WohU7MUj8DZx+8M7jx4pVmfYDxL/0ZlPbh7e1zBkInGfPAu2qpIhr2aNATy++mE0l5iAa2+L5AnZ
4cAcLPqN+fodEXtedvuS+dKZJwqP+2RbS3pCIsqAKdHu1hPrCdYF/V5x5g2QiABWoRsgoMiTSWiR
5cTvFMw8JLQ0vzXaCnP9jnITJdcapOWvnjwdOnrOqWTIPqo6+4TnCCkHZIAjj06N9hUB8kiPYwkK
gIoUkEMByIFKG4TEnB5S6oBoXQ4lMwE5iY9dXLBF4vGUnIEKSXrz+GXTt/nBHFTWT0iE28gp6B6K
9MI5YGSpw2hJpCQ0GE5AD3DMcy7ryAq+6u2vZ3tAlPuB53iWdMzvZKC6XLOy9BqKfZQDGDk3snXq
JYhCSreX68+FjRetdUhrBwNSJSerYtAjwikRFiB+vArZjwJOLgSIr/PsSRhTeXnx7OAn0oM2ls7v
8V2bEeBH6RBR3fa5FggtThP1VsL3sS16ToXto8iMhRBAskbPYpufF69jL5oHUmrc04Zzivev+yl+
jK2J5bzCbddzT+Omg0044Xwfce8zUp/D2JX+dgq6EaQTwULCFxEFLlkYSOix4PG6UwfazacAMVa4
6vPoLwvQm7bz56X0w20AyizKltBtaEK5x6on7ph3YNTo0YRBUrKBM5fG3irtXoTCJvwr2NeDq6Cf
2BNg1UF8FNdTx+DOgIp5MmEgZTIlANxixULW/T8VsfynyFEF6Tm25woWQYWAGXbRyBEHxq6Dm+GU
Wf/VNt1n1USovVunNJangapn3Se0M6nBtAG1Z4xepTgVPmQ+zU7LoGX9HBIUmBqfFVvfCfdQtkVB
WbABni0bXyTsh/kvyTS8Bor+x8iwnKVBncMf/GHAzZO3ZDh6BS+Mar9kbYtdbXdODMSfm6sbcL0I
F6BJxaAKN78Y9AaE9UQ1LnETpDfu6EZwjZFwJ43nXXjGGKDLG8Q8b4hUd655p8lULZgPrQBplOqj
7oqDuadZmQmYV4azlKJYy1RAdYpnSER8xh+4kEzwN5lEjc7jPNKGFTwPJq1iJAtH4bmAfGgVmzev
rAGvlIgeB8B2EWosWFk9UGbw0JWZsLyosDQWV9LeF8IdaDHaurwksn7u44KnljBJwwzakbznaPXJ
ccoWhKR67MsaKiRE/NWfGHAr3u0qlA7jNwrug6ipx0niIvCMqXiK84+mWIFmhB8DFsW41Q7il7K0
fqkNfhktAIEn/wTYjmGBwrBgFsWjrk5HsfkqE8OO+/y4DhEZcdqBkeyvWmKvBwqz+e6o59ohv2Zf
2FOPCrdDchzjW8WhGzfvKP9PQGfJofkdI9yPOHv17wn0YOJz9kGD/h1ScGm8UTqm9xVCqt7ce3N8
TEP7jIS9gse+DmQGNwXc0xY2cfzCifQai+41fEpJeR9aZPRYVSfSN6tEvjYXWm5BPjHJX1a3MH2L
i2MhwqRk2mh1foYEVEcC+vkPu1tKhMQmad81yBIrWtTW4FeuiQqcBJJb0tjF53YaQKT0mJqoGeYa
CCkFQicEkCdAVeLzUbL74k2416zzPGfX8S0loc/eNlBVYy8pMqZk/dyE1UUSTer2Xb5oFxmGhOqp
K3ZzoOxjOZwX0kFyuy3Ue1mZ98as7wSBrg1OAKpFBVhgKiAoqxB4J2Rt/mc2yYUHSHt1TGTQJqKF
ZmmOZ0o95+8iqw/lWwJWwlFr5kciNE8wHI7tovp1lr+hiqrXsI9OUpcE66D6mkWUsvCTrAUgdtXD
9Y2ORnXNPTpptCnE8EVYHKSXcevZmY3lb3HGp1cdikw8A0kPpFtErm0O7nk1Ps0o8rWWkxVlw26U
/kU/aa8eCmqwkr0fekSClE4dLZWBfNv8Vq4TdeSEhFa7luhSY6BxzGsCRNrewiIVi2eCsL1HeZaO
7MxcGTOLKlb7fiGPwzwKVUKxbL1HiQV62n/Jbf5Zm8mxtAxHCO4FpMoxkvwZCTbkWd+E/Levu37X
UK2pufgA+fPMFc6O/j05OK2x2bHRH3ICLY1gAnQ/6zsTg9xC+4pAJdNITxkncDuxa0672qIbMEy2
NL860XiOzRe3RNhoD+KZIgM0W0H/ZJknA9Upub8EBMiJ5K3N4na8/nN2EIpNV2QX9K81nRO+3Yhp
JkZCOcVyQq6VNvnxT7wgSJpQtce2hpiNa4x5TYQ8BK4ogGGsGOpf9Sod00nbJ6gOI+5UiYnGSlXX
MNFgSAAxADc43fImw2I6b5lf7XwF5mNs6B0boazKslKBXaN9TwDnhioGidTSpa2H9LM1xJtpuKhw
Rwe9fszhXTJmz3/MSCCxDUt38ZPNb2JKaMjHgtF6+cmfs3TrXCXdFVFuaUzA6LW7OpmPBMlLDpED
mLCkXEDqL4gcMWoU/BQbRZ8pyHE/vXu9fxRJ/qzXChRdyp4jfVV9+kJi/1qF8WkM5HwvzQmet1MJ
3/HqDsyc4t504tw8ZNrfnSVvCivIRIC4tSYlz2xwlxysJxFdmoWDtkQL8y1O2H/JA1suFe9mwYhT
Zb5bj7aM9UP6meLfaknOvbptMHelpl3XColeQBDCaeJ4n9MjvN5IbHyxxYp30YmGQcARVPCcQ6wW
ESOfgXG2cc8V6wRxPCayJP8dIdjp4ZLnae337Ek/JU3wM8xCGshnyoEOJy/GH2dT9Qsx7QzxDlr2
VcX7pL3LQnKXZ9YShEh26LuIcBxe9QmlMDkAiqUjcAqIsXGAwuByhg7KTQgcoNTQIYU3id4Vgb3h
1rBMoMRf+6y+yZbOtiEizBKJd5zfa9n0jfoG+fY69cQEA1WLT+UORDgKDHaaunDU38U77I6oblBh
7Uega0SYHcT/S7jaDTAbRkVjJYhpm1uhyQjXeUWJcKxTPhUgklUJKLq49X15HcKHxJk74SYROeK4
P8cMA6mRocK/JDpLc0DAauyPi+ATDB8VsFwpLDUjO2nWjaiCBcdpSLhi+IgF+ZUKxOPApl/tWH9T
AVE1Dp6WExWDs3lmNnXjdwRnc8JxEBKwvTBdahl2As7fIlEn62SNuqudx/S0084RK+kur58Y4F7i
iG6MUhRt08Dyt2b527PBySvpWGC6pSlLRW0f98lp5av8TV2UuGThOpVKqnJFTzeaJzoz7Dpg5pr+
JJvpCft4He00ZfTJYKewS2EAM73kWqtED9GczFGv44ZdPCoiAzCVskzHpjcOQr+gn5turaYQvrkA
sdSDv2X6DPt6P4Wx13sbLCpheQGxr2IgGzmEuTKXmzVCS5rLbbT1Dawd28SaDcaCxvVGZtHC9q7w
C/wD6BMOKyFkMt5IUjuDPGTcAxzw8IW1ragnt9zdVqRMgEmbzLjjuWamdtQlJ+dXiE6j0q3PqFDu
OIslEi801skMBJb/6UgsBh/Jwfjut26LJgNRZSZJQebm00KgC9qVfCfMw67jG0KWgfZMGAtbMus+
ZcQR/MsYsYi/LI7WXmJ1wNhJ2cz+/pY8RJQtLuyQDFtRJWUSeTfZt3rLWmA0gwTTMZxKRH3NBcWQ
Fw8ZUUUfmcuOuBLuCLK0YiK6K7kqwnzN2NjkyYRuE+GBjsPfOu73LItByyT69MVj2lSvLepmSnJf
kEwCuWuiQJfwp5GRWibWOZ8TniRbSoGOKok3q4VbZAPJMH7YOb01YbKCEbkNLsCfNQ7AahZwBgu4
yIxIDZYYFTpZ+t3TSSYuSkH0I/y6ApDPZ0mjpGIU1JrPAZZkOS+vsD6vQkZWk8lQsXykv2m23Jj8
IRWl7q+mrrYokpKV6WpXbhGS9llDRYoimB2blweBMeJpCk9fNqAWNcjoqUsV1NgEeblgfyO+r8wm
UdXpKQiZCmSLTpBcXGsqnRm7ISlBlCzWGSMjGh31lhvZQ5//C+V/X9q5QFJf+hb4snL4DYgwMGrK
nh8gQ/y2v1T63y+s4mvp6sRqIOpF+zVHkz04/FYWI0dkxn9Ro+isaOMZdpN5zQclQJGutvXTyMQn
jBF5ZY0xGvhc2ke5JocogecrZC5B4BzswnBf7V1nwADvHz01H07qDcXGZJcRpXJHrThrToFniiWy
xOhQu4tX+Yk/zYo7X2f0PJEftWRXslsyGtcEJ7eafIhsfhtEbhPrrwREkZa0R9UcjiDrjuRLYGXr
zjHzfIEv7Bbn7Y4BIJdI2HYQLqt6u+/FbyNeaEXsKcqPBNRSZAGji4B18wVk2isStlM1eix0UOLo
CkCXjF3c486RO8blxs2oyytUHIAuBAEQAY7REk/eDeQVMWIk8ZZoMZBkx3YNoWLCZIT5QTFJfzxr
2sQQqgUik4DJaG0FIbBBQLXV8ruGMJAXWI8Q+4z0MRoRuYqceqVaeDWCUxpqApEkqjJM7Aez1I5a
iFRVkrkmluMlfVh5ftJK6zgUZJeMBwa2R1hPnqHnL2NYHuB7syr02jh0e1N2ovz3OoDWJAU2bjZO
WkJdyqTsmaXtY/zgyXsR5fiRm9LnulRfwlR9WUjs0k+VhUiYUjQ4STaRr1YyyREwtBLD0g5oPEiW
YuSaWL2T7/nZD/lK3TGi/r/buaqclqxx+yPlIIfJjoklOUuzhFWeRjZd6JGFQg/MkWYdHkXZ3cjB
u00dFN8Fjl/FfgGoksB1OMCO/Fjb6GHq+T1NKsa68ZV0ADuhhR+pQrGFD9xsTG4QS9tjQ4TdzbTN
lN91ay/pelpvha+99L3mdDg8JlN1UHx1MmV9aWMzZRpOP/mj1b1baYOrXJcEBLLa+4yhxxovUbcD
c2FrefthXHsnjkHa33uUfMKHqmdfuTsiSghL7U44D9pfZljMp8VNXKUBdy7GOwcVg8QFiGE5PRW4
Ht1xJd+ZVifhZFnj2i4D5EjIP1N3sedMcxvr0o1FMLfIBwEHolWdAGVDdkCRZ5y6ZQX5+LdVgngw
TwDh2O+pVY1eIXXnRkAbs3VsFhN68cLa/CxD/cVfIl1ikrOA3R8HM8V3wACd6bj+McNerLjEs7V0
QAwbxCWjmEixYjkIQBZiPs4Z61HcS/o3lfIxzfdjse6zVgvGoUetyVSups0HcxTSO4pmujkNHdFB
GroTx9arm/k29NO1mcpLpTV2wr+nr/JbQyqyCWFPJ0pHhRKJmaUbUBZi/g+yl45QGz2M2LVeR/8u
QCQNq+Gc8C7L+r88Z2dH+57hMlJmDxmoq8rod9WEQLWVnRd7Lz08RbqKp23xxrNEThx0+mN1fepR
oPrKmt1UgaywhjVpfYbgUqTfDCKw8dgjEBaDYhedeT5gmfUgh4ejrT419K6oXDqaAqBFMV3HdED0
WV5nTMoYTPOFum14DeUviaE2+M2DxlSNteU04IxPy0surJdw1i7rT1Ip91J5zar21sibMoO6BN7v
GN6Gd28YSJVs0Nc9g/7LqKGMzmLbEBM2wzGGCzisyzZY4ThiaJ5jOoOx8rEiy6mu1iRTfkgQXmin
YzQZNTPibUEEeTQtTByyO81QnUoiOQmyp0NkNkog9uIYDUdnFO8SlVzeR+7/mCUEcABkCI3o2sCv
pDJvpdRDXFzJruRx3GssDvT3qCtfydS/t0tdjS/DmuKpAkRvoxE6zspymsTh1IFpNacGbTyyWpGi
OhehwmLYeGWodFodaaN861uE6ap1oFyvdXx1aXJUWaktrNTGkmfxnkHUYFvu4Qjy+/NshZ4mEgI4
vxq9QJYv+J20+gvjNtYhRF9OPdN49KbKKZfF05ojLmgrqLUakkfqXnYSw00beeCtB/FBD0mSweCi
aCSKJ2X5WTzU6W9TZ54vBFPNM5bELsONk6SUl23nFCnfsTnbQwmnqUcDWKp7bGb7bOntaMH8YbNa
QRAw32ULQWGU+bgj+WhD2kFqw5bsOQOxRcmi53fPMFhFuJnLv1rurCpV7no4PjRCjdYY40xdPsmn
Q1FvohSP/YIBdbsKniqjmKOphtGnCCxu8tyJGQt01JziPQV+ZHzku6MZcV5y1ZNp7wrWrQqLSw8j
iHCXiv0rIJyux1LQyPt50BlVoZAojjrX7oxKLc6wYv1AZcSXM4JEa9PbDrdSEeyMIy12gA6EADI1
P0CQ87Imx96L3jfeL3H4sqzFyYEdC5r+KImelgFYZEJBVBjgNZpfDIzUYfgayNFB42qwPqwzeffF
cviEzxLHHojMkF7dJO5lLI787KE6PkzYx7F1kbbxsYmLoCVFsyCJffee5aBszqraeY3hYH26W1cJ
LBvyTncxbdmTAD7PYnp+m/eU/tJZDy2bfFm1TpA+REVnChfZY9698vZcTc1VrOMX3MWF5TAAuEEE
LII4IA4Vv+l2LS8jK1Tf4mXU7Z6IQiFcmf/0XmftVRWX6dzjVOEJK5p7uEaPZJ9m8m3WweQybKmi
6F6rEWHktJHazWB5T6zsNR3Lq2AbIdNqA1LLK32umvmKCZOJF5zkL+IvY6dOe5/j3NeqCNWz7KlC
6zHAda15dM3wlNRIm289N49lI5Jj8pWTZh4y+WoTfW86hZxiphJcs/xoxOEs1iau5F1a3gL0uz3w
LnM/0clUIwnNKBIY0LFk69GczTahbXKLJFXGvgsfF2zReoKQ0KNdBVqzuLNUB231KQ2qw00DL5Jx
FQDz+ofdELiyRN0rDKqpgY7KHW8TNH2cHi3GBoIMUBcQeUfs06GlrUEVTI1J8aG5wAgSfTgCp8MN
xYVJEDk71eEdpKhN8K4oJvoZuv5ZBL93ToIYp6SYMDREStsQ4QW/74t3ZGd9i9eBfeTIt7e+jwnP
kaIxxsPRxJxU/MviwVlr6SThCme2IGizS2p8iP+AFWulY/FF8BphmNmz991JHsI14YwVS3023OoG
slCRH76cIBfPJ4Ib2qx8LriL0ILbo3UZBdhucukW/MjymzR48dbipxjIa+9IG1mohDeTJsLHX8tf
CVlFj5QRlBXpgBmT+QH9W7mzNT0+42EsOuCceAFjWYBKtlPuAy5AHQ8MTrgdMR+Ao88Qbcr+pRXJ
q+maZ6HCytaJe/BnBXQ3cLUYNApDSnjf0If/ZAiSY1BjZmqehkhzIcwVZQQ6Rd5t2cc1UFF63xBL
ylrgAERRQ9btTA1TUqUAyjplcHPYWpdGwZIkcYo4cYnZUPd1iYVs7PYj52PakF5LOlQH5JtKCRER
Pb+50/FDrDgBWvq9UgZYj8+/j92QK9cicKjlK0RCRU6QqPHKx/OnMJASi21PkldESXahxddOjC5R
2MBRRX5YMp89mVl2mgcuGWYPesboMGx22IU2k2FXM2LGhRzgXUncYyMwJu3m8xe7jE2ttuwLxk2D
UDEesP/vlO6dQMe8Uu4CcyL2CbArFFvAGI2C4M3akHudI4wdcbjhjvG3XPi6ySndCnYl8TGGCLva
ctchEsRaqCbhRbbKS6eW53FuAqaZWNkUxvISIAKmt8mpgZozaXj9N+pRoBCbvF7qU10YKHMwXyCu
ZkMKbtL0Rq+sPvl1jd5S/Mp/rMS6MyWMYLMxct7NWnI6ghNd3FEliJ1aFmmmcuaVxToLdHtdciIf
dylZCjHyOIu9rcZ+vgk3ei570v32Ja3kk5yHFhze6qUY7ioiy2idJdbiu94DG7CPuwf/aPZqzkod
JQ1k0WihzRazZHCVcV8gFhgOo7e13JUss3I0sfOTuYa49jgzt5xP9Ln3xGDO8LdKv7saDi4ysmC0
FfymKDA8YwaoufuqWTUM2EKVu8hyi/+zrWIBKbCAhEwjRhTRKt7G6CV5Mc9i+Slr9VEHC/c/Z+Ja
2t0mK5pBHkwgQDVkQhJUmYg8FQvPG9+qYIAihGTtMvLVuJjN68iedvzRr8t7yX9NpDIxzdmmBZur
kMFxd1SEoOuGU5Vs8/jGXQpuHEyOwiI7wBn1SvyQPI0jgpsm+yb/fYMwDk13ravhKlYQAZBN//+B
Vv//B1o5uqaxzJECN0dE+K/uhZLnkLPxHjJrr+xrs9kbfE04NOv/R9OZbLeNbUn0i7AW+mZKkARA
sO8keYIlyzb6vsfX10ZW1UDv5SSdsgRe3HMiYoeOxbrvtgM/EchQLBRMp4gSTzLByXd4P9rhYFWZ
33SSX1jZUf4QqOnTF3p6x/iqMIB1KRGq2am5EWVFeR0TYEmlGybDJfqLaeveiJErAguRivA6SuLZ
eObU86rKryZpTrCcUhBsY8P6BqTTMaHGAWhQi4ECTjwellFId7wNudgGUf1aTOGRSFiKZOVK3IeY
tM6+Up3RwCOnEggNkEypSC8AZaHahQ0AwHraHelw4RIV8IoZba43CrA408n/0f/kwNIQ2FsGJ/1k
sJk6yU7cGhs0pS6UTl04nz9zsthHbokWEx29zXtJlc4GVv3i2NFV1NqCzP7IpAylxmokcKUpGBfi
yrFIK4FpsAiNsq7HnTVErgHxeztjn+aSPvi5bG78VLwNXXoR3K3WSECpvxv2ZDH+EnwT+2E/H0Sx
pNoDzw9EnfgdRpEzQ6MWUBfoZDCKL5OYxER9xmRcVDA68K3OCV4qEs7HMBWP7RtcMcxA4fSJ6wAJ
HlnfYmmaYLAUIMD3u2mfQ+h/aIty0EmTjv9WmR3baWn3LKxGJTlYVOem5/BOBA3jl2kHzHdBisl5
IK0hA1fwa7JM8zh49WDwZLBneKIj2AZD0kAoAQOxLlNcZbxS3ICoBsEaR/9RHiMv/wja0hp5URje
qVzN0JplGCbJ1nhQ0qFt50P4bsBw8/zCqOKT0rnCoLnCKuc3ni/RTM+7mkUoxJGOz6KCn4Fpq4bz
L8n6oZcVT7E2OXmIkOArHT67OCcDtxx1IT4beGZGTp6s5hqOb2YpbUEMnW4ed9qkv8eg/mhb8QO/
WY04G3N9Cs7/hAjRxsSrWgibRKazhh9FmGEAng5yMTzzxriTE+ulzq0ixXkvCp6fQtxrsJiEmNp5
TFEyHnrYcjMGWFpwdnNM4Ku8InDk+aNgqigJz/VWd1O+aGY6suun1tnu0AGZBjCooocn9HINVyUa
zuA5wg+u+1fYH7nxJeDdygQoryA6UlRWvOU5viRezmyW3QL1tPjUtnxaEmhzZWKvjC3o2rvENnlF
mEbiZTCFejqXRYzH5TPUGLyAkSg5mbxoPJgtCujuS6UcYWCbVCpE6xL2WtUFMqGKL4Qmjpmum5BT
uqVPm/u7IVO3oxjbiV1YKeMAE1kOiW95+deLE1ZMQltZjC+53WUaL9D9KMSnUTKwnPwWTeDp0H+T
i5ksFw6eC5es69zFV2vEhuEKOHzBIvfsLVKCyby9stRfY8Qb7Vd4BEFc0YkQhnDQLxE9NOGiH7A7
GmuA5Kcmxi1Di5tlXCesOBsAIB01M2xE9ub6+cJUVmBOaZEp5x7jMi6y3WRALLZsVVnZyKHoYExC
crKhLmSLeO42w2bugMTS7zxfmiE/lH3tGyCtKM8wuVda0JhQk3BOl340fMPbIqQBGStmVs4q45y9
ybWzFm+baK9WyRUtI8qNF1AuegG+Iq4zLU3oXeusmfKZzAKLf+rCcgwVG2C591QpbjwlzCG0Xl1T
bPH1wG8fSTOgYKpLD+rEaLyrFGVj3blP1FmPmgv4RFXxjzYucD5YAp2pUWXOJR15QPisx8rVqabh
98pRB7wlXJatyaRkvVJUyggBIUkfgnjboWvmfFau6qPFORAgQqXUoVlKD3eNKis+nY2MxZb3K5a3
rNdJ8ZCS/92oFzXitdcGXp74c5feE2riZeIJnJf0/3VNccj62QNxoBNSGL9MnvlxPMi96EbAlZFp
U+UekpyKv7FoSc447/qdSvh1Bh7J9R//7OyTuVmYHJMZA6TyFuJ3LmGykSwnpRl15sSOFRTLD1X4
VLzI6SgGZEc4tsN2wpCFB0EqaSGt94uVHjBaG6htIa//mjClQY4mHMD36xR+N0QDWQUSsGAVSAM9
xeQLMsCkYeaiHnUUcjh3ds+MUAK/1VTBlnoMWeyxMvZYmaTuB/FaQdZo4+VQkngsJiSKds1UnPvw
s3jGLYpgKl660TqbVrsTcdgKGxPnuViExywzDnpKspYQx8Dnl8d1nCC+v0jM70zgm1iI90zwMx2r
LezNgZTD1GNXXBivamb3GActuSlzdKSQlCFfpQMw2BEHkzmK4X0CzLiJ0LVZJZO3wNyFlb6Oj4Mq
wxXNfUbjw6jTWYCOKJTTpgZgoWMr7iyi33C5cPAIFfo10eq3dc9P7Ma4oHUHrvBZfmazgK154ILP
v1GgzvRe1zOxwv9o2MPKvWvSv3alv0GsfE35ZQ3LriFLMfc37Dl+kxsn6uKoG98nxBGkRdrFXC8g
Ohjw9KKBeBp4N65uHddV6bacl+jDWHlj4w9NO7uCxa88IyGi5ha6wArkiCVmh9ovlcFWl20gArsG
gXWwr9yhEF8MAqBb+IGSE3pQnnfQ3KhXf8xYzIVuG4f3wQ4pUaATU+29HucR+XpOn54NvzV2jvjD
dZVU2K6pf8/xLzkFYRss99xqnv22bSYKnxTMPI1j3AR8utOM5knsa1OwcWFmAlZk2nB9yrC5AuTX
untcAy+ukqeZcO/7LnsqCVp5F0XjZz6iIAf9rq6zR2bl9hfqh2pSLcekb3pfw5u47NOckqe4NbL+
Pny39XiPh/nMKr8AplAv0klvCX/U9UbOJ4It8SXHPAFIef6X8lRRRb9XgWO2PFIVOFclVHatYK84
1w7EIBfGvKp5dMdrH8/X0WWze6hHmGVWQi2xhZ5HHO2Sq/2+ymFYrUR//hS9AXu51M4Cz7+iWD57
hXr/Guk1DTu/LrqTpZub3pq2C9epAKFRQQZUuEC1MATp02EKHhZKeKP5PzXxq9tNwXIuUuEsf4Yc
piJhAXLzNNoCfLdD54p0U0RgpYPjzxDh8XZUu50kh/MrDPBpPvOyOuVGfAR0582/MM+qpXTRqvwW
z9JdrMMnKwkzQnXJnVonnBV/UbjllMBsAes4MV8iaoWZ+O1QO3KAWC3EO+SaRmGVN7BKGp5W3z4i
AF66ulxj528HVJuzLyC4FAf3OAHXDTL8CiuNRV1yYmfSBcx9AJUV49q4npHEVxkBe0mXLVCVSYcx
3mL0WD0mGORTjm/NeHSJtAO3tNfJHUsS87ewIi+A56hocRyZuBj05yYcej9WyeAVdjCxQBzKLRES
QNVwLrpj0uxNXKvRkDhMkb1Ezt0EL5S1p+VAk/F5Afcg4igNag4dIgGpsd42WTZECd/KLaIJtBF5
w8Vu1r/gboZ8nobV0w74y4oqz3woNyOAU0vrBFpkw1A1FH9ZKA8SlW2cajJRb8bZ11fzVquA4NcW
9J3VQjgI6rMYh+deutLO4LVeMoz7bqyIFcT7gcuJRMRceSdEuiOajmuuJ5lbcHCKJT5fHSRjLBzk
7qMqCGNo1J2a6KZjvpXl2qYBJSleoyg/UjOyRRahVkAFwXYgPzMcyZP4g1NgwkzPcY4IwKZgYUOe
4QEcE/G5pPFDl2gW52r+W1hb7Q0BKzRQpS+dHGRJDpIIU2gZHlac/z9vQMnZDdcT3ASLBJBhnkgf
slX8K92E/3u9rnQMbAv7bmc+oiG7d9V7skdqBhBca35tsqHCawWwXOwGe7Pw7ppIuIBZBd/6v46R
j9Drf+CsLsjdpUJf8yl6p9Tpge1cQumGKsHWtd0GRn+rhOleAtSu2XZMLNaq6oc7GJ3RNwBSGWKx
TFHfCmIy8BEETO5NXF174GJqqtxyr0uxz7bUbovgKzifKE9PIFkMfPHhIysZUXigyJSpkoUVuFoP
rY8odcDvc5gnmWsayfEEaYxCuBwyUPo9YDhYcF+alrSfFBztg+J0YurO0+JWdlyX26BIIPuUb/k3
rxJZeom/hwinNRhdbRuG9Y6i6aiRuQ1OQCmNCpoleQyzPFG/hqcD2aGLyCxX/ELTTQdjqZ8hVxf7
QYIxbdR73CChDC833PGEbXvW/AX5vVDYUFSMMqJul5vEXqPX6Um4ikbJd7aXksdg48ZvinOnA7KW
q2M9+sXildRpWVeJGgxhHRMMrj7KYf6p+aFqnDN7ExAEqQ9sroNEqAJqHbnij2nMd/RJFOyl6WRZ
dVtP4gs0+l9cSdTFaMV0FKvMA+enBgntETjI1G3CgpX01W6R5BPfJGNybXan8ec6NXcNiIaV/kti
ROWRAMYlPvaAFkaNMf/I/jBm+xJYp47k9QSJTwW+NX6yv53L7WbDO5XMV6Fq/McBk/ByDLG4ESHh
029iqluo1Qxal4Llc0MOf+IKtSa2sGKodXkxH6w3vsZ9jBxjbXTWsNA7uIrnrAcmti0obac4tc4h
EhPwFrsNZiCswqksysOE/jGEywFOgZ2muR1ek3PX/CychgUtmN17EwG2STrUXC4rYfthdfHWoBrP
cqQUL9i7pTOWdZOnaqR+cST2KBRt61kBhUSJcYTzfIQwtxmXCF4NQJZ9HGdOQEFzjYfZIt6l1jOB
23THpR736WOgANXM2DGazBNChCOhd2pFZVuQuHnVuKXR0NKAhcyFkfESxY00tUcItZI8bHT9JVlX
s4VE86OE8sZ6/T+WNOXHbXW9E/X1i3DaXWAFXuYferXQdg/mEMpX9g4R5SOpf4W4R+OXavFST/CW
sJXmChxovCG2WVjtVJwMsGYxSE6WPas4wgg43WPHxPt67hlkuylyDHpbJpCs+Nl4hU9TjHsxv6VH
xClOpFKmXIxjYBEt14TJ0BfJVmoIfqcZql8cbYUGrbpnF4640haat9jWLSgLDJvLB3zzMmZc36iG
7J43sYYfysAD1sv3RoruPVnroe3obKajUkYZwDksmT5hHzvF7BcG007BeakwjBLd2zNYYWjCag7G
BaMK5xY4kDp2189JjpKcgZ1IiOXOxY72u4jwoGFRnC3qjyqSrn1u4LsYeJPXTMWZr+Qd26jZN0uS
DMvCtYNLb8R6veFOLfzHNt3m+KLSU2KIR3HJjkY2+nlnYNllnv7dFiX6Su9KZ3qyDFi5d9lSvXbP
QUb2PyLJSjCCFBVHQTDUtqj8hJ3syPTVY8yEBn2zWAYqxR9CZJQvKsupMiWfLTn0WlQnMEeZ9NXi
GzEJhzEx8tYElk9+ioVKqS+XMSuukkVhg20NylEKCFPwFOF5bEIeZa6AcSns2pFB/jNa511e1P1W
4J8qjmnKTnHX4f0eGAyCcw4MCp+J3vEoSeNTzoSHVXfXGNKbnZXVbVmyaxWp53roT6T8QzKUFPnp
8j2TzE0s4ednWRJjIJNR1hvZoYNlpzAnD8WV2iRB1d3GLH25upU8SKwA1DtGuLWdJkM8wC3BUCcd
S8TAkBcN+FuYbcmZM045DrgibA3Cxh8CdC0rsAyZscNWHMbDMX/SDTf5MuUMzJd+EABE3lusRnhb
fGc8K1Mh7cUQLA1qG4oVP9zHB0p+7IWUcpO24q68acYetK7Xom+NcgougOTXyJjMDmFVmIQZaM58
R3mR3/X6R8RU4SA4aaddRcx1dnBeu5KJk2BrneCPpybmF7dX/kRwdwWWegkmRtysOTR+87IpufCk
oPcU8mstgytr7YbC6RroRkjRe9tpmwKhFSRByYQPfva4yqsK4KJyvR+tSHfMr6wKUkB5YopgQTWM
AdWAOpJIAQGvJYe5uQWSRlF5fZ4U/TSM3TG/ssQ6hnaJWglt8j9D0JRCWUyYvPvUNjqB/Or/OoIa
DHmWX8ntscusg6Uax2WYji0pcUOR/XlCgaewAdaihCYJ7LMaYy6HFpEXslC6AzOQa/3OrLKdStEp
L524gc1Y8BiwCTyOBJVZGAF9yKFxif/Steymx119pNT60CzVgUkfQ0t3py4cVia/fZwWVBELLHaB
6Yos1RdqiqLv3govWtPhcMAiL1gPxbIeVi49uoDBecq8wuzvfJdMNg8ZDOcwED/WKF3QhDMWLQ3v
j3i9zoAbowBscPJb059aF+NQdIlwq09NTo7Wt0SrTsVyf4rNvWHVzkzmE4rdTSW/LWHi0vPkmYTh
i9uASDCb2yVSuUpkWSGyPOJ+Bmawn3iik29S8NtqWjZ8m+UAWQEV3WsSNgNK+iUk/DUTyO6Rmxpo
TAOGslF1Bn/wGxlzjBD48vAUcmFv8EMvwq+wnk/GjpKcNPJicNuVuFfDdG/ZVIYxlvN+UjmS9IXf
yaI4wl8BDyiWO8BfoSdnCx8Edt/lqrriakwnhcuMTiI2cnG0r0xNGqKgupkhjr7FpuN0t5h/EuWq
7nTaO6UaySuUdoAbds0Al7/kFUm+uaEhrh85uGSImrTE5bTEgZxB5sf4OY62ronuFBAms1Q3PMjQ
xcw8OC/SeJCyk5Q1OwuoUcW7R9Fd9Fi73W0FptvF3uLaP8AkOwBDZawB6tUwAPEfCRghIw3EROrm
m/jd4Ckgo+927JEt6q4IfOiYAqePXpmf4/pSUR/jpD6kPbHDeb2YNDYMPodOAH4cfym3k/bxvYxY
lo3zEWGWFgSFWuhSPCZ/Op3rARDELIGZFoLxe8MjDinBJOINDmvAshnl4n5oIEwsNMU6WhQ4xTZR
mkuJWXOWB4QhomZRiHkoeND5lKT1jUH3OZTRK9qXGnGxefEHQDDgUD2DrbrFL5uOXwzR+E16XjqK
xSvOhOlYc4sk7k7dpvJLY9yeq6MjLlTKbMJjKv/hOhvmAtKhyOmqoYxLeIlxIV2WQ5iJG8JI8HYX
dwKIJ6BFaDeMBdcQo0liyacpPDVCjFoNaavQ3n1gvYE1PgOiin283Uw7de5dBT4iCAl3MgoMEzjY
8fEMPVpgh25eX3lxJLReRClPDz/icXJn6Ux6koaCYZ/Mf/MGaEBI2papWpwzZIvKSTOGXs3T6Wys
WBFXPDrQidzFh1PuxIQ8ZDTQyA0ZeMLxK0oSFweNS34AYwrmebL+XjXWhwx1JsjZeAP2XUQXacoV
c37ZFtKKyK9ljmDcEOuGYk8DSQtXniaAOWCFRH2qscJwKOlBQpT+TSrVr/xf/+LZfJnmiPd9U+2a
MvGCBNsTqJoFhJbW05yBsbX2qMiYI/MUm8NlUtUrUj5G2AxV1MLuurFOCa/4IafhlZ+fqbtDCzKK
vIbejp4gMlVz/FP6bNPGYFMb6VkjdWqFV9CH0E04TylDoMqRTtxuYXpbgiPW+/oILFRsT4mVHy0Y
jcC4PelUhv1hOVkcSINhkd2LzzgTfLDzSFa6m6FtxkHrxWsrImiYIbY8cYoOVpQfZrcI+XAyRkWz
80/IJ68N85saRLcYZ0rvGzHsPjbNbJkcq6eOsa0dQK7w+2mGaOhb0UhA5KxLwM3kM+Guyh7r6NWF
5avgCTXuerrcWwTwcpzIXz/lSPcB/ubmuanS81KmJ1NH+cKv1faYDA44ndCG7ILZS13AKxN+KnPf
gLxVs95Q8TQ3PTIfAUVCx5FKS5DgRjPYjIn3eUvXkErBysCmrvSaIjx0hCWkmI2qHxXpbQjKO96b
h5YvDykLn7xdToX6EFliiaqyEbaaZVx7Ybrqk37BKXOJJVxcBFI7+FLl4uIM05PKMbgZtEiEvPPB
Pih7XakARdBhm3tx8Uva6aCn6WI+KC3NMyB0WtIoMcYPRGC6RmLpZl5on1UxFIdPFE56huf6v4ci
IX7bMUZHyUOri0eqmvep5DYS20r2IcybBRjJkItnpQlOYVOcJFyCyQVO0VrmvQ1wWDaSRuZsNwyC
v5jzybZVVu+/JC285lBJB+tY2aovaduDC37CVWFCpjl54Io6AeumJbqXz4EXEhKNkurAWisVvdX/
Xod+zpfFmrfI58M81IcSKI/Y4loZZ49amnggI6FrnqjnntmMnMnuKprVBBghHIla6sb/JngL5Rjs
CwD7FluipnF78g7ktAR7PPglOH7O/AsJo1051btpXcWiN6gYOAwiw4RsRDSAkLRqjNWR5WlESQFt
OsEKSAfyr4g+UUzpSjwxSI4q13cyWYljWvO9a9dcRrxDGO4BUsridKS/r4mfsZw/5TJ+JvWm68I7
KtUj1WLsi9dy+aF37mgS8Wg2BDRKihOL3E+Aomo9qYU42RaJcNDb9FiV5amc8jORON3Y5xY37oiU
BkkNKaHEMp8dqcbHvTAr5oZDSRf/q7KHL/laY6Ju2SwOJi8CH3AOQDuZZ5frpDG5TPIAnSwnodTB
54r5I1OkMVMHQXWkoTAUzxSg66DMBMltwi+p/yuWx3AT428PvEavEEzhENohQu/M6o4/Oj6ZFjS5
dPQtTNIEjaeMChJ1PqvPgnpFw4xxd4BsGGo+Mj41MKsZZq2lb6aZUmI61+Aa8V81M7L4PAfAhT2m
Xu8evuJTpYnnlKQGB80cdZe1hyBPz7jFjvoIecnCc9TPPhFK1mAbR8dfw2O8SQaVojKMGQZPnGqi
RNGvVMKenY7aiFuerwApQ+ahb7Nj/V+TTYVXdSIr3kpvOXqhzlW1gn0HpieKIGTRPbC1TwomveSN
KT7ut03wlAb1KHUoChPGbi0+RQKsfv5ZUuJTP8LIWOQjkgZSetpxwZKYxPHOCbZ+zQW4WjL8WNkd
rWyX4FVIII2v8kQItnYc3SayDka+sFjj8lOrXvA0yZPFIdytCherwmBIdbccY6NjwYVJWTI/NgQT
R/Fv5WroEzB44wBcQQKJgkMh9GdsSTLttIOsXp0PTtrPifkj0j4rTEqsbQq2ciPXY1JNLY8/fsZ/
80+wiu6MjCMNglltnKm4WNMdHAuXTQBJYnhJhfEqKuMlR0TKAhaEaDJ8IwJXOOjfs3rvIaiJrCtQ
r4YPiUKIXIK5T0xXg5shAfNE9+cqTI0DNrfYE37J4eQvbHXL9hNk5FHKW7yb6c5g1xCCeqVmBBG7
ptDMpG6k/BSHD1PZXfPQZP2Jos+DDJLMwLuXojsWhKQiNk51dZP08dZjBS96BoW1+eBDUqqn8Etd
g81L96BC5pmnSCQ0kUTZFgYOKdZzRr4vXKJjRBqngaArFmxkIsOvNcVf8MIrR70rj/Oxe4fI3/P8
aAmStbLmggtzzy1Ws4VbX1BEbtxCfNNJDy2xs/Z7ixTUy9kpmUhc6rtGlQB8RseKY7aXzLMqsbB3
DdQOOSEqLUsQQOnXKqe3jgNB5m8tBNPHoiQfg6IwexseLrClOm2FkaeuZENGrHqbOBmJ/6UyHdOu
8gY5MHChmsnlbpA07/02zcGZWDzSUMEA5q+rd1AitLo3m0/rGYvUNJwLSLRb+TzmXun7NQcbRXU9
otiAJyFh/BL3Vcf8DRZmmAceXpItKA9dsAHSRCpgtQ5opHsRSOM63qlUqNdaQ9YZASuEU4HikfFl
BjZF2jTdXpEwtlz36DQJYk56czXWchazWR2LvbkTxoPm3eR28U1NOxC3x3U+rU+ca7nlXNo6/BxC
v7seQT06SKSZuSwejIeIx7fWDhUeowVoz0Ren/OjA6Nm0b5hoFoTYN1D5JlvsxWf4fNtQFfgzaJs
o5ivVk7j5k7LxhsvsHQuDklcUaBUkJpPQQNEhyzQvF5xuwUicVN65e/6Y8x1O7DpHn02cvSwpOKm
rMaPdNmwNs4NCDb8XFQKp2J6QAZMPtw6RCCk4JWWiuiT9AXgdW6xIIbi/qoPH3AmfloYX5QN/9Q/
CwULWEavIfNMn+J0Bc3bbj/IJrHMddDgBPrpCJ2DEfqqf8xoPo7icqHlQvkVEkKfhxMWxNluY1rF
pK0WU4gt51uB5A66IczkFG2f1rEcnk8FoxY5l2JAbANHlhtrQKnlO3bAabsOSIGwJMCxoSZIM+AL
4rbBOV2Z3T4ESrdKPh0WP3H0ZRhF26MEA5S9vSvUkivWRE8IkpHOLqhhKIGHAtp1KApwSu+rNfJX
LHxH2Uck4x4C9F0FUHTo7f2T8S0CHodBnnrQbk3Ud2w4tqWGrtiR6K10L1TVQy/0vtxMHjsSgCO8
T6nacwIEyAjvXsi7VFXAGq7vUpPeTj+Sd0W1vOpRf4K94UdemS9rzl7Nb9ObhO7aWuNlMTZp8T3Q
haLS/9L4SlC7CeZXhfNx2VtGDA2aoCBEjbh8LXg9AvYC0Mnk+FPpVidciXwcfXjk+YKO2izpmjQG
6Z8v7iXUZulbrYTjtI3l5ENps7fJAxSX9SP7TVmSFZPqo8k40wMkCkJZUDdF9iKVhQoNSCcV9lnK
2O10hxooP8QrODKHHk6aZUh+u70eQ7O+Cg3dKdAD+U22VGyAvbyW8PJLpuatszohJWoTo/4feyA5
8ms1OywiFj1cQz+xnYivFP+Uoo67fPgohOGsDg/iNIfQCn2lamyVoRrrMtu4CSdyYNS3ntZQgxER
K0xesBl0CziqNQmESRc/1c+GVKA2GTw7LHDybY74TIMTWIINJT56tsZiS7G5836f8+Sq3Y7k/DFE
7QfmJ2W+iAAlC4FwjvyFjZ2z4pTHw22XnA0eJEo7aZADc4A7ptpQPEEe8cBwz/a+at5VKxH4VDyd
t1RhFNu2FdbXJzmTHMkPlDP5akDVKXu3sdxPDA09K7yCMko5Ba9eds4k0w37t+AYxCrHMp9zi1k9
vyQp5KTZBGL51gQMTuwisXQ1pc/6AXMSkvKINyHO/LwKWT5SkiPcm6bbBzuZT6M+vFsxcyNFc9SE
4khuCNBKVpDDIOMAHvEZcICm1J+qvK/63/0HuZbyO3vV6XApzOiSp9N5lAjRhvq2jjnRWQq1y3hK
V5NekeHw0miOB+YMEYH7tV4i8aax23MKoJ5pmLbzYdmsbQ0lP6h1LwinLsw3VSmcRVn6MA79HPBN
UKGuQd54CiV+yB7MFhBQKWRLLlDc6NaKyVHu67SfDO10LBfD1+EUdtW0Rf+Rp/CMRfBI/KnBFEgs
h37XQyPeWshrOp5p+Y8OuHIpML+cuJN9aEVpG7+mlaIEN43a4Q2hGDtKoaaavlnMwFhebXTPltjX
ERZrQss1Fryl/hFJkIodcTr6VhGOGb/WeFtiz2aLedzgYW7Pkxmda3061U8iweAkGwjtkx9NjECW
yyS9SxRzS4cc744eYj0M93abkwEe8oByadAXvwSQ/SI3kBJkVzfS8VO+ojp9J6b8npbLhNQ0MJf3
gJCew462EYmFezoVfkaeC0MkhYAL+xBrjN0zp2YyeG2UeWVY03trzwo+FxmRKnbDEpMZZUnAk/dq
nvMRYHLjuJE3UojOYWPcYTBaMCpQoEtcTSWulgeWI7MW6WMQzI+croQDKFJXjWovC2liBDHcGmsz
PX7fq8bHq6UNcGp/FzNb4wjW5VuNilOf9CchPKmycqDNyJzqMxJUuRrmSF1ohDXaIwc+nTH9udHi
S0w38kKWcMHVQubWmLn0BeymMa+q/0wR0pupH2in2iDucT033JAbSnWJMoPlQ0GR30YGh8CbbKnQ
mrDm9rOrylwyF/xYIjnQ4EPFRtCwddQRzI5ra8iQ3MNcvFfvnIIGFpEI/NuOkVu4sICi1S85cOIQ
b5NLRnIUVJoRwq5l4QLox/KKMPfJb53NQD2tFj/taMP4KKJH2RS3yeQD+9lF2T6VZC/9DEisxrW2
tfJ4p1NkvA7HIXMjZ0EGpWuOyf23lVPy4xcEPGdm5FKCyTGQ3KpCfzWC4Jod6FCvkhRvXDHXgBb7
gznC/t4l3/IPbMKprvbJd0OMSubNWBogobB9df1BMalWItM4NiW3ILJ0jelVZ+JAbtVUHgXsoCfS
WbyHwNAnBjZRts7FzvgecVvKjKATD3MniFTEQWOt9G1cApTFECaVv6dmIQ4FdQ7QEqlXmk14VWbf
ErFR5YDVEu+vyakQrOIcxHwYdmigK5hFMcDR9YEvGH4sws0moQ5hY8GYPU27CkuTwcUs+ec0iL5U
6Gxjjab2mBiuEIonpN5elPcADpM9dxhD7Hf9Gh9iNq6Mi0mxX/QWoAFG0NblaE1ppX4VYELf0ERM
sHaUtiTVtxSk6vQHc/sYZ1+YdtlQ4jTl8Apw63qsTYaovwRhc83ebaod0yk5daZtIDomV+mgXmLr
W19jBdxd6SBoCO1Uv+YaK1I372SYFLTdXSs3E0pH13eTbjo9HJ063bcEzYT0ukAbpPmujyaXyUzm
7mRYoSMApqdhieZiuwMmoz+G//C06vWoOFnXvfTNxxxmD71MnuInsiK2PJPExXIyWXNWZ9p+5iAD
jDOcuwDe2WD4oaN6V17POA6QMjZqwUCkAinJfQxAcIVDJ5IUR0JLN4nq9fvorWHtoAf6ZHJt46/W
ckeLVn/IqtTCRuIvnPGTJY2XhLCPaGwtxBd0qFqS7FRdLR1fqZECi+2PI6FKca5P0BLIzLMi79qT
xoPRtiSbR1wGM8lRWzE+M/IHRRWclGg8hSY1Nmn235naGuIha9rNkuZbFn0W3juEAYOncKiYwS/K
y6jg1dklSvN6kAlK6KQExRPeUfIKVHIWxIGKiE/zt0g36rA4RYP4j6Eq2pWse4kpS6PprCu3wfLV
lAhHilOUu2gEbCdLEdW6yaEtZVMmld3mhBKfcJz3ww59JfdS4dCGy5V32FW4UUt5kSWuZZW8P1tO
kPIpNg2iylxyDJJVKv4E2iJM67ce85telP3K5gER5UnvUng151dfVLY23E0FAYQAvAYDO5Dx0cZ4
Zvk09hMbk20R4bAhiDBRwxWr6UHQkYqD3s/N8YDGJsvTEe31FGOMLtx5IVQqyNg1O14bnYs7g+1b
55Yp9c5x4Yb7yTKpGZs9lzUmHYasfmfRFXHeysmWCzHjVTfw3bLFSYp7R4REeEZ1dRHVU1sFnqwd
hhhbLoXhyp+sz6hi8oOUvKsb/E0YWjQIHgAVKNNop+pgYWjupC3l9cjD8j7FW5e3Cojx7efwWWLv
1bBOC0QuIvzFARMafVf8GkpeC3J4yuLIzYGyyHzNSebuhUtqVPdRye4LCC4TjZPK2zS7lWeLWT45
V88pzC5STwjc+pwdwdVfYajay0U4YuYhlEL2e4RQAfoDd2BHYU/Dss4OlnkbV8F2xWmS/dBP/0PT
eTXHbaVb9BehCjm8InQDjc7dJCW9oGTKQs4Zv/4uuOY+aDw1Y9MkGzjnC3uvLe2EKSesfkTwPLvy
Z18AeelAUFhe9z0P2VFilx6ngOVsK9gsmBpywuo1OrSEdKMFOEgSoWhYIQkWgQmAMxY5TKETST0b
zI1QKyOe645yTiSCYB3KYjvgo2L1esdIdlWC+J+0Z6kU2ZGz9OYN3b2c3JJ6vShDcY5+F6IQfJrP
urj0G159H8aKH08zwbnUVRpTk6Y9Sol2qPlBhfnHHDHTEfLLqrMUM289IiGBrCTgioP6XL4hjM8w
U2WwJm37j0qnEBfzAROvz048qPCfqY8VDXMqM8p2DCx+QPwwSDL2IOiJcEsb3TBVOlom5APD6LAx
i3nRoCgtKhv8GWmazQnOEaLyXgiHATcJEwuCBT9Wx1XoUXM6QyADZ7PTL+aiXLftbkKlEU9wMFMr
fWl1j7/x1H5WovmMjR/ZsJ5BM2BHSXtmEcY7e+dXWk8u/tiYTj96ojhBxZQF2sHhDkUiqY0HmFci
RKJHy1tUFlh01YscYQN+zli5aCMIgYibPxN6D+JLcmt4JqP6RDLdEgEDKYLzvlaVK87Ma3kVLKxs
BM85wCWG9NCns51cVpFxLEM7NEtNDYVHQ/d858mb4CfyTmY7xcFfWWXPAnAE4yBB52kLjzASWmZr
cPrhN9f+h2p+1ahTS5KwRKJAO+kg6OlhBhSIPO0wvvrBOHKw9Ojq6vTVs7/Vx+2ja3okNo8tqS8k
AtgY979Go/0av/AMf+A8IkpV3OY30Fris7p7j62OBZHZl34+2SWkFQZ9dHRMMG2oUl4tkI9CKoOC
gp/I47aM0Nr9KQawSMKvssU9j8piNUhDizHp0rTvKpqOXA4czYFE0WKQ163V9zZqQXJPRKs29nbC
zMlzTjQg7g28XmT3Es4mxLcUniLxgJW0+isPi3Esteq9QQ1jKXQR11cjpkxJz1/So8OJqpTR+Swd
1Vc5f2Vog/gBNIu5pbAsDtZKHb5rAXk6IoS1iUBNcfIl7BnNo4bzcN9MmibotXXODkJm7YO/Ech4
DLSUR1Ujg5woCIATA8xPKYc5T5keWdNnKoqfMbNPqBsWf6p4Jk6084nUBPdIRuZJwoCudnA6st8w
i4KSH7iBSLfCD9rHOiVZp2sIEn7AHkGGmwbbWs3dEXxEhYSrXnBwifl9rtvH0rKAgpcFeOWasNgv
igd5KHhl8j8IeJD5wDZ7J8lDI+u1+V9gZuzEg+gNKFQbFKqxprlagV3GrJGU5jYh1QO5F2o831rq
XUQu98oewIEF6D0LAv6QxaKyi1/WA4HKm90Kz0z3EX03Oqv2OXU6gwadMea4REfjL0wPkj2l3sQR
INElzRwzzUHFySNzk7EcduegvceOaLUsx2a/jMgvGwhm33RfQOE6x7/StcC685aVLESmKKth0aC+
Eoxz2ZUX3ZgviwLNK45cOV3J4IDp5ZYkY2Uqy+yEqMvR8qqhC8X0ljzZXwb5nZGBkVzreDp2pBCM
SF1M9VNJ1KN1YvP37FvlPufFjfLsJ0GQl7jGs/fZ1CoZyGd0Dl7DJxrxifZBucivqV+fbCFTGdlj
G9tZBEMf2nlesoj/dw7GvLpYiQIdablIzjhon5opf4wDDkoV/gDodiSMZLt6kzKc3hyhBQ4zdT7V
x1ksSNAQGXslH2Miv+M+f2OGfGlT+ayU5jpn3lGzxpu1/x2nHQxkcL2WS0d4qQGAUGpTp9f+gQRJ
z8z10fsLoONZZnHYzJilgZdJ/anrKVRk2U/QOQH+GrwBLqOiMEQhpmfL5BP/qAONlCLsmidgufgj
qIy1NFTnd/paZtndQ1Gjg2lfGU16UFTm9YeQql+xLn5GSJojm+MgAH7HGoKbCvCL3Ih4QHDbDlgc
ejrMFg4gWnKzsg5ztdCjfBA27vbwD412V5vPAG2KR2JZ9zTt75Us35Q5YkEIV+duSfOL/IYHca5Y
OWLiMLbnUkGpAJpXkTZNU5BSfDeZ08jzYZwEr9z6g+re05pYbwOz+V+Z9VUHTo1aX3rcje2nChVU
QwRiDs4A3rgAvk5s6QRosObdbwldmFbWuNlpc1if0Emk1k2Npct8YEncIdgQyqu45beuAsC8etGr
+CwyHiBkIaWgOmnJUUoHRfYOZbKv2mIwx9+V5cIZRUYjYwQxQX+S3WSmiHckT6CTSQnaiJm4OMNJ
g8WISXojDD6N2QEtOCKV09BNYa/mcC31s6DUlwElxXrQjAVhdAyddKdC1d/k6MScMnYG2BM3ljC1
5whvmZl6hta4bHpUt22wZYN23Ss0JN7on8/9TwMoM8VgmTBJBz2qvlJ1cSGz2NJxeRiCepJ58eT0
0awoZYAkcz+AGz00JE+TrIjRpAFpZQu/0NqhHh+0Ihz+gt6I1itj8vo8dEhVpWNlJ62jkVQtIxck
ZfagdqazFS8ghUaJ34BkZR21LbASbSye+n/IsElDEU6iYkYlELMt+9az+ix+84FlwN44yO0Gvdag
AJLOMUPK5cm8mTe8JT6SCyIQd1KlrN3OAKGHMC0FLwboN8Co3SfnrFlVhZ5PC4QHba7AbNC49qIe
qg2xlJt0rdOPScXrzpdit9ciSpVO8yEngyIn1JqJAKlXZElIp5+R1j33N0kARqxp0TMzoqfZik9B
LZ4tIc09L4eqXXE2z+JTa4qHKPe3qVcuWyE4LVEWTbReEgmMRxM/Oker60c064/uuNqOuNa+HP43
i2kaPnD25kIC1pJ4UyDNc38u5iDZfmXgxOU2D0sd6ao1eslknljqIFYnWmTxGeuTr42a4yjXFUA0
ZhnNHREiRwWAz2zQn9LJPBs4c5EdVMxcXPWdUTvqSOppuYXyHlubg/VJxnyM35wyeKVVpGWglGwI
japr0x9EvJOJi5K4d0dOHg0EuGh+GECycEi4cyq6w4zkj3VDWIWNaB5m2N+t8m3iEGF2jdfONph8
qCdoAQ8pQ90AzhCDgS4LF7N19Zf8kslOaH8gQ0pJp2NCjsR8cmaEoQxWed12B6eWOXp5s8SYmUD7
Q2TRl55Jn+R+rYJssbAp4M4xksAewbbzrkxwi8Q9pTFIWQkPj85HtbkdWkRv2QiCijnDYN3HlSGS
lAfHuwa4aUSs17A6HIniFPc9aIQnFm2ikHR7LqiH4A8V4NRhjqD2FBXPGgW7X+BSw7VlBC+R150h
HcGHs+zl+oLvv4aYnZJzMLk5ET/iH4YJamEeZ6IdB3wcSonZ+F9Eb44tvnqBsw9LXtLrzjqCK+ud
A8mQJ/Kbyty2tDKU0CCvUPx1NMjxYquD8koVER80csx/Nqs8Kj5kh43BM7khY41yuqgCkpVRUEwG
w2V18/o8bPXEzw7pr/Sx0R9mL5xHxIkk3Gg5EkqNLV+cvpYwc0EPhQ2yDUbKJ0PZThjwWEcobhbx
s0+fcDuCzSS9zjOYpads0Z/5sU1UtBwXGJyHOF4PxGs3/9QM0sGFGCKQ+HvudNjMwvyYRVqoPNNL
SwMljYeYvspCWpEV+zXRhT3Lf9VCEpfi62UpPmTCARI2XjgGpYyz0f6REALFhKp4J83z5JrWSbUR
spn+XhIiotFN0yfKe9YTL+emWbEQlVhrmBlxBfyLlEvFbGM4TPGAapA5PqahwUreEjTPKon0ZWMo
VARMoYTu+eT52zQ17NsfCmk0/Qq0U8Y4C048+eoaZ7eOCfywyyGa9NPSoK9aKIfzQ0ObjIrZ7SXA
vtV12kTXMhzgHidrW8Myr8/MM7HX+bgJwu4vUIbOF3nVdv3YRFIC2JfmkxU62X5z+8jJXOvpw03+
bA4YrTDR11D52339u9isHZHMRAdr+qNusSOQxRBDUF/JsVfmzdstLtJ1I2ybAFsvkX7b688GvHaJ
l5YYehF3qzDSYJcI5Hkt9ETjPMXTxdcDR8kJgMDIMYTRLWEJMGtXabZw3l4V2I2owAQWFxOLi2GS
2Gw+KZscy6Ho9MsSDAUcFRWOCktDUTq3P45fFebFnbJZcN8NqNEVUsoohmm1sE3hhjZcfT4KLfpB
vSBxknwVNn7MhkXYPk3Cf1N+tbq/QFnlkECFh4sMMD/bz7sMknY8ABlxnxYLrYb2g3U8Me/zLgR7
oyosGEu2r7lnMXAEdJTcdNfuKKqNn0ssnGMIMMAxHXMRb2K+XqROdjpmBqao31XMP2pPUkm0Fxkd
uB9qClALMptgP85/EUhz7k3xTSvGPJfp418qsv8yBQs/E4NVWKh/bimmTPiikMLJanot5R/pF6OO
H/MevYKrWkXCJBKEYTNYYXTBshe0yY0pokOldaaxYPjAItftwGmtRwMg6RdCD6s8pNgBttVpd3cv
fK5MTS6R/Lckrw+RBuQ8LRvuWrrcm1S615XgLbXljD0bughGm5DfVnYYSsDEYh6li8x8exGSq+gK
6lvk7dIS8Vz8nunWCwB0qweGL57bC3AXt0pBiW33HI+8DFZft+xR+QvhLJg72ub1s6bPKt+elOn2
z+q31aGWh5kvon+Ab0ysW1i/a7P8JE7yQ9sid22nA0h+W6sx8CzdfdgkMl9XRuwfibUC40pDnmIr
rg7xuzzr6vS5qymYrgCZifDsC6uTCBz/vadDA27PED/9iT40AVuxtovfsH4x6jAOLMgy2kReFOtu
FYp3LW3uKGFML+1acjPKSR2eq3FBbYnfaZJqhJQ4jJYaKLLosG7INvOLaVppqR/EP+c6YguNmCIQ
SxWBl5giYw1l0ndWRHatORRuyjIAHoYQnaB7IgcT2RHuvSJ7KKzEmtWdG8PNe5CZCtPzEw5bB5hP
3iakXRQXlVI1malTzr2L2hhNttI/k+bTyC1n4armnl6i+S5Ij2zlyQSsPeihRsYF6wrUCp98Q4Fo
5YEwo8ywPhqZYO3Km3cJC9ok3Ax+WyPSbXp7b0xTjYUooL0555f0uUnw6/mY6/hYEMSBkuLS9AXi
leyik6mTcCdIPhDas6xir9eQ0fys9O5Q6yDDSfLTF9njBf8ZiwCxUnd+MxITGAphZRkYla5n1QDi
YOanuG8glABJewhq709FDLhJCrSyPDlkB0sxzHM5ZkNGWRvFB1NyEmKk6DHG/K7ktefKE8U6EQJV
/mk1wzuepnculm9JMl6taKcDQ5G+9rELQ8tgysuULjHXK2wfAjq5rftDswhevnvKD4YuoqvzFzn7
6C57ZLCE550J6uOVTte1rtlccwWtJzCUrqqWUAnPVa6f4+kurtpLSbYXlv9oNp7iUj6jCdcZpLU8
o/IyHlqgLijLCWEsMVy1im/ANeg7Mvo6el6A2Nv47ksbBoy7xziYUReaH9XI9Sv8mnk8BUycxOB6
OsK1RP4rC0QK6lxelPH6Y+YhAL//IJ5FW9rLJC6XfCQnDRub9oMQ8nKKziIrUOtHJHBErNsl+2Mx
ClNit8ins9qTBBpxtcx5uMiIm9F1LNIRnwb/abGJVMRXiaQrAojfegZJeycoTgq6Gth8y24OPJV/
K1QB7PKbobWJKu12BDvcmEsS7FwdrR2vRRD/njeaCJE3DWTvJPfuGjmZNn+EKGIYoULaOzQZw8TG
DsuvRiEUOP9nEvGYU5PlX7PlmnxOMY6MPLnN6DAqDtCalRHCf5UPukUcT40V6ijjI8d8gm7kFLkl
hEHWQ8MSs3bxJOGHiK8zIehNA2VgwusFGoYKLztQWHvyxCIz0Y9JAxEgx8mqG/6kFEFp9QGzlLn2
aehz6HTa0v83m1fm/r/ZvMWYqBngDlS+ivlHmD/Hdfxo6vxt6PNTCXof4b+npaxUJb/NOAqKYz0y
aT5/isN8Uqc+mHTxAkjWturHyEGRoLkQJWSsbL81m3VkF0SQB7QhLIoozBRiDUiyp+k/pxtY1Pmq
GdI1ewu3nt1hwu5Q4Y+g/ltshbfqJDoghMhz3CXgIwgstFHeMUN5WWb2VLGinJtU/2DUJKrts88g
4+jCPeLhJcpjIuhkoy/tDHLnqbVHXptt+dHIQgDuy0/IMCjY6ffLDR0z1RivqXZo1GdGRgm5yjG0
btE4THVF2NufBPOSHmE+Hb16V7WQl7HEfKPGHEIGanjGa55xtG7YpS74+fHluJTuGEmQc1kfUU6Y
6Ld163r1CSrnJdzSK7TTi9qQreaufzNDB27mZiOIOVU5detyUhLXrOfjNAFSqcpjs+9xUO7l1GUN
5hllZWNiaCeN+iCTFCdLxmBR2DpG56Yfw3aUdzYlJ3nnQVZwGmIS20CRUBZk8uGyu4RrFsLyIV4j
nJ6YTr4zTKodC19gTZVGniOs6toinJOvzZBUHttb0/c3E0sWKIhtIxv7GEGwMWzMk367KteOz7Vj
Oy4w0b3liOZlRPOrRa09BQm+hG4MzA01RvYysa/xrukzzKhBuQoxKPnuR1TBz/qR/smlIVBY0Vud
6osoDLprOgNPQ2Qg1iVIfqKMS+BHexN1qvIsIA39kBiAA1qq5lLAvsnuDmYdmwEVwY5UndcovTD5
ukjJSSymZysIT6vYXiIDUIzQUwsbmFBjGM1q0d7z5gQjY+eXof5Uzgx+DMeUUIq92P33P8VAfgs0
7qjz3O/hJEsWaoHkvDMOGZdeZ4COc/M2Vu0GgvquEpUg/wCnqObVlcEjzbvKa0jA3Lc+SvbyF0lU
tp43MB87jXDFUKymxLmrMIaad6uUH7vBlBCrRbaCUUUiMZtMtdLTzKI70eJTji4JlSnOK6l1hk+o
UU5k5ZyM+VkTmFjnLGGfuUm9Jnxb4kdB5SSG6hQBMmXPWiHCRIjHErsnjnR/mwmUjc9YeWe0q2KL
uvPv3nfqbKL61kaF4KTsJcD4xba25USjjKH6c0URhOX2mGqUVPhSOt42BY3Vpy3gO/mNlCXSSCsc
p+D/IYyTjp3bdDUzZiXrNGQjaZfCfAH56wFY0oV5sgRto9MPqgAiRW8OholmCLg7vBsRG0MSh1sR
BUoDyhL6bB17JYHpG+6Wafw4Yx+rrcMGU2ldSKkSGTb+rdiW5PvOLyNqD6KSZJskQ0gRuycXJxmT
s33yVCryXYV0Vzodivthqg49v6cIa5Pu3qPo+5tx11Tg4UdoVn9XjRmSlIJmEUcMGDiR3R6jUYMq
l527DB0i+2Q9TbB2hTs2BhOGGGdFRom1yhdAccq8SjoREU1N8qaGHm0hKhaCi/oHiK+QFv6gVb5J
Ib7l9MaLm+jaTc2RDLCjZ0tPRkmUMfDvf2BS2JS9+6UTlsNtbLGphbNL7Y0wDHUOsRxi1vjT1Poy
dpwE/0kpDs4mg5aX6OPUHCVhF0hgyDaI7agPSqUKKHEYSQ9UAUNADcMwPiQTQDMB1pk47lzM2Fha
EiIVNgpNBBSdGrliQLcCZmAgoJmhQj9PTmbYSB4umsg84etuqgxwyWNm8Ifl8CpCJRA0yzt+Z1lv
f1cAnlQHxUS9N1Bz6+lgi8A141OKwbNu3Z4znONyCIjccbJC8mYMFKn8aWaZ86W+ZOaXE0EuxgVc
Hyc7uRghujeCxUSG0V9l3Z1M+Ww2O9DEK4zp0pbSpWcs3+rqxWgw6EuKK8rtpYjxEYB1tuo/Lfmf
eGSqYbsUxXAv8uUuOVoXf635h56KN8K8PrqyfVeG/hTb6hGlCtcr0EkDU9MvTTDgGorHRut9g1LR
aMXAHLBBL9BgNINpOR05K0KSZyCDSU8RaopWnRqf7k7Nw+RLzVe34bhJEQYrWDnX2BUJ5M3RN+UQ
WbE8tjAsmREShKHxTOi2l+KrruiEBV7eOM/usjE+8MQ72WDdBvaNo0tCmLKhp+RIQawjSZ7Mm21o
qSdYsrvob8VCn7PBxVHWUzuQVKfoUDpjRP2vYr216JUy8EANuy+iy7agMeprgrzKeFC7ZuITtNGr
bLP3vMxvMmUOpK3SnOddFZYG2bEA4IUq7Bm9lohgO+2gQxFg2eUJ+Ulsehf1cwY9fvNWhrHE8DkM
EenFIwpKeMqexmXbIRSBkqMuIDaoWJt4HwdrErrS5thiRDZvOuteHZlIzjY/Y5OfsMkf5A51ARHJ
v3hs3cLQDiaZ2bReerP4PW3XiPrOJDyiHnwMl2QZFD6GoaMKgEaFVB7kVhtOBENvi+xKhtNarEgG
zccpGqzZrxkYSu+CyuiVc2GfN73+zKX5CxXvCaMF62Zfgfj3hbBF0RpHIehMJYaQXSQRgX0p/0ef
2ZhSj8hZMlUlIjrDf5UfzW+z7O5xzf50ArcWyzfmn83fhZlCjM0FgHsi0+hJ23uWk9cmFY/o3DEn
Sqg97zmprQRjks2NPJdUGBgex6YkhevdC7/Oqp3K6JBp0rmxbz1PIlkrjo4loRgw25V92FV9yG96
zyKa+0AzFX8RT3psXrK/gjrfjeoasS0oSRXwGNLzZCvHLx0pD7Ap2KH6QoKfjQq7d5lL/A+/mvPb
URMW/VEXyFyZO3vB0RGESedJSy7gLhQZGCov3OQl2PqbanAj8JdddRxyGAYHnB8fkTB9FL3yVtma
JcP6bNg+tCBQSOXq11ufYWGDZde6dkEfPcr5GdKCDXP1ohwZ6gBq1ok6MzmOCbUH0jwgvDMeXSU/
17I4JZRmuHZeG8uc6TwnmM21zlMMEQEW47CEW3JhFlY3oUwUa8o2SGcwP+1eZiaV+KGVCaERfFpV
5zaa2Sby88cfKdvZCSwR6VeeBUaw7WEaenoXE51EbAlbvqUAnlPTvbFUpQ+XZwSjZEEizmTErxJY
OA2LO2/LWydGDEjetOg367qs9DOYalniidJsD+1r3eLrPmSqLQLAI+IVU0fl/5Axnq6oywkKwtxA
rxkfu1k6WFTHk21wa68vTLqM9T6NBH4rryPjbLPlnj5UYO9shLJSsJhss4cSAMrulPjUrka/EOmo
eCWHkVYmp8nMSGZGgs4YkvKXKpRDqyEHLCUppd4whsfYLsSTtpKDCRBXrOFWww/LZCCtANMl+V1g
2kLRSMfBQg6KpZs0ptsyXzNjkSFNDHGlYy4x+YL6I/nEqrlEYG0RITPtagvzosvSdV87d11y18hV
qRXOd9oHHiGVtc+Y9G8DNFNvTB/x/awpJvoSzBeEQ46C+PayIv6wZFY07W2KM0Lq5OuyFNeWqFER
aO0/fXw1WUW3b6ZCSXFedSW8zufCiE8SLYtRMUhGtw1MLchgS6JnUWKJpVJHI5zSxBqulmxuSesS
sxqsvKakv8mKU3meESyNb6B6NQADhMOfX6g3AFdS+IzZ07yx2tKIKgB8KkOl1mCKV5rlGwqyr0rn
QkQdYYEswqTSp99JrwZZBqICbbAkA0/EaQ0rQI6Voxz8yyTd1Wjcc6yoBSNkHYLBypYLT0yCO7HG
nUgdI6Xys1+q9x56pL84/6E7h1hISYTHiTG1l8WULzPyY8ZYWL6PhSocl/24HQkhQpk28rJLeHHm
6Lh4cvNzrufb3KSfo6S9cfWCO5SBDPzLeX7bivRq9tK5ObVkyHdeXCP2YrTYi25B9IBmGAdxyBF4
ybbIdckPcRtnvCVkIsHx5nNn2KcecvI1p3k45pl2ZGfGCgaC7KzIfvwWLo2oXI0NLXw1skpzwdxf
IBQbuuWv6K+zFMFvPfG4HY2TitRLogqozJmZSXwW3f49tOSwNWjYCeUo8fjNae6LDTZu/FKZeJJL
RCj/LrDTwKUUC9I+z0B2AFYN6xvVvxVOVB81xnKoh4aDRK+kSZOUA8HLMWpdYMdZuFzFhufV1fna
65D5LWEfr9mQQOHgWOuGcFY/9O2HZWKy6Psz+Q/RLpbziKMtbuvaXfv4j4JRj63H1aT0r3gA4guz
MrRhMTP3kZRSmewJPfPi4zdWyP/IUIDJZ6E9sZCUAOawijaZ8OpMeKETeRshYAPRahTRIkV0xxK2
2CUq0V1n6r6v+Jmt3nhAPbaU8aL5zGwChJOBVTQBW1+7qrP//GqMudklmGGFmty0ZajecvfquYqM
XnyJef+MnU7Qg2lFKl0sNgBxx9B0wAuHRUTpAwSxr4MtkR8dPKt0OycDLhn1Tny3MsfnWEpCA70k
4nX+OhvmZYmmKxsYqvNpH2PSn45gUWgytF8rnlx2HwKJEpC7lxZiQtMCD9H8WF+YCP9ZoF8ymw0k
fhmLilnYTq57OhlL+iHld19pZ75X2H0a733YM6tOxvOaTWe4JWeTA0FNbb2ZHvPY3fU2uaUawVla
AMX3XFfGCU9HyMt/Keko4qDFnmcwCRfg0+w71D7cKi3knSxETyHHCthaV+JkjQ9yU/qWNvlbpsKi
JJyNVoPltkbZ0MJ+RbRti8srMYuw4K3Ee0eQORqhQzEUVyEbHnKaPbZCIq+vosuOFM1PExGcDopo
Xuio+80e2RO+iFQgHgGyN+NZpZTOZTVdqqm8ot8iyKXQT6nY3DA/30Cy3GqHYJNn1ivPLhqfJcGk
moE/VnU1QPZWSwDjTlCP/F5ffO06L9FJxsDDrCKsYTY1BJKTU2I2h/TfPME93RPo1XCRzKG5Rifu
NJkw7zT9TDYaEoNp3uJpGwFyVogXzjWpj0WibQakTgj6wgQSTpUX1+pvjuhLIjnMugi4fiTItdGr
4qQfcuVdIQszpfwW0QrQllv1PSUhaL8Xt2W+pMeAJeCCxoMocTVninVOIw4jwsK56hHGMlh49Wzk
6gVlB1o1xLCuQXOy0JwsHJ6lioUO5auh+19UhH+VI7mJbG/789eXINRB1XxbSky1/BWb670Q5kch
N8+EqKXoVvw+z4CpLPb/AspCJFCn9QcDjm67RA1GBbRcmXUsSVkUHu25ZagmEMXTBcwZdmQds/Fw
LRYSEKewkjUv2rgogYh0XRbEcK20vctD1BvoKYRvh2q1qF64kl8zJgWts/VBe0t/8W6PvPXv7CrM
+lEG/UizuEULXeF4WPPzeOY7FKbLWlWXXpAgkUmuRVxY3S8hWWPUQflJmppgDWZAIikgkXSWnL56
d81wdClbCeObWMFGQJvWjbk0HnoOHyxZ60IKI9+V02Ma6dFam7Nw2DCNsM84LiitVcQJbe6MHXSj
Yy5g2nNjTAxxKeN5Y9/Gzk1odH/gjyGLZFFbP1Wt/TJLe4t9tFZXWh9CrT/mJDtEXXIiuSjIsKKw
QFd/1UUS5MPsz6vFcIQxPWg56riaaEZ77uUXpqPyvMaNH72OU6mFfVGfeX6iTaYBgqbMTasypZCR
EY+sb9mpsxBjb9x6AoHWOrOHUd4Oqwrgn6VOwTJB0+8mYYLo8555tEApkYmwbXHLDqHU9mFBph6J
ohV/oT3dCtv8ZlB4mnCOAuZWcumuD7D62vlWRChPfDRUyUgnVHsVBj+FCQnijJ95pzwkB4QNmw9R
Sc5mu8BITULRFXvESliSpdQbrs2zl0Dsg4nD0rXypTYtaDTJX2b6rD1sBKqjiX8wm8/lNFzA44An
yb/EH8I0wQiT+Y61sGNxZn6rCnB8amad1OyTMX+uc+RE1ONjTz7ur3nQnsAthnkLgwh2B+x23Kpz
LJK9WAeR+Snn/2jK4D9Lx5we+NadvJVPsVCeIrbiqwDjI0DJpQOZt+GI9yaIY25PRVfIpCQA1INk
cMhMDvaEkIkIFr7OCn1xtmQhaxWLhAIRisWtpPjKlATqxCteikGN0KX9SL0S8bSCVwa8a1TFD1Go
nytjniL5TCzzc9XlL6jrrrBQXh1M9arFKq1cGhy40phjH0RDRO/Y3EYyl2aZUtEtL1mifemGt0rj
K/53qAEL9hl+t/sSoReATJ87SruckVWGVm9HZR0QtxFUYUUcHvtHWPfoCSSUUtqvZFWCrinI8Vjw
I0B2ZUISuaMYnbovC6SSZZFmsk2HBFNdw+FtT0p8GLD9CmQuKLdUWUKoxOiBVSpsEeh7xl4C3TOB
FA2GlyQ8kkL0Z1bQibpDxf8s4c5Iwu8UQTGYZLPIfd2df6IqwXJA/4D+iyrye3lOGHWHP/Pd+o3e
/6hH33p3ayxEPduT7SJHNEMMbDF/dguVRjDH9pD/YMo/7jTRkgbG+iMCfBxOyzNVy4u9HQsZ9vGj
lwCr2cJHSyXS/6jovGHA0kFqoPTSVPB0lkpqOh0KzDjDsUwR5OA9j01KcJTcHkiOZjklm2/wIxHi
uWjMzhTMNNwAPf13w0YCTiSPwLlezX1jjHa4IFtDpqLdpuRZScUTBxxA9vW0iEKo7v5EG32a8CHu
EyMdHnkvB8oyB+IIHOREoOp10VuE74eSaqYZl3AxyWctpECPganJXWDB40N9mzSaOxnLGcfsRW+3
K0/lra53GDxFD+YsjXMN5xPSmDVZmWJsflLIfn1B2Oot+RsT2LGf+g/IuB/CM9BN4S4K050QcPJp
5/SHuDLVZIicVhAYazz7s1vxb0xxhyXDPiBbKS5w+scghKPNbtbElpcBq8h2KArQc9u3pXHPhrG2
vC3ATlvvBNThClCVnIo5s/yhZPsi/BUM1bcafsXa4McKUkno26Oe3FZSYNTxUvXVTbF4mHzTTS+y
3j3w4NyKf6KMbI36Q+NJEsmDj+fpMN9Th+QyvByyZ6z5Iea05DOKkVRwZkqKea9Q6i1D9yK85G3U
/Jt049yURGws6mn7yn/V5UY+s35lN3I1t9GVlsllmwKFRBTZU89ISPBARO5ii0ntiQQmW4A/RS4K
o3sU7RHiPmXJesrq06qA/jBsk5HgveRBRXKHB4pbQS/55Wgk6hJxinNeRVtpLDzQ2nauyHeXm4dO
yOBXi/bxgftiWn0jh52DEdGky9Nv3irmt37mwy/ZZGx2h5cZzqK94WaoIhnNCdwzQYZcAUmqvM8b
ClPkcQ0gVPG2PahnO/g3HZSBuApiU4BWRXiHi0g8qHDXZNRaBBn6XSh4da/aq8WYhzZ6Yg6T/x9N
57UcK5Z22yciAm9uyUxISEgrt3VD7FKV8N7z9P+g45yI3m2rS1IK1vrMnGMO7+WCnV6u4ZYZhCJP
HnRFvFXGgXy1LvcGY/JKDJhNxv4xpbRPye4UW9TkrW+Jg2/XB+Sik/E5FsMn2mLu5IGvIhGzSRFG
wAiBkc9NSh4lgH/AbQ0OT6RLT81ivVtmV/iADIEzdgXLgZdjsOfVeKWhN0gnKj/bdpK0weLGZ9K5
rZm6eqY5lsoMEfvPEpPYUyBeJQqTHmu+axLzyS2n3gYG2+I++7oPYkPNuPfSn9RnLW1n155T4vuQ
ZbRoRCQxPm5CdsSjzSEtu2P8VNe7RDKHpn0Pc2oboH0SkspMIlEmV8pQgrW4rTlRVS8xwTALtkHa
IPu506xlp/XfolKAR+IwprkggMZlfYS67pDz6HIxKJR7HPcihoXCNswt2KEwBNirzGsFjMoxG2gy
CQSJjxmRtD0zXqPG28G4S9l4WbXHX7ZOW6+kZqqvcTzIG+eEKVzgbra9eVZgiwuWcmojqHo8vFDE
/XEMJwHgii4cVYukjPR/dDUbUjyMAlk5ogxEcYfdHtBlgP2vbENd6BBZGodq5P8XsC1tDrx/pNlO
VutqMzLuB6xPqEYzosw4flpgBJmuEV90InwBbC7wkeyTLiUrfzfy7L7HL+lB6cajx2mPBWHsgk5J
wqLdiKxMrsW+/l1IleiUg0qeOkDIprCIewXYAr9ugfmA+jhnhSiire8FtitzSiIlQwAallUmuX4i
zZmFWkbvHOETMFDOYUCoTntLvgHJ2vtxJMx+Yxiwa8ClTiuYnCKAmYdl8FSWDASQu5qLRcWcB8Qv
7LFTwBrsBlpw7aWOTLrNJaFdAWCWN8dVIu96IUs0huGDOps9hTSc8grhiAudtlr8CjDoDFICTYHW
kV8RBs22okbAKhzdI37tiaWfNThpuw2Gl1aB8cpPf7YU8Rjl31JsnMdA8SNyUqn1RIlYtHG+RkDC
CxhpahuHC4i0URIvA1wfHAIlPSWAyyttW2Ck+JgS46bk3SHvAS7AdAe8l+lsgDnZGSlSMM+2EVs2
jiggm7rfFEek34qVBkOV8fXsAs65iDMOEyICINWIeb4Yv5i+FbPVITbUXh7tDzLGkqCxn+QXwoer
IXQn+Nf+sRboViQXj8jhA0tCXHbg+Uk/mTfDIQfCrqNgSriUOBEtRGEjQN5IeU74sLCYgg5ZieYT
asWJvewXp/RahzppiCwHpA9mi0wRzemTm5f9XTGT+UN4K/3sYShdA3YPI1T2PjXecYCmAm4EVmXQ
GUY9fZB4p3O5M6LirugRiBMRi5GYcIut6cPollwbUjVy4VQBZEbSsXHEGQ3Qkc4lrdjNCTFRCngC
ML8FLUKvOB1E9aOjNGpQEE0V/OGR0Qma2xE/5YCfUjmR0eD1HZRk+bsdQmVly0DQcuJh0kbjAGqh
awJ5EoIhhOi5/LYCcG46bEvUGVE1N+Ybt9aUb5Kq3kpdvlnehCpNbTsKXrA4knpbtuJWZ8u1sCT0
rGoAL+TSGn9Yzzq4KGfWbzI64Bz1ovjdmcwKitYeY/Z94FOK/D5IzszBtgtStqeS2Y0GVZXeC0df
dGCKDC0r6Ih7PFW/Tf4ywoT9KrIAY2LIydORska9VdVFedijY+YEgrVo1t1P43sf81ekQgMDlg20
G0sY44pTeStgxW3VEMxH5kaMVFZ61x668fJbiq0nsG+Ust7jL/ZGvfJGkrjL8UvZGKGT+ysedxxj
p+2qfPqTGiwaJhmVmXmXspIFgTLVL6LRo8zRSuUkivj/M8UZFCaCfLm5JAKCPRs5pPieE+IVMGtc
YBID8XniQn50pP3BKp2/hHD9MWfQrl/zl2VEhwYuDCXdx7YyoVNuSB/vdTbdu2y5b+VwTwbtMiWh
jkRNpdUq556QIXlmQ2oh/S6NMwHtrHlBU4gAZGrxUG3vptY68r6Y8GDrEHhvOgp6sjq3PBxety6j
n84SyBi2gnonBa22XYo9aBwBjxKzgO+/a22/VxH8JNlZAC8+IsJP6KUUO+oV+NzEzjbxeSkEBADW
CUxL9U8zNYR3Z8GPh7s/BPlH47pcpKI+a/Upcn4kBusjmEpLOUOvidolHPG1CNt0zpFJ4JXBGmoX
lx+RzBbrkEcskK/znXV5/ydlpvxTlJ4ydi47cgmmuAKBW3yxemRYg3CfI6WUtltpAPLMZezfhER7
xJB560QOFgQjK4wl/fQZ9GhxLOi0JKG5PFUqmySoK7z85EDb2Yd0RaG+PNU3oNSVKpNCqyOWTZy8
WZwFE9mplmfbPBrX2Sj8ZVhO+taf2wIRAoK7IRdCjTImzy9CU15LI77GlRUWtRiSdWFjMnvXusgD
gnUAPz6Zf9LFjv2+l3y5kwC6REfSelgb85ymjjXCCNbgbk3qZUHGJRPx3aKXWVLLz0OJdIzykLur
ptwnG9NYeuNhN2ZOfDK3fpxyzJ+oSGluJ/p7CV1qceOkD7eUn8uCdK8WtHQ4EPjQFiZFEw4kuJwz
iSEqNwk8UVgFm1M2zSuWqrc9XnPsRvbdtvpjaKJXUlkxgEc8oLD3ZB6GnhAE+z8WCduCLrgFsVhD
rLoyAOSk7tw9SN6IdacyV2ccakdSH8lcs+amLPork9eTNasHeNIfS+USGTUp5MuhmaDZAHSrGGkz
hJjA1c34HSxlonwBfv+wvlF2O9nHj7RzMl6c6MxYY2asihv0MNCr36xTHFoxlT29quXBxp4+I0EQ
ukjf4B0YXqXZXvXteprjk2BQ9EFphZxNfTd/7UJy4bCgRSlddNkMN4y7qM83FPznyipPhtEcm4s9
lyuWbuuSxUVoZcRXAbueoLCBHhLaf7hKyGGMMIzX1nSrdfk+zXRVxFsBR+N65x22RvIOAV9YnMue
vFQsM5IjuLKbMST3piv45WX3WTEgeDCFaWK7QqbKUNLMzoOku724uO1SudJJd7Rx/2cdOVrhLtFL
n5tX/UbGjbB9t960kZXnDhrYawk80UEqtbsWaTd6oetWzuF0JXm0U/0Fa69YTq7xV1mUYLXKd3nR
3rSxo7tDh9MXL5Z0asHD3fCBHOVAOfgFo5K1IYXtsEbZVU36YCjvRYoIJdau5TH6lNBN5QorGhrC
yaSFJChHohlUR+GQFFcjkh3AIQRBGdazaXKHWIKy1hFgpsGKKagB4FBIJTsN4kIvw0KkrES4MOpA
2tppGm6EWNzjcr0ra3OjwEqJfDqxmr6ophJqSESSEst7VvovXK3l/Mh7/dGP0aPrzAf9WTaxQ5Xf
K7SuNXMsyrKqBK+QUhUA+EywxCLe3OMv2BTOGVDREliZ5WgHSVO4ZGn5ZvgvUTDNzaWNFlbz+bUD
KtJvgGjq9AGsTDTdpfgZs/ZK+3Tt5+7WWvINwawoEsYu67yGKpdw/GpS4TKN6iUbcfdGtsE+Yyjk
yyhWF1RkPnXcOlKAQ4wyWi8+DIl0UIWex3DwVsPNCEcAZUqWu3okj/Nkc4RS0HRE5ezQkIa4+u3h
DiPiLkhxSGQeiZ7RT4i3GTdtoYVRrjmJPqOiZxyoENMXY+DA7t8Rf8orPkMqCzRUHP3KgIxOcqTG
l76TIb3AUs7XgB4QaL8RGgeDcznd889QAqpV6q5/NlH2W8B1gDHgrmQgEOhs+K4ihyxnsqkoFc16
8Ja18buOHyPBAvq5PGSm3xrT7+w3LfpjTTdAjYecizpFJbBSnkwAtfZnKWZnics00G8GGsuctUVd
8LNteCQ8a82IhDvMlhCWZXW1ttGGYcI+Ms/Fy529b3cSbwr/vZ0exozXABd5ppOPQAib9Z/FCKGL
c1ejy1Xxd0UEFSjfw/CXyFtAE8LFav9JZMXtTumhwqsloScrzLN8u8f/o1Cqx3lBhGneKkIM1Bc9
y5qd+y+slPyuhOLA9RWdoQpRopLDVmXXZdBuo0Ni6L2bk6upq4f6657T6DaN2yC/NON3TWNrEQy+
DrbooUGCbGqexVs+KbApUCyLuCSFM3HQe22yD7nujLIYhVMXu8lH3KGxTARPcbMPFb58zI7cxcaA
eK7cUSwb62YOynmFFtP1YSq2YcQftahAtEjV8gC0siJ2xmiNMTyqgpgMywboQ4enjT2yClbg5C6s
hnqSoU8ph2BP5GaPfsbIPqUC28URBh6fAZ1wlvq2+kp6lhtofYvfaOa3sVw55E/NSX5RGbfYlHSA
fgLZY3Fc7rQ/DWcAnxY7TkRKDB/8O1xE+mkcxmV3FBF4We8Z4xWCMYJpwTAnoH44GsDz6bf3OnJg
p2+w0zcgclp0UGzHZ/p1frUTaqAaNODeBAj0JuT5xmnqpyNTtq8EBECZLhe8LeBz4r86dlGYbNmo
h+ob6jQ27accLKwAUFrVLugNFnG7Emp3h2aIartZXEicQ3ki8c/uUSzQiDKR7XHJ0Zb6hOA8jKl4
7i6OThaPUiYCqEjQOclP8wf2+Rvy29duQN8ZzkWQzdqllnHrFHAovQIlW0rhlFsRxmr+HW+V8b4f
BisL15mF6z7mREbkANjd50pNFCOvNE6afuwFkAzzw8BKyGmLy1dDjFwhyYcYecpd+Q8i8ok1xtjy
mbHlQ78ool+ExLPCt96I+eoOZlRdWukVlaAUMDBuMPRFPfHkW+zNRJRaLaFmvz0fQasRyoVQkLiO
Wf7PhlelXDBtkE5cE/raYwtPC7/OxVOq/RQfAxq7vGVCgZmyPOUAEpBjsUDM6o+0ITdhRMctHWts
Qqj4WjZeJlagJpST2mc2Ui5oMVt24nwMkBgR8aMY6Rni09TtkiRUB8SaO5kEsYpkCtNLMH3VhKhD
mbF1ZsUsYa+Lry/5wRr+k7B+snfRquG6kp5dNJ+TupMQoAaXfxuRX4NAsaTelbhhNXBQUC6udemI
somAiUDmBUJlx3iAaObvlD54alAymYQ1xch+/w6LdSbGBk795BcW0xayp4hiZbCcEokRqFCyUUGd
zLE4TQReCFnYEl3MIpLBi2l8MMIP1W68LJJ2GIxXFuE7Xe9R2wVzJIZWaVzF0UDlgRQqJekyy+4R
F2x1i5ThovHkyUr3zPX4hUZzAsFlrLXbfViMUUwFASZWyuiMPbgSEEETOsz8xBJDVY1vZtTeWaYq
oGbIqbzQxB0F9pYp/M1WGx9Swg6Q3Jufiuk4Sj3m4uOIT4NxJz5VDmpmy87CdlFDkhYhScN+x/To
CKPhNGbk1dNiRYKOGjRCZziyuEsgN8l2HswAd7fFZtNV8LduSILKEza+67emk7ipwMorQo1oIqxG
tbk+2u1e0zCmbZgxPpBLcmFSd59+Vip5fTySXX8ljyWWPizUED/W+w9WZoRfToomsv9RqaIwK5li
h9AFe2nSgDCDFLIvzuEmF9bgSLu8n5/INFdb3oAZc/E0lGAWzqE2QNeETR/vG1pZAfntOKGdRVwN
CX9GQs9jIczfXfq5B4q2oDO4m7kJB2wmCl5gVvm2abUsdMWHmn0PUO0qpJFYkvovg4eEt/6FWKOD
Pmka1tvELWmS6Tn0pFZ2fDgopCJ89HLmWu2/3YivWGD4ibhOdiN4kG2shW1kBsyeL4KMToAouAYR
9LtMFlxW/EtvjbwsP9VIN5CR1kz+rP21km/bLHrwVIxrDU5cHolK33Vb4h8DkX6aG6e+gYSjE5IO
mMY82j8LIyLhv6QfuJP5AG6YpKdEPUyc63AMko2zR+x9SS4u2cfnxvhG3NCg/uzamyz3D3ypdEVx
A7YMe6vclvsE/8T0jYf7IqrxxWL6zvGTRacmZ5kJYrZRgaSx1ZLQ2aPlkczBCeafKiW1BJFu5/ON
WnvtkDPdpqs/DYz/ya2lC4LejRI3EYf3eujeVaAc28C4p+nf4mp9wX/lBczTiVWx+Wzb7KHp7W1d
AAjWyFlmXMoVs/g2umNDTcETmbRoYglSCZciKW5xi9xqXO7SIF6lRQwmM6deFifLj3Wv02K8nLL7
szV0vIgs66+9RoJhq2KQa5mzRzFSONJZyX9rqcmUPFRqIWwF+ZpKzS0u6NcZ0llTeu+xhoniiHvq
0JUWMcakAJuyXxEnAk6thZ6FSMNLBMVhC0sM7XlGTTFY6XmdUBcniF0RtBKiGEhkgkbI5nVckY29
DO8LQ9mOPHjqp9Dgm4yDFCtZazfVI5fZbEMDbDKnkSvOYgnufeSrfY29ujT5LrXxksdebG/sfBhk
9oDNdtcrYQeM86IJxQyXDfAuA2evSUPGQmWIt+e2dYBIu4Ncxnc1m642rUERX6roYiB8Zn7GXiG9
dEl78Twr/VNupVMTYrWkBQUnvW4xXGqVdAbSrBOTLiEpLijjhfm5ZupDQ1gZ8x3/wxphahfbnjA1
vCVWFKazBSeyQk2x4sA4beCgbVTR6c6sZ7C/XqIzpSQmHciVuKU/lzRmR8f8isoolRv3pIVGseEZ
/pY4PsiJq3qX9nQmmSZp7rmG9Ir/KCnTi+byja0g8BztlOTxO3oahkFzV91pQxEfJ7aIYVHZDD5C
wp+MNkwtdu/BIimEc3QnocNKDoyBcPuRgUrScfVV+WndEjvGQ8dTNNdvEuBw1ZYkPUCrO/2/cqie
5P+VQzhdzjoHNfuRJVfPYyGcRVgxVPpEhRO2rNK6SrGHBde3lUX0xlb0xz3adfgb62MwEmSjW/6K
OWuh100Yy9MS9+ihTzw3b5lQv0sASsCUxky72InW3ueqCPQfDil2j7ZRn6X3aW3CO80+gg5MfIJ0
kVG4Wikmvry9WbJ5lx4t2qUAHGb8PtW5bYIiVEK9QfypSZdyk4JFhtfnFzE9PMn1TF8jakYCkSU/
wogkEgaDFMqfqxsjkJ4xgTWWQcWYAOkNtl44kPK2hLNQPvSke5Dg+KAJEqRbIX6PBiYGU7k2a8GM
rQ8XUjVamUGDyZ4Gfus38g67pfEp0vxoRYhOEWwr8UY23fqlK8CxcFKs6XafmXVMzD+4/jtdgpdi
Xkb0sgnciabGdQQWQWcbxepcfZu4duOr8lxgpFQsvZPE+2G1R5EB5QLxoXXRR+ylV6GPyeFGQi4M
XrYOWK/d3ccfASfX23MtWz7OAp7MTI923mxHHTzkLxWxg9FKXmqYrNijgP0yBS18AADUAMx9WlxL
E51hB3Gfg4Scg5mwMoyQBGjSikNoHqtToo6nCTfmqP8T4Z6Y4OFFyPoY6DsCAyig803PJOQfyyRZ
yjrv7JUUIb4MkFkeNG6zgWDTKUpfkz69kpl2Cflng+o/E88GoP3pYwRPpOd0zgOoLy0QR/wGKbew
nWy4R940WOUH/mGpzafcax/WYLxjjmQlOAVEjoaL5BvUXXXjECQ/po7Cla2VprNkidt2qbtQ9Qj8
QUoSry8ydV5F/NVsdFfNHy3BTK1D6quHxzQ1DFBQe57Txi4WICcyKGv6XiXYqwuFXiUnAzxllC3t
ha2FN1TyFYHxsmybL+HbCidfxmixYrSIAAkqgAQnYIELYmXs664qcBy2h8OAzE7fY4t476o6IYQK
EC9JN4iGuOPZCYXVUITKr/W+UtqKeFpK0O7Z0lHQHxvpYSJjLfg1yPwaYhIvS8wAhBQ6A+VUQcXF
PjD2EuInB763KO3BBC1TA7h8QANBtGlP+gAFcqdqzkRQQZGUbt32rDBGtym5/x/pfBbMN6DO7LPF
a0eGtekJV3qtF5qUMs0+zGF5K8r8oC7ied4jhBoYiYTQQzewmObSySnaowDyuV2BjlQzBmiSedfq
2Il8KchHgOmz0psT0yvICcMPAWcAk07tY+9KEdm1W3uYKQrbOr8MKbp59E0gpq9Waz1UuXrGavWU
xQwWsprEV1l/Mhyxkzo/1nUVolkLhDELyqhl1rpR6WsY/6TqU0VKDZMLhAqJWQhlOxjrOL9ATnWX
GCF5xaCCDR9SDpt6KJcCNUItcMgkMg0WI6ys+NqY8XUAJMILJg9GiBC7pAWeJg59kusP/DBS82mm
/eeG5QcC4AfQRgXIdGnavQxhMC0dVWZrm7rNk4ecfwi/okjdbmjXrJpDKSqDxR27LzQrv6OE6YfB
Cb/rZoE6ZFmhFS5+Q7tjBoNaX8kWpUgILHO+z1+weE/MRm0Fqygf8Uxc9cj6A/PkPL825D+4uYjw
FgI1xcUE54K3hpeU1pWp5Fs1Du8aGy4JqS62bJolfP4FK83xOnXzNX/TzRztTe5WbLUk/iCcSt9a
2Qz+6PbKMLk1l2PHHGbKZR/Sif2HEVF/a8vxFBnFqYWuY3Y35ndHUXQSyMBzBg94X4keE4o6yb0r
FOysCdj+dRHtFD0bPHIwJbUOx6U7abxlFKwHPR/9nRDE/q4jV0rDG6OSKxhH4yPfqGf2nA1XujIO
P4/oAtDT8S6eihFUjfhbzCtegDLr9okUFAA4ODtKBdTPOWs+heyrNspzEY/QKfE8yL09tl/MlHFe
w712B8JxxXYDros3BOP+TLxFCiddX0FZ6p0rFqtbjbzkMWMAgTwCYEZaxL8ajKrBIBBxqKALiKB2
HMsK0SEhSgYaCDD352hGbqKTdDnBnhr+I2aSqsWeRMz0Vg3eEUEMoLbdeLHHzcpQFXaER5yIFGq2
NrHvSzQ0qthiQI88vBQqI3Ez73lMwiwwFvVPsk7egF4x6sTD2FTQZCJXbPgQolL1W1X2GnZ9wBDm
+z2FwWXrgR78LHbZaMQAuYLIY7UxVpzZLWPRY1040BH2zPJ0CB9AwzkOQSuSv9iGbtc/i/GvEcbo
QxgKo7Ov5szdAyEhOkSDezBJmVpCM62uFbs1HbriigKtuas4l4hodHqxOtS4l2ZLuZVNHAogjkl6
ajSieA5rrJxbvJnXum6AmnDRH43vufer3/vEkFIryJ8i0NIaSWIm+4WibB6R3BXcV6r8n8rwItYj
e/zRQtKKGaGxI11sl0ESCobBFv4iSyOtbY/cYiiqokkTmZlopIpB/+mfKQcq2dCfU0u6ZGVclwS3
kjnor9QTe4sXlXBRDnxZJzFa+xE58xuTsdysu0KPTHXPpjN4JfmTIVyoEC6I3OYZs/im6lydaGjA
3fS4yTxzg4ysTp569rdllJaiXliJ524weypyeqnxaTPkgFw2pjxoQPFQChIHSBg0p+EkZIcRDcRc
Gs4u2k4MLOZC7oi5hRplPekG54gsHFHo2wqHi6oCYeS2hvRSpLRPCmeAs3pK3YTmunG+oxHdN8oz
8Hn7bgqkvXddYP80dLO9g7CwPZbEsKfsS5XMV0DdNyd7ZC7Tcnk1XF7wZRJcel1homjFmNEgBSAe
VPKZYzriF1IBeEejc6rAgCDNxc2SJRZblfUHrlVL3s3u0ZAYCbRdeVYnwNwHHcT3XAMnW/QwKaIQ
JhHyfZLVYDRpGIZL7homy9V5L5QK5o/61OBkBq9YEO08OqylMXAvCjI9UQpEgbjO2gxPplE4FLa0
Sv5W/YfVjFlVXWrBYCShuVFIKoQRV14S4cpXzUAlLhHcAyHKNaVLhBln7ph0LfmlJxg4n5CSAQCV
gZIMJFx+oeF1tB7Z3iRxtWx8RsdSQchAXbRopVeSJMAZJrX0GXgq2xHEyOQ81RH5FxtV4EVAp4dL
heROWzA9F0j5XdK3Hb0ZPoFUfUYdcvXsNkQko42Jzx4C6dp1wezDqhKe/L+QTjKkdwIBDSJ2bCxT
bvMJQMTO0IK2QGEliyoqQRQ4vlEBmToc7swlfnbGKjwDru4RXED/z0M4IW30lGkpV/ESz2+CxF5/
LI7FapyJvwIIEjcDatLUEejoNwKBkt6ZZ+FEaCuB8+gMEQ6lTmFQhAIsJvN0h9YoaEeMUGDpNv9E
GKNLZimRugd+yOpPjPJSQhg00YGUphAy2wUw4E7F7JKbi+GrZ0hA4NyMaVb8II5KJYuV/ncc/kTI
yjNyD2c/jXfWQ48W3Qg38SEzzd8EOkUB33r3T77dI+iPC0OFEuR2SqMhYMhU4ycXGcgam+kTi/T/
X5zx5Zyqati1mox/mWMfk+ndAG3ZETIk6p7evPUdkDiU+UIq+1ZnIk0G95knF9iU4Lk+QXxZlAtF
0Xw07V02iRBRP7QSWDdPVpW1APS0S2WojGsmcu2wRgvg9ZLaw1aqQfLiKvaX5e/Ot2xeOHKOLVoH
fe7uSi9ei/M2zQR8wpkxUEaZw3EpmQHq5zkZ0AIlfBiiD900q90mp55IZXaNmPTLf4aVQfEWqNl2
syTz9osyAudheheOk4VoXQvn2ktOUhJB+/rTz/vzlWFs76n/h4MmQlEjIHcm4MHgLJlQWShqSdqd
6MhkrS3lT9GuYNF7s7rlY3tndPRg7fc0yuUpNyQPGbObSwTTR8mFnd7+uYPmpP87EygJOyj1DLTE
UfYicu4pHOJOQWNq0+NbKMGjf7tPUqGPJRcSUZvo3URFxs9PQDXCQKYlJwl3hsYMa9iF/uAmSS8Q
WOQYKPLfhuUpshG3My3MeXmNy2rll27eXZM7gc+mGGBWIhzIjb8JaPhlTT5pQh/WU0E20KtTmKzT
ALLl9LlSFL3z2q/lCTXw0jZtKDJ+bpPqztFYcRYyLVg2C/JJ7Zez6K/OjkTbMU/olRBePlr4S40m
uOtEoBdyt0HlLyGzz2mZWdGkvppVflLm+En7m6j4FzvxWtW8fUp/wTFoIE+sFbvbtMP7X7PpD11F
W5dc4lXwmgIkdwFJ6SbDytVPRvkxWiD8LKZ+88gXN11B7nl+9LNKLmKOJhdj2i3+kTbTNujqv1A/
3+kufGJ39oQblvwCYldgJjV9icTojaEIk9NVQ1nED1dbMO0o6Vm/WqNblTM/FdUuqc5kibvkcDZL
dBQYbC5l6c5J7Jb3ATuXSn5UVuAkwU4DzBRLioCLDBoWBwbJm1f1ht4Gb7nMlkzaWiYmCEC2+8Dt
UpfRhdo5mAVwVxlGLIjDw31qKDVY+BiHWtYvovkXrO7/agX0KS2YyHx1dDhXCHxw7TH22C1WyV8R
9+OerNBzFhJIkFM8c1QIhF6PQBWEykRCMl2y8kg8aHyO+XuZ2JZlLgHtQS5AodIDkJxcSVBDYDo1
CVW/fiejYMcomPiI5ZrrqOt8MNj8cNLwHOQ/lUgmqbq+QRqTvxa5+WyS4rNKlA+dsHtFWN/oVUfw
RZQJwrDcZVQi43VGqEePfVibr9YhJcNtmVp2j5kY1CQJCAoLU9ZgGeo206k+VGb3Ck1ghS0vnxlq
xuJZ/SF5cwYD0UJxiFsaM730DXJ08hYmjql44gxHubmBZ6iax5RSBm7JqSuzm9AoYflnkjSQZqCE
j7LdZ+WZFELoT4xs8T3nziQwPCDdZUZiWGHUIWTXNYhEiCo0Zwt8FVSz3QLBR0M8PqB8JQZ7A0nc
l8iACkzOqjfCIhoKDN/9NRJVhsEAMtNH546GcW7b3JPhGTHCO0ZEDWTfyUMuxgfUl0ehwTPZfiqU
AvxdBlxbssLiBcfYn8qdMXBQPenO0vE8IBxjqW6xx0Rq7GqPTxR7TLJLX0AcXAkIOSyH68feYJOV
4GxmST+c1B9A6c/df433EErazP5iMaZznPzV0/6txQr+WVbis5TNZ8+6oyaOrqGdiuzkuZdw7cI2
DViseE7RRRRWdUZxDnVNdqWmo8uAK5Qe6kx02inj8sWxC/uTPPqVMb4oTSdZJGOuxhhIW5cwYxAn
m/sP6JNk3JVwoSzTWao1sN0Y7hEJjQ8aTwUPe2DLMu0Fl+TGqVRQxiZ/FU1kEqIei1rDei2vfMsI
bcRWftWWK0vGDTx4tr70hWunIZaSdcQ0aY+yJiyb7zhdSOAW+qsAYlw7zDPl25TsFhRXYypdAnY0
0ecqhmdaKCHk7NK5kJDPsxidJQw185gcdLP3QC/bUvSx5OhtYddUPIiS6mcyYG0iwC1Ph/ep1ROP
KXiIOWzeh0J/z+ToPaqI+0amU34pRfbRgsAW1M96Gz/KwS7k2pmMhD750OPha2VClABrPmhgtfVq
WkzLLnC+xzjILAhLtnUW0fF+SN4kIH/KXUCCGna+6G/vF8SqNCmxjM4ugIEqbeiONGJpzI+z33zF
Ctgl9rnsJs7AW8PBab5GKp5OgioFVaBnhT8c5Zbai4FRbV0x4Y/gTJKz2DH3Eo8Jrch4sM6N9e+0
v+2Pbtb5PRNpFTuixfpodERaeR0/TvGbM+MBxQdgLXa/FLsFvZ2OscdZwc+HMN0m4umqvGlZH8Qq
Do8E2+KRVMBlh5HShlLhIOBRESwYr97XkQLjX6yw0h9baLfbBP1OH9jo2uq3rFTsQOundmDbpB2m
q2zyv27yCYP0VM8HQYkIBgGs5hejwNq2DJOkv4qpdjZpbYWuv2t5/mDT8chf4idyZAAycHr0Zmeb
1HL3FNfhhRWThermBWwMv1MafQa7I2L4iKJwiLHN8RQXgpfRwsRt5yfR5M/EC3HOC9DrSC/Q4pgY
hsaRmv/qlPVEEXTmSqnDbT4KHvjOSAHMo/lWBAyNMW1nnMvdpJ0TN6uZ9xroxQYv9LMhYBGlX+Rv
HYhGswyFb/3FVBdzJQa/Eix3h1gbAQXhFlctE5Bg19Cx2SVP7W37Rct5sjZ6LJdTErI5xEYYo1lV
YXjHYNW0qBCwlfGVl+dPsSd68HHPwIVFQFw4056RLoaVsoDFt/MM5GP/ZIyNPG0dtKP+otO2YD+z
91V22eilRh6nshZmXEneFcN+Ftq7ELIt1lBVhlAkgCTmEAtWQYVb5dxHp+Mx0ZTFs7AYGOLdTJVH
7rFh+rCDKMIw8TUjyGZovEO1rRca6fWnGw3oA+uXwmOSrb2/zOxMlCeaa544UnXxOwFaZ2y1+ASj
JYeN7PBi84pcu0QsFeBmp8lyGeDF7rG7M/IDCuVuZ+ARMrnk2YX+jWkJWQRupmMki3AFOw0r2xER
PdQFPCqvrv5kziNOEhAzQBFMTAPr3SIMuDTVg8SucEVQtNSsaVIbEb75TjT6cf1a2MrA+3ojKyfP
EjjEOUpKRpZdflH5IyeRX6OYjN4BdMLN7X3Bhd2AQUA7V6QZjA2cGOiBcBg4lKEJlKhTMJ67BeP6
f3w/x1GYf5U0xdpE0ACosbypiHaeT03DEJagwlw4SqjmQPY3UeSv83yRKuFiTtOJTC/MB/lZY9Rk
CcbFms8ieeWFbAU5Qo80ENY+6FQ5+D+WzmO5cSztti90EQFvpiRAwtCKlMmaIFKpTHhvD57+Lnb8
g6xBV7VSEoFzPrP32p1tvXKbM0bHcxOMWxnYa7xbudNG6Y2dCkUumidF9ll2+NKPzBxIIk91Sqwj
SWjHgQ/NHI7EW8X8yluoiBm4qkiKFnF+xZCWJH5AMT1s7O40/uaU+Yf5jVUQ7tMHv+8FT6rBeLH4
KCv7PNk4qfruirf3yiYl6HuXsEKXxeiA9XSTu4szocPfW6ww4BISeNUfE5NDD+x8+cqg8iKSXQzp
DrlrR0BwZtc7uZ13m+1KYjzxMjy726I4ruYtGQji/9CM29RYgnrtlQLFg0S9NtCsiQ5gAUPkhAxO
id6Q1FMG20xG6Np/pqLa88qOfMOtQlwb1hewDe2uzch86kzgRfMQrcIOham42DJ38WxwugC7Fys2
KR2vq1DQoYxmCGuY5cYIX2Y+r+8VrrHugsj/OjXqrQKOHm+ABf1Oh5nfO+c0xCqCOjKM2/EsmcJt
sEnjwkVHyPIOkDK5EHPPCHSp2IsEoiG48jlnSMAAzpF9u+btxWnic3GbP3JCqcggbFK3ChhFQrxH
64yKIK1UaO4DlwnzZbt9QvVKkv4u3aEQDLTP64S8DZA6C3OQB3NHkqCB8VvVu0gFpZ00+b6abHav
IEWmJrQcM+BIIV+LmFQ51BJSPnXEdx8metJeouuuLkg65iL2ZWq8AfwMqglvWKcjl/Vwc5Jnp0Ge
phPJmcMZfmUrgQ2YYsbQYH+TRt/31U4xqIkhfFtZEkhbExRkfI/SIeY2N6arLGnnkXiUbfX8AjWl
DVLrltiKFw/dfuilsySV13VubuRIjzs7S9GkHjOL/aDVH4HQsXC7s7n3k7y6i0iO5k6wZFDCfNHD
ftZJgUPMZ4D/bB7WyPieCEvyI+6Wm23JqQN51Uo6lRRLAkMN1MuUEnQUTfkd25etcu3dFjs+6+PN
sebbPT8Wwn7Kw8DX80aB5x4ULoIJ/i9W4Ax9VCG6Ss/pS2z2y7htcQ9hyQiK9aQXOWvVglwfh+2s
3tv+VEl+Jj63OUGJzo8C+oH9bAritt11WG3InunkR61jBBfWPSVZejiX1RzECjMDa44c5hzWbxvt
LhDMUwd8FOJWB/7igHRhAdZ1ZOlsYmhTvcfQgGjosJA3Er8iTdajdJo8JtqDMQL10UKmXlGbgiLq
J9xOaSgZHANq5g7O26ZW+Gd7Qr745Rq71zQkY8OUkSKGEeigVUf5jxNvJ6X5aaiFpzi5Mvq7niYQ
vr+0UANAsP2TkvajMsZHD2vAQLnbJu/K3gr3iqI/LtY/E9Fu3BlHeUMSqDfHzY4PW6OwiGzwa6Qu
qpO82kFM9hs2TNso8N0Q0prmgUaIzbJi7qBvXJqo5SsW5yXVz8vIs5sqlxnzpynH1FuUUN3oabPM
LMG+OO5UOKGK+X9Zx1C3f7XYFXdk3ND0rKiTM4h1xoH/SfhG39wQjiXuWHxghylzkDRbF1qcxyQE
e7OFnA27b4LciByJtf9gH3saho28nLZxbvEEeGiJWVuNJ01tIpLd99JIoMWrecdi1B7EvAFEeEmq
MBdh/MlU/ZhnfydF3zNay7Bejpvm27l66+S3BN+v+Bafs6F8lPn6Ec/lh2Ev706QNrWrf87J3rdF
QkI8G5Gqu88se0V5FHzaFgF0PX+KetcpTEm18qrF6dUp40uCm5IIXm/PxmvWAy49nVXXBP9peWM0
MOTSaaKWWWwQYM4Uppans5lAUKFSAEGXVeyz6kKG3okAhIwoIrtnFjqRpkQuNyOQVwXdHubFYEDU
HWNdPxoAalOSAkaH2T9HQ7n0QX+sjM3bkxEwOJjx9Ny8yVl194U/iTrsC/aqMh36gQsiwKEWTjzX
Bc81C/txO5kt3aN5blnnDUmy73Qfl5b3kq23NTMVBqojNGRpw41upsynIZ0tLHdtCITzOVlTki2x
PKfdXdPyl/ziMGzuvzEpvGr9sTJxnIzliF37SJjVcfIJfvfgZcumc5v6+NoDvOQBPaw1cq31F9OZ
kylIsAirrWYFrZ4mC3qQ6M/pf+ToxMGame6YkSF0Y9l3+QeqdskjTXJQkJJhXTJHkahZ0Qqq50KG
PsgvbC6DRdd9f9q9UpYUBw2k+l8DHgiSDRxt2W1UMARy5uo1OuVlc0VtuXjePHtADbi3FBpB/iM8
vpkSw5kcoBqxE9qQTSRRj8jHRmcjIp9ccHSwtidonOu/JSxUurZrW1Dt29llJMOaGiVNQKlU5qnH
MEAHn3NtRsOSfjpO+wW3nEVjlZ80pyVRq20v8iy5PUMuhz9Eyh0X22JzNnkQs1F0o7gbCXTqGANt
xXQY/89AR0/V23ZkmVJYVcY+x7dcSkkgq6CuRlJtYCzljYgQqnYqv9CpRsHXPJRpfJb4yAkJ4eGq
yy89V7/ENylf++Sa3vFakyUaZMODa3fOm0snZ5cY59lUMF+ycCApvEh9gJCa4Fd4H65SKJE0WxCZ
4TGPhL2DX9inzYnGyyKfxk7dlHot/a8u+dnM85Zk3pLnGFsShtKJv+jOcVr045Zfhk9orTTSvpCG
oC/NwMlRLGeFJ6XZzo8/M0MPTAuQLAOqJZq37GTnQPCIVWyPatfdGus/+RtPwl0rlruEm73jU1qT
4W4txKCn9zEJjTxz2/9sDUuVoWBSaZjnsVM6rhnjX9aYryOAyMaj5Ko6GYs8/wYPOJ07Fzk+F/r7
jDaXVmnK3EmBL+boUfZldbtivCs1VkEjQ3EmeypT90wiArM5s7Y1yajqcx+hI+M1qtUa6llZhWq8
hRMXG8uwHadvY4FoUb8tW/mot+ZThptZYSHSlnCJ6sQMxDaGr4+B5ymsdfBjAk6kioH96OCMKqT2
ljM7sTLPISZuhf2iRntR8qh/2p+iQTU64bCaSE3XdObOS5USD29TCqbv1UIGjFN/pAlA/JkEhK+6
R+IsWXwKdmjhRwbgYdIREnqHUBGbT2+u9EY4RHWVXdQYtGQD6LAtR0q31EbwCPxGyvpdtqXuhd2j
9Cj68oHZBDjcyazB4yM3eCie7Oatc1uN7ppsypnWZ59NQZmPYctMd4ukbmOVJgJbXsF77WMt8Qvr
KsuzlzgiqMwujNckWktB/mmBSUo5kQ3Ca8+3VrbIOeNLpdZXMexlvT1LLmp/WQTsCwKiKYPMboPJ
94mAucx6cukq+dyLFkmiRriHt+x4wmIIdWT0Mikr1yyY852d07DC8Yg5Ci1d9muSuFoI0OS2xB20
CrH4xjT4nYqFzDed8Z5u/cUpPivDBDQKr/7mTCW5RYg2DJyeOJQrwDKGYxxURvNxWMx92O5execy
2oFZoXNirrThluxB0pb6kagFf022I1aTg1Yztz5oStAlqBs0hO2qDV0ede2G2HitXQWGxQDDIoGc
VsCw2I9ALGw8S1OTH2q6L4u3tVXdnETG1hvI/ObF4rCMkwL6wJV9jr9wTm4qGe7LcKtUIsHkm/mJ
TXcgQmEX2mIhD3TZsStlG6EyktOaxzhhhSNqblNJTLeJR9n2EC3VJbAayy+1jAA3kq5STAkudyIC
LJ3dSZbFuOKE3zMNJKIp1bgpkruW/kvBvjpF9ig04zHGzVNS16c9zc/lW1OVDwkfId4BN9W7nSrK
97wtniyoY7LWQBJdqiW7FCuo8RH5gPBWHCmtdpnZgWjEmbRFjiHpuZTiIiv8/DgaqIAh1vZ2G27W
16w61w6HKhQlRnXGdRwk0jMMjt+ul7zLb51/amnBd4vrCg4zTB2BpT4l+SFfZFen663cdosvMeyI
YeqxVR7rtN4XyAwwlWE+yxEiGjwt9FT2ZVbYTKsAfZvublrVG7tq6FAwCeZbq9ChHfcA/G9KtdxS
jJWNxtBs0/f6RjbKrabiUy946i/IlRUd4hJPIJt7/ikSFF0zjVu7MeBFM0yP1ZPTqat447iieV/I
T8Fz6KVG57avN70b+SaWndL/ZummijSYLBE0agFo0SGGt/WzPL/rFVq/U3vBb6mqjGIrd5P/o2Q8
jMQNbLMRtRe+8P+mBUsMSdpEiNmBOsAkCdV4lomuMnVvxCXREx85YxWu7jUub2P9ZavzUx/Y/aCD
hR5aVmqUZkQj7/SDJVjKZjt9MRBh4BUgUQRKX1AyZsWhBor7Wgvgp4ARtXccH5y+FSeF0oJVKrJI
GpXIcUruDDPIIHVRc5DUeSDIOrap3tA5bP20n3XGTHp132FQMrNHbrTPbR7fh+ZXOVgXiHTr8pwm
44nDXAvzUn6AVJBRPvIkf7VF+15N2fuLR3CYESgVi4C+peHPg6zgBL0kI4ynBmFNLgvbhw7lEwfi
jxLLQFjtKiLJ9uwYHfuYTz3NLwmIgoocUUly3jq7egrx0znLuXgQ/0M/hXt9QTxJjFS+6nDwlEgW
W9RlFH1yFVGA2USqplS/omVuMXvShq1RxHC6w3oc/J/uc8sKnooYIRDGIbfcJy/juzKyTE2P5tuC
pay64L/IjxPxWH8W+Q0xmm81s9/yZ9NBCZHyTXhxQoTnFC3+OJXHPP+zwZe1bunfjfLAKJvINTkg
FvNap/FlkRqydvaOzDsY69epdee6jP6FSpohDKLLWACVCUME5T2TsOjrfIDDrc31W54md4FIBZt/
6cjXOgdBF9egi/OrM7qOjVCPSAmyL+wLXYRkMzmiaiTVMG9hSjikHgKwlD66LSOED6lbRGkN8Bf5
zoDcliVczoih4mjuF/yv4WXakDCqb+uQvKfAQ1FREp7SU1ouZQVhyoAjYsJWemPjyNkJ2oWDZT4z
Wj+i2n293OdJjaN3UeSwCz0C2j+Tcvm4MIpvEeo5C6Q8LZqI6+yBeeyXwMg3/E99OMrcTyWmjev2
u21qenKJTAe/XLiY0EM7Jta5JRzpPTGJh03dRZa8wJSDvNHM54kfz8CiWZn1tXoQs9IbynvqTQ8j
Lt6wF4TLhl0BWhaK/HFY7rJlvVGAJJOPwdWX2To1ZMjSEeFWCcy4pfloCAje/OSR4M8rdosEfJTF
dd5T/GZ/55GhggcHIlBILmgLLYhXK5ASh7o3CZPFQolvBzm+lL+ExNwmBhUdOaPx+7KV72winuVe
Iobix3xLSR1SQcORpvx04D4ZKRnf+PK1lrdpaw7OKfs00GD1Q3kCAL6N3txisUDajPq/rbZT0tcn
fFwMEhl3sveWWj3UO8T6jbt1i6cSYQ0xyO38VZIjJVNCJUBSQNr1y9h0jMHQZQiLDfQyVo9gJ3lj
0E79t5NHpjPMbh2i19kRgXo4nLFTmKf4v4ZAB/2YkleksUnUi/Y2vabxBiu5hKcuaHUDjQzAow54
fNQ6XOi1hsa+RLyo4XnnB8SVCpfLRHEx4lOfBywmdlh9SPDy6h51zaydUs5CfiRI3Aukmt2Z/4yQ
m1dSsnn+0iTpbMKvR4cZqx+mOn70ZIO+1LRkpi5JFWWrHWryGi6/peucptcRQag1vgpbAukh1fGJ
xq4rvrP5BUxkH5gK87nJ61PVWNnNfOiSeNhvDhqnt8TgWRTd2ftVtBjALIJMX3/ptCDfxZAeS+9D
tS+36ZOoXNa0oLNj62qP3u+LKuP1u5mH7aPlEl2IooWgmJdB7gimSfHxvZG5yOrPuRj36UuZ3dDw
957Z5QdKDpZlMal4WHVZl7MwLUFACdSP2uL3o+lrSUJ+2842ydcGBCGxR6lBQABW8lWOJnVs/HaS
D0SXkhJr7PtWCftkCBVLCqR4CxjOgk8lOmzKLvqbLpXnDjCBQBi5x0moMyvcMw5GOa6gHJ/jOhSz
IBjHckse0ykG8jyIgPnlqLMYLkki8sCaYrwZqAkyT8Vj7AxsGwmYy6310ruIzffja7+aAiI6ChTR
DWzw6lqTDjkh7oKrmjC2pMlb8vHU/ENMGSxbHuomfHdo7WVztWrQDFkaza5VrJFs8P14rYWQS8fu
+lT/JY6MDWYlHMWbHILvkCQE4lgu8wH9R0Gzhr1ARQCiWEvUYbeVcvusQA5Yuigv4mgjYxleS5p6
slpD7h3OKcFDUiKjqUMB3Nbc77Orsfi0yfEVFPasJE4j89wU+p16kmbFk2ANyq+6yPxQFFKOJtxF
ysr0wHaxnXslJk4s5uZj0fcd+JvhoyBUgpNVq3fr1LKekqgZW2rGHFgGBhkkwRpIcDIBPCmWPaI+
+NLXGQuP+ewJ+hvRu84YPTMDheP8acAdSgjCbuEtIUGox2kvtu645D+VXDz1Sn2SevG++RkLdt2R
/II/o2L5+qT5ddm4ufgjc0vGMx0E7a55s4FcVfvkXUBPyGWUcRwFPgkf/cJmVtF9NF7JdNbxkzkx
/jQydXV9w4V7SCx2TaK7TAfkOyjxWBN1UxegV87wLW8WB6hy1IrHOhESCz1qVBx45pjoiE5VZZhE
ubqbXrFRn71if/Zd9TWU0mfhLJ+6ysM2FlEjy+/TsFzXNiLXYJR8qeAyHpyjlJuHPJI07QCljMGk
eShpSJkW9EnGwJBump4UaUQHP5hEa6fIw8VawlmzuCdyRh072Xf09bkyjsmUmxWuEMekAHNKINyO
OsZR5kgU6UM/yO60ybQzWRTvwlG8w+6NmKvcpOGnYhKeTfOp9jRMYYpW3DI9vgsoeisragnUulS+
j8rw0SX8jEPyRdz3QOWJ5EEtoXKz1XHsF3UaRymfDlk51LaKyvt57L57vFQTbMgRqaBY6sO0Q7PJ
mN1Av2nsTexb0kTw12yijyng9KxnC/7Z2PvzEn3lJ0v9Qa16lBMD4m/92ChkkurFhsXCBfEDQdIw
m8eMUbQVn8eEYkj/u4KUbX73JwYm74sclIp6VP9Bu8KeqKLgqZ8r2484XB0zHLc1VPdSwUzzOz/O
ZDWCT+auHErXcP52oMcaDuK1lMIE2oLp4JCRyJdjW0u6OCmQukssa7ZHieXq+OOxJpusC2Lmg5p5
JFAZYDeP+LYcGvbjlGu7WV88FEdTtyc6orx5E3rTT1P9W8okGDW0QGziRwysE2aZ+rFsl1QZ2GQQ
SJ+fyA88itS1Vr4L8pVKkkwg2kuf22LyK3clNQfwXOFPfelhKsbmZdhy7Bmy7vaWiShNBAPPhTKP
LEA7XC1ytIC47ZFttDXdKVkTCgeozjSRT6JJWSlYVzEJIBbFAwJrPgw33Af0P7FmvSXix5rJ8pOW
xxQvgPqHh13xnDqrH79C2DztBcYraVXFDePhG5pcntO/ukXfd9ibsf1Mzfi9FsNHVegfFhddYWDv
XssP3fk1fRNZAXoByvVEn9C5jTLs7NkkJjU99/uMxkePhFZjK9RDYVVRsayuXPMwVuwJlvrE/XKq
YYRb3F4gBZu3GLRilxE4KDsnjv1zFgPCBoJh01mSLGZMj6prHi0812zM3gqFtCRGQAjjCw4beVl8
SES6wYC7RGEp+GzHUJGaUFnyPWPcpgm6uI1kp41MbH6ywh4R+QajiNcNzg+0Jn+T1HFR85hn3ax2
JaZAlf8yzvea/klu+2uEVLNBR6y7axHK6K6V2G4vjja3ZM1+gXxnAoRWx5tWEEvKt0qFTje1+ao4
9UV7kgxl989AL65ipoVQZo++vi1+vgTAYK7TNywXJ0cODyT2XzkX58bcnj+F9Br5sdTVP1lc0V7Q
etmV5vaMHjZ0lzm6y60S+B6Mo6Y/ikHBFoEZaM1OE0rQEnRx30Tsc0nYuAHu5ztPhiXKasVN5LcY
ujmDOY4kfBXXrMKtYN+B7URz89vI5HsuJbtWIYLYUrHCjGy8QjtHhgLFgl9+vfFvcJwLqNrDd1xv
mN2YATHlRA4UCJNXJP43sdZI28JHM9khcQg7OhAmnoR1ZfOwo8MLcpNmuP1cGS6QZ2f2ALZlOufv
GFWzTjwaajwBwYezaPqobTJRyzdhGrzfY0jAXbeyI4cvreFr/ccedLR+qx1InlLbw435U0q7Gk6T
3LupkbpMgtxEYX+KS/Y9RyExIEjRSUsFUmcTNtw23xuhwdIw04qZALGKoJz7oGprJAHYyHLEa+h/
TP0KxeVqLx8do9+UBXo1mRAHznkyY7sFsoFWQEBQwYZCbNBh1brdgn2UF/xQyfy+dIiLsFlzKi/n
bwZZpPMtCdZm7ulVMECVLbA4x9IOtCgeNAT69nBcewaqWDBN854OhM/idV5QRst15VoU0RtALYX5
NjtV9lfrucHEmmEsvlVsgqqS4tpSqARVRvQLAWXYtRmEWuE4NhFtI3GIWHtBq9ILW1aEsdNunuvE
Pb/g3JLyR4dq1hbXeJoJBRld6em2a3mFez6I0S2zDwKLsfo2t9XyNFGerLaPDPw7y/hPb/Sgxw1r
xUelIrXe2a3Xn2TGkA2+mrA/xjcINXCAnV4SAjxZhw+k3XpKUpQVGA9xH5Ll0sTNzdht+h/Gc169
amF9YoihIzRNvLj+sR5+btfnWjJOVkDbKj2ZKP+OGRvCOxFBzV+SXXrWczWvrGpqZ/wUZ4qAU5xM
pxaVbo1KlyI1hf0IufA74SNoshS1SeGPfUfcZPIv0do9MHUYX+NeHPO9nCpe29F15u6AJKtFkqUe
C0yTbnvui5u0JG+QHN6KUtllrdvX1UMFT1x4ut1ehMUCbZ2o1dh6LvdFRlldJ64phodDQNeajbvp
sxv2NnboIr70cn9BfvEmTcTCWFhU0uqMe6FS9rjLHQj2M8tybVfw1k1Vinh49XUBr8hU94v4NgDK
JkR+L7iTh3B0psMyMPcGQIIfZCaw40orptzMPtq2lrVzoKd4dTac/egcRi8BGKKf1Gw62TLRBzVZ
zIkvMQtYtm+teZ+XO0v7g7bsobsyhpmOqY2djchKFUuAgyWgYdGYqg/WGtuwuBNKTpTyg9/O6CdV
Ntkdgiv9xqYOooR+LpLxXJRMigmDwSvIcnU/wwjcCJhYJtisV9R2nD8KY3spyfZDx0+CxDfxNewC
OAx0yCDpWWNlxiyT57PBIGUz2JcQlOr/ZdmVltrvCRhNYNoR3Y5forKeOn1GTQaq84yT9UKYqzsP
MVXD+1j9LuGoTngAqbxk0DYVYbWpb27LS/1SEpDaysgeMMtYcHOZgXOl7ZykdTubpdZ4SV/5NVpg
q+iesPdxfDDfZzP4wqhCy/RSFd7VC/ow/Qzzjz5kF/gupzz/ZjSVS+OefNaMQGyyAyXXHP6thE10
9KSAbSTlpywhh1moXDR3Jhl8ISGcHmynE5fWSF/i9a4NgrkcIyOHu+3nRVosBKI2dABkNWYm8RdP
mY6rhMgtUmU3CVjlNtA+A9DlgMs8uyXLwJvGxXQY4TAb1JAmEGaTnJ8Y3I0S9eWM2hB6IFPjmWTp
lKuS5VWiJ4cFDoxh5HdoS+OltyWXEFviMk0u7aX86kQVxQiktB019Gti5gBxdpr+rKV/rHnCEUgk
BSORNVxn9WQESVIEHBAGLTPRzhx/Bd94Pwco64ZIT8iuAOKSmV7CU6ONvwZz2slvPUEkmvOvdPDQ
yUhlrV9Zkd26jdnr5G3WiuQurDoAP6QGsmLdUuCZ0K1UFEbghCRKfi6H7phv+GSR9ZuAFhg502j0
JtTL9pjbxV42t52sBWVq8TjGwcYaRm7ozoUrmSwjuOoMRJmpcTBMUtxrXjrFFeTdfzj+GP+naM5u
+2n5Vqaqf+Yl7yxzO4NWxzR2tZKwBsbW+HdJCLjqp/9t2LLHXkrns+/jdcjc2bSiBUZgU5hRvG5R
/i4FunEezPyqEdBE+JdrQVw128iuEwBjW2iBLKxGJVisKjALHH5EeJVADG5OXR75Tg4GHsGxVvB3
dDc3PydNSjMMD7ze8PR8KBv6UpoxivIEhx+lPp6xlxNrJArDWvY2RX9hWsdeRvH62dTKuUx5pDQ6
h2kgBic5Z0KccmR61Rbm+hxNz98aljXKb2Rkjrf27FFRv1iNN0Dztg2id/DJAC7gcaL9qszfTZpz
mau+IWD0wf7M2yFkteVKhHOpZgVfVwHx1vEhlgysuvbYMZHbWFDaWENG+BIWJeLInwTGxPTdNMhr
dzWpjk1QihJSBb8jUCNvzHmZx+Pqkk8TD7NGr2TxHL/auXo13gzpX5r+lWoCihJ+fwAaqa4jJeVr
6xdz1fdoC4OFY3kYYDughApNZMQWG5WcNu7BoWn3lStlf0r9s53hL4FTrZNw7IZTXHxN66mPbZ+P
2tcvJSdpxwOfgjijACMFwmTtCb1pHA/smOvkr5YSCRAzAxziq8HlzMkpxX4OTlXZjSD1G3fg86uI
VTPtoJBhS95sPAHZR9JyyEjm0cEwBL8jOyJbPiyqX8d+aREyJBgmrAeJhtxR8HnjujVsz65aKFp7
2r8Wa39L7vcQuwP2jZYpXInYi9R3ChsajXGwwlaTEIe+MQIIWgkTc/4lDzdQ8IF2G3XESiq+G167
1uBZIigIqMmhEvu2KxlTUEPtE8rGnmTInByxmNxPhxNTgJ+VYA3j+Nkl+b02eMUBkMT255A/EuYE
iDP+Tyet2xc0NjOIUNia3otsO6RujIXHnvAuKLCjybVXR/PQpGOUoN8i3VrBZzDRGuBLo5I6jJbn
Cz1zMxtRFXfBsFqnXlmj1FqC9ao7OjyJlz14OHMyE1qoDyDo8TOiZUrhFSmsOGJPjW8qda65qO9l
kDJnkWQ4NoCqvILM06Lt92JB50KwZ0l8PcywomAfRgdqAGbCym2RY/SPrcuuE/p+ipxgsJGIDJG6
Wb7MC6opuC44XauSm+1iBNVLtpniakHAXnJMOBL2f4jqzg1Qk669D3L5bqmDKyXMb8vm0X2a6Xhe
5fk07SzXeXYgvN6LkSXcyKE+IDM9xGbmc3xiTgSaIBuH+P1/w9456HBGoVxUHBJpamnPQlRJbznT
nIX5XeMpfK/UH9OGrJgUWqgIkvTXXD/KHlp6fzQ0g73B4tVpuR8sqnUUFhriqK1cbnOqU07tdfwV
HX/Kdwbp03fNApaf42CQeLVEBDseDcQzw4sK/VH+9eu90ShvTFiJ2TPvqHLujts7DSk3DDaYINTN
u+DmVG64s2vbU1Fygfroq0iWlJ0BcUf+95GeWOMiPZoPxrJj6FZDUDnXFWGOQjlkmQY85dB8O7+S
KQ7sSQ+wSVCp3dP3XDhvPZ5U7GROdiltBvx4tMVaHV2uXrPvAGYLbNemX1BMrTftWRE3q0P83x5C
RywDto6+xm5jV4V1KnNXAfHnFyp5K3SpLxFaOlZOJO3xWbLU2yhNdxABBr/TNJyopXnQ1j+wK4W5
V+9Ip7o2D5bhza7+mguAVIO/q3902AtLdfeVWfqtTLc78X8oWj5puBWksJ02eH3df8hiR/2Aduxu
6P2bfY8N+BqS71xLwFIT19RVzYNRbtzJaxGJTqRbY0+U9+etQePRNqf0NvYqt6OP1+QoJeNRKMrB
7ik8WZ/AcdKW8WopxbMvpWeH+JGz62hv5QfL3rnxxdT4uql4KSq4LPclNQUbQfrbRtc2zcf0Hf2d
9rLsYtqkmNdrikgb3ON2mPL9uqoXNR7OHUlW1D8HwzVEg1v8VMaTv14/MtgoMbCeKfxoSsU3KTeQ
y1QgtwTm8xhGPa8tbLpRGw4VbJCVN7n6kNE1OkcFKzEUGH+wWeUdlEq7i+W979SAdbbcGfe4gahZ
1Pecr4HvnkDd/IomgohN8sVV3NRjjGagXr3KqLxXcEIOv05PMVdBF+VocMgWnp1z45F4wxCa8WMj
Q++i1EQ+QyTRiOyGe9LG52yyX0P0PbesRHwpr31lLPyVkZEy/4oH/GQHRn70Fk22vUk/w/dgtSTQ
UE1dLNtA7UaHy45vaoDCLL5bMe4ybsR4XWEzDWWg2p3vOqeSHLfxl3OSL0wI5z8Kq4CW4hJtHbU1
sgis8ypA9RzMjQXWj65wvyZ4T54cQ3A6ZRkXm5uIHsUN9J3btCu+X3uDbMKC8mJuvS6flV5ARlBO
BugASYFP/9gmf14HhoobMp4FEb7fr2OSAyLY7BXhSXqrLZaoLTB20HAKotqdxZ4W4M+hs5aXJI/G
5NfUlKyGHHQGzNXpS19bLEMCsj/+KlDxOgMVLyMFsIBNV3j58KIVHewXHVrwa4UG/3o8y6hIzVss
GTdTUm59PtwEA3Snb68Z3TFRe91ng0ErWLgims/uFRn35jyBoxHvPh5MnNGbpnozGUmREtyHKvFH
SsvGcV91YAovF6nXyRWkTEMW9XgmZ4Cg8TuJtDz9j2EewxngFur74ntlUjLNCuy8+sAjDjwF2Ci6
Pf3o+PoZXNqBQUlGeuVKVwloPxMAk5czHsi6oPtZiV6SDmM5Hv6f7eSUBVYy7I31T6KjV9NZCIKZ
sLKj/bPlNlv0YsdNHGpVfeauP23lfFJBPLJRjBFpyupbQ7DIvLPr+Iw1c8ulW49iVXXjunc1bPLo
F8NJFpFVX9fFftu+1oOqK9c89TrpVlpFgJS4LW8TEIcYh2Uhqp025PuhIq+wQ0BfkppHLoXHJOLs
bKj7mpuMN1NHKiHJN9ajtyzhC12Mo/QiKnd3mdyKbk1PrahOMErDGZdd2/6kRB8A0VF78YVt/EvZ
k7Ylbwpsl+xz3Lw5jt/arn3fcuex5d1b+f95Oq/dyM2u6d6QCDCHU8ZudlKrpZZmTojxaMScM6/+
W3yB/z+wDRi2Rmox7Kd21SpgOC9mHFG2CQ+d0cNe91PSeNG/44+Gy3bFC9OdhozmsIakssfKlRPh
Z+kYHLEiFBDWejpzaqHeF3py0sEMBmGgVne6GVeTd5Bm8cwpczB3cwB+5JrLn834NHjstoCLzDAH
GSsiuBNXiDEoDtHNWioC4zCoOSqZSnWhHZIYhoKEQizKIo42OfJRmpULoA3xOxu/1/jvjqOYxBWI
AROJddkS7WTI+rlidHUGeUQOOucxBkcK6yh9tuK7MoRWyoodzJWRVHespPcMw8pvGVBoOeDVB+XJ
yomryqB/qQfb8sG5Mxzo1Vj3Z5YRyE4MT7Dq76OyowVXPk/XFFIk2vFT4gmuFRh0SEXx+aT8+t/G
NoYnMBwmThYFb8qtYcFr0FfF0xr5jhUTvRu/BYPAvviUmArxzHlEdvQNvA2z6cjLEXu9gCsY5ciD
VmMXpNOGMgoSfTtQq3Uk8QtCDi8oxSL1j/lbzns+V6Bahls3JBvn8mbNxg2k49p8puyJoqb8Al7w
RV8hhof8QxZYOQDLkHyDlpOMym5J+JP2vGtWrlP8pSz9IQdyhKGcwYyH19ErnwY5qqguLrLaoFUf
4FmfenZ1HRLQxmbbhJFaKyc1bS/crnv03QJI0snErqSr1GClSUywgudUBW7P8kPGjo5TWV0eAnXr
SixeM1W5EsVDpRb28z8FmD8zaW81Bsptqpclni8r6rh5Yd8Mq6Pypd04wWop6hM222mYsFYEnDa2
qrfe5HdRiw8cvm0l2xx2OseGaBi9lrBaRbm8Q4Z7E34zkZfn5JlIvyzgqxQYvwhFLGKz3E2bEGyn
/Jr4UbpdF6SuZEuv/BaXDQ8SwHr1F01Hnxm59P8Ugz+GNzwcq4951t/1YnhXBRskhE19aAhtzUHB
CACUPIh5vdMbrxTdqxRL74M4v9dsx1j2ozhAb4VVJlA68hs6lsC/YClrd+mj2gBRIfbghHhEBU53
s7nlbXqvZeWttMp32IumPeIKN/vHS5Rbcq12BbTUoxnWEOpFY/UH2l96hbmVLqZxvMzXLekIONBD
ntusf9n4KGdVqS9EHRed6vrlYMyt09IiVa46duKepkhXv2Mr5IWf8y1cxTORGLVEPKE+4gmxVsEh
xY9ZU5M+uqXaXqnhHCjG5UyJyzSsjelJWiAT9INIrKOuhIPOXxKBjtXsDi/zmMpTgpvD0bddUPOl
wW1PTU9bhdzCCSO/r1JQ93gpc3ZrSdaMTiYaFzFLb5JGdLZdbSEnmdL3LpdNFVg0kGxTipnf8mdu
Yl1ffZErm4CuDxGX+/AtGb9y1aSR8NCQB8Y5GpAhNdvYa8t/Hbxe9gY05QEa0DSoHGB2qZXydNhw
MgEPjfc4T34zem/127BhsqypmNUuYs7zz5/r4WQwJ6jim9T5Kkvc3khJwIME24o3ZF/xGC/DcQNH
Lxs4VrUZ5hv8MTIL+ezQQcPLCXuf6XW8vyXe34BIgDc9xRt2cibqlzKTNHFJMpbZI8kjw0mJWqwJ
z4sUIhpfPsfh5JTsBNoAtFjzY1BiyLd5FEbTNrmIW1TOVdU4lYG0t6txpb9S5hpbt+dLawy07WQR
AhHDFW6o5v1Swljlgx3Lr2KpPrf1lGXCYcXjkTvgkM6RcDY5KeYqcXMTc1BGZ+5u9yGAIKOXDP2l
57VbLDQVeIs39jFuH6dsWveFonhVbGs6oLCyCgpjhxfdq4rlshKHgOWlcvJbzTry4rmOKJBTzc75
J3tPJeO9p3W6pOnsaUS0SUHS0/v5mryycuo9xvVztAKuA9wTB0lmvNYkaVaPILVMwhSReqPmFDF/
/Op5lrQNtg6eJRjzQkJf5Ig54iQecQRvDvXLYM246qDKALdToX9aMPqNGzomZ3Mu2TuxyLZDA/wm
pAnunZhLPx9V+L/0LrNuBC5JtLfGJBB/CznVGKpJAjBzTJ2cySj44pgcOZPH6oWR3I07uq9pUVLS
HDnAbVrs+lheUS4jze/0Gn/y5JvGsWIjnHNyuli6+Spy8jFg89uDMrylNEWyzu2OJpnAgjiiyAoh
wqgNYRmEnLK+V5VCNo4tMmr5dALDg2ubuvZjP2x8s3yj5urG3/pNANmgBXOPwN91WNY2vmQEkodR
2PpktfU6mTR9t15TSB7NNt2ynqiw713J+iRRwcutOfapyTJoDKdcCweP7O98LVZcLghwh+kne0b8
NCwQoFNBDQvbEt7dj7UTjV8IVUl4HfYDjMQZZjoSaQUHTPTcaYXvqXbN9AT/P8vEG1aZlYLcFGDG
TyRre2YYq44nWJeKqkM6yv0R0gMlsHuMNuCwR89NmnWBAOQtv+pwMeRcPHPZO+yHXEP7bnJsmER2
CcupkcxaXg6njt+cY/3CNChQpLQS9NBuxTMaMnAtVVBY5B/+FiJGpuVT0E6/1r9pJ9zO6bFLwXyA
bhIaIPGwpynZ1gbq0mz6tnlmDl5qjWfieQ6MLDq5DfelapZ4Ks3BcowBDcTpxOGylfmtJb6mp/8K
JTtVGy4OriMLtM0cPO9kje30vyXqb2I/X7qxAot7288bsfWpSQR5hThIt2PEP3Riq6rqm5fBZfFU
i0D/qNorUoyUoQiJpf/RTSx1lFLvl/JKbNgo9QPOm2Oq8ftc8OMsgUmN2Rz2DbvxDLxLiwWLXH1c
IpYBvAObVo3h+MU+joz9QtmBCq9dlQY85n4K0l8rwKcBLo757YMYGROXbLK2pKe8oavL0x8jlj6d
eTHW9VP3kx6NJj1MbXrQbcrpPqdsfZqDxIhTf/FnAlwkHUrBoIY4pWDj/B9cb6heNa4PYFxRy2hi
/0UBpirrM+Xbf1EqcaMOveC+WwabBrBx00L9z0RsmbKKk5Y8O7ziHa5Dg7E4/m/Hj7QM7sPTaNZn
Cq0Cv8PLypunW4vRcqBA5paGpqqe/+5hgc3BBdamJPAxKeYst5KjYf07QEjlkeRabhbzggncjQqT
krzBIyVzsn4KPNulYkzrVcRJL3CtkGfaaCZN8fHKn2n6xI0+Yz/5r0xfo44KQqF4jeuPkiPn1DwW
an+jfbVjHATHeGOlQgnRirX7397MTOikZw+15ngZCZQSgNg4QoPgPyIuHXaKkeQMEgi28ZdsIK5W
b8IU2QPLdhHrfE69l3jZKM7aONkMo6/1OOsDUeCH5a20l8sj9pNX/W5YwXSa6Yr4vHoJZfiplCCH
lytubPbRomp6nz2h/h3/3ShACgpgnyXbJPyL1JnghFKA5VHbI1gS+wD8/STy5TpzjQu3hC1tFGPu
hfYFza+Af0uoDszBgbHQ01N6U/3U9MJVLOLy/FfVHB87pq5Mpa8WTsLC5SwnQqCz38vQUDWpdjrs
0MLyN5l+RDO+NMNyTtmmxmxTmZYyFpQqh2wBVKIF1SzJKbOklqb+bbGZNJs2SC0L89nSneDKOPFw
UxbLEQsk/NdhQShEftUh5a/GM8U+U7b9wRS1YNNNN+sGcu+BqVt+z5CRDdx7cX5q9eFSMDcYf4wl
uZTN/TNTNHzSSO/SvxJ8btYvnmSWHrE6zNpqCI/M7pMYbS+3iRfB73wjVIUxL/f2spTBodoXYUF0
zG3nkUy4DrpzCXpfsEdIl7uNVOzgHwCfrJQ+GBMpMPeBJ+vtlS+JwLdJ34QIBgsL6VMUyQ0/+pYV
GO0M+9aYs06KkK7/hgpbgQiLx6e8/DcbNLz5MWUC7eqy7AcK55jUD9UMo3Hu5oA7TDzywOrYIrFG
UDxMO8QWbuXJ5IOUUhYzarCioKg5MSJW8kReQEh1f9uUY/Ks3PKVdKVyrGkjXz0jxXQ9PwyO6TEU
oqqIqHTnOEBlhk7ZUsaC0gywnIPnQ5AqKRhFFUFNFKEZI/x3PIiMTDuK0l29Z4kE/ni89j8iBZKZ
+j3HF70KmTCn6JuqLlajuJJPpPeRJ2g0VGNvmU6ickFkiUGGC7iH240lKeJqBwIb/3KSPqkYd1YD
bHJ1hW03GwIf3i/BVKn8C7IG1NbqIJe5UWO6YyjITgb8QVC8kSK5grQbmr+qsz01nJyqxJw6DmV/
lqJG8rOJGqBKqkY7CKE+dLBwBdHDVwp1vTjVPVoTPhM9YZ9WXwTGM1MjrsLRGQWbJvBQ4Jdqza1b
kGejC/CcHNv+rZN5AGK3bAe4zGlYmrS8xoCzMCLO9ZVVHgU5zauFKEh8CNZLKjIgG06nMtGAh8Uo
nWolE2rjUj+fIfWq0vsiuVN32Hjej2wCVO2rwubKc6UqJnv52lp4LNxjTNi741rG6s84g0WLqH0y
4aAfp1Mrv9fCa8lTbe1sGuAHfjaZQVjk66vT/9JOFY2929h7VTg3eijr26khOBzXXyYOKNIu6JdR
CGLkVKQE2yz51OF3qkGt9YV+Wg35pOvyCZ8KD7R4uaUWMlkbM0Bm5DCYUqPWT9T4klSUGkUY++iY
LzGRRfapD2eGV2eGHcEaL0s+kt9d/MMuyJMJr2bmee6je52u98bM7iYqikCpQez2vCDGegskzEMz
K+P1i0B8hkOrpvJSE0WsPP0hRnng4Iov0TmDoZoiunrvnaeypbHGD/nXNOcup+BBVg8TnqMYwqnJ
OjZlty8Oo4tNz1UwDi28j8uh8gp2RVpCaSr8uNa4NcZ85zH4ZqJoHqEOcphW7gWnH6AlBK+RHPq/
Oe537COsj5r1kKO1xegXK09zqBd+td/7KyhGpQnotCLpw7OIZhH2wq8RFVcs9MdmCmi18DOjCBQ6
0DDA2y/1mnQcB7Pc7cZvLd3BzoeZHbSwgoQ2Xjs+CC7+RpbDvjpPGDpmC+iORigqEV1hu+tnsobQ
V9bly0Q4iaiIatceV5nklPipLU9gFGJ+7YBugUYpgM7F1DAl6luPOM78w1MB65vB0bNZr5otNzxs
xjqgfjowovgAzvXQ/3SrH2Mdpj3US7nNsmmP3D933J/etXczjx/tI87IYAyVPdhKrDovhqBWSTKY
9LiTaZGBAkl8BNGZXqxzo1K5XVy727FGKqlcwhpj7xuUdjB0BHNVe7AbjHmjKoDA3xLjO8LTHlg1
+6Al2d0vxOmgiSVg6alnxQ/TrlSt7r7QAx/8JblgvlJJ0ESsuUz2Q+MlwhUkKXbFYlQfJZ9hnOI4
R5BkIGLUipzXIJn1cJEISsOXyrz2UcflRy5tT45BRX2vJpYmWeVZLFbQ12VcdqKiOgv6VQ6Blm7X
ZQb1WC+AVEdc35/UP23w+Pu/NVMfTqSl+EnTa7VPPkj09P0qk7eBKI1pLGk4feOH1hREk9R+GUGu
d/k88JBYcckq6lUazGsap7fV0AJ1AjHE6ng6NVFzJ0ropTHO1I+IDJF4IYWYPSTG9QiHafJI6w3b
4ngWvIR7GpMmpna/TifcnGko4R4ox+JYNV7BI1piMiP+UeHW4zMgHM7byEDQjhFbqcM6r8CobDSt
QKddyeS6WMrlYN7Ln1rRzxTBXRioVxajkuSm+vCmBhW/HnIePGNzm17CWMQphphdv2eKfjJG88zs
+8xV1rNwNwkAcQVgvV2GoDbZkJd3WaOml9yXK8dgTgSCv7ZworfQ6RlrW4U+yXK7AHmMjf7e/wyL
4sZ/uq88f4w1sNzqXaZdQo0pwyL0st9g2XBoBYTERTtoqnXA9mutv9vZ+qA4Pt3pihKdG919hywa
fe3EOwaB0V66mEp7KQftHI0Uwva2qrcottphitG90q/KIJKSF7glgBVV4HR7MOyUDwrU4m3vL7FK
d0EtCpWbC8KR6yZ6XVMqF/Pl2A4gPKX0uM+tuBHr9DX+AJ5oT2awTF4uf+CtsDd5Zn+dBDVYOl2b
fZNcTcR6MMNdk3TfFYwWicDpy1BuXbKa5egW8X8jeyo5Tq99kV40X7ALDvftmxUrB1XCPJfc61Vi
Z54G45tyZjFMozqB03QvfpaDBl+4TLxVhVzbL0cFp2Hld0TGRUH24WVgtuQwlWXYpEFxDNT3YLvQ
dq/NQCs7kss+zQIBpYNALoMo4k9JAJux0EFvlZOJCIewR3aPVp4cdQa0X5lYw+rlnAGe1SDB8I/W
VqxJo0G4YbYXQrbkG4/jx42TWJhhRK6zFWOvcfIzvyQfn+OBphBlpANVFY0Qrha6AYYocIJWaQSD
bnHqM4P60vJ3KzfgbzPBQE+8rdmrQMELBBtQP/WYXHz2WgBBWe+tjasBXAFItyAtW1BYNW6Cjgre
JacdwZ50+doC2V1GEla8Z4kbym2A268IZHV7r3uHviRk3rOkQkdo9av1vVYbWnYVpNIfAdJoVZF3
IoKLYUekik5b6VNf/ELMoQzEYd0TX2IGoZA5G8kjq3gV1OlcD3BQZxIdnf//F2L5VwzZGyIjNB8/
CU4jNowW99OWvMpTT/iMOtt7gWwxdSqjWoYZw0hqn2EnK9GqW4ZXqJxFc9WUNfDy/NzExX1Iirux
Uvc7HGulPeYxOJPMOMAXp9mE23rZyaZYJO4EwJ0P2h5U4SZ5134rSYHoAXspee05kHEaPXLEZqtl
ZmT8Ur31o6UHnsEqF+e13BLPxQWUeUKf++3Q+5CxIvBiE2pr0ieBQdqwfx1NCQt5F8rmx2il935e
fJOOYGBH7fJZG8DoJzsTZfeF23wVJy5Xhu4izDXzVGCREc/JHJ2ivDzFJl0OTKbFL50w4WYdOna1
bJZ9ZcmDZTQCPBzYKIsek8xp4Pg4ZBwekGQ3ZCdoIelRqGGibmT/Zygh7Ldqryh/oUC3Un8j7nBh
TlcLJgPMjr3iqsbm0DIsoXO3lepxAG3CVNluE35JlHcZJe1TudfWesdv6+I38iuJ7lUhRCwhfARt
zUwq+yXaEilue0YZKb+lyorW6hUilrDeADU9XXU4NlYe34wsvr0vNvWP4WaRcP6k3O7NlJdjpbf3
jWo+k3OjBVgPG0qqHyELRRhCljp2u1h4L2pHmI79+zqZx/n4Z+nFc/c2bc2rvFXXvrHLv/O2Idjl
zksubAtmCEoDRXZ9m/g60wdv6GFbP1Xxl3hv0ccL8s1/ZX6qr/WrM9VX4+7puQASS7df9EY243Su
FndUHwUrBEktWEtFFJ0BMr58VQPwbFCvcA4dorSd1F+sNUOqtF/Eth2zZJwgYBH4z+sRRJnbtSCt
6K+l8X5Q3yimfZHEQl+mqGRrVmNWtJqDIs8sRvy6SmwJfSdBcNU7u8ZvMNBYoGRY0P2swy5RunVZ
eaoc3eS0dRdglHFJG4bZnNW/Z6pnj830pyVTxkUnF2lI2M9+0Qp5XMyCGoQh9fN/7dQfNCI6Nauy
iEzDiAW8EkF4VoeCugB2XsLviGOjuaz+GiKEHzR9BDGyUdRuDwzsUQQA2Z2nwt9oci2PwLU21X/p
jDijqqpZXYqmcUQqohXkuFFXRptWkrliFopT0IWdFnxREfiUugWzmEMdEA+59y6YxhvFiTLwk2m2
hXkMezMLqaWNlGP2rUbnlFS3QEV5e9iJj7hH/eQoYpEnU1E2I/Z1w7Z+MeyV5HArWTthEA0bswPx
9WFUnxaKYHIg4FKDJGxiDmBBqngvZVlMljjzXbPUpCgr4hW9CnCU5Y3k3IItuT/5VY4mS385nGnI
ARG8s7TGFM/YlD0XzoxWYly3oOVc2KHjlev1RTDYA8G4JJejVXZtKntr4DZh/CXUnONfPaJb+y95
jxdzMEaDEKAMPfoPIGOYal3g41pPAkFd/EymYkXYPAz8FkofXzHWThAcQMSQSEr9kkMFwLwcjqKh
rFckhxYZBHMubtKTrm32ZMFto0sCvh2RifWsLv+xfvdV2uF0/CGwOjuOge2RH7ySOFli+guG6SEc
eo4k2nQyuCYf7bw46m8iDz3QG/PWVQ1/mhdz2E1kfuid8ykcFIK5cs0lUT/5kqX5WORrM32UVReO
287qeh01Zk4U1Yj9qamTMgb4x0GpOLUjWR+TxmDDEz7iTnDr7qCSD1RgkFqXmZJEk0d+oRN00UUn
iy9gigZteFuojkQLx41LBY2Jg4mWbd7gJ3SbsyWAalWcmBCiMbnUJTntV46rVuti70Uq8kWXSWl4
whQq26eZIfisI5s2zU0FTxbShzI0j/itEMVnRG437o0PI+IQUtN+VYt2O01O3Pf0rNyavvP1nEQh
bOp4LV1ue8vywCxR6sg+sHs7z3TdDm9zS09yOdlnEJTweRUG0Kb6NqV/L2U6j01mDETBOSviSWwe
m3KP1dp9STNIHItFtnKmTDdYt/qN9Djz9XbMlr9qpV/7gSJ41pnNb+VaVn82pigt7W76u9oY8B4/
tIb2mz8C1ex5JvDy4D/nMFwqxik3lxMbbpZDOhk8i3XWXgaBjVgBC0GZg8kDaKQ+EOiWvZholNQI
wrUD8k9kq4X0LQmolyIZOjpezpYdi9GZRJ/N64C0R0KvwEzj370DP1JpLNJXvELqapORssHSfQzW
9BFXqqNE1OG9TpZ01skxUOkdsQCslemkFCjf1EP01kM0hrfGiB8dv5Q8mg4CO5UZMLLYPbY4ebBN
U+h8G131MhrQzTXpBOAx2ZBM6GG8nESuo24YAf3ph6jLjqOHCXUB6DbD4l/0N5L1Uops22hHFX9C
d1/T4k73z6u0ZK8tTuLOlQYlVMV7XNjfMW3FJGdIlRgK5sHmYJx/OKmculw44VA56YN1EpCrq92v
W9YngyizTka7qt5GfXwz4VyqpmCLOR1R/pbhX0oOU6YEBZWnEj0rRAfqkt6fHNp0rBNPg64D92c/
Lvdy0JKsQMygfWV75BSsc4OixGXTp6XR/DTBFp6ysG8JLRpuZhEf9fc843vWxoHJw2rDilW1xw15
FmxxIJl4BOG2tjxEOrLsTGCSfIBdccQhrtn9RMGzODjqmpAq9ul2IYht3QybaPS91jhFo7jRPM6a
YgxVdQ2haky/cPtjPEb4pGEJidS0TlLnoXRo9cLakB8qP1EJcMYMLt5r6lCys7RmvGRR/ojXamxm
deK1HYeiZiocpVcPckvdZq4GfcaZJMfyasqujPK7Gl7lyQhMTaty9k85oVMaCk1H32k6MRZKIuow
rvAVUlMj1QD3bzp0MjRxPA5EgXnymygAtsCKZJitQFW2AP0wEkiCYAmjn1On1Kj9Mqn2mSy3Z7I5
5o3lNZHG0uw0iBMSfX2cQuuj/YvsrfWcNLHVE+BtL5/9/NDplETgsCUEt84b1BH2H7kUQjg+6zod
ZartHs3PkKoHLcIARr4AXXxBF9cSRxart6yVadlQ39IZcYS92gQxeeB6jMjIoxXN4TjUQOfNI7GR
o1mlMJ/WQ/fW9sTJpz3ZdSgoWuD5hUAe5OJPa9H9pnMkvkpy6dRRdJTL+Tjwa/H0OA3HWQmt7LCg
+Vtwl9Z3nb7Aur5R9KISqE5E0iIyqu8g08cko1Q+K+rsN2rOqF5FpKKZQsbJWLDUM4C34wMNxg40
PVx7bSMwB/B0qoKmkMMt3UILXle1z2koAcUK/qAOSmVh8bNeo8U8cOIpyKGxqPB4wSkQMyhdp8VL
pQOPxNl4CYDh5UQO298J508dVU3C4qdQ32vQNbwYj35Z7AhNI6ZZFUAdfN6ZdVN+lh85kp0Yk/7v
r8blFdY5H5mXGivFASuT7UIZUJ5UV9ECLIHwyuYzWYqxxDYCIdeiNdXl3PpK2tU2ocPRQUo5un5S
0SoF9jjirRVPqUGQn3VLJ092q7wJOMi5TNoj774XU0xBXpRz7m1CZRszCxxGOqmHYIyUvMWvC50b
9T8VMjqt9n4zP/r+/NyfCYL/XMdvkc8VTO0mYPXYExVUdSo2HSAFwTecSwbTCPfikIqeedEefaO/
betVBmRAuZnRk5knh6pomDvV4hYb2a0ooyupMNkUz1aXszIUL/34w5Mam/y+TEjPGSRvbJEVN6yB
AGN89PnEVWyMZBLdRf8l0nzeR7918Z/OEtOace9U7u734ZbQYTXFoFMIXgHl+l0vXyKnS4NoNUYk
UXEbnt0J0au4TbyMzbW2LA7ztEkB3gABo6fCbMmfw9J9dKPizK12UjQV5sFoy5nEFnW6rHD/Ypel
utFjT6YhON73Y4caHccsOOpcYl19VYBH42UeTP21yopHdcSBgSE55EirsnSy7EHkSPSlbjtu7SJX
xTUrrSs+Pa9gXyPIZ+R57ZRQUoce32RXufruTQpTZ/c5WPWh59HM2ZWRpkbFjGXVLtFbVfTaDU8P
JRySLVmhQTqulA7PPSJHDognKItZk7TTmkUgEtMwsxypaM/jsJw4vm6sIaKVubfydRG9cuo87bcB
P11/CB8Iv6Ixvgq/e7EjNtG7VCSpKyF3uEjQXM/RMFJDR+1YY12rUrjGDV8+vquRdBUFFPIUL9Px
X5Y5+AcAyWqq7KTEHuLxPahwSaryUX2PxxTDyQLu8/RKDG0+94gJ45gddhgdSWOqEXyDnTgO9mJk
MQkXENJD8tP/SglFxNp/tcR90WaXWticl33UkUdB5brvkPB6cn3tq55Pbk7NlETNFLBM2Mo6sZ9K
nLHS01/FAy3p4HIiCKWr6Rtz7XOlFt84UlwYXmGcmadUh0FjaXR2Ste5sg5l+s+MKVFaMdj5g9B+
lqvxmVnWp2ktn+av3RAmjNqD3JX1ZpL022dHiBqCvQLyzYkpFv8ZpXXSJ3oZMBhiptUM1aUYgph7
Jq5MNL3Tw9iQLdwakUyeV4Yg8oy26dDVAyxGnOx9MNWMU1J3yGrzkD93KJtFld1ka7eN7i8Xzwu6
hWbrF7HAY+AquXCf6OzSbmqgb5cLWZnEUp2V+cOMtRCUQVAjfDbVLdW+mqILT+lz7d/UOyVt+BBj
vvqJvTH3/dfICoqXIMc1jlgAb2MQrxzoksFw2dIUDEMxwxA88KNpjoxP8HBK86iUaQiaIIRiE92a
GVLZyHsS/7PZ+wsATCjhwW7V6Y01WIQmwPYS5qJxXekdWLfiEoUd3aTGlp9Y4IXSKhwSUz224Szn
h4zPRF0B8lPwk9OAI5hzyB74ZIrdKYXty+kXxGqMedfF+bSRDUh6j3jOU8e/YmjjmbSCiReBkPVJ
eCxfLd+71ZA2ZA+d1fIRawbnNo52WAu4bEKDv5JXX67QVzURQ8EHogm+RQvZtAF1u5yXTTwtgBCS
KgqNuQihVvUyPy8X8sIjqXYHI4cjM8AdklyrENytrnaMtCd+FHB4v9OC7I4AW2WGsg2Fb+vLi65p
F0XlbCgNV6Umtg0F4DTkzFSwCNVo4dg1AF9jt0Gc1XqzNNPfdMs1gNfR+lByXmXqw29dY9VmT8Ii
dqsQpQqH1WjSFFCc/GGEa4LaRvsQFygbhxEtriL/Z/WBOFHJYziRBR3lI5NcWqSK3fhxqgmuBWzC
cDIZwznBXS/yOi2+ZnKWn6xg2DM4Ey/LLPaq5q3ppoOig6dmMo7Mu4YLu1iVQ/IbLIw+X3ptvlQg
gObTKLIkk/CP0W2sSbtTZQ7NvgpLcugCNmTKHwcUqsZISIcdV17mTQHC2Uv7OYzG9n8wd+mBxn8U
74q9Ev7hm4XeGTC0srg/x/Wzxv3XUOZiLcxLpreiUeRkwWR2q/HsZMfosoZaT1lUVJ+sB88KvUCd
PCPyNAy2FNbcDHzOiT7hEtDuuXU1+uxqCd27VnUf1k146LTldswpaTv765j94rdJvftT8i3C5329
fsy68W4mnELU94SNQ942d2lfIlsP0E/MuqPDoXkz/ljAaTwpoxtZ29tzSn9YBz/Xb/DPiEh90oTr
9EBNd4S4eKhJK3fTRVii64qY9lkppOek+mjVWCLEBHAXlUQgKoxHAV5RwWsmkP4uRe2hqZptqXBE
Yt7e48PIy0dK6l+YXqdNvUXctAS153E+oFPZGaHYiSY0+c3iElOW1/i/YebOks/xf/lnu2AsIRTX
54X/tOhaiv7J6yW3OSFK0BD1Ai4gWgLbAwJZZPdsvMDbeKkHPITWq4phQOktu3M7rK0KHDmKBvBK
FlYTyr4p/CHY+l7J4axKZ54zlnAZ1wx2W3ad9OQaGSqQ+/liAboXkvUIOyoBTwxR4Hsgscn+0W9q
SNPIoRW4ZtaPSGG0f+5+SmwvWLgVw9dY9KcEweRIAhNSunBYeNUabPtlNvP/bwWazS6H+7kkVaPx
0CNFRrxf5orQsoPaUAME2al4TrOJslqeOZyjop5rgE0IoX+nxBGU1WXj6xbPZnZbRty2JnApXMiW
tJVx10z2Sqh73ue2UeRJ7y19tgPWtmRlVrpnYIU3nCpuqmL1XQQ7F9GWFaqrFfkwKTSoVD96xoKk
aI7rPBzT0sHMgIY3ZAnntgytuztzxoCEWXG/tydeFIFn/bYEKaTqesNXkZv6af9+2+vM2/4XIis+
G+OwLHCla+MDrbPEXr5oPAIEnBvYWnEswqhygHoaCMK1dCkYopTSlb+sZL1R9YTogtedHANDVh9N
HJ6yM3t2kUe+rJziSTy1R6m2nKV1fmV4Ops/f0k+EGGFCFDdYOg6dlKSuuHmrZ88ZY9iVkO21MKg
/SqptkocjA46pY1bQE/AjPxIf183d2AQr3jBADjuviMBGXKvgh1yb8F+JMVsYPnpZPOhZcp7V8Uk
BNAb96OpxCNVPXSVeoAaI8nMft1yKMXxMOucBUG1Gnhlanh+I0QnbQiYreiflHFhh5sTp+LBBJum
Vb0d8/9JFKFYq30m27aLSYkwv2ZWfp/S5b4fpKFGlvMSrqgiMs0NWOtDs6tDphZKvkdXZEdX5dNR
ZYGxPrKIJmdKsAAl8uzJXWQUK1OdnbfRkW3C2sOUALSi6t4M6O/qdhgIi3E2wW4kP2Q2IsZvKfg/
ys5sx210zbKvcnCuTTTnodFVFyIpUqRmxegbIhy2Oc8zn76XTtdNVQEFdMKBBNJ2pEIif37D3mur
OjyElrCW3i3Z8C8sZ+FmawTwmkg2Vgl99nZh+LsjyjNFKI6dY5dVvzMpMMuLSF2NZsBgiFSDB2Qk
jt3nh2KlvZVqCNr+xO1PxSAr5MBu1EWl6ZbiS/WBb/pIsA2Sk5Pm/SgHzucRvrRLI6iJM2Kwzcfk
ZxRF0Op9oIzY6VcxiGnuhE0MJOQr4tL6nXntaM0t3MeZgi5K6UI5jCbpMcyuJDF3XYjbpOgU4CuV
u9ZJ4Gclu5T+CTk7Kb27SP7WejIDfhqYLwyKr4mfDaUUd/oPUrasni1yxRJpdGSgZzl+ZDWU9F9N
zcA+RhCTdRDD9iVOeULTZa+Tc888mUBS0iZc2p4hWB+yO4y+t9bc/5jjVhW3RlpcvtumODrFbHpH
kdNnKKM7DtOeQGFXa6m0/mNjaij9vzamUYJJoMEtqOxSYzyxYTt2oYAcbSfQMnUMZo3sAeDKH55u
X69BjeUyuCDw7nYt7cr8RDa/73HBs4HslhZpyIs8smS+zmYKsGsJhlF4Okx35Fo40nGu2yNKoEU4
EM5hCk9YvBNXAQvjg273FfKnZSBsRYXtk+0VtAx7UwXZkKNaSzxtwHBf1vv2DfKN1y8gvbvsrN7k
2PJMIWdqMPpqjuJpfBRd/0oyKepxXHUTel+BU7thUYwxCI3IbSnn2zKYBFrUGvAvTIIkIwIEKkll
7FaTYpVwgI2BgpFczDN+HaPJXlXgGYwovXQsz0mwrgaPQswdendOUeYkJZeVIxHNK4k46XPNG/4S
BY8CSeZgHty1zq7mRYa0J9V4lOHsxetDyXBco55OjDXM4zEcyiZE+56wBYFipjTxRNmjqeXu/73x
k8vMB+AMP8puzVzgJUlOmPRikIXMoAobHM19l4A5ekozyD+F9oSOLnlfrzKGVBaeZA9gQnEmRTl1
7xOXLysVrEK4QhhXmIByqw5SxqkncLs25ddEVt2eB5yaCvftSJBoiVay1K5oftLioLAGL6TSL9UK
FB03L1InWxwjf01knxdtsuhGWaQIQMB2I7i4/LtFzN3uSyMLa2htRZPf2Cfc2eEMI9kG6jPfwY7I
FNC3KphkEtRA2Tdr0Mz+D7Geqok6xXIp7cobjSoBYVhFuCUjlWK1c/Bmz1yH2EcdkdO6H+AfzZgO
GwnoUYncGn2gJISVaPn1elaIuDssGvW094PkK0keo0GFgrHDmwVcp4R8HmSR0ymzR0gIBFPnObFD
hwQ/ZRaD5ZIAQBHvw1AwHQ/QCboJ5Avp+mOVR1VVF65iqhkFCgk/1mCitBOYpnlKA/6HV4i6jzFy
UU+7OmJDAP2uiRkezS7o/A4zgPK1AY2PkAAoExzc0flRIAQSMS9YTNbt5sL63Sngs6LGm3WUEuyS
Y0w6OrtkRdbAEDn4pVyz3WAZuoBUFEQ2PF6YRat86QQR1h95u73n0/oW/V0H8bEcm0FA6br4dRz7
XTF5q0Awt8ByOv9TP53gLfFCQRP3Xt8xHxknP8/jA4mdh0yCEZTw+nNiaxrAkmHaRWd1bS7N2F1I
6rmk+NRZ/48gJJL8eIelFUfZTXCff+elWCZn1DWvmlXUDyvDqZ3Jmg8Js7cOjW2Mf9ia7BMRSdTu
KdsHI8MHpYOTZtkE5SRZjgigTLZV2syPfrBYKTIiSd90ZDYz54MUN35xSGXBi1b4R8kZJXsGgi8F
QE5LxXHLKjqe721H2Tmpdww09/IMzpf8tYuF3+85ikjpSNCDoCXhl8b+C8aytZxgyrGkImF+wQNM
5hc9MKz/fUvOKmBROnVS8kaaps70DJhFy1xcoPtomi21+gtAZH4VHYIHEX4YlCZMuaPxsqDi0NDg
5kpJBCdVbE3ibw0TSlN/bQ9YYIon1i4l0go58zfcFkf5TDKGCkGUk0iV5d48XDuLieSnaSvlV8u0
EXPvGsPueXIorBeUvWzs92Zn58NVmZ85iX+lvAJboR3ACBzw1RxaYQi6hhbKBKw7uxY/CfMYAN1g
1TMlpuelAWa9ugkaB3Lsx0SoVOxwG8BJ1PMHy1oQ+9NQCjNo0f6QG0z792BuZKLfMkRUZERZqxkk
SRvk+exO/ZtixtwurCjeoowgrdqif+33+sr8UgOGPF/NUtvNKqawOLEjrXQy3B64Z+ZuPuRAzeT8
UmbzpRl+Me/aRRSGy6HgZUjYUlpsKTTTdHTvukTqkQ4rAzWG2bILtEGd8BG721shGSxLMQkK5rFi
Zi8NK1z6dUrIB1APm8RVeI/o8zCwTqVnxdse17Nj4BtxwcP58UCZeZtnT0vnJ8Kc6w9oFAsCdyFM
bU5eO84gdq5xIvglYe8/pNjEoN0aGjNfR7el+C0iW4T5M3V/uTdRgDJYO4OAEIKCMGAuGBvpgWl5
GLh3SwllX9XtH5YEiyW3dGgZ3MRlKh22Jj1EbJ8lNFXzWajwL9mym0tSaGTtiXmUkh6XmYY/b+ki
9oS9XoxfsBcI7XDLGwp9rOgRLUvC3dPuny2qk+vWfY5TwJabD74eDQbuAJ2QegulJdtAJbk3JO4O
moHyIoKmjZQ+P1Zbdu9m4bY45TkT4X1BgFp389pezOCk5NOxZRtX6/tZai9Z1uGUbEmthjxJjKBo
CsEiaoeog2CTotXbw2VqO9RKUEiFFw1OHTbpp3bZw9jsD2bhE6jlV6hWN/2crAZGkxe+V6xZd4S3
eZ1+6hkj++7csA+vY/k0ZCV+9RPiqKB5z5L8QK1I4pnfo+gkOiaUFVLtzC4wje2J9fDH8QZ0xVlG
nvIEqmP+OEhev//OBS+T/REwTFotGL/jfVF6aq9R1Q9YKSwwSGOQIaVebGWJD2n7whPasquwqNTD
+hshv4d8gox1xbrpBMWNu605ZUd9aJyZiTVBvopK/hIGX3N81VYJhmu57zE6yL9LBC4zuZdK7HbN
y/C0R9Mq5nW2C1GmCqXpV2wKpPq00o7RGUqYYRCiYHBxOdWL9iaxP4j1cLO+iN3MCOoV2aepkTvN
mn+CWeSKGHaxrWcBbLb4S2lkV+t8/ZYXOzhO0ARw2zQj4kPuSwE1OcUYmRNeTnAxnjbD6f+uhn40
QXLwsteLyHx67QciqU+N3LmA5XmWzQD1FlpEkquSxqbuGVb0VbSnNd9Fz97n9ruNe2zimE/xRVh2
q6jMlJw8Xm76kNxNrm5MGT3apbnKjgzl9yCQeSSUjN2S+rOdIUusu/JNbd5AQTno7SAXhB85fxg+
9DEm5zIhD5rh99JDNcKJOocrtZxAgEqm/NFi7Ng9qLSxxREy+ZirfFbVvrhdkmsxLvy5xo1pNR6G
cXkKP4CGS/qrIdsRxoSa1aViBWabYg2z3HZ8lYjYrmQGANRlG6XJJv3ZkCn0k+aiJ0MAX+v4QXmK
zQHWNBglrAGb28aTZsI3ltOVY9F98K4lvOkluc1UzMIeoaCB8jHSMmR/JSF4XEbxfWa2uvLImKsw
sb5mjfgu9LYaEeDJfZ0IONEI9zUn16Dfr6uBZM+DcSGm0W9AmRTJ18aCvUNRn8yNu7ChMdgRbk2y
561r4giPBZIuzHFFbPB5b4Nw6bPhynIWZ/tANHxunvsaV6h4Q+Zrkr1pkMyLDkoLJ7Tgec5Q4A4u
MZ/RZJEcCogFlX9XfQIerVMPVSvtLy8Qf5G70C6ibn1Gy9JZ69JnRBJEgaRotJAA4mD+y0VcUQQY
F0l11afWIkXNzk6s5ePgu+dlQoV31PTxqK6YzAq3fnouJbp79BtRC/mpJoIPA0RH3DFA1rl2o3Wx
jZ1qYJPRzB2FZcq087osIFulzzWFCLVyPnL0UcxNfxOB0twZMbqMKe7/Fg2U+bLxhO9hro0zaWtp
v5fY/G3ETSCvb4RvcwBF0+EvdatWtDtQw+LPSLPcJBr36d+on4+oU0p2sJr0Z0EbHVvQSJgYHpdm
Pog03Qh/a6FAfscYGFsJ79rK2wOwEZgZwzeVH3pCbD4oNvkdpdODhlg+iLTxIxIczNmZuZcGNIls
cRPx2lVkvMtHop/tIroYKqCsL8z2Wc82p95oxvh8UVvwNbP1Hj8lcHuF9sK2qfucD5Lbk/gMuHNf
/x4NuuqEzL4OpU4BpQc2YbJyaTK4M7lFZDjqI0QnomUIHAtQBgjlvbpZtfBiEJEn1cAY8/Udo/CN
6Lxdd8pu8GxD4uJ42JBjAHPup6iV4di0dmGYIIbpTwyv+bP6K/9OZtNbC1o2vqACiPIrdLDij94J
tqU8JoG3SWHti6K2KJH3xitwjWE/wpWgKNMRmWKy8QYULnjcPtt3pf3JsLJMwGVBDFNb4holOA2k
+VTGIQWROUDSUe9JzFIq68HwWOfVmzvYeCVcUgxLc2LuWSZRzrP8TI8zQa7mk3xHbighE46CIAL5
nZOi+10JBuYshi9GhCPD8Y1b5iYrTHVqoEkg9z4Yka1MnjmkAukyJDhsV/Z89e8kes96nD0ZF82r
goau4RCTMY6KCDKM8UvMTYjN7a6pzwpPH2ZzPMClz4K4O/hcERwlS/uYAA7g/aCqI2hC3hsl49CL
QsQAmU1GBSzhIUzDG+HdLSX5urzjFhPW66KHy1/2nXXEW5daHvL3lOGtTrd6XGSRDm2AoDMerQJ8
u3mY5JdY/e7hM2XRu6wwtSLnyxgP0eCxIj4r+XjhJ5q+ita69e1LB2Cp5TBOEHbWx0htvCTpdtl2
ahde1GnZmgCVPdZPmR7kRb/g0dhi5YWIOBfqt/eMgkct1kbHfGlPKQZZ/qpSE6bA0ooZfUJqgpzL
PL4nW9E+VlRuxZMY0Ms0tbspeyB3BFtwSyzpSYwNB5AHCy6ORAoQpu9gW140Tbz2zohCurp0jANi
wx+0sGcJgEt15Hu3ibqTmG1bJzhCor4CPBVwSkgkCVZwo8i7wHOl4LnKWjNIxyrMyGnomSj+nXj8
JeNp5H7GhcjgvxLeLWbEU2cGMsG75CGFFl9mkYQzvPCNMXZE1MIGG84pBT1oAHOPOy1ZnpYyO5L+
ZMUftc5OMlMtyjysORa2MGQt+tOWjF5aQtpSIO0wnlt55YXHxWuJc3QjYhJR+WavdRFQkcwjrm6K
6uQeGaiPZwlpzuIra+vDkrZWFC6in0GK6m9tkZFfyyP/cxi/hLb1k1byC2qhnvY25jrSrPEA4O9f
5v+01g4Ffnf1Y1N7ezKA7Ruxr7GHVpfcnqvY7vhUmzuf2COifGG+1CTRqajnMxZbgMZGESrB/ImS
LHkZpYcgTJR1yBsAprSMI+XKtFf9dRYHJA6ZhDxfBHTU4INgKmsAMvfel/ELmEbyVvLAadLZEzsy
iYH286BcqvlM4wEuy66PclxQjAWMXGH4kJU8W5i96L+03dMUMebsZDbMEZn0Iu9zYpkwTecqCKnQ
5DuhQeCDYAQ6sZ810C1RcerCsQATsFIdMMFwO4AuJU9bAn32iqfDB5seqa6+snGe8LqKp1UkxDSJ
X5V1eK06JKjCaYkeCTIVRr3jMW0zJ0mbs0o6LsPvQovY4Rt7hbmDtlw0sqQVnIA/FJ1upTL4HxXx
NWJ2MMLjmuFxyVvnbC8VSqIWwVMiIXzCu9C9j+LMkcH+R8PvcmnzGbkKktYVB/Cgv2mWcNU3yWbZ
afBomrQPpKu7gigkzCy9Qu+W7RotLOcHaQ+QEno6oSbN1FVnryhJxGKXv0nvxv6V7X9U/WBWgon4
syFfy+i9YUtAV56Ue20tHqShHowT8RmsujNUv5pMcCBGFYbKhAVQdM7XFDkgJ5Wy05rH0HKJjIcK
JpVGMEpUow64CQohdzumNdS5xLoVDwyFw0BwRXbM76tihnKxkw0H1XZjR+sBjlARC2DqsR1yn6jk
JGlCmMjgtZt7HKUPq5Yfykch6NeOifM3XeSRnuE4vgH1VjAslPznGCtVZrPgqskomRu2pI2/Ln9L
IgXl9x5056x+mSmGCqkNlFW7z5hy5shZMgtKpMFCXPUTWfSBWzB1AAfX+HMl7IfkXdZf0+aU9wGG
Kry77cSE+uln565cdMeLPWXIHUMN0EC08XeCvraN2Bq3I5cgb9OUfbCpnHWNxfJXPIGJ4nfXWUId
QxFqC4VbIfPholWV9Zpq0521VFIy8u8+igYvEfNLrhFQKrzgvUyOkwJKkvCEpPYHaT7lWX0dQvB9
DCIiA7ASkmTsZfoh/iOPRtA//UqDitoF5NdzYfmCySZF28n+1R/ZXONCnVAVEaSJbhgxL59rCtRy
3vmmnSUyQFEwlVZ2gPA1fJbjnhR02o7WocdmDraduqY94h31fmiyWs9IC4q9aP2WmYgUmGbj+mXF
bK1eiQI85fikJWLj8eVH4N+ElgmeEWyINGrq9jcTlDxzntrRlO7WQU0AZ4buoeJzfOoWQy43whOS
9JimBLsY3o9Y65Q4qVLYkdZbnIFY4/3UtSvxKm9qL70qBuov7umdWICpt9izrnjmIVUuFkZC8yU3
k0sqrGedMQBGpmb8G9dHIf8QqC0LEfv2dlx74CyLnUrDhRHAjZ+RXfvvTjcuamtLH0aNeBIsDxV2
27NpJvhoss2ZupfiEJtKsdymYqJZt9L5bX6DwyKz50IpBDmTIUDrqj9rtJDx6sacS5XCxgPzvY75
nkbzhCPlnFXWuZhbRksgUZfsvLEy2wtG+aoN6Stpb6iJRF8RIA12RBZGPaXgt1KsB9XUqECBqZw4
3Y5mK50TRj4qCqXOyu8WjNiiEl7yPHlrFv1tDZcGKmRaHVpEMp0sv5MmWwvtyxgyeYQka2UBf89X
eZzB4dvNOEK0HDgsC758fqiIElUnPbbyAjJfDNSBHSFxlx10La6y9Trq+a4UVIIviDHCwydwb/8w
pJkdI+OtfZeigjHTQCmZ/4BjwFbfg0UgRd3V9ZsjF6ItKcEPQVTEeklUcX9QSwo1xDgmAHxZBWAI
R0Esg4gWNx/uyDDsEfyFpYknNFeCRWG+fVZEx2vLOWdnX/dnmq7xACVeRxpZva6wqBHMv7B2W4rD
qOykM01esk/RQ0Fg1XkeEAmvQwRY0doZ0eouhQMJIxJBvThMbNhX+r0V8EuGkTewC01AYtKKygWL
ozovV7JrF0aE1bhL04mtJSMdrG3dgsW+gNJqOHGBsIgIAdrdPP0JhcEmWUh/3oJMyRPcaP1KUktf
hkJ6k1LdJqQZvF/pZu1jgj5QKJfKpGAgVhWg4lN9aGrHFIiiDoFrp6ngyEcS24uTzk+Yp7xkQrd6
DhIZaBYGDKhPsb3oy7mn2RLosBGs4SiIVk493QnV/irLF0vncY0ecTqC5MFJ/HMS/5jZSUp//TaA
ea7Jy9z36GgIpv7cfvcwVQlpsqzfjJ12gDk3kAOKfAZHNP3OAd01gO58A0aHlneHhLlplrmNKFOP
ebLSeWPkZEP+An/5kALKFExCbfOHKP/tYgB6JXej2BJDDZ4KeV+ahQ0wRmacUg09D0/wQeQ75uMp
xWqrH3NNdjvlIrNpeEIW5MeSpddZDIv1V4ajN9slwm6qSM9ubCSzA/T9hoUk6d4HZmLy/BN1zvNA
GpDSayB5sRdC68Kps5UgbUWeBqzHEVKIyYs8fZfiVwwFuJ83OOscpor5d4Pmrg8MRFjgZMvHKHMK
MDopoyCTp5MscBkyyEOTyhVRQnPEcE8xva32D5Ws7USymm1vqLWNjaukfm5/AWxnRC5wxHXLz2nC
iJqyAzl3OHshpxFdbTV91m/7lZJAsU490+8EH8gsPWQB/ewU/vMf/+vf/8/38r/jP/W1Lta4rv5R
jeW1ToFT/9s/NU3+5z94R5///fD73/6pW5api7qG/lbRLVW3NJ3f//66p1XMH5cwMiwbuJ4aLJxq
nRTDU1JxV1Pxl1SDYCez8kBnBRWU9fmahmIVzoZ8atvaFqPZ3TQwXblwXnO/zC1UBH945uiopCht
ln48S2S019Q4RsdyZL3IpgQbWbr07e9pZtNOz2Hh1n3OMyxG+jGnalqF2McO8Fm26bH2OYkz+7h4
GHhyCQH3NxTmFrbbmDBXAxiTBgRNFGNWZ/EB/qWrR/UbDznbwGe31f3RmsZwJsR8oLEGErUJDQWd
yfhedNYbdy+34IIPHmR7wm+NagSziH2C8dUgtLSeKeDNseG86BD+6RAwEOrN5Lqk1bxXb0jo8Xmj
9M8O+u3jybgWqeefWQhRj9/jyTMItG/2aDGsuDQ6UXmf6Zvhb2HwFq71k7LFQNLQE2dK3rZB9AQU
POQ4HtAX6+grqufYpkttBmDHvIiOkiKciJc7G1j9JofSpGdGL+6t+VFm+MIt6LbLxcrWsyCVKBq2
E+/m3CgsRwtvmd9lNj85WMh1h57e4bkGo/AQzWWQz3yyuRZ29JY9h+qUNMcWAsAGfC+ye0HZjxzy
gtCyjnhOQSxXgcYP8pT4xAxpWNmtz8A2yaK5PXHraIJj8Q7LzAq5d1C7sU7EyEVolFmkvmhdVyZz
awdaVR5ch8cIQ6eYygV5pFqZhMJgYjL0sDk+oYkFxj2xeRuZyplUlbo+PcaZuZ8LhSS2rs1B74tr
UU1XHA/XbsPc9Mxz73YrCe1jlp4QMIYa20F69rwN6qVhbrH6DKmf4VkyDIFonyzyrZ5LpFsov0gH
UqRXuVrAoTUhJEg7g8I6+SlfczX5+GD9kVxYs8t9qYNUmea7BRp8emIkip92lmvmv3TT8H6uxv15
sOXg0LFAU+qWHZsJbJvt62JQyksbuiEorpZwqCPtcMB63yh3sY3vvSZcpVG/oKO3GIXCfbYTGFFm
2h2mdfA9KllJA8SzBCb01VFz+XAa97sGjxrL237X8/vH7SaJn6OSgGcoD/LDwomen2CLrrPg7kwW
UqdO3AJ50E6gdSCPxvQQvQGEB/mY+FDuqZExSPi5LcjLQsKPWvn4vd3L5SO1FaS1GYBctQFHRQvZ
MmuoICU3OZklo13T6r8zrGhMO2U70JXRsWRovVGrVBnHXxe2zrWMfjaoR5AcW689gkaKRPu76DKv
AmpRofNKFn/jAFo5gFYOoB47Rrfi/a+PKnfAU+FjmumNVAR2pz3pItotA7VsQDJ5BpASQIESsN+0
l0RRH1DZCDEg/zMAxVQxfldU3BOIAnAawtHolvoUCVSrxcz+CH+UsN0l0CkcTQqd74A57znPUXJS
EIT3dU8HjH5G/kAoXcjrPlWRZBe+GMNrJ45HsJMl5jkeBejFUVgK/hMeVPzBmepQc4hrv4+Pu4n3
UKkjFLvAT3FICqxMwGDs495yFgK5oIBYp2PCCBfvVMywNT9KHK3zbW5OK/uPzqUIBTP7dBRpt4SB
UQtBDOG52gOMlQPQkb3TqPLbWOrvKgsQNBe9+oRxgcpP5LAmnSwSW3vJ5DDj0bIhvpjJLuzZ/KMB
IhFG88B3ocnzVQbwCgp5hSULifEqnyuYAPso/NTJ77TIeAOF+QzDgCbjwgpF3GtW2oEZwyFRLUya
5gELAGw0u9pJBRG3XRdoehNMRhMoehkMHB/NpjsSkI/43OtI+Un0zvQSlzqWtwH/sb6AxDcRaUW+
dFJSNByDjIY3QfqOxsI3evFqTGuw1Rj1YvNRj+0rBQ1KZaOVwr7SWQ3Hx2lMj0pNTEov2GOaISM8
G/i+LEdquoMGQQG4gC8SUsXWEm4+sIZdnXOelIQCQG5eDHgpq4MojIk6fsxEYWtNrSkfLJIUwtFu
pdT5/39CG5LB4EzRJF1SLM36z0/ooeU21PsUGWMbH8QxC1Blx43Oagzqte438Z3DFvcMq3H4mrbY
l/Aw1n8xVtq/NRcvEj4m6yOxrR/woFRV9yWGpW3CWUnnaFqwDardLEznmaWJwsyF7bSTl39kxqtb
hXmjfpMZLTapBqw90GA35Y9xW18+4q/S3M6ATOKn8b8gwIDlMyqDM367QOyIJpJvVVMHNfF2/Rvl
gi77Mmo/hTnZ8pT6xbPPFtQfgEuinWqaUx3PXi2YHt7GRb0Xx3BmlZOovoCrfKB3TV/XXLvJyXof
XWc2gfqOyJXZLmtPUGS3Q7hz59pyilX2ZpIGn0tY4RJjYcJUbqbSvq7/Gg2RQIaBrAGAVISHnaLD
JO4k/pV4fRqHEeW1yJFH3/xMqck2IyQuaFDJUZF42oDolw66JHkNs/YudkpRpkxbLhTNt2Q0n5Ql
lnkJXE+xdCVmtNjyRNaGRZN6xi7+ihneqoPOMA0lAv7lnyolpOqdLPVbZV+KTrqkMKG4GhltIUyd
Z7ZALQOfgaAgnc8tHm7puUU4Bb7lrQHZmVbuMC2eJF4RCFGmZu74hFHi9yzUtxTLJ6K5LY1eGgEF
BZ91Eiq6EpiBIYKY3EgvneqjGW8h6V7BeD7lc3SS+uk4XPcCCgRc76MyOx0iBA0RAu4bc2PxbjF8
ZIFoTUwfFLIxiHZlS9iy1sgGT/KlerzKqXnFUXaLtXNRjkf45TeiQa+Giu9bv1Sazzb9qEgk75bp
I0NUBk9CS6yXTEDC35wmsnRU86IN5fWF1uma3vREPygz+S58mYJ2mGMW6dlyiMGfaHO0y1MyFt9r
EzfE8k27e8H0cG7G5sRTlz1TEs1nsXqNY0LnGPsKJBklSHMox9/eSfJFuuxMeA43A/UVfjPmW5jD
ZWX0sMwtJAsX7L8ktGCXtEYB+vTmEYyA7leVMr/hYceg5px8zUAogXIGVoVMMZZDrWIc8hU3EVUw
xibzQ5/WD/Y/75X5MQzjZSl8nRBMhpwwjSrxuA71scUYWIxEv6qKbRS0/1OOWF44JJN60GOYL32N
21PwIY+bWiCQyqzM3xsBFrFpIqa/E7blVADfNuTgNdjrxiVQQCQ42TxnWKyWgP5uRhAuMhXviRwd
k6PYrMeN1YAkLjaCVkczplP3xsGBLKf4khg8iTrAMYjfBfaMgiGGLAR5ycANJaNlCB5YlSY+TeZ8
nNKnuaKxlbYJm7v0ZUrsxPS90Teh1UVM/DHiERFlgPluRpU58YSTe7Il9j2RvWz9Af9UymNntltE
QMrZYP8I4D413KvmJg1GGwdpJq09h+7e482BTUmM3xQgrHLW4UTlFaZHaKfpAY1c+xxwUyD14JNE
CEvC5KTVBSlugojAb43DTjlJxZ+JwV8l3qqu9trvSZ+xJNrUTx6WaTvtkP/i3XpfbigNWL/Xbvvs
+Fp0+72n8phkTG72zyQlRyx4+o2BLutBPlTwZZZQFwHQ1xF7mSi0IiFENa/cxASFOxqciiffnAE5
VwbSoDpvnVGZGhFMkiu9TlzEJ5MvCMvH8qVVl5OBjFRn0yGh3yYVVGuvjbV6mSYEK3q9Uh/AbfTD
iygLLO0srx8yPxsstmfKYZnXACZ+OC02cUV2NOu7zitW85avyn2yxgeV5iN1uMz08WPK2FIzD9qS
4mMa9RfSiWoJH5N507XkBubj2tX6GfFUhLAwZlr0KyY3UhktF5uiSMtQUgsnr324pMZOuzaJ6uik
jI7PCpnQuoYKuZwjtK6sWkDfkMIwrLjL4KsTUDcIXsclXLJZrICRNfD7st0q9g/JSh59tt2TdqdD
YRmQzvbrKemtIxMuGKH7mWwaZRxDOro8IuTHugsl0FpbCIFL/M9PZsmU/lvvDGHS0CRT5B9iR7T/
/GQ2m2pd1oLUsgzps3OSRB1l9FkgC2zYq6cGn8V2SYevjfqOkxxbi7M1UAdEjzG3O3FiPjmq7DRW
2kmRpUDBeULsyrJl+43VI2sqD0y8tohI1OPdLBb3fknuG0oiwGWGlBzrUQv3P9NeCySyi6c1fW27
3/GGrr5pfL1l/5iDihNT8k9nbgSqzNVZKKHnu4ADW691MqBp4ED8jRFybg51Jmn7eqwAd0DK3sR9
22t7a+Cl4oCJoDSh9vXidPCyFnQCtuP8IenCPQYxMzIvn0o+1Jwg0e62RMjvhPGSk46EKNdgZjbz
hOjM/hR74GXNJai4TxuXepCskJQI1PbgTeZZwHeJ4HK3A5avT42bEyalrddmKO7a7ZjUv1GKjm3k
ke3MUqphUxE2zFzl74jhzFavuzz2qqTaZ6Ox2xS8VUg3LNgI9Vj6Ol/tBFaIuAKxSPwWAeX35/Al
k1RgRRpGhha9KxASJ95QwMwN2PR0jz4NV8TmihG71uYKZficNc+Ew9qBHnfOtfRaizpOg+kRqVtI
ngHaCc/ECxQr+BXxAll4gap6eOnj7kVqlYcGissig68nD167DlbqVWR9TUQX5nqDuwwXPPlJJimp
z1gq6TfDXYayIWLgQT7/z1exIin//So2NV0xJRRykij/16t4SiUVEA2UCdDxO/k02s3C57QXfyaY
ywjY1OqTzkFLXECY9d3RMIlkLP/OiFJK9uoFMyNaR33VXAVR21NaWu/QwHyIAZqckuLPnIKMSTCj
p8DqXZWA5Mpsz0N+hLwDkutd0L8TErDLMzsrUYM7P9bNayJgicUaVGXZzhrNW7bYCcE22jM2gS+2
N76g4IWemVZpBlhTQjH491AqXv+rnui7qwhh/G7QzWdQwKEF5yiwZML2hD03BRr7nKBiUmL4xMzb
zbudMYCv61iZj1xf9OrHDH4Ws/e2EQL5xh1dJFdLa2/6rSvSV2Ep3/T6CoTiAUcP/RQqvdyuBvE1
LdfX8Q0xK5c9o/EqpSeB7POCqggSx1o0Yc4BriiNu5k4o0RIf30ayN0A5YcxVHXozylLsOY6pzQa
+8LUbVEwCZ2oEWpah0aKw67PSYHIT3Jushy/NdpXs5rnibYza8+9qJ8FubqI3XDpku3SlNNFqBkp
SjFJIcklRow1RSTAN/CpElojiQoiD/jsP4208ToFiYZCGmTCTgimKqfoAJ/oPxxbDCidZSBnm5YD
iTlEYez8EOD6/8vceSzJjWVb9lee1RzZkBeAWXcNHA53uBYhGOQExiCD0Frj63shMquaZJaR783a
LMm0YCi44+KKc/ZemyoVXX7pU6W17vBSrSWIRAYsywQ5RUJm2UgPwoZ8KN+tC/SQ/JtOHbVEvpAO
BCXO1U7FR8Wss2uDfscJbDeo4P6RK4XJC2DjDzpd/LR6o3i8kYnVAG+1D9zoNq/InSIp1clIJR99
TxoAsNEZNBSTrqBGsWkkLL3x0EsrZGjXxGlRoAtD3nyw24Vh7MIYaPxY4h/Cq+ygVE7GffhNbzS8
QS/8V7pHBO2U5aztUYd4p+4+NGgy7B3QXoWANwMK7ZA/Di+toW3BguMpLykSdd7ytpIdgTRhttKD
Avhaydu18k3utijTvDlJPY15KBl9KMEGUQuYnPQFfJdvA8XmbEYKO6cmjZBuMidY8N0+aN1ei9wU
4XW1UbH16DagIfiAmjgbGHUbyB4WTpGm44JbjQRODlXFWWJEhKsJmpO+18LIbcDZUfk/NBS4opC6
Pm0bfyCJobuKOroqin5Rqw8yMYepnB61j/5YnipS75AbsAqph0RR94Sy6kQCRoh78vzp13OSIqy/
z0k2+amqMGVBbVpZVt7vqtK2X01xZuD0aAmOpD3TkqEu3xRaVeJ0CBrTGatdQB9rJliA/uRl7LV1
bKG75TT0DMfnE4ZnqlG92mwqnXJweWM13owvlPYuYdBfTepGAwepfDfVzamye048OWodAGGPZppT
ZQ1PFpvxQs+Oaq4eaJ/a9k6UzS6Fj2IiMSupbkb0HGTs7RqhGkKvtvk6XKxW+ujG4rMyqasSkzAS
MnPmJFAf7U46yirANSk4d2Z9rpAgWfU6l3VHBQEYUoL395bm7xNAgHAr9npAIacJ9400w4lEctpe
QZH7JVQE66xemUjYNi2dKOuYyJKXWo2ntyShf83gQqnMaoit5wQtB+JzAeVo0XyG1/DZ5rm0qS4V
PJd9Ha1T9XHeU8ZIl1rWYSBNaR4pIizP/q0L8htJMue+znbkfrctAmTEBtjn7VcV0usUB+c2Gk5y
Z1BtJ/WeuIAcFmEbV3sDc155CgFl0w7Y+vIxB50ho2WEwktk5yTQQhQc6Zp+L8XRYVk85Tw50v/p
9ceEFvOMX3SGxZhY2tMYiyc5n59kUgplu2IdrR6M6xQ7dVIcpCw6Nkp5CCrC9DggkGdVBM3md8Py
PyyV2Lt1DSKrLEPb/GlYSsSzKL6mNGsDKwb8LTGdRGu4NkiW5BtlyBhx6sC4mxl3LVoyyhZ6iv4p
a49jvUMYLNnBZYwGcDwvUz2fEDmdDBrEdpaf1TY9y2G/y4JbsTSl04wAcoy759BuH/ojEuBoeF8p
zHHGpJ3u8E6u4vfI7IgtB+F3BpVbKlCwB5LwmEdIvMiHF+fdRcsUNsUtHvro3PjqOV3nyQzgD2ud
/zwl56JNrhaCTrMBhj9aFyXuL7Mkna21Hum3DJGznuEzDNtLNQXnuj6wO/FMg7lrYJfdAvugLUZY
B6zzGbOjTNvd8XvtUurFzVKwAKFuj41jjABZJDFUKjyuqA0pUUqIt6aN2ZKRRD8itrStRNUmgNSj
TF7+WRSXwCq3A39quL71F71ODtwDrim+mVV7tYvpYshcZ+ZzUB5Oql8fwefIpJHaHPnU3o2DYEOL
Hdslek2b2ZFkyE6Dh5eXhAMOsxcWttel+c6oEcRAcrFRHkazvlPUwGmTjkjdeoifFMl/LMT8GAbB
owio8HSOdTev6MJWfKgEzVXmNKPTAEelqSMQnRT5rCJVeM0qZecLxdM4zwDr+PWQVM2/D0lboS6o
Y1+3FaFr5o8zZV4PapRjOVk3CTmYe6SUxEWqI/2tmCJw7OgwGIL8QE6QWMsWHPkg3L6QBRvk10P7
kvrjOcq+5bF/mJwX6xTBnehf2PhceuKvUiKHNOzZq+izzdn/pV0LrVhBkHZjbqN/OvSDdjAu9oMB
e4Xl06h29frF58RDFVu3P4RWSGF03s1f+hdUCHjJMSp9QIog76nS2oDhWeyvp4lwhYg+vYU4szuP
pnLWNe2cPloI0k0JLlzN1aXqwV6Rhjw7VBDRH636Y6LZFwWWZMXwybVvJSSYhmbjNFuHBH+TMatU
pBXEUepWwSgU3RFoTOexvhm1uuv69Awz/lTJeBwMeFmJiT4/O7Zpd5BxqhBBUV0aq92OFUoxA88e
/CgyRYHGkWXWU9ZDzRNiP5YIKCi0Hee4faDoexIJc2JvOUtnrA0V82u37dIJxwVu/IRdV7sZJQKx
PxU66mUtOFpw3exiOORG60kLP9LYz20F7pCM65MeLqZme2sijlYDYzNdG8pWY0AwhN1vi5eiozlu
q7favWqmf05XmEAcoRBcb+NUQskfLnEf6NyTXXac0WfV83DsZlpA9XSUEUQPCb2J8J7YaN8zdzCJ
bTZ5eMEGjJ84vw5GgFnB7WSCy3DxgGLwxXwhiM31lzZ4MF+p5+8bZO8d+nOWKRD9XhRGSFkSZCmQ
Jnc8L9RmE/nKM7HJdW1XHf0LXa2wpKwKMg7gf1rzhoSf+fYuQE6AJ7yYDexoptfJBnAWtu62zNmO
5+5aUzMmhNedi/mDGvnPWhA8W7nyGFKiidDNuArOnwGcCTKF/SxRMS+qnVSXe6UGgZyLtf+q5NNB
U5tjqCan2CQbO6royeqL3NYJU+7yxAkygW0BKHa5VcufZt5OeGJpQ2HDrbaJQseD+OfwaVwycXns
60mG/JvcKYNfOgRkYb379aOOB+VvmyLbUA1TJg9DNhTZ/KkR4EcU8+2cqtMoCk+EGT73FQi2TbIQ
+hJvllXP1BJkNluli8n8e82aygtM/I6JTr3d8oZv0zfgZU94VT+YSvRBgw8jUS5O7uZLUBNBsCKW
RgTUBA1Sz+Lr1Hyx9v42ycvn4TOL0bpaWfsQd0fZevrsQ99bUj/5H5NxCT/LF6cqyHGDKseNUlZo
tAJ+Bv2qp8ySCHMg/7CAV0hUkLF4GwdQqrgZTKpUHO0isADxesgg9KbNtaqSq88+FH7xVjT6KlLU
c21hDi+Tk/U1lttVyDklK2yawp3H3iSTI1oOkFAit8Xra0woDrDhM+N9GLAAsXsXUH1U9U3HWjEu
LXty1SZZu/hSd3Vx7VjRg277D1PcPNZwDnpys5JHAtIuhVxctG/2Fjf806ylj0IuHwYR3wOHltAe
8i/qF21ToSO31W1K/hIlI1fGyArWxvVNjd6SWJNcWADkA6MaFuaq6aAoB/493heXYgh3st9w3lF2
WhTAOyVmpPSSBxGwibVB4aAylWg89yBt+eJVltReTQM6fuKH5e1Fion3muuzXU+nWKHCaCOxtxwY
wgGex7GycaqszApTqJF5vx6TqvV3+QgNKV22DH1RkiAv+mn50WDXTRr+0UpVDgFNVPGJMmBNxLMf
L5a6YEty7hPtazegLdxI7UUmnaMDRgj7XVJrr4dI0FaWB6Bkca1uMig1UbND9QiKEL9FVIR0gJxC
nyAtjltKQeTSDdsaIEbul1vbhwxQ4NCzsL8nhySf9w3tRPwXSd7vdPy2uicg6rFN2aqp2AQlPNyY
1aOyodvNXlzmO8hAeecQr+22pGirLvFpe5mpPOqLw1yKQ3J77N4qqL+YynZFgmotEjs/sOlDgOKT
LBi+mH8dXGw5p845EgcjQEWQyeQ78Gii9EwHcp/D7BTQt4Xi2ZROTObNTG84YN+OhQT/JPgkGFom
QfYph7zOrVsK0DH64i/JVG7kz+UQ7Y1cJ1KsdbqBYoEFCBvyJCQii8o3JxJWQY4eOALdqYW4M6Pm
pzUThjQptilxKOqp19tzcqsz6RS1FAds9VKCyIXedaEdfvGvhk83WnrTJXAEabfrBlxshhP2byQK
cqKfvcbPvLLRtx1xPYl+rQeMWBZCx9B0ofkaobUXfk7SxHwqms6z029+RfCrfHD1h4w767NJ9JU9
GmiVJr4mxJGKqSPwV9SGsbGoH1UGSjSixWYsIPZUbI2YknjTbD8G12BqgfC2JKrQ7csfWATUGDcM
q1eXxbfyLKEwucN5cISINyqiN5OaXabRycBY2j6ase/5ESKHeDl7o3GCX1nqsO1Ux6ywrwpU9Gxu
cnPdUBNtqYnKJjGw8uBSmE8i8n+rTWtBRacqKqXUqoyHGHtogT002gyie2oT8ZSPypPSNk+FWZ77
8mmczQckCfcy1FZIaFDn1np3+kpeIKLt0Vj6HIcYy/E0B5tIyGxZ2FcQeOJj7uNcm5ctLXNKaNiv
2Io4SSe5DeVbnH0+912qMEBTAFAF3JzWQfyccprSD0mfnXIqAjGkPpQ2Vzb6VyUMbmNY3BCoDzO/
bz5EnXmiYX7Kwo9aKG0NyTiaFYsiJZIWxydIZx/ByRzgRgFYpWHJKiyxfZ8//tcP+rPmXY/2pSin
Go97+9OH/7yUb/lDW7+9tafP5f9evvXfX/rPHz/kO//6yevP7ecfPuBIGbXTrXurp/tb06XtvzRw
y1f+dz/5X2/vP+VxKt/+zz++UOVul58WREX+j78+tUjm3guk/9bYLT//r0+eP2d83wPKOdbC+u1v
3/P2uWmR1Mn6H7JN7hdpVEK1bJlVfnj78zPaH2T8GjIqPDoK5tJuyPHGhnzTH7pp8cW2oAmhW5as
/+O/mqL781NsFDSFT/G3UFVN+ce/Xvtf+r8/3/D/rAfUBT/pOz0gl2Vq9vLLbctki6kry4T/XeUl
SyKjimoJUu88n33ysnokonYDk6DsJVSKSUr0k10hVCG5AD84fn6rfLCK+dBYOrFtSJ01g3gMwxkb
qLjQ8zs7PTaBQaBSJFGAWCpUS4mrFp4o0m+5NPIjqmWWoWg4IozUR0G0DQj1XqTHwiS3TSHiN6LS
i6iRFrOJuhuPtS0bCJ8AL6EbHiM88RBMwLxsFBoQlZQQM2rusvohSZRVUmafrJFmkkkYJ85wdu6S
4dnQ55oaRaYAhmdFDhpW+GSUs4IvsbBgPhG6NJjYMKKSANclrNQWnOrvtaXeNJ+0TzrYcWpuVLNb
L5e6XExVAVL1cTYaLZMtgTmW4VQ4SCzeSCNYU9FC4GJtJlTQ0ajDVdVvhlG+iLR4yO0Zbg6dFJ2t
ZzvkbIEEfXWqTU36qS8F+4DPFnv0XJHcxFZugd+fxPTaVhmOY/wIY7fOoVzA4cnNpynaBdqdfGka
sQ0xdXf4s8YknFE1d7IAIhsaHgILzSC/iTaIMh/U0H+UE42uU83MKvX6EoSKpQ6sJys/ASYE6C13
1+qubRADNdRBaRC9lgXrue6sdTFFqGvV9iWqOT9X+TGM4RBNQ/mx6V4L+TXhnZKU9CgDjgzRuNmZ
IzLhcJXLlcsl8X46KGrq87qkewYGiZ7cwWmCwQqQmFuzfOPU496U9a3SwDjlYiRNoe8qdm0VfBWx
cbP95mX5+l4KTpUuvSQSpKeKjnDO18aIhDPu6Sz7rhWrq1aykAVDysb473KRghbBRG8aGQ6BG/e0
u+fFXWbsLTdiQpC1DAi5YByYkpM/gmHaahwtxUhES8KEyXOi6t16UMyN2eEPYjgMwC9MfYuue7eM
mA6zeYiOC6B6S8ofM8GmKpfIRWylFh9TYay/Lr++zkm5VCG69akrQHiFCc8g4z1Ajp3L/I6aEQZQ
ia2CaurUI9XV3NOFgxKe4Lcfs2urCGD3/anq8k/6nB0bbF3daCKkwMxftWudQyeSoGVMJFWwQf3o
kH3xXFmJu4yPCe0TtlmFEd8B8+ow/Na1v4VNcSAoz8tCvsVkZzYV0l7G3JQhBssNsRFYAmcrX4DH
44mJC2EcUDQfobvFa81N2j4GPHfuCq+SshlJKxadt+ZluaNR67uVikkb+evA5FE1kjshs16emLLj
9MF9AKgBZkiGJ+X2TBo9EngcRhtAckc7xFCDeWsKUBgpPNuYqng4OnUZP9YOu+1DH/NvrJy1TG67
WOQ50pfMZrxHJcubLrk8+xVB77ngbWHs8GExZ6y7d21CP1WEiIPEJgwQPFOoMwHPYRSPAXZHFLNJ
BexkJxJmwcMgBidJJtvpauSvCUS4LDY/+R2xB2NGJYxCrdC/AmkLSaDVyAXIjkFWUCUoCnajPqlY
NgE1Od9j14HA5R+KVYhoVlPB2mQizBml9UYJ/XlBrjgpgTMbRS3O8YDxpQ7x3LN5ypH5lvy1xFOR
dO+XJQpsv11ZLTaTanjtyfwrlVRgUuRrfQXgvBJEj1GeXMMldFfGtLxRh+nUqPY9z7BqWVaF7H+g
1xxEKH0x4KyZDR18t7nTUiDobI6kA5XaRdt4zZmbkF2rXt9kk6PIESG8pomTL+0AImUEH0Qhmxxe
5Pt1tsaeFBz07t0CKKuIr8gE2PQe1F6e5atUUk+pMuBDMcIT4PqPmpXlay1EztwYYhUbBstN1+0t
UZaAs0kXaAmvVqWI5lUdfqxgWMdSgc9r8L8NuHs5QELDiUjP7lPcwpkYXtOGgxwF79FhIULeSncW
h6nhSN38hR2wcPM5+DCxOUc4nq0HAzZ1BGfW1Qx+28ixayGDoVYrCJtNibsokvRLViu7TEucOffh
vxITm41HOTLX4Kd5S9DUxjuJNuSvz2Xvq/T/U/X/tYqrlqHoQqaxqv60iksRh7ZAx+QOFh2XA1Mu
M4hZZCwmTBW5elvslWb/GiAD8E0oGIQM/uYSjP+0k4DpbGuqgqfDeFdPfLeT0DLRm2lH/ogCHDSz
ERD6Q+90JRwjNtrv6zHrV+p/Tsqvyzo6NhT7Y6jjU62eEi3+rBvKc5ypN6ik2koKx+chvZUDtS/D
GEJHazpAssWbuiVhAv6jol2aWV0vEzSPLYSXKxAlE04xsCLzHCE0Wn5JTNScnD32Muxadgs0IFha
lkkxmDk/sBDME8cvpvLljdIhVimcduQyf0h669HQX4ECOfKHNkXXymw7Mu7RU+5yE7hDsDP7/BMy
V0c0DPCe72eiK1WxmVuTo2FwKPvgwJnRrUfdiSLhWdT4l4/NJDjI1ucI807MHBiPd6DgpG1SWxvy
VQTDpU9fMUSsa1Q2Gssf6BLkDFcBRXZQ7sOy6WI5MEHhLD9DByTl++lxoPZeDsWDbSXfpFJ33rcK
yAFROBChcLbxH1SM2nR2DZLdAmmkSCTGVV1BnsYoxDHRhTL6bZAJN9K8dtI9Ds5Bgd10IioMytup
zfxVZxgVcLN5Ddr/cWgZWlb8LQpyKJ8Y7wIYofo8Py8bqSoVvDUge9KFZElFAObq8lJqdgdgKHzm
7+WdMtj/4czsLQKlRP7aZBRlm/xjQTCSrr9SGaRui1Qjs34zYpdK+c/PjFBww6CyNdj6/lRe60di
nigvEFnoT/Iqt1VYFoBYIpG6XE4oRa+/eUL+0wNiyqyhhm4pnELlH7fachP1XTBbBWRP89xFzSFM
4BNYujdIySdy1G76rLANrdcBy8ay+OUgdiaWM3bJt19fy7uI+OcXb8oWxWaderFu/WQDspsA50Uk
oGKQZfG+3WAnOiWIEFqD6NFgU0UsiRa7BLEnaiUNJYClR1lrn3VQVrFqsKBZSNFvDSdM1N528XXK
2fOi9kIa+T4qwy81HXKB9wDs3daHNpSiWEefMSr62ZcADGkfWgUe6CgAVeEgUi0NBnzq8NgRYLAR
bKoa1gZ10p0eUKnGMG94TmaKr8Je5T2mmTw4MEa0sXoosRAydQd+vup5Cctu+9dvmbaMh5/fMgqy
Jkc2k63Mu67mu/kth6od9nJRbJdtXQp3Iabxv6S56jb13/IDw3pIX2ct2CwPIrKW4IX+3lof2UX6
PI31Kw+6aYN04fy+PL9jrHvLvNwFEhtUdnmYJEfL6ZH6Ni8VrcWObvcYEldIvbkM9PXyixPJPKtw
tehlgIrr1795kf/poaDCx+HSUGxN05dG/XcvcrADOdE7FhJuwnLiGCe6qwQGFhDoUGc65ZBvUmiM
MUezLs/IMSK8zni1Eg4p4Svi8vwaIy0a/LtcpwTfsZkaedQZXO+3sLwvt2w5QaVJ41rZrpz8/Uii
imycVL3ZjRYmAj4bgnicUH7++tWpi0Dvb7eQZBLbZplC/bS8+u9enVZKOLmMkVEfp68kNRq4+S2D
4NwaPEiA2rigI89+dmVy0GL+Y2x1xpuWYGPLOBfETOmT5PolEN4O25SWHisG6DJpF+MyMM1DiYL1
1xf9Pi38/aLx7Bk68ghKrz9dNEwOUQcNF828vxzx4EivLep0A42TZdqactj8Wb+elbUPF6c0E1TW
uSvbEEUoaekpxFrC53RUFPFLF/EAduJERtT4SvinX/GssBBz0orBWirNvUsyd3n6l7M8eMmTX4fP
BavmNCur3mY2wj/X8lALDqAzxHGTIzRfKoeGg2MV/pGCzZ9/K2hfFc3L8jT++h1RlyLz394Rk568
qbPhsd4//91tTMXsgwlMi+3yLizHgWVbrnIXDAVWP7NHmzj0wtnQD4Ph1HAH4hQ3zbId4CXKxUca
vMtsteTj6b1wOs5sv7nEH9u0f27IbFOgHdAstmXWT8+RUZYUmxQuEef2+3GEVQEN8+tyLFzOoCXv
4nIGmsb0GJPe+75PW0xA8DnHTxW38L0cYDANsmJL2BA5JI1IP0SQur++1vdR/+PbibpBxmFn0lSW
Dfmnmj45oTlVeZ4KyoBzC2GiwYfHHTXx2xcs9kMweUskKnAnhb6ORlav5uPYZYqFQKoPIMaBof7m
ov6+WHJR3F263Fybqqs/jvqhUn1pqg1GPXsuXjghVJRrTMmtKB8EQeYu521G6zJxHueyuIoqoMEo
fiOX1P8+1n68juVGfzfWKjUY6eizUCZzTQW/cTDtQ5SiCGPduZ+DoayK+Muyg8wFezi2O8tAtCTh
NbcEGJsG0CNZEiIYb11ESPX8qUiOWaPw9ZdoPDGW92bzOg7DuoX7Kl6XZ8laEmTLZlu1oTM15hkY
oLs8gsuLBVFHvSP51Bnd8/t7/lcN9frnLf+pHPvTh/98LDL++7EO+2M995+n6EtdNMW39uevWn7R
v2u5/58Ub5e54RfF2+Ht69uP1d7lG/6s3Kr6H8ryUFCy5fm1xbIW/qty+wfLB+BZzbZNxVY1PvNX
5VbYf8gGxVlT1hVZ4STGbP1X5dYw/lApAmumqWhC1WTd/J9UbrG8/zALLk5ufrG2PBysCXSJf1oX
RDrUWqZG7LmH8GT6KKm9pLkrF/DZLy3EN60qLvFOB6Ttn/rBOnaASowuJnp2Pqv7zoW/s+rcji29
Teof5JEo7y4vBfkS81X3resAzV5zZWdt0o9pj3qhPWZofa1JgLU85bV2k5L8FngxlKWAQBz7NQfJ
C5WbtN5ioyOkZp/hTtnodqJwdUce/VPECUwIPiO3pyzOLvWF7Al3DFQ35nCgDURWYikqH8xwBE3l
htB1Vd3coDNaFXg7djslVM6iJJBhCbWWwku4poOqIooMV9QXCK3GwjwhqdO0CjU5BCRAkJlDKzR4
jmpBU6h4EEZ/CxU3grvefQxl1tCQvqCBZviLTKY2q+vWAH+RJBjWOofelUJ8Vti8Gli1elJV00DZ
GLSvesyZCD5prB+sEfoNxNu4PDRHoH4KyEsB2M+0vQmu/aBQfd6ea1CbTqMqH8qFQLzCcS73hAQi
6/srIrrFlFXex7jdV/K8+wxTDUErWcsJLMBV68haCOPfWpd14RIV73ZRuIFljr9CQcGLkxxmguIW
eDSabL60J/01yqpbCQ5xLbezR/CXR9a1Zw6aF1zyp+GDNKzUtnet+iGQpBWtdqfUkHIAtFYF1V8L
KS2+HR8MOAnEM6iH1S2VyIHvIAoCKlBKDPDVvhqbHe6eY27Jv6EVgKT9YYyz22GI8xAaNhI8WzV+
HuNG3tWKHuYzDv55F0j6nszfOkj3qs/eJGSujb00RrwwZ3utk/d5u08o8pRmS+6bdqh9kFMaQMvx
occVZxWnFwL4ZOuYzvEplOPTmORMwJcG7jEhi9hnJd+ZtMcJkKmsxls7CFCDsI2ZaKtSGJbCxci0
kSGU5FfMZ+fmDIP9hDD1WFn6fujLY57rJFMRhE7Ge+LqUnpsDdA3iIdaHw5QEJ6jvULCoX0ia+zs
J+IYjZzt+3NxCm5MQxuJHVULzwg8jmE9IhoPKlZjVBFDamyqAPWHhIeAHbhqPc95ftSs5lCRaCf5
x5V8pS6FdarBOmXnRCJhz2ghWK+xTyEfaYkdxNqENWlL0kARSjvDRDyIDFRckqOfxGiKGizk5T3p
QlenGOjXXikUGsbmpe7Mc/5Z6cOrtSJ8nNyVFLf10kWocunB3peyfavZcQXKyAEJyQjbzpaIiubY
ZWj0CLorc8AsAFDGJxCUU3aWzfwSzF8HpBtaEtzoLJlJuc8ZVZUv3SXOdJnSPNjrhyqerrwdGj2R
AeLsDAAKREneAZic70Eb7vtW81DlVah7JcKBNIMM6X5L8xfdzhMKmn3ZrmWTSqJwpVzeKCSyfbdq
/LVwfo/VUKwfJ2MGKgdDGmkaXTuGqmX/tIdKejOWKmBybMS/SuM1jubdRAyGabxWxD7hUqlR60y8
3XGaHIStHMwezabfHSkvHtX90iPB1YxKRbxYoe/KCQ5oAhqo9G98TLU9dU6r3FcmwZGW2OGqq1N5
G44NY5uuMujJCftqCozaLJlKSU+OOpdAgk26pNMmqpt5G2qEbgp5yvTY2+fBbqIpvp9isS2bmnAs
20NBvCtVfRelKCr0di9PvHMSAwXvDDmjUnggtf1gJQUpdQkEGtOp4DmhW8DG+xbmNCFA3SI9K58G
hPPMLSSwr8JUOipBh71SP8TWppNW7ZRtM514Q/PQ68Y+2F7lVN/7YtiBjs/n8gg4xNyKoNhMuIRS
KvqNddduxCs/1Ano6+xpDIh4BQUY59upXkIoxKF38egn2qOooic7phOvJE/W6hyUsiuxYM3UkQMJ
NkVqXiFHXdM0vrQhGVBBfIhrp9PlAwcmw1j31E6xn+OTAtza1kh9OR1yXlejgDDuj7DD14HOUYn0
FuJ3PcaCt9gqTP4OAsPz43w3tvVOKRGXdjwEktsXHcKtZrcePhhMKVd7R/ScZ9Olp92Sn8IeT2zZ
uQF9y0gOjuIevnVSe60+5FJ9NQpq+E1EyB3wCfv+TDW+Nw9y2f7G26Yubejvz1QMYJsti9AN2Waa
oX3x4z637SgWFSGh2v6bpoU4T+hTJZg0LyGxeaohvB6qMx1d5GaQEinfhRpmUhyPFGzJHYSERt8j
ZCxhPpPjbWmh6Wij7aDEKHP4d6ZSqXN0s1+dNhLtOdXpGsXNpUuWmJ69gjgXZgc0K3t91gj1PNuD
ulOfSfs9Rp6yRma8zaDVWblYCWK7q8QicBkEPgIib6Ac3xM0NwMGWLI0ctbFGlO1VCGI1zaAFpHD
RKvayiAIsTsi0kI3Q68cWdvMElVI7yloruZD4JqNBWZKebKuxVbFTkI+trfbVTkpzR5uYdl61qTy
Wf+4Qk66EwnvigQKSzHg6jXsGvZhA01GLamxmi5uJikXW+2ESbnczuci9Qm117womXfhMx7AnXrR
4BQ3NBYhTXuNVns0JyVkQ4lymh0tHG9tumrS+sroTmE5HA2M7br1mqo0fVQg4Ckq0Q35Y4ZxGevu
gvARj0o+XlvdvgD5m5/1jAO5OW3OXdBupJqEDOSokA650a5v5K6k0vdYTUlLs45wbI704XSaBw1H
XeWlNEfYWqhxtZuYFlg8FP9dOo1mc58w2qUQ1Zbs86uqa4+QL6dKFZ6UwT7KlX7stYdg4FGpIgz3
wwEj/aG1671PuPtav9P4CZSCRFenOtAttRad90oVN21nP1rwmwwr855vauHvCKIFbGesmzDABmv8
RmbJ1vvnkS84XirqcvQlnpGH/MeRX/Oshr3CEmGJCulu5K21RxvtQ8c9xBy3lgpzX64rWEHqrAFV
nbxeIe29qjDCjECmiNFUvhVL1zFwKZk56na+VDmwz2P5oiffynU+XVH30BFjAOin527yuv0EWoFy
qfwcZh8r4qyaBD8OYKl0JBHOtii/pSi6SiSO/lorx70Nn1QqVFeFoR4Dnq/V56wCnsIgUsQOq9d+
0DKCkQlQqAijSdurmdfXaAyv+rfobkT35XR6ArNiMRER2oSXiviiofoCvsCEhKonR7zzavwhUx9N
e6IRv5CliZoumshbUIRKjGUqbSj6Eb80wDrljypyr9x1tgwmsHfanry3qoRsY3tyjYwDT6oi+9vJ
n7AxXjsMTVWMELgnJpbfXB2nURynTDsHjX5FCzDjpc0DQmjDzkty/SqV0412RTBpDzKeSlJnH40F
bYz5a2yIplrFeuqFC9QjkijomUuIxmymNwFZW1xX6LePwmcz0rOL+rBkk3GLVO3DmGTnAAdmqHXs
R6Ivfoy1ONr3hKOkhReupXuCDXoK9jQR0xZJBh346FQKUlcL+xAO2UHrwUOg8keFWpUEFqTWYiRT
QZbD+KWN3aLaow1XQ+xUyg9p96ZCUKsAEiixk0zytrE4T4EvtC1muposNsUb2Z20AdVeJlJJ5/Dk
lAmo2Akw5y1yVPJWZBOQqT+ferBWWbvuU8Ux1WiN9s1VqTtOiFyUevDEV1FYl9KDq2u6tOLRnKwG
xHv4bjYT7anaMJ3Ovs/3O2nFl7Zsz1JzLUzCiWQ6/APenFUKFnBJW93rde7WNonH8WHSumOczSdZ
vKLwk4F4SdZDawIDyRosz9JFC8ZrdWwQG2NgY1Pmzkr7FPXRE5cpJuQj/Ht41PzpkNrRIU2HvSmJ
XZamOyUbPEAJjJNRQ1MZuYvPTXC8Abj3pW/KvcHEoDAlTWxTKhqB8WytbLYqYSZ2lpLvzV4htcrc
T/a86orsA76ICFYIUU6fwlsh3wtkDrO+Tf3mPnjlU4/+6EEmYq+gb4Fmft2THpCsysDJ81eSsO+2
1T1AjsU3mmGfh0ZLWAK9XXkJH8KeSEKmvvNz+IQ4P/xAXJVG2evZizW8JeDrhaMGRx93pl0erVE/
6ozKAhFU0IGtTaQTlZ0S2Xr3NJXzU8SxK6+Vfej/X8LOY0lONd2iT0QE3kyBhIT0lWU1IUolCe89
T38XPbrRk47u6gj1OZLSwM9n9l47gmqYF8Olplzq2SroJ4uCidjJqN9OXXaYIaDYndH7nQ6qsiDC
vUInhbYDTemIEAuuyTzTtfT/FhJ7StIou6j5H4NC1Cz/NZUTRd00VIaupsi2A4TSf62wtijrtsUY
SpdHFESsmkLb79wkpnUn6MitxSXICtBxJtQBJT9jzcvIlEvIzE7Z/3dQ/bAQp8CVwIAvMfZbEnqn
8nbSH91nBH4m3o4LVRMK6Xn1Cd/JmHgD/J7IFpWhn3VDdqXrK5T2SvTrFWpZR0DEDIPJhBEbUWDC
4pizCxA3SI1/RwfMr/5mOhRx2rCSr1EzYIW2AvJoEh7knQ9c2xwE55w/J7Eb/S3625BSbjrV53JL
4BCkKJrrZfXNX3lE9AtkrsfkGQCqLABVIPbCQqfXrO3PmiDBEUxec57cXoq8kmKIGv7nVAHBKnIt
0EFfxtEaFipCjzo/9VBaYqLNaO3Ik2Th4argvquWmrx0IVRoAZqllgWS3LwvaXMswSgJoEyNn4JU
A4OfOSpOrYa1WCcFAgvZIgMOiJpQJTkwZh9ghjOXd3yUfUuPb+gm0Khs6wnt82zox0WsAl1bYM9N
5JpFtmhddWpq5Wf4MflLfYqjsYao1t5GFNyQwE2S//TdSagJnnabqfeU6dKk1VV4JshcgKIYLMQW
AU7K94SvY9Og/7CisPB2cIHbw7KL/2W0XvwzQv9kSEDrQl0u6X6PmmnmQkoIj2/seIrJMpYOejod
WgVpH6KWAMrDRYqSc2y5ngaqH6aARn+7aJ6utH6GcVToumM868eY4lxs7cJLROtURC3IN+NMnPxl
TGpUeuSKLKmNPf8ST91FzfzoqyxkFzTD/jeBzRINr4eOz9jBo5GZNjcZKYH7nZd26PmHO3n5jQzU
8d5n93Z2M+O30beuKWMsO8zWkwjY0ams5F0wu4/8W64lzA8aPbfbCXbR9Mc2wSQnoHpJCSiwJ5lq
7zaB6ibA56BiZliJxJhgRSzYCqeBd9LhtXuMeLWUGa35gWSWq1bA0/SEWXF5BWvXHut1PXYI60uE
9UP+6z8zPYnlqYNB46ZP/bWOLzI9X4EzDpcawZglWa8CuI1ejQ/zg9id3RGPQGROBncMIQLgKhtb
6IlDBT6NgaGXBFM8eeOeN4g+Kfhs8/6SqkugMnckfxeUe9ETgWeS+6FDnwHQKNS9Gz0+WdumiXhO
8vXaDsZVZDhmGA1kCU788p3v6Y1rw06pZ62hhw5jJ/L8SiJtUlSPPCaLbVIeeHKjjCjFNZhQ/6uk
FDT6e0zC8VD64xB5hrRB77EwL7FZvHC6jOidirwO83euXGkP1OjgrIU6/jM7xbVZ8PHSG3sR1tgU
pFlHuBKoK4lwpZhglUE1/IUvMuVm4ntC/NFintdOgA7mHNe/8dZl6fsQU3WI7QVDDpo4FTZlDZtS
/ochouHBhnMHhSa3w2FtHBPtvjidzUMeQdMz36N9JtFMPi00JvfZWwHTDQLJumSH8zGvDvBQotZp
AD35gW4E0Q6dme72nf1HVBveHJoSmeCy+CVOgVIkt5EVl8SESRXOCOqxTjRg/+pHoU5MBH6tZXps
Ye/n47dOaueocO9sl6UWTx06LmKU3Ml8GzYo8ntmr0GoRgXPKpVW3wAJp48HhYLQSIiFGcqjSFHY
CjBvQSv1xUV0QBGCZeSJijLWsWT9meaBJWSfOVFhFmVbFpj/MfWhFJGIOBVLmBmE/KRN4hOCuCnn
USpea/Em5s0VttHLwjQ5T1lWIuNl192mmH0e7wnxOtt5DotzapErWks4ky6jqAQCV183ibAWzdC6
XcT4IhD8uiziO9XJiow/ORv8SCI/iXEiAOyUj/2pB2tUkNtY3WdogQRXx9anoEtu2RbHwZB9s+Pq
IrhRY5CSmCOOW8OsnRQPlpQOgQAgEL84VJ/K6drhhN/3XLSwr5AjkLkh8XBZiVVFd0fRkLNgHmM9
SBMlgDoQZNIUJFDafFmMHQL2fqLqj0KdL/Zn4bifAwTPU3VM3P7z6GmlfhV7SIDVBkMa0LDKoPnZ
WsOtVuqHNpgvtdq8gnFZt8Ac+NpndP2Uye7Wz7aayjY7PniG5OYCSTHokvH8sTB+2y9P+PtxOl9X
zTZ3IJuM/4rfYJC7Gy0ku8NWfC7VV6TiFZ3UA7e6wdvtC38TWE5CMVEJ/0Au2EJXBsfzp9DqULwy
kDLJkDaVLsiVNVwTuJzP9iARFzZJ71FKm8K4UdeGl9UZC+0Rg+HFSkNOrsD6c0YYNhQoktrhTF6L
K2Vve3Lp4rIvjXE+YCOqrb3/TgKuLC43Yo+Qh9hRh+2/ZUyv8WHEomPB2JlMIpq2zDe5J/imfI2j
B0b3nOMNFsirLnf+mC8y9a0NTE1ufgV5h9unPBqfymQehwp/1moc1Rc10R+91dxFa8bA3Z6pJ3pY
AD0dFGENgo63yRU10trpH7JuCQsRXRURCjlwsJXwpamKsLxnZ9EpizAezHBYxitzDTWk6Pic0/nz
1+Im9BS5dE8nVGg0W2l5mtovbYHPcWjttpt9tOnU++RsgeA97ZhkInCtFfiq5XeL7I0vUP/QyLvj
S0eua8wpNlH8R4dhD5brIm+GMq7E3MqsVQ0Zgs6hTXSmiNlxiscjHAjM3saxNNIAxlSQUFdvMuTS
mY5nPBf9s1hS2gfyT3EkWVAsyPKLGPUkESotpuU9ACZSZRhQG2XurIjqoEAf1q/hpHXLWdizmm+a
UFx1+KJiScqm6ItP/Uy4qFcmMruh141JtYn2GITGtRE7t+FJNLduXZK0wsOoICOiJJFJ4GCkE/Dw
Fv8CdnUcrQR1MOxhTMdkoKimP3KGJ1cUSTqnWo/sTyMlo5jh/SRHHmtn+Kln6tyTgUKvRwealjUN
ikZscB3KXwj6G/g8RpR6faQeEujBI90iIIOEODDnx5q2w304RlUHu7o+b/JRBYUrEr9gD3YKmVxq
FtblG2qZH4ugMSojAqsM9ApD7ZN4DRDF5OYYSfJ+x064aXYa7Qe3eSHGRyUKYAWwMn+iLmKsLdDL
yV9L58/LdJU+tk56LoN5zfetAi414VRf6ImL176I38RGeZXM6nUq1yeCTM7jOENCRJHDVg8yoigb
r5P6z0TftW3UHbnwrNXuGYGC/JwW9BtHIxfubEnuoP6gr3BVHUBO8r8D0XK9yjaawZEciW629AxE
C1ejbhg6vI8Te6qNU5PQQWU5mLWG5Dv1Ki8epqOCCyGbkqCcGDQDz7GOe4W3yHeVnASoJLxnFAcN
KVq7qptNG/zBuRp8Ffc+yWiwMZDkLtzwf+sHEuNTIlbnYp8qyshP0g6ZALGrVWfH4rdg0gWq9Umx
1LNl7X45r+WRV9C55knio6eg4qc2kFYlHGfsYArONNZGIJ+Z0wjwg8hhVsuQvJtwPlQGoOwMAUYO
770Gi9lz1S8gLoC4dYQOp9PLzGNMQN5MhjozIq6SKaK1M5kEgT2UHUJ3aCQ1hnFInMf3qI8OlOiH
qEtP1Wdq4OYtTKCCWwDZCJwxw0kl7Cg4eH0nQc/PzGMQBer8p5WZ/5c84yuedyTSJB017UuyUpsv
b4w46RqKcwRN1xfQ5nDkW6zvMOfp1PwaNT9xRIHc/7awGii8UcLOFHM4ZcwXRXA1pvRdSwfMZ/cu
sq6xBDmWXQuem1Mrr2HZkgqSFpdo6K8UWU3hlOW/ATqiAR1RB3IpcF/VCm8ZfqDWXkqTYvbfJLbB
RbgVQC9odmT+FmjY1sRoBmNnRSnQkQSsId42PokgTYU7nRr1uRxUybcotQfSw+ZCeqyN9uiQyEUY
MMx8eAg/1SvAdZifmFiwhA4bxJdGOGR/eJ57RmqTIi6wIMwpVDSmVwz2xdahFMivn8qenHZItPZK
ip6FQj+HQBBPxjWjl6oG+dnGjzTrbIVTxiCQbqTWWMyNefBHPEI9Zi4478TRt55Eej5Nfc95M4EX
1q9LSQZpPQcjjwBpj5eTRORsz26YXxV1eltFkpCKq7V8bCN9xALNOfpecbvGOF3Hd0Z7U7scM5bG
MD2VtQK+g/QSfqcxdWEOlEYwjz3pqiuxeDobzxlY+/Bg3zvKylVoYIKT3DqcS7BThXhd+HQXGZCS
cCR6jBg1p3glK8uxftrmPSIxTYDeri24WgzFBxmFypqHXJw9F/1n7n4mirsWofTYcvlxSKxK92Sp
uKXjqSfFtE6H0BrRk/WvOho0w3gxmNMvE0sacBm05K9KDIHorPxQtDiuBakJZDm3bOWt9NKtT+1h
UTbunArUAV4MY0zPjrFGqOg3IUu58aB+SSfZwTWHZh02QTHeTEK0jD4cj7HYEHKN1qY/yRbhX7pE
8uyVqNlCmIN2AgpVkAdHfa1pHYsx9VwuN0MhVM1dX0CriVnhRYCyI/NjHNZjexiA5PReXl07aqdk
MM+MweZGOcdMKLC0YZedFcoYx6Ta1LVPgnhuW1HdIw2bxrlhFL7a1o4G5UGp+7Dp/fdCI4mSoOqm
vzZGexeZcJQMdUdUekU7v8rslaL6VHMNGUV9XumQMH/InQ2fytVZ0b6LdXEXgQ+3r13P955IRNRv
9zj+ZLIZbNsAg7MJmoIqGRNeNRJkTJufrsC5ZN1HWlakhb9iYcFNiSpdwCK7HqQGKWO5t56HJks8
hdWIpJC9Wsb458Rg0toQBmaTy4DZBCgzg6tUn20HDR21X9nrnCYJu3jhuP2e3yazfFHUb6OQ70sk
32D3eKwMR+26JhGBEdkRBoVlKRcBba8aFwwgTBAv4k0jXEi1GKNM2CWwHkcNHD/CikfGlTpLpvum
qIAsRmcqhoN2rT4WxJe5WoTz14w1lU/PEb6L0VupV7SYsmjoHVAXM5uZhlhdgiDpHmUhWNTZUxvg
G1S7tLtFBq0suQ+shiaLj4J8pVZgccpm0poJmLQKm8mqv2BWx3crZ9iIijocDsTmOhvA1N8vnc4D
d11JrZ8wW3UXtL85XOBsZOdBwF3tFUV53bb50k7yGbrzaTJsFtvbsc0OG6l5DRAtVYv8uNX22PAg
78RQUbE1yrQLsDzQsaS/BpJc9vgSAOHy7YfFol807REqOP+YB9tftSTMDxphliPchIOrIGNofrU5
6S6NEUaRFLAPC7WLlD3JQwIgweHZups/OZtp+g0biIgEuQFZ//g5My6c8Of/FP9Y8/psNG5Jf1bt
hkEs7XDvrsiTG0IQxn7xPqhRZoOK8WxhuAMozUxCmKms6ROjGBe17ltwobcYMxjiYcPV4zQ4NJAZ
dd1VX0laEhu7Mb5MDFnljEcvPi6MVAnBYbVny08DPDOF6rifECjkxjiMKQMXWWBVrJ9BT3CLU9RX
09v+t0ZP4WJJ1bEwpqPGipHZ8LcUVtrqYtVLnHF08gAIrBo/s+/CdD7amoy36jh7w8GMqAkLB/Zt
AsS2/Rl3h4rsn0c3xw72Llq2Ar4u79SXdLJh/mZL8xEjJ3rFpnfcg3HPK0GO0sd0OGfdD//d/pHA
U2hKADxrRHwqkdmW2s5kkVuNu2+KQB3xsxxEBbe6RwhhYfnNykbmqvIQW0nX3lJv4Dk28xwr6X2l
afaW77xaDyYG9288VujFLcao6t3kTrGYwSv8GwReJqLE5MpLVvGsNmTOqpxkHSltGlGZYthWN1qJ
l0bYnknOGpeIov7woxEkU+2Kn+KRJeu9bPI7jvSbrO+IZFsAgE4h6OmCguXKU1lgNJHTRpyrtYKt
3s0y66Rq8wm5fTRJZ+0Sz/mNvcnEREge0cnIRGbiUjG5hFZ3GHkG8YgUJdvC20vAkMlEpBjnMyxs
gubVOj8a6atK6nC6flbNQoRyc2oFnwuGHHY34lIktaeW6c163PRESSRMeVBDtJK7MA/oP6EDyKyc
63eu0Hpg4UA3aQQJN7WUhYCvBUztCalCBqSJ2qrdWblr5kTbdp3j3qkZNPNWmrmlst28poddIQ9U
RLGTLcLuRbXHKD4qEHYyXWSNTXzdBgu8rvwkTV6N6c1kFX6WP2mbh6q4rzqCrdl4x0n0YVJCLtQs
g8olJN1Fc8C9T0uEy3Ij8Y85DDF6SUzBUAeDCexAnYKptNh5JCHPJ4YaSZjm6NUEvyWasFrnYzV5
0Re0lJS5ZYRVW54mHn2tr0XMNTAFw++LL8SmtYnTbBuWbhUkDuIu9AljkCDrzdHH9EbqT4vlmL12
KWRiuGa/rHgJ4/v8ZbRDKKzsXTMKFysQ4/yUwJpfV47O86hvPu7Bx1iqL8Oh5xiSnwiC3qLn+MVv
KFS2tVyCUQ1+C5LiB5jNdfWXjS0dSrp6QgxHimS/02zGIVCbLUBQP7BntB7bjNMTS6kjIGvj6MDG
iC4wHkLCC0f1kDMZjAGH6Ut7SiFV1Sqbujp2Sv5//JEfO+tFWzmpZVe/nfsV75ZlJzG7EwY46y1X
EbokfMP/cBliVwJqmrsFAz4o31tEIt1hQ5pCGsMesyAYvAUOZYtUgZ5mZ2i9RMceNBs3MgeuXdL5
9Ex0yeYvqZk5h3e5F0AK8mKXbXhvKcrN1SvVf5SwAYqfK9eOQeoz/B1EkFvdIFbaeaMWvmr52Moj
7Wt2FIitiOX7nE2+89esTN+APR3n6BmYjnJbp8da3Y4/GkLwPEV1sHGGsJzdLbC+mBMjNMHdZDsw
2glpO4tDhZlxlDINms853BE2nrXX7Lmpq11giUxvaGo2WMQRH2PPRzpY10UG2kRrMBkujPMGbh3f
zzZ6lC6UIArlOgG20uxZ3xERjfHBAokHarAhmMpNhu+FzLEuDX4QK4dW0p/AY6VEklX/lEtr0NMv
V56hj/mnaFPXhPPfeZwpaB3PiVB6scya+73gHstb6QPH0SDZ6w+vuxMmpybouSHRZhYIwAL2KnW/
awLli/q+WPNjK4lv0gMxT8MOt18hks04l+dEhPCkiSBILaer/5pIslfYhw2nCafVR1whg1OswPyJ
+wD544mYEbck3i8jTTJlrZ1imI9hdi7Fx9oH5NZuRIQQY5EYBLSXzlcRP0RvejcJFENGiLmOqbEk
v1XRNY0NwtSV0wExQUuSj6uFiolaiEcSvJK3oXUayKKmcSihlcnmzAMGh3mgMneaEY/qkdeup35g
xERlfDM/JUI4LPMJJNWiJGTxAzkqFHnV22HpEOeW3mGmKVVoSpNuozX7VRPKNm4fAEOL9hoV2lsG
Jjvx4Uod0nuSTsFA+dhR/atKqPaUgM6QkZkQMNSh9gv4Q8SiOZqjkzEi0bKw2g4EAomsvDZGWoR7
7j/d+jnWymfZKp+xCjH8UPDSsFgS8Ave/Z3Jrvapc55aOb0pObaZ0bCHpwt2ELqbb3X2JqQrZnb1
JasO+J4XLqOUoL0Ke4f1Wm35m6wMjmWIgVYy2oASiddoz9dzy4AlbgJvf3PaoXmqyvDkWE34ikzh
hCdnuxY7vAzkTLrPB4ELkqlgsY7ZeRJaFuQZi3pYmP+QvTTDuZLnMyQ0ncuN+/t97NxuYSKtnLNv
a2Q8ncWXr4TYIkaiJauClSuwJx24IsR14/VRICMjddYd6r034bQqymzdyNO8ZwBHeXNstu+FZN0E
Qbpt4pFTB0sgeDjmZV1g/YKvmyH3iLHPi/st22AynZ/4H3BXD3zOzFonPC9MiLuNa2N/9nzrg28+
l0eqmIeavZ10RkCBQXxqEPeRJiXfJqCPN/nWbWR2KksggQmsGUwOW3pqGEqmyGTJVInoticQjeS6
GmRVeRF6pCEbjrJlEzw82pi4wdSbaHfk15lDt8J5e+awhAFwXjOIx7s6d9hX42hUDV4rokQGrhF7
RTba6FftiN9FmtzV1KXrvOHGkZpDOXy28l5dyRztqNE79qfQN1jXLtSkA6emTRm3QuZRYDfL5ynP
XWEgzTAmbRu1d38zV5SpzZ8cAp00EKWwR7kqlxVH62QgER0KajsnIwo1glZB5Qh2LkWsQnQjmdw6
euwNAK8Mg8lkQjbdx9Z41CwJ5Cg/65+VKrol66hBjl1IN88SzH9cnM0+OgmxsC/YHbPBSSwv4Txy
t/wnlPrQyODY3x1RIlS9Ef2I+avWML7fHm0PnGiF6FQiZx0OXa4c5CTxKiTc+rh5PeCmWfjqsTUy
NcV9vq4EbjTuQmoYJzwz36oNSoJtWZs2oOarFLcjzCspCQWsI6NMcOUPCbAwQ8xhvOb9sQc3Cgf3
MQ3Wo/lWwlawwjiGN2vqodJqYZFvpDESVafFtt4JQT7JwXawyEjNaCFFt75HivoyyZcsUa9r1FLk
2b068jAmbfFYIwIgfLFckOhwxUyjb0gmDMR3iac4kcKQWrBbp3GwNKwa1bd8xRZclR9bPXwoHfkN
lnAsGRL3C5z/jGdu8UZtWUiTp/Sl1+OjBKZGXFiwNh/EF2zJGBj7vyDO9rSwMIlqP6XMGEjlS84I
rCJwIvQQQ3pS2/IsZTKCUFw5nCM5MUK6QfUbv2b1S92RzSsirHdSSvjogZ4IVdqplxaobTJzzLbR
XP2YaLBOS7uHvoWmqzE83JZeOcLEqWYm6QfSooSEpChYAjoPKaTdR/hiMn4peYfU6omf5/O9mf+i
QQwkCll5iF+SXH603a+MreCVElEB9rsMamBIfRCpwjEzRpAozjauQR+NoT8cTRaWElymIv8sY7JK
tGh3gWIV4mZLrmR5DJQ2OkJY1ULLO9n2BPAG9Cnt3Y57MOQeSQDjT7igbFlcBgXSIzPZRG7Qx61j
VpeBtT/43nUbHAcoNt4F8Pw93GoGWq3Nbx3PwyLH9YltHHz16rY5+wGojBFbkYppp8Pl3E+OOPeO
WNF4r8WtGNAVre3Z/KNv0zlaPqUyus0TGOTiJTb/FdQiVC8GI/FudYTqfUSCES/qRfIh6Q9TUHTr
sUdCLY4qJhLCJBxDXW6SEj/oC17yBtxmdDCt7oNi8TCjNRiEj6k3w5JlbL9VXAsrwGsIb6pyKsz1
BKLrNGasfhWSeaIyNAfZEylFgEMsx/ZevZjKECQmL4ckG9MFVXhsFbI/RT5XffG0xdbJcs8Xf2ZQ
oqtMmPo3GWulvpPjKm4mqTsV2jNF5ykaoZFRtF/+pRskZ3KMrWoKAW2GsvLdRk0gW5TVE5xMpOyg
LTOyxohJF42jIKKrHHqyj1RXkPuXSCkeVlKfxvwyKhFQDpr22bdKy1Ps9GOjNqQX9dGkWcOrHA8s
A1OiwZKzm0YMIkS/3HufokeDhsjGT8iaZ0jIUljGTE+sGZYJV6C/yUk9r9OGw5a5Cc8UBd+Zmoc1
9SySd9/Mwy61tbyHXGDh+1cChlGCOn9s+vwBsudjU8T3hUSM8cRkUENjrUX/pkLxlYr5TE00SEkU
a+buiq6MQqSfem8EWx4Nub9jy8kSrVS3+rUK6BlgmKLGTmuZPtc6kqgQAAIpy/jWacVNHDrwdcXN
oF/KJsgrUxXG2U0Qu6sQERHGJ6C60lD4cc26r6fJIcRwIyevNL8ajT6gIFhmpj577U9Dq4aSXoSj
jUx9q7yHlR1WEhCNwcW6oRy6KhzkYOWAnpxoa+3yh4pztAlOwca0uS1MmZ5Kh6g2Eg0nFQl/ZZzG
OgqHZHPVDElAbyera25FCMslBBpy6qfxvOioa8mQ6gvDBV14w9txTw7VqjyfBJQxuIJIe6ogNLeY
Q4a5ZUnecnQ58Al0iKQ9P9ky+ds8+XrkqM3hGPFwFpkx2hkdpM4HZqA+zzP2G/AoBlTovTIRdEba
zaBCuOoDY0Zr5yA+c2N3Mau3LB9e1RK1JM16eYPIfFVYgCiXvouZKU22yPyhL8eTUs3hqs4IQLbj
JOpHvI655dVduKlqKEzSyexHqqeGXbxxKdbpKgv0JPlP6ubC9iqTg/3dSBxXqLyVAfLLVIcKt37l
GYTz7eQ+ho5ob0BoLir1Xz27ctq7g8PgON/m1yRpX0mTG3sYUTJJHUReY4fcWCIhLDlUwuClYmdT
gMWb7A+zDkFXZ5tr+Dnrmn3wsrGyMWqW268N6KK0uQKKPmumc9BXL7N2gCi2lhiejCzeLaW88e2a
TMYkfHMTDxYdJSYV6FL51JP9ml3IYb4UfX8p9B7Vb2TP0LiUiwKavIdLZTqC38OsTrrhDi2W8mu+
bv173xGTDfunUs2wqqRgHgBWPo3YWZmrWIhtqkNsMHRWc+4itBXI23LuFRK0fUNsWe7u2fDtFkPR
3DMHtmPHyk9YC3eTvdUEyv5RqfK5s+JrLafXGBc0BGJDOqzZzdg4mODMW5Sw+N2Vl63pAlietnll
JhhsmTtsI7hgHhaItCEKBTJBCdJCrky2+WkZ5GBMiZdK9nipFWWX0QXyo/xYVtqjkuvSKTb4q8PF
APqyh/gMG7MB0UC5TlZcrXjymPlG7omGXVRd0I3YfSyKlT+VWZPy0p0grYTE3/4veTcN1X8xDURJ
NzXMYxJNtoHv39qtD//PwrvInbqOkSw5Ey+pIGCapsYzeUmdq5B5bQyaOwPfTI35nscduBKIdzPR
7THUIyJoZbrzJQ5UHkIMtlZzuenSl4zIon+xEDbW1lOCjq0OqUN7asBbqrQfbkJ0Wrnp9GKFYiFl
wDtIMcg6RDzyj0i8wacSv6WtYSNoS26QypqUbnkPPjK+o+Jv0jz6ZL6O/Qvb4DDT20cuLMwT6M/O
YOULZifkJTbJS/9vQ60NnsbUdjn5wqtPQ5Xudi5U7IAfKs1WVXgLi6iuYn7KZA6dTP6eCrHDFoul
RrkeNAlnN4SkWvra2BQinYrSjwYWGDLVUlldRZ2BdrKGlsDwiO21kc/Ig0a7lHNP0H/zS5U5HmUy
waiCY9yYmgLjawv0UHrD3MKGp8GInCpL4SBTJvwjtsl7H/j0zfY3MZMdw14yDFrY7wxHzGm6xMIZ
B4gmcLkoP/R/FbGhyTo4AwqBSvqL/iYh5Ui5JAUOM7rc3f51XGsmh0J1ij+Aq6rM+02gYDOK6VFL
D5OpAOo6tvwF/RhRsK6+YpJey76uWq85OqNNj/Ce5TBYJ14uZyK5J0wwq/ERC92lwrBpmGh8NWKe
yBY8QDUqUCOMOnMZcGcyqbsyFeGGeylhD4RCj1Dwh9QxaPf06u+E5b9pODDxiWJd52dCjS/+y0fD
xjWidbgzR9KOx2PGBlCNpuNgdkdxYfDfoE1NQSb+idJgov9bQ8JpbKH4HlnMaiU7sPJITkWkXJZ+
xUZ2aWJ3R5ySrpMeO5TnC0piwrLn0uQZj6RZRcAgO/G2oKaSaB+UE66QgGbIvNR8PzVNL0+xYF7I
nzH9OvsogEtI8ynj8t7U6G7xS4VaVSKUTA5EMDbxC9FSrgh0sTPFEytfmwz0vifqBet+2uFz+ija
z1TjxjC5RRbK2ZkTYKB9Bqq7Blpymgpi1/nikGxZCJ1pdn5rY/0i6d29UarrflVIjLdH2bQF4UHm
J6JnkuET832KUMqNLdiLj6V4mXs65OxdILtsU91+Vq/IjFdhfZHV5kFAba6e03Q+5XUbkjAKiPdv
1um9m4v6eTKRSna0v4+cE0FI3oykPi/zc8NkqnHj1NZ15MmEWHAl9xRhDz2xva2sjaM7uY9prz71
hZRX0+/x/VcZhLkZz1YMB9NRFP0kbdJ5+szzZy/XNpyNZL1WoABKW1OJPvtkdIpqAd3DXWqZkyMJ
XVuu1pVsOHxQE5Ov5FVcKtfiayLxc8Wd+Va0AWnjRfUW8baH8dGSmzPR3lxNsphXEYCmSrwlYmTr
xDA/H/6R5LKHqrOtTJVgZcA+3Bl1tetLn4rkNHSPXXLeNwfm3jVg+rg1GEe/bGDRBDxyc/wN3wUQ
Dte+dY7F31bCOr5nO1FuNFsvasrRqX70x856r0whiInY/qKgIBOY+Oj0nhatPU0HLVrwEHeOWpJH
my6kxZqMwTxJisJ5w16xhCxqzaKnO17dZH6tNZrQmmQ44A/bS9liLCTPKGOtMdyGvoXDfYyQknNr
KH0wRmVQW/i1xonR+PumfCj32XzlW77uRdOyLoC+ledovoogKQnmsRMKyGxtbBVbhph/5nKHn303
9dxHVbhiX9+4rwrIUI1CxASnePcjyE4mkacibq5I9pHRLd4M3HCFjohGLree6vZlYpNjQWii9BBJ
yN1sjqOt6o9VyeezXFeJe3a9COOrlPPhxYotmWM4wQ4evdFSOa1+Z3vsju4pRArjn9GrMOW58m4Q
lidnnzExBAU5cAJZoAqF/Pc2fKkzLOHuRB4ejqZYwgcg9m7KmH/ihTTRHwJEIkm6J9ZfA0cJ7gj+
9F2lYABPBDyZvMPwm5HS3BPazP0dw0teiq9SfE158dZyX4qY52Oov+UZDQ8aZi5kZm9AL1bzYwKS
NnB/U1/IzG1U8bXhjBfpTlk9Ljqb7zNLYXZBYFB/x93vioWr3vdXqQ+pdT4zpXwUYIndlWcHEt0D
Pehh1Ji6v+cEG+Q8js0WD2b7syDHGsHTN05XsJbLkRa8U6a+ztbTQr+rghmbNsCM07fKqMpA7iE8
4bTcRPHSqbqdGyXMz2AjprmzBERkz055z1n9ibinUuY9Xfoyc3iU/2HJf0/I1uMqdxlXIPF8M/n2
EQhOWKqU9KUcf6vZFpZD7cQ691rx0YyMk3RvHgdbAfm2HvjFAkTR6I8ssBa3jT+LrggxhxokD2h/
14lH5Nj7CoLPovSkiqckimlr/QB0l6DHEuIZ/bDlsAPvUaVM50r5k7XjlevoVnPQlIp1rIT1rv20
kl+T1pBlb7GxBJGiBP/H0XntNo5lUfSLCDCHV4pBFEUlWy7bL4QrNHPO/PpZGmA8M2i4qqtk8t4T
9l67af6hc5vmcFlNFFO3HhLnrrLkFNBTZSjkyIMnr7dHcjkU9oAkLNFUrDFi0C5L0DAk3o0aVwcu
Gev32kcCGcKKQCjzixbLuqFDPQ1tgujnlzZiLeIwMdqz+NLwLKr8AdTxF4qNOZ3vnax9oqUiqntl
qiYi9jbYfCJPiQVCk1rzwOCYWVX+IBNRMqv7HOPbBy2f974oEtYljZh4Jh8x7vChfSJqWzbh1CBP
ESXA2CM1s4Qgpp8PKymTlUkeCvOslphBb1Pf95T5IU2a3g02eGXchHTnDSxMRLLVHp9jskBqkRDN
kkxP2bioOwmi5W2qHX7DpWsvVmLxCdn130qUjsnr2CQWNeNybFyKWXcrdG/+m5DU1TPm0//pxDsW
bLeG4STEKDjNb/LEvcxWjZvCsA9hESZWu16qm1rgNq2XO2TAOwPOCRJMm30VQHfoNDcofarwaASC
qKv5WJEDYEFekCq/QHJJgJewfuxTEi5DE9am3bN1VonzpgIxiVn4V74JDCy24WOV1cuS/d0li/vP
JsAzjIWV1cwSCtkYmnUTmhy9isyYwmpOBlEO8PJfMJvORFRPW/4+qEhS0OuTAcTwx+IMF/XZG6so
dzQEfhX2ZVxUtIRrEUlqFi1zEVm1cEamgg0B45+Xw69QLeJKENTWmLcPc2OeFdW8kIiwMRPa6I55
BMvxgMsTBHrdfMbCRw0AUSEdXgfIn+XbMat/K1VU1sl1J/QOucMkh/XbVGG3qn6vnfTGj6bwN0O+
MEkcteSc4ksqZPCsF8OQw1fQxLzrV4jL10E4ohtB8OpqVLMmiDNmi8TlCcz+9gTzW9Ey03wu24SK
QzvFiEi6+b0hFHwjpbCF3koWB8MwExNL1DXPzugpBn4b42B3UzRrJyoK893YgA/gcKt+ZAYQwAkm
lq8911DLNchlbUSFdW4nshe7l/mAvRxbGiX2iuQKPmKghctCXb1n+3OPbYksdUpaSfEKC+Gr6C3Z
eNiF5zR8TEirUkYP7d9Ke9e6L8ix6mrwwOorAilFsL/B0aGnRrAiU+tiw0QmF3dM1/yGhNcV0FNp
HJsHV5E8MYgXWpsRfAseRnbkgyy8vZgKRcArv/O9VZ3e4x2dXuqTDywMQf+uL4otuiYHlAVJ482S
u0PThuZUMnz09umz3n915KtBnjuMHGqkssSMmwp2DmlUrU9sOy7cPVvcd4qgd1WcYPxpPIXHzSQp
UvaTl4aC/zVYl9Usugh281srSDma4vhiKshQpMhsiNutSP+Rvnd55TSmHXOlLXVUFFroiQqWdDvt
NI4p7TCMo90hwRvb5mxl4iFm9TRnD0M5yCQ1cE0z/+B4VXMM7KA9OFk8I/8WsJKsnsRV15IYqQnp
aUmZaGCt2kk52EkCL8SoXLpol9Woal+qsA80x+c0kyIJv5Q2axfcqNBXDDynuh6+6slXD5lcIPo8
GQ49x7b/yIX5o92Ea1O9QbR7yiqLsFfm9ER690lCjSRVRljjYdzUyaVEH82fOlHtKT2w1rXnP5UW
GriIFRw7rXJgPOBWaGY6RH9ghP0eJ0CNlaPoDiZp7lVcOgz/4uEfhHpfa+4rwY/dkATmogeU9x3G
u7241nV+k7WSQ+OZ/Qy5dNeW/GEY/SO3+odKXNyZyLwFP/Cfng+/1ce31Ap61F2sjDYLKGL1ErgY
oVBfE/kE9dvuXP5Ls+thjarKuFCLFSqxRZJ0XucuamY9eunhQGJY8rma2Nl1VUC9xWCwDdDBxUtG
LVkEJDYEkuXzDbq/c+VYHVvJeDgoVnFOVO1Tbi8qTPj2tGdFaNJHrMxjy9B6EywtkEzu1Eo/Zot+
pYnNVzy6WevDeWJVPpPNa8fURqPIZoJiStSorVSUYVguKyKtVeSv502T3NWCOzBe8+donOv2KfzF
3Wd2s5tGiWScm46fMZFx3xLMgbb4g4iKiPLCFpxMpw7mWK0TSnLsaQXnF7l4foL5a3gqgvReKPlV
xd6YSw9STl65MCoAib+zud+5N6+VTDuesq7ocQo4sihHMQH1Fs1EQh24o4YkoQw/9vceN2hp0C5D
q6eibOe3RRqpntR3vc0e6gO3ibYDvAAvk89TmPTjiaV/0P6ZaJhLxAbyWh9n42kSxajDH4EF1PSO
fEcAntDQGHy2UsZ2jPioTGmi1XyuniI0Dl3hTPuKKWsNDEWAuDQT88QA2zOQZ6YEXclRZdjgrpyt
gotRfi26s752mjRjwmsJgDKNAlFmDyosqici4a6AVJrSyayQS28fSbb/UtDUCsgKh0eSCJdWUq7k
0tYyGzIr6D7oYytbKPJ3GccJ5aOGRwu/Y6KKQcc3ZEzu6v5jrrUPYrJG8zeuFyXZ76tBG/6M19x/
RdOSbogtZrjl38WbCvmgaCEfsObhL+WquEM1UqVAKBX692CKl/jCviydbiQcXJHsasy9So1kNjVS
Y+nembTo7HS0DD3/a6Qyf+NITfE69el6lK4kHCQMSe18CSFyntMgRZ+we9UryJE9cN2vfpTk2iln
V1tO09G4jk6MHo7oLjG9SKwA2c6w0hXtaNmTIObd2OY84I0I6jwLRo28yIl+zSCSFAc6Ma9E1ncr
daITa3w/4t7KDIm48wUidOtC9LKMhSTTcYJAqWERfqEKW3cv/XNllxrtjXTBSngb6uK+in+qO4nH
ePIBNjX9cepm0p5MHn2JJIH8lSbQ6UfeNd4BffpQkKAlE/a17YDRtN7PDNrS5H0zSLls2IbGy2MR
9nuhmAcRYmhhNKcBMRrMSS+BtOHE1r+W8KMMOqeFKSNlclPGstMwexrtQKiozQZGzSCRfw9Q6i1J
joShuo6YhTQSKJbSb/iSFF6+JPcDZX8M5E+MKaJJfBg7flGpbslrb32ZOysGrYTBuaEab6TTPHVM
Vj0qkf33hHEj1S1/5TvTa2VArG0qJlhE8Iqij0W45Uc6erU2u5z33XJuqjD7vavsKCfJY8Te0WhM
f+PxI94fHXyDYfaSPKdDS47w6PwExUxNePFb239bLJO5WNT6uTfPiuCBrvSBYYF8QtCqIexdsWzg
e9Ucq2GqTuOaSh/aHPblYSmd3rITXqiC6aKqh9gHRPOtMNCoMF5iUSkx4cciIeP3TfNz0dA2fIwj
hsxes+lSBEXwinn0RyaHMzYxhRcimUm+QreOMIoSFrdkIJ/k/Rin/efM1curPfXY13EjEEHLsjYW
T+bTIliHqHQRenrvFIit5Y0ewlEXpIUb7l3m27I0eXWPxm9SzyjhUE58/tdGVZlc84JENtIzGHTr
Db55zTiXEb2bsNoUA3uKp0idz4Nq2GtsOMTPhv3sqkQCxFQaHI6YAidHLrmrEz99Qa0Xf5J6Hy6n
L+BsIyrIa1uUFwxQqxQsHUJAAWtc8amCahA5tIfkvLSZ9zp0ITQu+sJsQXdlhFiM0lQmpgLDnQm1
FVcQXsbU1yCO1ty+ps5AZDyVCkPVzRtRMaSyU5nZtZoUu2kvNb+l+poUok6qUeJILzMc745llxQP
3V5d03cnE9DEX4UsiXaWEWY/RFXzX0prVQjzUYzfxOlhgbRF04iV1Kiq48uaQKmtoZkZ/E1V/Jz4
Ytkg5DdZDsy19DtxjeJUuJXBeu23aZUXeegABx42g8qzDEyUuzlJi9ajoG7YjQ/CLWIEqJapUs7a
2yMebpXxpc+TJ6rlvRv1q3RbyVqQx5TCharsV6GdPhhgg6vQHOh6XJ6ZpngzmyFc99Pp5brvPMWG
tLD0GNfcBXPyLuxIi3Ov7lavEhK/c00+4j4Rg8k0DsU8O1PyVRaKH0pfGlu+XMQph258NHJX8MxD
sczBBGm6XEgQ50hYCRiz2LOPiaO7M/mon4YA5wZDQreirK2kI3KK07RumK2ZofD3QYTHvtTAlLOU
eCiIWt2dQjrIC4NL8j1UTMTMbBZEuHmKFOGXCdVGkZX/T4+MM1dbfmDl/9K7Sc6CoW0kPjXev6yy
Os5doPQ9YxFPsFbXwHAijpm3IjfErpzWZmRca4Ksbd3aTh1So3LyiTtzylyx9/aJeIKNtxSAHNnz
MoznPJQL61Qn/+BLGV9IRdVf9GpM3Cuv+x0/1qa4oRbl2dGR0pKi/aVb6LbzC6Ed9ATHbv6X1XRk
c3ZxMvOdGLAxlcJO55pB5IkdqLFy8PcfH7PF1Q79hJpcYsybMGRfppcS1dkQm2fuSprkPBfXBU17
fXmFJjOMW8DZZUUwCLSAIhssQadO/6kBetfnsRcPhCqybITwxEYP4CNaMFRHOsCG/hVbMDk6OmJy
hETemaWLHRVvastSHmUpYbVHEmmOCtli+0viPmJPhIRPw6OH/D8TFbAgn0tuxNlRkSa9IFVahwa6
D8Q1t4daPbejScEEW0UwwhQ7qRBN6o867eg6sN5a+RXVat89GQQFRdxexKa6wJW8IPxSlf2kxIAu
2KRJPIcj/DOO/YOOw7ZJGQdcakm86nge7+pFowCi7DoSn8iNw23yM9kjYADSLUzx0MYrDEzABmwv
6Pjd+Ce2Dg0HefnKfe7CdDLtdQAR0jh7/FC+hPcO/8GgsI7Im7DFFmEpgGflqxOOMUrQKT9226GJ
Z1+815/FpLnxk5rbrC5wBHVuRE+6DmnhONJ1sX4tGgym5R6KOBDW6lqwDE0+TKqPcVqRUhHgOjbc
0vOJOGcpUNmqZHytreFQpyB6MZy23BxMoYesfWvQheYvjNu0k61JYN2riMOar0cphkUS0LBuJshu
E9Rs8bd2/TTeoB+taKvjaDvJ6GVhKZxzqUe+65rqa9UDdcy4YS27WYwicuLqWM4/Wv4ZQ6LrXwcT
GDV7BeumSgePyTSmLBRDC6M3ThWzyUg9cYlsZEJaethQLmUCzC67ErnkI809WkYaWoMKg2w5KUZ2
wh77CnzI2J6bSDtFOJizkobLOJ6aMHEwKljSTR3iqyjlV7mSDqYROxURkThC27k89xPjbPa8vfeh
dvqVSGAg56Fio7A9lAceEctpfgEUPunFp9R4iefA//5IavMpTet7miMuH69d2DCYr8yRU+CQcQHl
MzkoK08K97tkIQ+lDNtGFumbp0Ka0UfB00mpQ0vgF29YZ72XHmCQfkPLy/STnuqn5Lr9mlL5JiTi
rSi7G+tRIF79lXl6ghyJfIJIT4WzemFhaNjC2fqb5LqbSIixSRDln6exRt4KJSDDexj/MgCjPdBH
4ygW3ChrGZqVci7+YyAkW6fl8LESUcuyx14RnCCWOU6tRMZrGozkui+vChxT4+5Z143ihNMcPeKN
kJFIRMZzzavm3PbbGYV+HsNZiCOkhZdKlh1BJv/65+VSEEIBT7+w/dJ7soPEOmzfy3d5gV2CQmQw
4GNuKwVBZbN53rhlxuzET+a/fOQpNec3CU9gkhpHIF+eyTMMVKEjiqHrR/xa23s1ZeziafNsBcuH
2lSfo/Wsrae+MioZ+ZvEUVPgvcC8wP5HAqcax4/kKLbrnUdxnV9kvyNKVYv5pRBJnDpMRGsTyR8z
iF05IJ30LOJhNkgtmoFwwPLpQdJEuKn4oyspUkkFgGy+rL6Eoe+Fz9O61tZphXeq+dVJRJ0bCfwR
dx1ojTE2XVgyY5pehzijc+RHhFEuF5Be8teqskO5heNs704lfheNeM66f4bIO0ThkSVsuFjNao/P
NEUeK+3o+/OzuqHZYk7QDKO9tUO0xXLU9mbUC0I0o7pqRDZ8toSFRt4SLM2k3Cg10mKbAS4z94L5
bVwuIH2I9WSTnvNX0FnhFmf8sqG4XxdEq9KwBxY3Xdsnh7DIJXeec8KXZm9BsgT7ouJeLF/3orZ7
NUpTfJSMgF2O+1xL3rpRfTOX8j2rCgctnY/bmbYeZQrEE3d1pMmP9S2chiHM9zrMyXZqLszzlK/W
NPxN4BpLJ5tyijDKFEZA8frANHKGyCIfxMY3hho4XOWnc+avDtFJFTYZaWhOk5GcEN44uUzQcpBr
k59Q48hCEyIWRd911kF6Sehn4nDfUqrRjTczxLeHDZ9Q+Q1r4KJdMmq/buqwXg1X8wXTiUrhR4xN
Hs3lo5QhSyYvMMB31Y3MG/Pjd8JWOH8bNu0uYDwkS0Zxy10OFNk8glL2X5li0zHepkBnGUlN2Gh9
6MlNEkhaelJTAaKcxXRCP1enuPtnJczc2K1chIUkWSBo6r8m+dzQy5Qzzz0OWwiaPgMnHllMDUbv
AaR2XrE2OBcopg2ik5mlqbV6nGbKJwWHWcONDOIHkGQlaGSyG762rz4j8ZpbQTnuHQWAovtL/6q4
URUGWcu5ny48yfG5TQTbwPkoDCvDJuOkJ3Eg4SpQkI0eMzHHjslMBxfqD1YbH8jnADNM8cEF+zFf
RmnaFeuXXWMaJt0w6h0sjlykE0lPXlDbopMw7kqnPhCqqNJ5L/MDOKuvfEmpXPZgmJsva9k+ezbK
sTF+sJHe5TfNy8f5rtfyNQtNlCIWrD4sIUzfYvFW69iUF1Sv6XhX4tIzDLS6eX/HL31XCtxGa35D
h3KQZhAB/+0p0mAehQnX74K+f/jT8vgNgHZe2WHG5yqcWsV8jFJvyzGAK3qxhV5Mgr200PzPNP9W
rvlmDRKxd6u0PGZEI2HvaKd3USSYx90hRIE0VugehL4IJxHOyRaq/1Wrdc+s+phy1yfHRdyjoTJQ
Qv1ZmE4WZ4GMVbEbb5mFSJ/Bb8mfnpkDnB/Kk/+Ymt/I02N83dh9k8DwVc4LScToSnuRGc9/Vini
Jmj4w6HRtg6YfF2TOFuhtNwW7+mm+Asi72Sk5AeatSE/lU/mHRfsRRX2i2VIl7xMQ1k+EcNyUVKn
w4TWaIS6bwk/vuEqPlIYNx2Izd6ywi3fI4OOa2UonerbzTHeeGBQ0yteGHW5dlcr+eH931xLD+Gj
Hi8/hlzhMxvOBTpfjNo8t24HwbyaD6QymQwpB570YfdKs3ycLLTrzXCAeYiquuXMi5FUd6lrERjN
4mzo+xPEXXbk+PDxCzTGwKjQDLRYDOp6QMRrx3bLb1R1/X1LLsJ/e6wHKG8AXCXp7z6tT/UwBIn5
Et1IrOiX45CPwSiK9l5kDopM0N8wBUPDUF+y0rNgbFF/YKTmzTsWmfg+P7u/BeunFp/QolgOImvn
lUQyuI2DUGDMTbqhQ5kZgfXBgah2h3lkIE1Cchm/sI/wHVpUH3KCc5hbHCm6pIQ4lEi3fwlbq9yb
n8k0uvV32h4W0Ylh4eZkJv6zRjiBnwhyEMd2iIM3NHuGQ5H4nRa6n/wRVvKfAD/vVqQeD5iL37LM
ei8qZHXLDlJN/EWwXTE/mJY8NpMNV168xQmOmySM6dfH4aznh4pkTEo3lCRadpYlMZJSmPF42kZM
KFDYYSpp9W/ZqHz9dfjY5fAzl774bjC4UhRv+JsZ6K4xEbkbTzse0wSGG0+mmolMmeLDbIZjG7tl
Q2ChTqTDa66FnhJA0V5ewB/i9G3OWnZQlYWbljmQo48t2T8mZmJbcjuOPcVFxSab/bl/dLEvSQGg
8S9R7uBVQBSD6ytm/rSHRo/TjPFZ8krXIhBHxj7CMqGpPa2J3Rkc66DXfLEyWfxsZvVeJ65MCoTC
el4A8zpwScE3G2UFZXoJjJWbOkhEI0BwLJmuqmyBuKtBGyF3XoXlzL+awBGyLokawQJdVJ7eEeOD
BAoy9KSdx1U9Stt8bCYOGLvRP1qVujqxQu0p2yQkw19U/K0WD7ucubmuOt0w4XfseCN3Bzm3I632
/K3BfilBSJsdoWagZEvGbzr0Tq5+oHZKnhD61J4yZxirm1IuN9YgCMQJ9aT47Jj5lVVzy/ua4cZ8
rPfyyo+kobGHDpBjKEaMMVlY0xho1ThQCz1xF36eOY5wZ5K104h89771B31DXbPxC9Jf6aRGXTxe
mb/Mghhp+vyABJwt8nPVrI8N9JGIcZRB/rXWgcsVb7vgScVwNZL+hnb8P451fx4wUVHJAC5aDIK5
kX0x8PrLAgwXIBskxNIzc5we/1vKYML6mVQcxx3ek/EURwJDgroqwu3gjCgRqo+muRkoA2kTnD4X
Amr5blcuMAP59kxiQCMjSIcQrlfc5T0RgyyhmBweJCG7p8WThmsBNg3EsLlkHZRYOT9tCgBelvba
J8wxCa6GVNeXfAUTS152ldxTuqWIWRzcB3gfSvDdvg8/FHyqNlyqLo7YCEZiJ54B4TiG9q9WG6cu
zzPpdHvqku9I8YkJ2SAwhwUe0Axu170ggZ4R1DpXXB3VcTIEHg/LX1jv9Q3uaSB2GqIwrgyGTlwW
zIkkqjxLJBtxp762ONcNjCdizeJnmU7486OiGILup5bRrxIV1/xLdOq2BUouvmiq1OZnKCpf5rwp
AfWZsJxOLZu8oghYHcyx31VYqAEDHvaRQHnq9w0S0B+VHfLrW/jI54wozNadS95kIY3yWEJ6e4Cc
Ufb3gWLbFtPknHQXSxKuybF4oAjPb/100jKYesmnWpVHtbTzmzBz8+Dx+mNqOvlUaOA1dyjhzpuR
0koULVHNGjPDOeCtQ8EiobGz1zYz+6mVnOH+VUy6B6QZCSRu+kWsObfALtRBZKHDyDpfUGGF9qDU
Z09daYzD+kvd4gjuWNSd0sxpoDmYWL0wNQuK6sqt5FVQyy+T9i67OpSaAFCUaQrgmHx+AmL7n3yQ
SCoQMINlB/4DQQNARJUtx3yH9TqPL1j3gfkyGAalwYOGv7nDXYjEOByNwv/soLEU3zIi0grm9A6s
ZUR6sfA9Kbys5NlCLKhfC61oLpNoc4vy14ASoyz32ziSZVxvrw+0bi9ZAmV9RKuaOS2J9sNufy/C
W3epKK0lDaiKfKQk5jbqjxtzSoWDHX2HTtQGpvdm+IBWZg+wIC0ONEnO8X4R3YlcSQlmym0TeUqG
pVPq3y0uSmdP+gt/F4JRWVHraQRHtzrIlD7VQE1+2PmhQQ0Ltoa7OYnpVhmQyYCwvGFkL4mEA4Fr
roZQt4qjRY0lMqfdc6ojanbbjIQK3Ur7ZyXPp2brIqNHqhW4/shvJrCLfYOb5KMBMtMPPhc7G8SJ
EwwK4sbuhALTZgoCfmmjTN6RFLUBFLIqbS/JzlzsUErcl5r7imGEHd9lG52AziNMAeWwGQmzqg3n
sQi/U2wsKW0sxL5AEQFxsZgm9nJkxYQfWjAYfk4eAlMPRx83UU+uLoY9V7YYTSovce/uTMonSfMU
Aq27Q0rCrSAUV+BqY/mm7cYdvCMfSDtClg7ymw6qz6IHIBvXTpAUZOiZphUwNlSV/twSa5ph10HN
gBIrLC5KOUWm1UQLr1ySsliqBzRQA0xycCgyOntzOJl8rY5hVU9r1d6VNX9fDeWUYgEDGyPDZh3W
W9HkV1qQCOtVsxzMH+WzrfJDzYfGa7q9Ka9WSciudEcXTZwuuqJHRgsJYx3PixRMu9u+T9icEQQu
rXxqDR6bSXwjTfdRLeNtH5xvqd9v9V+YMDfDq2BgIL3bXKNEKlbTW5FoobXKzeQtgcagA/+s3J5L
fkxY4Hb3EoLS/++ENEbw0l1USbm0AHiUz/ib5ejML4B6Z2AYER2S5xztJXCu2Myz/CFMa9auiprd
hSF/NFb2NtG+dmBAnU2kI9yW92REFuiJxIMURhjt2PY2LHuDFBEz4W94fC0b4QiOzle7AkxuUWBB
fFdb4Zr7t8CHGvuE1oI8oqfuAvGw1Wzr6UdYY95JL4JmljuVpV3FQbiovKStYJ41hkils8znras9
AVxGt3CWAksZiawWWffVFp7i8jB07CCJxh0LuHojdKYLIIKkg+dPx5w0/wlm9WxU412AQYY0FDfW
jlaDU9SPpsETxFvMHTD5g/LV/ays+qb4bIyyG2/E/PDtpBNJekTbEW/vRgyzbktcHp3k2PHgdY0P
FMFqZ3j2DaMBEHBWsBfaYWzoLyhEiLxwLV1hdn4wQXJIGoqd/m3HxGa5QIAIhzlMXGiAhwBAsRzL
N4dQTvrK0ancUjjFJMoWeIjX5sp7fAWyN651mN7QrlxfWKhSuu0OhMyxFB+zg/kHQK51hdpxreDw
t8VTGD/11DgnJZXllrqKmj+EKr83Bi/AvF2MBIX7YlLSqJjNfY1k8Bfnezyl83qq0v2EixiwioXj
cr1WQ3pz0qa+pbQapH6l5YxYbLwpu3BlFGfUj7Sd732736xaPOowN2quiwzOuOLxoCBJnbw+/5ks
ZCKkevbcHj2fUw77f0m871go4QF/Qh1GS7SeTKs6NRJ5B36eAUdOHRGVsSQGOq7hDsHGgmuYNf9V
Ar6cLs1VsHbMENV1cRtVu5apeDVXZhgTf3Z3Phv8vIkX9Q3zqEnMCwl2eEHRJmw9Kr4UIQt7izOw
w1XYY7LXT1Iu8nJBpqhfbIUcmSBvEENf5tf8AZiinCzSU1D2HRDL5zh6RSSNG7wICCpnnrAzbDpE
gjM3FVM8608GIFmj9224ADSN3Q06eq79uNuRwyAPnJCZDTjyDvL80Dxcy+K56mQy8MAcWSi8kTMh
csdxQiWDI9U46IeUT1bzFnqm3yQtMsZgEHfk5KGJt2u188AIjkjswiiOrYDLMyk9TQWZWS4ux4yr
umzwZ6O5qgc5Iy6eM3bW/N9sy3RcqqRugm9Mm86bhpgDXEGc+q0ReWTG4rHHg6WoAI06LErkpdRl
yPwAbj6mdiAFvmb37JYOCNbZzLJ8MHBkfCJILrvvbd1ddZ4DDde0UT9xKL8GI0QfD04rU3C2bzBA
3AE7Zkb0es6sVkYN1P55JavX+61AKAOqaq/Ep4whaYA2iWWU+PgAf2UQk8yqCYfS/F1gGgWqdSTL
lT1Sdoyp5jJKREWI6t1wOAjU3Div6JeaVQuVnglc1p16eiuhYxVVoQifLARKwH/TQG6TU1YzZ+kF
ZoHLGYVJJ0drTuUwxJfhuRgxJogybPom1KyWMFZ+mWvBLjBmvr4TJWxFAl9SFNcC0VwMxMuu8Mu3
oWAL96ZV0Yars7zlLF9KNWK8MLG82lgS5aFpwtQHI2mV5+mf9gso9D2Vs8deRa2sIUnN3tM1PjZ4
AwFN7sajxxjc2SupJanZXnQcdjkYkxGHrxMHXYrWoBi5DbWzgMeLtQLopqyH8DjMfsPSngGxt1eB
UcZXnFXw7n1kycVz3edAJGakqX+mYXGKfjhqF/NvJqxwyn7HyB8aMqWl9aHRTcoKa1+8jJOb95A6
ytTzVYIkYjeLgWQRa1aCbwEbaGfLLwLemA5pri0hrMZzB0DRsTTpNLXpeWR+0UUrGEF1PpKLJqv7
VbGWGyqIrhCOIwObZO+CYVx4CHxVclLeRmx5bowzZG0u6Y/5pm6Xvbdz+hzz2VsXjNILlA7+TeOU
BDxhkG2US7y27gtEIIzCCbASNsbKms4UURoQn9v2ueBlGl0rqiAL5kzOW4apFkSCAoRDCUAvRWSm
AX/Rf0HQqX/igjRSdueSkiEc8PQ/JjPwXDwCFUf8/qy2Ny0PKsTatAOjjvGZbkHhy5yYbDomNNaU
eY6VAh6QGkfT2xM2QWkDJlFdJSKwKpFFBLmdcbuyvJA9iWkn7ivYCMKdJCOgDUjYvEJzieKWz8KL
QYwNX3LyFPSccBvGk/yHUvijq7SPjgVAp5Oeo7KTvKsGsnj6oq54LktH7gK2M85AOX7pTSq/i+2D
0iI1rnFlt5a/6x06jqPS/7VoIiB2B9qHhbGoIkwmzy6Ltp3jjOVci1mSP7m9dkNQyxLjHbDNFnmk
iY08VX0NJygJ43Rycd3Dpc4+tWY5AtDMkAGDwANEl/cCS8B/2H6VlnOFBNj+c2MNvI7gr82AQIW7
OecPyRofZXwRzJIsIGdxaNdPy9CfSJ8nt2bLH/qePyy/XoiPkLuoTLIo2zYaHtYihKrBpg77RA2a
vym25Hn4Kyc9J3Zzyqk7svlt7SBx6sGyVdGwrReNyaZSRHGV3Udax/UrWyoHk/9Rll+4bfGoDof5
R2fdEwutb51E2ckkFdhP7SpGdTWxu00KUzCOZ24Eg0mJ6akejY88flR19pHM2KIMmlh05oeahdMM
M0sPq0oI8MwPmQ02ZmTNkrowg8/8pM4S8wV4ETVmCDb3T87dnfGlVh91TYZWxB3GAAF76FheWClU
TiYr7Arrm4wsJJ8itdwoXWHanApsXxq2L1A3vNbYvpjLBGSz2vv+PVUJpPUPIyZfR+cD2T1jGpH1
x+GP2IACmM/pox88kW9LxMt0nmRULgxTafgtM70UrB4tdoar8NYn0OG49cZRPaJGOmrkXlAxuOAe
ejbj9YP5pSlDsrN/aUP62VSQ6xEnYHuJLzF8jC9QqJsewYrB3a0VbcBnotuaqF3XtrzNdXsTSJ8h
x5rABrAs0+kL39SCjqUCgbNydqlWUOt6oG6/4lyivru8UhBZiActqrN2YIMQqIiYckfpbovOmiez
XQFHLr69CinXC6B2FAD86PAz9//YlW3TEmCPDsp0DhqYiEbtj1SybIZwLUrRGMeHpEQ8oKlRJvdn
hIqM54GzbaT/yXxg1GhQQlazfWybcE+r//F0XjuSI9my/SIC1OI1gkERDJ2y6oUo0UWthZP8+rs4
OLgPiWk0pqs7Mxl037bNlrXP2Pm9DsxWlMErx1/du6mOYTdKAVa/oE+g40JLSGFnyq4EGemlQAXi
ckB4D/jsMv0l1wjIxnRN9uId5sfjkmIWp+V6ZitdUc5HXqFQBVuw8kigrUHxx92i4WqQqJtwptGv
VlieVAixJkWRtpkOOo9eGLFoLm/i/JMV1qEfklOu+JnWBwIa9gT734SGPfSuI/tSkwWIVeDl4UFU
x4q3acekavIOLywcGCzndME3tYwkuufwx1K55spQ0ID+56l9nzXc2RAqKugtymZHqJns/7CgkoDZ
CjUyICrojm9+r3CZifTjoFLU8wCqlJkT5Ahkko8uJHVDeR2/FpEmt4rfe7u+jMl4AgaBVuSQsVxd
0UvBbftEAC2HL5gm2j99OlprdepUt5bh4aaXvGUEPytV/72ArCy/rH8wloB3D+y1cu66oc3P5UT1
0STe7S1zfyurFKw9Uk0mnfVBivQmvfatdNXTfwaEa4ALvLxCAje/t3a6aLN+KSw+0wbHtpFd94yW
zdjYeBM6fesEjkmrCwic+KQb71QnOXdbRqOxi8vmdZ24lfy6SjKkyzrxMJe3mDyPDNqeqfCaadoF
r73qJGeG0tTSMcJIgax1QS0Gd2reRIILtte9OmXRFi3hmLP+1gTGJ+fEM3dIkN9wZq8pdPK9nSNn
IbZDe37BHY1ZLCL7RO5PQ64+jZjWT2JMxJv4ge2ge6KSUWGZIYuU4uUcwGc63wRzci4WU0W4m4s5
zFA+MVSRMh1YQnFrC2/wjj3rychQocCh+H+CplBXik759cN2JWCcxC3OMBr9+j/yv2tpE91lTTpe
9r/a+EoJSCAF+Qwb0LPkDV92SRKq8XWdLE9TAYCNPTwSdHkfKkSCLH4XGektAZ/dMI8ai8iCzZGO
BaN0dRuKBE4RQIeUNr12Z8eGSI5nKe1thEum//JfO3ExwbpOAflmbHc9oUXPTp5SMj/l49L1bHN4
7sz2pQHlarQf6+w89y14y5kNenfjcJIM+yJbglQK7YwPDSAbmQ5KEo5d14NcjLmYH9ZZD3gzBqAk
fapnyQseaKmqqMrtXnGJRaNfCRwlfh8zxUyaH69FUCjQtc4TKQeJ3KCeYYpf0i9WpF+pdW5ZfTRc
De04BeXiKvXklyptq6As4inxK4o/lziCvrPsMFe8Sut6tXRxXaf+ukQOCemRkE9fBB3jpEC2p6s7
NtK7dPSrPQHZY2fUbPLJbMbEQZGIh9WIGdDFCeedwO7GGHGH/0gCf/LSLd7tVgtrd3gmHRsuEufE
llTspYXq0yUbaG0fSIruVz9zag9ryzrgskUROHiaWb0zuL/zKdKrSF5woxdjBPIsGpUqqj7aqSAL
ZZxnVilrhqZ+lNPqLa6T1yvOy0N2/S8FXEjE+NJhPqep7SD6eG+rEiQVxcMh5K2cR5rhlONeqM2m
8LW9/wagp7PHKNmdIbCg3y2QRPLskMc/4yG9Gi2mh7V5aLP67E2/F1+ZEW2KehAMRdIUOpoUjn0Z
oiz1jCvwdfo52raKNetGvy+2AAf6KrhgIEJjsbyaBNY3/bmt0COtUqLSF6DRHjVAI1l8DholWL8H
nLoGv4dOE35KOHUZE98WXPIbkIJO5n1OhxLxBWqCmlNjcBpb5380cFiCxLo0fJoiTDgVyh413teY
n6zcuTlv61kRXTS6XcxmQtFCVc7PSsnymxXEafqn/EnwLcBtEcl1YCPs0Bq00hqE5KbjsthaIEc4
ZRacMhNbomQaonZj1zfA3sWy6BSefYZtUogzFW6ULwpZ3ArsseT2okm3ubgQ6cvnqC33Bl26oNfx
Xro79rC/TTM47ZSB1cZMmt4ovXyIzH6UafZckuppxOkzQTyzb47JSDoEJR77vZaaMpXePhe/pIEh
tDOi0RSUDamh8h2bfE8na9VcqjwMbv0pZI+FL8Gef48CTbBz0sceBtpH+AnshkIftcHAqqECJuXo
rvV/esaGpmYbk6KdugaII1O+5iI/xWMWTFMWoMjmtLrXXLur9kHc+rH1bokLxWrmI50/1E849zIH
4cHbdcWlUrEMnlM5qHIYtZQOQEX/x8snXritMigXOH2F8qMW/SW55fT20DTX0kyh+PQNRFRS4xxQ
I8G3ipFCqHjQJbwC3Ka6RsLYe+qhixWv4jVpMKxWOZKUOgJXdabBambTMMoXj2jM4G7AZopRjXCy
1gKgDNsDFnNSRWqn4Y7UqMfd+V9CuIu12iVXdZZHhhJWWTPMZJTeDSUIP8QmOx9T037kUv2+XK6z
jbNl4112Mhv5JpdwjKH92ygNxjSdM5iH1ysJ2OpW3Wh1jRAQj1vJHQNEZ+yXaNJJMCjWzdlIqDfW
JRv4XvuEz2x7EiuNNdlybistqj003fwci5Oqchd6race3g4q/pQvLKD4AdhOWC5bOIkq1JBZasgp
2Qq5b69j2X5xw0KMGfMisEeHDNOOxKfggRhNEo7ODEe1OljjxnHO4LXpyGpZVG28kEYYBhAc0mBc
QXe0ybecEJFta9QF85OxwkX95mQWgUr8vCUymEAvBaNq18NFG245KR03JeBpV9mpmhmed4jbf8Ox
XSRPR5Ban3JLp5dkRi30R1PwOhHKoePGJLgxFRbXBnRuncI+Tr+0zY+rkofg4YEIXtiRQKYAXUPL
js3nt6VlZ+NJ7NnAqTMNAswUCys464CLr0a1bbipVIDtpe7Wx4RKlvKq1QwkCPK9xL/laMlftma6
cobpntNqHSXCempgiynUaK4xu1+mLZ1IgClaUDnZPtKh58ihEimRsK035UsLqHAMqMkI6wz5SvzQ
5e8GLqQmuK0knEd7roVNdtESrxjlE7Zwk4+aKeYo46ER272ulqiAZY+1lduANGU+386IAN0M+5tA
xUm0/P+FTxL0tnpg4D72bUbrzRgQlvOhSu6l0NqlCvSjLcXeUoyevb1TSV102zlNPik2FV04Vmq4
gP/UtRZxbzkvzYFfOHSJQ8/z3/wyseywLFWZxMr3XtFcSfvMZT4NDo5Edn0LOUeU42g9oVe+26jG
SO6P6Vbl5t3xhin1+3nf0JGxQABsPSfqjZgGpsqryzv+NIAMOfUU0PdYy1hhduiAF85BC8+KNTks
Smp8LzM5EVDDFqUDhiS/97Pxniri3QGvvxmnDZcQBParJt+SpnyO7xlX0HpVT2y6TgNdaI1muxKS
tWpQLJrKJCkuesPCuC5OPVaWAVNoojqnVaGMQJs8YyRrzLP3szt2R519fEH+2LjH/XpectYNW3zf
vuQGH8AHCtrWD99Vc+wkRNu4P4qfvEVs4zYMoCLEbf8NKLV9gXRPO/IwUPFhk5LG9w1ZtfYyPCrK
WFw6o7+ijd2sLynrX6Jqz9LCH+34agIqx7ZfKptnnRh/h6wjkHVSzqme9MeMH5oXNAkyalf+mDIF
t3fDoZmOdj+jTT3HLD3Sdl4hr95SURQDaXI9Zjc9l99kUSD6Y6TayncqJN7yh+3XzfZ0WPRORjS3
80Nu1rvmoTk9Bqm6J455NSiqU+DQeUXQtHOoS7zNK9MvayOALKKVLCiYE6+K243QpOfLHn2nP5dG
Zt2NlOWmifagzSRMgOCWuEZGQIRUDEW92znoiTTwqguXnx1ujpN1oEdHxyJcmZE84136wvqdUhe9
laEjDv1q37N4vUsWAO58uVmhFapYx2MMULAPXvPoGkh+AzGGkVoDbQ/8GKbXFt40OfQfOQw6Nv9m
drlGcgeHckpF/So+NQy1HtCxOiqh+3r8ecQ7SaCkIFCrnIDWAfbMtlw373tKNrpONszDA7/I6Vw5
UBmUKxFwL9cRpai7xk8g8aI2mNbtfxhs1Dla5oLIgTirCk8gmcR3SDL/M/UtneWZcuvRvABGpyKE
anox3Z04Qg7yR8m+TWUwagxQ6N3//OBclbxvKtpo/Z56XOV0q+iTXwx4ASTqN4i4zYywBnMuNQYX
mQnVqo0Qg6nJgGrlHwYb10GxI3MwooELjs0bt+FUsM2w3NiSZhTzcZRYKPblhKoByFdxdM8im0zb
Lwr44tQE2TuPPFc0PHXO0LaSSUtXd4k8jiOD78xTDmzlRr0Gfc7adUN0JD/KsjnrlIfJc1UXkEqU
5jKIMhL5vxJ/yTQ1t/7OIbzDPovOU2W6VlEo+qHwe5CBxUriv7g7qeqXd8wAJinDUb6O9IuCY/GL
1rmmvBvINVN/q5uGn9RspQkrJTEv4dh0WYZ3DAo2T2M1crkPNUXgnomslqohChB67pyOoZ0SHwPz
3/yrONKxthd7YzxKoUZR46pQwnMwfo7ycC7oFJxR0Xrn0ZGHX0wJnfxXGxucl0RzrorWHwZ607Ul
OytDFprQ4ExO4O6Js5czOBmGZ18kb6Xb3luYpi3fpqDlzHKgZa5/HdTPb1CbgC7Nr2yZvlpdBoy2
fqCgix5apRkqSGpO90NxiXwFP9VTT0lL/3dq83sRqCdrzt0lrH9oxm4FRmFBAJ4d5cI+dFVZGzJ0
VwzduZkyW1IurSBHFviyDnrNiIA8CTWlJVJ/5BpcnmpXGAnlK2yd4M0nbYzHE1M75Qx6GarDFIIB
a0GMqOZ8tu5mRwOvTTBEam4Lwp04Sfe0p7gaAMmFPs1puzqofuqacVwM11bLr8VroVXpJwO99j5e
Ulu7GxOduZ100zArlDhCxu7H5tiXxaKZbsT8eOpZ77Ft7xXPiXNv4V4HTSKmuEvlPxONh4vrHBSn
CfP/Jkh4Z/xaUjCVCIDZaegNKoljTyflnmQ5zRGFr5EoRpTwLVLFsJ9Q2IvjOP+TuItX/pKs7Ca1
Rx1jvkCsKlb11gtxrQAH9WZ24v8qvOKEY7enfilBOI7JdCyjV7o19btVO5/nVHIZ3jHjtQen47JK
Hp6QddZcTFxPCykxgGjABSwMJLaIX/ayvuPK+HCAAqs4oOX5l0zV+by/0OlOHfbuVDI6+XvTkgae
s69JQdZXg5EWLu2vDBpHRRAgKZQAtIKAcCqUidCac6oAMKT2Vd5Zcx2vKgq0arh54PHotGmIyMCm
WKWrltiHTfsT96/4Q3vbWWLgc7BFan8Uyi5KNXfbwfax9/nWdNWg0S4bf3svMWsIbmaKy5kNUWvM
ZMzt2D6lOXJkN5MZTOj7BgeBSAGmgL96GjoiS98dnHgv1QSu47BrNsF1UmuDQAjMh2O046UAj66m
wWAm3rz8gWTn7zV3COXBXnO3ePnEJwkeQdKuB5lDxmFJO2wNK+C9uY7I63jS0V9q7liDmsPATOnZ
9QRV0caf1pk/kZHntblTwFQL/ZU+2O2rK+9CJOeNF2u8uFP5JWHsGnYbUWf4wma7eFQ6DpSCAQNs
Sp+7KwD6LiIv5UjyS1eUB3Af0N2Y1HmEqpMT4JDNNkJFblb+Z9XvAu8DFGJ3qG8lPt3GqTwSs5lm
P+ZvICHP5hAZuhll8XbR1YbGRvua4XNrgURr3zJ7k+lvT/tSud9VI6iIBSdv2aactC3crk/QKyTo
snW332CKHn0BSMgrQG/CgqQGgNMVcFdD824+yxR6pziGQ0fvkUZpK1zp605VLqZTzGebA2/iwGvs
9kxYtEFkN3HOVelKPw3FuY58mHiC15zRoIO9RnGcoCA8G87usWslL6cYNuFjJWV/atK0xgNIhCBM
KuQKVYFLMmHSIVB+ZPMaThSJya4Vzw9D6h8bGR9qwSDQkda90D/I7ZowVX7c5iyMC5rRuulojEcp
H3xbfpfSN7NfH0KJn5hyqz1rnbyabnvF1XcmL5fMTZlBqmt2l7DNkWp3jxtRa1vl40coNl+9xqZH
JCSLJSmPpugepCTzD5KdPW9Z8dRyd9Lv+TWYdg2qbH3JyejhAPVPyrEg2amTctR651T8FjzpSoUJ
k6SeZjmgv2G7KnvkYD3npRyt5HkFYG0M6GNY8PvlPg6vuQ8cVikSnAxkwDC7oSrQRU8BIZc/lRoI
iRZ7XA1wiCD68ZXbQaxwNcZ5uPsEBM5DCc3OKKDmb+pxzvC1mlKU0RWRJle9wr2FT9JC+lfn2HUs
cTSQ/uVUu1rawmK+4c10sDkqZqYPnhRu5ZGKXGDSXONsWnQllcgfUKZI0mOwAORLcBXo7B/ycXIN
1vMaGfKcOJPKCrJsYl+c8Y7kAuaxdjdJ0siSeBKHoVODG2Tn0C+i/lDPJn4wOjK09b2/MJq0MqlP
2KJVl5Bu6emRaS7JcGhxW5gwx7kMsMRy8FD8FJ8CqVx8EldR/W4FZZgmPvtk+jVB1Znu5mpGetGX
IRLtRkrVCO08DqwxDQYazah70mYy/7DMiaxNHj3VK/0gBrGf2IgU8NCGu8PWGs493MCLVMGSou8A
h6qFKy0HlAVaYro7l4wV73B3/9Z9j2+afDKv42z+jBX+m/HB1qe/Q2CnHpod3DiqnkMh5WE3iIBM
ySOx96BUBk1GuVq7e9aJePtcSz25O9b0oOz2g1J1GqNiSpkqmIoZqR+FNyJgFbZze0aHkhgugXg/
YtYfKCr7/+yf5hrfnS6vfKrBNxNGK/Ffymp7nR3r0WfDY0x13OnAlOD6wEI/KaMrtgobEWEKmgRq
uQHxjOtu/I+83aFnf1Q22CCiDOOqDFagByvQKCQs4782G55c+gMO64y2y37eBSAaez1iNI59v6vZ
kdHVQoFCyqu2NdfruIz3t4neJlKXJ+1jzFH+OblK8DxYpCjA4rNy6jnKBUd5e8R01G632elv+RPA
Haz27BqoXAnt9bLs4BpSge0H5RwgnKRaiaQYx6Y6RfFrHItrp1kXffut1lR0y1akiyqyKxLfCrZF
PexFFlJUK6bCbU4MuAllBxxfFVVA6pUP77UlsGupJpY3enKse3yViby25Ez2HIX9ZEId12NJXqG9
LP1K03l22zT9SlTzanOHSjGkmmGhXGXyaDhAXFLB7lZjvlVJAwLYahK6a73tAr/uLEvJeQ4xELCC
7g73361CglDogbixnsZ+Jmj4XmVq1NiD3Je3feTUkp9jQ0uPkbMCr3iBktWFHiPJn3yGTkbK3XML
U+oT4k47pcTjgdpUouL7uE57sYbshLIDbgiz9YbLl1vlvOQv22hfjVq+8kV6eq6DrZXsfD8fpNF6
KhiF7Up5SNi4mMq7WxLYchdQMOCD/bPXoH8o2+DjxCXoorJuJLSUv5sTfRaRwNjv7JIIPoouwj8a
mz8JIt1J9d6rrb5budssSug8UOTPJiR4meilQh45NQDjV1uwo3U3DfMEDpsQAn4GRgEkPZf2i7ly
Q6IDbZvezaIECaygclJtScxXe9N/Mpt2J5LLIKWmYBzsVyGp74uoPmfXeUMxuye3wiyjhRqYEgzM
IEdGbEaQvnjc5GMK+kIp9CdwIhBBKw2Sg99xjBkwEdBhZ+tk9CRTcOdniNoUUXvZ7wmSx3DpkyYi
st1hSGG6cPPjWKeXZbmpjKhgzs4lZ73ZaRd3/iaLdSEwUlRDtGndrSQD9y3OFQ6RpdpCcFx9J90B
sj52v7OzYWxornwwql/Sm1aRurPnM4QXbFDGPrMu5Ym1F+WdvfPUtYRSTMJ5zaH5ZRnkFz+T12Cz
RG3kN4NAlYMiJ7GapbMwKrFet8Z02R3bn/mAwUYFEhhjeLGLZ1+Dc1LMiF/df9zc1J8GojXqh44s
UsR+XtiBRIWbcu85/3eKUWvgHOKOk31CGYgL2Po5IRY+QxNXkL0aPbktXj0at029qBa5uPX0Kc6K
0wTzaAT0PLd0qpECh8t5/Gtxe2245nYgaE3yNeve5T2RoOefihXr5JaXz70enA8Vtjcyy9zbFEzK
k6Y/urV9VRy2FQvkQSRcYfAUjuoF+hPhaoDveCvMGs457Ys5hVfG2/IQZRdMXD0k5M3m9OkimCYe
qrDN9UOjZIG3LI5/UoLzSsgvCZ0BIzsxlEOyGndCmKrMwTaeBRI3VcCoMWx3Gcxr1g7f/HL2XsrJ
0KiFFrdmiS/mv4QBWgNjnIzU65rhiGxJXD5ZLr9B4CBWKH9Y48ScAjNN5LEYmSCpM9XIEWL/z+gb
hEfJ+rhyC/FpPP5BuP3YEiky9+S9rdDQloDW0iCQbdRcEBLZYMZw/btops29Igva6u4OZ7UHiqWw
pouHQB8T4FKCLd9lZfM5TjJqdcHiwDH1D9A7uPqPk3Wkt/Yky8dZxmKmevvZ+ZK26U1dXw2nKhyv
gsZsM/MFxq5pwknrqXzLvDJUThZhEqfwe08mdQVrMT5x2OLOg0Qz4zLmvGu7xZ8QPQwc5g53G6f+
8V18mvLqlzC76KICdlAGNi2rpdmzjsvd3PirVlijTBpnafBo5FOdUdx0jIuanl0g11OERC+1kXDU
KF/0qGd5VQDDs1sRkXHXkxvgUXZGqUti/Tg09cXRlyht9POs2Vi2sONd84EQPpTP0fyouYF3ojtp
kFvSMLIU1uDgHg3Q2iPEMcKJXoXzsCuxlZMhJnbgzxwiIxUZUfarT9uAyKR9vE6ncs6RscVtXAz0
FIlcOdcisF/ksFUKXDJT45kZbiAznfQmSK1sRJdEmVxyVYQjC5q8w9g94hacvL09ilDTLCy/RcGz
cuAOdCwpElQdvY/4aCx9WNVaaMiME0ytVsFSpP21lHgv+pGamJK+uDjiPuTJtGyrLa88S/emevIK
UhlrgsOlOgqCYkZ9kDnmC3U+2xlyv6fDnTP9NMGDs1ytjtdIj9lXAn61nGgMP+2W8cmc6dMw6KFl
D2pof02obxJlCyXv1KTlwoDTRvumpc5k1KIhx6a3FiQGFaw5JhV80ZmR+ma6UsNnHbVJj2plIlHD
psqhwIeMou07kMvMF0//hpit8sc9JLLdSInx3wIGPB4FuPVONG0zfBM86Exm3elz/p90mSsEIcGq
NDC2NobQCsaWpLXsy1bAWWx5dTgJ7TthZcTY9pCOBhchj1YRgBFUaoHHMUpMDPu4qHqIRl6Pa2Hj
+1u8lLl1ZbHRYWZuy/5RZtujxMiMfdcd1c/pVNPVZpx05cdQgllc4XxuN501wlYs0WCsUTvJkcMe
gXFe6XBSptfrz85ZIwIba/9y1j5owVUeOvutoxpcbLRzOXeqXM6zlFA5sERaGUf202L7/821NsmI
HKv9ybFxzxDH5odvsFjkw+xrfG2sFBEqSlYrmXY2CpZTFeY5Asw16VaHzcdg5L7O5mMvaZIPtvWd
PzC6b3Co/JQuHfHZhw4ZldWXbShSJCtWG5GDqu5cXS9aPUX6L6UDtQEEY8f11RNmt4QBpncnuOx1
R882DkrQzwyttBQl6YDG+JXPlIap1Sc/mU+snJ/1e/rQQITvOyCP7dv0vU/8Tnue8/Qt3jDhoEnW
fzfMA4jb+JP0wC4XBAiW5BVCEuHPpGVszrBnfDg0AsiWjynpYtnz3TDUhzV1V3u40JXB3W+t2dZo
/+iHvCY9yCSWiLmdBOsGN4RKNgftNg9lDs9Zmh7f5aWbTBe0aswBpKpOYDm/lAa/EZN7Agx/VzvU
53JnhDNY9zkJlTybL8Eo0g0zqA7uyGGjc9jMnqs2n3YiMDbAdiqoZdOwaeK18ZKbaesPyalIyW3P
Vv/PLgBOkXJQKYfGh/zUQKbHNqCgUEE70qQ+MBq0M6H4LZmrhUofg1pcSbNc+jEwOUSbqZ+QPU5W
nzPLMkKy1DPoNTJ6C3JDGXjva+Gm5og8Zj7VSXlpc/PGy6NYHxubQ85I7WDNCHx691xqna5YFA7L
vfLdYAtbvKahV+3EbNL9yW5ER/L+kd1MHxvIJcvlS/z0RuySNvbUejFcXWqe4xIZXf+5gtiM4YgO
vfWx6sWHrZfvHfH/8Z2Ezmaf1QVbLh6Ocg1V3Cn1j9RibT6NLg0srq5C4zJ/JURGckfnDXqmoiLM
qnOLq62Y80uPSqq4+nFzORNnm/mzgpKxBOZ82ZGtYga2N66+SfGUQ/dNYsF8ynjrO5HJx0IHb7Im
waR80xJ1zcfqllXbrYO/yie8HjmxaS1pTZwQrg47TXolhJDkYF4ZCyeOXPyOvX3qe7LoOkO9KvyW
7Kd0TDlERxaeGg8au9bNeMYmcpcMAmurb202XNTi0OmypzfQfASIC5mY5BFTqQPTCVDYwYhgBGJ5
sKIW7MtAJdpUQs6cMU8dYOhqcG+n5GItuVtreFzfy+XWpnBGTvX3gHqlnYq0vGaTdluK/GEQEG/g
Z9JlRMiBIH0+Uu9bXacEaMHxO44frOC5Y7kZErHuZ1TntJfqwH7KHp4UN/QWu3aj8NWlQbejoBQa
BisMn9AECGT8ZQDQbUmnepByVe7/9OxR3QUPSuaYnU5DytMIvoTG9FFlMfLLaqLTjxW34wCd2YED
xNunLiyAcf1ZnUgapr7O/rxqsnBjTkl6itlnllKEelJoTHmklxhNxMKuQCGPqUSb2C5w6vpJiZwi
PydgaRf7Bp+5Xu4TqENE0lNM6otCl4ytbizfk3uNKAVig3qtY44u1YH9BqL9LAlYq08Fw8sE6XYO
cxnoRrlFH73BpnKOTI3OYrpOVH058aMnR117i0bI++lYTWiyZZjzNwoR8TZtlxXyUF9isluqu+Hn
MnWR2sup/i4cXgsHsD53UaKPUXHhCQFRGvfSvaD7ubGR4g8tRw459EeaLywAKZkAU+ViiTvr30kq
PaZce5j94Na4ENQYXy7v6lkxXSU2KHntrkbdXZKjQVK3xZXvrtAT2YEK2gVP3Idov9whUvwS0eTH
qqIK4t6tKTzBPXjVhLq+hkuDzXM4jyxclUXHCOuczco5L3p83j0RuUrlJ0Hv9N465euX6Y0pyH15
C40sDkz6esEpWUzCgvKpHOlA3tIQlkUvP8y4eqUHatB6t03fbJKfXMqq7mnMHHQ5oNO9DKfZXs2o
vcZseak5vi1SiFOuPh13W5VPc4QbllLDqIi3xFye24NBV8twrjfh/GOoSfihVQ/tUWYCKDdUprfs
q4TxNOQby0iP7HJxcJfmmlGGoa6F92kgTSt+sg8l2xUpHb4CwfksOxsNj6TlnB0mYYQ+k6VX85+C
w0bHH1+y47X5KOxwGImPQyswb/OgU4HrVUIJCPcFNfnQHu4Jh0VPJ4ul7oP2Qz86h34S90QjEFCp
IANYS7nipbXfI+1BTUZU5WiJya+VJFAyNv0quliGTbDSKLk8FvIQZATUqUitxEOJ26jlpJdhkEBR
OFZG+b65y0UlWAlO2FLro8Ksslj5Du451WR6OgMshG65v1OSFA+O8qNsNycHvAy9VpAE1tWNBfMy
TX5Jt2J1MD3LhljK9Tzaf2op85fB9VkncAYnkQyPa8rZXXWGxxpDxPxUVuR9gftM0oKJ6wKRMDf7
N6B4kyLD88OuNK2xGJHGSCGf8LMN2/9LpsadErQshHEf5Vh+u5KoVUbVG5Zfh6+FqPissiQxayqB
52Mr7WsQgwN4DUz4IBSiZa6yASshYrcwhbP7OnWg2UpVcukMG+Ts2MIEgLdFbIBfaJYFzHeBYa9h
XFfndOFby380zmWMGX02J8pOEp66oadUbNkD3AkN8qw719kFsXZgbrw1/va10Y6RgjGX8qdTKIe0
kg4p2xcb/a3mRViwkRotw6XLyaX69zRbvwpLOeeXT3Ypyn3iRVvd1sa5z/b67OPizXzmVJbCfJ3T
8i2P4zcnHxBgCco06ptdKM9tvuv9dDHai7M14eSIK7kBq79JXELFaN9qXRxKgRTyIb4sqDiT8wOM
OhoQzpLCDlu1YgfWn0u25wV77J+I/77IyfkRGzFU427maaAm02FVrTsryLtGzxb8g9vqsv1KCNxT
OrNaz4KFlS2xu4gsfHfdvkaGz66gNfPjH3qvjqk6EWyNn3YCR3mCEcwel+f5DfLv7s1sJJSaNkg0
EWzkINLBDDimHPx/hJUCyl2nC7ngi9C7SwV4ycVg5fRApQYKIcqgkQkwiU/KXd77uHwrlPLJ0Bo0
gBtrKKv6Boe2DYyxBYii8YOGAdpC+JTnM00z6ah7FFS8bXeDXu/RUyRKEa+uBBp77y+CRxFpoLHt
ARkQiNQKd1cD72USr2BqyutrytBn2g1AAHaeMGEnbC3lguKZsWap1ci71nZ/kvhhKeP8kFDvWX8C
MgF0dxbNGhbLEspXnQwbD+YxG7uTjDGrqkeqh1DOwZpkigyi9TrUrTvIgFJHTLbuCIak7JbvpYOq
pWK0KIYfUPEdAqj1yssKTxMih+7jP8xvs67cJLW4j5gBOUTfK7O5luUSISCzWyNRbX/ZIM5zPfua
7eqzfbf1JOwlFfMvWQ6klJUzXOFaS+pvJaOUs9uVDn1Fe/BS+NWw+spB1oegKfnHrDXMVcbUrXTj
BP42NZCtnp2nA2k36IDJCFiBIiQAjBr2iqkmA1mbVxXyxYzktPsmoOZTv5HHNHpYxZeUSF/qJh2y
G8Dxs4OZNdvLXrEEtrZJEjuBylBDZcBKfO4Hwj3cHZa91ZG9VycrQUZSREdQ0JmU2DDyXNo8lyLl
klz8IIOOo2vzLakM6OiDzZg8CdQZ8fBWp867V1PRohxzTsV33gnl/JL76i3veV5MOnvEf43f4+ZK
XS67ApZeylwAvvLdTMxL9t8L/NinaSvvYP4OGf3lDkcVaQOjCjHlBTXtZLqDYATcTwMOUNJLJon8
rPHclYeLDg4oxZJZ7vBViNEzw6XTPPpkZ5CxPNWoNgOjRKFt42t8lexQN74y9qgte1QDvj0gWg85
8WiyJB1gDg+vGyTgZ26hGRpG0BDnHGcU8H6+IHLi+j9rM1kot9c7X+sl3zZFoOMLmx0Sur/r/0fS
eS05qm1Z9IuIwJtXIRAgIZu2XoiTZfDe8/U9uB0dGX1fjquUYO+15hxD5NbZMsUerpFVgsdSTsbM
pIEVv1yX7v6JXcErmoHya0n70NygKh+jjIK8LYrl++xetIQkAXWHhfjk6u5IeMghImuRdn3T+53a
QpBhyb2NwFGJNA9+ZxRfK5SCCtjKpimvRjmQHDd6I5Rhlk/GH0NG3IBQAHEBMod4lZyyrx01lpwZ
2XVE9rR3tRkXLzqA7ZiNFMRgs4jFXSh5StQp7HZedtxm69TNvhKrDTIz5Op0N4TyyeP6tcrZuzpk
H3lh2BNmwBhd2Q7CzVTjFENlYf03sVHQeYUSqzB+G8j9IBo5i9k9GXGQLCM2wtUeRI7lwcAkDmR6
JoHJZEuO6ZOZ2KJAttxhUPJJMjaP1YBrxEex+7Gkj5kV0hyDZW6Bl+S/FjW2ozi/tYJ8Q6xLJbnz
F+g0PLXvM7GsusUTVz/BZ3uxO5/Zm3nZiNJJPGTvlv+oY+1zrZHZHrITARbEBe1FiP7owpfcbWch
i++P+KdNeESa9r4WrVmLrg/t2BYZSwGYiNEvSORnncyCOGqObvJbZ2Q220cTZadZ3c+g1WceNKp8
H0yoBP1VEPIX/IvBcq2WbSyMOokzFC6Y/2EmALCeRFaUyZ1ROI0XlqUWi33SJy7xOp0qWbL8/2Jf
YLG/QGFbQXStZkQIl9U93tOGa8GCa1MCJRVxphE401juGlkXXMHXdO7v2vqx3/hStX2ZxvLWi/27
MIIt0a2Lts42UVavMstzTftVxEpVr/pH6jDwvMXFsgfaCLYdCL+EUGbh6m3BMzkWkXQqOmBQlUhQ
N+yHFpkKIFzhQuL1IicS3W5Kvn4cVgUYX4CzIgVmTsEHGd5wTTQJ7+Xf3xrIyaLSuaigDVOPJsNJ
dWqcVmFDpB9XgLrzAkqEBlW3Ebl2430GR4k5+08ItYd+SP7LsuaemtE9/V/G34sptkwd9Yo8JKh3
wUV0kUUkfuGoV+GcbpfuvEooIpSrEfFlCVn6qyST1epk2QroXDqI5l+dWo/qrFp7yhfYRkf5fSP3
PJ/WsEd1IiVLmMMdo97YkKuPn9lqvmsyFYdc4f5df1bi9KmXw6cJYLbNaMhAhcw+ujR5RyhQGjtl
pXyO2nSHSsqnQ7lMWU9uVoRxPgXbiecOJosudxpoR9CunMkemMgmXGAhOEw8tKLEPzgUAk3hrTT0
c4vVrmyI5W2U5mrgWwpDs5GhUeVuHAFyfSN6uHhTkfkc4dLLFHPF0qaHZZd2JKPuobUUA0yabla+
hH2KQHP9V4ESyp+mCsoPWYIBi2vQF8fKeOQwFpyJNcGRsKjJxCnDQZsoVkl7f+j3CJaA8gULhtdh
uYw4yvRx7Gd17mduThnDGmNv4EfMhBOtK9BQtkBcISL8jUO43Tjwc7inMV/G5zWeuA5HPtKNq0Xf
bLjp+XD7iw7LgKWuKi236vhcJ1PQtUkAp24kM64TcqwJPi/4dv6LKxELwXpKqtbbKuIM71Og62Qo
Kdl1VACK4kDKCiwZ2ZCifMmzyfDxWG9fZvZR20XCC1cFEGwiNBnOUqzfl1i+Y6fTDaaEjHMZbI7d
2Riycwp8thWwa+mmP4m7yax1DdnLJEfCFLOya47hKWfUWeLpxofoqkKaTRkvbdYxFp4WGFptf/Hz
r7Yx2KN1OBv08WBAULehuxT9KRrBBkl8WNbnPK1OehqEHnceZ7H4zn+wmp6e3AgO6/dBS3cmC8fk
CbocH1YufuV+G2UHcrfaV21JYW1qlxPbKZ8PueGKFIxUnypL9HdGRQC0N1+/2v4GtYeihHN4zlBj
+bulIGI1IHl66UdFyeHVkaf5KNUQOlOVMqEtTCixVy7boFuyjHofzuFTga1bBTCxfv1V9kIWunqo
u4hhqOQ2RJV4rfYci/l29mXo5utbNkqvPuTG52AbakivN6vhbxLcv+Rvx1dt4Ggs0dtXphmN3+CN
Fd/TvPPylOoubaqUZ2/D63iODsaTeYBcwFfe8kNNdkNajZCrizi6ho45rYmueZzeav5mZnpcBDai
Oe/dgYyj+hbn4G/piMHeZUk9XteY5iuxmFh4Q9epUmOHofTI2/cVqfEEeZCKo9MydyAZMGfpeVK3
s1gJuLsywH5uU9z0JHpmm/q2TIC1UUww57CU9dAKL/g9QDyAS2E9GnFpfMqZCpwNgRbAkSLDlr5H
XdXZKfHJ832jwdCKJrdvfL2meRtRN3B2fa55+jLTgaxJcVzX5pbp2dc6Zt9rN3xvWfKtScPXNpte
SvgkrZsPQi45Pfe75qJikbs/0b+FRcoK4UP9KEvirLbLYZp3FEFRw5uffDV9wLqBUSg8efQLny6m
tqmDyHaR+WgC/ael11mBkLTnVVQJRaVEJ9tLUY0XY10u/LEVluql+ZVXu6PKoicsM9dWCnRkZrjO
8As+xSvKBcOhpFXKDKORWFC9dhMIczMQiNUUXa03jirj6Mk6DEfY04zpoBXBB2Yav3x1Harbjg4G
EROjWjwCQWQAPVHQ8XSbnlXfjArQfGJ4QGa8DZKVvgLaQusiudIsv+pVfqIje3DfuFuck8ZcQEyX
Ho12PFsLO2d66y1PWf7XPADGATUixwxHKiC0+q2jQqWk+j1zt2n7mKy3dYrv0Xcd8gs4zoLpPxc0
e92pKbmu4gMTyZvwLPYLOQ2jVb5YbEBNv+dDq7ADtdiBrioddo7NuR0N8nVA69S2tLjz8dpr432y
08t+cJ5FQCyoLGXpKsc7kp1Jx8HMTFzyDZK7hd26GdRZAt8eOge9bsZqKZCVxZFgmep5w/Opeoj0
DAYxuUMCuklicdX5sxYv9RadB1DUPQFxGHOMjtqj8qvANNpkw7GvMU6xtDGoUfXHBe9z5YvI6tCb
+ZJn5qjBbpDEuZrrTJd1nSv0rF9hXSLYKA7A6W29m67cuq5KKYYpZFCDefbM5ibFHKacDk9ctnkD
LSX5a9GfVOlP6oRmRO4ZDAEvEks0TfXE6r+Z44heoHuwCnY/FhF+6GEKm34KJ8zD8lINRB38jmVT
ULbnRKQ+ZJC2IwyWHlXIpgTMylqmTdcU2WPasruUFDTIllCjzKFdTHM6s5wNmE0HgHaYTp0XMC9d
cWviDKlLci3o4cHQHXSP6uNfwyw8Qxg8zHGexOmZl41C/oR54kRfGUhTiHUmFPTY7WeiyqQLMvGH
CA0qY2qUwcrCPEqDWe8vjKsGFl8xdWZyHBkzmrTGdwo6vO7pzENKGZpjDGM9y2gn1IyrIWYmBCv5
adfplDXjqaOXErfH6Kjw0eP5A7cFNV2rglOVGSRQQo2OQtMdcnGC8lN61M95eDK5wMeu4pUbCChl
OcxbyxEZb5cZNSqdQxtTnXx8iwXeM7y68zbnBOuJvL35kGKclK3ohEWFKq5wUofJc9e/K2aFLV0I
xm43XNKWyV1X/lzW6qumlsgDFn1I8hKygSj+cOhJ8dCrYhRh8bekGobi5OAahDOnVYI3N+NA+VDK
3DaP1nXGCLrqMcXmDMIZjaZjeupI3Rjy7CaJdUiXr4wAhWFX7C/2MCqTPpRZC4wwPouvVBLCRRhu
S/7q8v7cdn48s0hnEIyjLr1PXuTr25dhusRtPb3SvSdxCUFOTgmZ7ExQeFD/o4SNgY9UfyXL5xTu
/NJUgbb0vslyR6nJC1X+EGjmeFzIy+TmfKNSOwGFbZP83uEJhW4YsOp69O379sPYTE+vbbVdJa+c
0JgEh6ylqq2Hh/xXL65hEylh9speRVI+ZKZvO9KG1+FEuZizEtJHhT0QnmvOmPz7mT1zC/ys21KB
jMULgXPjWX1K5WFYgWfFh7+6Tswhp/5AWpjedq0m7vbM+W9aHNxzT6ksXDMzkPfwmwEOo1PnYqxH
FTzroBdyS+AIO3aFkylUSwl0UeJ3++OnpdTXVtluqc/LNwSaa/5nGbZ6kB5lFIzoeo1Ee2wBtT05
fwiN/hT4UG0Vx8IJ5YWffWjV7Jbgw8HBSazDmuKagR7WSSDErXVdFv3UGF+FTmdHu1aEVRRwvfNV
I4CQrH04JzIbASZ6YxrECiklenqs3AQ59WreKSMn69kLaMlbhc8ZlnFJoMRCgJSDhZ7Ao6cLjWEK
DWm4dQa1n4VoLmWJIazdlm9mZGxOtSesgPq/WmoCtI0nwdYY7h27kzIy/pkx0oi/TSO+8Oi/rN76
tjFNypkm0Xh0akI88F9yjET5KrhLRYtKQn3l7qtyOIBwwnsSd9JKbJ2hhsqfCZPUis58DTeJPBeI
hnGd9gK5qyqyI6G6kVUkZexsf5UaKQpNZipfHPWczEcm23UjBYtOxcIKN3Kl+/FTkB5D1FCH+c3K
qjwN2BR6sEfgMSvPMM1jSRYaN/AB99RhqFg8W8tDy0M1xc5IqDUvvuDA2aYynsGsgijDxdCcBXRL
Cu3xMiX51SUURTZ/qEmtG3Y27gqaB2weW5djW+x/4epohUtpws6oewfkNcZnbEAFawHWRwUFWgvn
EfzT9ijhEhYnh8vJ89miHSFdwYLjVPP55jjRphaRCbzN2S0pjXAwhouqcj6/3PvlK+nnIK7JQLXm
WVrJpzkJlywBD7jWI2rb56J0l0i9iEReJDwhJVLBTjepFKGufaMaCDtAHheOwm1QufKosBrMuVIU
LpP8ctQ9a0x85afg0Z93oz8Xou9v585U3uNHdpTj+LEJyYM0j7/GBH5igLo8XOgsKjmLO6SMci2c
Lau91Jp8kfQ0ZPgTwvrP8suiNGFtV8L4XKcV2PxZFKbHaFADaT9HsX5TLC4IknFvEE7ssyncZkoY
j2FkoOOq3AJ8xGFQmPOweNo7abykexykffzKwB7JTluVZzlNgoopca3Qo2apZ21wxNCw5mo4FNKV
vPanKxg8emesLFbHQJY4CwxT68SBws0oLtUkO+D65MuBYGAfp2eRRLvZ8jN35yqSUWiFjUrAMn3G
Yv7c+ugR43TKtsjhILgZOvsxEY52f1yvA5G9uVagJVQskRT2UpTPCQa1AujbFbfUMIRgYJoKfKdk
i/zDIv5hE0shBYxBv/8DzYauf3kw948+oFArSBC/UGsNYlPzGdm7rLyU2fDoHXkGgDcRzRGvE55r
bTMfk5htWgbqHsyG0BAY4F2h8HD7PFSNDhryGSeTNwAmEByS0Y6IfLliw7HyOzE5FxIw6pXZrkEt
tAsdL/E0svmRcT1adW2LqXZK2tQ7dI5kcQkibS/L/1ARsLsfr3JlXTsUAxKKAWlqb4uTjeNbretk
HdirgGXTis+5nslJ/rYQeVlJB0IP4Curk31ZR8lEoY9ZMGTKga7U+lOpPpix6F7DnXhpGDqMcYEh
FdFfINbVWcMa1qbaJVGnMHp9I3C0uwgalG7nvO19nrp2/VvpDHttj81y63XhMtlF/09i1cgG6sAU
8CBQQhuKo7UcjPdc+xGM4vQbugOjvtzO/g1y/CDjPXSHEZWZ2DmDVqIov/TNG10PwtjeSj4zSpgS
XQmrwRKX771Ek3txV2u6GcWRsw2ZG7qqcDnJahVw9ReqbQP0Rb63EFApH8kEh6RA4YRsG9vA2Z9F
CwRK0tueErZ9MEbqpYAo1FmfcycGPaGC9ffvteZuQAzzf++oCe13VrsbO2yKPjdoYWg0kbBapJCl
1rFQHVb0ed9SjElNfx/l5VhNAiOXITTEx9ZdGF4chxH5OdmmlnFW25HBoL+z7mhfFJk/qVkQA26f
PYks3bHYSw7xh0SEuTQgu1WZA4zO2Qb+yjHHSv2rr8A5yhDlCxaOC7q/yDiDxKrWe5elPFiyNH0M
tfwQa/UxZetjZADPgGIztbuJ7R2EmpDQoek0mjP/rIHhO1kNiekEt+TSiN6aXnvN01u1xpeRDKHl
LG0L2eua45CWCPkKddBaH6rcH/MQPbZRPQo8XlpDlyvhcfun3sgn29TJNvlM+ogKKP9F0wcTrKt2
5SAHC83NaaBo3eIMJGSb/jrzwZtX4Lc+Ix8vsv7MFHwyrhjxpZWS88iyJMFHrOVOv78QVnoJiXxb
2Lv/ot7IVDupSgY4JgwRSC0qDRAPraZEVB9FKti0pbTcn5xFjDAQ5ezvkpE+JebaGXfVtExCMiuH
VOQuYWWfsS5/kvUiO3BnvnBP+vRuSuoNmmaB5Ksp3HUnbhF2MYzsxTH0oQ7fOnt3Qy196vFdz/7S
CHLRCiKNP1MRiNuDF2ee+XKUE8x4l3hwrMm7GZt+YqzBmuc8ol6MYA+AYy+Qrj8mBG51Lfto4YcG
ekcdnWtyuPMxzeC7KmhQcpc9uGvJwAIF2Z07zU3LyB1qHzHssaQ3uNNmOmyklkJMsT4mBttqdzu3
S+/t05J67r2II78Ivb3M2b41nX+IjmthAVYMZkRYBEkyU2bt80fHHJxRuFAZRjHt4uXB789SHaB9
TtO8to0aIjLd7CUx0huzPjCWNmA/BWA7CWKBe9c2+YLTVNEDZwb01sU14+E2RmaY1MeDQrW1o8z6
+7RALFRhH44Y0NhIgtdKxd7Og70TKfSEtKFAbvQh907kyEp370TO/OgCVAIQVlD+XGuY7d76KDZ8
jFZ0nNXjKNeuJeC4/pnJvW9CWDQ3qZqggP7Vlbcsny6TkvC0s/sFWDNgURCqinxoZlZIkuXO/4Ml
M3jgf4vdH4FeqqFWyIrqwJwb34KGMjcjIAjK/A1cf9Jo6yNryn2FJkRvBdjqEkwtKiLI7o2KMcDq
2NxJzzZNX3PEhLF9H1I+fomnWW8lFzWTRM62XgyCV222B7cIIs4TwCWHjQz9Hj8iMTqP4N5r9SJZ
GRy5b2qSS6FeMks7RzWTkeYVqzLLbQ/zgCtTPePREfetPwUysTTZ5EwfFIz0GQjzp53HTmJepau5
7Ehe07FKNkPkwHvzQmPhmgx0w9v0OJVOJPxiOQ/PeRUGloYA2xdSrTPLGt4Phl66e4qSmTNZa5sj
W44sMoWi8G2lN9UU/GySfEHqfTUyPZFKRPu+oPIiJS3lJH3ji8wAkNDZ0ZL/aoU9JlAy+h91/NAp
iuq8VDu6I0CeT9QJRZ7jBJDmliNhCVFxaH3lRoCv2EEmzHLUr64vnHrJAlEjEgVFkxaNKLCte6W8
H1RethLnum2fDNHLqeqggDG1AfFFMz2zpuogpiTTGJQU1pLSVakUgig3WsEDzeKxcrrIE/4TgSxB
P2B5F07igCKpfimcW3RGfUZlOYktj6JvVUqQZyYnEkYVut0r6lkjnFJOriikt2Tg3iIyxgHtH08k
iaOfqlox9G4HDYJ/8pjk/tb29N96gxFzHd46xbzqhIiKSGcx42Vy+qnJ4keyEGQV2HDzsWvWF7fy
Z7d0d4IHKcMQ7MRXwvo/lKKCUZP4C5ejNgrA+yU7Aak3wv0b2N0AbOuY/g3auWgoJ41IgWGe9CNd
UWKSw6T5jc/T7RYL0o1AdQ7dchTLHaXyQYHkrbqbmvpS7WGBAakPvpYpnqmDbjLVk1qzGIS12S8j
21/wmdulWNkjT+17FEkf68ZAGGJ+BZN9eVNT3VcWw88T9GQGsX/jktZPIeay0kqBxP8rGUFOvJo8
Ih6ZAAsL/bQary7O3thA5ccEnoQyhwQaCnsLeILoLEtcWZXn7/wEyZhOD7WuefHynQooL6ceOkli
D1Tvit8D7wxG01TTYMnuxOwNfneEH2SQjyoz29IZBiEUh+U21NFd/t9iwpHl9pUXvOP0koO++SYV
jdPD2W6j8dzWqr+LJMV84/F1qajYTGaM8wfm9/tRt0iW1s4G9NUcV1cSKROzpIjnoyoNzxSBBBdj
fZLf2zz+HLkPkzunPg5nIRBN5aSwB4+5/ErEzxUUXVXNqlCSSe5jKkJKkgNllgSCCtTd2onj2/TT
zzM4brJ7yalvrftKQb8Vua9vvtBXrIKiiXjhMJxrtb/MShei/rn2Q3QtgE1TnNNeQpF5ucmKpcRs
wji+UAae5p0dAyRRjMGDoysNRjhyQ2FiUu7lIisYzokL7YuciI171ezrT6sOBGt4yFr0Rszkpa3H
KjPpEvShwdlrA66JR+YgXXPsiErYFOwLI0ioDmEBTuDRJRvLQDeIGy6OJpPz4xRbTNpNUuNHNxVP
Do1z2t1LS78LeVCnVYgBSAGzKRKCBslItGYKKnGAUB0f6oTt6ZNncl2fuzE7r2x0Rol5geQyb8LJ
2W5H0g6HHNZdIy6ndkmP6397vBWo06puYaoV17FvL5Rx0+yaWdGtT/nbzqCJtQo+HFoYGomgXdpN
dIeVlwvvbVVi2l98TMvGoA/C/8xLmIsk16eO65MyMDaM1J3S4GX8EeePPknhwX0UE5dvya7z+S5E
doqpRE2W59jHTwZuj8Ra7h3yw3h6xpBnc5MTEjOR9Jls7nBBCw69H4Y/J4oVBMMI8HCd3kUS/KSl
nDKvUcQYbkNLZzExSx81Py7is9y1gdmTUxZVry191GCO5VEHyLdDTAxi35mXVGak6h1BkS/wYWbi
Zs/ZK5/5Zin4FGoqUwUehUdspRd0tOH5SP+a37Br7iP2S58/GvIVlUhps5jPlca3s+GixYkE8u3c
rfAlFkarnVs8kkb4GETjcynkN2JuKxv+pH5YQvVYD0VYGvJZpt4BBowGJsPu+Fwpr8UkAHP+MzIq
liU6wbgcaybMCFlP6jWmTxpPFTscAyMOBRf6ikoj2nCC4Y2ySKWh90Gfij1osTM/UQVMJWsOsOY4
b5XGcgXuKnLxL/F7R6SgN6P7FgXQDdrItQvAQAqPXs5wTlQej9CelwTPWpN9aRFssDJ3DUpPyjZF
QlXbAJ2/gR3b4/iH+fuBCjmrZ/E82gtA+ZJJyX2mCcZIuyaMYCBcP3JDvxyVt7InTh6Mdj1QX5r2
m0Pn1qt4JNFqTK89ssDV1006i/ghTfJ/xisVzZc+/hdN5rk2mktYJ1B+uugysJ+jh5i+U/42p/dQ
hbNAu6VVLT/ipwQFS8jI3xbmo1SawZzMkYW5DkWsv42YHrbNz80YZ3nP8EjmRRvT1BDctvnJNNXO
fjekVrpouG5GdOu68TGIynPWjsJUHmvtVUNUFJaPqTZAK/DFf7WhykxbiyEnCm76P7aCobDVgWQr
TINfz+8ywS5uNHQf+nDke7GhEdiA3AL4XWkdi/gXYh6GaDhP6XZgNALNuC5aTKWIMExGAxMZjwyb
UMyUZ0Yfnj8LKKkRHhvh9yA37JxJXJQsNnqsKnAzkVXLeuQaOA1AlkkklrB2RHwedYWUj54cppFd
K/uTjahgq4Qlnhu1/72j0NkwokhfukAFp8PjuBlql/gSxXAZyIuvgl/VCEBUfylKnmNQoSNFLVUU
AeWWgXqaUeaOGI0nGj0CZ9YO/J6IjxOQCj+Wz79aYFXkd00kxfqnOo+fdKInIueDeDUVzSF4f2jK
0q5G1CfmUZ4bhunMaXVoMSWHK/44Yjl2eKMfM8KiGjmEO/yBYJwalnkqTtf8Np5u6dhcZLncTaUH
QjTXtUUETU5XzjIYw+VjaeVHLOfPsX4W2m1SyjMNxHurqCxV1ptKUmTQ3wRnK+vXIqxPSSke2vVv
DGRdBrJeAlkXJRggp57ZigyAt96/mnzkyezltoYxHlsfs3z8iWtt85twYsKOzG8aSFCtr82VV+uJ
H6tP9laX8Ytc3CrRG5VDjYB/vV4KLvYO19mdjm2nfsPsb1UVfsNJkEesukfVVxt6zs07o1Mf3zer
DfSIpEgKOvi99c+aNyfnDriUwt6/O/zmuE+H1FI/xGLyTT1GyioBmHAGdDV1j0i9M9xF+qzbcwkF
junlKP9SQRcmND5EGh+FGXbjZxntRgX87Np/2wp0Z2UPkf4jd8ldtIT0w2ijsYJR5St5FElZxKQs
tD7xpRTNSpn7QpH77AEmElDNFNGt+9j0gIemm3Iry4vRX8XURx4RGdwNU51SsAiSY4DRfDD1/Kxh
EmjlS3FmE3GU1PNfQScUbaKwxRjI4alH3MZ6QG/kg5qnB5WRfEsKE09aJsnOCFO1EelBWMi5GaW7
vTqdiLQwLYzE9tTsLztBwxbxs1GOQrmz8bNbRvtyPpn/+8mJZb5ZTKys/d5bvqwDw4dQnhdUZsO5
vIlUzMoAvESLHJHcnmQEioZppYvPDQl9NoPBP8sXWKhhB8GkjrArvlTGcu75v7bEssl/fzIbr+3b
dETuTglaK3GMMPyaVLZNqMw6J/7CmSHzJ7SDUX+7BR3JLEeZFWEKWPi0laD5bP4y7gf/rA3yS+/k
tFDNcJMRiye3yeiC1Toqw3iOP00e2KPNN40Anp0TIEicJj4WX7VjKjPFXd6muoUbtT4Rucd62uib
RwPSWcfV05J3jXIi2yITBL9oLrcSG6MgsBswzTtPasqFZfnVCPG3iG2rBHeCWDJn+YjSoYK9sbI6
tNATORYAji0XT9x682fEqjNOhkA4CF8GTI0OaMwEPrlj4VDy2+7AEIKvG8HXteDrlMu4Z0ycHd40
dvuJdXOklEPdCnNe/GMmCu/F5GT90KAnwJad1pzqUjSfMrCz6YoelfTGmv+WZHRYC6TXFzii4mTC
Fh75SeoGVgTPZn7MsTiNSUbxp7MlZXHyRmPSn7gKUY3S4PFs0t1k/pHFlquLMdo5dk58Zx+AJLwW
aKRFa1bX6FmK2zl2OE2yX5Cs8aDxnqonEwiJcUoIB6VPDYySzLmj5gtuTPotb/RrbEhhMtNETu7x
8hTITqLqk/B9yu8m9+ltZP9Wf5Wpl0XpNUFlhiksS2xoVYDnKrxloie2g9fBIU5NlGoC+AgaNSQZ
tmyPJHHZro4A1Vlekm77LsvsQMF7ar+7t0b4NY9QkHIXgYooTeHKO6cWoceu8Yx8BMi3vvg6HQ4W
54GolMFOSIbs8T81E0ycoQiHCr0XslzwLjHW+2UMGM1X4g55Yf9Qqs8s6t5We2WYaHlzVfpkSEcf
3CEu5xErQDeqz21Sn9KwUcFbyadVT2OFvcojK6YiQ/5T4KO4xP4sv+kz96H6lnDaU1tXqh9dfMxo
FBsYxEeyGgXDbkM6ZIAAt8IWx32TTd6oY7DCy0n+W2+LjaMATBKVBTYC8bO12ucEsrfKlmfx3pqq
l2e3reodmaxIKb/PBbZxjuYCrwnynKeY3tmf5FQz6oG0xnL8VEaLbQJP4+RwxS3xR5KkwxH3oMbV
li+1Zix8FUXg1sX5fGaBb+01+QJ/3EG6tTOiXL7dncwbXmWz46RdSwH4LGA1jiq8ngXU+NeHlHa8
I9qTXt2XPrlMs8n1GZCrGa4iDKL1xnfrKuGzzzXRP3ZAWVQuYcSYMZ2ecNFx6KZCmBFuHTHiacIp
XAZus0QZVcCvefvRXbTDJsRewrCCNx43mdwy7xDMHnE6PIa0e5A4aB5pZvFCzbjBAiX9QM4Mty9U
6kOowQsWzfUsMTMZZSHQM2B/VhwUesOq8msTMTPBj2BOPWFPFzU/J9VgFZpnboEQQ0CHBakN003x
wGjefL3qsJKNyKpUN+P6Upu4h14yE0eFqRwzUHLaf9s4JkQd4eFFzsGEsRc0X0X5IYmTL/MFMwXT
q8QDgb42far43yXAo81wTxi91B1ZUv54KcRiOgB/Eoc8hgzmoh6mR9bRSKv49cYgmHhNGc4a87I6
rqzfx8ihE7KuqItWvIc+j24mvU+W2TEpbfgZ1HCwlmi2KOwxRNtY+FvZThw79W/zIhKOI3s/ZF8H
uEXwGUuVz7cFEqekdycm9iJc5FsEs7wZKzhTpr8mC0F7lE3TX3Ptrnm3hpqJbGgXq8vL2RTkA38s
em8eJuPQSP8JQMpEr1nR7JgLVCk8tRkLVCzX2sOkqjUDREnAignVR9z+4khJyU8NZPNvbi+ArU3O
4jzy+m/uVyaHsW2k0WYFPHCas2TqRzpLk8TIVBJva5Ffp4MmvW/S+0oDh22ymLCs3X76tvbT0HLU
itr2p8S/Sz2JJ3oseNstNCpKXSOwWsvkrQDDmW7qK4EvneKeKNDA9e36TAfpkbTbPVLam8YzqbGL
XDzICRlcI38oHN0VCtAClD0juyiDSvYuesIheDLSXpisOaGpWb7Uab4Yc49seWy6HITXklOCBpY1
oX7IaqSFT1KOf1cltctP4SJcBmk+5D/W26g0D2vrSbFnNuzfc5Tw8ZVMf368pEk9l/gPmBEd54J1
AS85PTlnYf+ZJeLDIHcryeJtKSZUnK+JZgkgdQVOx0cEJ6kXWq5aEIQ20qPoBA+NnPryZngFVDD1
USaQKzqCCt9/ZCZH+nq0drwSEt4x5Bs78ni87BfVySCfxvb+YF1MRy22UzcfCOy7egTLWf8GzbGj
1oTU9Joo8hMQavXEo8a8GgL5bBHpIeISJWfiwsgU1gu3q3tr5Q85XR4TEMrUF3P5IEb8NmZ0OzWq
BCe0LK7y0KeSZmVwotyEKL+VJpsIaQtLbh5CC/Ae7Xu3BePzR9WgzvbrWX3XgdkTiAX8ONBxq9fv
WlXP7S9mDymZ/ZhCSaUwaU1C6dDTwslW7ClZfuvX/J4UwF1+CC76ykac70WgnHDm0vdkfb9HtUMr
arKRpseN9dFAusaffGp+yxx3vyO7lTtbJK6Qw2cq+eKqHOK1+HdLx3/iW9axf1GclgnBJEYE+3FR
Js+5Vl/SfF7+j6bzWnJbyaLsFyECHolXEjQAPVlOekGUSlfwJuGBr5+Fnpno5u1+KElXJJF5zN5r
A0OtBp1gcG3b5+l5CntC2gW1FDCX0ZoDfSqAxVmsPbC2bTqAZQ2WXNpFIjkJXG3/FRp6U8ABjIHj
GEt5zFPQy//xOCxwYRgWCCVVcEy6rv5YzOkl/zFpNNS3xK4+qs1HruCsmne1zTTLCy8hsmx1ZBqd
4rZIObjxRwlOdpVTveRUjzjVQcELPKzd2U7qBxCHe1cN9852bnmLy9s6sxy/phQG2SBR78c+0xgC
qS4lezpbO32lZ+IhT0ljnBETXEY1vn7NmONZHhHpppGIC2ZgYoQ9z5vw0fyEbncz9OQx/UBBui0/
w083iPOsA/PAyaQ1/dVxoxuAdvXS/8s5plCpkWCL3uYhq3sWFYfG7g9f2o9YYUNNfIcQ/Q1jx+xr
D0gNxxQLW6OxNiUb297RLy5ZJsgskc6ljCUNU8e/Jo5mAC8xQk85lqwas+NoIZkQ9tEjG0DB45SJ
rVmjwSYCRQ26rw4rcILlUbAPvwB56li75gm1aA5RthB77CL8JNF/IeACLuOO2JQGnCxgeOsnBECp
s0KjhwuSVkBkEsQDuWC+xP+SF6Fq45OqG3Zuf9V/ZezcdfAV8aR42Rp6O4UeIoAburmbynOz9uIa
eWzs42qgdFrcE6oFU2qguW/EJUzJvzCZiHhdpN5a2d9ElN6GCJHoNwv9mjEqlbW2d8LoBfyoT8Yv
9gXQd4n2I+OahzS3/7IbuZYSo25+HAThjam7y7PfLgmtQg+fcmpebjS/2EIZJLvMFUa+sn2LZPxG
Kdb/A9xBo58XCM3JNtL6rXTRP/spwa5tvSeI4Grr4pMGIgvp37CVjAOOKl1lMYk/GpFr0yZBTBy2
6uBuANOu7nr0gh+jrntg5rX4bFnGKdSGk8UFgM1952g8idCIdaM+86HshSE2Tsot/mp3Tow2VU5o
2ogDq8DzzQwQPgpOyVt5viQN+k9GNWmU+BORXfS3xInsC1Dr6Zv1I+fiPP8D862181f0pDwPu+zd
mjHhYf01/tUgLaaXHqjz797xunx/+QoRGOfcLeMuZVM34QhpxNHitxd96tsMJg0382vUzPkQs146
m/84Vp7xXzzHpF2u6N8+SS4L8afAwEcryCoH5yVuWyyqqch5nsiQwibNTG/TOR9qM3gwg64q4WxT
Bad0wAugwHqp5CVbkhskw4NWQM4SrwqwALXiR5zkQcmSQiywnNGBbIlK+fEixb1cvghn2Sc8ZJV7
dYy/4CU3qQ3EKednbAiY5pSc4M+wNngvQKOHBfurvDoXFJC8IZbBTmn6bWjgR/Fi/R4icxOlnyYR
wplB/gxyCnrUjklje0npFjuYLieidx82PVQ6XFmFnz8MDgLfyL/VBHSBxah4s6I555QyACcTzW7T
mixGTq7d39PUIXX0rEsWQJwgbuvuS0gI5qwQVlnCVIJIzUOvgmGJXIaogXLTwHaVgNwcQDQO9KeE
0xHAIhSoha/GzarehevZofYI0+ROK381amLeUSJDE6mijEBPZP4zPnkTzzEuqI+vtE6f1SJei8tQ
JTs39Xz+mqv8Msflvp8WBPTmhe/AJczDS0OuM0nOiKS81eJtoX0vvtRkDNyfxMFg+qFCGKE1ftjl
dHc5g8kYujIt+Bh56sFVhcYpa8AN0G2M/SV11FVJdGEo7cvwlVGVy8LTxpXM1sMabQPJwaSTeKRx
gcZPhLiPBe5cXhh3c3pHM41YYNoyDbXfkSzvezIadVce3A51m0F03lIek2k+1txRMiXYyyMzwhd0
YoZc/KHWmaJvXAtrH8kVSlofsyG+Y4nE4hW1hb80FWaL/Bxu/xLyQb/NF8k/GZN6XH59xDFHG87r
4VfPfPpzxF8ZqqdIdqvrV9Esv2Rb+kEH1BCNO9nbUT14Kp3brvlxZXppFnn98vRD76p70oRwXt+Q
eSOpTu+5n32EnfDEihaHk/9gZrbrQZu1uoOSHAUcOQt4bxcba15FM6AGxlLvNK7ppspOjoZy3u1O
l/Axqu3VJoVJj9UrQaCbiXHPnNbXIYmuOgDCzIw8M+ZhxVpChNfAoPKJVQ9T/4hpIXE5lTfwvaDv
kpJU0y4w81R5FVYRcApsEDWxAU6DWgpfdtU2o0GiB57q20LQ6ei0V6EuF2EaZ0X8WDL30C6hKjQw
LUC0bYDTEYseeSpcOBBw+9mw9oQwj8iBCuigJbRtXRr7vIb7jNQUaBLWRfTkmG2tQMoQfp68pOp0
0RX9okYG31gmwMpwqf15V1jOm8LYon8iITzNY/laCE9eA8bp6cvBl0hTR9hVGJhaVCw9uB8H3I/R
kkigdPv14GzAkC64/2wDQ9HoYaeMx0/jNrnoJzd8oxJ/yIat3DWw9XGL1MbOnhEE59y3HhHSARdr
MJW3qqpB9SDThZkzLSnOqfk4clW7r5Vapg7Jvkb0aOvoH8HYamJvcxQC9oQqdvJ6DRX9gH9dWkfM
jzb1rGMAlwL700BCFhe5s9C3gC/m2iiTdou5dAPW7DGT+iuOOmeRbcEEz9nxUItxyBvmX8R3u5an
a6X7YiZmkiWZZGFlAUMdHkoX2FGEOaYe8S2jljzPpKI3rrJF9c3cm56HM5cbZHpVZXvqlfYx1M6j
7hXCpFS+EqFJi8qOFOLNfkHQumCBnWgxZjyBdbYyPQY2dS/FhlprIJ8g3PRv3d4W0jGxokd5HGiZ
vhsdhAEkW2ladsha4qnI5XTX+jEsr6V1Txhmu+GR/YD5P53nzcQ2PIfh2eoukDw7Y20b7ll4auQI
GJBZmqV42Ha9Hq5nhjLc5lROZLJLGK5oyrZzoDps0IjNtMcz/Ug8HUcF3EcZYVwhjHz6LQbsidSn
qf4x4Hq3em4AhX10eDEdNq4EycVSedR24a35C1aav6y6ZXhJrLkiD5dTv4bguBpCyeysRyqghZw2
PtkvX0lhBcz54PEdm/hbixnFT3Ae9f9q+r/wd0U1mkbxyZwg1LqvnqixefjmtC+r5p18iIapZOmk
mxhmbkmV3Wp8D4njHLC6jru44bmusEgUrJM3BpFj9RwiXtJJiBsAo0lIB4xlhg0N7DZBczdx9fD1
2NYMXAgSDVqoi3GWB7o7B4NwiQ0YguTag2VVAr4BG8RZMo3hJlXHfgJS1JdwAOeDA17XdEkMabSN
XfxdwbXqCEW3K5+aGb5worwrpvvhiPfZNdeYqK9Zt75qaXyNzpdDJWYS3N0yZQdU5ZI+XhN6yv+I
vmX4El10wsjG/DgjFJHXvT6CuNwpePQdFnzFszR41Invyq0eowThocUpZDU37D9cSOwlIVO5O12F
dG9gW8+l8ZfN82HQ5NUG5pbrxq3K6/uIGDHnAtJKmi93vyLbZkhkGgTGZnohao1VjhZjRm9rn8xF
nKxB25BxQGkRDh8ZRJ2+MLcZYTQTSou2eEkxezBuDgmP18CMOIaYZrEsM1EOOB2BL0BUDCAqxfhH
oPMf0CtmJjQ94ECNgXFh8EJJLUGiiUGiiWhZHYh4U5VBGUKeJkUij1r6LvqiymEqeVdt+wrp2nOi
1e/ur1FBqdoE6EtW64T15ho1Ye4orEp9A0aB+Acx/JmQ0YSAvElHY/RV3gALJHgGij/mmDz7P07a
3m23fmThdCeWTSVCEqH633H5o2mAZTSyyj38WlhF+4i4BGSmqksT0BysHrWMkPwKaxdHpNXZJQvv
jhg9fesQ/ea8EFNt3JVhPiP358KzufAmHMr8aQM4vYWpJho32BaMciXM4ygztznUOy2mLyof7fxU
M/O8FN86k0nksMWIUjImq89kxPOumo0PWe6SqcZBOZYRGXsCu9XE72ccZYcElU96W+TRjSDWW5FG
N7x1G93IQc5O12JOrgXmKTNVzjHzMghihfEas5F55+/avCsl2axlh6D2XIp/Ze+ryhcoKMw6VATt
KdO2y1JvUJJ08AmzFahlRNdGNhe9mc6mqtN7O0H0J+mdo7Kf23/VTkUUbcvBK+XXHHFGApYAaAvw
HFr8UZjOFgpAMu7X+fbKPq3hYi7NMUEOPlKsGrCFCpIZEmwDFdZuinmXbPKQ1N4snm+JelTc7Fyl
821tS+yMRlyT4WGBA0AfvGmbZjvTW/ShfUR06usU/67IfBWxb3weCUtjJOJOU2CMsEm5YdFyBsqX
WiyBygSUGlUbaZ0QfSNhIk9dgcju6liplmNt33Oxw6zmHbd5Xd1VlKAptBysik1BekOKpxD7UW+R
eBkpByVjtZ8juE5R7QAR0/7oANszXorXGfExqbUtT/8zI3q+IyEJhwc6Ei3xZ76Z6bgZGnS2gjoJ
vHPbvmYYGT3qWFcVDLCXS/hfhbjeio5yclHb3DJnYygjurWdWhP9CirXzv+D5cC0XcGjir4qvvZF
DFNxGD41gViB3dVXo34YU7eNW5K5rw3E247EPQt8adeg7k/1/YCMWiKjRul/GBmOZIWXM72EY7Gj
dExwATUh0KtHSY+AeWrm8rO5/Awuv66eDvAaItHtrY1Jrx+BL7Lmq9HhbEbvSrhzkM0zCTeppl0n
R+wqm4EgpN7CrR4sDza18U/L0q2tsdhcz+7/18eXPo1h1P2rkIalu4IEVpf0SFUk5xHtCBDTDf/2
p0knM3c7J0R4QAJDaJ3xtw9pidQcBAS1TeF2bIrUPbN/IG/dIgD49vjWBIHZ7UUXw6XUJ8Rc7aVY
AfOsx8aImBMcsuguYVtVBLlYK0/E2TcpmeOssRIv1HCMh16O60Xm+tHM9GPBq5u4sfDVhdOx5LuC
Fy6Ub43avyr5GTL30k06R2UiDBJQnksraLL4j7O9RZi7znpQRzhPunK4/KprDJboAOTuRNTWIYc0
DPCrZf8/pRVrCmuTgZJKKDzQl3kqvWPRKoGBOKLP0jMaxLPkqnRmHBPVibhauKXbMlaJY2sQIteB
zmuQedCibQyJSwBAqRPrZc8GSgajqQDeyH38S5IVWL5geT3+XKbMvE1heiXLpe0+MhPnGk5U7IlF
WhGWRgCXdkkZwafdL5URHp/uLmbPAoIT8+D65bBhR8YsVbQeMQiVptL1R5SBeIvKgf/H4zzzOJup
3615UGrk90PqJ4w6TS3yFUrcVv5VE9r1STtOWn8sVtjVQvQAysnkqNqg/oGbTIO+3wOp27MdRRc4
UGCUrAq0HYJewJxt0CCvUVRs7voaTrXTaF9sTvMBgb6qsXWDN2EeNP7ZcjAJTfUsxohUTBSnodHu
liY55E7GBL8gxQBHAdzxhVeW09YDnpki4lt4KwveSuzVsclPbZvh0Gs1bLviAIJqPyUECRG8tibT
xpKgVYzu8ZbYNyEJzvvTdnxR75M1gRVGE21RGHB5dkN9SFKbVak8jtE2AblAAOEsrrO5mcVdjn9d
zmuNIBhb4uEkaKlPni2uFwD6wLe8qYclbGGEGfAVst6nlWU1nmIYwqfhO1TAkfx0lD5oawf9Ob/u
FKkbOGts11Q4HrFUiZFA4ZUcyN30Uve/pRCH0ZaHBFMFFH+t20IexY9e3WN/0l9q8ja4FnwAAeSH
n8KMRNjKzHyY1fcy4nfJdYykq0QSQaXl2SlgVlbqhgQjx/hApY6hOMNN3k8MvIincUIWx7O2jcbx
TG50aZ+xciI2TBCP77TGOLVksCh+aVXBVG/EgMWv3A78aSVLP4cv48KZt9gZGjOBd5yw2k1EpEFL
cPFHmGUMRALNYf7TfxjCRWebXDqO1MBI/pg2j71hw9lGzH6AgaOuDL4+9wf6bXkMyc9jUcddYMj1
/eDdMr0Q4tmc5/sJ6Ml6fE5leilA1zPbKFESjGPDQxFhPBPM35ih8VViOmrc5UD6CEafMbCndhdB
mimoDbXkrC+lZ9M1/v90LQrrY+/SJOc2llfYboFy/OpR8zA0RkoWQ/kD+LmJfZkUvqJA0hiMQMHp
YoyfOsekhjRN72B0MlOvEijfrbzBdEO9VD+TKxTMpftwUvtoFfgjmBT1MTkPWOdWvYKIP6tkXSaQ
tRX/SOJQF6Q562yJIB/1xJ6eOX5000V7p41WdGU7QpVWtI8EUK5FeMecfub6B09UkDLwWWcjJrOR
mul9sjDUYzWOPq3znJdF2xjr/5B6H3SmUPH0mlKLHNPuVanTVnf1Cy3vhaMQKbXh1WnIQsv6MhX+
/bXivM4zsRQe4+FQJv1JsAddtCnIe/zvuzofPbJ/g7D+Z7fZpiNIoK6XR6RB7sVzt0IEkXaRQN9Q
sGxI/3sTFWaHxXmYQpxcCwUm9CkioDQioCwioJY3B+rpb74IfrqKmCPXR6Hgd7j+R7fcpCbbK4ze
1gDWnI0oOEe2TmEYgiPWgjwd0GxtaW9kX57XoJrCiM6L4ZyGKHBK7GswRDT23iSRH5AKMRC8Nj1j
WEvxbeqGkP0JRg0XD0qDOasxOOE9k6s6j55gZfUyqPtfVkrF1fX/i7Pt9M8Zl+CcdjuHh0SRFlbo
bJebSD7g1K+hPw58o8n+E2HRsozsoFVYg4kln9cYc/lQVSTFM2muZBot2M1S9z2FBKTqj5m0IytB
jcDGqienXBtG385abC+l72QIrZRbT2KoDbOwz4+WZnmtzsQUorvK4pSX4D+tHT5XAUtsdtsmH5+5
iTckC2FHQpPkA3JMnmA+2I5R+ZDyXHCs1obcWy4SpVnuwnrrUMEA/2bbxFJp9lUBLUHlr5bXFC8M
FAWOKAy8iHZUHkSLLlsccv7bmTtTkSjk4CsyqOhUfHvJ+/+mdO5fJ+eAKjiFQcqMzMLNadqS3erC
gHdYbig4+iQmg7ElMQSTwcBSxGFKveybkJiBYG+4zSessi/1X1VFn0suvrKrtrfx6EkQsYtLcQDF
7LdYftdE1g1MChMHGKNzyJq/CxG58npTh2JToieIafrYhhxKthuxSoQn0dXKfWrqV4gyRLdV1jDK
y5zM10KygoPwqP9TEVjrFj26LgJh0jfnZ4gbTOO4BOyTG5sbp34ryv+q9g8+ZFy8KhBGC5i6gLKH
dInPaOL6y/RmT6xF03257qb0yyw+Kdq00dU15mP8rHUv6/q3Psk/y3Rk7uqjAAavfAoLQg8IxUHT
ljrHQnjj9OPUlGiEE0lk+ibrKK34HmPmb8SzObTYzb1S5VbtJ5QT7sOR4GJ/lqAC4WhRMsb6o9tF
RPRWjXralh/xSJAkYDga5GgmSS4BcZfHB7wH6/eWf01yxIIwCgN+I1Z7bzTr79p215PkW3//UkR+
Yt59ipfam1jeiy+9psJRr05XvmQ5PtveAM+93Ble3jjYN1OE09KcSWxHNbc8tDL0aiiGi6LuKqRR
0vgzgjgnkWwPlggzAmQf8JHxflIpiXoCwrX8UOyFAjUV88AKOJMrQAkepI4AnD3QJk2IJocd4Wbu
0TS+m7HywVf7RVz61kwE5XC0xbjvVecYaxR4XXv82x+d4c3spnNFNlBL3IGSqldtG5r/KmChVWiv
h8RV2MstK4C/kNDBWauDQraU6NGyYMgQu/bn6E4K893KpvvVatjRZB9LXH9M+SZ+hgIR65tmFjem
ItdZJ6U07DZROWxtB9IOWzmXP+TS7KbW2biXA+PYTP/rkpFNx+mbNsMr9cKA+loIYtGa6VAgb2Hq
pYSfcR6/iYYTI/0VJvEvtvr611BrO/GjBRVKw4FTPzZsn0A3LDujZyB++hEbeXbZug4ZyNKtyfpP
4WPOoy+tq/c1jMQRRiJZY/Dl+ZUm5MNsp3r1dQJzslTMnE2k9cYxn9MzU3Zsh4jeHfRkMSHOhxYE
SDdtga3saz6yFo2bEOiIbfUwxP/iGbRFkR7ToLmwGd23sDjUk4xgSiMCSfZdp+F51wMTOmXdaIEA
KaXPXTB2WRAiuuz9R76NYRYlg3mYaSUnkRwegroEe+NN19Rr3IBzkSNEWv3kJNN24dPQ2+/wP/3i
nENdY9/N4QeYBRz9VoMKoOe7uJZ7aDT7LufE9uoxZUze7nMQ/zmI/xAzhb7vxHtE7lUYeRa0O4km
XVHAlyTsV8OjFVkkUvAGY4Z+yyz90mjD+1dKSG72Pu2hGO1bjgRHUOpwHAy8+jBE1vfKMvwEvGo3
OyQUxGDZJWEbsBgjSuI0YqKdkW9Lj5Fi3Ry77p6V6a0g3F6+oWUHpnFu0Tll0jpNiKHYgYS/NTbO
49aivU1p6Q1GwxSnI7AGtmMSvTpsRz9XgtmJL8qN8LhwgDiIUBM4cXcOGR9OarBWNhcYru+KM7xX
33OgBgQpMezKjyWoXcEscZmPbW4eaX2h6brHoaRuQGYhjV/2ciEP6eBSMcU0VZK2dSUgskjfJd99
FL3n/tjSlszW0eBXJ8m0iZQR8K1AUsfGliqlMuJrc46428bdF/MOaDEY8JujbRdb3BC7dsBewGJw
spBZhAlSno3xldmk2rFvbkk8j2xmRld604JbQiJoHyaWb9Dh9S0/K+g8Xe/SUggO+uY3SnRSMFmK
tJtVyN+0lwxVfEKbO7vVZRjEsalvkYakc9kJhyDazDkRI5lFZ1vWJ70gvC8x/dK1jkj5rJV4mhQQ
tvj8GchWQEvi6wXhybg6bSeqf2pggpjh2xJIz2Yl7NXXqP1WD8qehZPIh51APtUZdCEMzAAnZ/+4
ey6pUlxlJZGVUMqAvS6XLeHyDKBZiQLswF8Rn4a+RMZmEJhKDF3xDePx3Bts5/3B437DVDjxtQAk
EhiC2ThfuogvXU0XZjY0tCEGUmVBsfklQ3A0yNxLZO5jJHb4KggzkbsJzFlDloCI4drxE8iQG2KC
OpSPHerY4dTcoBnLBWgUpME+vAqxy/LkZfzRTnkV3Yw/WdodDDEeoKwddHjjMvpnJPOWy/swagQl
gEpsmPiFGJaRwqlpgbyqehK78bCLJ8HqUsReSFRZfeIKiPGu0eZhryqOo8Od5/K8GxAVop2R7/Sl
5u8oDuBlXY0pF+KOc8KUESjBhcso7s6pib4rZOsMLt1t3sa98WgrY9vX/cZ0cXyEyUH4fqRxAc5j
YNpJ4ODBTvvBQ5THBQxadWezDC9Jr4rIyuzJytRYSozo0wvaU7FO33hDGOhJj+O+M1insdxla6hq
0Ua9DWbNU33oEv05u5t0kfxWbEJnE8Q6zNF6ZpJQnmc4OALkm+vbeXnSNSjLjO4R6S9FeJYLCsZD
6XjEgGz5GyCXhKR4tmuxrbkBTLsNSj/Rf6Gz3SlVE7ALDKJMD+bKCmqDC8FGirFeYemC9KMgiKZO
o9X+zYwH/7TeAA5JzwmZeyTD630ginnN2chlIJsoIHn0pMJ6hIJYZ8ZJJOMZqgXWhD2d6V6kgVUW
rCzQGcvUN8rFd191W57S0dwNbDlT16bKSc9RWJ95486q/HCH6ZDQjNQE2DLPrUkgaOnPC4aP9d0M
9Kb4wuX/mVrJZ+w8G8W4/Y7/1rmzVxpE2fOpYIuQ5xhxRsRFteWwQib6w1QOe1v/FUXu3a6tYOm+
rGy5x115Xy3yaqNc5yW/Go688C6h+SyWBGlWfs4LRrnu3Z1xoSk3hIu3Kp02Cfu0URjXeRchrFWO
I9phLG5GZCG7h1wP5giqEp7zyzjbl9w2LyH7TCJ4OW1q3DfYfmx902YwpixyVud4Z1fzjSTXawc+
a0Fm2twJOwogimCO4Zqs+NWpfq6rnjhfGdjIknQ0K/D70ankTX9RGxXxE3g87vSoZX9rfrVkPand
t0LHKKuPBGBLymLEQhZURjWyuuXYojbJOqQgBH98axpiJQJmotxTKxqSMT6v0WA2H8AM4YYma+I7
uKwmeehYCo9po4ORpAR2LFSoXizfZb48iZR6wrd/YES9RwtKzWFzxF2kMM3dZQr8oOQmSYBwevab
3b9xQUI4aPt8qRjhI+Ah5jYPf6+OOBS4cFO+WRbUbEk5CPwhsTDoEABXXSMUNGo3ACuxT1RDhyL7
HDya2LlC4NzQGPFMuT1tkfxg7H3Gyn0e+/CcLcZZV1o6rcGTiTyrpjgN6RP9++GifCX0stbyGSPh
Cnuw8ikkY2U4Am2BeLlZeso+oRxmplTOQpoR8VqMclkHzll+b3dzk3h5B0RZ1q8ki7HMt286hsAO
o8UmQ0u3UgvYdNdsuruFLDjI9Iy5oU7zZ6m8XAb5DQu+miQAud4ROI8YpCfDs7JrRtfxPUyyNQtw
HaM+G8Q+CA0Pw0DkPWMPyDAkIq+GUbJ6+PmBDnTgBkY9VmWU432+pvm+VUn9HrOQ4/IFCmhSMQzv
fRm9986pQ4MOCrGeCIqy2HLT3HJGgReoWbPF9co79bv6YdEDVijcNAykDmeQbtpngvxIJYyCmS1F
h+9uoKTLvI9M/aURQpyJlyDGD7cjwBg0nmnt7vT1llucHWmdwt0pLomdIF/W/WKvkNozc3vjiAvl
pgILSsDefixm/Bxg56W7x8XMHuy5mIVna2+j9qtHp6h06S5Pm0ABypyfU77metwdXSR4AyBZSLAe
qklRPcpGeUTp/IzR7fO9eBrFeMPrqRdeGb8vAsopGF54L4jGjn1xSGsE5/xGdv0z5Ma2aaSfMS9i
o7YhnKBN4J0gHsyt8D7UyqP4aNGbSYxl9ehuYpr6hXmybdJ6ySowc/fg5HuNLinCK86KLCyVwFXZ
IR8SrqKswpNr2afa6c/DwB1BygrKniupjNcOYrRd/42ulsGhjjJ+Qk1EgXhYwyUU1E7yo177Sl4Z
OjabV08pL+KRmTW+BwYzJcBmmyOScEAtes0SFbSh+j1MuuwxptqjWnJmoOREfpcuV+m8YSVwH/r0
PmsIbIeWGNMtSJa6ad+SBTk4HvyKlHL5iKCilMlwVa/tmh/LbCtDk+oIFXV/cisFhGwXs/n3UpvP
2p2APMeJAJpa/TJQgyjOu96egUPkZAZ20bybO25oYgNkuK3IswNH6TeRfSzZ7NAuNRULfR2/FBsX
5gUO49NM9wVOvzGiCGK3zonhwDJCCNY1XsIu14AMMofKSbLrGjGLCGSCE8suoDBde3IqehiWXXpY
BNq8YAlM/YY6x44fecpgZUP3uHVhAwzAIrXfxHFQimueCg29fTaxeVrwgpPuYRjjySpS2CsInl0U
DIV2S0o8JMvfCTL8DDe1eJiN+hiTDpuM8qQQhGV6cprF0xJmsrAHAI98hBElVVnjRz/X438RCMfY
wJ014zlhfMtkVT2OLExqlmtlW4H32yo20q6RvS8d1UJHlcA17G11h75sjqJNY91C5Puhvcaz1Uf4
akc+5qPA8bvE6VEzaAXZ0FnZr2qpTo4RoocJpJHxxMdX8OHXGCfDIpLtEOqYGLN7EqTdK8arVMaA
yPL2UTTmY8VTARBrHJ1MuPkmwujiVJ7IwmtKTnx6nxA5QEsJQdZYdz87qOA5BM7Con7P7Pi2GPUV
PBr4RM9lvycTsXPYmY/szHNQgG0Z7aa+2TGbngrJMindJwZj66Jj0kpuPEzRmnmBWc6EDBgH1iOt
ezGhaSameoB+dtUU9UpKDWcnLEOc+CPvRJ3zFvJusKiJk3LX8oaImJOHJWS6nTbKdC5ISY95f3op
X0kVPcfZQftxJZz3bbALqA3LkRLm0BrJwT6HMF/+WrufqXv/wdM1d6fpwWWy5ZThOwTK0D6yDHjC
i7zpIPzULr10uylH3klbpVyAxi54iidaNFtFrkF/xoCPqPANSxKzghICozOlEr00gPNnGVMx8SPm
CvhWcqpMocNU1W81mexZWu0cBEsCC4gyET4zU5EjBMeeiV6zsMuHYIcRYo9DFFfX0yaFWDcCA11I
aSWIpFDIoB9/iNEqm+nkSp4QkBPlrFP6WQmqAEfntVwqNyPnOLvFP/U+xOzF/GMPIXqL4at22flU
fBwwi0vGNBo+fZl5tQEnP6xwQkX3dmX/6m+bKIh+ZxGfjrvnqDsLprlGf297CTjceFbltNXi5Tkq
yyPErGauhenWvDef0Ughb0WXp+2XNRS2lsurCeCADwSNFwkzEws/excshjdb+UGP/VSDzFzNx64u
/dwjcm4j8vtCosMgEYuFKGPl5CcwBkJYjpgmyc8Ksl4LEiJZQnYb+85FFJvqF0Zvl5yAAd2NLtJ4
EbNEUDOBcKEk7XJFQW/BILQVAPjUc0bHD5lqRxEu8MhgEjX7+AT8GOqzgkt24JNRDYuh0rOyppNR
x9uFFAjkVtyf68ol6reM17JLvnhLCIm6FehET8XUP100I86MPz4Ho6OkpxqLk8CX0E2Xch0Ysc8o
neKiW9U1b6tbwwBpAPibCvs+I/bqCuPRIPYixGpSbnN1GmP5Vil43JkNKPKquOVTK9MHIaOAIsgy
wP9EePBF8wY/jB/UsSk5OYnAYkMOGyohb3rFBKf5IOlGCtfzLYnKczwRbjpvrRrIHm5IyAALpp80
U3AsOn5kIU8GxRdj4CcglM9sH5JzH5Fm0AKiWWtVNai5v5Oo9Rs2C8rCpJh5C4LuihRciUxtRqZW
1oqfkfyCypgGUu3feYu3tS125KuKAdArlZq1gJVhSEuixd51QCXZq8vs/9aMLTXjQM2obs2MBanL
uWiw/1NP+cJusf5lRuiOWito5h6fquvTAFc0E8saazfd+/Gb9BGS5rV7nXzD4MusOyZJEiDPNj0d
CEcl9QzeaSLinIbyS93pQCdRP1reqEb7YnBBYRzKpYPyhGXuDM6Wpxi2LnOA6J/jNWwU3bNxX2Ux
ZWIf2Z2A8J6FPBJUdchWmzdkg/UdzIlYNW6sJit5nJTf5ax5bXuOmWY5a/H8kZ4tVoN28hlNuid+
j8h2imGGShnt+ibZ1jIlRgMVYgQNhMpghjRCF80sXupQn8Z3hZg2CxvlwHrc/Ym++UXe/6HpvJpj
xdIl+ouIwLN5BcpSXqZ09ELItPDe8+vvYiLug6Y7YqZ7dKpgm/wyVzYWy2UlTn2rXZQrruFLM1/I
bMJ4l29xpNwHTyvaazNbV6Mobs2IjMDuhCWzOOToXzI/qpIw7sYeTuuWQI6IUcBKc6Y+Rhf2YSYh
rg6PPGg3ejpC/Ah2qc1Udx1+jiU4mp6QrdAAM8OFYBgj6JEyXjr+xA1aFCS00ZMIcobh/FZP3Tv7
ydMI6TLhDNy0xXNpjPdIG19hGmvbdFnOSh2ekY5BTSx+dStuFkSrZU599UsoHE/4DiOUCBNucjS8
SiLYdWtjjQmky4ILQjc0ctZOJKkLlptjy+gKjoLjxuTM+w4vmIwwTbXwqtMqPUqkoYaCRtJbjp9y
wi1KswkTx/Vgt2Aa6dFagUOuuojSbr3AqJzxKOsf8OkWfGMSXj8FYtWPVCcbubjIvDjVCb48/lH6
baUrNogtJxNIER07GFQW5W6TOGD4fI9K657r1QNX7GN1t1no+aBTH8ESPQZiIOG4UhgA9coPlOd7
Nhc3fZAuudae7WqN7Gke/jXC/fZpjiEDMjfBcjSwHjDuIWEg6cUhpeaM1MBE0GDbVBJ6u8Ciw9px
A1AYosANp3ZvwLYDukq16VY8crq5rWn/i9BEtBEg30U8FKZ/DR99b9Cpp9qeDfOyA8Sjgi62aBse
zr09o7g+8zLymHJu5KR5EBJPUKFqpFuGA/c8ri/gNS7YUcaiPy2Yw2YdUYVypCj7sP5p9jsqCkbB
YEtH+MmWylOrqb6xmlCNXflEjmyCqwDR59X+ehHjTA95Ov3gTrTOuZL1HnGgUXOT8YL3DtSoyVer
lwq/HGU78FuEa1PJVm5KHBWljNdt2csa0NMjne8+PX6nhUPkAI0h4yKInbKEkyMjNFjxVXT1VT8K
if81Q8KSAaHgZ5CwVZbcot9baL6MicKYUcic4w6kp1WZKEjIdpXQtwuB46RZe7CuKZevfA+iOJ+s
k7Q18Z8khyDlIET/Q8NtbzVDvzd8syZCM+UMvc7AGeCrxUrDmjwRFsvjZRPLZ+iijHVmRj7ldQH6
mDGBQm7q4n2hJ3uNnxHc0uSlQ7xX/1aJO8K1mmKaxOM1spNYeIwM5KqQUhlo/hZVs8MoHSbYCYOe
7/EvUr9EDShcPbx+KhVU4ROm/HYJUUSnnKbt4GLa6GWuvDSkguUzCqCThRxM5Y8kkc5UE5AzK94Z
2Aj7pZvblwiLWVEGd4oVxmnXPLF9LGHl/McEq/wdipT+mtYf9dk3MBFq/FgqbZqJ6kNB8yGD+rYz
JMT0EI0GGY4uMszARBWWoGMCuLB5eCp4rwTXA06xQ45vl4kxX9+mKvVNvmFupS1IbaO10YFexQEp
oZBiJBpADZu/kAKBBQCwY7eKpexaBeI5fSCqwTibH1nnr/zMgIlrauwzi6RUJa702HyzNLRj6nG+
3wZKuDVxIuTx68xWI6vXdaeoyDKkjJaSdDmES3U8Gy/47CHCokim0JQh4FAgU4GOXtggYUjubAT/
nOIS5gu9CeGUtIrafEPgmYnUZdgqihOFWYiOA15yOWz+N2Nte3Nn0+KdaQmoZo63RDJMHN/YmkHX
eAXUOK1tjlZDGg9bFTVonBgsqisND0YhV/HWLbXlIgFqM66hGG+pND3s5HMk+xG1I54bzlEMDIyf
+Esn4RL3uKh6vsFAPWtThALbb4VaQRKTeBsr3kaBx0rTbWythjveBxM3ZuZOKv2eqnmrSANQmdo2
ELRk3ofkkEJdUyO37AcfqMg5wjaxTMmFD5VWyB/YFGZQbloCx4hdHl1RLqKA3UL6YHA5zjsG5iRa
q9FRmsolP8dg3dEfjVYg6BLX/CceXXi0458lxjyrtmiC5lXosadMzWUgQ9DiRi1s+KBztY8VDjKG
u/pG4vgVOzxXo7whOByfCJu66xlgsn/XuRZ7OZSgT+LhJmeY3NplaYXIjYz5FkGAbCBAtpR9DIfs
rfd5csox2KuKtcck+daK8QUmhmN3jQ+J6aDBuiZrhZu+oBnOIwFxMSIb9HV4xtmHF/XdmkD5jKx1
bFhL2ZxEF12CN1UdjhTQbQ3x5ZG+rg92t0IEwqNhCD+3a99u1GPD2BM3t6XuIDkAeqFObFoYvSVY
DagAHFQa4fJXdPI9v2TCEqFa5yieEapDBnh0LU3xzczmmxyRtgvjOyWnSnwZ5fhi38Znmb5a1NX0
3/h+zZwipeogheONU/jFapszmaKTVrcnoZ8Tk+9pPZpDlxZrGYvkdCqISdL3Nul7jjX7aXTUHMeO
KNwm6hyS3zQJ3mFot1iS45IeAULlbFKSASLtt4GcgCO4xY6UbmEbT1Qm1Dg7qw9512iPtT9QmpFF
Ebum4RmBxsEWuhIUeA0p2plS5kOKTRtocQgQZ1Z0xcf4lx3WvnBVpeCL/Fi3qLuoYG5PjqwNNNIj
yEfwmlKU6XkAVTS0gOwoU6IeVzF0ujfJY9I6kYybeK+R24JfExKf4IlVSu7SC0sxRqiWJqVEgHON
jMMwvqhWt+0bR5zH9W8I7xBpHd2CkGp04l25TqgZwwfaN5A+ab7pGS7qmZDBR2EPV8Gxj+gTgSED
utaK8FWdLDF2+g5xF4+S4SDRYRtE9UnmCi8nflO007J78HkNk3iEifwCVorBPAZSxHtdek4yMQfz
EdcJphkcRQg4dd/6My6lMB2PbQYtrtzJBvr1fYoT1ytBg6ika8p53orKNch76AR2rIowDdVYAfcJ
FgEN7+zxI+0eHeXWymk0onMjl+CBSbvnyjkMtXPMyVSggYfjco4KQq5eAYgSMffcGfU5A5avW2Ar
wXDWPMpTRgCk5ApkmSnkowi/97u0VW6k+1mOehd544K9UT28E5eZ+fVkgRUcBQ0i0vK7wm5I/YUd
p35f8mNuR3Rs5cOGNAPHQtmrASVXXgMLHkc8i16s7JoaxRiiirOefR0vM9E+8d81LPEpbtfRNSs6
YvUJP2yM3eluYtYMmBiaA+4OJfZj5nQQhfIvbewvQUQDXvvAak+0npnjmYojSag3xc7vwV3QIpBA
jecDuUwQI3uaEUaaEVKhbazftOigvp2QJKFgk0fDxtJZWApcPVy2AXxvOivm+PqhXloG6TqgBuVg
VeDoYjeQ8etHnBenPcWvu3rE14ehRaMAkW91TP+o3cwxtfPF9qCHIgFBoeu9JgElKymHCDq/ZMFy
TKE1RWcc7g0UZVm7tn+U3iSYvih2qUaCvaWvMLzgSyc5JXaeQK2ZOVNxGeIGrb+VxfxmfaCTPWuz
e7djROuYhyDYT8lXcYuJm60p2P7yCVFmQ6qvmA90LzglmfxxHs6dHmL8rW9R+GXr8qtCh4YqXiQK
dvo+3oyyeFJLhMYqpO6Br/ghBvs+ycCIpX7DbfyGJ3QSjNQ66aLQ7IYPhck2M+loPpQNscdZUAdG
0yJ0DvOQVU6txKjU3IdGAwX8oOGBVeNqa/s6OUMZ8/zkKX3qWhU08mLD4XrW8LiNUO3GSzGsJSl0
F9vdMc/YHBOfeA+g+O38Zsvl3gCMS29LQ2ieLcOW9YM2E+hCeHDiInPiDYuYOrd7Bj9w2rWe1kUy
O4q+DfMXyTIBkBq8mbAUpJYUgSroOS9gRGJoMGtXI7AU/dtGHJwk4jL5SI+URvu4DU9l0plKBkeY
kfuKahzoNtWKBXwr1f5NV8Rrhkc4fayPYCT6czOqp/IZbBS0F1MnXby1w+F41/7RhkepgnqoJbbz
dtz35GZnrdqqi0JkheO4HHxEMqBXJOWCGLsMCbMVDyi4Aoholw1oFNkxTfca9ilSd+gKBPuIfR+S
XQcj0dT7B9QLSl/ISgAqYjexnVHHvJ+vDCXVF9XkqbHCG31TS1yc1itYzhuTuEsX73Qafdg4AY8c
DVL6DF8Keo5VjtkKKQH8bcEnWwu29e9BmpguYYbPz2jDJFs2FQM2+gpuY+lR4utkuXIsJO1ubipk
69LcamRzKBKJyMlpHE/6Bj0Ysn6Z7HWGOFk6UKqUe+QLX5pMf7Q4RTti6TO8ZjqhYo480zbstZOw
0Mv/vC1deT7Knq91Mg4DFBHOwUXICaKjZ2nypPmlJTHJQNJRJMoSctgrSLJzdJZ1dCdoJtZMrCH2
VRJzMTnD8BKWGBMG7dQoaAYd1lhwKm0in1jsRtyO+DJMnesd49ZxrqE/MGZY2Bja4jIn4zmLWXGh
D6teIujSNPE8xOnRRgaYQm75nxMZDw5SDnnD05gSf56jy6RvKrwSA7Kb3jzWhK2i/6RszspbtDMO
/aRse86MWpz+L9iYPhnJgdOWgb7IJ1GTLKT0d8ASXaxXcOUqpPhUhpib8hjkAJZOq9hZpBIZ4men
KPirwIKCsN3Kqwu8BuP+mr1xyziq2bmi7rD3bRzG4S6lCUenmEenmCcCwd3DZZICfWOx6mq/VvVJ
sxUrjpdU2U77NeLmUM8gVtke1tCjgSdfjMQ74PSFw3ZO9uKsOTp+VFP+h+7hjVJ3kluA5j5UvJ0P
XwS3gmQmGLuxbi+O3On4uvE4UR+tKnSkTRQCNKfSssmI88HXhW8KyAXapB2jPPVrdfYlZq6ZSE/C
ppgFg4kwB8dedZbeDSxoy/XZnjXfhDmSDI5i20fir6fGVE5zKp/4c51ixB3D+I1+l9jCzTD4ZpTj
IlvwvLSEghiE+nQUI+FtxTiea0648avNjQ841Wj5OpZniZuSOR7UqSVa/kJ/1MQXY9mpl2Ifq0gS
oPfhMvCVDDsE7CGVa4AekbY8per4sgTaXa8pH1O4P+SnMvcHYrJcyNdShC2LzAFHxQtk84Ny5VzB
F5yAca8Gsl4kJIfmqsojLyzx5kZ+tmb9pNw+69JLSXkIgSWb7XEVLO4FVFwt7Q/1s9M92eJknvpV
EZ9822MAsxyxjB/BqMKdlA6k+DBcg0xSW5bYtZSLiflc0RtYsYdSjEFEEcEhInKgmncjwBzERCRv
NK9nwjsF4pp7XSP586LDgBrPMjVIRkM6fnpVcU1b43mg4k6ruyuFwBzv2neqJzwdePqA68Y0yHpK
5A37etdgfCmHiGsaELjZ2jJh4U/TR44tESiG3jRqMl/h4mOfu9Uy55dpceP0Y+kPPchmBihb6msx
8dPHiNab+xbNE3N7FCUfYHALZraBfjoHNXHbk3GNeTc/QKty4DSGY2l5+DdOQafRcBRg8Uo8aDJU
MA7n1B6YhfDToxpsCU7dF1WDrwyKtOlu9dBfNb2/1PB7YlUDKdSAl4K3MtD/g6V+2ae9fLDMzClz
smCj4kfmdOrz8vw6DfmlVyiA3SCbXYHZXO2GUOKXqWSvai2/DJiJG7oMG41J+3KQ6KadOzLthwUn
9+A1lfnMUulpBNekKHepZvuu7itauLPTkuC0sTW/rQUXEqziyK72JVZVHVZxDeI5onOhopTg2owr
SYuO0MJJr6pBbGAeYFVOtAdxrhn0I/VLmHAVIrEzGiz7GoyYZtiEBllMNlJovetT0jAzsMpuC6p3
S7E0QLDXKW8oQrgVVg139EghTF5dewneUcj8xyjQujL66EK/3kS7GFI95QA8DKRg3ZajZPCIQ8tj
95daHFN8niWLrNsciQOuNNc9GFwku8wBHXTRZUQ60xfWnsfslDbnnszyENbQOjD8/9FqO44GSmZ4
KK30YOFCHOL2MPfjYSJB15BYmOGgH4GMr/C/rdXN79bR/EiwYIilJ/9eERSDQUTiWZB4NmpYiQ1l
tPqr5k5afV3i+NJnnAUE/qJQkGpR3XiWCA+gCWE7QXKOTMaOWBhbKmhkwjBLsF/GQ6tQstU1h9lq
D9KhtyBwmPh7+An5qUOyz9o+ztcXkTs0i3bmJpOBpSc/27TIRvrkm5v7VLgBoCyIFOhZhxI4moNR
eYh9qQbOmqCl+Kau75Wm3TdBsJvXN4eVIM7O6gLNYqVIN1QSBMhtnv4gLE6+/5/BgDSjW6e7G0l6
U9Lh8ttlzbnGalYgqhErjfXSV2WTi5d4k5Z2GyPjk+z5/3yIOEv7gPqCkFiEJkJ/QOWA/x5j5sSm
ST3CaeDSM4UFU2aYrK1fYgPNgiuGQl9D9iJg6LPo7JbmHqJ8DV3qN4d4YeoAkAenKd723rEtkxQ1
YaTS2k4tuH4ikcQp4KNvPBn7b70beFDniob45Ck60jZY5Crlf8CpYaoPMpDGEUGnWkc61U1VGix8
FGNQMio2laZQMspYHlVyei87Kqn3mtpc1o00Vx4mQh7OlHMzHECQxT1S1I336pZI9kVs3u2caRh3
ULpdwet7MZ/aeNdJmQ2qP6TSe9aZ7/xjk/HSS3zIo2ME42Oyhztzo52K0Q99PGnqXShjNpQ3CtRS
L3CjPrvyJp7LvbKQP+bU1TaPcJYP8Ajgyg8beTBAYCZcj5r16jmb5YValReDPGIjr3PY0tVmjvnF
f2Fdbct3OjnBXU9tvjd+Pkxi6JjU/EIy/Si0/PJL4URX7QqDZpyKGSfztcCPKYnojeoQK66dAydi
1vdmVjaPW8PSXGnWjcPJhn1znS4QfdgLzM81QNVIyT0ZakLTa5gUw80ZEYniDWhHuylJbj5qEWC1
YeRkVi1nEwU64MwmMfPmJScmdF3m8jp5c/BiKc2p5QLD0CS9MGhF60WK8jDMVBWcCqC5gFON7A0P
EJGcF2JUb6qxvBay9cL7HKr7pLvaQbaRlmhvlpILNyCIoIXyC7fA4YKWTf30buQ8P7Lq4BelBovN
n0ULCouE+IliUdL9rBXqBstaQB3TRB0TgUDPj2Ie/JY+wMEvNxK/PskL0vCdLHlRaVgYkKYNDjn4
rJKyyUJSufEgwPsiefSlVO5o/qUfbqZnx5A6jtiTKiHCUETAYZarlpyDZnxa1mPOjwEevVDDwdMy
quv1vV7Zt6Fs/sXsuIyN1AujSbi/iYxrSVNTt6WpxplsndhHCtExlfvvdhZeDHIlsYm/RBPD3lg9
lm20uEbdgRIzfieBgyq0yCrbE5VrLOfWN53Vy4Q5F0ZwWqA6Z+HdzGJ3QmiOHL3CbvaVf8bppmtd
FT4s0F5iIq014w50bPLUNvGglk1EtvxU0wJHoQWxqo4G9GMypkv1JiYafO+CMx4C5qk5UL4wyCQe
Rj57WhgKfKLyuVVzF5iJk9KojLvbH7KUBepWpPR2mfod7F1S0ltZ2MdKstxoMJ3lCcnpKJLLkkZv
aYDIVL+R6kSaOhftMzWfNhtcPzlpjimIQuCxmlzqvzy7/ODkwL/JUeNf0yCWiE140jQnjmGEsP8t
kB1zUl5licYapGBafCt97fJ7qXzAc9tZ8y/SRFo+leQrtxAtEFqzd4qcEjSKmOvnRDglNj0jh0tB
QpmaRqkhgcez04/UHgeOinSihygktds1WLLfqv44mH9V/C0zm4rM0JFCwr4IIvamH/djpzujZHhx
jx0bVzHJd8ccX8n1OSaF1pWM6YGi9fxqTFebkTWbyPihzzwjzT6Z+UjkezzfNNyE5CO7glFhy5mx
+OqJTBLfoJ/G+jSK2hX6s4r/VdQlcu5yDMAH9Ay4evBnkKKuEsVj2uo083eGdNJEJFlyR6mfaXoB
xeOKoXIx6JTsCwdVm1+i8B8F1CM5q45EzGhvxu5zQqpcumFTd/VLz+CZP4CSGM5kXPmu0vBVrxc3
6zdB81nJlDuulX/RvpRBtXAUexnAbASx+hBcExXMfHF5UykPpJKz7+gicQvZK1MwCWAFVh+TJD7p
UD9qp1LXfnQ5uITgMao6PRTrhi1JTGzh2AX8DoFUUBtpunH4x13ogP0FDDImaTcpxghn0LxKyU6s
9L7ej54IijP4/UMW1F8j3W6LCN97dPE2/GtDagumfGu3FJvQqphNAYVFk1uwVQTZj9rUm/hoBu9s
MED5rhIzoz4pL3BvzxB6vcFWOL9RUOCKUv9PqgEgN9xM25W5ZWKciitH4xyek2UUUsHrme4gA6n2
XymSjcQ42OBoQMAPmBeRp4R++5rwU/215K9D9B1ByjetydUhy0fVR1dpXqxhUa+wr4AhwQaJ6xYt
8U2WBicFANLZ33nOFAgAyhQgUHIUyZlzp5qbLO/69GqG/+UAZ01aHQY6bK34VQbpbaw2vv7W0Ss5
XOitjbPDRMJ+jMG6wcSueQJ4thciT2NP8/KNmozO/Kxa66xIwutqAQQDKkyrEZ/PyLPw3Ldy8W4r
X9HaB8Z9QuD/wolLU3H5TP1OelMZIuYvSfBlF9cJV2fRY5jh8bcZJyVTwVU1W4d/fOS/KU468WNy
JaOdI7/xYdMVVsSOwfpIiy7ZDZSOPDzEbJd89/+bvItrmHGljZYfOnKNqNgYETAA0UCr409fKo2T
cyyds0ewxbKZjD+h9jQtaWUxuLAdeXV/BlVjnfSxYxBcIpTQn7PhF0RLG4AK/U9k//Aa5eZ3uU57
uNLEiHUWLgpFvovytZ9vZeaG1kGhrC961UnNaxtsYAmbO3CJ3F+Sj8Q4jpjUA9xcWNeOhDxScz/0
7waA7wn6JkH4LStyBhc39fhPLXHz0kXuFPhnKBtoXeqjQxTEem0BxhKSeO101Dntal8d9WsDLL79
sHgBIypiRBgRSbzV1CbzR97DEBhBJWgk0ZDh3izb5XGgn6uz/bjzavWJ4RukzJsGcEXUgu/2kUuf
0TsuLg5NjWMC4221hNPfQ0s+8vjGWoMR5Emjiqfb/1Uob1Z6xqPfjndj+FMLuia5G2n0LH1k4b9p
grg9EMYbSVfU2n5sdAo+/2Va+K6Ld8EQzRp+GQztyvX6S4p84e+NVt/Z/S9FWc8CGJRgd7Mr6zPM
+NKkUKMX4VNJTFcRMVeTd0HjDCqht5ivBsyVzHptSp4IEe/zhpRY/lUgBpasXDwVPCf5cE0WVg5g
9qR1eM/M7RJcK557m8i+tChezOBbIMOd6+CCDUjM95GHa67wzs3sD3LvxZ+LjLjYzF7E6jHx/pf6
U+v/2Nf3mqRyr+OZkyICqMqRawC/jMDmc2FGAr2EDtg62+r0fLdRg5hOIpAynVSHlFHh06l3Wkpw
W+e81r0U0SmlesOkke1/RwqSnxpd5QV5VdF16I0f3frCjkwh9Td5GnZ13wDR4l9v3GbCYHbNbRvH
TMyZAQ+aHY/OwvdPoA10FpwvUIgWRm/I6AqzroTNVRl+4+GfGf+s2bghJM2LsjL+UtwOto7qNQmd
IFT8NvH74VVNbjkEXAa/JdSHQxm8SOofPAPyEa0D6UQx/5tCFvPmH0JJLV1a8pS4lCEoIyRTd+5R
kRxg67Njz+BDbPHFGnGynU3hRiQuxgFEIrUN/O2kosRnOGdfYJqRVDc3s41DzMAyhP81j4gzzD2K
aE4hXOXGxHrmMId9HvNPLu5sXDLWMJkKbHKIWrId7Yp3/qtuSldvmcl2Yo8iRtD0u1OKDW5wVzL+
qgBzxEB2KPzJswRfMgDtukVqilxLug4J1Si0PdjjaozqPSZm7lVW8LWohFy/coO8dPcy16dC+R1b
+FBsXMbypykXUBeZVXIw61yVRS2kFlYuOuZUJmfW+d1k/msQSWSRh1A1IGsKtfBAf3pZAc0CgUSX
e0eak8vUaXCLsaZhcKsoYDcwztHGsDHkiwGRfpLOa7Y4v6jhB1avBn5pZ/6q1Z9h/NUySFr7RykU
R+U3Xd2lpQx08MnR2DE17kEd7q5z0Apgl08DfLPayU5s1/DVxGUAl9GaxO95QMwUpF6Gctf5Q/Gh
gUAzmP3ZNNynzLGN1gtJ7BbBglhDxqGGRM9/r9KMVVEJ1oXIm8XAli/47Zl1IbLNfIGqDj37yXmr
Gv/4PGs68vr43kAcMEkEnmwZuFh20I1XW3T4Fh5zeI/0d5rgIPBH7Udb/vYmRnCfRtCZL7OMUrdn
P0XXQjAfkDNK9VPGD1vDjDJRv3cNHg5q8sbgZApv6PaTIL34nNVjUN5M5T7jrsVMaO/a+sb5yZZv
uvo6cB83GJgi3nNvR9Bj+AzZX01P3CJeBxRUJwRqn8Gi1RYKWrMKI/unXLLbJbn9NtIX2QlwQTK5
yjElia/zySu+FquHqePDbciTzSBIM4CbMWU4EbkxIe8YJatq4E7laqAoPPJBh8rIMQhTMDm9yMsV
kh+dmEN65bAY1YDNr2V06AtPGFs4uHZz0LnI47RMHxWNFiVoKN7WGfJdK22GDjf+A0Nl1eyz+gOs
SRa/L8XXnLz2FeLdZ6OFrsrUUvnGmpvQ/Z58y7YPsnoqzxbuxxp2CmlOjepG7WeoP5qVL0LxbfM9
EX9bi7AnifwgLzhnbQ26w8CDPRQqushRb08xMG3cboO4mpZyDKfPNnnSihAXkZOTnQuL/7LiX2km
bmpmXlncUlIaWkAtTRh9aDZpYrLB9KdzeBTBU5ufhYU3tHYVo9pAdHJFemu5J+Hfpbm1UXgJOT3T
aZbJ38P8M6bca5kOXbV4w/NgyB32htvMOarmjFzVhC79OOWJ2hdXazUKcLdMCLtcJbIMKQmZ1Ajc
vP7WUd00+b3s3xZMbwpLIqdjAT4g1eCmx6TxBTSSRaLKqeBCQv6OSI2oGzcn/BqUv8AGgjRwch3M
H10QeRN4JhnwgA+1BVQS8gA1xkMfYZdSdKTxfJX8i7HNDjRz/Nma6Vv5v7guv4Nufp0lnINEVqrF
Zn4P6oakWWx/GBjPIRh8TmZbODozJz28y3gRSmwFjCK8fmEcoRTbhMa9ost/KlPZzupHbOIAqqhT
VQwyCtO9rBHPTWJ7Cagk8Lz1u0W5BuPKPFz+U2OWzEZvX+KxJW/HNLWk5BrOmF1kmzDzmQZsyQ+f
hjomiFE8+B2OI1AcA9Bzyiq7vgHUexkBTwrQSiVCPA1BPQBkx35I7E7DPJZiDNXCpxCEusKoJmNC
77QSrONhlD3ql2R3Dm7t+GXln/yiUw9oyoDmbftz+VfACm+6Qzy9DuyHYUgZgvLQ08a1DPTxYj6N
vDQl6V49t3EIKhfk61rGQiKRO2iBH9PdzRNrZl+KITH/K7/SmB7EqL7LvY3lwNpQI+rZBcwd4ix2
m9/CeN62zWcKrlYwcu0ZO7PVq3O6GYG8iqRbiwuY/UKv0GygeTYc65OY5h0zlSPUGtDfwrUGdHEi
p9WQ7JtMXEXJbJUjaxpmZ9ni0EOOp5FnV3qiML8RIGOhopyGG08ZJcdhCvesHFhtFG9ZsKHwpkk5
4yTdAn74j8jsp1GhPOg2kBbusz8TJ6cM/5+jLNUnxq7PNrTvA3UQstw98rC76SXWihptZE4vYVP9
5Qmm9eKsYA8DIidThphwl3lfraadiIiSwkEyOGIW22D614mfLuG94KvICNl0pbSxdeI73UchET/4
QLr0BphnBqyUIX7EZDuwLMH/rBX7ARKKC0KKqsfpuGhfjLn+jtHgcwXvahfA966M6kdQlZYUH63S
+GGPcMA4iAXbTKpTpOqHVNiPtBiOAQWzYB04qLArgO6KaWLIuSMMufZIVXJjepd8Tbp6hThTuf0y
Ac7L2Dunn9wI3v/TZACXjFfCkoGQQJyTqjdlmv46ObimM/g1Kb/q6vjHgGqTwk3TI/7vqSqWz1JL
bdVEGwwuaDpbN69NzHg2Q1iMJabd40PkyZ9cTD/wSE6yBH0YYlrO+UYZJsxTyFwKk5Q02Q7ycDCj
Fmk0xNHRO3nYeOpIzB8W7/oJ6ghhhXWWZvsln3s/wdAS2cRXWnUDYJ7yKmpZ4wG5o7oEHNbr+lPT
cFTSPdEz8XGHcAKOZfaPNA0+SdW+ziZ1CvXo6xq4rHC6WqTenX7gDNDNjKOIii3cGSvT3mULwbes
eRVEPopouGrp8J2xM7HFm5P52vc4OzlM1FLwbrfFyaqN2AnbjnSy6iu68gEJdVMYGSR18joLPq6g
F99zOhL0I4qbr7jObCZkSQFtybU4J31AUfiijfvShLWmtiyjMknVzlgLj/C/GWfql54xGqCTUn4V
Bjp6vKq9oTfczYmnv+Y3DePMx/3EC8xybNQ1BzXLQoAKgGSGxQ9xolsVDQ8A0HSHI14M477mcilH
FK2l7x1/ZnKIu2XmLDUr/0U6Catignfa2+jstIfll3j9jVwd+kmN1aPCHAdyZlSP9O3OWoBIFDg6
641Wn2eRuJkZvPQmx6Xp2XWSlwyRJ/Jq21fqmwKggmToWyJTqli9L6Q8tGNQ/5f8q0FYlgoXUX3b
qx+mclDrd1njSYuib9WCB9ypLMaHkvLr6TVfdbZwTe+GX6Mxvvdd7ubSr4wSU48HjZzLOPzLKWYO
GXFHkFY0rsm2/plaxN/z1JXq/FEKahKC2Gnl9wU7T+CAZncDksfVDIhz/NUTyCqeNnJWCg0mkEDJ
aGLQuEZMCf/iKd0UFsO4SlvlXy4BBNeac0R/4EjK0WQkRN7/vPR/wdR7Zf3Gm34R4THKaIKY9q+1
fcrS16rod5pggIgfH4mHhXVvl69ExVxteMZK+ZZiYMDAl40vRfJZwyYte8tNl8+aE1XvjeFLlJdU
peVbiZZTw2SWwGKopPe+fmvbN1U514XNfar3cm0i58OGZPlym75RrOtNFn9m1eSC8xvUNuGsyiD0
apAFAekPWz4dkOr471XVcGcIiYryW4gvxnAT6JdUF84MQmnkbiQmDv7NtegHJ26CwxRZTkmUa1T3
mg0192F1rlyob/kyEA/v3dUR0Qb1TqKiY04AH95NQ6YdG4AwtDeajLnmMs2TZ08A7lcxilSr3B3T
foKBET7L6qBzo1J/gBM6BomChK841aQQGUF5m50cH4nA+8q75kzYXuly4R4Au3kkdEiGL0Ygjsvc
q/l/QEkWuFJs5TmUb1NoQXt4LrVXlLjBcG+06f/xdB7LkSNXFP0iRMAk3LZQ3luyihtE0TS89/h6
HcxCEZLGqGeaLAKZz9x77j/fPoU+fr+tqjxt48QJbOhQJQm/fnvZsfMMxNYHjjow5SWvyHd81xRt
rsfdSdfKRRk9ygS2Qsb0uwU6uvZgUvD8pHI5I4WQTZunA7XcA0HMcH+VzJbWhXexAefUa7BLKpm5
HnJs1LIssgoMBTMSQIRJT4+mw3Y84yim7ozJKemY1SZprgqPZYB4TgYWDPUj8C4tF/sv4Y6YO43M
wV2BU0Zvtoa6guBiDHeXxjQwnXCy4CJEWUUR8JsOEQaqvo2yIf/ESM6jvRUsrkyWBWtGe6TpkIze
u7NoQPg2F8Wsm1KHnmAj6J6i+Mh8s5GBqTh8eiw144GXcNuU5IHjk0ZnqSb/RIJMhXCCGg1SxwM1
PQc6V16v/ea4i5OJbbONtC2mDdNcK/2npDnMCJBxp+2KHBDYEOoDaov1krQN8EMbmQ6mQfbd8yRH
+hT8uiha2LrRrpj3SL1p9rysj13GaLrBUl5Jzj0PPKcGF5yzxc6MvZXeS5SB8m2EFWbgYxnwg8m4
igq9mPsRpQiajyKEhxi+NLQHXN0Zj1tuv5P+oVt0KXwETTL3c+yNEvNzm9Wqx9bF/wM8OcNyPgvl
5O4NW71E5oBy9CdNOEEL0maYkaC9nckSDBqbQ5l0vGjXjHykYl6DMw4yBK7txpy02hY5UCo+ycr/
tb29y4dSL0EoU3Ti161mGRTE5BHoFwjXviyWuKAQFa7yjDcX/qii/LPsz/5HL5+ucqmhrjdgJqbl
dmc6RWN+mMLkAnrDo2O/xQ8JDJdPcKGNa1w0eF+mDAX0AuR0IY6rl6k0ztJTYJ7xlESEbdvRlV+K
LFQwat0MwQH7GQzE0Vvp5abc01927cMCMx62zEFTMtQTwkn79VjBwKu3vUuO0pOxbpJf24ow4nUC
E6iDiqifygClMIWDH5zMIFoZk3EHRLKgbnWJvGESkBoXnxXrtCOrpWfPw4OKFbYciyaZmEAJcgra
2LeMOG+MdWI/ZaZ8ZNwQX12oSNs4RUJgVxGScSGpF0GsdzecffAAg5siW7XQ8cjWGwYZNmbWdKWU
fOmJ/Bub5Ai6AyAUhlTGOH7hZ0e6m/8UjejY8TT9orBKcBvpPiyReSdsBJqcMzTKIN3axNmawXsQ
xVl42X7UM9bJusGdyrYa330bwwsyIyqHXjtZKkZMceG+P5UVUe+pXtx7Tv6hyTZ1n+yqYGQTLjML
Qe3BJkINGAjV0N0o4iVW0DkjtVjxLwaInXRAZaImYjdld9epsdR97Roo0iuN7a2i6zdqAZbcGEGH
bc1to+jWsqT+zC352ELMSf1z1ECT1lBaamGL3oMXUs/vOGp5g2F+YyfpxYMVPrUUyqYOTZdviT0D
/33KHLPvPpFNH9mLoNMSC12tyW9mMMu/xq4Ydk/fNo+XYv5lzBdb+6fW+c0YggplIOw833vjOlNY
MDDgwIQ38hgZ5niMiEZu5OygYXhm9mNLJrxcUrjIAfSYR7TowFqIKUkfQPIN1zGo2gjjTO99ZcDx
+pCZf2XxpmMcrsklCYqFreFntqIdiSNL62WwKzKN7gDhnh0AGHzLJ9fwZshfSf92ifKrSH6MUvOY
AsIY5FcGAMhoBrRVyXZQwUkOxnkSRCjKp8UQbUATmuTIFXhIO+HkU9ls8DIQl5fyc8lNsai1dtFG
FVa0I0FlHJTyImEDWAXUinHH5giad68z2Y/YcYD69xlmGU/TJFy7MueNvMoKjb4MQS7qREB/DM7H
GV3joSMVGqCAJt1Lng89oUr2P2mTyImISlzZxCzI3dzDC6TBzheVsSbfgTCv36zhMUIYgDNwTus2
F90DEdahplelJzjKOprvcAPva0ucIgXsOnsHwVbTHoSwOjJyCFvlsUKRNE2n4RoAotDIahz5eFwJ
qgex2DklcUHhqrEf7CmSaP7oaVRkCufRvY/rGtS1IuCXivCEYu6GlDuW+vPYiWNAUeixkQHyPO/G
BjVsMbP9nMs0B7pign2hZOYfNYpmht0ELz5ApUWnK7OR+6BKqMPHyn51ndhlFapo8FZDJ2baMDga
w9nGM8mzwlvlM7H2dijZ1CheixQ6P6T7pgBkw/IR1LKV2AfLL5eDq8KHPdvyPsxkuA/Aok2Jy4xB
dzdd0zlIGAY0w1OJDgCnHW8qDpgBRWQbV8VbxD9e953r6iwyWyTkBQ4iQpQHa1Z6xU4HoBCXEh3Q
ME/oaLK0c/ryJFd/Ro+wMmhmAVu6ghcLiIvjm/ZW7hLAKmcZO12Bj5rFs89wGz7qwrbz5YBoU27X
5RDNdc4HzBq1dza0i0ZNU5OtVdBb2rXySbzPKSBZ3Io+4w5caMCUkQcvZRczmBpVmj4De89vdEvo
JUrmXJq1ljTmEugBxkBnh3+IQvlsCtIFk2RhMPFsviXcLYpKHKmqncALcumj88h3mEUQFdAGjS+z
r2am0m76zDpGeNh1fuDVtNhG4ZvG3Ms2GkwmjGrlaJwedYuyLMgYSTBUgBEVZ0+XIibjp5U12HsV
dykznhYuJcpEM+K81C1GEIQ38QGVvcpyJMPFjSNa0GEz4xykD9M7y/3b4srO0NEUvFUF4R/FwB9J
TmqLix8+FGYEBReyntPJ1zzTo8KL4IReeWiTZpfDivI0bxN3PuZHyPCg6Z9KwsyUUMWxg62/tUqG
imS154OJyDqZ2yOmJRihKLVOES40L4zPNnmr88KT2EBaw6cEX7Rnx1dgXMYz6w2mYzT15F2oJrmN
3nwlgDoaVOkBbXZrEKmb0+zrAY5mzHPFvAMT1OUFq2WVV17fZ0R5MtIy7ypSGsDF2OeIZwPKkwER
k8bkUoTuPvs30DD06cs2UIRB5oWPOWshoeUu/qQKMSVUIKCzSLk6SNaknjFGVDPWTNk2oMy1hlcu
44PpPYaUXNEN5EAOalvTX5nG1+IB0Es6QdY28CgONKP/8t5FgGjDv9TsXiasSFcFkAOnd1qKt77g
WGnVheb2CJSxJ3r4LClBCAB0Rm0tKaz8Yxb+4P1HQKYw3RQVqGRBi4sEfHoI4IPr15ysA0dvou+W
fATpw34HpnVoLSZvnl6cmY+ufc7tpjnoxdCCVnEvQsufYoxPXit2NQv6Fpi3TqUcJiShEZIQcq8y
75DG4ChH7dYKatTbYh7JCftmOh3j1TcVFR9b3BKLm2uiS0DDR3fKDnk0VGJ43LXsU3+Z8LRLN+G9
zq6qsVcw64nE/KQBXhsEZeZGvS8UH9DVNM89alQ9rdm+lcjflCn8YL4mVTW3drZWR+wgOYVhAf15
HjU/Rnc1q09bi53WmAoLW/22q+iVuda69Vnme+hNxQryAJAuc1sHwbnQrHc/5Zbx8btdy1zU8h4+
whI9gdEl1K1SpM+2KE8Ke4SWPu8Xrwg9a76I+lfA6su6hJR4HmGhwmUpSfmGHtJAh+ip7TJqZccl
VydvpkwGppwB8I8oAFHnrfxTLjFz8bP+WPgE7Y4gvbRmnmKCxcK1cDEYRhzgMfBVfPLY7tiGBPAl
FWZOBts2z9j1TQe7MJiPbbVsTQDvgQ3DXWI19yd1TPOIJ1fKnlncGSGiI6E4CftjSBSPP2L2QJgQ
tTCkGp7MYlzbGipmyi13yOC48zAqX0aTEm1RzRQr32XJt8WsgfUmhVJPWDq73Mp1ciVGmHq3qkcA
GcyunzihUmPVWndFfOm8nHDJUB4B/UqtD7P9URgFsxngh6MD6bGBlfr9Lxw/eOoSa0J/4SXv0PJA
IbOZhew9AggaDg1M81wjRxmTl52cB/nPZRGSVc9CQp/ChtYFr5F9S8W/OoIRFyXPWoYl6LaOBojf
6Mp1ZFanQQtcMNtO5SLgUXF9SWRRkb57CXVWalIDzjIRN+Ib57JNeoppwfvP5jLftJSe1RRbIHOX
lluwBbKVQg3TNFLwSlCqzCc6QEIhJOEh2cXG19RvRYbJTshlXeEJVjNFwDnatFdaQiGQItqXtGgd
fQqHTMpVKjJYqhSQDcdsAXeeYJhcHdiC/mkUFSym+UofpkyVzwEssVMNDaooFktx7SP98b480iqj
ipoCp7HHrSWp38okgWamJ9FAThvqITwZnfZuyOX1UcZHK7ImF4Kx4kh+sVzgjBnQsXTSfIDwlmJw
kZh7SMjK0ktIimPvgT5Ds7PQUdNpxFckEUoOylu1iybV0VjdBj/g5CJlJYsgR6CyCMU7Qhealp82
G8l2WdglW/JPQc3gAbErm19kISFmjAzxc5BiOEFc6NUI9frwdKb0XOA9wtAMLKKBAzRUDuwnQP1Q
OL0JdxJsGPyBOaHCM6uVl6Ob9sKPUWMhXNIbW1LBhyRm0zSUM9XAX/hnZcUi4kkwTQpzwdTHW1f0
1rWrLaa7OELhF9cJYOKnEsYrKW5XVsycSd+X4bsTdwSH7GW3oRjZEEGXdh8Vc87Sa5lHkjsrPeLq
Hlq/VfVVUIt5beWkfPYx76Ek4nWXMX1iGmCaJtve1FEZ3cm48PC7Hyrj0VvENwz6w6aKBRc+b+Xy
XwW7BBMnSxc1d8KK6V2FwC823gZOD7f67JvRYyNh33y67f/i5cOz4f+WNGqYrugCyP1qEEe53SXE
KqWeA/bTVkwBcpUTeTMJA7zyy7UJ/2yEAyOcFQ9lsGEd0PvWMy3Kf0yJUFh1nWvusS2xRwzdR5s3
H3a3d4mylRDHx98KEAAbUV2aI6jziZXXkMAw+8GVzC09OBSxK98Ab9dXt4JGIdX8VU6eBxFAjlYa
p6DGK4zGbCEl/obEUSu8aRKZnmm5IQSHsRC51PxSviQ+FbG29rapIJltnQHAT1Bp60bJEdkqu6Rz
HQZZrBB59ctqlnMtFfzRcm+Z8ZwCNQDXwA6dEuuBGap3Nybx3mQW+198FMqmZhYScTgErGaUnmpN
KKtcfpRdd7Mq1CpNFZPvjKyEn22OdqhWH6b6rt2AsAUToVRHRFu+BpW1o2f5lt3k7FfXmsy02FW2
FdlC1HKbfgBGJWnrCUZKVWwypk5kj8a4/s0z/ds0XpqO0guNUqWrCzJSlymdQJRxZhSuTj8DMR9V
Yp+uI7maq725swDQk+N1tYb0omXjzrgrzXjXjGoXy/Us91+d/hniM1roxJ3mTAo1ieGZPdflc2uv
DW1XuncPQUuvGE9Ru48aiXEb8niaKfrTOYRTPkrlJFUMavwfoljgJZmbwQNfhLFqBI0y9uXKlrx5
46M/K5hMMUZSO29VoE6UuEck6aVFLLXY5dXnCC52FBJMptw6+TmpmhTPn6eMsW2SLBjlODU+rZZg
p6EgxYUFflir9G9syqpvVUM9o+2DepPS5MEcKMQ/1fzWWCWYRFdYXratJH6qaKezNAPdkEJbs7aV
EB9+Fsyb7E64T9btzCKYpx6qqAGJQLnWBkiUdb4wubgSfrqlsW3jZxV/G+KI8vLRF1w5vvyVoUSk
KHPI657lpsRyATh4pD58NuYKSW8GeuleG4mmBaoFoLM1XCK3eXR8JFuWpj/CbpJaKupPQH6Rp0HC
UJG4YT5qA2aOjEsKDaR4s4oZDQwb3iqjYJBqDrjBKKQYcyt0S6nyjli4q64E4T7e+UvbGO+S3G3b
cSSViJtENoa/wGM+2K+KpNnAwXdU96PJr6q2NGGouuQgEYzWfRQMRv04coB9uqwLuYA58OcSQUeJ
TEqPoNdEctVJhmOlyxylkyvOkQCr+Oztl68+kJyEbOfYYGLkTZcDhHA7S7hDsTvQV8eAMRB9b7M6
+etcfoRso1FtNwNaYQzYzBxGzQWyTMJvl7KCLUxn9Mc1s63OgDXOJ+2D2MN/WyArc08Di3qyapxK
vWjVwYgkR2lqJx5oxNkCdYM28+lW9KRdMqMglGdlCMx8AJnoIbpurrcAupVFyk6MCsVRuPwxEOIg
b2e+L69GclBF8WP+ELzI/dxB5dhUJWnuO6QP1GA45EeVH2vnJMg+GwNlYMC4RZurUQf4wt8OiQ5q
Gh1kLy9q+AYVs1yhbwbd/nKhJyGPAw7IDqdz010B3KpQjFk4GGQHKofa6NFzSPOu5aUrvj3Y6rpr
Hgu1vdR6jT7GXlmE0ld5ttHTZJ5UNGgWOHytYuWFJggBpYaYP2rDRUoxYPTY8ND5j2CaP3tAnGru
L6kBti6WQ41McV3ay/JHwqYcnVri/UroNgJxdD127yylo/aQcYsVLsRUbTnpEv/7S1aScvtS+NGH
p4IcR+1QJScgC47EkyNpZNh5kxgW2bJyE96H3S9UVlgTUawAVgMiZ8yDeVCQSTP01Msj0w/M7MpF
7XZxXs4lir/Ot2Z+w8TwH/yBKLjW2VmLlYXBIgX131ZH7qkinhnI4ERnxhpGoY+TlX85YeHqsci/
XL4EK/zuqpNvvob4rSq/xehjOaeQYcDX8MkJnXJHEDImw1VpfuPuJ42eafshkis0Oc1a9ow6lxAF
awiULqIW+dpSz4XmV9WC9PwKI0JDNhFKeTpT1/7T0EZ6/cpg/DWGxcwTZ1PelvxYMr4ZsqTosG8s
pxP91+VPxnIBf8Nms8q7jekBKbuXP1r1AXEy1B8IFn1WYvYfR3or6nPahqgmPmTrT4N2poyCdGiY
r8Y8T4+Bix7Tw3XxV2afnvXOlVdRdxSPEMI4knw+bRCKy9iqXqGP+z0/pAj45JWnlBeW7o5bbrXu
y8xAZ3ansf7je+lLY1bHB8INZ0nyTlrs2SuDUrFnAR3+qN1F9tjH7qfpvvny298qe3TBz38iSPTD
cn+QWd0M2R70kg0ki7IP4DGVSGy/muLLp4yJJMbk6LW7V0jDJuqTn5PI9lFwFqc4KFX2BRrLGltb
VxgvJFvfCqJPQtR9VsTl0Pk7YMVOVn2N/a9rmruK5YmOqqbLPSamvYsw7oGnkGMeXgRXfEvuRmbN
1UF3QNyMSvyyxbRZsjKMuJzhqOdwnpcJtIk+YiuD8zpdimA/jmt30qcx8WTcXr/3Gu9jsOrsf104
HwSmf58tpYeozFRITGVjrn+O6VPv/kbanEbd2SkOurWkb5O83GnI64NB3dv9JBDECvermNsYUZzx
I3GpmcWiGbaSMjoZ0igWsVOTb9lEG7ZEPIL3tHjzp8Kx3FXJtefuMRi0kkTkM+etKT3gyC0aav4A
hAv7SsfEzEiWxqLGWGBK7lxE8ibmX49MfjZpUFlGM7t18pErW3AYDvHa5MwyhtbpTO/QqTKJlywx
YzZT7l9Pu0e4MJkQHXDqZSpOZf9bTcRH+o05kzYqANb/qbtT4CgJ2uBOt1n8QaTEbgDNQy2+zGo3
lreu6hZlGxw9ViFS84tzYCaXJ8LDXOuQ22iT0g/D+4jUTyt9+HxfI2WH5X8RnL4Ku2aWI1PLUHvJ
yp8yvgLtyL+Y79oLkY5FR0atKZtC5llDtFXMb2Y7A2XfeO0BPJx75rc2gMAqa0nQKWDMIdNP0HQy
zQ440u2YjEoOryD6ZpWCBO5p7KnNvQocBYAVMaJGqEhjqkynD22EaXQBkOj1+iOv/7nqZ8BnpYH9
m56i6h0GqLQx8RmmoNhEUAOFpGTHmzMz9thSef47RwDV5IgAiTlSGZ8oMyX+81juEBqAOYOJSnMv
+5OSnjPk+uQ3aeFNp5xR+OI1ts1aMDr8OCs2NwECdps5h9164ARlxx+uA2cw68CefK5MuNjtDcTg
/iz2+a7TeIXCeqGVNHQEnaHVUfZ6+zMtpVocsB32VvhTM5t5gGRTgCd7/iMx4fa5i5qPsN8DWdRt
Ugpv/XBQ4O95wdFgjJrKLz2j299EwUek6TNfbMp8jsSawpPBQ6A8OVzS4JQDeJge61Z+SG+VElPv
v2u+otEGCMUzU4anIeN+QPhvP83JzZ7yaCOL829MACgrwhaqDqmSa7QJXnNqDIckRrA3sb7A7S1s
5KPAW588l1J0Ga2XJf2gvaUg6rmdWDeHN9e/J/hQ/QW2LTdtHFEcVemzwq3ekmZgsSon7WkRFxLF
KSKVYS2QR+KdtwFgubPxO1bfDDs19ttTlPrFZeAJFt1RiOFmuGXAKFwCX0Osa7JvMlNc/X1IoOEC
R46AyUMrQroCqPgW+Kg0r2wfZyrojqIm8WAq4dRFgO+JXRHLwwRMkwoS+FPKPtN+RDfZz/vJCUDo
TT3X4hrnDFkZfkasloaNgg1iBw6WrXxBNFelfrbBPQh3ab6QuKCaaVSOFm1ckU7FPMs0L7ZXgjbG
veLZGH2JwNG/SOyl8DaH26SzTRdgXBnvc2rbPsbrvQuNpNb9OykGjL7t6twxXCE2hmUFb5OPuokG
f5r6VADMQp4r2zthZNPMW6m80RoA9CH2srcX7fR3UVZLJIS42wzlX3DNITul61F+JGmDJI1QP9iu
OWdhNSvzz9oiDRhNEB8ok3n72mjDJSFutEgfg/XPIxgA/YV+jTT1p6JmSobhr4JC3H+qEFLMX2ui
uPpwU0yOM2sWhN8N/3AT4GXkd8tdWAnRjMsQTwZqelvAunPlZdFsTGkvuEpKQEPpySB9LvmNsTTg
xtP9E/0gQlWNlatBbHeCwFPfjRxYsQVQ55JxngzuD8vO0LSJ9q1m/bRGig5W8VWB5hh+UJ5ShZ5C
j4OAAkliGjXwxzosTumw9kkdrI4yBTFzbVk7WxPxNJGcTALMscK2vBySqyH96lygMmop1ufMJj0n
MxAFyaj8k1nAOBblzCJnoTQyYojShz0+jP5Z004m0xGt3HDB495hBgwR1J88OKvOP+MasYIfVxAT
9q9XUWRIydqXvw1mJrn96mM4PxyIMipNwP5Tz8iAwHy5vAqa/iUTL4tASawksRMk9Y44bmNBmMdk
exuZgdvcDyUJcfZfHd4hjXNjQ4xatMXN0uNtKb4gAZHl+i9MSnQGd9naI9VAmtZqqDoTHBFoV006
C9Na6+1qbKRl6SEDiC+G9DcEHzK+/jS8xyyLjHAuh8QxIm7sOQRQD2bFh8I/qg2TyjRYGw3zEXlr
ZgxAdoqPJWaP9ASXdeP/mfjQSohoAestETDaDJtzg4zEDk54NjwuXS+/mtN4cNu075IQO2a+C3/Y
0f102g5nqdutve6g619qPl1U7yCu6BK4qQgK6ta5vydDhiCNor0m4wPFOdk9OpJeUVKSXUSMSDWV
F5Dzqc/rWdRcmZbL6YL09MJjToiCyR7mfc1GANwEGQcUjYOA7MQFg02so8xZK91HlrGaYFaXRhe5
vUQhI8B62OgEx1q0vZPnssSBp3GNY0xpFyjE098ac5n9Nu0TIXfoNoS4hRZeTFR24bNVZUZg0Zya
suSqoYioUCWN0hPSgWkDq4qvef3X63DU6SNVaZVj3dX7ax3906xPd9RRAf1hV8xdUGhsobtdmZ6V
rxYBF1ZumYu+jf/JzIOb5KVqv4p36OkBhfIvjVk9KL+NfQ2kTeB/cAzhCwIShFpbnqvc2Im67Mj8
DaNbMDVJObokLuvemItyiyTm0NYJs09MuDaKZAIqQGNxBjPGuVfkZyf12wuaTQWxLqUCS2H2xXvr
rVQ3AzVfzh636w8xiPjuUmI+9Hzou/TktoRwF8i0fpwcGQjkybSZmWgQwCmsA1/Hw+jPPRjuDB8F
Fzxs3JlAcKNRmVndq6fjT1jPW0G+1zmoNbGZplmup2HwKWY0ukz/vWSlaGfdWGM8UAjxIOdHnJhi
YldHz8K0VNPedFOz+jtKoqUGEkONduBntibMV5ct2NySxUkZ4Oa3QEWQ8HCDsB1RIC0QnxnxVt8p
3VNxUP1z2Uy7NILrvFcmXc1snTHIDCwF0QRfj0CDeQVenKXvsOXw+bHUT43bI+VfVx90kmmSPbum
CLVIePzDhc9UviQXHVmx66icFRTTNfq2gYPXre+u/s1WRDfuCauifBIwYK6V3V+cRwaOT13G9IJn
oucXnkl5lOt4rjAzKpVHP17Z8pMHeeIoDyUHqTc2aLyFVLYG0PlLZ//m7W/a/VXSb8aZY7r7sTqq
9Lgxq2nir9poH7dPNmyVtM7rXdbOucK9inbvht4szm9lNKWA0m1T6K5YelP6aOy9hcbnkFL45QuF
KDy7v1K4goMAqvBqTWa83w0Qy7r90zp3MeBiRWChUIZJ0nM0EQbx6pXMb5EFx8WnUb902j1bgL2c
BgV8S2EOoe2SkxvE/BkBydojRglxRjx9n4RVzNGNmv5Ltj9S644zfBPg/8uy8ek2L0jqPeSskXRf
orlZA/kcC5PXcGgO+XBVVX7DylFydx1pn1S9oc410fIa5rgzoB25O7raRm6XNV9prtOX4r9q/lKu
YGmfgbeo3yXnedTep5GpJf2W0dNE01BSXDXrgSFYLw5Bi+J+N0aHpn/qJMbp256Bk5TftGsOfj42
wltc3HoYeCiCmUjPkpT5jPUdjBjvgI6ypmzNLYO37KI9dXWfRFsf0R3zcm9r1C1Syn3CSxa5pIgr
OwsDMrnAvFrILhcB93sLvQXoPf1aJo5Svhjjp2t9GNVJ735slecDkZNZU48HH5K69ty/oXm5CLTM
fEEtXWPiGuAQiXk5fgsafD40uX+qTMNkmFFhBJd5dEaM/FN1bNGTuRHe8ZxXG10sE2rm/bRVwLgP
SXKdUqpAafAj9K1NA1RUWXb1N3q4qFsIapLE/QPaVfAUmAwqP/rm2FMP99TKLR89w2aV69TnDc18
J+X9CHtB6EW9QMae0biFIfl7xa1s1C8PRUTEEsAu0CarZBnxGBt8T5iSmBH6ge/0aJ87P54P3acL
1hXJR4mOLPaXWpSc9ZB4QIbS/jHRB774t6m8ALSQXvCQGaCoue6QkWD/yyl87H/eyHSUwkOakL5v
At38+NK3vwmPb8SvbjplHxA+IrN/zRuQVA0ZYAyTB3kNiwT3KVn3HldAgR5AvSTMbAN21Wn8l/F1
tQ2sg5M24gvhv+VE1TRbGBRspFjt5wrRNKhXyDkKItZ0epbcpYD5LuNk4rRmjNBzb2dHX4IpEeoy
rgNkv9xpNGRVDh8Yu0FzCdAtw38/jNwXkFfQlqo12aA662skBmSfavK893Hate2qxP2u8wrJg7yy
EQ2pS78PKBTfjb1IJTjRy1pyhn7Ozt9mQawrD52qFS8UuLm5qXwbvF8hxvbKYjNTf4UsLKyOlzCw
EY3lSwPm9RS8GhiLvpGexBSuvYEFS9HOQ1Jv0owVEDD1V2LeMpS0ij35kKXF1M/3NO8xsrAL9tHs
ayiPsQutZFraKlghPDbEy7xbmt6rLA+8BxS6Zn3GGzMBUtpHKq6jCY3fokFlbwINA/PEgN4x3qbD
zTBBlBf+okTLHOb3MsIXlzILEUvZQ0Wfk6u344PEF7CL4dsq2aSWUsiZl7RXXRYc4me/m2L9qLZK
GbWZxBDVYlaOpyW/g1x9YnCVFFbQlV3/yi2tKUVgqBFhglo6LPEkZVjlYD/XnDul1h2o5pJUX8Z2
yqqWd9+iKo0wN5Rpxwyiecj5w+Q+rKf+Lr4knE/kOjFYGRdaQ2hA6x9UE1aGemvyAraZstZQGDKO
XNN4TP7obsV8tG8ehKBgycYDXgd3zzedjF1Uo312zcsc8Leh2WYSA8aL/T/RdvVwZZaXJExz0hqa
BMp+8dc2lMpFVxA7q09iq1aA9jIxMQMQIabIDuGa4AblH+aLK+kgAirxGEyS5TJLDjZSg+6bgiru
dGtR1vwFGPPfwm1ZOjAbbrLoWiGe9CLtZk0eZ4l8vzKzFj6Vf+wOfCnZ04eYBEr+0A/5Po7djfqL
95RbpAZYba1kNzgrCQREHOClVazltFjVcY2Qnu25Dyx/BN5EEae57j6AgddX//ISCdS0geIGqRhm
S2HzUliEq1zU+c7iAE4/2Q70wxWSCbshIf0EKxA16fBNFAKy6r1kHc0OtN0SEx9K3OrQewsud8ZR
K7NmAhSQOc9NoK3oCEjNCXTH+iXqyaPopkVfs3rstTUK9sSJq7Wn4qSjYCIFJOLS0M4dUWDuRiTE
eIMcwLV9YPrePLI/xsPMeSZAdX5jzM1cnEGq4V0VdrsGYJNlTdBqSHoyv++ZJ7uhGY+D6pmoHpV/
gGoccvxDB8XAGipeDOC/ieNgPlRINcm6b5L2+ul45q0fwCH118T6CJuPmH6PIFuoLNfUrfZjaGg0
u4HY/vdniAqh17BKxLZZcIjL/cPXS7G1G1ts//uzhDxMbuW8aLeYBCpZUrc6AROU8zmUQcuLKOOp
rpQGi8p//9Pn0iOrQFrGOjxaAIVYqHKGRuhcamqWOJ/uTw5alt5j94hM/VwBF1rmOlJo4JCP0uvz
U6Gr6iZ1cc8JACHH3FZ/EKLo6xAJy9yIO+nRYOARNqKALjA7Phzjw2vYxrtZ5l9j7uV8bG5my1Sm
MmiXMgHbXS5z8kjHSD42Rp9BlaCW16riK5OD++h7PjYthAZ4FYy1lMN9siyu6bYidrsKRbmknsHW
Dsk5ULPiqg9j6LSw2cDIxN7aSLGMJiVCGbms0A5JgDZ7D3ivRiuHDmqZKF6994x653okoY9hPTzI
UyJOxEWpRu3kOUFRy4/OiIKdrEkmhn67uDfWow+xOPH/CZZYkI79nsi3rhizcy6xhRhruJC1wtqk
7MFUdDL2zZJdC5BLMDK5wD7ra+dSrrSzrUO8gNirrl07WOsMbWbDEAmg8IA6Y0MFEl8X6/S/v8qT
6GhAUWT4IifMIQc8hke6D0me1XyXc0iU/9qJ+FAVfXJTKhuGbJucskR06ABZCumeEt16occMgvq1
CHF7JjFhYile1VWcVOU8GZaZLayrOYqOSownvo0B0SneuEryOt/bFdbYziNDq8kEe/NCumR9L38W
fYlakj2yC/CiVWruVgCwh1CpxWEQmjiA/IOsGddvf/pbiHseJRS/Od/0GwCCOPSNrh3gTIoDM2xy
MC3o1LqKPldmwAYjAClpAElnLIAl/f9/YkWWD1MvmU2mU62SnkrvyQdrqoYSC0HFOP2lr+T6BiP9
PujU8VBpjBETGctGzFp/AHCTvceskND1xOXwP6LOY7lxLUiiX4QIeLMlDEnQkxJlNgiZFrz3+Po5
eDMRs2G81mupRRC4t25V5kn2VrjpWUpTP6VcJH/XOqSaHkOUiplXqPPpv5eyixfyiypM75zunRA3
w39fD+p+PgVjvJ9alMNxpU+nuWqxEWB2rATUyUGuMwSt0vm05Ht5kXK/yjPSoluTsGlt5GFP0ldR
TkYFItm1JCdlL6sRlXiQkpRYShzoxpV9vpSvlQg+E2IY5bBAJNAkxITSCZx7S0Sxvo7RHVGEJTGy
dyqh7+/F+qLGWb7DbjIFBmtj07QJPMbIoHU7fSsK63Q4qZmvp92/MQqCQ55i5yYUHH8G2rEqpw2K
BY4jgIgQpI+rB5ewZl/XRU8FTLxNsMSgIxyGUysEe8nsgj3N6vbUphNBvwzdUitkQrE0KTdK1UGw
5IUztwROREHZEyQnA/069EuEb/qYIqJeVg6u/k+Osu5Mw8JuVTVyOq6/rRBR6QEDc9vF+MlD6Rl0
OLyEUHw3VG3YKd38bVn6y9Kn9V5R1XGni9k/pY0JkG2X8zguCAq61h1L6rdJkS9onKssYgMroBGl
reR0ZTmzMVS+1CnZQdanY2Zo98wQ92qKKEWy0JjUYS8AY8gOaGmzB6J5JLYIerfWkpAwAUmkzy3j
NwZ9FcvMzQM0bJ1U18fJ0v6lfLVUc/mcM1oSjWqr1/KDmKdn3jfSfY5IV69r3daL2DqxvefTwnsY
smobd73fJFPAGT3It2z9fGtWk2nYEGXaLlPrLhLAPZCa3VUM2todOvXcZICixlCkJ6HRoVUqkeMO
RlXC7MFcrV/CqdpdpZgFW+DsgD+d0ezIOKtfipaxuQi3zYrBi3H1OgQFG90aid2AZDNwP5NSzpfh
t9joBg0nZi09j5oNb0Paadr4PqlFe+47qzmHcv4zWUCv1ZlE3KSaWLhEdlb+1xAvzRl18HEC+Stq
YbiLBpNWZ1EotIfxKsaLWIPtJQFPLli96ikYr2TD/pZqjb1DJASxjKXpqqctZbfxWxmksuI1wuLA
O7biaI+psLj+96LEnJ2MqJpp6mW/wsgUh0OLeMpRZR0oEV86RhiOkkMuk6J8uMqW3mMSWiRbb5PT
ODBkCPBckoIzh8AOoAXVtRi5qjxNu4KnD2dL29zkLI3Pazh9K9Thnl283eitldxCmlNznRIGaCWq
L5r5VzaW37KSQ6MdNqZEIFmvSjBoUJ1JQREc85Jr3cbkADYavsBCeEPwWdmdAMsyEvixw2D6QhPI
x7oO9EsZj8+UDEK1hJUmVtyaQ/FWSbp4nSDnCfVCFKiqyHADc2JDcOM4eQp/Ys545oy5bnyN8/gm
FOOZCPhVO9CLRMiZBCeGPBGOUQ/ipdcyBqcZdruiqLo9mEMIN2bCHQXFcjMnc/1V6tL3HPFmKisY
nTIT6wNWFfg9lhXaBgZtDwNB5US1YcD4b9IDrqT0oPRAIJRBnYGugFm1uukQ5W3lFjFibqOZyfUI
TGZvDV3W9U9DneSA6pQcLSNZOxiWh6MxF9wuUsuUZUAfkg+xRUQkstVAUj4kemH5GE1HZIrwpUYO
nYxMlC9NDtDCSGgBuhbQB3jBdu0GWErLL6rJ451T471lXj1MU/9dBbOCDFwkV2MuATlFWQT1lXmb
3BBmFTE72yJzcRZFqT+aENW1kjaYki1UxjLBUY5gNuplXrNDFiBcRdZiCg/MNdR+W/atvhdMesuC
jARe4CMXElQoGr53pDAdU+GAGZgGFi8Dq2408oBFR3qB/Du7ohH/BRZmi4G8g3gd2nZaFWPjIr+z
ksEIK8E1YVJkEUGKE28obqFlzWDdSC+it5VZynSQUus2G4F6aGgT3fRQwoGx3sFi0BnXPN5IessQ
Sd5YWdS/kF6O7RgugwVig3vwHfnbcKIKal4aeqIULBxzgxqjdj20L8RDYb3RUfdgazlrmVzSs6VP
IKr0h0Lkn2kk4NBltnnHDcXxlwO3gb7nA+kunZwifw+tVMddqDiloBSnIgEaVclW+z3NJkB1f9H1
6Exc7s8UotcHflcQUdlmbIwrHlJZiR1L9mNhPGpWG+dsiok39bTaFKWad8EwEGsYiC+hJpeXOchv
S9O/Db2MlyYcCcAx5KcYicNrW+fZdpSlnyJqMHSaTXiPpIUlfY07WoT+lg9qc9N7bK/Ioh9K/9Wl
U3xPicTBa7dwRcIWBGgGRCRuHo26whLm8nswGvMYpO1XOIizTzlMXh91Am049cmuknDCNloIbMGj
bgNjI7U1Fku6ekKWBG/hwPlajiOF0R+ZBSgitaecn7I+ojyk5c2FIMOc1QWD5rj21MRyW6saZNeg
HO4LUn7osAZ+Iwt6r0w4RCcgK+mHrDnotXbWpBE0BIIML13T8MLr/79ch/XL4Vih/4na6KplAcOR
PIqZe5KkKdcaTdR1HQ24yCe1U/EXP5JomI66lhGaRJMgmYvYY+VtrpTeNU1d2jTVUH5jkKJDsH69
XF9Ey1D2TDN/izbjzKdbX4uWhjRpwQIyCwkIHVkYOf73RaUmLGRpb23bQlEch3WfhvhRJLDtIqsw
/TkUDHwqw2tS96NHgRH4c69Tu8XHxmpl6DlNl3km8I5hbCw/EKM/rVUkly3L8vXos170ZD+gyFn/
/P8vU1BRs6mt7FswDGjqkDGhSmS6hVN/E61m9Bcp+EwWZhqYKzemjPdXGIG5AOpJVj7GaR6Ehrqp
jRzqXo1CzcsX/WZkqrFfdLKwNEJsVxzOvBMmGuOIV3jgR5FGX45TCnLM4iW1WRCFR6cnwBikFXLr
BcNIT11Jv8IMymvQF6oji/jgh1rQjrUWIUVJVUqdkTsihJG3aOpwkXNZPoQj920nKV5rTggBVJR0
Aecr35KQzYQJ8NcpfIkAPY2BWl+qfrqlKmtNADZhG1ecf7UegUcWol2SIh4iAsJjVdqXkvos82JF
0wMYFwvYDvrIvBTEGD6gTasy24yz4q9J6pl04rR3JANuhq6CxhizXZ9G6HYqkUQk2kH9RewrlutK
1ZxJisdtKswFfmNhOEYxUV5GoCce2Vj1awoyOUrV0O1qEQaWaXU7XdVwuQ45SKIizLaLK6oEjNTJ
l6gE1rGKlhdNV3K7UBtcmtTMm5bu+L6DPmlb6T4Jy+m5VhqJ0nbUlVR/RYHxg6gd+RSKunIU9Zzp
K94oSewT6I1xv605GPV8Es8yMMKdSOfabroupQG6yM9cqg9Ea2jvIR54XWIZWayxx7DZjz640oRD
r5vWBH3VRHL7YhKesgAXaCKilcYvRmDJ3D1DJWme4iQ+dasTOGdG46GvB+nUcppilhXdLY1/oW5n
7val+2mEtzhsbsiug11cU4ukPSoBvc8nTtBZdIwyP0ZPBlIgEsnaWDqcUCyE/VD90yrQyNng9YmB
LpzobeT2PVhHOQeZX9T0J2hCLzX4nBiH7aCjSAsNVfgl64224sKGFvXIGZhr8CFHHAzF6TxoA8wO
oxsuepFBlm3Su6pO+jVTVQIbJhQjcHuNq8kUYQFKBdziRm6FTKZH2jhSC5KhEnAGBaNeQxfAs1SD
CZTiBNlqUtR0z/IZ0KPy2o6VvMN0kJw0il4Kr1XiJqvpKTb69JSEcGg6rLToamicpUrYevMM0anW
rfwUKpeiMojVla2tmKWT3S1xtTMwYziRFVd0x8x220QoieakOQZmj4G1hyMVkNQ7xsXLskDMEzWY
UQXP/rEx3gw5kOHKoWpspRx+TYdskrtEorHR3oJ8Gsmzxz9RyNNhUMmLg+wPHM9YLLvWm/TFatkx
eKLOhTQSTS7Tue0LNBOyhTQzypphD9WJzChSszwtTARXqjBcCmL6VcTRfJoSUJahTMpe3Qvg73XI
N6Ojx4Z87yUVdziyuW5I4qsmIgruS2P2xCzMTymndC+2OppJ0lIcUlFhjgGiKF5fGAcvY57Ziyla
Dqp5Y9uCUtDlAmb6+kIkTH6a45AioEVNJnZQJfRxZoZhxk4TtayUCnEUM6yEgplBteh4p5Pp/17A
y+h7jSAn2VCsQy5YEp/NwHB7kEP8c83gtFmGHEc3zP99IYncy1WWANo/CfyGbix3htmeooEYJoZY
zCXzNjz+9yIpwjlVBeKi0uC9M8j7nkUGsWgqjmOhi1vAsu9Bu4DMSyztKJZ0hcWYKfkCW4HkU5n9
Nai/p/VPU1dA1cXGTN3Ct5vrd5VDJ3rGQudhjgLwddra37SyNrYxvKNPkhmpyYjsrEkRb/+99P8p
YBOK6L5lBIWAWtq1UkkskyH/yxLiBXuhnr1M1yZ/CCkDDaUyYZV26h5ON7NNqvZ9nWNS6KNe+0lr
MipEGdj8qLxpC6cxbCbVhvkOtEdyUU9GAI+T6jh2K1MhTUD518dj8WO24Q9gwzMlWHDuwSEYQPDZ
mum3ishP6Ev8dWvmTaX3e93ElRzqprbrM5pgRuItSUaOwaT3HlQkayiFT6unza+RJpPHkFbnNAeC
GhvK1ppq+nRLRRhpExxkJX4bsR6n5cUiCeIUaIQP1HWOtZyB1DzoygtjHFyRpXUbRRUmSx4tV2UJ
/bKQDBi/hshR5DFKRvwapOImATphKt25B6/jBbUmejAJFAQPqrDJ23z0lopUmTHC+qp2Gg0Wc+VM
TVLyNoV7QEHZe0I7QLKUt3SY2S2DlT+QIhMGbp12qXTTg1l3G1O6LD3kPzmZZU+Q6vzc6Lz3oX42
Ai5iOu0M/xFE4FzFf5cCjcoL6Qz0BbdYQwNHaOMdg7L8YGFWqcUrbPzus+pSZuhLQxSSfJPz9zy1
MEF1aXntgT6WI93ckGyU125matJxUw8CQyQFGrkcD6gSq6q1Fytr/Ka/FJre7QptHPy+QTRj5oo7
5IBbeeOv1mj+mEK/HEfLortaS7nNKdyguZfetbGAOR0n4rkyQH1Hs/GmtQxla9WYj6XSY6xqjX+F
pMq3aRQ9djDcxw0HkjgwLhXOw1Ox0PDPGGoyUzvIxjK8znGxiSTlnOh5jbOEnZb2CdRjAa3SqDNX
yRYx2+N8o30kxDi4Cro0ooEGs526bRIEr3mgEQGboT5f6oUJI+JwWcLkRnvnAU3hYFhie67FJIMJ
M8QIoGk8699jwshX0rJ7CFrnPTXzZ5cDjUjr1nDxoK4sFVwdQz0xZsblt5mQJzJTxHEeZuIurWLF
HzPrE4A/rFU5cHWeJgwWhIxK2BSYQHfnHKizY/GMH2m4jyeglNDlJDrheRV+a1P7I5eGcFPUB06x
yMdcDrgDnPSkvVUyvH6c7eNWkgFxq9F+TMh4kIegc+lBMgfI8H3F1kyfQkPBnqvbXp3l7SAy7NKF
LnXpM5L4KyXc9AQLAaQSTr1Ev54mM1ahtTlX4CJVzWR+R49FSp3IJ17E8D1adNqLZTwHo1xl4xoD
+wLKemnIKuPJsXMnZOmOQJDkRU6g28ADHVZgKW3VwDFjo7llI6qRMUPTQtgblZ3COU7XT5Ga1TRM
OO1R7LXbRBYTd8J7DasiIZnCIsOAWnBJgTxbJkdIrZR4DJRyL5fI+mZDY52qJnFH4hSCayjSUZRZ
aBOGg9ab404cy2NXS1dObKhlh3uPx32H1ZnmiHzE2kvzoiAxURtRWy496scgM/RzT4iLiSqsMutz
kPK7DF15kiXxN6L2doKhUOCOgGQShOGGyEMi5bLKXorI2k0o5huS0q4VvQXH7JHFjYMOFZCE60GO
cYUNQ+HGQi+54YIIPcek75WNqu20kf5B3Kc+9o6Mdju295opK6kDAhOX5AcRZvNaxRyjCpgL7Gak
ZpTMjMUBa7UhIL/qBYtRm14hmyf3A0Xr2PuCptIn7FChacVLRgtNXEbhpZ0sDFNCSjwM1YCbYHrz
10RTUxHeZvje2QhnQ0gX7GVFfk2kxTgLnXZnBZ6/JuGfyEGAU1YTnVeOWjVh+ciRUldq9GsqdEj0
ePzqO2KZNEFusX/UuS+PRMjT0up2MV18r8JeFubvlQx+RQgzDZl1WJy1EgLUXA62mMYii5O15bzz
JguEWJmocNCm/CtmWeVSAcjUZAH2bwd8tSfDPWRk3gTUmEQOMiPUzWJjCIn0wt66L+PwJEiDeh6H
8iIwLzhA/+9zlAZirr/FE1uVOuaQkCT2OyzYiPm66rWciy/SvvxuKJPtNBuvkPVMPxQhwAsm1VL1
3w0nvAY4crWExJcgnPHUM4KHbK0bdLRIOSHCILlOY9vvTLWRjhEBTUiyV+/rqsBmasvfvAAzn1Tx
i/CKwC/GTPCZVjznCuqOCDz0YArz7Kohb0sItcWDKHevSs7gykxvclZj6qe4lPYQjf02wig+4QxT
qjHfaJZRnej9gBdtT2qhAF5FOnAq5JX4KRFXCsjVJI19+eKGRU6RN/S7CuxJoLaS1u5MC9Fi/VpV
S3KSu/JB9o9VMDEVkUeW5JHkCfzWrExYMUtQulEn+UnSAzXqcCzIS+1DqBLs6FMNjJaqaJfLy8KJ
C6hmGjpKL+5RS4mi+hQzrF5B2J/lGBlmu/RXIntzKu1/cak4wtC99N2onkJCf4ceN9My37UFDV6S
ZxhiR3gydf2NMKLBwhp+GHKnHNq+ZcJJwMJiaDkBUcpPoos6Q/DywLWKnLls6/cQwTFC/JOmKNOH
1HETLjTOYEN+TJY82lZA5QoOaMeW5/SK1R45OWKSbVzePE7aUWaiHMu7KMQ3aVbB6wK/LyjgMohI
YrAvKJg7i+WhZBzVub2KPNH2YHF7unkUdhhqcUuX3Yg0hDYup+l30mfbvSQ0HtZtNwc44RgdEIB6
NLdpB1gF/+MxtJBGV51V2ZmQhJieFw9DIofoMQ62Mlw8ecX9DbjGh5pKiyoQFSBg0DLoTvXcPWQZ
Z14Vruhoiy0vHy2/0tpdi/qUhF31iZ8U2bYSZfvBMC9DaBLQjiG8MBR0RwungAHoi0r9nZUWia7p
TzMuA9Pz9NC0LPB10t71IMZCpq2ol9D6lw9CbJtDsRVzWGlDnB+YflaXrKPoXNoSJw2SPkl7iafx
Z45ca9sf++MkDDsjG5QXbEcOmQGgZCwJSbJkMqtifaIZywqdO1ItDlvGObiqmgJUuFKiBO9749SE
1VNMsK0Xi0VWjxoA7sZuwHgycShx8CUoynkwuUzgLGH2NjTtktqgN2igbypjg44X5x6aLRIJDPST
Bi3ggTEUYkZmSIhOwBCA4Su2AAf+ZzNbpMIGXykSPkrdzJtIkHGtKODLQ+oGHQGAQ43PcprnrYGk
u7Fmczdr82PElXQBir8r1egvbkjC5nTrZrp468cOx048Ee/G4NSOB+QpTaDdGoM4M/aKGmXAZup6
LxGadyOVqb9WtV8t8vDlXwv6j3kb/SyIbw4qXFAnvkOW0LAMfob7gNYHZdgi4W2KS3+dr9PdAU7R
M5zGtl0z0n1UQM6kZ1U++ejH6hSFp3g6hO0+6ZgB3zFBC7hP8t+cIM+ZQRAnJlrUa/ZKulAe0OHV
IQUa3UqQwDsWHtbFf/KqaT/npzpTXRG5uuJWHVGriPYcrTuO5aWubwQKcHBH4UZLF7tisey17C/K
/83IguvvRPnUYcXbRr7ZlDfdRmeG14dWG/sx7LaYYy3dmMbGukQwU4gq3k3phtAym/fYG3sE8kzb
5Qu8Ycs4L4Rg0/23Lkt5JqxR3806toct2iEj32OLCCaoc3tWAyL0aOVoCNtnG8ZXmjjj5JOXvEgv
aP9obIKRaPHm09M1NsWOYUTjjoJXqRzbXGJoZJM2u2ehmLuSLdSbPPqEPOaPVOLPjPb2ZGTL4XFJ
r536sHAsQ6hAekBLjbiKu/y2IrR3XGPrBkRH3NUHwLWoly9YSeZDsktxmTKTJctSPyJ+qk7lY6BY
JG6rtPtvXL+P4h+9kqb06JXkm/E75DRLFh37N4I78AP1dnpVPc5HrIE6m/+yA9Ildr6I4pvUemB6
T5jI+S+CkHnTuYAsjIZh446eFBeeaQDXPpwewsQuvykwXAUkgIJoQg2muoCI+FzoJ+T7sHVffSYv
jugMLtvtOyjs6Bk9lW10hiXtsIGKl+hpfBKQFO6twek9omxP0VmYXdIp684nMzfhtxGx8mxYIhdf
ZxclQPYzPnZA73FB3YLHYDjRF/0lHkW++QmM4S96qg/jhO9DveCL6nLa4w5/O3rm2JAJaP9b7Bo1
GrKzT55r8QevM5So5m9+j1+UVc3qxfsULoUX/VGAlT/IgOof7MEn+ZIfJd+K7IXt2zEf8ZHLoX0i
Mp+voO6wszRUCD7aT7k6ZdYDlcVmfqfxSJBC27oBbA23OcGU+KEFwGXT4jd+L65kgXrFzl9x5eG3
pXDo178QK8irmGo5yoR8DZwCVjvIhuMNFIb1KSKLr9+tHJLFhhnMbHdPCCujM+kUbJtbxI6LLjnc
FeYxrP0wAI2M/zlzmuQKh+GXZKF7P/z12c0a3Ikwn79ZIuiBLRvGidPbAPA4H4fEZxR2312F6CrJ
5yA/dx534n3ekhx2GX0GJBtuRm95VO+gDIPTaJvEaif76R1N7U7dytvug0a95vQbcfOn7Zln2eZr
40Vb/suX9tKVu9NTSPHu7dD5rd1xw7cfKwdj0RWogwMU3rYc0x7twYGD4aWk7xwFDyXXFpT0BwoZ
OztF28BNHYyENnAtsgVByLnCUXuRHuuZ9Jvk6w2KHb+3FZKI198lO/0S+ujWuwGb4VW66mf1nH+T
7oATfT8TC+GSZuXNfvAp+vKWS7+Z7XzTMI2W94tA6WoTQDdx2MQwa0PgfhdvxgN3iWjYrS/9Irw9
5W8EK5t36eNPuYIfeBPibWYcJWAVxBrxzl5WA941iLzk1bwrV6rq0BHfBKc/4OY8BLxVWnkHUhs+
NL7/debtmQWHn2vdXYMGKcJHmb2X8qsmHSZhQtt7XMIdHxZ95P605rce64t+SfwRO8fBiomwQO+O
LB5KMEUJG4ddrH8tS8/tRcCTKwEn4dKLoDnRLCbo2uPKh4Nf01sekBh4MM0YSIfmDajWZmj5P8j9
W+boLcE6M27l7tINp7BDg7mTAacldEejf0XrjWXkSOkVELGFwL24SyN9PYeRKAPhviUi12UwQqL1
MXrOjuAYe+2XqeMlxYC4tz7EA3gueDiMSlGfzHAJPcbie/h2W81uTqWrnhi2oqRqd8W//rv517+U
b5izuaDISlowm8NOd9EO/+V/ra/n3A84m5FuSu7AwPWq7ooToTEYiOcBuoyL3LXVTmFMJijApBcV
v7G6xRJt7Fk2JXci1izeUnOWB5wgJi1qLG8ba0eFrr3gUDW/CZKYTtjl+TuCci4mvzJclaMfdEV1
S2OBD6+hkrloGpw27qKtkTrArbTkVyzfR/k+I1o/G9F7Qode3grbpT4jIlNiny5MBRahBgGC/lfL
sapx7JC4pBsgHB+y7JrQZ6ACGlt99qrt+J1QgtcuVsKMlAkn+jT+IaMAQAj8M1k7YDglyef1JMxJ
44ZzVTleSc7Q3zmOXSKARbC9nCNdaMA9m5pdLtoiVwDP0CrH4rODVzPuwPRHMFNkb1B4chGgEXTU
6XatPVewUE+4KH6CkRbrLmhepmmfypu+R6u0zXHAy8Q1XaXJHljN2HGRDKAIZacghSQCWoBjFdBe
6DIWW8fakJolhnlnSOK1uuXjMbL7yIU1WRRhWjk0ETPUisY9y99K67snWzoM8Zx9TcVfvKIARRSm
GmZ2mcS0z77Z9/22WsDO2vVHZULB8iQCXySArPtM3k6mQ77WVNEjHA84DnVyDZKPXDvNhPN1ysNk
e1c3rfARprD+IE9uEPgKg6vSi9F9sdhJ3aU9tAHILmb4d8b5UeqG1d40b5R381vIZw1pbUPApkHp
TICHUwLWpnkH0y5iq2U+uTeTF/Ut6dHQ3yOTZjdY0Jf6NzUhhdg8N8F0jA41ElgB+Sd7NsUxumeB
bwO67vYGiG3Y4zjHk81ATy04ZNjLHBEP9X+Xm2CjusX3uY0wiuMPNzdpta84cxJR4QxbMd7EHyjt
c/kqA5saz2F0BBeE9flMG4zzp15ueKhxjklQ7QQHTZZgj9MVO3psbOfkqOSPudvzsRhI3dgqwEl8
0iTCzr8KXwilzxlA78McwRl31TlZ2y9weFxU7eNgt51rCVueSxJ2eVsC1WX/bPz5h84sakSJVhe1
u9w6eXdQYKz0dvozPKlSINdMQCKI91LPSLbRpvJdnNW+hRQeFPZ8nnSUHJvh1jzjD/5J8UgBOj4A
6uAqXXQA2es3KaOduCOnZtR+EKOouuyIMb2dvfa0hnd5xXq8Z32xiRL+HQinBakP4zV0MuoZ4yWo
UaToyAlwPNFn4BEgelfzKB5onPXbtALFjlHTW6253MNMjbyk8Wo2lcaT5FtmvmvhpdYrHAgaUi6J
urqX/T5BllGT9TrJfeBlqvQ5t9G3ZBZk5AG1ZRpwMpLkUeWgwqwSkRdmXin7LlAa2qmksv2riN4Q
w9BpCyjkpNHaCYixGF+ju0WYlJuAxALRelqxkayyVrolYV272Fhv0cA4Rgn6vTYox45OCmFGxQtk
p8g2zMGPTATbWgxUgQm0s/Lc6Yr5U1+TN9kMPxHzb9i66CGQvEKoa0O6thIe23nihoyqlIVCJY7O
yBEUQ+O/GbpKiV/dNaJ7N3La51syWpVXk4oma+lHVWoJxIOyQGaF49jcXqYJaYg+bQU+/GXRPsc0
+yhwNveGetBZrpunZFOPApt0hVvx5GH9yfeSP7jcrp75wEnywtmcs+1RuyHW2nMxt6JD5NtedDqa
Bn6tsXjDSvUKPdc8EE0ZkafLhxUzhy7hCIBKTjZ6qGPGngkBK4DWV9K7oJ+txfrqH0iaUS1pqrWV
q+ZNQp6zl5Gm4i/PjlN9tYgj6N774GuaP7WtCilgHrOfhAO0M8wCjXgp+ReCNjo8hFN74DC2Eb3X
3hH3yVncswkwugOU+MNx1eM9biyX+nnzlh/Px9GpHeznDpNEW7mdxcMrZo8NJeLlg/i603n05M1f
tH+2BCyvfwfo7ObVdGfedb9vtudqF+97Z3I7G6vyOXIxxNDDdznX2wwRPCRenuz5pBBtFJ8O9EZ/
VBvIZZvRgVmygYTLT602jevP/EZYXjfU+vZr6ULD2PDTbFl9dk8gHS67yflL8tm1XW7K0GY6aQeb
2VtcYdvd8JLXR55GYNioDjUeFNWrHUy/vWKzUH0ti01Ps5w5KLtN6+msp/HmPJq7Xjlq1pkTpy4f
peyhLZdWuvI3uhSZMispRisisf3G7R3O7tqfvGOEsJkdiMVH6QYQ5Kx8Dn66n6ivDUecPU4dIhc5
vJZ7y4cK5TFXQx7sGH655yDrMxg7GuhTg8csXPLlEGg7xAntuM0HmCBwMbZN7EeFo7CeZff+KG0L
PszuS7H9ZPuwnHPvHf3M9rUt+aNcATP3mNKo6o4YZiE5hxedTN3UlRgD597Y7ihUGKMTyDHZiE7V
6WhWLtR4DJYwYIBuUV8NX2Fu4+C0mx1qLB8CAB8Nl3/zIGXANk6tE3jD5qpuCMY9cjianmuoW2Xn
WvNadxPgQsZV5hB/pQarsRbei8/16Fp6NFTYA8MfmqDHkF7nB57VGgvZ8ioBwBRr+hOdfmijw5ha
dy2I7kU4v6TSDwOWU8sGLddmQ4TCtEXWQDxdP+PlJ5zGDyxXTE59dCkR8cZXkZIJ+ozhx8Ampx0E
FnM+muqlXe49/kemFlg6G+4ao+FZiJECzr9L5Af8jvNLbFxkgo4XAuNPYQ6H8RXdXR17s/Y5Tz/y
8AuSXlR2qJ21HqkcUYMuFDM4MChwWmOPZ00/wgSTbf0i/WFrZ8Se2tkfYVAGEWvYmWI7REfHVk8J
e+y26Yve2WPjlL9ZchK19cDPtifEf2X0WS1fEfiIOStwGHD0ROmyNZsdkd0KsC4PQ3n+snIn6QGQ
TSs61gmsxo09EtggSVwRSxAJfm5Mfvr63RE++Y1wg3I5fNG14OBN72fTnUBFuMFv/s86YzeJNwIL
LSJB1gbhZK7/COyrfiduNL/z02Ny5yeDsxbpd7WulTltb/fyZiT7bdMf5fd1Q6XpPay9AGDgwK6D
8TCJp7Xxzc9pSandSjNKHyd+qRa7P6o/wGbTzpVnr+a7aNdcOxAb7+WDeX1xMn8YUHjRU94nd+t1
+Vs7a8/gkTzNR3nkByRPJOvoutiQa6b9uOLs8afHGysdsyeFE+4FwSAviOWifUlfCFaq20sffeX7
et+/B7gZ7HXF0uzsaWyDB78FTxrvg4QBJsfvRDfboxcfq6fyJ3pKdyyMQ3iVWWaIssa62Gh70Ys/
2KGLOz/whf8wf3i2vdF5pVdlkzG20Ww+P58f65GsZgsslXjYCraSwhXfoy8Re8uf5aNF4UfVL9F9
PMbX6a/SN8IJe2JyV3zZMy90Wb7Ed9khSujMtlQ81R92/i1wcfsLS4I/s/Rv4pfaQ2Z4owpEErud
XIl3Nbgs9pT5/c/gMhZc1223ZqVnCfuBiyRR8RvbxsbqeWBZ/B+Ozmu3dTONok9EgL3cSqyiulzP
DWE7NnvvfPpZGgycCU4SW5bIn1/Ze+1dHyKu2K/2GiwOgwX/Odv5bDwUJfRSiNw5fqjw6a3eacbs
PPiK9p/kF+3ei93XxIirtfN96REUQVkMCx387E61VyYlaVC9gak4oU1yAcjIibOO+yk58TkTNa7O
mOtLLeDyrdo3Qs3J+NZRWUdodkDtxqfOOs8Vwlh2FD9d/13Jn9HyzrgsRkLhUPQyW06ZnODSD4wq
3PBPCUfsQRi7YuS6+1R/klUAmsccMEKC52fkLGWn5gyvqt8fq6/82rokJhF1ARiUaAb5wI9P0Vne
1It245LWbspp/hj+5J/krf/J/hLuDQZFD7a+aC/xnW03/mj94dbndO+5wpRDclfdYV9eqONpPl/b
90y1zTOtX/E7nBYPheFtDYWjcLTVOwabqxWU7nhEnrR+9B/yZbtRFM0U6mQScovXu+2EMi37XQQf
3T6UXNhoJ8vbDsVbcoZOfiNFwM3OyVd0Se6E356iB3dAHSQ+pwDX9JvAevCnMBH67JKSW2NvnSC7
eOnnyK0tHldbOuQv8sfkfOJMpYvyI7cKjbP5X3ySzsqJrJgLpgPtQG3NhG396fN/TP8Musl18GLD
B7sVGwf5HQQlLSlHev1NK43q6SDbXKQPust4L/pfvW19iQ+6GABgATfcOz0JPoygYQ0EeyhE+ize
lGvlRRfdzaFy7CGXEFd8bFcbxPZ//XdJFgQRRpxDHLHJ3kRhc6/D1S+c7mtwxIfhNZ5ZO8g5oGqQ
NLMbv3nvQR2kfxLi/Qv9+/MhgA35q7c86SuGA5/6bCdSW/mbgwS8SVjyVqgX6cw4Of4F1x4IN0Bk
F3TxCfPYZ266SwflDm/UhofKF68gj8RrGpju+M74JmMkfGMmx9yhZFdPHcBBRK404xTTrTUHWzil
OwZaek2OFbJCzEt3n15BrPS1TYO4+visQTOTWbvZ6UX2VR65LWD7N+FQ/DYn3bVO6guLeCBs1fd0
SF+WV2Yk2b+COqT4lsfTdk5xtzrP7sjH95zvNJHWy0MWKQAV2CV/SsSCG3n2TqU+OKbBgGwurO8j
tfG+ik/xdfod3rKQyfDkmT+8mLHzmbr2x/4xUgjowELfrX/yh+Fx9jULJi1Hx7W2q4nI2o21Xbzi
pEle6R6Q7nzyEer36VO88ZYYiq28EICU/0mPjqwtZdeGK5QRwmiJTvgt/6PSE65l+7LKz0HzAKuR
X4ScBYZ+PSE8Dw23oXioLd+SLtQRxvrCZJy/NhINk/6VUGy3ynO5SNCg2yASwEzbXAAGgldh7AQA
jR+e3pfozD9hFVGJoAYeivSRHGLBxoqgiEGCnsS6lO1tVu/ZyHRWdXrD57XQdVaEReBwh6PMKBaB
jt9l0PeBnpTP4WrhW0kwtPjLrtPywmAKJH1tG0wVsfwxPRt4iuShqHuD6GSS3wY8ipgyo4QglZ7W
dGJL2R+Jx5v2DSMMQFdpAFcIdOimIxVzWdMJbQhcntUbhhMkAbngEWUxMoDa4MD57egtSIV0PKEC
XSxcHsKj3Hz02P8yyIP1wP5qZn7V9R9UMQ+uASCIfYHVaS/yeccnnqOU7w2SLbDw5xqoqsXCFJCd
3caQ/et9b1wUpNfFq0Yx1jcwx6SGmLDe/MtJIqBazI+924VcoNK9YMsH8RwFEZZ0W7oLX/Sqiz+E
TyETDQABIE7nT37qATskjGqXHlPEqfA88pt0x7G70JTOzOf31DuN4rUwpZZNcwaRYW39X2ww0Zsr
vBh820RJTmgMyLrFN00Nu9riQ+L8Uzyihf6/m+icZf/++dXszN27R/lAS3Q+Px5/X/RA7mH/Y+1/
vM86oICH3M4dnPn81VImjEDtbVBlDqicw0wNILr/v3cp3S8e83vi2nekZTvamV4ee8YJnJZDAidB
SOw0+ex3aDffceAQOx2OvMm3xNUcbrtd6sAACP4JDvz1G57FMHnwUYfP6NZPLisPhLojeXLQs/2I
PWOfoHVzE5sICOo3NSjsxO7ekdBg1XAJst2l/7iHL9aDCWYwwlu8Nr6AZx2C1E44FzB5fI12bdrX
+zh4Z8Z6E3fq5Xkvs9bmdNcOihO9j1fKg4t14+nA9pxnzBgUvnRiEMXTFEZQzHZlv9EqHNglvFLX
xJ/TeTrJgCZqb93c/KP5N5yzu+ybl4hnBMfEwKV9xgJG4Xqs3tJAui10L/IOag015/iTBzKzDt0l
8/UKi6Jwmt+SeotaDphhCFTCSwPM6m8IjHQmMiJPrI53oN1z+3jzZ/VdhNGxCcGt3Pvns4vWE9+p
Dc9xP4SaowfP4sT6StzUMwPtnHtcfGwNYNjwAWzvbOyV2iZdYWST4E/fyr086TbhbnwXPJ0nhV04
E+FvAGDmFQ+ycSe41SZR86pfgQY4gGJda8B8bgagXPc86N3Fj38R6iau5LNc/sSXTmEEA/SQM67A
TMZ3sPaXiMZb3/3Ue/0w+MqJV3NCGXnrrsOlvmUPhFCXnM/q1nrdBWsERvb3+gSbFppl4raH54+Z
Bd/kKbIrGUC7FEeX9ZS5bHr7vfzFNi/sNhvegfqJ2kvCijXvoKaqn8M36QW8Hianj5qQLF/9JNue
i3jP4Y7gjpk3WsQ96RgwutDF8bzYNfw03ca6WhMUqx/Hn/E//aM+Krf6Iw6SM8A3fNkY85muBwuN
g/kf38sMeC0VV6wZRD5Abp8b80iTsp9lW6YF/2CQqP8UX9Vb/4Hqvsj4F7R9znJECEj78MFcnXho
Q6dCD7aXfsVjAin4AzggpRGpY3Z/ZBC+/U35OzVNYcvPCWBxrpxRgCG6m0P2J/jxQGNxT30QFf3H
soyFHrZaqjvaHByeSLEMjbM1KJo9MwGYlvoPu8q1wLO45+lNsA1N1Uidnf3Tv9srgRnXmvahPxZf
2Zd8iY/pK6SkTfbhNCU6djpH+bOYQcSuyTToS3StdZ/LkNRsTgQm1/XPynmFwGBx9SPNNRrwn+RL
/Vn+9AvN18ShBYjneXDS80JYZWT+tf5VdnKpMLKyP9wp/yAc5/KegSTSzx5AJUpXhKrGTb9HMrkB
CnqnC9vi7hVKR2h9slCaQ2tGzuWB9pRd/adF5LTbGEACyPmYmJjdklAsXCpz6a+MdknYvc7fkBZk
n2E+n9LwxyCSdyOmPsqv0x0A4ngRPFaQYuuTjEBlRWcaRqqtD7ZxXj+5giyb/XsQe1R+3U6Z7eGv
7AIGPDb7mROX/qcebN7ApoY1SXZYfXh1TD26P7bXduxgRrWNk+KVR/VhEhC6K3mzNGYRk5O/jC/p
f+1R/JEvWJm+G3902RzfJP6nOfgOT9P+RztHR1wtl4XDov/ELrrcoRkGi5+eSLrhRIi9zl/4k8wV
kITuwOxxUynhFMJfZX/DiTL40dW8qnTTdn6A5OLzA84tj0uXZFBOBdY4/U4O0NkZTofgVeadf8I+
ufL5HDmOOKw9/brdlfOKq+z+/Gj4Qe8b1TW6AuVsUSiTaxvtpe/ea/dATAKZOZjmaD/aB+q8B0Iz
7iBc6NzAyEce8g8DyBNBV7cuxA2OOjlLLwPBMDY4MtsQd6x+CptkTS7enexULoIxnlC6TWn4n3xt
3nkupJ4wuhKqeJ7DvVeJk75LhgXBCLgt4MNFvPxbkyJsx+oX4bdBq05nOsk8X9lXLGG5EPSEcIip
iHBF3tzSqcA1OBQv05EIGsKdb/lh/NqOU4AZ8124iyQk3UhWrLGEq8Ql49bfJ6rI+7dauh/HUiCi
pcetZoZFtmq75UWsSsK/SVfqS3wNco4QWEQzU02Rp6HBU34E+Q2t/BPqf20bdMiVaTXh2oOLUbYW
D3meMsBLAIjiYifug+t2yxgJbfIq78VFa4+9JsVOmvhNbwlnY0KqBW6GHWjWNaE+aOyf6ggZhcbK
HTiQY8r/VRn669EQoZ3GrP2miHuzEch+66EIbtpC9PuqHPR6OZRdN7hWNYVGkiw7bSPDJTHE6Vj3
bIX0VM3PA9hzXK+CTNMKmE5RycXFZMhEBFI8u8RlUb9rEcxNA9fOWIr2bGK6mnIonrWOR4ow6hIX
yVk3xWeSgTetiLPgpCIzdSvCEJLvnx/G7QQAaJQkuYNAR2B3SMTeGalekFZ1QfwwFxbQdZA8Lyiw
gk0lQQ1AwuJgzgjY97xs6urldA4RLfYokGdPEmdO07aVpQf/xUuNOxzmvR4jwEOeOWYlv3Xk1FS3
ZdQ5KSdvScXffsp6vifQZLfUTleQ77XSrO0gnpjMCOB3jD3ek1ligixaGUpm/nOTuCUodQBb27J1
lYlocAzu6koKDw/hb0FSDyo8NkkDt7Tckja2DeFhzbOr1RV7FNPROjRzWukICoxnPlbifiPevOol
ShHzxKkvrxvu7CLoGjEQxeTALQREJZOAePE0RZfgg6SWw7/kMIzmDY/M3dry+zDGd2SL1P4kKLn5
oLsFto2OjXcOY7MH1VTkudtGoYL7F62rw99yxczxcu5HdJjvgEdn48juxoa/QjU++Q17LsL9ZAtb
moU/TZEJ15DJV9uOVbUdMdByn6zoMAQG8GaaB4pg+jn5x53kjkLqWiRYjknjMSDlt7UB9bgdPdrs
G3kVhoM7gxY1xN7VpKNi/XXKBnNpD93iWPKUf1piDgakQ81JEpLjof6Yr6EFvl5ryBFYYqoHW0K8
BCSxQLwrCRvzT28P0gtNe+HDaDioq+CnhhG0DdMtVKVLJYftM81j9ntxPDSxEcxtGogDqcOw9Tcz
KDvVjYpLt0phNujH9nFAL+BkQ44QBevouIE1xesBtTPpXrUCvFKL0s+We8GdcCor5Il0fBX9ikeF
uUlXnkpzPvGwTWpvUx9bzv5Le18LPdQxCMduhcJe8Yk9Aps1+8PY+9vEgptOGils7yevvemWsey3
RDzFbQ5SagoSNoHCIjj6xAYU/2TNsA2YlbXkx1W3TuFJ/mcSlEPSI/H26z4m4mZonecKdJmw8LWB
qSTs95kMXpgtsYQ4WBb2nRKxXfI1w3QYzfKVJQciRy4BOtXKN+bUr9fIixSEJdl9JAUoTQrvrLvo
pKLibrTWtVgxhbREo+7lxTpkxX+mDMG5nU5T1xwzndRgSbisdq6Kh3IsDq28uJlJE5wGMsBV3iJZ
cbR4IIkxRs9AyBH6LBN/TMcAalHYPBr0ls3qVoaByqfwGgzlvHGeAKp+MhKf3wmDwTqjfaasiQzh
I3XJmn2m/NgoyVX5HZHnWPuN1viiQk47oX5KIpCco3jq8kOm6L7qW08LnioI5IBkvkwjNc55m7sz
woWTNtGz81RDTfj9aOnFOEV3oKa8diMQIw4590P+aahbcpjjbHaVuH7lnu2h6GsReYorrTdaNuNm
NMWZTeWHyunWFyxUnitKrnQtHYDnAGnizsyxO6g7hi/adMHdf5vxvc+S9aJf3otYONNW93H/UlAR
rQNSP0t9FW6zPVkCtvPkmIGmtfia3jae9z3GR7R96vrQFCZjqF0N0Akkt+/10nAXDHKdgaBJOEdL
5dWN4RpvkpMudIZpHeTUWjg5UYyYfvpRg5PW/Q6bMZLIX1lkXDhsZ12PLuh48ltZTXdNah8jv3ca
t2GlLi+puyRIIUlaS1SKIyAIR0FWyCPNjnMx0mklXKxngcgZJoPEGPHue3L5CuZ2v8f/MHlrWvpa
b/lNqwTMhrcuKOUo0JjDGavIscVbL/LWi2rYGvExLvKjYMt4ei9/ujF7LQsUjaTRhq9c/1dBxFWU
R3RvkQpXEv19rIR4Atse4VUcPZC3pFn3IibdixVUpxEW/SSJmHbm19m3KxD/lSw4YJmOPei2taM9
JASdEE4gOsIReKMqOzM7BKVyE8MxFAuFCcjv/KM1dtkqOiYiKUDddqW09jATVvRjwItV5cm3QGjC
J1qu7KHhXjyVqVj8mmhAe8rDCsw6ad0CoRLz1iDwmgR+PIvpmMWskPuyNbhTvxwSFXKq6fFA7sqL
1Wk21+ymbV5kPOIMoT3Z4FBFyrQKBMTr9fvW6W9/MUpsFSmp4undBrgNZOKATooA9R5ySzYU3oAY
L/PEhEnm8Lzvcg+1V4TerkKlRHxOTiIz51HBeSQpTjcOriRU3k24Wt1qV15ZDSfaqkaZwqpjng1C
FIupW/IsXS3VkbLBqXmrICytkWTrNfP4y3BQ4M9zD6hSKLxe287A5EeIBQN6E9K5ddIfg6oB2VFc
3Cf30T6WcLIcJ627QyKs7DgWTGmKDnKJKd1QYsVu/IFwZeLTkPtUYB8LXy4SRKKGR/iZl7ErzFEP
DmzIl/ZX1sEFdtQtMfZ6DH5yIDSGX2oR5ukKFOS5WQwHG18gFgrPmjkEN84FkQeRMQUPdEBV5LZd
7nWNayFZwSDDbm4C7w92OR+f1y07xs2r9oi+Kw8pI8BNUOspqbfqEX5LCI8s0JYisICc59TUSa/t
I7T6Alkrd0hN+8GoyKaz3F4iZGsiYDPzu0XyknAwB0/IdEoLVItqRijvHYezy71zEYB1N/O5jsld
ZhayscoarZtcb7c6R1im/SrJGlTTeEl8U1yPBzLC2+xWK/2F6MZOIy95cVeEOqta++2UB6xS24gA
G3r6UfGqLScGo/YpORLNH5I4kPMqaLiMMr/XC1/LK/6rGtWbYC9ax53DyDLLXCMl7b17yE0SGJPf
sv8s1HfDmF/NenoxjewhAznRzO4wjq7BJcf95w5YVakpLG6zhY517jMvJvC5LP70uvV7yKzadn4W
073uJQzglualUqyXbLBeE/0nSgg612jyZeUs+DGuS5HMhm6QkX/KN+HZ24xh6QLc9lp0L2DAyCSy
vJxfrnxkB7GXb0838GRZO0W37ioOFG1u2eHttnS+FaMG5x3c26f8THPGvtXViHkxvpeL4U/Inwy6
VhFQnJaZtjqmLxPg35gX3ZIjP22v8m4gta9MUy9ZFG9LCM2bIWSKjmhhj04VZyjepLo/NPtc3cLW
jI9SCYSZOq2NpeMoMIxagMe0HVWZbwUsaESgMMan37A/iLLOL1XEIiyxZrIWeTXBMK9OiRcC7Y9T
aSsXtgZ2O+VRW7rFbRoMkM5UxSQ9dSoPYA2+63MCQM2VXky19Hq+LG75gS/ANl7KV9kILpGqBjeP
rUfZo21j34Dl1NSuKGaXlLgppIqw3ZxMFr2FY9ZIV44fvq8BK2qWWS4/41u/J6VhUDdmij+rEWIU
CMGYoTT51PL8ylLVk940Kz5k4Oki36gMv0tqP1bZzmuWK6uUKdnilXaTgdqvtN26CAQGd56U6FDi
Mn/pJ7/mepXHhGsVZyp3bSnR7jILIbZy7U4S6Y4qMLUFBdkGL4FQCC9RioueEBMgy2e9KPmC5NZb
xzy9jAXopeFvlhqMurtOna4aCG+sY5wJzoSjqoSgW6klgWmCXYJAG8bB7obcTmTEgCjg1hV+qmlX
BxL5mKNg7yf7lO0BsXMEH+HxcdFv6moYYQXGKQusz60Z6xs6VYc8uPGGRbZbPUVI/KJcfWxAAOSZ
+j7HlCgIU8ZCiZUACCNbO119s5R9pbB80o5sMr7vuVrDMnizdFRp5XZgI/yiltUtmqsrmNczVqGT
s59z0SW2Ptu+ht44ynl7ygyendmpOjxf1jDTaLP3brnWBLTnxFMt1PEEQTNVWNVfC+RlOpfceszW
KsuzOIE7gN8WK8wxEOfusEU6w2NCeFMF+njuaxbFS4/lsnPUtqIrA41F6kIXTN5yMk0Sup/2LhjQ
rWB5+vsmkmbynkhIDWvghZrhQ1YJcNKynGiCv2mug+q1TNrbJPCrxQzd8F+8z+sa9ApaXRqaXENo
m7EGwJG68HM1ycOgArrPF1y1ZR5u0kXYxnFNN39EDL4sNOL7MoSlst+GU1ooRxInCQ2Y9tErpP2U
2DfGYySqSJf11v3kwtGA+pkWpCG77CVUwZXL3yXFLDjJmH4Frzriik4yIWiqjrw05dDUFyCUqLvn
tPTSswS8c6f9IBtGx5ZkhHhmzV7RoRcsOsozFu4SFTJfsr56BChNxWkcJS+KPyAI2kp9CpNjLi6B
lY+HqvNnBd1xTyDabB5Bn4HFJH/xa5KALhiE4I5Me6d/UICRCWs1S05zOCRFGo6dHuZCexxk61jt
1x7AjkCwjOLVyhxUBHlE9FaVIh2gJoaMWFH4l8p33bFXlJm+Ll0QiUZQi/khVYdDG/NresNvIrxl
NyiYHY6yk9FZp231wALdkGr28xnmxkHGYytj1SEtWzMOBsXc2uhhZRZHmQXCgFaPnlXKCZbTjWNs
Z8N0NuTurGpySGpwAQkRBY5maoEs9QD4mFgPsz8hIwVjmb/XYRvKIxEY0w3Q15lsk0B9qon3K768
i2bb44BCRWZerbpq3J/Wja3ojZjtDBQsQOfelzpmifPmjEkHOSBxypBBVl1dOg6DdXiK1VmNSLxN
HPsznaEyemh5UC0DYmfkO87HvOXgz97XqfagrhTlj8Qql3u5Y9/0+7SL9sdGsY5ZMZ0GIT4nB5WH
7GA0vrSgr5r/RPRU83fqtnN+EKf8MI/JIYnQCnvmPRr4YKYtLPssNMXtYNjAPo36wLlDNAMy1rYU
vYbGICUIrUs8TGHuOtauDnRDeY6efBL23Hqhwsl1TlezzXxepJh/DnEDQpJWjWAUJa85Y62dDPGN
I1fc7bFM+i3zuFl0Ns30xvLJWUCxt5/UCYlpkISYTxeTbRpSsCLoOUC7+BBPQzhgGBgL9dSo+rmi
T2ew30dnnXeE/j8G2zecIQnw/+p5mvXzaonnic+bAcJh1g+gsNp3zlhdu9QbBLyF9A4MWXyTcQmE
rj+QneOJjY/DG1/h2I1HRcxPuUX/DtdSCjYYHkViBU0cwxQy3ILFm2Aih1C5LqTACIrTOv+nEZol
T2SHTuV9Vqxry/Ut+lEZ+xoAqVr4KGLNVQDH/is+br1ESdTRvy6ip+gIDHBuoeWOd+S7AjjM6CU4
Es51mLC9Z+RNooBdhqv4peCyT7lIpRGXQH94XoUl45R+6lwGi6726GztIRnlSfawns1kAAMO7oXS
hVft9s3bkypmIrQbCOMs9GM2fDJ8H0jRBgX4VZCUhAsWIykGWvbr6gnomquaosvgBob2Uj7NgTuZ
6c6+yBDUOdLgjZ07udG/1NzLPcN4sobwUH8J1qlE/k0MFst+nBOzQSsAj/ep+0xK38LhRdlFQgMK
n5KqKlMOpDmGVS8xGcCY3qORZmLX1Jgqn5s8NNPT3fjSBcIimEKjzZwMz6hXv+MxsFXZoQRiPGpf
bTuEVi2EG+6gBg5dFhZ+ppqHquEHte7Eg0Myr+TBn3Vq0v/mInEmDpTZwsgPRi23wdZfpALvU0uH
MpTXKF+vSgKWJ9avc7JegdBcYzf5zTBNlMY/ZkCjemyQJChUCMUKjmmxjn8Fir38nlb6rTVYakKq
rJjIrQxmoh4JtXqQVJpsqQlk5OLf4t1XN0DelXLItVec9SFMnnRL6fJJoEJVE+fvGQYa3LrxpgbJ
pO1Jg36TU0zKpFxZNtOyQy3OB9ZdekU6bWc8vUu7bfwU/ts2YJ1kEBP+MdLuWERiAPKfM/e1RSdM
2FxvbE7m1OroLrFCX0dCCGVQb3Re1DFmTWTPYlFcP2fyt2zByVQaXsyXZGiYhDR2qaBQkpXCj3+b
PFzz3ObleSS2KCMbamHMnElsfMnZWdm6R6pT94tjWJUDdgVZ1bmWv+fOm/L8JtZQfeIF90nxBpv8
jYyeprJL4aVbb6ztB8h7rMK+wXLPPHQsDD4iKzX5vdfUc6tUF5UY5dKULyrTnihpdquwXuK1ukh5
dLZsAJIeA+A174DsImqV98WMgqQYj1raHGlCKmpQLAj9+hPNWziUNapl4iFq9UjbtWUr95H0wQaJ
8n5U/ELIERqMDkheuyi2cymI5zoSz0M/kTPCG4CnogvHKg7TZvNkBXNrflDHNeiUc9maDjSUsCN0
om54SczKrppMRnwsoultYZSCjU97u5sYGFAAQudw+Miw0G9F6o6NxXZMHJ6xzbiLxV92CNWi7MpE
8QkU97U3WItkK4P+MBXU/JcnPDAbsSDy/I6zBLoLqF84+1OZeStlYUxZyH5SodAfVyZl3hQHMGoC
jQpY7sWTaimnRNZORiqfZmU+SXVlA9TZK4vHokxpEHyYqo8En8sAr/1+prpPzOM0W2ClEHTJ7VES
ojBpXknnblMUFm3uK5x/JSlA9ejIaYPIXId8NLMkyd2ZrVus+/pEmmiPMgrxiHad35miZ4gYwDUb
Qx2IFVIURrfYR63iIPE0X3mam0USbAw6KMarHrUQ60jdpRZPytHpdDp1NjBrElrq9zb2e8XIiCY6
14Q2CySvZOdq5RZS8cJtxtGc4+OcxuGEddB4GQViuv2K1XgUv+lAzJYUhtX3tn3Iih+1myeRuoD6
3YtlRs3GcaDnWyLU3DLLOwvyNmMd8SvuEZQz6mYgpJKNWWIDzszF0ThtoxxCP/J45EljR/f6BnnN
7RTsdQZKAtZfxWIcFKxt4vhmzup+mTGwrmD5EJszCq10nK5ZeWsKsJaleDPoRmuhuSmmcS28KfNy
DTGE5PbEiHUePhsNuEBJO6S4E/fmSAOrmYuvJpTttGvywFyEU9A6LhrPp/FtmaJDiamawXfN5dag
QgHYlw7TRX2XeLeLfx2vAJAUoarpHXd5j63OpMmqya2jOkEx87bKC0dNqfEe8Am5Wb2CIa2CBfN1
2gbkjjMg+a2Mh2BMWB/WRrOLChsMil3zPeWoFiTLWSTU5UOP/Ul0JQax2XP7LKmhQfWX9Nuz5CN1
mliIJT8R8njSLD5t7iYlPbHPGPojqL7jJj1HfzMFZ021WAlJmGHVLpremZ5Jxfwnfbv5goHOSoZv
OezBzndScckN8Zx0OXqE8QR0goASUuiWIGOOXujnMT5OiIdxm4P8XX4Fsh9qho0s7U5pCk/UpF9U
A39FAoGnby2RUVOtYcOaGVZ3COPHvKO2YkDV575O3nuq0dbspGE9xVt6WnosE8j8jemqrtll+YS7
AdnhUJK02GEdXnCUIVPWDVKc0JTzaIJJktYkXg1eZM4U/zy5+ZKbwwzQK+lpoDrWu3EVpKiSWWb2
R3m7C6j1KyIrevFbG1SMg9RfWhJK8cSGK+LpEyTElQAlcVKrpLRNWVU2Mxmh4AaghlJoqbSuirzY
1eAlR/1k0qfmbNwZbI/VddaI+tj1B0CNhTOiA9dfh1mySa8e+5hbVwtiFffCxjobwQyCVoNVNUOD
UipIbXFqjgoxccUJNq1lg5ji6d/74vItVNgHso+sSo6aipPf0U9A2YDqDCyw6dBwhiKJ0Q0mNagc
qLq3svfmTn9ivDC0A016gudN/DN9FlBdzaqjGjTlqOq5WFWUQMXJ4IG2KgPq98QHBQiwAvEwKlaN
1BFKNotNX62GA8x1YXQkrT6IYhMQuRFHsh09IXMKXAcEWw0KtPSIBzJFFNgJZLNgyufb0pHrDEfd
jLZ+nAh6NZlC/pMkRuGd1+yrltyjxqdJUoFvRxSG2T8x5GGds+lujnK/T57+yXGjmZbMS23g6IeZ
pXS498f4an3SaDym5lVZDrDYEp1UVe1Ukrbbks9DnuPKmKGMmRqSDhPPUDEs1E649N4j4VViOoHu
kQw3Ek72MhAD7tZYV++KgmTAbMBvyez0pzswYJgi71pGlvFn3Ew7hq5gFEhrYYbt7Cvi33ARUu9l
27bLycFOxH/i+uBJvh/yQCBtxXyOKN87SEOW10in1vLiVguEKtql+h0MBH9Qdzc2RonEa+JPK0T9
EyEu5NOajN9wAr70sYdEeC3cJOr36upat23P6n4nVL/VjO8Amg2im+btaZrQMbJzjSbn5cmIpu48
YD4wH4naMQJq6bMuAkRMoxuwZwyBYZHR/NVS0kgZQFs0TsNwTnLxNLSPMn1LpyA+WdGCmgfL5mnl
Yb9+NO0j+xZID1DTs2J+TgRwPTUpwxmC16toCo9+4fnLBZeGynPeuawksWM/JnOkBCeU33KtOmmQ
yER13Y8Cq12n0fA8qFc0dCQMhOOMvtcVSRZZ02uB6qP61s6l8k4Fu4+b5rJhBhGNY0SAsJwiDmTA
Oi7QiPkeEFqzZ0mE3ZsrevDjV7gv+yLRduwSgrErvGg23BZPq2gtbDpzb+QywKrY0b0iqEl4IeK1
kRySLm2iBTRU+5/R+AKds8i6Cy2tIvJJVF0IZvOgt3i5ZD8zeyy2iO0VUAUrDGZ9ypl9YFzFWTlV
pA3brflHNDf5VD3FvTGHEtMTMjvdts3O0/IvB3TSLcABoysBJziIpRtKJbAnRmELKlleDW1qVQaK
Uu94LqQ2cKWk4jkIIHG9RlCw1B/ckosOcu2M1yhp37AMIY5qVtkWGCwQfWm45jHN8K60TAUFV0je
R+tAu7Tn71BNyQ82dxB1KoLQQlzA8dF6jYyvOKhU1+w16JB7+l/Lei5lmCWhiX5/V1RAFY7+IO/l
iaID3OASWOCqKCyVUT+RBk28YBbxeCqyY792x35RnUzHvlB/Li2hlm0G3kByy6JHCRadogR1PGq2
Uug9jZUNUS2exaKAypq9Jl2sBzHuEDW78rSEC80Cq/Faqu/W3fwfY+fV5DiSZem/UpbPhR4oh1ib
7geSoAJVkKFfYJEhoLVD/vr9WNOzNt27D2tWaZWZIZJBAO5+7z3nOwCgvmhPk6rX+1hpACIQ156e
ODvgylQOk8uL6UnlAbyTTcg9Bdyg2USLvwnm7vAZkctSKQRNKQjeFF/LETz+2BwcI6XZIdBftqEC
tHveBXG2J2G3z/PdneVT+NMrQIsMa0PUK3sJWy+nCMuqHZqKXKp+wC9Jj1BlMliMPpRiX4a5bwXW
ngn+fvYaxjSRS5Nzzi49tlkjryB0mn43ufvCQw9CadCeCoJt4wejGa+VYt8IpdqESY1RU90q4S3y
2DX2Dvu/WWFKsY7dlAAWzzgpcM7iFywev3uhjMu73dbJXlOd7vmJU3Q8vUx+hcacszWzw4ju1bCd
/LSJdlMd7cLbTBXRDD1YFa4GDsryfhwE3Wpl81oq9ZoTaY7Si4EzTSIF5D+Fms02Fug76YxrzUC6
udWsXakTK4NH1EBgV4Zir6Ygf4x6H3lpJV6aJzd9ZrGE+M9A7eDanPXVYKvyAutX3VFep3aZcmda
Yjgiu3hLxvk1a+2XsJyfnT57mo0T7AXli0lt9dTM5rmPghMMJlq54sBxeVY+y/iRBhyn8Qmpg7lB
2tAtLM/yiPdrtJ20nW1DMGK1adgTikZd9/GlHokJzn3XbvbSHXY2ny5ZII2LiWJVEGMtCrKdERwb
0UZhsBgrxhqo8pq0CpWsbw73Uyz90Y78Le4UI5YvZes7WXkL6/gKiqAKrpRLNj5mWiWK+xOp4Wmg
bg2+yDfDd9sGj5naHAkm4OjTMISaGELZdQfwatyVHJuMj1EjGXyc9gnGvNkFO1ExC4g5pmYtCjre
xjHGeBSu5mQvmc0mac4h6Xc9wUZ4DsPbkNJMxQDbSvZvrHspvATKXN/iDk+5V6Ik3an9FhDt7yZe
5zQLmu6SfgdgOen0PY3a/Bgx1XKUTULMZUEet/JJoxJA1d0/RyJVTENaw7PrVO8ziX8mgn3p5B5s
Zu0JMurFcLtzwtgvUP2aoNNGJZeacuPRvYdOKq/FiyC5NKjedeWTsx/6O/KigeLMsKM1PH32Q4+n
pkx18AW82qlghOqPWDUBsQaFuJpa8lAMyVmxMmYfi4hPhrkWcv8mjIBNY1HwXWawS1b+YeUoQOP8
RA4wxuLXpt6YHana82YS07IyswfFfqMvH/uJtR+tCp9rvMadf9fjsnNEwwILQf3eJw5PsCRKB63r
ycY9xnA1PdqhIPP1IomXp5dqMn5oF98C2SvoDvg65hJTY/HbHiGmB36XeLjBLSxKyk4zHJy2rOTV
y195Pbi8iuQhV9iWKzZsOiHEXivEcer2M3tV4WoPLXtxdRPEhvae7pBl+2WqA+HneFD4H6pIY7yY
uGGD65RXZ6nMx3Dgii0SCUZwy2/QIMOnD1AfWgPq5ClRV3N01pppZ+XGFiE2jbvY9TN/PpHZhvnA
df1Lp3XHnAhbEQUHfdROJDCqNGdU7HEYPLp1UeNMbcnF4hjD2LrbOfdswYSh4rTH8CjC6Z6ZcyuH
ca0M1mrSrBuYH2h88JqL4Bg6ZBaU3TGZgkOZ9wcnswFso0tF2L1sFeegVrYvW9TNRrNjzLWXocbN
v1csF2Aw2zD9GXmCwnq2LOssK+5kGqLZY9lsnMBkRjz7Mb/qeeYnSBbbqFLRPgE9yJNnVFZPTtU/
1mycgBw5KYCysVNjo3wl93ZUwPSHZKhkhXBV8xzQxkNseULZ4W1N83nLefqOZWyW2tv9QG15YGQa
UJI5N43hXmVAVLdD35dD9asQEemwOE0S7BG0BiQtIztEYTh3/H+vYoUL8XQ346maTD93GeuXHG9a
3E3Fzi2MnZvl+0JOe6pSA01PQ54TnYiAa6cMIMiIBalTlkTr0LvZof82WveogoSYJlx5jhdKZT3G
9+o63+iMQsEQLirrkgzcnt+mhtw1eBtGlA/5p5KFe04N27snaM6SPWGJe7Lz9rnFktm+j/XVVEiq
HcuLrrxB7vSt2bgGgk2f1S6/gygYVcPGkcEJKV7PQ6YVabFyOC3SabkaKTWQ+drJYDuKqWaC1ihL
DZ1uYNEowlLQ5BpGmAjJ40AGMv1IV8PoTJPUsh/msGUY/NZNSM4lsFCpa2JV06bqZ1SbU1Mckqk9
jOn8HSKI1GDfJXdMKDqUjvNxAzlh6n+0QqdBiZh3HAjA+bLuqkp4/pKj8XAzlBbJ8XT8ATm5SQZY
TQykXTYD2jCrbDz2Gno47dpJ6fV9s3NLegIrJQ8fR7d8HFT7WrO7b/OwIedxOQVQ4ENnFw8vQMjR
b1pLkooOw3RCJ590n1qHkwf/ZC47urI04ei9jCgVGo33uDrZTd0v08l8gxMfL5wI5eRsuHheMHio
o4lvW/3dpHdOOnNlAkAnjqNtCDEIzcUcGCsdvzwRqsSLeblbelZDGzyLtzJzoEmOO56lsVxN+waA
35Z45VuKf/UT6k+qsY5itV1PDRRtBJAt0CpCpEKYUEq9UVVySAx7M8BbToneSlCMrpRBfc5jkFEE
odVh9qJq9rP9au31HHRejU3ehf4CRGfvwqP3A33aIdCIs3NW6wibKTgXDNDxuZJFRCvx7qHvGo6K
1qZmsbHY8LvxHBIg1RbHnJ6d5T6EvKGpdpic+KhbR2tOfFVBg5xJBhCzPzkPxJ/6Sm/6KsCj+Zoz
8IceyvQCYyCsFTN5jA3cnI62mTKssDM5UA146HlXTPEO+6OsjG0l38KSaD6VduC8pa7N2b4LlIHY
AGXlhYnmdeQ+shAIhd5cZ6xUBhpNBpXkt2q+ZtVDMMNXS1EZTydSoLZWZG5nM92h4WY95EJoHD1z
CAiEy/U4AX/Gc0OCYnQoNf2o2JsUFlGnz3u9LfYtZC1kOc8lMBSRj+Q0vhfftYvjCsIDg3O99u26
9Y208jmnQnTm2IqOrnNZqseOZzjZR9jnZ4IhM5hI4Wg/1IV9SSFA198RHAUChawEHruxNhCpsuN5
diTRxg7ApACxJD8T4gTIB/cc9V56bah7HQMVDi1VmyLCLdcFnQALQ0261miIzeH1Fg/GtXSVK8Fq
N9VSrmOh8QuvMScR4nse8G9mqn5KaGjGra+jPoFVvY0YzRKJelVWBs3OzjqVXcG8HQG93V1Lq3pI
GapxStUsWEWRBQuu8wahg0z5ibClJksRUOiQhK3EHkmnLUefuBr8mpHi5Iq9XveeQUO3ug9H9X3s
rPtB3cRzu6u4inVIS9HEkBCkr4j813VBKDanYALPvEA/I/+r55MuUAq4/XbU8Gnr07YPbo0dXJtO
v96l3g1AeBfDoDXedEt6wyrJ9g68pARDrsBp326MbNh0LjcekIYB4rlZPBq4JM3g3QyfRngAehDt
Y1yMVS159mEe7YOh9rPe8cU0HILJObTI+8Wm5L4Zwo8uEzvWpAEnaapeG7FuLO3cIj43jV0c66cp
lc52JCs5U5N9lzoqbKCPjBsOe1Ap9n110p10I/axqr3YcXcdaIRM6XOYBo9WNd1c3X0ozeQSkses
IHQoWG0nLxKuJzQJEd5G2FGTYEuHPsi4xRca8gaXNmv/QQyM1z4CnF7nBhDDcvJ0l2TTg+zUg4X/
nEK1cXduPfnGNwcs1z2gSDnJzRhXV1iuK0m7cEwJTGSkhiriGIbuSXtwSbJy4MXpVYe0pT33eXYZ
+daOu89sqqMKmosJSjLbB9no42DfYl0uqNIMhboJYmCebUnX2do/SAlRKHI6DdZd6OcNCevadHDB
oxBFl4K6oRROxSEMn/Wg98JweG4NaynoMFqj+pQoE8KoY9eS1mYnV82zKuUyRsVZXr26EocIE3Ou
RQcbdcEOVPjTPYmV2Txl6jPrMyVjr77j1o2CfBm8Vqd5MtaWs810VO4F4r8dgJY2V8/cRYbt+Kd9
HWHRXDXXuFLPmpGdEn8/G8MJNEHLK1yZh6YpMBOmcHMLUkyzL5TVG3skxKaSsAtKHmxjfY+9C9Uv
K03PcqYNW7GUrznIhBB7guzJmMlEY7lTcuUZB1iBvff1lp5LZ+b+MCERoEBUbfCW1v62cpCKj6yz
hjv6k1X5DRmLdkcEFOsWAkMG+vOOKu4oGSOlZbhVyFAOJ7iyjDkIPqbt2VsZScT0ZThVku7gxSqK
doicli7WDjOBqaEmRUtP5LtQ/MTtDv3sgGPh8P9KJkmgH6PGORLqc4p1yGdD5AlufGenqMOjWkeP
w/O7UuCBZ+4ywSd0cIFo1ua9aN1FniDEes17+IVGu2HsQmAIBSMSwY0hAGoqm4587dJPsMrMu5Fy
EnL4zll2C/2qqipxosYuN991/PRRRMvqJUKPN68FCBmxgmFFY/gR+bkXTVAh7HirXrulZSYHq5vR
5txzelxvvuEtIAdYd0sapzerK2jDoDGwP2KyG6uUnncI3bNiVj+dIiDTosIWxGw4vaXSXmT276Kj
QdthrKlVHyWWX6gpNK5wnZF6XyeU/Oh8IK5I5JjXtAegaePspaLtNdZsc5WjB4v6LQFxRgBd0NjO
Tbsl82gzqcNGPGaI65hVBZp2keT9DupTTyQFlQ7pjeQ3UHVNNvsZ3fvg6IakrVFFDwLk7Z5ZAm3t
GmJd6yvFvU2xsFNlocpv5uPL/q2+V1NMXV2F1GkU4RjZcGuaxjkZuxtvFytF7oXlPjMvobM2aben
k7vBI0JlDQaf1pUs1y6NQItZsmoyLbDpWFlbJ6i3PMdJantDM3qucRH0ylX6EP1nC/RqiLQNurnt
6JxrA+yIoBUtfsseG4hJR+Glo4sX5950n/8Mzbog1bC25tMI5CiwwQ26vjkcAFgjUYh1Z62jDwaP
eB/kfxf09zSzXek53f1COSSzfqhCgl9XRR1eUi0517zbBo6TrKKEyRldtAObM5dHgR3w2QNm7XOi
2jgRmp5B979wkBSi8UW+DYU8agpfjP3bmPw2up0uv2NasWP17nLSc92vIHmt02M9TNzZSzpwGRcu
fQmis+3+qFOKleiJC648OipCvfAt0XxdvKvaQKxrs8RusSrD7tDUpt+PHPnLdL90GA7oWP7T8Tox
yYFRzUziY6Lqj+sbeX3JKuofOwcZIJ1fjQYBcDR6vu8klCyYJYwk4PLDqnjCn3NnXeFZ2DJhZ4jZ
yVOVbMo03ZSMMiNlXI9quUZB69bDyo0uiAyrAi5poq1nYrEzWhDuVVOIzIO6wgGRfGSSHyr+gsGY
WjCqobkQ0levMr6/suFysCxQw2B5PaURegHWN3sR0RNndyCeiW4Rrfjx6tzJj2xise3ZSecFM0FY
+yxbhnFwsHQ4VfEB4YSDLXaJ98ecKXWTBydqzgi+uAM6Vg0/YxcN2R2dE+R/NPhYDMotanxZgqCq
gBHJaW3fmZo0Q4h4ZZzUNnQjyUCmWUlq/Z/uZHPXcmBbRQ4vMqp98uo8OT+HdBLGAJE8UmRS2oL2
pObvpvipcntLhjaWiD9LhRvaaIFSWwYSfsb+TTVvGybYuOsbcmSNXc8A1Q3TXT29xurEDGcxv5I/
8Ux7U2PYzUnGrPPXaYpeJV3cfVhGj66kdVxlt74Yrs6ehwLTU1Y8jSOqYmNpAU0eGiQwkMHMbGMB
E5lD65hZ1Rl7Dws9N0NvPjgOZAOLQcA0rQcVqcywAn5ADQqELxk2siQdtYk3f2aEZeHEK+6NarnS
1i6WRcPChJ0+ueIruJNQCCBhKzkYdL4Nzrt/4pBJA6fUeVWYmeZuXDEUGmW5Mhh+oPU9J3X8EA1w
GsACd4lyjWvjiOmL0KgzA4KjEJ4SE/tXK3iUNMw9nYdK2AsgzNFYAMIcJ0driVx1Zo1GvspJC31c
fnKYjQ0QeTvRLnul9ZprZGgsNy5IU3JkDaRUcLAjVFuTQf2nLdIVSiXnJfPU8L0b3CcYeYj2BEZQ
Bo7otqKHqhgvaG3PEAFRgn6PZXUCN/TnpGSklQWctRuL2MAUoEnHvRinhy5GHdbxlGKTJ1/XgKO4
1PRPxaW7CPETCAZvBpE7V4aORvYQqZwVrHkH+Guq4AljJnWFp1JbHYKz/KmjaAtgSJPcIw8OzKfJ
+zN1FMJhFaT0cc0kys127N17KI5bgk22Zrqq5pkjGSaUFCAxDZsjiIrYXUeSKysJ48Af2OMP1Olg
5z3hBtwIhWXt+1KAGtzNWX+hz3OB6wd58tKMr8+5r6wpZlxjBfcU3N+0ARkcphtdG9a++n6PMiOX
cNkMwfF+B9RLdyRo1ET3AYksMoguwzjTE6djAq1XK/M5iIIXwDbTYYzlxoSNCFfGHqY1ndKZrpV1
G/cuOPemr72WUwfN9PWYsSkumTmFAwPoACoQY44XqLuNXPwZdKJJQhNDNhvDNiC9kyk6rRP71kLC
GebHePxRe8iHAaTHr1bVdn/acWu7DlKClfG7Xu6aYrrUSfqgpN2DXpkPMASOcQs1lQF3g0aps9ah
Ee9QgCxS6Cj9KHiKFwOJhqGZ7+d17I47nV8KNvygOqUUVB1ieYS3fefwpWTIxCQrlmtC1D1kBsg6
c08ndSWusCMjSuap/PXHf/zjPz/H/xV+l5cyQ3Zd/FF0RGXHhWz//ktztV9/VP/197uvv/+yVV24
lsF/jmO4tmMLl49/fqAaC++f/qcouSDhQKZDT652XIVeOwI/huCAWXpKnLXMi43e/M5aceI4ommr
iMiRcf1qSMwRMaK8/CdygoUpyI3TgnWZsqfYKbotRnhwCqyKagVM5ejrdrXv62wva2XXtGInZntl
25/3tAUOtJGyDPbVY21N24680km3Nio1bdfiAKi1dYn7WqfV4qoMwNd4UjhkFUO6i6tkXzr2PjVN
H7MM3gP6SFp6nFBDZOtO3DUwLo3PFH5Ec8RSUNBVCBPgXomPpuUQRtZh55BdE6zuUTOR2tPtyXbV
xOJ8Pwwx6gqo88aNI+LN4KRL1RSHwUj9YtpWw/tExJ6qSgxEyUtmpV5l4913vbxqDlPkHM2byrNa
0jcynFNfwlxiZlj2KFKZGWbPbXJIdw3LSrVl2925sdwmjUZdyvMPe05MKBWyGzJwL8mh5Kpg1zQE
LLxSWoXEQoyqdcQq0807hYFwDSGQ1tFW0e8DGQ3HNEA38NJmSIJG2m+GR6vvL5PbnRKCjm1jXZfp
eTzafb8dpmhXC41aZWdT90UjDD+e++ZoFdLvZ9OPCN7JXya1f8kK+VLdtdNPSlieCI00jql5xgSz
RkAnXU9P27VJxV0y5k1RUVAPosUFCcQhGs+rRXIPu9mgn1I3OzrEKk/ehH6ZrGs8w9RATHpo/4N+
/+s+/49/udHbv278z7KisRVG8t/++I9z9V3cZPMNbuyj+s/7l/6fT/3XL/zHMf4ktr78kf/+Wf/y
RXz/f/77qw/58S9/8AoZy+mh+26m63fbZfK/H8n7Z/7/fvCP77++y+NUff/91yctEnn/bmFcFr/+
+aH7E6zrxv945O/f/58fPH3kfN1tiOX83YAS+fq/vur7o5U84+rfTFczLddwDJ01wLR+/TF83z8i
/oaw3RSuq1uWKnScLL/+KMpGRn//Zdp/c1SB6sLR+CLd1PVff7Rl99eHxN8cXViu4whdGK5q6b/+
+6f/54L0Xxfm/71A6aam/tsKpVmGpWKl4aVpDt/v/vH/sUIZcRvWWgyhemZ8L8KYAbyEny5mfpd1
3WlWfkvJeVYSbb3PHHaf3ER2MtOlZCZyis3HkIHkvc6kAVU02lIbBadQi5mlfsV9SLkDUaURmu3V
JkOGVHW+nGR8nu00Im3kRqoeze4SWm+tekUPtc2Q+mvbzyUu+m4zJMiHlHEil6qyQUapQEnUjN50
54SUmUQ7bkwHPgxapq0wu5nEU2JrhMOxgkCtjdYUG6WhH0jwvVhiv4ORNOJe1hW9prLGb1wolyqG
ljpriHycGl6IxfyyrfN7O/iIIStd9wrHOTGRplDWoHEHpcQ7jMsVsVWPyTwBHjsRaVEB71Pqnpy6
CCmSr+sptMBEQp4N89+65Z6HMKC4t0aMObMJLkz/ruog81jyBVv1Y2flxCtBt7QqVV2RyIbUKUu+
UdZ/YjmS+Cve7ksT41gcejZoC4n1xLJirMWOQrtuMFdmCEpXDgbQwfw+2k9/c4zQtk4/vI6WwtPP
SMQJSzLx2uYs84TXRm7bUjSAubv2eUzqtyg0MEnzprf1FO5xw66mAbMx3ks6GpCnSj040XBiUTEH
sHlAREfBqhQBJkGcfBDU5Xpv+BgqmPjqsFAxxKu2IaEMxCqjbsTwWlZgRBgR/zToxF0HIUvDAQhl
Wr1QB+AnswFsakjbKw/WUhcOtByKy5RZLuHJfpjn5Fm6gAOm6LfZEEkOaPpaC/QsNa3APNExxCO8
G5BYaCoo95BGQVTBwDSN6CnQiGnL8oELHmsnKeVj08YwTaB6iTCcvPC1Fnc6HTYiEoVQkTYNJPei
vDnt+O7k8PPcqAewr6d7JQPbGGL4Xga52l5w5C5kpvmqrrhLpUT414/Y2PA1gw8lpK0aCzT5wXQy
1AgoAI7hakApkI46abaNQ09loKjph5eqs7WFGmA6kRq2LEFfhqBn/aYZVXGqK/XURuhhE1N4dHt5
BYNJVQJRPM7oP6rpgGqwUO7+1f4lngwU+rZL0WSGp1a82uZ4m01h+LJ0n9I8Gx9EaH/mcH4kgZ2b
ydSXkZFrq1pyftPvTddwLoBmUMcx1DceVIVUauVBn8XkyVZ91ntEI7E63JSpx5yArTqaJcVnY0HZ
pDAWklEpb121tF5J46IoGNx0WdgO6bodEEno3w64a/Kf4mWUa36cE07a9kTXya4kMMI2t1pO/9ym
O8r5qvSodiheqwm7Oh2qyEQzJvSZYvaqcOdoLez/fHS1pUVaJixga4HPw9qU8fwWqEayUar6rZ8t
30zRCpiyerCT9nvMJVL2ejRwAdDc1yQpYtJEqtwoXMpmQvlsFhfuNAgHnJTntiiPmbMwUpwU1Tyu
Op3UuEIYq8Dq9E2gbQzDQfdbuOZKM76qSsdZE0Sl37ZwtmYlthZ1xhoiQx3sluqwKIaNWNYDgGWn
RelgB78NK1u5vSl3rmM9JWZ5yoVCZarNJxEgy8OyumvVCM1TzswV2C2R1MQNfFSdQpeX/CtbHwJP
sGSFjMe2sMpxMhYeDBnG5xV9sTk2GPNo4CWT6nfEl+xQ2UFeP0dKX/PYo3iyRH6e1Rh5mCbfS2oR
jNhY0yfIfpHbs8A6UNc7LtvUXAW0MFyjxrKOYf4ooGQQST6jls8pGvaKE1irJGRO4k5jS99/chjc
qCi3gBJpOeMN4742DFw2TepIwzvjy9YgKltZvcodUBmIvfbcYXdjtqeXpSCdLlNX9li+mF3wEKbg
83W7PWr1uI/zcJ3a/DCN6zb3EdYljnMM/SWcsjbrG0ytDGpG+9I0Gn1W97tK+LxRwxVLQOiHq5I+
krkNE4mo95TQTBdNP74UwTZCibeqK2CHU4wbxbbjc28pF5vDDmoNOluz7PYWCmjefHwNdpZiv9EY
Gyu47gXbI04cX/AXLjeDB1cItUyDI8IG5WPw16UYZ0xGsJKM2GUZT4J9pviSdiWm3JFMkgy4S6n2
6FBts6HcD7i546yiewkfGnW2IUiQExlNRiWnYFIJ76Un03lRiHE+tUewToRKv1nI9e4W+7A/5ujM
rkExvDeKTTqIcdddNoa8pSXNn8J1DmJG/cbHVk7S7s05QEY+bRwdIDd1jSStggF/0spXR4yoiu2W
TiX7b5sp114bvu7PO7OgDF8eLkojiDgqMxCOQWSMmvmYOy35G2F8tBUMjSYwgXXS4wwJlXIXm0T3
Ti14uaA0SDAveISmtlqH2pDQTiwARhtAtkrsL9Bk8SmtslpyV+Umc9py0ki35mkuYUzoTEn0hDRa
E5/9qwEjwW4YjtovejOrSFawvTUV+TYNVcQEnE6M9x+sVV00px2khZmOVFaIj7lBkGIW8yYa1O80
IyYstVYSUfaqTDOvCFBcCcfRSbFA0zCDDo314TkqHfC/VEgLR2++RW0P2wHkYRCLn6SRD8JmOMaf
3Yr48vsHSiHnlWYSjiFH4uA1QcKLyyYFZ6PDRp0nv5MEWVQ5K1u9IRq5dEIAawbnEQNcUTgWD6QH
NzR5aIhpUm4qpegeJxO/ojrTQLaRoZg29yvKUVnl9Ao4kTkajZ10CPFTu/lWV8A9sdYAINfELi+R
Bw7xfJvC8Y2UsrFumV3e48nZiQ/8ywT6DDoXj3Rj3AwqYMmIM1Eqgc3aHwNrz8rgdDAoZPEpqNxp
igGCemp7m8SnASJ9q3eegjGKfc+ib5YMEXIT7YKoWVWS+8ZeH6id+qVT6Ucndy7uhKpVc0EhOc5m
aF2M3jZQrUgzyRSmrgSg4sDeYIPMqZdiViaiJP3ajT+gDBHUGyXRyta3Ild/Zw4S32ZmH86akhOC
/SEK2DtDleb3/f8Uj+q41+mQWDptPWcCPROhyTCGnKc5XvYUebrOJE0bomaF5wlgHoEpSTGOR0sp
D7UCDwgVf1BZ9zRf4G9Dz3pvm+z0Tk4j0VWp3MK7vHo88C9feBZZYiumIhytzPMsx02byxXUsWo5
6S4k2JzU8QwSomXL+Npk6mPfK787kjR2coahNOUZOU8FLhCzby8VcggWPIs3v/5JOtu52pXirKc5
1FcFSDCTQdUDZ7x40RjTXVTCo0Tjz00PkeZEu7gEemAY6Evj+ZLZ2tdkE/JHdMYLM0xoPEW3Tqvh
1sZVS2BusAjQNZjVXLzESn8ziw3yQO3+lGaRgnuVdlVgKVxP+amJFpVDjgZKvNWOA+ImIU3PYMwd
I0kh24kN3DLA8RXGgjBJjTFo7U08DdhEigYWQVltbGtflncXfvgkhqJcDeh8QDn0WG4KhAn3wGdi
SE/Miy1TZRPW25EmuwqcZ86W6VjHZOdAzFQkOQ4DPWvAUyad2Cn1wSFg5B3FTg1hHRsVV3Qi+laY
YsNhFG1QAd8xDJyPtsQkqWlq4btoZugdmciCBUOqiur5AHwHJnM+YIBiADPbgFSE6yBZZWW9Mvm8
thX4nLzjHbJ6R/XGRoRkOGFZUzPnQTlJke+qWqS+SUoac10QvGJ4iLRpFWY2sTGYj5U+V73AmKdt
mhifKgfF3i5eHUv5du1sI/IGk0Vcfmh9Xe+btji3ajbhzp0OdYTorra6DQHQlyZs8+081h9Oh21B
MwWj5W56lIIsorJbRsOseghwGFbGyrbApjLnYXipa8KAOJU8aK76Pqf9uKBtwL403HWLyanKtFuf
4RC3I2SFoUblNYiJSSzFZYLByx0tglO6MIQngGrB/LqXi+RM+zVQ86kYHkw7VymSOioaLVC2KiZ2
pUKp1xnGF3Oj7GRpnIEC/aJJkMtJFtsAiKVcxcPAkUjX3nJu84UdlTT8ewDUOAoXteayCnf8sNk2
ggZzCNUWdZkRUuDw2gdwNk4GaLwb0ktTqtvSbVpGEsw7Aw2GQ5XNTw23UdircAtV9TnSsox+PKTL
gc2po2hmDJIzsCRTAX/PvkdgmE54wOsseG9Eo+PwlYtC9L9psNDQqSCfD0VP+RfNqxRoEAcrvg+z
iEVoQqrrBgM/2hytQiTqbUvUDiITpqiGk/hGn2JTukuwRyYvssc9oWO6TiyU8lFIWRfbNXHpU7tp
GmLoOMntp1ecZRFd6BEWrj2+dOqwt+cHPWPZa8yVSitpwSMKQo48z/soyCjhtOC3OOcWgZWBAfTW
VnkVvOuCse+6+8uFUFjNgVz255I7OWZYx5Ok1MC7B3LfBPeFPgdvtRnCF+gsGgYsFF3dgPoNWMVl
dTZGNcJih6tat66OGr3E6DAllfu6YlIOK46YSAddPcVkxlgSd5uyzNDdWc5AjKfifI4KWZ9ywNow
E6mQVNmXEvaEJwimp/Sld7jt4V+iJXIgEbFzP4U2J4SeHbVvcKePrUESEx06FN14gZzYXDqS0XbC
I+uVJctkrYRsnk362UKHW8M5nMS3ppDmqstzES5ToH60QsaNEPgRDAUyOicg0tsyxOeNeS5rAT0t
Vl+bvHts4hbDaWRzpuqsHwU+DuH0Vo2uK3pVAtLlCgZilhhJeg8vEzmI9x6kVUCg6epxafaa4Kiy
crMpoT2KBqfW/MzIyNAp7fc0v7buN+OZqGmHndUy8VFjKo1KzolXlPNX0mblLnMMgjxpQjGYEw5F
Pw4X9cntja/WMX5yFnYdXAAKnfTHTCdjkzBpVaIuX7YcjVgN4LI3A+ICCPRDP69dxLwqs8kAeN1y
kO4jb/e8sCxNIR6sBqpqZ+Cx4tErgzv6fjTAQM3J2bFHPLPhFQxk4groUrW5L3rlazK1N0CEj53A
1qE1GoU//Z5FO2HnicN1lcvPSc0/XJ1ADB6lBPdsjsg6E+al1JJ4g3WkFvqlhDJIF3WtM0WcOocX
pJDEFrs/VNIwZ2VoITiOXQiIuWd21Y3n8ke2uEHUuEes58h1kZfzIrQtVCdx/t2q1idzMVQO6UvW
cIV7LEE2ZUYR6vVaae5nUzZrQ/xv5s5sR3Yku7K/0h8gFsxII4189Sk85nl8ISJu3OA8GEnj9PVa
XlC3MrPUVZD6pQEhIdS9mR7hTift7LP32itgxDX+kTF9BlX+YaZT62DwVPt9zAQKWD1IzzknYh+b
iCd1OaclxyNIQFhrv970tGFvCuibe2vL23QpjyXmXwonYPkuDsgjdwL4gcGknBl66+w5CvE46cwh
YFCVLyORR9oCx+8gWcvdqmKs/j1VoWxkSsK7c2WL3QK/oOstWTgpnD0JEWODAAH/0CA58qfyeXTM
R6fCu2SoryMHIElOvpY9n3YxoYKhrvnSYNTxD4X6Rbl2i23JXikR3I2NaK6XmmRSErnd4cSuLNWt
cb/LpX2aHbc4FNhWg2FR0EmW3dr0CC0JvnBuCXUlaxh19qnfC5A1XclU5CWUsoGVWRb0F1WmPE67
/HyaBARlmtjW0Dytp7pTxPf6ULXlXRnoDx67v8uOdtugp7FtotCsHdx106QS40Vn441vKLs5T7OJ
k2zByO04Vxy7xC6D72ATrzxAbT2fE6KfYusEMSRFcuxWdQxZdv304wn7gSdpE6YNqYc822qCbP7o
XpTReLGIuCX974AaT/JL7dMoSwTRwfFd7Rs9fJBGo6I5W5HgPT5/7RWMwG78tabxnV3w17T2satI
xnizgj7rNzM70DI4Fpnn/T2jOMaS1qFMQy4B8pMmyc/M4z+rSkqBMqpabHhGDmBThowHqqMRnWf+
Dmwtd6ARSckV3QNrS5apuHb0iOxk/ObH42l9ln+ZEkcSsl8Dr04UFmCRXKD3mgYAHrep2omolRqv
otK+60UV5D6oElihIgT1Uw6n74Ltqqvr+rqAqjcQ+U2LGECL8N7Wue4204xngIepPlEefwZHf6x1
8JCKEIHPPgJvhG2AcpKtrxVl3BAssg0794MAt8iPFD5EsO+UF013J21o082ev3OxSslKjNdFzcNn
Ej31V6PapjOFRYu78qXh69b6oYT4v+Awmc2eGx29YJFT7rwyeSqdvtoiwSeU6wo2QSGqJSf0OAQ8
EZMnYdjsMGLmrjwOjrrPSK/DsmqGtmSjFozbd6Z+IOSahMHpupJ9ARaw6E+k7IC8RYUQsKQ3sgxI
iRhCkXXOdhlZi3oGIMJN2FzaKMW5WzBsK3B4mylt6021CnrKcpK20tPjzo9bsS21gynWZS03CCKn
40kgdNW07yZ6Q6uCdZZt930bl4dW+DG90M6wOUVH/bh/WNv0SUbZpWswHGa1ozB6YNvN22yXFPUd
ubaeG+fEnJlTEzoBA8SR84Ld4leVAmJivzwvBH77lBl9aaA5RlS9GMR72BV82Ud1jW0j68I35B9W
BoAVyCzJGpuBMVS6hH36HiCoUfa0PmSyY3I8HXbCW84qMBMJ06WT/AgkUtVakwPn5LDT60r4Eibh
FhzCW2HumXCv69UrnrQ/IgZz3JlGIIm1/pln2hHcJHxjPfq49JCBSwer/goIuolDrKkaC8AssB8T
WrTisEb9RS2vE1yvt+tcXSUNFit/BBpasYONEUXbQdLFm+ufgo4gYbihBSF0FaGcVxz2h9iXoFYm
UuNV91at4YfqT4HDcTNCZNgJB9+WhVsWVezLp5DHsTQD06G+wNj7uxl88ljdSJROpHQfZc+6XTmf
2RvGdmqVGywBmu9+60/lxllJV6xrTxE4CEKM0Qt74LQ6eAJle5racls2E4otd55RhlRG1Jh7wIon
aUQ1dFk+9HM5XiZj+FA0uttNlqMKCDbuNTM/m1oFH2f7KBNakdr0TQ4a5Jya6RW88OpL04xcsFN4
6Sze8iYwWI5l/m26UD8K7QDMqicaJlGPiiQKdny2Jxi2u4WCOn0hoFmC4ZpnRlzm5mpUUEJjp0ML
qIFP6kkTsaVHpz61uIXc0ur1I58xusTLdJuY1qU50r4EIsT3vswZDw6+8sAk8GfmKErCseRdMzYC
Y/tiynY6m1yKlHLQKpnuiwe/IP9ad1/4DVJ96NoyOYrsuY1gl9Yax8AqabVdqrA5LNwQpcz7+y7C
K+0LTBRJBHzG2tdu8MjRMAzuwSwesAM6r0tGR/08+HuVNArbWwoXvFfTdYulvfFOKVIfJJo+dYkU
o4v+4iChq8TOb5UfsOrKPpsaoJgqf689VYtcHRhzqTFdM/NRNXKH9FVdtb08ZGN7bEWFq1HGw3V5
I5k+MSj0I824EzSdJHauy2TYeg1vycnmsy28KYC0xEjRskc7jqX30o0TZXPmul/J+1fN7yKinwaw
BNUDUUzso5OCyaUHRhiN2bnOb2KNV84xUwBMjALyGVB6mdKe6ttSnfd1BWL3U5OsuG2nDAnoc24g
HgSh/PJz7OrTSB9rToy8Nx7FqKYg2tuRrciD/hhM/YG02qRQa1p52iHJ5QftxtlMPsFWRvGtm6ML
C2EWOnbRmDOJ2SNwCZ+2gbm24/BYpsh8moODt9A0jl7+ohogbNjAdrZpPIpVEFhMmOHBKzinFDMm
oZh77hwUL3G5PHpjjSkiR2LEqoABJ241W5v7Vo0UONVPHV9HygcbRsymxjKE4+NWCVgqrSs5gg3u
c1Eeu3GMd0tFatnHMUIjNb21qZcCQ4/fRwcl3hlj3LFjZfY++yT4uYxbz1EmCSoJ9Q2jfYHxBnTI
evWOxMG6s5Uh16PPU4vl2OTek1udYjDz+urplpT8T+G1DymA9boi+F5woNnKQn9N7TfZKSIdI7fl
jK4iUT/okfRVXN9A1p2Bk7hN+dDO1e8xoLxkaNj/2PhdNrRuZ5rVp0eSWQQTTSpe+2QjPHbZaoct
W+yrcEA9iZLxpQ98AuGUVb8zgLji2MXhbytRFRiUl/phNP4vEzQc1uMDsfLzKFhIixaAQ4ki1FhF
PSKPXuBT++atJ+uVqj4zq964pJel4Y0lQOj5N4OAg5WNzWccRuAnmvAGy53C88r3HRfk+iWXdNeK
HCCPxJdbTT/lOoOBDO7mtb7rg5UbasTtF4Ix0cFEYjRnXGY70xdjeijHNoO/2jl38emXHEILV9Hn
0RFGlLTX7fqi44t5bAlsVqOPhM3We27FcpEUw/vYGjKkIynSGHENqfLa8oOeiSo/Z4F4vlQ6vVYh
LRBRV16kjBj9tERgFdNoN7AbYrLPKPBLx12iJnqxmoSQSkSD8ESwXGneJYFedtl1YX3ZF4lC8o+J
d4LiwbLWwCbse8noovuLIA+arfKBGfQGzpkOHtOk+QxluB6MZ55yne5FsKobfwHJrlTG+Ikstymw
i5wJFXDhx/ayKYCvaWTEPPco+d5HGQei1Bd2k4TFRbfMt0vp3VMaMNHMkdpzwjN3UzC+r7SsDicG
WNoHyDzweJsTZKiHn7qyUil9GqSHJts2kyZnFWJ+c/2JRX1yo+Z1vzQORQWeZNPneyNZV0bPrmpu
akGzYpMbwBqJtheL09ccFThtoR+ALheUIqc85mEDNyTkdoMcJOkClt5RPlzk3vAs0viCwxToV6em
UWcOnV3czcdq1NBaktLljJgW23GxJB14dW6OZrvwaLjkMEiBla0hlwvYGKDJr4uW/SeGOL3RuQtV
gUbIpug2HGAJRbkMkGaed1noFleJC7B9KGb+XZauZhrY2ITFvmKuZoppBPvrFYxG0iQ3keWuP7sO
XcvVYybKjsIXZvy2A2srgzDeZb74AsxDT3XNjpS1vT5yURBgJGNbOHABHDe5ADquOGUf1VJJii3p
7l7Tdi8bE296a17KRT+m2fC0OtruiFF+Za8Gss529OjPWOaZpiHBzF0WX8plOaTbjOBq6r77+OpW
7lOxwIThbnva6GY3+JYOhVsihNsIjiFcvrG3vbIvgILtrB+2D5O99gK7IU0OOoCVTroeUtns/GL0
79U8nHl27nbukDtcDXgjs8R8BDnHQVt6knXm9L1UP40pfgfl/Cx5qK/qBECNP1vOF2vBqjEwAQOu
BZOVFt1ZOfYPIuaN7mWen7MDeqmC9tOnKuLC66vfQTBeNNZfNq51l13qeESQBL+N8Jrn2B2Rr+k7
2GbmFVmGKddLXjpRvxS+pr9OcwspJDXi83yuO9pnXaBadIErvcGqkpyL3OGB3hGwKZPqtnYHPjMe
X7H0vuzJEVcEvyO1qn0xYBhP+xCGN5tCto6hVc5OneT+hfetnjG2+i2ldzPPiQIu1DQrcVx9Kjaa
9YRPgvfmIHYOIWU+ZnS5BNfgyS+UpXQEspUkMrskCdkI8NkqndmLmAo2iAMXPsd1u7AuNz7G6zph
928GyH9NfM6xOTzypn+MHl9RJ8cKnlEFQSr2TcDG2ZoKr4Lnfk+s9C+wv9FYtPw4kfmiUxqNyXLy
HRMhr6cJWltmf1eNS5E6Z8v6pLlGcGRqlDEvz076y5et43uEomsnxou4tD1aHYv/NkZUc+0JYbfN
JdFKLRIWdFF8SBiSNlxVhAqD/HuqQMtUOvuV6PIEEq4TlGUc7KIGBnX6B+cuwvpjB67LF6Dn4DES
oen6y3xIf7sp+5u1a3MGJQoHhsx+uH5CcCY/tczRB5XJ35Ery4MgGr/xLX+ReB6JD2JlV8XAVlZM
6OjsyQiiraxr1sI9B4XIYfnKVLScd/Enp5nNEo5UKzb+p7DeRpv4MW0U7avdzMkkuWk9vq/ZvJv8
4iUfXO4fi303UJzWEX1pXF6sruy2DKfH2lX5PZEl+K3Z3ZDL9WFqm5sYpvtBwbA8lF74oMbmRC4w
LtAO7sZwlL/CAETLMnWkoDkv7VaYoDszreNutiwxba1v/JEag2jiX8KtCR0gyO6gQiWb0aetN1LN
Sk4Ry0NniksCXa+4ivKL2QA8bAN6AFmisZdeT3WGSqMTdREFlB20XObu4+iX98O6InYG3vdkAxRT
uuEPAzQ7dtQI7PN1s9Bqt8zc6Cgy6jJNMXLFuzZaxqFgeZU8iuglKZJjsNDY5s0HIy035ch/LXTF
w0SJx9ITbOA5Y52bHuHDHw+5X0OiZZ+0rVxiM47sXOST5PhZ1nl+21WvznzfoBePseh2abV8xwId
qcTI2kjOLtZUv/LFuTGOuRZdavejTMs9i5m7sc7kNtFEaQFUbeyCvCOtv03T7JYvORS0wtv0YQMa
vRT3UAkpwyM6UHXOCIECLYZrlG+0mNQxtslnnhHSVu4DJv1g46usR5im/mttVbyNSQ8Hwoyv/mmV
X2garkVCFaKcqSIyhGQXc8d4+mOaFOhLBjwVnRuJqiK40azpa9hT7zjVgF5nG+Imiyk4xqylc5CN
3NP4/F5Gs4idxWS3xVX/VXkMjZMuP/DAwbRbm+dhvoGH3d0X2OPPrBKE9sP60w6LYLBcPtdwKK/y
ePG2LS1SWUuk0rEXmZv3LMERjLeANtE2iIbpcfpgpUJcYIDjVEfrtcszVbj0r+iWlWka40qNYfXn
rXIP2SBe7BL+nrsBVKYXueQ8dU7lYuXgyaqkZRNdgSfs8vS6b9Z3VfnIAbGeLsbJaY9NnTm7cXxS
JwU5I+mCcWQbdwvrqYE7CHZtVqVmm/QNN7qObVmMzKDRp8vospFpRlCUklvatnOCKjgzAntwlo0R
JX6eNL/tiXtsh9H/gWhy7ZQDLqOuvKIuhRnNF5fwBFVOjF4gCu0iU+6MHO77aOTzLU8WahIiuBH7
7b81fmXWIWK9NBhsOY6KvmuWnZ6dHlnv4nMCYl2EZ2UDyYrfqyEreDDae8qj+mpNVtRzeh84JSCC
Ft27Y7Bb/JvV+ZqvAXpQAsZNzPChRuZZLnNYYBz/8gkt3RHJu0XC8SeWSoGTffUif6zC8s4N9bKJ
yCWxNKkudJlg1GFCtGzVAS4AqMBAhSA837uipIi7fhfFXP4P/MD/V5fvn5zBT03F//3VCPynv3L2
uzmZbfu//qX/H93CCqPu/wkI/INb+Bn1+/f3/7rE/f/dVH8yDJ/+xf8wDP9N4+5FRJNCSOlG0v/f
hmEn/FugIldg1Q1kFBDWJW3wH47hQPwtDKSrOUR7kef7Sv+nYzjij7wgjLARB0Lzz/+OY1j92S6s
VCgiz414eU8A8vexR//RLtxjKgmiIaCDF9FDCFjCw/EP78l/EZr4L1+Bn9dTrq+QdE9//gdDckmM
YwSnw4ojXaCabr3B+398Bd7hP76CwjDZ4Dwle6QQWsJtFaj/ySso4WrUWNxQPp/GH1+BNWKO0spk
1KDZAelZSZ3983dJnpIj/5ksCeFzKBEypcqQj9v13b/4tpNWpBzAWEiUQ6Pm69S24nHtq/A1S5SD
CbWjOQvGKjIRBqj6ulbwJ9yWu6mc6lJhIExEfjkbvEZQvsSyvnVyFNXRINbDmPczMV8JR+TVaXhA
kfvnPz3W9j//8Fw4MtK4kGSowkifYjN/+Iwn146FNIjYre2uxPA9DjBxOnqLWudfvNKfrybeJl7J
jYTvCaVDxf/z51dylOxTUTooGil7zpp529N18S8+jNN/5E+fxd9fhJwPN2X8+vovL7KWdcABLgX1
ZOHBAp/ypuYli6a3/+67pl3fj5QGy+y7//Ddi2CqtI5YqLgd4PaOhFTZwL2fgBHa2o9//lqnK/TP
v5L2QqnF6R8RN5W/fM89p2LYxExDwyasbjoskafndgUQfgn//Z+/lvxzSur0IWl+KQG4mloDBMDT
5fKHy4GEtcyDOVWwh5HDghdKChNN4rlB0fvU4wMI+bC6kjzT/sULR+ofvkYBsSyCGIHCgS/8f7gS
Vdsl9DOwS3d9+6TlmAcQ+qNTPVxok9t6imYa/pZSf7ulU16wFqV3cxobjMAzbhXVpVlzLNWS3eaN
gtBYBABKtmkTg7XlzO68tVMFutdHz926rlNf5tK2z0vkcrVQBzM8AaAR74BQoo84DGgf6MPKtBvX
N3G2k0FpKfKsbFKfpDSQyippOWzmkaCDq12H8yas+duGisYvhPA6ANLg2mcfR5fedkYG+9Lvwwff
VlP/kAwwH7aJYTi9qARu6MsEF8GXUjq6TtxSqo3jxQbyc0DlB2Qp6EIYUbMHzya/R7ueZJA+7jVr
/KgN8b0P7boLA1c+TpRVupeknF0INnNiHg21aw1IYL8DPOf039mSDHf16nq87upfVjoBkjJUTKVp
vqQNuSRQ/2ejDbxrT01YXUwVsfVKdYiiEo6NA3Am0NT86CGqPn0c5jlT5cosNyxFNd+2K14Dbrhz
ewsgz1zHIRx6A5Znlxoj7iPMgncMD82uIZ9zFa5Mps5IVSU7Jgul2/NFcwtfYKSaZhyEfUzmUgNN
MwYKZ1D0zXzdO30yXSas4h0k2JiGjpPtlQ703k2tTz+q1kjTeTM9trVOSNVmYfEerXTpkQOjPWCO
D2nYefej6qPHqebWfSaB55VVCjEMGiiXnadfHNZgV/A+4LhWTBZXbVbU00Ubzu6hN3rezWE8Xtgm
ISIuugSJQbV5/TTNpB0cUwQzPXzcPq5sVDDeu24KB3AgfXi24gp7aVmJMn5YSMxjkNu/J+e69K5Y
hN4SYjHhAZmRnveBDq5rO1AI1hO6R57xOmr+mOabh9PQQGNzTMyND1EFNIdjHJ/iiAcHDUPT8kTo
ciVEzH8O6HGKc5/yotL4YfQ0ADrbWzdZL7uhDpgt2mk5+n3DtYxTtiGguTRRhm+GXop+EJqWwWmk
j9E344Sah31CuLdTkfT5r5H9qtzHczw4FFahxD1Mq+l++saJmktvjmlz4EZf0IPRQBNYqsh/Cgqq
y64Gr+4bEvJLBRgr6HBocCVBtVG2j6iK42F+pvSC1WYguIThUHbaOYeLGNhd08jutS4iSiYzF4gz
xZ/YRPAsw5gln+AvCnJEINzhk1KT9KAcQD0OA/vdLKLgPVWq/SGqq465qJiNcto2866zn6ERE+Hq
rAdjOpOuwvuL9xwur7FI8qSbj/0SOs99nJPQqlEqIPInNv1ubEQJSDxmztZhPHztPI/NDstyDOxp
7jZsfkVNnnf0L3q3xQs3c9elYy4e3gIvDT+XxQDe1afaL/hxxX2ZqnBPkID9iduZ6iILOul86h7l
Fi5M5uxt4kTFrlbxXO5al97QPc5KKAMpNzmaP9ayv1Lr8sryJP2EiF5fwXpdf0FojLHpVifCFodX
1jtQZcBm4AdhWqIxKHtesi4hU9Y7EK3gf7FCjVCw96IU1c80GHj6rTdFD0SX4TyLCAznpbD17N6m
xIflnkxMRjEllqYVZnQmENEcIjnbyp8jc3SyDoBLENfzfeyoyVx3MBjsS2X9CQAC06Ay2W7IWvxv
NcAMQgnoteQrxLw9xcSe+LnhJMSdhvbGtOi9DbqKmKUU9446mHAZDyMSw6WX61rhKuQQhvCRUxIH
XPjMjSdpzrTOm++gUfThoS53F5XpnAncGbq4Lhn5ERJ6ByfEyVAkImw9a1z5z0BLCIXhAriIWsnE
1uCWhKc7LC9hS/T/SvaZuLalLbKnNCoWft6sru8GJ0/PMEmyIrKS2nEbtSm93MXaAhFr0tB7Llnv
AKVK2suySzp9bAYVynODsaTbO62H23MuCK3+zlay8I91l+frRYmRrOHeu7rqTg+qr96G2EzmoDLX
ZveBCCpsO1Zc2Jw15kdpYTqT9vKNups4QV4ZWY73ST7BcpBmojTInRJcjaOb3ECkDh7q1rqK1nEc
pLgx4jEGL0IhTr03yxwkn0HHp3ujlcWOIqaJPFOerRTIMI0LGBKawMlVF0zzpe7GBOZoGyXXCyS6
ZDvHQOgW12keq3YEKFBPQ1ZeJr5lVwviI7ork8mFRu+ChLxAvCohRuiITm05JFjebNz1Bo6LE6Fz
JktQHrDQCVybIlwLSFUrds28beKHEcMTKlkRgHvlCQEvDuWkuumipj8j6+C/0gKbYl8Olnk6xHKk
l3WS1WviTOvbym2A/hAkjgNAxwVPspOjgHEi4rsS+KQhChfjYyI6ezes2aiveOrwZ7mdyuhQ9HNn
GDIijxI7CGruNE9nLaXTEPuyDqVHBeoFC693LjpY9EHugioLPZI1Iivre13lGOJkPnMo2XR+kLHk
8bmPaTijZ+m6skgqV+2dd2KU8qrApYsHVxLGeFCN0u2+sKN4rFKf2rgeY1DKmrOLkCK9JXlwmFDq
w9Su6nlNU9KOZNl2QTXHPUVvug5esSNX7nVFqmWr+9oQbHMUrOakF/Wu6crOXg7wO2Kk2ZwLg4YS
Un8UhoF9NQJfRdWyZVjGUZzJHohpg+NjO+OEqT4crEZ8+cZwgkWLoYVwhpdhI5IFHGaPAvLhy3GM
3Fe8McEu8VqIDT7fpKsqnnL/mIUe3meJO2/i/JlEJ4E+Mkt3l+Jcxx0Uf9ZQezacl6b8ZRpkFuyQ
V92ZbGJdDQ/dHEb1NiQJgrsUe/B5DlOUGiQgjG98n1OUozSkclgKF8Cl0xXymPR1BjJ/tQUcu6LI
aWOahnQP3qZIHiSkZvqU66Yw23CtSBo4dXKI/GA9VuzDn0IseeOj8P2tzLL8IkxwodQ99FuaEY5G
+OnN0hfdBWyo8EzLnHJjGSSHhFtAtTFW4BZbSTfMgvxEGVJwDeMmCK/A1Ij+xzijxrfTm13r8Gas
NQJYmIiiYOwvEKFIWVXj/VhNptjHo1tER+trSOpRLd4rM1NDRM9c/jlnPn1iHuYBMCc488q3qWVn
uTFN5Z4YngubQFk6XOqFE931Xp4Mb9nk++85j1WOBE4Ej7sICsxpxXTCaU3AOeO1uuuARw2ftm2C
/iUSdbtz+zXK7zhI6vc4OfVnei29ps0EqMk44t2ZVUjHURj14DBcbJtV1QeXbiXDI7uJvNlH0YTh
HyUvdA9h7Hhk29J1Pm9HDoqHhuUnxdSrE39VbsExEFFwfkW9zeROZe3inEwKVLiUgHUIe0Tp8kmG
q1jYcJRx/b0C12/3LAIcS4I566pH0ArucYkA3cA2jVJOWXOlSROFstr5GVwV1zvp6ifH23Z2e+/J
LhUTQnXaTy+LE587MiMREqoYFCyPihPyPYLkrJUxP7XCXUiTD31ObnY+e+WltRVB5ZogZY3dhZqH
tXPOcaiTrmxSrPhRHt/OLCqfWmruOcT3SEGsjUYuejF7A2FAf8CKSsP1gqU2t+u6g2JINXBXrPoe
DofxNtPahzeUidVs4ljuW4Gu3OCi+Sm5Bp75mnERnork+gjciBP2zg/+o4UrWzQLdTVRDK6VoPd0
vjoz2a+kzQuKAZY6+RUo0uCQalvn2XoFAWHgpfT/NLmsWUB7wKsl2O4Zhi6+85c2wumQNhHZ7GIe
yn2n3fFKdRIO19p3xNH99ok4aJvjUgpruR1MQ0dSJgt1Hoem7vcEICgw8QbqC7m/AK6canijUzlO
+bkTTNo9N5OIqytdlCf3Sd+1b1mna+BO5XziPa/4SK4Ku06XDczIhbAmdHGmqxjXVu8BIpH5tPzi
gZDX22Kl2WQzp+LUE34awDJ8ibKvhxTiOCUZfB8mxLYWK02bJynAoVmBX+4CN79b8tJ8Gd2P1wDw
fJqCi2iHi81ixsQI09Ammk1vgvxdt9GM4QQlatWRxiW9RwPuBMMWAJlLDysmhzavngZIbizfag4Z
OzvyqeNxrVm9cSgZH2aMRfcOt/CPsJcC4tAcrJdJCqKDFZH6nCs3IS+sKlFTzjcJasmyoUsfAF27
2A5a3LkbzzoL4NFkmcABiPmm0ANdKaES5bGIap8yCINlJGvH7ldbZ/YWvidjLoGD8F0lCtojFpzB
r2GUrouM4RSZdH33JSd19s6dlzOysjFdlz5/xR5+ah3j0UvmJ4+7jxJHO5ul0fKfiXs32jlBR6Co
CcxuNO7yoMopLw5GsD4gbJjUPe50zvZD73OCiID2UT9VHAjzTQftAnZc5hyTjQQZinMJLBYICBx2
tQjPojFNPnI/8Z8S1XHjbjqi0p2U7Ve9iuLWR5Hal3PQiw3yQfzudq1GoZPmMnQzOu/Whheb24QF
kUqn8TUK2uynbEqwS/Szz2eRSpebYCRCuhmCbj7DzU3ACELUcLs0ygVkHMj+uVFkblIMQrtVhu4K
787HP1QqMvUEk34FvetcF6OxsK8TUd9zNm3e7QiebaMi68XbSQ7dbnaxq7cYk1Mo+zx77IRXWnMV
LQnmznHwmUJbJ6DtFZPaWTDOPR2qRQnFiI3/BBTzwC9j7j23kU9Y3x7jmsOD7/OiOZlfejhUKdk0
CbPitzSQkKIJj1YcpPhrTnn3TbHW9Wvf2RbsqcoVrDKv4AfpgC0w5Xq/QqF5zHSmOZ/wSbByafuJ
TUfHnBJrFb2HpqIuYW7Rr5y5p/XO6x0eKqUXr/Neq7Rl9zc0tBpwr3ghvoF3kynzzcdfWe5qP4Dh
gEjgs8lfM6wW1nsSxoxnQNMFGcAkKO6dLJzfnS6pHgJDSMJ3kvmydJbyaupiDNWe1JKcZlAdiQ0U
DyR+NXCp0Gc5VDa3Q59Fx6DAgwd8QmMhYiqEqTsE04e1frXDeN8Hx3zmsyQLZXyIDYWXdeRlak4I
qHfOZpm18A8mmMOzVbrOLuhi+cNzh6O5cfPLNOvXY0IXyXk3R1jgmwgYA+kNyFMLDe+RD68tlTKs
cOPNcYBrA8AO/cvOuhvR5x9tOYHZZ01Vb+dgrGoi3ktxBAOBpNEoTGqxPRmDLEZhOTk8n/RCg8WG
/5mMOCai6VrkmuQK3qicOb7P+VXrUs73jhuSmIlNd6Vw+O3CFk88mn925k/c73y5tKiP+H2gJ0RV
hdUld6nJ4bZCNoSU84FGNGrzeA/CrQ64vdeSxBZEis7/nfRFs+dAUH9YOGRDFuYPcY/T+bpdLd4r
ztXP4VLox8o2UBdlo23xaw2j9nXpKB45+HTsRrccRXW5n1tipRuaZ4Fq2/CE1ibleSvXgGTudBIP
OS7MoThTbkOYF94Hxds1kbfPJlOSmzTC6a7zmDlw+zodJXxd6e6BDYpoF0lDtiLtILCZdOR5NZjx
1whDYB+p4E7JPDE4cxiysJJO45Ud+f5oR7inQKC662s//B0sSFecoydvO7jp+hbVMQ67fpkecl7t
oorYodO+IHuIRWGPB7o2BTN2al0P2LEagj3h3uwxjjC5su7Xe8KMNBe0rJogo5ZcBHsaobA8hDol
4etkEsQHFqtyG3pdch90S6k2Lfsn4pcn5v8R9bTezONjvOJFfXGuOOvn1ZmQAM/6hu3WoQCZanui
wxQoRZXzPSw2XjcdM/vv2AaO3DtxJbc1oVqa0jvUIt0R2ArmaG3OprrrP/FHqzOhG7UztqFtaQFK
MG2m3sPW5Yixu3edVt7OJXfEqBB2X0QgpEWVUYNQSbjrqskiszFGUdcs6p6kcWtR4UgTUEQsm+JR
jVF2tS5q5eYrabu88M/S++IUuvJHVVP7IyrOEfW/k3ZeS3IjyZp+oYUZtLgFkKp0liZvYFUsElpr
PP35wLE9XYnMzbSe7eGwOUYOHQiE8HD/hVLXEWsvqvagtUE2iE06sBXnZX5L6X4kl8y5VQ2yH+wk
KNYZF6xSn1HN/VVvogQix/2AQh3yRl8FGWhjQxCd8750tqqyYNKZFLHcyZNU2N963L0mgIqfG0uG
fFbp3C3BHiHvhSJijimWIXJpu83MPLO2VRWF+JoVQ4tzk5yVt0FvshGT36kA3qYxe7EQ3ZXckI7A
/RB0kFarVmH7KJGVQJQAUXvjTlGSHH3ZxqgdxJzi0s54zU+5nR3eKLK2OynuGotmtFV8xG2ETXvR
xR+CoiJ2afSydOVN0SCuuV2M/YYNDkLThEXiyMuwuGwtHDRvZ1Wtqq2tmsso8DkuEMhAysptATAH
YKBXWNAU/Oq9COF1VHVtVXZipd5bxZ3Igjdi9hBPDbN61anVGuBXolp5VObjyVCkfgtxmBRK7AXc
FyvsilIM2z0Nr9pKDmqq+Hp16/mj+UXF83cup3sPqgxEhwH7yVELc5Q1gx59Ht/wkielUbHeruTw
j0Iagad87SnJyhRS1c6MfBbVHEcrvRmjmLPCEwJIg2WtZTQy9Hz88AszFZ04b4dX1TOyEo4JNBkJ
4B81pxbE806eCrHdtJPQwnXvazwF1VSHqNWqLZguMGgVYBshGONVJaVp6YDaxqMbCIr1VtBbcLmo
AlTuDBoNbpzLWM9rsjfa9A29W9O3jNiGqQ0cFH1y5UYA0KzYVuqP1jZI6QfcBX/RbaiQDCUdiDH8
JclgxGA3puFNpGal5qbBpGfrAksbUNlxhQylJOsw/BFkAB0jB9yCfaTiizyjnOhLpflc6JBznJZ5
ftMaLQ9Tl74JBk+jGoMZQlDo0QNMWcFwKfG36zbEnRv6S1D3sgOstfzoKOhNXw0Xs+QBFnO7y9gM
Mf81ZOgtdSHLe5gseux6cSY9C3M6vPVVRaq3Vk760jSgt1RBSO8rT6+fWgng36tAdvcb7ZNgPWQS
ghhj0wE4UeteWIt6EN0kjD9mN1g0t7IkrklUwlvwYt60wX2h2qPq3m77HE0B5LWt6b7xxBD/Ir+/
4/beQNOvRYM/oONmk40tiqtCpCGKQhvXR48kizRc7UEsqdeKlgluoNfea6aYCFbHCIXcGjxSjvwW
lfrHVmZVk3qY3WvKvRvPzykQSAwkP30Fnwe6GDwPdoqj1loUlVs1dqxONUfHb5AFGY0YcnCWmDp3
u+GjU3K0SETBLJ+ESahekrQAA51wPv1W0yh6SNIIv3r2hGbT6aYJHxXGjo08R5ACG56KJ8ybVUR9
cpg7NyER/ySNVGFJ77US0jteXfcbRZzGcG0Z/ozdmwoTlnxjJdshi+G85vgB7bI0hgwntkmyoT4f
/Ui1Ubv1WvzcRavpn0QF6HoZJSBlvN9WUQj7VKgrGlqA9eLWhfWGOn0FJUdH0RQo4OAneEyLiFlh
ISD+rqUe94duiMzAxjslUq7jIA3eIkxkq1XYzrc0sWK6rnJERqkR3qsJmFNN+F3pTDCSJhH1qZ7L
J18OsFzTDO0ulYroOkX3ZVvnunGrGiiqXI8ZpZEbYKkAKmE0lNVV0fQ43bdRhjiryue9U5sSYnfW
dtC8LA8yiF3JkwBg3wDat0qzqbmBh0PJj68MXIwOe5zcixl8lyKjYeS2YFHR1e5h+OF0Sjdr5qEj
P0Ev8bGcz1q/MZEO1q0irhyTVfyTBqCEvX0mw29hYqISzl2XlJKm2zNU1OwebQASwJhKJMPFXW49
UC2NcTCCVu1mpcllrQ+rMbrCqdB4B68XXgt9Wo/3Vd60mD4NCl4UWSBd+VaEwBQ8lBlpSJ/ik0Z+
Fq6rakpQriroZdilBT1qUxUKByxYQMoqFUTgFWXz/KMsuQcHVjTEe9D3JW9mNn4Cj18z9yjxN9lV
EoEZxy3XEF6muhDv48hgU0pBw1zjiwRWMxNRJYINp8vkN5Y+3KbFZLxRp8h8V5ysSQZQjS82k8pb
kz6Ja2tscEgYGkn9JNFkhDRNKnAoaNWXvG4n+jyJgiRSnWKjvJFT02wQK/Ij+bkkA5McWZEwTPLG
qSVeKwwODSUfNxFRN0lMTIFdOtE7AZGaodxGBmco/rbJ+MmHk25hJEXxT5QyYOinoSw80SylGCZ0
Maz/VDCUp74xhbkM6dVQLmvqA1qEucvck+p2TQpObTv5RVFt/FqbniMt7JC66YfhBeGb0C1GX8Gb
d0z3dNejn1lTVlskDtNqZ6QNOqwIYiufsyLfKk6YqzaeOBDb1aSOnjIwfRCsiziHhzL1NLIilMjo
/gL8dQt1CLunJse/1oH7OJFgFKEyrgE4wH5MKvBzbp/5iUgSYkBlBwmT7Jq+aGjlpGyKjmKhYxu0
pA6fBS2e8UXQMyl4rD2k7Ji4PmX8cVQp9Wtm1b90XYRIrAfg4KXuB7CCYm1SXaf3LkCfRbIgB0lr
CcG+8ZqCxlgY1z8U30cjQ8TGUw1ydA8A7E2vnCHqn6Ee4qewMFv01XEFv5PBrOd238oATJE9HiqH
Ek0h3kiJN/j3CC8O8j4IRqY5yOAhvG6GqrpDZE4KryJa0FxKAz4BEGC5/VAhA95JkBQnLpKWvkfs
jm5OX2Iz7g/t8BbhCYF4nQDv5Mpr9GLv+9LQ3vSynK0TRIJ/6KQ/IEQHj3JkJIYATa16/ChjE0JS
69dhB8+ZA8WROaSxZpj8EO1h1QfJj0lk+KD4iTLtEs0r87dyinpkY3UoHFDpkrdMBJ5gi1LdPDea
Xj2PuoGdpqoXwpMSh/mVSZcU7LAlyJAAlDYGAj9xf3BA6soUmIo2vaHml+x5doGSpio16q94bCu0
XLXqQdJJSmS1nF6Lcgxucw2vazQiChj9SXelU0oR+Zo0FABJVsLoI/+tYVuGAJ2JyVqZsIwfo6ih
LWqIlbyPslb+UsUCblEQwgyJk9qUf4RkfpRHR0qmoFwaY4t4sIz6b9Te0JAzfkpFa14rpqqhAFKJ
JYa0pRdv+koM0WPSQxR51Ejcd+heb+RQn8ne4ai+eHUyo3JbdiWjKdtg23IfpqWZ1tJWblUuWL0+
YlxuaiA4QlEb/3CASW4zFRAAPC1KPuq2wpMupV+eD39R/J6Q4XhJTTB3MyEyeoQ9mqJ9LOVSfqjD
NlyHaTfciZYov0tVg4gNAmOrsuCvKmnte04W1qgPhyX9xUTui/VY5yOzRAWTjN0KmuBKJ0TmlTlG
wxvFo2xNvixiwDAWzTV0Bf+WTM94FVv8iYdKbu+Knjwg9GOaoQkN6miLXgN1/Yq9U6ENiKkUS8lb
dUVtPURVS8kq8XggX1fWPiqJ90rYRlRykgZqIHsK8iCk9CJTEwA8qhuQNJCU/OP55Hg3YW96+ZVv
ynUAwZNNeUtqnsTIQyD9m/Re+uTXXvcT8R5cZiiWQm/GlqRSHgJod/UWbF92FdGawlObHBdI7QDO
WBOF9HEE/ECrMyqj36LsTT/kWkMjSaQBh88yl4eXchIb8TagMchYqClexr3SYn3RW6HyW2EZbmCA
eAhgNdGsECHEyaPvm1QcmqKQHnt4TKRQFOJgh8noBgQCLVErbRIZPXvFfEknL9dWOvxqVK+jEPQb
lpetm0YKxhIVwoYtl3YS7TWpBZphCa3DbZagt/A8hoh+dELa38gkdBbkEja5dc65dg3XuJU2yZRm
DwhQ4NZLO8qyaeAhXM+n9Uhg5g+39mqS53tKn6b/s5tKmYVSQW6ZRCmVXdjQPvSzWsjcFhKm8ioP
mAtb/gh82CsFbdhRKVWpRJtU0lji4KNZutJM/6GjgfCgjDCIsZ2Splvp8HfYL+IHb0A34CqGj/EY
tBk9ez7FtaYZ0wuteL++w+7GiygpotpOW9R/LlBC3sh9G935kk7hGgSfD9yE1DxaG5lQJTa3edYF
qHpIoAIZMyI+KKVzTQ6qX1UXo86j5033U4tm3hlMhvShzhtrcGPaXolDMTxfwSCDzoiHPT3NMUuv
0RYx7riv6PctG/NeCkfal7II3W9E921teYLmemYTI7PUFhZGtuSH8Gpq1VgFspZu00C1IvAAWv5I
P41acMnfhWqmpnq7kbOmu2p0vb3vyw7gY4IMHMqNmpniBkFJAbNmT4e7Kqlt/qBEqnw7QPxV8ME1
MTdT9DBpHbMS8wcByYMnI+tYKqAAWP6DUN5btHRZG322iUhyriX4Uh9eFfdPVQPCEpNnrb+prBYX
rCL1PXRYDbKsdWEB/LSlIul2FLPlV508/E2QwxERb02hFaGW0kebe1Cuo5rneFApia5USFgmedqo
ot4YVtZbMojVTaZNaM/5FNj7TU0qTjmjQQLTNlqMyRIxie+jrjW9NbmCZFJXymrdyYELoSPXR8GI
vBfEtXdyH7SQgAQGW60K4j+1iOHxJrWULnjgAm92m5akxlVQG0txAVUtA7VJaG+rubur2aVuDhTu
RS16ZBuIgTUhFZJrY5FuWFPyiyG1A/1DqM2MuPgD3B9G7vBWGryBk8Qj8+fk7rmxThpFCFqpCdty
2kUeLaSaVq8FZW2lDI2AB2fD+R9T5LuJQlm9ofuIDlAKau5FKXz11UBsGUpnP3yZMo+yrdShqOlJ
5GbEBVGiJMUTDwEGafXwRsZjmXcQuAukzgBeF6+WWZlfPiIR8S7rcypHJvM6W5G/Y02uFbl0O1oV
OY1k9uN7k6nRJ+AE5aM0u1oAI5aZPwMATxC3sf3EzUr3za+AXgYa3gPdGAqnvVHCt2hENi2homkU
ROl91CBDv5JAa8BQNka8K+LIxG8K8bDiCuWD8KlLKxG9ew90BAswwnBtVPuiu0eoeboKpG74JXKi
/lZy3JGcLpbZcajEJX8qcZK/5EJSn8ZSkBK67jjrbOe0zKCTSCVpTf0a1aZezqToBoQa3oBeakrI
pchW815xqbyOYFlWu7zuPIN+UTWCdxYgbblcXWDppj4ykDj4+ZZISlnCuZBVRYtX0+RR6459oX6F
Mqh+BlnajY6SBB6nCGcqYsdek+s7eunDvomFNt/8nwa+b5tVHXt3GCvYojaS8KzW6H+isBmFj3GL
F4ykt9HNOPj9B7YzJYVXUfxxHjN6DCg2TBO4qiXppE+wVA+xqoHegmgm97YRmLtOWa5q5u3OhziB
vaU9ibyBopmaqaoLaDctor7GjU1l4AzklR5DK0CV4Y4mry6+nA914m3gBeCyoNB0EWVz8TYTKIq+
SqnhImzpiKL3HJT+4/kQx+Bo5IXRKbcMhfcRzQU4mjIVTpYxIYbsvjCeM3CFwQUA8TGc3BQhLilA
zjTRVOUFWDnhVpMAhycEIMlSUOww3oggZ9Peu4AYNo9g0aaoqRJnOHYOkjaTM74jlQ3E+nIzzHG8
ZL1GFPL6ELslc6sPv9DGa5FePD94C3n2GRrNkMkyeu8mwHJ9pnx8D9galufTLcVvuaG8R7lQlNBn
2ITWbRRi9rbquttKXJ0PejwpLJDQKswFxHGgjCxeEnnzFvVDbSbWvch5Sx01vACY/wsfP4SXz1Lz
JqhrRZql52dY9jfE92AIeV+GpM2F2zuYQG5gMrqCjWyYjSmhQ17pWg4lRYfWrFO7rdu7koPuik2J
xMFbx0bAyEV9+AJbYH6zo8eSuP6DBjd0dTlXB9HD5w8aGYzSbYVoTPhWJ7fnB1eRT8VgZGUZvX0J
BsThq+MgS0XatHq7XM2v3rmdi/6FQxnIRhTof1/dcNDBdgcHyIz7nxcHfukgLYt7jekU7vmnOqaT
zPh72D2GLirmf/hD3z+IRLvTM+lr2Oa4QwNB8t2KHLV29Kd6Ld15WwH3drvlI7wE9tPXpXGXj1bw
Ivy87r7Nh06MkAaMCA8KiPuzvDcNJ9v9vM8dJIYooCLtsoOOuf0FxsVG58a+G+0/vY0M34UZIM17
xcEUYF2zUcFPgeqks80fPklNod0YKh3Blrp1SknEOeAt0nRUwEEFyCrI8UKwle5Drl9rSinUnndh
ZFyYJEfbDFwVOD0cMDIKKrK84A9JeQpBwJooeSraPUKj5PzN44iWitML0oNc4oHQpHcXpsDxNyCo
KUq6JCJUTMH/8M31xALFi1KabUXWXVW+FT2pIwI3+xo12xGN07bX7+jcUsn+qxipNg+DiQ+1EiNv
NW1r378t/OHC6XHqe/BUisYZwmDARDl8qqoeaW9WDIXXfOaFirp+d6VFaomW5K2po28+mHbd91zd
snsB/EiWKp+yKr2fH5yTH8QSqe5AnVTgUB4+hSHT1vUH0NdlCnZXE1wLJmuP5HJnStuYoh1osl/n
Qx5lAfMc+BZysSSg5VZRmxFS8zaFRnUMqYaerixVp42Zbc8HO9r4FsEW315Mx7YbOoKpXM5J8pCY
g/+DHPXm38dhcRmarHKe8T0PxzEGcGRyVTBslIshs4ybAtkDpSsvhDmeyhZMIlSu2cUt09IXi9g3
hKYRGqQ9fc1ESFP8o5satbS0fpkmI3/9t+9kqSLpGjmBruokUofvVKRKKTQa4icIm28kUmxf6V6Z
yA/nwxxPQcJYiiLKiqJDAZvf+dsWmeMWgNuG5YHjem2QpGpRGAJIAtS9fTcK7cI+eDz7SEGhZdOa
Jn3jSDiMRrWC3LT0BfA3SYN4VYv7EZrMQ7qPMX9VcU45/3Ynvhhp1UxRlUT+vVxgISbKaSzJWF3l
n50u3SVD84iryqxrcf0vI5FUMSd4KYtBxCbk8M0EZQSGG+koItUG+sVmvvW7im5tpJhu0IgXDtZ5
4RwcJ5zzsoIqiirCzIXruIgWeq3aAIoG1+bU6pOk/ekhFWUinWJ0isx3+vmr8+83f5mjiKrBFLE4
x7XlEkP1II19kYh5pKLHVq1a7beHueW/jsLFRGO+s5QhPi7ey6Q9o0qZzp28Q436h1Z5bhntz8c4
mhOmTAxIrtD2TDL8xdbfoTlGFdMABdRdmxR91Ao++9s0vJ8PIx1lZCS6KnkP7TfUfHRtcd/qGmU0
pUSG7lYL0o0igo8qjXLYJYOCJXar/fEgQQIFpzZZdBkuq3D3Klp+Kznyhguz82jdmVzCdGrreDGx
HPQ5N/+2yrn4JdYww6UimZJN7hUmndVKeVbULtlNSIsgDt1mN+dHgPV1PGmg6s1UZWDYzNPFUJfp
VHdKCffRdd1r1711r2/51Xr+sV7b693OtvnX7Xq95lf2zt409m6zsR83/PR//9FhWHzuNvaG397Z
j/zn759dzb/PT878w+Efd/7JcWzX2e+37t7dXm+J5c4/8V+HH1t+lz8x/9r9un7dv15/XSNMwf+6
vubH1/X8/+Axry8s1uMJp6iiwRXVsGAjUdI5HHy1pQpKm5D+Ob3gCKqHLE5rL77x9OfzA378lRVV
0Vk7QG6B5S5ZybECyQUMBvJDArcsHACaEFokCKUidBJAj+ejnXotVqkq6qqhEnjxWtSIMAayKKMh
4fMAHXo3YC7TUHvsVGF3PtTxPFLwOtNlkTfToabPL/5t+nqNPEYgZw20vEI3917RK3OpeSHgUq9q
8xeW1ufjHW92isbZjRCBTheWlXMYL5AQyFOiAD+bTq2uAWQnLk33/GoQ0u7CvjrvaIf7KqEsSxOt
mXtNZnYYChM+X9XqmGt/Z8Y7HBjxSunG1B1GHel3Wnn6lW+M3TU4klcUMrsLH3Fe+MvwTJV5PzRk
9WjKpKWpD63XkqEpKv1F6ETWhV3guNZAmv09xGIwC8lEV5ZWPU0zKcNJUcC0YMzbXQVU0ilHoAuK
lH3FGAQ5aAjcK61YOuc/54mZOq89biGmTBrw95r4bfrAk/ACteMJJBosDs6oN/msfJeN7wmC9v8+
FsAbRadwpHHFWuSIZq7QZ51IeeEoOhImFdZtir1Gf+lqfeqdvseZT59v72RltC1aiThgDNxeuvUA
hYS16ajNhQvcqRliSbKmWNwa5vrhYaBabzo9kSgZlumwLwv/VxDXF9bAieUGh5UDX+JqLLFDHobo
gxh0aMIVsQK/adc462oyfgIoVF6Y7ceSACYf5lukxVyUaQwi1MCoGRXFnvBhYuIFv4EigP1NHaFS
Ycd+1LWrlemFOSid2MMIrXEEUN3lF4uXjFqo7WDQuHxLz6F/T+McxbayfrCsjSE+FtVjk+zEYVPo
SA/uRfEGqIyC2XVhT/nH+Sn6t5y4WPQHj7IYBTVqQi+c5w6PMuabSrmzih8eoh+KdlN2u0RZc/eE
oYVS6wwvWOnxehwvbAsnphW5kS6DytSZXMtDUeoQatYrhqOoRIleySxmBwTp/JueWCQ6/inSLGJD
6WVZ8MhlX7Iyn5qqaMV/5FxDn1j7nY/TyodH/q9DIQSCKy+JOdn/rLzzfT3GBfxHMUKqq1K6ly4c
90WtXQOL/IUE53Ah1vF6IUfWSelUVaN8u2wWCL1clqjkGHaL5GZZmr+UWIbAb/34t69EGK6EMuqG
hgTw8vCV8EWbilGbF0vT3QRDCnYDHH8+rriHX9hk/p7gh1Ny3lrQ5xEBeBhwsQ9jWapQl0UXmKgK
9oa5L+iX7XxZEfq3pCnKaK1EdB9Xchqbb6rSoDQdpBOnlRDG/eiI/ojWMKZq90mJ3eOdVxX970QE
fo4rzayZaOh5nbo5WmAIEUy04tb0oZM/owdj0NWnUHtNlN7cV3zDq9ak50dG3nfPRVDBDhsUHf8L
tciSjapEA7iuIKxesFfzn+uwiX6UeJxfFYWCW05ojOuxRJDxwuZxvFjI3BVrFmkx4BGKiy9RjE2M
Kk9s2a3+rqjXcbU6/6VP/f3cXKmG8enIQxapnBm1iQCSD13jyfhowDXQW3w9H+J4KapI8/wTYvGB
4WFj+pYQoh90l340YueGg7poIV5a9KfmkizOpRMuqsp8Kz+cS50WZMibpbSt7dz++Z/6t3LfuOx3
K7KrTbdGRMJNnd/9GoqgsvKeIKNv+msUlO3XwhXtP1+m468Nd7wS3POjcGKgaU1Q6lPmY06RF4fA
BHsiMuocwUqlBkeApI/SXtgcTgz0QYj5978lBs3U9T20QhNKLYYEaYxtRZSLGJOiKrGqc3F4Pv9K
J04TleqRRBbL5DTolB0G9NUikQMT5c48+soExK+Re4RUhhYKUCY0owBUPSO98ahGiMkHcJHy7DqH
qm/MJnRt/nj+cY7vQDo9R9QFDChalqEt8i+rmmbfJsHDK0B9VFUf1jKmsnm9xcf+3ZykCzeF41P9
b9sO6TJuXeTPi9FuQ9MY4hDE43y/U/PfkflVhrUzlXdIy2Ju+m9fbq5mmTTPZINT5m+q/e3bYjJu
VI3aMLMFLLkVbw8eBY3J7lYlx1Tq7MJsPTGV0Gri09Kwo25nzrP5Wzi/s+K6rC0sDqCCoHSpKVAU
cSRuxQv72/Kjze15WeJuR+mHpNlaLAvIOwUyGEbsABNPbS+mR4aakKQWN0iqfQVoY54fx6M7yX8C
ziuQ2owlKotZYkhe1oUG1vCG12IJUosugK8bS68QQh7dqrQcKNtrZOs3bV1c6MIcJaF/g1MmpFbN
fkjX4HBYhymusX0REJ7tLLfqxa0gwlABMYlD8FpolZcJedYQtpwkP6MhfqHgu9yC/kbna8pzoZKc
aDHWmWnqU+rhlqv5nz0HLkTACzvQ/Dd8P8vnCFybqWgZtGKtZfffNGK0IjowF4r2ipfUkK0MEOf/
xRf8HkQ+HERLb7HowjXJEZEgWvkvyqf4Y3Rl/Rb/03FzPtilF1ocj9h/5Lj/ECudtvwCdu17cPFq
Mv8lx6OmUj+em6XMjMMXqqspBA4F+yDTBmCrLaYRkG9Qb5fGTWOxp2bwwVzIEr6Lu+hwp1nwzcDB
IMWTtntq+OPqX781nUIF7XZLU+kQLIouTYh6MnvLbMsL21/a9uFPuCnnY5xY+AcxFmdHXSOBnkvE
4F4OARSvaVs1Xkc2gTD6/ww1F2K+b2YSOFIBwVQn69+4lyf1n2Jw+nGdThd2zRPvxH1mvtOoCOvB
zj4MVFV1p6MwgN+S8oWrIhyDO7Q6Hlqr34iwIs4P4MnNhF2EAiPMQplVfRgNmx1Q9xjTO4XkKZAB
6hvLgzMZlDmO1KGOt1wj3jf+ZIBXF28jE15UNMUX9pS/k/No8lrcFBSJLZXy4+FTgOUNhs4LINAU
qLlgv53C0vD1VH1GVSbahO1Qf1hDnAXXFfcVbxVGMTbvaCxMO4SMqudBQdTAxr9J/TA7X3FjVNdb
u0QD60osRzjJ8YRejl03ev2MnhdMAo/kHGZKg7X6pKcvsj47qDTQwcVGFf6gtVBurAiYo+YhNZ00
VNSiQJ1uglBNX4WWgpDtz7q2rY9swaW9ad57FqNBh1DifmbQKTlqR+qx0MC8xBS3QtyKLsdsaGVD
XL42St3x5GprWMWdYSqbUfNuA8Pfl+CVz8+L4y0LStp8O1Ql8BdHTQ5uImIH0wCrAlzMBQBLw/DT
m8ILUY7PksMo8+9/W1NR2abAc4kymFdB9CSp0oUAywyE8rIikRpYoHpkpvhiXsHPH6LWIgAqPZC7
bNP0bQgVcLyd8+O1zOPmM4sbKBcsUTYMVPEO3yQeaLcB3YaALPv7VDYeMu1X0xVwZ3CWMpX1kH+d
D3hy4c73d0pe1LSh6x9GjDpd7VsjR9oDUq+5xzA0a98y4znoPloLAgh88lsVjPv5sMfzYlZMkMmO
DQnE+LIKZQZVWSsJJk+tmG0HPKfUOr5HJ+S/yXFoS4LBotvEXWyR41jwy/pM5e2wcLbj9BMlOsu7
Rofa5xKgotp2BcoaTPOFdHzexBcrbz6r+JKUK016BoeD2vZmpA4JYvGKsQtx9wyuuvqmod0svIhQ
s5of50fzqMc3TxvyfoRG6KqZ+rK/HKE9Qm6DU1MR3qSAzRRHhDgaruA5GtE7bCS/2krAW+oLh9nx
wjuMuzg3ZQnGmmHwnoM04cqK0pKZX5gpx0uPELwfg6mrZAGLL+hFaaooKV/Ql3+U/XakIgpeaUCv
//wYnpqR3+PIh5+sQklUFXPiKGnhYBe+NTGHgEK1Ph9mXk7LmfE9zOKcpJ2CL7FPGFQs7WJ4GOJ3
K535d18xpI//IpZm6pZCqcZA9+HwlUbFmoa6b9hMoo1hPQJ8si1tX3lPeFW650PJp2YCWnjzVRc0
gL7cRqSSvgnkAtIafE8aBImLJxlTywjpzj08YMvcCOotdgIj3TJzq4CyL+4CA3WSaGPSVVK/KgFE
a/GUTFv0M8MsfTz/gKfG/fvzLWZqXpeKwG0frZxxFc3Oa+vK2Cv1p3Cp3y7PnbLlF2YjBTSg4rqL
RsnhqCsV6kEBHj0OPHzYfZtkfEhQAwsqnHU4YbFykWZ2unClCreFcp17TlL+0pSreHjN4FfoAxyP
PdWS8+9/hDSbt4jvj7WY3wVaj5AEGAAsN0f8A6Vo1cVOhT6s9Ryla6hDHbonggsZ31WzC/vhydlB
oQBsGYmIvLzslWiOeWYXJ84UiFihplwrt+ff79SOS2v2fyPM28i3FCBGGBGWIBF66UfoOzUIWrwE
g+de26bePczP8+FOTqdv4RanZhkZkHEGwsXdZJuUXJS7AZamhXn2pTTu1AZInYVKO41n6lqL+QR0
DTJSzh6bzUpf02OAHJ0qfWDReP6VTsThhLQkCVV6TpBl8SMYxppCAXHg0Ok+GjmIcCVZbcvehbE7
8akOAi0+VR/JPi6WBIqj3QSRHy05Owxo+8q2lH60iLZg1Xf+3U5s7gchF5+LIgFahB0hAQGvxAbA
dX4bhuvzQS4N4GKL0UOLUn9JkEZGBkR2IP1CEXlAzPd8HHn+ixY7zNw9hNIAnAUg1OJtsKTkd0cC
lfp7OOz68A79SKfBqcpfqdlzCDIq6L7q7CvUb7xpayCG06u6jTmHidtfuGvggHmJizNdhRjFkEBT
x7uM74GzTnDvVZvzzzs/zrnHXYwLYsdQS0P+/rIKHQuTH6naGOUndh0r6VKH4qi9yTZ3MDbz5Pu2
D0SyAcx3zkhiSKSTaw1v0GYV6oZxsBOhe6L+o9xY0krOHxodjShofvKjpb2jVb3RkOw+/+qnCnzf
Hod2wOJxvFHqCpHHkZGK1tAshPau41vk9e8t0maa9pChitMWF5bYyalIkxdpInJ77S8e/tsogGuY
0KGeww4rObwdrGd5ykgyPs+/3sll9U+Yv0fhtzCGXJWI5xKmGZ7Cqnf9Youc54UxvBRksf8VohoX
1bxddMUzxHy7DVdYT51/kVMr6vtNeR7Pby+iiHWM4Cw3ZSt86cbfevcsK85oXJX+p38JyHDqxmWI
9BeR7gL3h6HJYTBYwmJVQUZ1LM2zkZVN8MnF9xSnRnWyB+tNoX7SbOJLrhRHJAiWBugvuptUR7jQ
LuENMGVHJNt0ilx2/dp+pCvlEwn5rxyhL/gHFUTKr8DO35pb83r899+Q0AaX2vkWBjfk8JU9qw06
vTK4hkVbPIfSZiNZF3bFU0tt7g4bgIhmWLS4WPncxVCGCtDuEhDDa9B7FzcByl4ihP3QZZ+L8jt0
eM7PmxNb2/eYf5/p27yxcqvSOlSUAM2/RxrKh65fXyFJWRgX3u5EAnUQaDGAHYwlU00tDjAU+k3j
pmSvPv8qJ5bZQQT58BNFnjKZZsmrCIh2Wx4SF295f6G9fnK4AJfNkDZ6dUscRBtqftXGzEDLy25Q
pnAAZV43GO7mqY9PjXyhTXViVYMl/Sfc4uAZpbicYbG8kvczLmm5ypKNNGWJ8EDiiJeO5UvRFvMv
MK227FE95PM4Pp7fHuIU1XbAoEreX0Yon0gCKElRP1HY4lnXy1KnRWXVrBo4p8VNRCs5ec4341W1
q1fmznKEl9BR7/2bzI7uhJ+Vna+KTXTjMk/teuW7F8b5eOocPspinDs8nXBER7gtr9G1GK4aFQfz
SxyO4yONIDJ1MRPXKEpGixWQweEWgoH3LbPfagsPkuTKeGy6/fllcGIbIc6ssQGBTae7Oc/hb0u6
bptaxkQsJlX8HRsr6mFT+SZnkd3p+9ToHUCein7huD5izf2tL34LuhhB1HAjyfMIqtz/RF3mvV49
RTv87FbPvyx7eg8ff6X1CsacAyaigLDghjeFnVzlT/56WikryoQb88KOc7xWD8dhMZ3leBB9jOOp
3NarKtt21lXd/MBW2MsvBLow4soyRzIsEW+XeSZP4PE539GOQo7f828lJYrWoZVqGwjl+Zca6P5j
IJnBRscD5PnCdz85v/73EyjL+SWCxe9RB4qd3kH7q18FjrVqPnGnexhdPGhcNAfra2FruOfjnhxm
etozJY0r3rIQWiMKHRgTleWgxoZ8lkuBHPhj0FyzvtAcOT3O30ItkpwR/3Y4uIQyTc+xakcoMegb
oEHh7dC/0WduvXXu/Td7w7egi+VklNJA2XKunOvuBMxuGO6zSbg0hebFf3jFYLL+02ZQFpNVRRdt
6uYGAH5foY66Kno4HSrl+FW0fzz1UQyfBws/hv/q4/3T3Vhk9wEamcgGEBbd4CixbIy4dQv9cbyx
LxSyT26x/7zgsldfj5OmC3MkxBC15LafHtLp8/xM/H/Mj3/eZpEBSIJQGG2ArXStoYOOkhuV8Qb1
Dgu9Ww0wYWQL464TL0yQkwvgW2tlsfVlnSAXo8GblSlmzcIvv7y1lNVUoWe8Of+C8yRYTBIdDAl8
JaAknJmLvNuTqK2UJoW5wLJDfGmQjcMexXjq8jv6k8ml2viJT6ZLLGhVoxhILXAx81tZQeExDsl5
pStDeki0d0X592N3EGIxdgKqtQJqVXPN+n9IO5PmuJFlS/+Vtt7DDPOw6A2QA0mRIiVKpKQNTCPm
ecav7w+877UyI9EJq3pWVVb3lszSEREeHhHux895bNWnuv9cFd48PY7Sx+tTt5LeJad7Mhhhg40V
vBgUPElqfkm+w1aauyh+vgTecAjutfdIhXvIm32/40b32NzBU/7nj/ztv3Q3kcMMfhdP/1mp/5V3
2VMR5W3zf/73BcKLU5LEMqVELgGojYnQhAldSXvsqGjDcAReTT/ad/J3WLCSl+Jo3zdkF+9G6NEO
qnt99CsuemZXCJyRQVlu7rGbSU+p/ByD1gPgzlFlpRsLurYHz0wJTqP3FMxKeHc8O/3TSl/M34gQ
FVCRN92DUr0o8UPg/4sS7ZlJwYlQdxvHNmZ0Y/x1lo+1Q4/YxrCWn7jYeScLJ3hPmZaFUdqMKo2+
Tf13DTF752MVfkQ2W7Vvry/WyjkO0BpcmiHLSzpY2OX5VOkIjJCZlbQ/PXVLUHBBeh8Ud9fNrO7u
EzPLg+3kmohUVteZDWa0+laJD375SZJu/rkJnJ3osSTuAcWem7BaUL0x5G60o/wu5D+wslIrvW5i
+UpxYQDyQWhE4w9vIWFhNHtMSxJmFNcU9HMS9Xk2/s1EwQehLdU7YHUixA0CVESpCkz4xc+i/OhM
3+It2N7akp+aEA6uVJ0kOJ3gvuqgBIYrkuK8mjyOzu9/MVknIxE8q4c5cyxiRuLUX+b8BcX667+/
FmZOhyG4lJ0WlQ2HKTEWZ4q+IipmwwSc0NxKT+11U2veCx6EayfYOFURgdYqJdWymalChgtapfSy
7EPdf7puY9W3TmwIw+k6y24lDRuoomikuaStQ2lrEMufn2zB1rYGfXDASsjcHIzuTkMnLJz+xT6n
aEV/LlkrqNMEI10iGZndAVRQgr1d3GvZn1F5vj5Ryya72IQnJoTjBaWyBqleTJTTezC1nbNb+B/K
h0q66cpql1vOxuqvhWPg+yp9/TT8AYY/n7hKazKDflgkjmHWNpudWvCYnNALuSdEw1y5YW7Vr0/M
CeNrZqmABB9zOMKg3ETWi6XtJpTj642JXHWIE0NCwAztCOa5JVNsxfdmfKyibwlNp9cXa3UwFP4U
FRYdaupCxLQrJ3Nki2KGVn4ays9ReAu2Oy2e4Zn+HxmyhLdFW8GWZJREf2c89Nkn7uOoM/RgdLR/
M2t/RyR2ClY5OoVTt9ye6EWbpD0alHs7/zfbiPZSAPFcI+nEPHc5uVTTOOoXH9dcqKVdKO4kWOWv
T9lqxDkxIjiaCfl4U0pEnFq9l6Qvo73RK7Z6OwMSywLTqupwrz8fhdVYY4PMHmEzXzJQ4Ts7TnZa
pN4A6nwnD+/HHNUtC00CV5/LrcTU8uNimADcv6TRFzSdqLodw6tJRJ3Zte+Vd9mRhPZOllyqSkdk
f/w9qLRxA92zAmVYGBD+mlwCyUmEBSzWVTEapJ56hAfo46f8FqJ35dXx4M6PXPIix/C98kH5pkFa
VcNv9ev6eq6d62id0nBELwV/C9PdqUgnRzl7LUjuiiSFfvdmQBFU29hpa2EDzMpyRaG9gO6581Ei
PaVIqc0GMACE+b/76TEP2w3XXCn6MJV/jYgsDA1VQEs1MSLTuEAZVrUffOurbh0dpO2og+cfY+eo
/Zsz+NSqkDSt/TKbtcWqZd1EMHdParoxsNU1or2FRYK/BaTR+eTVaj+Xc8mWaEcJviLdipujNvkq
yjlWgryQ0clOtrvuF2v7HPab/7YpMgjyYmkglMZmVXzPrNtW24J7rm/0EwvCvFlQcVqLspo3Uzke
agOczFPaPs3ktxt/V0h7Wd1H5sYOX7sHaEtnOB0Ztgl/wvlUjtpML6yJUb+lJ9zV7SHuXQJa5VlR
a6MbpKo7OhqiB6n1ycZOmXK8Pq9rZxtcOEhi87pewAXnH6A1EB/UKR8QwNCdant4DV0f0L2UvsAD
dt3Wqt8sBVCqF1QwRI4IOdO63kF1zItqFLxQ1CuHInGrpPFKCJY2nHR1h58YEw4GWv7UAfUh4lj5
fkJte/jcbb2kVufOoeNt4bakLCPsAzOxaPBMB0QbkvCICpFr2d/13AarSDEykzYGJO4AShNAWs2F
xhC8HfjZ85UKktKU1I7wb1X5wlVdIBE0t/NGuU6cNgVw7sKXJ4PbXpjTBH/o89YvaL6CT7X/HhXy
hyS0DtzoP133BHHm3qyYpG7gEsKgeKgmJQfbGIWBVzbKz7bMjz66n6PErbevF3B+Yx+vG1wblkY/
MbBg2jPpyT6fvLnLp15SkLi0ik95iaBnZHmKmXvXrbyRc5ye1wv/oUVuG0CuTDuN+HJI1bHOCikN
vXdfMpfiuvvRPf589fbeh43sinLpDQ5kejrZCPrSNGydDyikC8qHaDfkmK53sNgcj/fNLnVhmLk+
pLeZEYZ0Zmj5kJP7wKChDjhF6Msjn/LGbQmwCI5Cc6/x/zQGufyT8de7L192D87+4fHg3o7LwI9P
P3X3XqeOYuzLvbH/6T6h7ueiz+q+HvfP3s2HX7/ebbE4iTGGFTj7XGGXIMCWBHXAvCB2CZdi20XH
wUQHVQ2Sj5YxKBvXwwu/coA2wJkLqcLSYyw23IwDYkaxWUQcFmq1h8zcufEjO9kFAx3T11fiDTBx
thLYos0TaxQpYVsThrYUXJqhUSKvNPezEiA8V0Mt/DW3HvwUVfXkpUtHZD7uETN7F6Y9giNeBo37
eDSz+FAm8m1nvEe31LJup2Ijsl/kipXl20jQAgOWDf634I5zPQ1JpZsRIO129Hej3mfgvvIGfCTE
6tlDMhXUaJBUQN4l4tLQ3hSFajyFqcq5GtWdf5NFNpD5msWdXNpLtR0s/OqHAcr/flf3U4kaqjRK
72w5ynVPSdJW8lDBpSOua7XuS4WYYXiARDHudten/WKjwRzr4FNAWAE60wl/7v8jmkodvN0o/mS6
p86JJ21VXVd8CKYImusVuDkAYgqxaaITaU7yIfGUvrsxkAeROE7M6df1caxZAYmjLWk/dFzEmwYC
erNTVozDSaKXMJQPDZx0frPF9rVMx5mTvu0/G0PM2CVdUupLVgukJPRC23c1/wtiNPukoQW8G0GA
O65ppIprhsbGKq2Nbnm22I4GmRAZqPNVkpt2iImViZd3FiDHuxk4qRGMG1YuggsUv6dW1HMrdMI1
PTDgxJtAO9Qwp3aj106Sa3fGxmZfHQ/7iB5W1goCnHNL6J8pk12SmrHM5FZCTkBHztBvo41jUcwK
sW3BrC+EQXBm62SDz81oterrbUsxyddrdFuQoKNF+m5yOsc1WrjhqnbXdX+uO+Ll2b9E6L8eIjww
kVfT8x7hAG+suzuEVA4ozd7ZQ/UQKePeabY4oC5mEqYiByoGHB8cOmD08yGWnZqjuhtGPFa6u6aS
0V+dhnelKv3DFyWuR1M8HCyOYdEsJua8o1hC0mbxidRENAb4bScjLPbt+txdrJdgRHBAZEynKa3M
0ItymY71rrpdkjj6QNc/dCyp/ycctxJsF69YBgY7PHdObhtLDkLwEVOemtxpx8ireuMxHKCHR+Jz
rOWfihJ8GJPlnJFf0ZOCThB6+mIrbX3hLuwCuktpWedtBm2usBO6zknTPtQjb5D7ym0H66eTW8b3
SusUT4Eed5dW+fT5+jSv2GRbQBtIvg2XEdNjrV/7U2CxLZwI2o7+PhtuS+VDXfiubXy/bmolpAA9
ktnmJGU5A5ZPOblepb7aj5Jcx16JZPY9Darzrhz8kpRBL98oET1J/8IelGtLkxplcfGwqZMEzJqB
hERkmTdq+zWI1EOQHxzp53U7F9tuYTZYODvpD2bxRNifNktyoYVN7HUaCiNJ/7P1q2NcmhsrtWZm
oZfkYg84Hg2D8+mTtbarigGhOKPm3VUd/Z5+p3Ajkbm2RtQDljc6LEvAxM6NWFoy5sxT7EnpoZ1/
zajOB+NTuclquDYYfWkDdQBEMWuCnThtOT19JyIfH3VHKTKyu6zSo8h1IoCs19dn7Ta51BcXUkgA
Ehe3yXgyqgIIRuyp4SC/jJnl9G5utuFHqbJLskbo7ahINajyD9Kf1oFu5+5zGgUzmyGWrSfUqMvM
62cecUdwEDICLHLj/2r8evw0h0H607Ia46ZCoSz36rlXPutxoWzsnbX5gvVKJjzICvBSIV3eI2bi
tLIPwaTf78DvkWUubmQ/2F+fqpVoQLrirxnhbiEVURuOFmbCQNpP403Qyp6RJLswfVfGG7bWXA0J
AVKfC6gZrOe5qzl6pZazLkVel1mwY+ejrr8qdlJ91GZf+zmbIVfs66O7jO9ccBf6O4VLwNsRdm4y
L9EZLPOEq5O+j5E4V0JvNm9Ztn5GFD7fVdBBOHDubiXcVlYPuzr4DiIf+SdhWtumgvyrRGSr021X
S4xd0SCSaAWHjfFd3EgZHygfWI/gKKCEs3zHSYR1Zl/OgzoHAjcXeyn64Nif9Zqm/n1tJLCU7iv/
TguOffECjHy0n2uZRprvZflOX4Sb9mX4fP171t4TlBYh1ebBCO21eJwmfWVEaBSinXtEcdNVOLyv
W7jIZHKrgzbnr4nlE05G3I0VAbnBRPmTtiA996LCje7zl+HH+HVL/GFlcxjL9RHKAdA55HPObTlz
RfGtwJZNVJyQBWxAJdFT1Oya5B/i4ZZhcb+ngLkkqNCZODeVthbFX7sCrdmaRwRsd0Fi3GZxvzF9
a3658J4vTgPeSDy5omkCdz9ipuwmz0yhhphnhFE+Xl+klXljey/tfVQ5oFUT3KBxYo0QOsYe4sII
q8q99EDY/DHmTevGyIXth2CoNpIVK8HlPyRuEGZRUHqLBCd+oc2mE/a6HXvoUN/H4LcysokQntzA
TblxG94yJbgFTGBybsWolCGDW6Jfi2IYOmlf7Oz2+jSuLNbZkIRpVPzEysIcO1IR04fR7EHQ3NTF
Fuf5mhlEkEi3kQrgFiqE5XKUZzNAOc4bJyRalPq9XwCgsOyNWLUSG3SHIEy1lMIKAzv3cK2vizju
FnXh+HUwa54Rz/94uha2X5vnCT1BVDTPDRiqXBVj0YHMjYY/UZsdCnB7va9u7NQV517ox2WyDBpg
A/GSiWR60NQLrnoqjHdQHALIku+6/Bdkw24eb9HRrlgzKeRxo12eelQxzgeF7G9N3R5YVm6371Q5
vc16a2d2jK9yy2lLiGFljbDGebU02Vt0OZxbs7NmkegFsZOWxr0EXaOZZRtusOJtsHhCnoJwy/KU
FAZEE25ltBIgFyUC0BxnpTugIe721ed/7A1ndpZNfBIPIh25VsfEjlY7n9K61FKXsgkcZOZUbzxc
V2eNScPp6ORAjuXcVK5NTaYomCKffWtP1iMs+O710WyZEEYzGWEflD4m6nJ0Ps5BHfPSD4KNuL1l
RdiisBtGUbsAkAJ92pEYdBtlq4qw6s+EGvLJJLIu4CaqNjqmNYKb8Jv6eaGO7h3/ZlbDfTUlDzPK
2hsH3kVSgSTQEtr+y56IOplsLUwDHwiFUyK92dRh4RU9yxOoFcy89iGIgmNYJBtOvmqV4vuSKOT5
K96DJvD6gxkC3MmL6G7h+Ut/q6gllfpTpilI8Gy8e9cuRWTS/tpbFvbE2VXatBpp6dQOetWb6smV
GsOFXsULpufBeMxIVxogbbYu9Bc0LUuK7dSu4Pm6UgYySm5sZn8+auFBrz5M2qdBP7aMFgbkopm8
eRFOb243u8ZXPelkzMKWMH0pQxIY25TFHjTJNOj9kJ6mlDYbtNBmI9sAjyxjOUv+CmMVNofaZKFl
LC3IsXQXKJlboYsnS1vsMFtWFs86WUmaL6skXDqQ0ymU3aHpXNw1hsS+3V2PKJflvGU8JL6gYOBC
TY/puSXK4kHf6GTYWkMqYaGs3bKyfoI6RRzX/xTfFADSp/sc/XVNvpWNYxh/903T64Mv/Ra36Oqg
bYfGAv6m0iO4Ua8qrdUt+Icxan5nNjreHUDn1A7++dFNQfGvHcFlDIdkW+Uw5NCcd8OselKrckf9
pjqa6/++Pr+rsRSeJvKz5OwBkpxPb1Y5sR2P4AGgyeYJWEAqGKAWft3I2sQtuSh48SmeX6QvIyhg
pzakSM8nwEtb3hupf5/K4+t1M8u8iK5PshAwDEAtnkHCWKyyl8I3xsIkNvNPJE3T29oPuvuQiXsx
smTD3Nqr3QR6QM2I/CzeKTyGIkSqdT+cOCSqaNe3t2Sniv4rbbb+dNdJqVtZD+mwy7eaFVYe04yR
XUHS0oItVdgRxZCbfRfIQDik6N5uS/2YNJPsyoXRPNntXZi+jF1Ru9YWb7y4ivDZUbl3ULKhlR01
O+E94Zd+HPhp1XiWXdFqK802tA7DCImFsbEBLmb2zRSARep9ZMdksVCmTFGmJlrdeLGq3EfBLyft
7lS5g0Ax2cfJH8vgscG73VK723KwNlKN4pZ4M06bNFAg7ujwzp5vCXMm62flGLci34ti46Of+R+u
e+rqVJ6YEMKnrkhdB+9L400LL1HQvpPTdOeb5cb5fnHgikMRPFTLWaW0w06c3mvh5yEM3dH80Ki7
pLozw9hL5S9SsIW5W+bndBv+xyi90egMEVHEjs6qoQzjVG1Dy67lddbn0Yl4cXRHi7qEPFgbl0Fx
04vWBK/sDJNkgY610Db34zi58TS4de88knfdeFCvD2whziNlAP3+sqonh56a9A4yxsxmr31v80Pe
N65vfa6zH/kmgcn6qP6aWv78xFSZU/FpEkZFX6OvPJg2x158S6rdve6IW0MSfJ2EPn36b44YZMcx
HNyo/OPIzd0YvoLV+YfHwH+W6u+gBK8vwqJS04JBSe0+Sp2HxPphmt2GP4jRUTQiuLyaR22iRh2L
NEXOrgr8BOHB9kNrDV8CdXjfTUPEdRNqbmqE+hbf0arxRTVBp+RCCkEwbulpVJYZxkNSIVK5G8ef
UnPrQEhUNM9p+UfWb6+v36qf/DUopt/HZi77rMJgJu2H6nvX7pzk1ccxr5u55DBZYv+JHeHFHRhO
5csgX7wW/LgX7KMbf9dBBwiSyDh+lx6mXfM477Nd8Czdm/vrxleD5YltYYeHQVYHZYHtsFePRhqT
EXduZXuLte+yzVEYo3B9mA2lz/IOO3Ra7s07da/be+NjuZ8O+ceKqycn3VF+t4WauLjgvjnsyfCE
R1EwcLewy8XsC70G4U668ff6w/Ci/86O+Q23i6nz6j9x4xob4Wx1XgnRhGkFug6xWj5pc1NqPoaN
+Z2jtK4PSGwza3fx9nob3okVYfWSLGn1bvGcaLg1mkcjmEjaecPc7OR6V6JBj1xnBUMip1GRfrnu
Oau748S2sKJxX02GtIxQrpv7iUbxUK7uSyk6SnG9sRFXA+mJKWEVdSua04KN56VB9U7K5iOSZUgm
2R7EP26Z5D+uj2z1jnJiTjiKRviPuzRnZIrzlbK4AoHhdQNbziEcQAasTHU4YSDgZRWVH7L2phw+
/QsbSzoKPB3vczHVWvS2hcyvjPxwcpfSyVD+TLd8fP0GZMP8uZSm+Us44Ca0FANV5TI32t9QIrsb
hhLw5Px1lpoHyPn3wOi/5MonuzWerw9uOcwubkEnhoXDLmryJOdGjt9rh8apvGImhLS+O8BPY8bl
PjaNjdLCqgueWBQOH6RVo8m0sSjJpeGOqnWI7a+j33+AJNTLdHmjer3qgn/NiUcPIith2Mec5jEw
wBKK0X6Cs/v6JG7ZEI6dJK+SIYwZkiUlO/j0fHee2q3AvxolTgYiRKgpbQ0iFEa6rtxFvWzA0W3v
F87uknr5xh3oDYV56Rd4+wK7vkz/o/wwpSNSYF7bHov5GBVPsf/Vb+714FOr6a4/varGbRc/DeqP
ZDMBt8zXNePCrpZHOx6obrHj6oOuPgTmK7090+im6XNY3SuGa/dPVrbhl4vfXRilZEMBAO4pim3n
d1l7KvRICTFaOObnMVSOdrwQg6n70tDdpjHdEjBTLvnH676z/og8sSsMNkaWRbZgPIAIwr+btPHG
NCEAtKf9WLxYTeYp00sedl5hv+TNJiva6kyfGBfizlwrctctM21XrQsFb5G/t4yfUxzvIuuus46V
v4Mb+t+F1BOzQtSpy9aMih6zrblvYvtD1ZluLHUbL+TVHXNiRYg0QanRqRJgpS/H48QD0pbyQz/c
NPLW+2TD0lt4P3kHzVWiSOryujMm34buYnwNtdmVIBUHVb61NTfWTKzNSrZjdUaJMSX+ppR72Lz9
4NYnrVlJjjcNB7k7IEtYdluktutXwCWDRAfLooEjhDkNdrZODrjFmzhL0Pseqk07PZaOtoauT13c
qOnEf69vdTne68y1NFvP6Zi4qfNS5n9qZ4vM4f+zd/5+kRATU99I6rLmOjOXKBTsh/6RLp68Cu8M
FAkt7Sg18Ma2+zHe6KnQFrzQZbD4a1i4sjVpqRu5zVTM1dc60I4t7LTjaD6akw7629qXUgCF8oc2
m+56G8rmWL41wuxWk5+1NLyD2fFTZf4Y7K95o3pyB7NtBwe8lcTuoIZH9CF+N2m9DwJangoFOmoI
wFxKtd5QbeUlVk/jkzVdjrYTz1UoN2S5wUD8+IXcYBD/rKDB0+Vd6G9RPawH2L9zJgRYCb4bmZcL
B1hw26rPjT8e5fKD0j7q4S4qE3fcRMmtb8u/FoXQWs3GHAUD7tGOL6Gk7fTEYfMrkEArh38Vxf+a
EgJpiEBTZRBKPTW+g7m2QpqtAPsnc4TdUobLum4HFbRTbZ6Vi6edeyIgfdAuoHhIj1+UtIcQgSFp
5gZcFe8bPwIodGfi9TxeuvhHQjoL4Eif36OLWMO9Wkfxxt1n5T3KB9AbS22OAhZF6HMPqvIoHOfl
YQhMy3UaEluHRH6nIw3hV3B5GhONVE9Apeo09+bmo8E6pOFjWrcbS3DpyeffIZwpCFXopbx8R6FE
7YHcyuDGYyjDVl4/+kXM88Bv1Q2bl88PbBqLGBIE3As19vnYkSOqS/7r4mDvUv0mqD7l/UaS+fKC
jglqrm8t5dCzitPbUKKuJrPx8jjzpj44ykax72wdbvxQ3Tn+vZJ0W5rZa8MC/wYH1psivIhiNXsy
sOkyLFu5MyFzyqZDWP7jdny6S06NCJtzNJ1ADQKd5HIIbSl+E281H19ey88tCFPXZIE2pgbDSO27
aHof9L+vb/rlC8WtdzoCwePmuumyUeL3/flWsjrkIPZmcC93L/8zM8I1xo+NMFR7zNTjO238VQyv
fvZBVf9hQZY8MctBSYoUCxRaInNFqcDUPGcsRyodOpUMa3jMqud/M5L/Z0OED0AkYU9ygo1yeq7r
Y2a9hP6z2vsbIenyoGEoKiQclmIrDEvYlYEV0SuzTJiPSFPhAtMm9M6lb/wy4y5/DQwp+TXrZftp
9uPQcJs08TdyVhdNbm+zSSPC0j8F/kcsB8+xqdrTHLRefSjegzW/Db4ZgdsYXna7T18MD4jb+3fz
L+0ZVewvtks5wKvvx60+4IvWz/98BtwFC07MgETyPD5pFUC+oIxaT0936t24i76ZX7tDeeO72X1S
uPne+US1+voir+46iBL+26ZwJ9PVymhSJ2w9zX6EKbuW99d/fzU4nfy+sLpGFxpIpfP7c/VQlzeT
8ZEr/f/MhHAp6vIeTJCNCcP/nnS7wE5cPflw3cZq8HBoNKP/bUn7CLtay+PanmJsBMATgvw7j0zo
o9x/3knPBgDzDice+ibLpjh3ATnpRrw8aT2EItKjDYT0OfVteOM6u1N/jGi9bIEu1ka28JKRLgNp
xzvh3CL0BLoxVhI5uShwA1N24wKXt3pX08t/iBVb/FuHi4AC3sKOKhLZ+73WynO3BBQzOWa2edCz
LY7+tfOXHm1AT4vgM3iH89E4lpTnSKcQF5twl5v7CSh4rbiZ9hNwAOos173ibdnFM8WEyVhe+iwA
A4nL1SDJlzYtChG3zk37RX3QdmPhjl+G94mHGpz6074dDvN70/2cP5iP09P0+LX2phvnxqK7uvW2
2HfXNtvp5wib2R4zdZ4LPicjaTb6BTKBD/UWeGbNYaCxYyHxFzoMhSnOxrJXQp1VBJbh0qiWoYNg
McvFRoZnbTAUyt8wZEsHkDC3BeW0JJ+txmuKn3bfuzby8fkWp8raNfTUiDBjjhw4cT9hRFqo+x+7
+DXtX0DJuDO5nOvOshppT8YjRMJGCfxA0jDlT7emk+7n0NqwsJKX5ig9MSHs5VzTQr/pMNFatF3f
jNEjFyml/NyYN3r8JfLvEu32+qDW9hvRymLHcQ0B8nK+3yRV8+VBh3+4dB5yLUFET3Pr8FdY/tSt
b0O7cVCvusSJNWF8TaQnNLZiDVmjKv3RO568RXG8eK+4oxElXgTjKSEAETsfUGUC3tdbwmHY3rXQ
ocrvk5KshPPV0r/IXBA20a2rYzq5eyx/fvKkz3t5yuzl7hH3+r4iP0xM2Wdafri+UKved2Jm2dUn
ZgZ7LjMko1ovmY+V84eu6g3nWzNwenIJO6kNWyWjjtoujQF9eWdGH68PYC3snP6+4GlF0mljrPL7
NvQy/Z9Bo3tuOqJ66163sxYR3nQtllcyhAyCHWfs5NZUcAANie9xByARlc2bXr7V4i1g89rSn5oS
3TkIJ3pBWBObfEo/wz4Wvm4XS7esCA4WQcM7OQ1WZmK10kMT8DpvUmKtG0HcD4YvSKfF3ho765dQ
ipFJ/urDcaSr6LVuAQZWXYA2/f82IrzggpkmFyPASK6hS6dFO1ON3CRhy8RfrjvB6nAsi27NpYpI
O8D5bmkUozNLhWtYmpSu7j/GNAduRZrVaE3zGoQuFn2uXMHOjSzsK2pkzSS8Ld2rDOsl1i1X12DL
dszGnUnATLDlU9o7mI20McC13XpqW3C9yHHmaAFf0PvdoXdSP6HIsFHKW4ukdFlBnLN0XFniVSwI
5zDHWcgYBAHPNq7pO6RH1R3aq0tXjwHXV+0nO9WuX3NUSzesr60gbxq8hUYV5EKFyZXT0OqDiKNC
BidjB4sujn2f5ltdA2suqfH81pdmctCuwmUo1kZZbUbum1azV1Mkrfti1waeXpiHf+6RJ4bsJcV9
Er+rqRjC0sQQ8kbK4Cq13z7nWTnIHsx67VYuZt03/45LfIqSwi6mrOAmYUajm0Sym8byjY2ispta
lRtHudc64c4aH7ty3trma3cKcnRAX8nRQbogLJ2WK74yRjYXJQoXuvOxLMOD1lX3YYJ+rfILVtB/
EfJPn0CCQQvxP73NCfmyMdSu3EJfFRhRfqNW6lPcv45htbH7Lnq0l5fQ6UVdsBgVmab6LRd17WC8
9x+Ko/zU7qwb6312132Vdv1d+WC66bHnrZDd5/vWv7nuTWuH3Kl9YfsPchqE1NVaT1J+pem9HdH3
Ju0qu3OnYeMav4LVWcZKVRQSBHaj2PSElALYv6FvPULtF4molkz5zhz1u8j0j2nG1RSmJVeN5H2V
/gYcspML5NWuj3fVn9EE4xtIl5FdEQJ66itzpTekVuKku/ON6DYzbTeuO5JnkzumARqiT3GY0SP9
67rltQBxanhx9pN9m1aBNUHt1Hp++qeLbnKEUS17VxYb4WHVDFtGoVd30SMTDnkzsNFIN7kdSeNh
9o8yQqzmj3lrMCs4gyWSL+3A3JHRhxXMaEUWD8OMGd98NZPZKyYUQJP0plea2z5pb2i2f86lZwSu
vTmA7q1CLcHcOjhXx0pfsgZeVgYPLMRcSVJVaihpS7swDTDmPi4CN6v35VatZO0As/7aEfOfkWZ2
ahPn2EFuSlGLOy2K95VSfqPxfNerAT0jv5R+q8i/ZpUWb3gikPkF6SyMTp+ztFfGkimOtHjHdSCj
7ZWnbzz6T5pWPIxDDzdcIfke/axbRb+1uAAyHnF3ikSA1IW4FDRhG5hjQT4j/hYPT332ex48RBjm
LQm0tRiPAKkDFB848AVXPYxAUpCoBCDTfi2b2zj+2kQ/k/JrJ//0Nx4OqwHIRjIcll16G/j3+RYM
Nd0OqqFmRvPQ7frDRIFrOCjho2IcbOVgq6FXqq9ztrNr7/rmX83onpoW4uyYJJok9w2xTz/8Gr0P
0k1TH+xvH6UXu4ZUbl+/bISb1QU04DODdoa2CjGTXXCjpLGkIwPURp5t3Ouyqynf5fhzvJU5Wbtg
2SeWhMA2GeUwToulQhpcR3VL+XsXbFziVuPNqRFhM9A+pI02apvI5YKaVW56KAbzO+0DJGDNrnqq
fM/4dH3JNob1dpCcxGtKj6kSLxbnPIb06LVA5tOxX64beWP7ELMMpAt1CFroPIfn5twl58Yqer0Y
yfQfTU+5UT4dCjRIXPtR+RY8zx5050+ll9PJ9/W64dXRndhVz+2aNU18vjXwSC++Bv1tHzxowQaM
52JsCnKNCMjQTw9zCylC4aitHNB0kQZxWtA4EIzMrXWP1tsXqdHUfQIvoJt19qsU9/NrO5TTro0B
YTRJ9DHQtG+DErxo6Ca8l8xpPia9HLtBAOvh9VlYdt3p7POFcKJQ6oE6DL0M8bE6aFZdTY6su6X5
sS1fjfL79d8Xg5v4+8LW6J05iYNQoayfP6vj0VI/jemHNDsaHPzBlhKoeBqKxoQtksW57UecJm5S
eXJAFlMLDi0nR1OFW9Fs8Q5x3hQK57DWoc7D+X/uPWrT9vB5qbqLto+rWy+y+lVNXqR8dCvjPlE/
V8O7pj/I/oOabLVOX0RShrnQacHSD1P+wjx1bju3+iKttNZwVeWrkuxSTsSq31s6bVteiPZxM3iG
Meyd4bOfNAffebC1jZLrG3W4MHw+AbJZCOcgjBTdRjIL0x57HNuayr1S7hIAY1V01+r7UIW7U3rs
QtI4zLxPD0Ol0P98GNX93O0lGi71J7X0mvCmooN98t1EHbwWqUfrUz4+D/VOk0NPltDNMsLDYOve
5PtuET+jOTnlkTvSqZM3UBAHu0R6aMtvmf67qZ8d+1F3jvEkHwP4b+FySrPnzrqjAvJ83aEvrs//
mf2/Qxc8ukx9Hc52ht7LEg2kqTvC/RBMbqg/jt1OA+I6xR9VpFmv213ZSGczLi56lqGVOmBW0vcd
F5FF+voZVkWcLbg31S2Mw/JzVxb4DUZ2EvsTGi+HMsDcCE92O02unN4laOq1PXet0IW5U+u7jSGK
EVmYWbFfgtxQYjp5TwN3qHtBObuqlLkO+JfrM6mu7N2lsxPWAVKaaCoJlyB/mnwz6bAzzaOXOplb
+895+tsx7pTug2VJbuLsyECW0+tQJztTOajaL/hS3MEwXTUbWAHHLbWHYTw2Mml+qdxvfODyAZeT
//cDl6B9Mvl+FuhGoTD5RpCj+HsXkwfL9Qxz7HkLmtHf6aS4darureBpjr4V5bskz9xWznf5CJIy
yl3Z+dBpjStXjzb0GrX1Xm3MjdB+gZ96Wy8aaygwcpeEvfz8M5tulsemYR4VqMkki2zqIhtCrFUX
VmIHhKX1kbtdCGmZU712pduNv6T6nxOJEA1PvkLYj2qHqpjv8BVdrJKf/FU1iKgBO76+Jhc3Z3Gw
wv6T7QKBNn8wYM13tI85lPYLx6bxbjTmmooPdPpdgaBE4quJZ+VZuO86FM3iLh72jRbZGwH4AtH6
9jkUWVFCX1i4RezaaNPcYcij4abju0w9hPWtpqduGGWu5ew654tVfJVZf9gu+Oe7MRZ72fk61PeR
8uP6xFzo9YpfIsx/n+azHzV8iUUZIq5uOjB8eVK9s9U7x6e1vt458g+Nzke5+SjLh2B+P07/l7Tr
WpIbR7ZfxAgS9K805au9f2FILTW9t+DX34Peu5oqFG8hRrdHK02EYieZQCKRSHPOsyahPTvZ9ECg
ShLqkH7XoEe9tfxcR14iVh1koZw8ewOtp9M0YKsdRaEZCysvzhgGfNjAPMi7vvf75IzNnSRn5kh1
pyMvAVmb5ruETHrTausJ2MvBMLsdMJlNx4hHgf9ZdHPYNXAbI9q9wN4KrcEoh3iGwWZjCWTntvRy
afiFSpuIWHAhHgL3xz+SuK1RKOJJpYGkGvgGmgQoQ2vV6dM2Gy2BTiJJ3OnIQYSqqikkGXnnBbi8
5wLIyNldKOoavWgz+I+5/dGJv5hs9H4MTQRHGMmzZ2nOTIC8lO2qfvby+L6XEp/AW4aKO0s3irwm
6i6M95rt2sZT0X5WBviNXkxrRqD0MdIjQMicpr8t7NxNar8kL4iBlVT0xFnccTaHxVohDTScnjtK
Q80CIEXimw0puJkipDcb8z5UQKndTeoqJdoK2FsYmjU9wC59pMFn04ANHfRF69kevLIbBBfMcgxz
8kGc59anHg3NaExxEuC1lLRyFblzIvvQRsS1pQpYLftWBkaNyCAXFgL1D0b3isVAqYczk6ah8xjm
8BV1F3h2Ih2DIfPTohflWRcON6uzAFaa4Y1flJOkNgXFhIk7YdLB3i2F8D4JjSovpx2w/INWWuH/
G6yDABBXQNJHn2hKgQw6WJkgpFmK1ZGJREcA6udw1SoXa2RqgFapHG4madofU6h6pa28qJ3hkal0
7VJ/DMJxa8npwZYHzJBF98ao3MaattIHURHqYuYARwcWyOC28G4AIQtnhmUCbKoqwyFNUtLekoQi
xi67T9Wu0AEKkEqgG+fxSxgmxb7vdQC04SVqRb2woLIQ3piITNH7hPgL+VnO+sy+VAItwjBUN1W5
D3752iNqIx+UoIycQQ9tB5OXIF61k8coy3PXGGcwM8Q6wdYBgFExhWmxRXs52SUu4MLYQtrBMSLg
aqhb6GtMgsjGsZxNxw5vVRBny/nOBBLavwcns86sg52Xk0sIoA2gUIlhHfOkb3AdreK58NWGCqyQ
fT5314EemJkhLgNWmjsXo/dZjUQn1Ctj4C+Frh59XQ8ClkzrTAJ30xQEzcpTAUX68iY0Xyd12+ab
dHxVp/u83IEbQSOHwBaoteTGzqRy7qQ00mTOLeglFbfK/BpgxC2Td1Jx18RfWQdw4RU1RTmGRReG
dDvB7Q0r5svhjZnmlkahaTD3ThFomxxclnkbCvIy7NMvtuxEDLeg4AejGWViGiNwqnENXJYApjE9
lCrIzbtNLXp0LHuqE4ncYqplWnd2Be8wYzHzlZQcAVsfh78zsErXqp8XW9BglcWvUN9G8X6eBNMC
19cVdZtzG82SPFO6DFeS2kY+saS7qsi3Q2bdX7dUkRjmCU5O3DxWAdWYD2z0h7a7TYw3kzxeF8Hc
6P+9dUBpORdRtWZQFMDQBPjaBqU0HY+xscbk2et1MSJNuJulHG0tgTK4SzNrpU5ICUzhDrhh/nUx
zDfw2gC8GNC3MkML4p11WE9SjtITuhYa1Y/rBAOeYGzGyGW8lwwR4e133oiTdnZFMaVPtkcPmhqV
JWxPXN0UtSdH0r6AsZeTayQJIpRbNM269YSgzQR9l7mWzXZtTY92v+n1X7Z2I6u/SvMXG5gid3ZX
eG1Zetq4l8wfltG45hy6/3p1zr6X86zIw5mDXOJ7o5oWDjE69AzX/bBNcyAzAvC2csIuaQV+b8E3
nAnlfIMhTYHaSBDaFn6BPNsIUrUmLnzgdWN0SnNk9dkQAtItuXj4OzSCsZQfUfj2DqTo1cKYYAis
MaDdJZnlDpKLzgfrJjNvC9p8aUb+0BjS9voSL728TwXz7R5G2hWGjqlxXJKP/fiukK/Qlr3Keiqb
bZeAq2a+r8x93TNYR4EXXjhjZ5EKt9IAjTX7pIfoUrecfHgfQY2j9+/XFbzogPiOy07iIc7zKlkQ
JCaFFGCmO0ParmP6UtIZSNOeav1oLMxLFQ4SqWbZwabcOY08VGSckj5WSeel8apEu7WNdGoG5hlB
n/r/se3fXeSqAWRqzmHqqCgbEUWwVlT3E91n6lbNVgOoP6Z5E1Jg4e9BGaQWggh+KUeHlf9HLOdE
+5AYoP7C265uwCmZ+ilCwziL/Q7UQU3roSbvlsGPIVkrUeOUGXDgTBdo/g4N15n0kBMP0FgBMBqR
q+ysfW0I0gds4y/8FKhWEAPIzDty595MK/QwS1gV0xi8hKL1rhscu78LzG2bvg8iRujvF+I1eZwh
znqQU6nBcgxzs0FmRUFWIlJWVbXNpF1cPQ/Wo64fu3ETl9M6CX8nmJhR7nNZ1I+0fBhPFOdstavw
cuwSfIjZvBX9vG2yeaXA1/XxM5HctH+hGkFi46mmG5qsrh+UpXiPUTn8d9X5LgQGQTKhFQI3K2Iu
IBNnQbUygmOA0liOF1P1y44+E/PvpKKCDEwJQCF/n5CTO2lsDIwQdCoiPuvVzmRHL95CEEia9bNh
besJ/W7mIyGiuVzewkDmw+D5AKkCHHs2VHF+Ew7yCLogyQJCLQawE+qO5BDqB1V5aYaHUtTrcBH8
AReXMGoEQMKji+QCeZNRNQygs47ct9XP1fb33ad/8xh6wiTqpVIo8LJLBFC44PzUOWcSShUI02ew
pr3oDvj8HOcABj3H9TcCv23zMRjTBxjMeOXruKrQk3i+eiQADhrB/JjrHUEc+Hb8z89qdVwdHYjF
L/z4//s//Mva2Tr4BVa///07x/cdv3AOB9fb3N9vvu433v7+5f7l18tGYNTsxJwebXwqxo2AhMh+
gUSEO1F5DXSUoATYwui27mq1it3vn00kSNERFkFfCEKfCZt3ZiAInCB5LPM0p1h8b+95K28FpX1H
EA8pCzuMLmHk48HxZiDRwDnGRrXzvI7rGEyK+/3L3jt+rNavn5rz6gu2+OJi+l63E0nsS06OJfgu
lMCOIGl/PGLbwD/5FxuDMiumiTH/oKH14lxAXNpl0sYzE+B5b8fVb2cNc3A3gmjueyaZ35dTOZwi
AEUro7SEnOPHx8+np6fQmZ0nkEti8tMpXfb7E0T7B9/dPH5V7uPXI0hR8c8XxfRlxP4QvJEucqxs
aVHdRdcpRkDRwc5F4Q1wZouIkTB67Lhsb7dYXsa66W42ritQ//s/dqn+P8LYUT7Zx9EsUMaomTAP
1u+sHtY4mZDkbTyBqAuaz2+9QPkKJKxvQlHO/aBaFdLObpmoIzsBkMbOPfME0A8KeuzXdTNaXswT
oVwkE9rp1Lc1WpA8QI04+C0Fp2juvEDd1I3d3+vX9d3h7nDwBbt4UZ7jteVukL4eSCSnEAwXWDqr
1dP63b0ReZXFAw+ggD9rqp1vnxkqpGpipp53RLoMK3q3hqk+i+zkIvLg1eGMElU+QP58C3rzVtu1
cyOS8J2LvbBENPxhABiAwxizO1dFTcpCStGww3Zqb4LttfV731uB4rXyP2GVzEY27BgIgsllD3Ai
mPMAqRrk+axAMLOQ1Hnr3beX1h9xI1DgQbb+4HkmDoaDy5KRy3bo/HLWr+g8cIEQ4yLqdwr8gx3Y
XLdde+nKAD3jnxXhrgyriICOrf1nc9lN6h3//LbCvx+PuEjZcWW/4Xf8HPDn92nCWuHHYwf5+kcZ
7MBc2SaecV6qg7qXzz7q+9NW3n/ub/YV7FvwC3cC+xF9gcpsmv8CIiOJDso3BZEMtyxlaWe61qDR
hQlGTPH9Ayf54LxC+xt3xxyld78ShTX8cxRxIAFmHnqNwaaOgVPuCNRpHVmNDbmhjrpVb6ArY54O
sk4F1eXvedIzBTlBnE/ukkJKIkvF1Vc6txiFdnIXxUPnN/5tdib8HrK4zYeuDlReH+7ch+3Deus7
u5379XX/C0uyXbFT9HK/39x79y8v+/tN73yF3uj8ErEhs2PJfSxrHWSEcoCSAQ/b+bHV0zEvUGtK
XVLIQeO2k4RSnqpktEGmKAAU2GzO8RbsWJnAw14EmcgBY2qHjVgD9/CCwsQKpJrO2pi6EzrEHTxb
eg89AG861ZNdWmDU+rrhMy/A6QmaA/Ttoq0dJ/I75j25KIkWDHXaQ88prtxOW4+Wa+q5aza+ad/0
/eq6NGbD16Rxq0qBmTW3DQg4p2YDVmPNvjGMw1SsYzR7dbtA+Mpa2MUz7TgfWIO4IeklyCtsZ34L
vlpH3cw/s5/httwmD5XTrNMn6o0/RfCwC2cKRSgZ6Hng3QICL3eW1dIM6rm0cRXbgRsmflfeqaHA
UAQyvt+1JzsnjWk5tQNkYAAAyfsU/Q4bRRZNvC+t4Ikm/Du1LiK76mpIQf11q2WBQ0bVB2CxPIyp
E9F/qxPqq4wmmE08Y9iZ783X46q3bCnK3bTpnqcgq5yAJF6hVqPA31+8+oGSALJZDM5YBL34psl5
vURXogyA+GDwIfZOtZLQScPaD9roIxjGX7NNXqJcxRhAcadoIgyFi1MABcG8ifcqwQSdxQ/eI/E1
AR05LjGR7M7KIyp0mnmTjCuDvMam5cuWCPjkwqcwgWjPBykrenJByn3uzDRkv/WsTUt3UluHRvcT
oZ4coCD6cP14XziTMzmgsTqX05SVXAWAMkSGTPXS6VWzZwCpuZL+ltuvljB7fHFjgsrOAHEV2ODw
plD5LCLclq0b4CUGRs+OAOGOzKIJlYszBgkob8to54NNor3gXCGU2ZO07YzCDboUDyN5TPy0y0Hx
DPxb//raLSkDpg1MFeDFjkQDZ5AorWdSRkwoE1aAudvqnaAWdvlUZ8x/QHuA6VkIrQ1OQg+/mzaB
XbiT3hYO8H/2JhqjVhJNbiNZus1bTd8FZDwokrSzrGYrkfK5rudjBVwqTyrk1dBGd8Ag0NaZPuxK
0m0CCXm5UFYHwTVxGZazTwXACHIsOKQXEBhJrhkRARaLO5bjqlLyjQxKYWogQQ9IgniK3DoJXHn6
DGfdS1B7zjURtdPCdrABKIJJIUZj8/3qO/GuNXoDMxCUY+ejAZifD7LUr69v+IJtQQLiPYK7F4Ot
3KHMs7zOK4rBWRCd7IJWXhsEPKyFINq+hGbEyBowXIF2BM4RgpTQuQm3GfjPiY0zOa30lXTzc/Ly
H63TeJZbt86afjavD4Nr3Rb7Q3rbONnLo/QU7aoP06MCfS9zK99fYsiA90GLN8aGz7+kT2qMK6dQ
uJxSv+ifTdrMjtlNm7luvKbpPRo0D0qF0kQ/fPailsLF5QZrKpPPaCM56WXbFcWgQXptRr8oJkOm
Stmrs2iiZtFuTsQwV3xiN2GmWJncQ4ypUkBpGTek1N6vG87C9YEeP7QYwjyBo8GnkNKkbVIjwI4a
060W3AzFG6aGu+nBat80dA6kgjt5cd9O5XFBVJI0QHIEj7JrYxapuYEjRAxfKMDj3mnSB9iNuvEZ
VeLrSl4mj9moJeiHEA3AbMF1dL6Q6VDZddVkkLqRurV1L/ulS94xn2B4moci/jr9/HVd5JKFnErk
9BzHhHajBD3rebyharkj4XS0KtGUx8JljMlgcEmihwy5eJ5oJUDa1tKzHNpYrU+DcVuj9GSj0jMb
xL+u0ZIfhZUoOP3fhLm80Xf2mE7WVCLhdxsdptWwBV+Bq3yUB+0zcUTQ4kJpnO0D/ipQaAFp3QqE
ExtjHa+VfbOfb4ClPzn/GmUcBoL3ChqSWWZF49fRppI2aUpdug1KlGr7exCV4S9zXZwELslmmpXe
yzkkqIqTbVEORd4UvK+dYyheehh2s/sDdE4inJcl+9Bw67CpTXQa8s19clIHTWm0pcu8ob7DUFcr
3+giFJbLFBuUQ4sywaAW+OwRAZ+fr0AH0E8zjaVbbJNb6/hk/CJb+2beyY+p51qY/kO3rSvF3nWL
XDpjGlwX3LCpMhfGSVX0iNRqX7opkH6LxnBCdB4ZqiDUuahsoi0Nyv0jhnnpEy9Mi9CMmmqA87gt
qTP6xa/StZ5I76Rr81gemhdjU+/t7SzwIJdpWU4ud8nolTQWYJLB2V5/TM7gzbfFYYTzWqmPpZP+
rg61E3kYneg25BYA1a/SDh39bvaDetTRt7Xg7v9OGZ09t7nP4Q6kISVGKBv4nK719Y35CCSUveFV
PnmsSq9dTb7taZv6EN+mr24qggRYuqY0DGAqjD0cEbRyvgexbHatXcDAxmTbZ+u8zTxlvEebQRH8
bkYxyTVzz5yyrKJisAE6FVCz3Nq3hpkgLd5VrlXOronGDTLe490dWzGwNcAz+K/h03AxAQYPoz5I
EunoYjjXTzYH4FjIaLgdTB0jTNbnECJgpa0hyNAwW+X10lGhRrcjAuEL2txCVaogimVsotVIu3kk
mD0e9OlfF6agDkp4KNFgARneyrk6SWSGRj5SRBXP1od5QDu5A4CQO7CArQxvcntv3hHFKQ/JBp3N
153CkqM9k80d1zppaN0DgcUlbvuVvzSH7E7dA7rQgpHaaBx3VfARP8uv18UuLeypxpzBNPXcdXkG
qUlymIYXPRKEMAsHAB1u6CtAURotkDw+fBIZ4OmJmFbUrWSnAGxmYj0pLXBWfBKubdHI/1LIdCaQ
u6+qNLW7qoJAaQ+a94NyMPfgCPKl361H0bnhyPtW4GEWVcRVpSKzYCAa5S4RMylnFSyGJSjpMHdj
T+ugAE+K/aWaP6Us3KSg0VKAfP0X+6bJBuBObEwZf1vTiXNvx3hs24CUmG0o12Y43tSx4V8XsWiR
UAvFfoL9A4LX+WmIAQaRdaXO7qmfkvaSxdtYPnZIZYDVaXgGpIk13xG0UcQ/sn49zLeqIehVWjLO
0w/g9jLVp2GqCw3GE8zSTjV7cqvV+ud1NZmF867lVAh35pWyMTAoBC07DNxK+LMF5j2IDgTneyGi
MS1QQmJ6go2D89lQTILTeLKZB8Ozq6ssV5lST4lv61KE0rKk0IkkPic6J9lY5amCE1DWq1wLVilo
iRUiYutlZs2vG1A10BpkagylhVu3fCynuqYBAkO0FVemjgmb4U2uyaFMqk1kGNvr27QUzqAGAVoC
FTVmNNPwV00SKJUU2KULQIpt32M8kxprs8kdvPpXKWBhZPUOc65OVhPHnm6I8mgYzSEETXOt/ozC
UuA4l16Ep9/DL/M0DaBu76E/mHZey0HxtUbZ6VWxS9Lors0tP1MosKtSH5R7aJVDcvX6gixc9Zas
M4RUkyCG5d1O1CCpG7RhBR6B2cmV7aS4CcIo1LByCZ2rokmHBatibKbInwBFzgbe2rkzwHBDpFkl
6iNl1jqdvqbZDzl7uq6SSAZ33jMwT8RTEOGyU1EOC9YFDT0xI+DCSTzThDPcsK4mWWmhiZaure5d
im+izItEzN0iXZhvO3HQTd2o5thDl8naobUTKTsrfP+b5UJzE3ByUabj247yUSlG24IiNkWCfmNn
saOJulSXF+uPDL4k3KaWUZUNZBjZrtBuc3ODjrmcPlzXZMGXYO4QoR0aY1QNwBnni9UD+A6z/lis
3Oh+Vmp96LUqc4aMuKMSrClJHq/LW9ocli/HbDnCSfSzncszJ93Wtbyo3H7GTDq1DyAhWQ9p8nJd
zML9hZkwVDfg8CHouz35xAa6sZlsq6hhA1NzKOz5ELUf1yUsLByyQog80MoIpji+QhuNbU8aFfG3
acW5B9CmwkmjMffLbH5UlLh6UMwwF2zWpeMBs6qFB43GUPvx3OAWr1eCdKjbyo3nDTguOu1Wknea
9rtPHwMR59jlRp3LYn9/soLpmEjorcN7hvY/pOErTZ/bUnCxXFo4K8kjBYUKH4BceWYANSBtEOkI
GId8NdjvmuoH/W6YRBD4lzsFMUg/oxkRvCAX2fw4UNS+LRGwVf3bZLwHzTbsXyIEqL1An0ujOxPE
30tmZ5eDPOD6H8s7s/tFRalQds+e3/sEySbru5XHwNuP2xKTyHDRnYGgLN3M3Z1RrKXotQk3wGWp
yL5SBEd1ad1OxbHtO7GAphu1OWDiwNcN3NftTJt1EH9I04YYomzakikgm4ZSBDCtlIsm2hZESzjK
FksVpHtNn+9LwPNKTe/IWiDIziwZNrpFkZLEyAf+ZGqfqNVqVg9mdni8Qv0yTaCxPKuD4F2ypA0C
JVzZqHMBX59t5KkIRWqmeEzh5JpPnT7UySGintQKOlqWzA3tqAaiMtSq0M18LqWZTXswDEgZyQ4J
eRCciQKdJQvAkcF/GiOJcHHcUmVagkneOqlc1V4b1TMJPkPtVk221kgFIZVIEvN8JysWS7lkVeBB
dg1JceJ0q5v3ug7SMHmrld51x720/6B5AFakipAWA9XnoqJKagko4RFOYfwia9Z2iqgK7FDXpSyZ
AMIDhM0qQkTcRedSQAVvmdqcIUKYbihwsghwTsdnU11dF7O4bidiuHUDSqwcFhrEkGYllVuA7M3K
rjY/+khgbIuCUORGyIvsqc2D7BUVRgDTGIKsVN/nILnaxHWEfpZp/jB740jCIPevq7a4goD0w6g7
SvkqX6As7STo2wCRghxrqOFHINTbSmPladH6uqBFg/gjCO0Y51s1pLWhom4A+CbjrR6B6JKsZF2Q
jBHJ4M4q5n7qvh8hI8h8Y3jvo4cqfrmuxuIOoSTxPYVgKt/J4ZMjpNChtSJABrtWfkfI/ZAAFmMn
24EDoLvrkhaVgefBcw9YH+DHPV+wSAuqUc2hzNjGq4qqbpLlb5NG3etiFg3gRAz7+xOFLDqiKTGF
mGJ8zRJ0iPlUASNF/3VdzJIbxcvqjzZsXU/ElGqXSMgkIVSUtLXaWy/RJMpTiRaMO6WTrg5p3zNN
6I0O0gb7tkoEUIrLu/+PFpxXa/Q0jOQSIoLG8uLmpU/XdZi7kYbEvym4QRce4IgN/1ky/mmCitfY
1hqE9WxUUx9BF2bNa0n/MHrL68wcBMmaVxvgvEzKYZPO9t+c2BP53GmiVCL6LME16L3tDNo6aEdH
FZWoBJumk3O7kK2cRnMFJbNG8szoVu5sTMP9/44SPxGVpINm1ARChuYIIBud7EixvW7fi5YBwiF0
myGDg572cz20qZLTbIKIKX4OCqem/gC0wiB041oEtL2Qt4RhnMjiDD1SxngCkh+uo7Wy6nfxTXlT
PqPSszFnB4xKqZPe9Rvz6bqCixsF3FeAPgKdECHkuYJBk9apbFaIUqJntfaz/Hdfbq6LYN/NR97o
1/sjgvmQEx9hRrMpzwHTK3m0ip+T8iO1XcwnWiNxLNFdsXy8TqRx/rXq0S2S11AIE3lK7JD3Yt84
5lFax569Dn/+/1TjvGyrGrEZqHgph5anBJ9q3HvRNLkIvUf95zA+XJd2MRfM3nunK8lZY9pNrd5G
ECcD+twHuvQLYPF882bYNZt0az9Lju0PfreT1uq6eYi9f4/6zH0AZ6JSDzh/ePvKNSt7lRaYw3eH
6VWn41pR30l11HqBZxaZJ+eZR7OKpEmFQL0mPzITc7UGwJGSiApCDJHZfLdinRqpGlbor8PSdqHf
BE96AfLz1JmTDSAcS2NTAkctizaBLKI5YQpcORx8H+SsTJFeGZCLk/gy2MnWnp70gMnsHQlcEAoK
F3Vzf92Qlr3anxOpct5ZxbVd6AmEKpG0rerRze01ad/HHDx6tugdJNjCi56I+b8epugjh5q523TV
QyaZAp1EC8l5GdKD8bzMYSm9/K4nbtXtzD5wqL0BPxy1HVlEbyZSi/MzYzZSM2OW2cdbs7spy6fc
er++TeyTr9kG511io5v7kYkobUDk/Ux1wbPkO6dyTQDnTyYrCI1kgABr6l5mKj0oduJUSnQfZtSn
hr6Pi9sqC70kF5ZFLgaJzj2JynmScEZrrhVB9KBqz2reH5Is3Jsm3WVavGtsgBqAQrlUDN+qwr+6
j0xkSvAyQg2SC4AKQEb1aof7KJE0FD8/5SRaRzmm1ufAA0rHcS6Nv/FiiCGAk4E3M0gWzm/ACE2N
FWZgkSceiGfU6Glh+MdCDOLFY30ihjvWWo9ZoIRiTbt4WOWW5TZjfDughpurvyO7XV+3zoXK1nmS
k9MKF0EZazmSnMEHCOLij/ze2ILHchMODtniCtolk6O8J1vRg2AxnjhJ5HJqmmVF5DqCXCMmTpen
rt2DZ9xrZODDlq/R7FzXk52yi0NyIo6LkFrUyGQrQN440V506xXgjHO7SibBaoqU4s56M0d5r5VQ
qgu93LpJgmdMn4zJQwm+ayK67JYOH4pw6GtA/dPUNe7w2XKg5WmNJ0AUW9syepVV3U1y6hpm5BGg
ndHpUw6zx8DWvH+/lqymAPA7w2SDa+cHgWKoQNIG9vYwqv0k2fvaVu/71MKZA7zndVlLF8KpLE5J
BWSXpcwyExNJ1xEGzcr7ft7UdeLbkoOqoDO1ItDLpQN4KpJ90kkQkddNkZMI6lnye27tpf5r6p7T
KHDnRDRysCgK+QM2cKgT1DbPRbVjM6QyOkbQWbSJ4g9iHQJargjxik4E+LR4TbBcxX9lcQeun/RQ
sRvICsELY2rbLCKOZN1baCaa7YNV+hVeDfXkX9+/pQv2VCp37rQo68xKZfsnHa1pPZSpYwpRfJeu
2FMhXNQwWsFsFMjPuSkpnUr7aFTBWVsUgCZXAlw/wCJbXJhgjFE6KDVcvxEGx6EKHnpKt3+xUCci
ONeh60EEd9ig2GQamP0kvo3q/TiJBrsX9wOsAID2klFn5FOKylAGI4inkJQFbaw8vHfozjRVgYNY
PLR/hFxMIRWBgsLwBDeohc3H3D3FdrSNkc6efrbSYwIEG9WuBZmyxR1Cuymq0d/UINwOUUmmkdJi
h6LkmeR4xfh/sT0n/31ue+rBNsLShIlNBZLyUYouh7CUfHR2C+xg6aKyUIVGXwXaDYHrce4SjGiI
x1iBIihYZ46m9Hdoqdw0WryuIxEu27Ix/JGlcWlfdDipjaVB1tCrXlO92iWQrkVVVIFCfNgkIyw0
4wxC9GwAozSgNx2MnsSRCDhk0ehAvoU0D5qCTL4bHfV6Yg3oOXbpPTLlwb03fQKiEsB2q3wLjvX1
tCvW1Eu3mLrbifp8l+59sBz+kc35VhCrddRiGQTKhmfCLHKjPK4cfYrd2Z6cCvxR498UDAEUzoim
gYYLGjnOtdKpB16yZaKoa/jacI/2wqb0qC4q4yw9qtGkrslAaMIs1kVbL7jMCiM30Puk6b2v0Xwt
ARwqSENUjlCD135niXmjIzuYUOOQ6L0g07pwRQIoCbAzsHc2O8mfh1keizFBp5PW1wBOy0jhK2Nq
O30KDiecogJogsIs3oI3wegZZgAYgwoWl/MmpOgLGiio+mUBcHLt+edIbZEnXmgWBRgUeKFQf0XF
FxH/+UkfZr018h5VOINqd/mAZjJI6/bAQCt2EqXIHEzSXRJm5h4PfEzCzsmPhGRoOzOG1IlDbHQi
mvlZcAj4JPTtayZKXBcIMWkTqR2YVaB3N63SKsR6U6fI/v0MAtP8HzGcM+1R2ZYrA2KmcEKjlaRT
l4C4x5Ei+vO6215wCpCE6jAebFhh/owUNTIwdotYrqFD6mYRXjVZHEueQqVtTWN91WQ2yFWn9nc3
lU/XZV84PoYjYAB6C09GDQOAXHBXySV4luYJUPj2D62OHKn0Nbl21XF7Xc7lE44JApMrHgNgq0Ig
dG5IEWirU40JCsCFpRhuTyY3BhHYHB4CdRVJb2Hw3BarqXgl5noyXEoe6/nVEoLIXZwa7ju4be0S
QB6XAb4jTgPHIsEqs1dmfqeNnlYda8sJioOJBkHFrwtwnceHLBSkQi7cMPcB3MPkG4erJPgAbEvg
jFbogEzcKfQYGTE59fMw8MtQFFgvbvPJ6nMvFDtuQbM9QGhLLS+pds3Ekowr2YoFIc6FJ2TaATwR
05O4aghPgFjTrJMCC0AR0VQD/HxdET9rYo8MHp0El+mFH2CibEDGgVcWzL286SrVbGYoygBIXD7O
3TYfXgn9dd1ql0WgeQzPSExA8dd1PmLkICcA3mQ0qHTyqPJFq/frMi7n4b71+EcIdy9HTRTMjQFA
dLk15RY0Ihgal9SwfwOZM6rQVqJtwnQGoeOUJausqsZDVwH61Z96Kd6mWawL1vXS53MfxN3ZdUTm
KtYAhxERz5TdBg/YwPL0YG8Oj0F0b8fb2l7Fve0Z5jHW3UYRfQATcJYH+f6Af9BGOKdk6KFpDTk+
YEanSaegXddXta0hH8FiXOqxA45UG4i6gB2uP+VBkEG7fINy0vn9IGOuSWCddgmaXrub2QSaRfzT
AgDI+Cpbq6xZ1fHfeOETeBVuxYF7S/uqhsIjAG3TB1odc+0rFnXULJ7NEynMNZ7kDNROkdKQwaqk
4LKSm08r3uXW7QCCN100vbroZU9Ecd4ehRvUtwusYVmNN6OU+SCbE9woS34U8zLg/2INXOBbPdem
NhMDSP6g+6Cg2WhWOagL6Fsf906PZPK4vn5Il/znqTBu6Wa1loA2BmEhiH7qOEKGjnrq9GMenf+f
IG7hgqkgeTVBUN+ZTqbf5sYq0zQn0URnbMm1AQuD0cTriKR4HKkoLnJ57OA9x6bxys9pGB2E5Z6u
+E1NfCt6zFTZU0DpivnOvvGoemvUxywTrKvgK77BKE5MEujRpSFX+IphtEGYsRuL0lFFpHVLm4cO
YAA0IXvFgrpzSwHfMMiAUjwbg/CopZ5t3UiT13Xe9Z1bUgVhDUPkBavPRdKikoOCtBhfdCMAxKJN
tpXAiWTcXRdClnSx2AgVI8SFKpx90FFJZJtJUWSwi4BcIYNzTkZrkxBtKB3ZyjChmUd97Y/JOBwt
a658ILXPR70MczRw0zB+AIaIVf8eJcBPOnYQYM3cLG8Gzwoz8ltuMz0BK1kIzrxSL+R61VJaVr5m
5V13GAYwrYMtWp9wLzRapYEZtwhlwVIuKqmreNr8Z5KFV3KoVaOKwSpshyPmQP1ccSYNUNSawNUv
eSn2YMS7DUgiMt/8V1UKO9dYzLoJ+1WVmF9ZpWuCE70oBKlahj8D4m0+uu9rHGhZtlLX0vJdFtuu
UeoCEYvrBbpPNOGxHDtf2TUG7Pc8x5gyx4H2pumjURrHmHTqTbVoymVJHbwGwSeExBzgOdglc3Ji
Ewvl3JHCQSVB6ljlfZDfXzfxRQEM+QjJAja6x13+aZWqmY0WRlfJZYBVbSURMMayACBi4FUL2+bz
2XVE7axCzhcBhDyA1zR+kYZqdV2Jy3wEggjAKIFlBvUc3eAbhuqKRFGUJBlK0NNaiX2b4DWRe5Lh
qfpLkg3epBxmGdw3RCB5Wbt/BLO/P9mfoQoH2mQptKuLH8NgIr1JBEOHS+Z2qht3PNvCaIY5gm5R
+Q7YGtyDvmQBNUZUPV1eRExVonkajZJIrZzrgsfEjPIweJLssgK9aP05NaGLKKwZkjt7CoEMV2QH
ZLmdMPgxk7+5im1wZingp4Gt8IDRw9DPYzdAep0YkmP9D2nf0Rw3z3T7i1jFDHLLMEkajXLwhmXJ
NnMASTD9+u9Ai9ccDO+w/NyNN1NWs4FGo9HhnFr10oR8ZqX2CjDElRO8eHlgihToW3z4UfREzLay
pmng8Tpbuetj1VV67bYq10o5SzuHsYT/iRGegQHqdGNlwuFNE5BENMwL5KR0YhANTUm8u34E1mTx
rMfMEK2A4yV2kEX6Nyu7KdJjVt2Zwdrr6aLAiIPGAQlBRgvssgtqiDCPx0bDpeUCw+83a9DCglNF
MjCMmyh8R/V9WmReST/jei2sWDZPXPTAazUxqSAi7Ng6XrZKSTNkvcAREtyS8jSad1G8V7XfJd0Z
xoOkPgdreOlLUTwmMBC1GUC6xtP3fF31uBwR1MEszTq6x7SMXfyiYAO10q3e/xdfYmJyVQZ/EzCu
hPNX6l1EcH3hBLRa6zZKvQvCZI2Sa9FhzYSo5/okMinUkh9yTGK89oH8TPI1EYtLhksLnPM84hWH
56SR2MMk4UoZJfabhvG+6kcXTKo7q/9B6zVYsqWHiT2TJiikySUF3jncI1PwPBhl5gcTcEv7n1Yk
vQWdfacYb9eP2uKLHVNuYG0FLxT6KwWbwAialMcSRJZR9dBPuatU8QuxytdCBq5JkHkGgJhaFB+d
QHvX7NFTme4xq/JJXa54suW1/vspgouhucb0kOL+qZXWpRKcy11LfWa0flW619VeEIUKioLMJW4I
IPAJ5tnU6kRzTqOHWS4vHfcJ8SJjZxKM+Y1recOFTT2TJWxqxmO7MS/gOdHKbE4vNHwfQoTPqelU
9W1Ot9dVW3CewLZE6zSQ2PgwnOA8zbiJy65ncJ5p44ZgiOzBsWu0jzSYvOuSltId6ARGURf3AhDX
xem+JEhKq8w7rCJYNepns98Z0qFXN7b80CoAAKQ3JFl5fC4tpoKsncrJywnu1vMjb+VMtqcAjjOb
7pEmjIrhRvX3LPG7tvnXygwah7iJaEitY4xMEd5+smTWoVzhYm2YdTMgxHAGlsJM8tAJUnJv6msJ
0KWdAwgkxjtQGAVvh6BbSAgl6OHB6R/aLZMsp0VqOWQWSLjWwAdXRH0jaM9u2LpRK6OVICpQVC9p
jhWQWCp1M6yFlEsXHVo/wNIB3kRb0b9/nwmitsHaauph/FUNks5QyoAkV6j0Zsz0B2lo4gcrHrWv
gJrtBhM66SZKTHRg6pFZrJXQF80VywvMZc4EhbHrc9tpdAJHbilAZE0D1+hbd0LPS08wV7CRZDg1
JLYZRSfm/voxWTTZmVghrB5I25t2qGZulUj3tLQ8FpmvZWRtJXu6l9H1CbamFffGLUXIgqJx8K+m
gnvrrKSgeQ+RRHmN5R84ktnEGWMPhgyX0DjdP9O+8LMyEyj4uKkJaFyaEFiOEnh03uj0kmNWUS0T
t89/KNHu+pJ+n71rCgrvCCMAl1hTaFhT9fdQ+UO3VfV9aN8Se0/0k92+sHxDjcwxkn0frLigpbsD
zzNMyCF4BEoi/31m0rJVNWhLgxlJxTO48lpM/HWWKwN0KyYf/0VPDv6kYwAU8b2wkSnqh50UY12R
1ZCBnh0DX78fwSeV6zBWNPPrYVL5mErHVImsPEkYhPZ60oIumGY2rvIoXzHmJeUB4o4+FACH46XN
LW+mvN1XNDEwjgiaX8snRnWjJ9uk2VgShpHyaeUqu6DTAnghRp7/J03M8ZWJFrZVbOBBX5wYbhSJ
1hTU0w/wXXhB6l6fA7u5Vo80Aoarp7pkb8bPVXILPy3lj2iDT+4HD9XQZOXDFgJPfBcviqFchZ4p
wZMUsRJEo4lVAN+3n9LqNKrtSkvWkocG+gtHAQC4IhGxdO00iGqphZVNaUxSD+VdMIaNpN+r9UTj
DeBu2qfrxrYkEbCRGuCIbQwbi7gNHZVG3SrAPjbFdXJiIRoPmTylR9opsReE7VpctCQP0OXAPkK6
Ay8w7jdnpjSiRsUGivu1KgCeDl6yH1M2HWJFPWVRsBJaLjnE+Wryb5nJ0lmL1jkq42rFtEJJf3bs
xZz8XkH1+G1Qj6q51gKwaCHwDSj/4aAAWedcIIbDU04Pg6dJFLlB3twSma34oaX1w8g2nnJ8hB+0
Reci2iiZyppABEsPcnZDhsch23f9w3WrWDzw2CADVVLFxtz+uRQLvQzULPmBD4v7VJMONKJPoxX7
IWN3UVivxJSL60YQ3Om8gwJn61yc3IY94K9x4jVGm5vGLO1bc7Jer+vE/4h4e+Bo/U+IYA0dnqsm
YRCSFQBGRUZGSlIv7X5fl7IYb3BUChR/4cZgCOe6VNYQdnJi4j1TSae6B4SQXe3jPtpJAVB4Un3H
KvumN34DS3Ll/v9/iMazDoEXkqGW4KBMECHZQWwjAEDnWxt/KJLpRLW66dDmO7B8mxs/ADG1BRfV
imdcWlqkUsD3gXYUEz0w5zqjk9RKSirhSaBOXsD2E7+G/kv6BDPQf6VwK5of52Fq5D7iUiQbxZ8K
o8Oh5GcGdE16p+yG7YR0aZHYDwMBvuAU//oPWzv/AMFMraTOqgFw6shsjFsyfYTBnT5u2yb0Wf2g
ys+W9qeK/73kcKa0YLUUd2wvqfDPBa47SdvSslk5fEuR6jcsrIFkgIw31vmyAgCMIXE44lygpUBT
fKV7SaStLu1YilmleG2qbMmBIRMFqCBOUIhE0bm4Rk66SYvgwMLiRrF7N2l1t0l+GCn1r2/XklOZ
CxKi06YyihANEpmrV8UTm4pnrVibv1iye5RCcXcCkYhjPJ/roktRX+kdj7jLD4vtE3o/rFUJl3Zn
LkIwesnOS3hHiFCzJ9xcJC5Q1jJcFrotvU/Z7+trtqYQ/312xLKw01sUpnDEpsyXSIV2I0xdSSuB
/KIJzJZNsOkYXNB2nEKnCAyVXXasm0dN3dprz5MlZVBO0MFRQdCsJia5tBHGLgdW5spRVTqd9FFV
dNeEZKXEumRnAB+CY8BlCaBMwaAD9KtOeGRmQNBA1R1Y1Qw8ykrycn1nllJ2aKdE4wJa/lQTbCbn
WwMiU1KwnieUBvVnYeRbVdJAbC27I3re0VJ/2zefWm95dKw3IbpsjBBfVIVuxtZGSRaf9xbwaWy0
5YEKWOyk0CqzR3o9xxU3tbpTxN3gpANqwMAkKIH61Eu2W8bUsSs4YbV3J3n1C/jZFe5yDv+LqwYh
JBZdWIwIhUAlsZBgyBlmYsEv3AOKxaSZw/Q/JJP2upaqToH+gBD81oGquIZVrwSXFyESWlYBmwik
MwuVBLiA8/1oslaXO00GZlc0PDTTVxm/t1O3G1PDyaZqxUdfnBguDIgzeG7zASWxdQ1d2mGdMAUt
rFNTOgGRdM9UivfSJu9SRqqVQGJBGubteQkNOTBOUnKumhyjCGqVCQXQXv5mVW23U2MLzE3Y9Qc0
n8n/Gj3gQYlMogwQLNwHqgjchMkNXuRKkdcbBuCA0LTwkaBKHSojyXj9FC1pBvxufnyAS2yLFZgY
Ds6O5Jq6ilZtoxqU5F23H2Kya1mzUvS8cAvQCk949DThLYBZTsFEQXpsjHEDUVGT73ICDNv0n+mg
IOI70MMwCk6iWJgOIkkGxA1SZkmbKU4XNr9IJDFPncjv68t2eeIhCfllHf3yMpZPBPyv9MowB3Oi
bqwxvw0mv2yzvZJ3G5PWx96M9nbYODmo7PPc2CZWlq/Y/8Jh4wsJXHlw5OKJIMQoo05JKWG00m1s
s3eyYSSu1nd3SARHvlLgTjQkqvvXleYbdOZjuM5/ZYpgKMwy66bHgJQrcXwQ8kM2UwcN9Gsd80sm
iblb5JUwuYRHo+BHGJlGogQqdU0Eleix+kpgjgaYs8dG2lzXaHEbMe0AjDmeYcG77vxgxwB40SdD
o27ZAyYf7+82b9ANbwM1F9zscuRYjHp595qGstt14co5v3iOY0Hn0gVNrSHXwpBCesMG4ud5GTh6
3G8QQtHbKJZGZNO00xhUuju1ylqL0OXjiEsHgjvwML+nLsRreiwlxjqDIm5Kjqj99k6rsT3s6lkZ
1UMSaFuWprcswiRPI4d/rq/80ibzCWvQDgHXHSwd5wtfWPWIAWhCXeD+HvtmeKzC6VEK5Xc62R/X
RS2Z7UzU9zrMQrhxrCy0a1oQBf5zrxyL/JR0ZoTqrx6snMolFwceOp4Kw7oiNXaulTq2loaEEQV+
MPExKPTR62tQ0t+xhHgKORsHMPHRsg00r3MZoQTuNJaqmOZq9lT3ZHozjb9YussyzSmad8Am3pjh
y1jtg+GJKr/w2HZpdpSqTT7tSLEFeJUx+VW4NapNUP9rLobHHkjTgbDRAuWKOHZYGR04zxlajpvg
qZ+QfQ4xhfC1mg++NJ7vEAdkKxjfwSNDWILB7rSu5mh9JXjyjDFwkh59QNpBL8x/vh4hCRrB16PH
E10B54uNdY6TbzC4DiNm7fRI9PcxOFksXomdLg1HxYoh/QfKZjAQiHLswdAx3oohobbPTBR9kboO
guCfy13YHpwEUF4ihSWrIsphwySjqfkwfodX+40tF9KxrFXTU/voNRz7tcrh5cEDnxCaLExQuGuY
Hxe2CTGA3LUBxuUkVHyHlm0NhmYqkq08npbWzgaQJoIijAAgE3i+R1kW06DLMeuKGl4e/BqnNYpS
7obPTxz0wIsWyiCDhdDyXACVy0rr8w560K2GBoA8R2HuBmC5aCreo1FsxRaWrHsujus781ep2jGq
AenDVVjhT3J4a8t8Iq5xLPPhume8vH+gGDKnyDvjOXjRcIt5/jGcygEQRUy7kzLLV8oPe3gk6qs6
sdyR7c8uZmskFIur+T+hF1PDLTpnTaPtMQ8n7Rq2iYBgILvSkG9jM0YbqbqymgtGyKFWccNpCN8v
MPFLVUlZCWAWVyEv9rSRJtkrpffr63iJBoYjizY3/hZBHh+H63zLRjlJbKVF3FlTlKnLAVDJkhtO
iauOyduYmM9d+WpImZcGD8AJ/hplACqkTm1rHlPWoBQup2GEj1HPP8Y207ZpeRCc0p/SBF/f+mjR
RHtHhVK69Vaw8gZIkD7QHXzMfAJwMni+vhwLS44nGZJZuAJB/Cn266pDokcJkPvdPLSe8XIKXZV1
IMRqsrWExmUUjJFRAGNg9ApVXkQz56qWlYIpP0yfo96KNoROamOnmuR7SsIvw2QngBmRlRvushaH
wSyE/SCK0cE+h2nZc5HAVigslBZrt7hVf0xgTon9r4/Ea53Yx7jPpvbxzPbZ7qV3DOdhLTS+JJPi
EOxAvEQHAW9tEeNV3ZIiQ+0ZeJJBelc74V1xj9mqyDP88Ni52qsGWvFtdJc/71JnNVjmhiP4QeQ2
AM6PtCjcoXjthr05SFrZ1K56rG41xzpY+9R9K9/LfboJ/Os2tGTFIBzDxAgOBMB/xJTKoAVMj1us
swQ2pXJrefkWvZb7yS/ccpes9LisShN8bpSRcDJtqEZ98xAeJCc6YXQpc6Tjh36zCiu6EHrjYMyU
E4yI2BlVlA7KjQ81qDYdClpuknlkizn2lQjmskcA8NlzWfy6mV0nppLgqDLI6g/M/xxu0i17p++m
I8NAhpO2X9m3hcN/Jk4IgRWdmQYYm2q3fWf++JPcdA44TAtXdyonfGq39ctDvnYmLzpYBRX5lTNT
sdA1q1dKyLQe8l3kcdbN0Y1ubWej5Q71Wl/fDNuPyJc3xfZ1RV9++V8cCs5sjKsU+DxipafPbKkZ
a8hWvuxf6c9NcFTd1mEb3KrTodyvbueCy0MP0V95gqUaMZPTim+nfpRy59S7mZtgrakbbid0mpwm
t/SyI/pNdtcVXYgVzuQKJtv2o51LFHKZW22QA/98NLayvG6uy/rx/BZmnVFrFewnU9QqUuwOHu6g
btnv/Kh5kSeBwt52a7/7Ge9/Rgd2M67CH/B1u9zHv3IFG7ILTUv0pK/d+j39icQGuttu68/aV9zB
L3GtOL/WupMWJQKnFKDPYN/FVNW51ZolS5SCW07XRbcmAWmUsuZFv8EBL7SayRCspZvAq1bEuC9G
V3ft28Y/KfvRPT2+B16wGbzQIXfq/hi//Dad8aP3IifcbKOb2NPv7OcXa8UVLboGFEQx+sLHu8TG
vmmw6xYxWu2mwX01Pmagw1ij5lqInQ3U5znTIu4pnMjzNZ3ygBVFatRAyEq8AZUhNXeBq9+3K0XI
y2F8uBwAViA/hRc4njjCcZDKRCnTQq/dPHLHQ7wDnNmH7hgPZuSUPUgd6a3sEG+6Z2tgLot3B4JM
vLI1ECRA9rmKkQ4Gt2aUa/AMd9auug8Rd/jmCZip8ub6kV9czJkk/vvMrcZyHiv5AEnU73QXxI4A
nFwxiUURYMRAHhMNtBfNpcpQT2qbYb+U+CUCEE6g7Wi8T4wVTZYsD0EECjRoBEDBXDhquj70YIyE
5YW507Z/ptiNgl/XF+uS9ZtbhMWPMgZtUPwUViu1cr0JiImL72vwepdwCkwfJG176xaBxASk18i5
Q1V+Fxyb3Rol7KKCnJ8FPhppPbFkjax6jV5RmKNcTsfRtHastTdFtFZBXlbyrxwReTWflJyyAXLG
g5p7nYbGQ0dylW2ROY/91vZ5a7fuQ0s/Up0EpEG+6nVrZPHfxR3RqynoW+FJDBCRiA8MVsSRkpaw
GvPY/LQew9wzb2Pf8sYvsql30U9tcrQftR8+yzs07HzFG7v7L3aL94YKVhwDSNOCQfWNnjfKgC8I
9E0/PJCAOqbh9+E/T1Bxo5rJEfz3mFNrLCMuJwfEB2tQ6TJfWJIDbnNcKc8sXfBzUYJfiVNDSywG
UaNUH00l2PSGjbEfcLAo3WttfmV1he7CldBtMTqdSxVOTVM1uWFyB1CnP0bFoXi1op4H3Loy8pni
t63qWupebfypK70i9a8f2oUrGJNxtobJIxmXxXd5YObhEo2OkpEHeNEgkZi1yD98XhewcC7Rr4qp
UvR8I+km0vDWZpwA1UfCNYH8zUQ+kuwpW2seWFpDpL/4JCluBFkTb4RKDTHozOIGQhxlU530fbAx
jvKvFvjSQEo7qrZ3XaulO+hMorBrRB053A4kNj5Gw1z1vr9HOzVrnWZX/zM6PW9WmGknBISsDCPa
5pCVmZ8pcSsjd8naTbdkB3MZQvCnds3U5iFkVPbeaMByra7FCzwTIbisMy2EwASIBCar7ahxo71x
ijzmJx4wHXrvCX1Tv/7L7mBMywBCPF84wTlNGG6X6zJp8CTBpkjOlDu4gwan3prH6WNF2EJSANGc
BcAwwLsAS0twG0MMPOzQyBoA4dsn2Z9ugo3tVrUDFCsn2SJ4uC5vcadm4gTL0ydrytq8aIAxTr0m
6dBbsWbcfLMvtmomQjC4NNCLSVPzBvO/Xv+gb6PSSTY1cRQkIXC/tb72wN8iFTh64z/G83X9Lrta
uLnPpAumOICGyJwKSGcu5kr99O6z28jgB7Y8+an8VbvR7+sCF95bZ/IEwwwp2mFIiQVVjXfsolQ4
quYkQHZS5ZfrkvjWiOsKkJHvVm70nNp8a2fOtjVJiYpA2bha8qMNPKr+KmOv61caxi+5uLGAczGC
QaqSSidJhRjzmEhOfzC3hn+6P8mVU+0wRLjNnIPqYMI18FnoXNdwoZx8LluwzqmuiQpuNCSsHjpH
cWw3OKXbzv/DiPPPWISCmoKV0hSjNH2EgSX9R3EbndqddJQe1tCbl4xjvpaCMbYsj+K6hD62Ejm9
4uQ5qppe03o95jGvr91SUId94wSNgMVEFUdQqCWtGisp5QpNmwbQyshQ6U7qD/t69xFtynf7qD5H
j+NNgtRA+pmukfAsJfHPPkBQti6LMBx6fEAvUSes32l5h6n1sQSxmVfkqMx96frX1NyhaqwZtdOo
r6sdmt/N/pdn5O8iCKexzicGAl++CMdkPz6YW+XG2g435l7+le87p/ajDdA1/WCjHGon3pBt4Ubb
4WQ7r5j58K/vyJKrnW2IybNus/Na1jq16YhviVrqdOZDXq9lXRfNSwMxGZrCQWcitu6ndUynWK4b
t0MuAuHLFsM8dxHilzBCLlTfxR7bYTZsu3Z2ltK9BLOF/xMsbHUhKQZpBgie0D24l/HABYa9E7sE
gxEOED3XiLcWXd9MnrCtxEgC0meQV9iZ06NeUQdoDkLIuRYL8g+/sJ+/goiwZ4Ykt4VMsGcxQQ3+
BvD8vDSOsniV7kIcqesWsnhZzdZRrPCiwSpJuhJ6/QgPDXV+4/LAmZ1ccEd4ssMca81LLEaec4k8
HJkZZV7lLer1/JDqm6Lyah3Fng26+XWwbyQHS763Vy7kxVMwW1EhmKrHUTXHFiompj/Un5H6tLKG
C8nruS0S4Vo0BpozQ+ECbmWX/Q6esxvpR+KYd6soTvzmu2Ycws0YZUjflgrWzopcY3htwju12K1o
s2LpRLgBM1NvQ4Mv17SJ9pGrHgoUbtBB1MIi0n2zqZ1+p77pj9fFfidwLlUDOgFQE8HhKDZoGhSg
TSa3e/vJPJAb7c1Gxrhx7jtkYHRH3lTuG/ymmyGdK++AyvWxVhxbXtu/HyDsYqUSyTYi6N3IB3Tg
DuYmNFcim8WlRc0Pc4B8lOU7JTkzfa0HctDQQscxB+hnmwNfGbMdbtTtry/m4nsSHhkJVLSKAz9c
MPnIHjIZ9BSIoLYoh7nJryhylLv4XvIyP9v2+9BbEbj0OJoLFBaPJVYSRDYEGogwnLF33j5Up3ka
d+VuLaGybCkz5YRD0FDk8OoAskpfDnzTZz4A0t3B0fctKvWOCcQT5z64/6oeQ79F2j+91Vx5zXFy
hQRzxSwjYCaQ/Vc19Pmee7E0rQNQyI9ocUTNGoPPxOuMoVl5Ki3cBbwLm08+8RyEmCXLmF5NEnC/
XRAPAzZpW6fv6IWdutzBIOhAN9c3cUkl9GOhDm8RDicqhG9AUTOnOkLrm5nJ05PZ0pcRW7oSMSyc
MvQv/RUi3NtdnAVWnKFrkCR86kM9tCYgasJ05QQsrBym1ZDNRXcKlBGbE2kCUOgCIONuDYaIDe1I
59IU/fQgqTjR2rYeA53SZ6CdGyvuk8cBgl2gnQ2BEPoZ0NQgYr+2mEtjlpTXbizvQwvZ1PsaIWBy
pOmPpnXT9OH6ni3EX2fiBGeth1Cf6BBXjzgIsp9KlZ9Q1GcaT8FOXhe2YCC2gkZzYHLwfg0Rvjiw
utGgFgp7NQMNduoW/z5IhRaQuQRBHZJlRhW1AyRUyCT2iatpD3p+LJvBu67K0rrNBQm2PuWVOpIY
gmhw3/RAHQ4rf6I3Crh163Ctn2fB7Z9pJdh8ZdbjUMooTIJHnp7yKB18JtHwoZrsB7lo1RXdFreJ
z+pamCvkV825a9KHqGW6AXFVdiryfRL8+5gIBy2x4SN0uCU0wp4LSHISjK06YfHsu9hwerbrUy8f
n5L++fouLdXoziQJKwcKcQWDJ5A0boNt/mfatDefE8oVxDce9afwvtrqIZJi16Uu2cZcPWH9irpQ
uyyF0Lz6TTpPZ94YPYY2WgVXUopLG/VXEJJv5+tYY2QwHgouKLiL+0MbrYQbS+9h9IbzAABNqTKg
Qs4FhAWZAiXVanc6lQB28PNjvx0QyRl4T+Ba7BHh2x4ifLpSE1hw8mdyhRB/ZDrGWhnk0rB2ZPKW
AH1JZiurt5SqgRSUotH9Ahh8ER/IICnPnaKSlY5+MHhZk3uhiUb3V7V9bzPfGm6L6iEY13pJl5X7
n1jxgTZpU6fGXLlM/2NI4ataq74WFR/XjXBNirB1RDKzYeigXJKrAPhHDJ6VB72y/Otilu5JgH/y
ZnS0ol8MnQV20TWhDmWI/KcE90X+OIH4p6sdoHY18ud1YYvHeS5NcO8qAPDbNIY0jI6YP0YGeu4U
o22tmxvB5ALBS/MHHLz7Vgkx7Fc05S0Z2nE/dUXjy1IWu0OGlvkI/HheX7eW36bVr+ufuFQeRWs+
xt8wTwLMKZGoPi61YszNEUcmVQHF9Mbw+GbAAEd76KanXxjGd2jH3KHCvJXcHVtt1J2eIt3FPibr
PovqvaToh0KJToYceJW95nsX13D+gcLZGuoSOMY2PjC51bfxo7ELdxkeaHrrBjv9CQwqB0CVJ1s0
/15fmSWDnMsVnhToo0cUnKAaEKjPrX4MrF2/hs29ZIxzEdxfzp5HpZ7oqa7DH6pwGxo6BdsOZMaH
JLkPOsfOV6qlawrx32fSaNqSqMJQklsnL2PNk+avar9iTks3/1wjweDtLCJ9WGHR+sFL0mdN32ip
V2tv17dmKeZEa4SicgASDJWIWwM2t7TOoMkQ/uwBwVDTPYDnnBIJRWNrNgcMkm2uS1zSay5R2Cmq
9GoEaF1ENKiGps9G5kfaMdVXLuLF+wv3FvCkwRfF+9vPt0hH80o8Tgq2yMO5m7xTs42Jj53yq2Pg
W5Nj947++B/KlTZQLsBPjv4gAE8IrreuQ0xQESxnV40gnkbpreleMQL9eH0Nl6x9LkY4yBkGEqTx
2zYCfyo9HGmnmyaXktGR5dTRxvfr8pYSb2d6CWaiT4UZNVzgCBjwAcw8upHc4pF0m2sJ6Ppk4mZa
dCqz0mnGNRZ0bhDis2iurGAwI0mUJJexpk1xE2H2RqdP17VbCtrmAgRTkVRSTnIKU4mH7LGzVGe0
im1D6uc66vxuXKsGLx0ANJDzsTtOWiPmvY1Wbbsa05Rug+6R9C4jz6Z5lNjuulLfrZLiss3FcBua
+SiNpkPTAWrYJao73NCD8ii5sW/u+8SZHti+O+SbbDt8KL+CleBqyTliZkqTwUOIXiRRP1lPAEqf
4KYe1dELuhR8E00F2iNpZdsuXBcm7OZj94JdGGHU91oBBABJk9yCbWztdtS9zDCdMJd9VpYAPvOu
L+rF1gkiBUtps8Ya0xBHoFabTdx+NvEW0yXeMP24LueyRCEI4h8y27xJGwptUqBbP2EMtUAvY9UT
zyT1AXn8BB0ytkfaT21Kt31f+IkKZIF6bSrtMkgWPoKfm9lHWLrUhjVf4AYVzEwFPi5Gn6zfk/FF
zc8xOrYDc+G4rWZ/XfsL7/YtF6hyIDpCc+AF2pI2Rilg8YGHoSS7EN7bLoNbMNK3oN4xP5NuZVMv
jr8gTljrxFTCSgUSthv18VsxUl+n1oGR2qk5ymUIjLnr6i0aEbozvsELMDAp+tKkNzu9qQBhgjp4
h0ED6TjJW6VZQ5Fa1AuJRg2PONXA+OL59kXxVGKIAnJo/sRPRUe3gxJ6Fj1azcqRXxRlA+Ub7UfA
oTCEa6+q88isEwpoEQYuBGOrSV5ebsbgZ6zdX1+8JdvggNEGZ1IF+Jxgk5NVKWUFgHZcBl5rAPXh
oUtPsomOS+WWsBXLuPBksIy5MMGFKjHY0SICYXjpoF05UTA1YentXgUp9f+nKO7sZmctTSeq5wpE
af0dGb8y6R6ocysylgzPhiWoiEswxWQJu6Q0Vi6XCQyiYtTBXJwLoHOnUiXH/k/azCQJ8Umotzon
vcBwQl05EsYwlOCOdn+um8KS/5+rI9h3bXa0AoMvarjab6o9NjR2FGOrKM/5SMH2dorXkjuL5jDD
6hNsLydFCMpAYPWN5K7CA00Gve6a012wbyC5IGEvo61cVkT7poOcdhFHcgmq3yrxOwwIGXsUWR2Z
fAVZ7V9fwoVzy9Gu0SQG5EEZNJPnVqc2Q9lMHBMqNzp3jKUN8vvPujnsbKm8yUNTWXF9Ov7eWUzC
+YYANg3uU86IKI7LpMWg6pOGFdRrze9NyzfWKjwLe2RxJkkgjWh8zFTYI7R6Jm2uASiltN+q8C4f
B0zs/msdgmsxkyG6BVPqG62CDN2onCRSd1an+1a/Zm5LmzMXI2wOusCKTCthCnKNnkR0QNJ9rD1F
mu6Azfm6HSx4hplGyMue20GsV5pSTNCIv56H6gQMfsYJItcgQ7/vNtEAMNUHKFf8gzFn4cyqKG9S
rQa42lSjL81h9VilDlI7thcoQxyBW6iMSpBdUdsPAIm6j/qh3yc9sW8Hi684Ou8jL42lZjuBHmQD
Gew3WP/k2KkjWtxbrR3kflongIKMhykkTj6mQe+3OG9kx4CVK7tW2Wh+mqF13ZCm4S1AhPUx5WN9
k1mt+nMAFWfwkDJV+9DZSLwykgA52ssk3FoAMf8VxOl0TzI1V70o7Q2fSIRN4IoJUXCYhpoFW/xX
o7tljWTTjdakSrStGbFeQSGovkk11TS3KMvooxotJXakMMgLF4K7HaCniw0I85K1ft0llwICFUyu
YzABrDCC22/GIUpDBeCVSIN5Zb+rEcZV+m6gt5XuF8bDdVNaOoBzaYLrLxQKOKZvafnosAqMmG3k
2HRyr4tZsti5GMGQLKMvbTZyRM7hTckf0uCxY190raFh4YqxMLAIGh2MdnNgj/NzoaQGti0ycSur
iqvppzRCWam6kZItuCpM6SS1H9fVWoq5zyRyvWdxQBVkxtASoHIS+1hi1cr8MWtSx+x8w+gcWT81
ko9O9TFd8WmX+RIOgAM4Z7hM4BojqXsumCh9CQyMNnczRfnUyx9TN2zAwBF2LyxtDmY4+hYGEMLU
2A/g9EuNBySE91NUHpRC2V5fhAXHd/Ypwhq0tYW8roJP0XvFdLTS8CSjAlFWG7qsTPdquQantLDN
UBy3EqeY4rPr57oHZlDEet5D99J8QhLDt6wqdTEacMek8g8wXnfN2DxVuvXruqKXA92cTU0DfQAv
NfMJpXPBJOSNaDbLwQ78YlTyJlLyV7svnA6TAnaDeTwLzQkEPXim5ijRcB8DX7s14qdWfdJZcgyU
54EAmEIz9tc/7HIHECAC2wowNrAEyxZuOMNgcdETGfAASrVthp8SKra9ZW7iKHekbFg5y4vSVJg9
HikK6IIEB4VZtyRKawCkgp7XGwviGOi8jNG2oIavhbSWKb7sAQEGMtClkJ5AEgZDZ8JuY0qw1K04
z91N8pQfK+fO3d083Hh/bG+932TBG84tyxIuViNXAFeqdLnbldO+RXtLHmkFcVtJb48hsD9bkE8n
0j6ZGlIe0kgKbmQC7mKkD5voTzBqsuS2qam4hOXdvQw8iV2SW0rp6FKaIU/FgvYjStHN1QHABSNX
ekQPUd8Zh1GWs3s5kU2/CMuVJ9iSj0LcDZQfPmWAuQbBVSTh1LRRN4AlReo6N7DYUbYaAw3z+gcq
yqlf1+kzoBbvjWw70RSWO7A/1+3z++16FkcAYgKEGxpgXzjphiUYaGgPjZINeuTW0gb8Y8hHutQt
bsJb+j4c9C/DctcgBy+7HQWRgtm00oQ10SGSHYCcU+UQ+Nt2B1d+j3M02TgK2Mm8ccUVXtgPMCaw
yuCV1gCjc8HVnQV1lbAG9KJpeytNG93kyfLra/k9HSisJWSge+L/SPuu3ciRptknIkBvbouufcuP
pJuCpBmx6E3RP/0f1DnAdLMbTcx+wgILzOwqWS4rKzMjApQEEw3MbDkVQUeRrAclVuuUB2CCQe1g
HNOHHh2xnRd9605AcoDa4112+EbUTg6IJIh5SMlHR4LP2x9z2b//M+C/HzPz/WaVcq3ODcBqAWzX
iMUcdSC1M+5Um33WaH3OCKhFcofaMtFB/biQyLiIlWbmJ1d1cv0qRmipSgDzJcB24kei/DERbhca
KZR7eQnNL19f3b+Dne3iKM7lko+Y+cFVSEr4ofIg9/yU2+lDvZJWo//c2qqH4N9Vnfpg+damWWUA
ct+e86tfMTFb4tIFanqOZuScUqSKLGb31lo3jyOUMcKFbXzx7sO0ghcMff0SOt4gn3Y+rRb6yLti
bEI7Eu5H/tIWC++XiyEgeJEn1dBJYwiiMbPfn3VlBnZJMbXFzHhRFOZb3HjB22LBzOVFBTM/LK9I
sKJgNruokPWp5KaEN2d1R3QQiUNPuWE+T92E/XtoMHHoQkJURZ5rkqY6n7K667SsNQe4lvFueumo
r4BAVpKTjptWfFYbjzaEsZVS9iQJeiIqxyRcs2AlKnYd/nNZCw+zqaCFjD7kvxATnH+MmESjgBtl
EolLoZG16nUEZ9JCGHB5HGAFbadoJwDmFRDqaRedHD4hsfBcZ2jKd7z98Wn6efAJsTf240BWjKxW
C60ml8spAfsJvgAol+JC+/meE3u9WWZBD4EUG2kkAnmHIIzJqG8529VLhYOLAwAHfmpq5tZ0sUkG
K4OpAUjQTj00+lLi6PpgkMlBAzQkOeassaMOglVkaKfUSuwO4nM2OlDu85PRjZewwtcGA/o2JBFF
xK3g4Dtfp8igGRjzELUmQd7d1UCC7hRLWkqTX97xmDO8WcHFrkKlHr3I52aqHPWjVCxTW7GA1SoV
gIFDYzyCLIhQ4INB9USi4VPjtSdUXwm0HvtadfVxCW9+Wfucfcds7aJA0Fq9roABgmx7W4KvZxAG
okjsMNLviofeABIqNL2gMGotxDnXFhXc8HiUTGxP2KrnU9DFIdXLjKdAKH+H7R6g++kFSvtthdTG
P94C0yj/mpo3JYcd2G1YCFPKWEN5z7Tzfismr7eNXB3PxJqBHIilgj/jfDyRkAiCoE+PzOGgly+S
CLB34jXDoaRLKa3ry3Zia+ZNkrqTxWGyZSmjI0q7pltJaQ4Gws8RFbRQ9TRUQ/WFwt2VASKzBTYy
nMMffpDzAYKkLOSGCsKjLv0OMoHIGeJiQBCijWFF7j9P5iTICEkkuC8JP+e2CkMKC6UuskmUBO3Q
viz74iTzyhsSLdma9vhZjIjDLgNhDisaGjjn2QGeCWgo60ukqkpPl/YjOgB4L5FukUtv2gG3DM0O
GyubtqK4zm0Ora6x8Hvlt2y6PUowRkPabNtxW5Rf8nxtcjc1n27P6HScLoyD6BPhsCgC+Tit7smF
INKwLM2eZ0j1QDEJKNw61O1ukhgwHjNQTMrK77FdCL+vzuyJzdnV2gug/Gwg4wUF98K1Ik9K6cpQ
NgJfoo5ZGtzMl2hJW6VKBxXXVvs0dWgNoVmkib8kjTq12qLn3BsW+x2nj78xoers+Zt3QwEFNgxO
VL0239TcGYHv5KojmHaTxQs9q9esnWYtZss39GILZWPkEcw8dBXgK+JqJ6B0Epe9VzYdEtvNgtP8
fzrU5yOckgl4iyKZjeBWmS3fGNdslBqJ2WBAHUqGN0llmF6Ha74lWSFYgj/EibWthIBDY7Ni0gs4
VEJIhRUgDxWpER7GLjC/s1ySP5tKoBsh1IP1kAwGaEsUqf0Yx7H3jaws7kTBBLnvIKuviHcrP7cK
NSZaXVBq59ogvod9Hb5PhG94txWC/gt1low6pprJ0AHv+xLPuySuBlKGZqv4eieoj10cNdYxtrIc
HIZjVOPIGX1PnUBpixYk5qkueWkcma8ygAmZkyNPXbkIZcbG02lq/SlyCr1LYL6C3KVUUBXXGkSp
B9hEjAx74Cg6QMeUo0UhQ7Gu9IIy7bW1YKit+SCDDyEkNJT6fq3S1DDssOUpVJygHYFJawLg71Ol
9yOmWvWRgqu+XutJGaxqSx9gwurTN5aPybEbY3Bkhzk3NC+DDrQ9yuaA8pwpoC0iLYZ2H9KEOr2J
6E4Q3yMj2sUTiqSxYpzyQoeIjGYYvhBp9boRpENfKru0FSD0oQYqMr9ZgLd98QFwgd+pVPYYNA2Q
S29W4hCIqzagw7oqCsds2oGMZnkM5OgQlPWrEMi2KOKuKeIMKkfo0appelexZAs5u1Vhgn0Tjg5t
BnUUIUeSfaIxDgelfw+zTHcrgz6JQrGGGix0LQLqpFrXeFzIHjmk517F2lLXAuSLSBVyCfW7pvSa
WgKENcueGdWfxLIRnLBKWsKSdJfx5rMrzXyjmcWfMs8esBpbte9ZQzQ0I8Q2mNCH30NXpQ4SBPqj
ZObWWoA801qQwaXF1YrvpJZrpC1kjUDhA4w3g1HfR1LKjo061CJIpWXFQyth+TDqY3eXqC1/wSOq
WEsQOfPSqpKPNJGMdRrxvnMa6CJ/6cxSCZjOk8e8s/TjqHf5NkaovIIqtPJHbPNgH8hNuE/A0Liv
6hFwfjmkHsv1dKsLWem3em9CGVitHLm0BGD8jF7xlHbgDvZk5OixaIA2Us/5SjHa184sTDR4a5aN
vLVswPulkpdHVvBVolKV21IlQc5XS2L2Sx3al7GykPQNmp4i0OX1LhL6pCRSk4Nwk/PaTWNN3PRF
8jE2TTeQIes0j410/NIL9BYKTejURj7A48WBtQYyIGA2emC1V3ns9CeaJIGD42C5Zd9SkxRioDuN
XCiHLKg7Wxga3R9ok/ujXuiu0IAXSyrUaJ9ouYhophn8IU8HRmhVfwMWiBQhDQEkM1vW7sBO1t7T
JB3dRuPRc9DL8YOkAbAyhLS97wcqeAWtM7tUhSJBbSYbViNKYVsrZeaHGNN0xwbebKQaf9u1oFEA
QFX3kRDOXBNKIiXJdRY/UNAD/On7IHhjA0sOicwKIKaqFq0F/ZA+ZGKPulmhdb9bppev+dCJ+6GD
BHbT4cDUeqs5w8BKRxrA9W8KRrht5apoyTCRm/e9CluVrKGsOoZ+zOX0yER9XPNIPohhmDn4O9OL
LZ4+0CgU3EJGzrHhOF8QhjQcJWUA5MRJvRd0Y3BHND5vjRQJ9Z72hReG6JGUodXiGYXYrUUWNRsz
M9tVKIvVTqIGfRaNWnCREBy8XKrKuyGVtPeq1eMVE1W+CmKopxGqi8M+Dtt2lVr5sNXyVnW0NOy/
IP3FTdsy+eijC02koMZh/FMzmuyrk80n1qvHiGeuABi4FujPyI7YdQpwf9fasOiw3HBjsbStFFXO
TN0UaenGo7ijUfUktLED6NRqhBoBLd5icTgO3Ws7gk+mDmuA4Ro0n5trI9UOTWrsS4V7gJu96KLs
yh08BGvukiZRIXSARvSgrre0UOwAKbYiKWKHZvULGnkegwAKk5yCyMsKUXJN3s1AzG0ah5tSj1wu
GY5s9hurlJ0xRhOE0G3hAVAbekvl3G0Tik2L0zXKm0rjgx2Y5Ra4S6Ar4SuMuCOiBOQPl0W0sHVg
EUvtLAHiqB6bfRd1/jCqdwh4Y5KW7dGKGsfKxZKYWggxqTcm8S3W9jcPrU0eKhupV10J6V8kLZw8
yp8m9VWF5gJpc70hZYFlr/heMGQo9Wm7QEXzY2wY71bbPFEz8JSc+Xqj4r/MDE+qoheq6/iQbNWO
woMMAI9lVW7S5Y8D4t40jrdmLIEIHtUJroGPir8B9PUq5rFfV6PiRKWAQp2570EBnTe5Gw14jMqd
dGwMehyCfET3nLaRrWSrIdGfpu2XWjcvDUvcoijudIrJRoSwKZTINqW6dkydf+iBFZHGVJ94qu+r
3tyJwSDbvJUS3Caa33bBIRfrQ98qhCndQ2qAvFJTgSZFNmcTAwBRdcZHmdV7kFuChrUXejKE6rPA
CjB8o/c6CrIvOa7dSIRANpoafHA1RCQr+ydaG7YOFVutR28I1ap9CnliVKagJsToLodEM4lxCmRe
+4kUga0ji8G+njncZPshwgYatEghgWYxN4pLjHEc7vqwfewNvbdR9o7tUMV1M4mZVgKHQ9f5Yxzr
b3VnbhuauOAGfMExcxvE4k0xPrBKdUI0PNasuR+t4aXgxSfPUFIxLSid9qbhhVDJsXUxRhlvgHS0
bJIhkjZCoL7gAf8uZ9BkAlB1lzUSxHjB86B25V5UsKkFa6tpOUk4tu04ZZXFLCRKFu6iHJkhPIg/
skDZ6U3Q2WkIxEQVbHWqbaH9g+U1wPlY15JtZZ1TZNGhEOKpI/UoifRFrMRPFP8Yga/cRHGySSxp
j7bwNTbgLsKvwasrxAO13gq6+RvKZmtIB39oTFjnkrriYe1FrVg6Rh78xhE56HK6wea2aVnvKojX
eXnMwE6SQ0Qd3MwPgQSpq5gdlMYCdplrWEe90r2eIm1QpkdJCzcGjZ5K1t2XaXDXjG8MfVNjq71Y
peC0cG+2HvB9HHFU+WTwMVYS/iiPNFunko+gigBTR0qJreOyEUkXavdFbLihBIR/awpvsaodM13c
q63uybR9RQzpI6bdgH4e8KDReOB1kXsR1xEJoQ0iqGLUGvL8DYidiKh5EDixZPzKxuhdjTQFnWml
p0bBPQLdYxymvp5+Veq4UikkDKKKKuguUH2QdPudwu+iNLgHWadjjO2Bytoh1+Dtq2gsN5bQmV6U
WX/autHtphWQHC5qYvBKJ1qO5oRuakTKGWba1XMNYhl9PIArGDH0pz5IcUDitJWWNKUus1tIiemA
1qEiZgKiMH9RQyRIF/TWgMd4lv3X1olfknXX+ZIfr9F8vlokPbl4Z87szR7WSJA3olzAXutJj9Jr
+yrbD7FNuSPf7bqdvDMc0Tec2+/pyzbmmdHZiywp28oYdFRz6163g1Kzq8oZrS3unkg1iG4cmVCR
Ej39wBy3/cJz8CJN+WMcRMKIWFHcn/ehl4Yq0L7CiANji+1v1Mfbo7vI9cx+/+zpx6G4ZhQpfn+d
K7bRi47CgRwg4rhfhNpd1DdmpmZv96aI9QJs9gLh0HZLpZU+gpi4W8i/X8LDzq3M0YmV2ggRMEAC
QaLfCJz38H7ctasvjs7o72ybEN1LveJ5CfC5aHaWxwpx7419B7OWbA8P9+m3aOPdhoTEtnv7NTjp
+tnC42fh5X5ZaJwGi38kYBRQRJ5nzxqxEUQ0iIEfD6i8jfYl+4Nv7svv2nm6ixIyHBlOROCAyu5Z
3C6RK10mJ2fW5fNMU2lx9PtSHIxBIyNz85ea1Oi8o67gy7+W+IcuoSA/1gDlRa0D3dnzhvocTL54
KGOs0a78Ll9kGwlYsEpJfv+Qo15eEfSI4+FFtKXzP+V3zrIjMDwJ1BpAQyKLPXdyEsIGqeoxzLxE
D5PmFOggig6VYivDutCciB6QsLx9Kq8OFtzhcK061MouhCF5TNumEDBY0JU1ruhmiO78bKs94DGz
GzzTs+67FdIKbrRg+ZqHPTU887Cp3GphhewFCcV9LZJBelIhRSmX/8GtnZqZ+VRRUjOKWUduOf5V
gXlWHj9vz+BPqv9i1U5mcObYBINSmULCk6AUh9+/KTz1riYk2PHA0YlJnvkq8++VtXa3dC6uTKEy
EaOoEPVAEn1OIyL3BQOqchBIyZ8ltGGVzqCue+vl9gCveFNYmVC66HzW9TlaQR+LslZBE0jMwc7Q
NsMqKNmJSyTBV64fJMzxsoLAnARtzpnPlvVuUgvpMYvRs2Xct8ZCq4I6+cWzZVKhooiuKciASSI6
qqdU+km2upVKxDg5GMi3vWPawco6QpXDj0DtXpLaC7exW2/Te9UGH5Fd2+PLXedrB2D37Yykd/wI
X7Olrno4jKCRy9cyCZznJX3Ji5mefeI0Ryef2FRJDvx5wuxM28XdNtbdkC4Uca+ZwBqiSQ0NDODf
nk2zOAk1qm2GDhnuiclD87sIFyxc3PMYhI4ipA7YyY+Y1fkg1KpGTr7Nmd3lf6Tqsas3HUN46ATm
wsm+OpQTQ7PZCiyKkxEU4M3CU7Gjm9B4l5e0Ti45BjGan4AIGnXGJVMPBFM5usobZteO/gLdEbfY
xa5yeC8cNEtDRqLehZsWUiuMRAf1WD5Z69RBAOALT7m71GZ4cUSQQRFRr0XFWsUe/nHlJ9ujFpBl
TLMOnUfIzdbQHYjNhWv+wqHMLMxcWRL1ZSgyWGjwEJRdlq6L4tAtNc9e2SETg7QKxSM82CBceb5D
lBrSakoNKwHbJ5STTF7VLRjzEwdosn/0XdOA/pqa0zI2aFDJkx6m8vGo5n7DN6367/v9rLdu2qYn
q6LGHG+fWsF+bz7UgpjZlvKSCEhOLSlgXlv/0y6+2Y3ZZLwtO32ypKokgRcWwoU7+fIFgvk6NTG7
La0MVA15ga693jNkpG2I7KI04PLAH8BdD785/r69QBc7DiEP8OagcUIxHUi4mVcWM9norVpCrNWh
ZTcjTJeR9t0nePDeNnQxeZMhXF6gS0XZ6aKWLg5y1gQUhkr5jUNqkQULI7kaB5xamL7gZCNQptZl
HgEfpvvjV7hK1t4IDt14LWyKl9D+bHGVQEjIQd+uxxaqotOJObvbpogVxOn4AW5B/NHhOjGNHKww
5iFCkGYgbX3g+UsEera470nKV0UnEhYuCe8tmZwtXFXz3ChkxKoi/ZUAdyqCZR8ZlAS09x+tqdnK
EonEtQU8HeNselEjrIshwhjTGhRBNan4wgP12lY8NTA7yFGRpobIYECvoa0ReBb4SITekfKFBsLr
A1ERbANvg704O2NGTweDT4vV5XcJ0rk6/7691S8uxp/d8NfAzIuDPyHRohwGFIYMp12yhybybptY
GsPMhUeMygxNg3iQ1ZqrNcjMC0vQtAUT1qwY3hQtN4KfaQrBkxq8dPXq9hiuT5MB6q6pKQvSBrPz
2st6a1nYwWbEidF5VfUg6w+3bVw+r2atnLNdWwXQbAtrtHLWX1M50CLJOtwGrrlmn+NBPGp+AFEc
17XW0nrB8sXwZpZn21kRwlIuW1jmbp6Q9lX9bvzxyAmDnP1eeC93PESksvQkuVi1mdXZpI6KiMwk
9BVsDQJU/Z2u/749rOn/P/N08N4I38EzODm6i/g1ZJ2l8CoAIi6S65VF68NU6vZaWlBiCrW5sM8v
nfpkb0KBAfApoqd8NoviAC1bYWSA5u5QsVinbudaLgpASJMRxY++gydj35r2AP2i/quxmyVCuyvt
5ucfMJvQ0NJThRr4ANQbPGE1ArW7M7/r3etv0xs2UKXa9lv1W3aBDgS33jZ+UgFssMXNoQbBCSVo
TluIES/31fkHzdwXEvhBoEThhP9Hqr3ykOGn4VJa4jJEBNIHJCNYatSi0DFyfjY1ZYAGCIem74Cy
Ci+h8n3XgEOi6D6a6P72jrq4yLDC0CPVdXREA/Y3BxXFpQYciApTZt5Y9zEKsfddwqETHVervOUh
ZEm7TwWwwG2MYuVt25enRVKmBwYEk8Fwal0IY1m52aKWm9hNFdoUBWNLWGp0nZz9/MCoeAjh8QuY
NOBT5zMZRKWeZHoEhK/WAH4JjIBRb+Mi/FUbg92iedFA8eb2qC5MmogiJ4lmHYQUACnJ5ybTQavq
coB8R9B9CFRF9dPPRuQIzSf0UZXRuHRGp993NsSZvfkQi9QSGhn2BoBMDAPgFuMV/2J4ox00Dg2K
N/GztrWncpv59TPIr5N7YffP0JPZR8wcPUtHJqYCVFE0ISWyLHu5aqcdXZjai8M3szJzR5pZDoE2
DRUKuqiog65W+RXk/07Zeb6AM59To9KtZD2smPkHl1zeOCX7igWnYosPjouszGxA84Mu9FVqxJg2
oUU5wLC1+k40nLBtnIajtO80UF436pcQpKG3N+nSTM6CJCZKZdenGGM8unK07ZM/eru0WksHYRYl
QY8ps9oSNnrmduNrl67T0Tdp5uqxArLLP7dHtGDt5yo7eQSAIyxs2mnVUhMdMG7YOGL2W6DRepTx
GP0vwmJnu2RO3lWYhRCGaKeykzXtkfeEoFKxq7eWm5Bwz72IcMV+GLznxG83k8DvUrnswnmeb535
o4dnvC/NGONtEaejJp/FonN7Ri9uoR8L6OAFXSPC9fnV0E55ClWGNpCZo+9gbVjbunxB/4Gh/I+G
Zs5DL9PRCCgMBYLL+t9qf8jAvw6JyWRccCDT0b30lX+HNHMgpUHrEo1RAOKIb9Be1MFEVhpkMcVz
fW0QWk/CizLAuudXAO1Bjcv0GDtfH0hqoixeL6Rdru/2vxZm59fMBSvv9EmFCgisISxRX0fPjaHu
WrSzJIHmhHL8eXs7/JDgXU7eX5uz82xqjFmlCJthVv6KwYNG0iSDHIaVpCuDF6pC0COmjCQxVfkr
bNQUWda03OqoJXUkCwXlMx2y/NOsiupQqWBNNUaN/9LQqfqKBkp1H4aQsUaDRhuuUoBGnQh8xk7Z
1OZ3j3aCh5x26p9CFYDAKXsVXacspE7Vl/KayUXyZRZWvDfaoN2PA/pWoa/X2uOox48QdI/QcJej
MwQq9uEXcFLF2owtbTUaXP3DxDKy83jsNPTyjOgkamgwLolxXz1KkJafCggWgFGzK6VCm8IQyZNy
Euo8aHZBnGMoRI13Fl3dXqXLYuF0ak9MzfYey/Kw06d2dFVr1joaUxmUP603YVK9MLYxK8AL4JZ0
4QhfhJGwilSmbGkQPEeWdrYfsRXVNlaw47mcITeReEMGEHjerCst81kQrYaUO42QfNwe7bV5NSfh
GeCLQe8mzmKfrG2NZpi6eCnHUUbdRItiYhb8M6LWXpSWGHmvuY9TczNH1aoszmgLc1CzRJTscvNZ
DNEqTv9LDHlqaOanjMq0xnwyFOR/Mmh7xaD+ui8riST5Vqb6wuJd5j2n1YOTR+UVr5sL5oo6scSQ
WRCIysL3hH506DCtLEehJO6eGkEhvCZWNhALfXsVWsFur+G1UATqtMpkfdpDszUM0jqT5byGT64+
ge63w/HX4kvjmrs8tTFbOPB/DBngDIiR2xG5Vq8LZMeIECG8yc3vXvtnzPt0BuH8/7//nwP5Q402
tOTwlIZEBFCH9yNJowbR6msJImxhN+bPaDStm25hIadh3PDQc86uIqoqrZ/U/JKmR5O4QCS0FP/7
ap0OTT6/2nqF0VCOcNBTNERpjU1brwX73W0jl6QB0wSClgnAGjBKACxxbiWJDTENBlgZ2XMw+mL3
PGo+2HGQmPTT0BP4Z8Weh9q+bfbaLjm1OvPSQScFndXBaic+heVLKEWO2m6Fdq3Ej4CFLAzy2r4/
tTZz1IkRaqoyuUxBeAuVrwIqGEsx8eI8ztxyPyZMKS3YUIUdbY6ydeiBomvyzcAcDvmBLLfBKQia
iYVdcs0vn15Cs/XDkpZc4biEBJCKjz3a6kN2aNB+ig6vD4P2/u2FuzaVJnq2QAKpqMgnzCKTwApb
S+pwvY4cNQZmuOpn3bf/mrienORfI/ND3aMnN6EAjtiFST9ZpnmyXKz/p3HMz69kFQWPLIxDgtNl
Jqo12OMtX6ISuLY6QPDLkqVNecQ5UZHRiVauhPCGfXFfx7asR3C6kWOCuUAqlxzG1YDk1NrsVJlx
2YKVF9bk7ED1u1585jQgnfY5tugDVteasebS879PJKItiOgiJoDjn97dJ49BKLsXBgoB0I+UCz+A
f4p6DS+kz9tWroUDp1ZmvjASIw2do7i5cutA4xrPCT+W0Q+2YOZabHVqZnZBNl0/DuoIMwF6zZNa
9TmefJViekUsk8bISNYfRemfWRmx3U+tTnfNyRQ2ERuNtIHVAh0pzbcMTXL+fnv+rh3bUxMzLwHJ
IyaGIkz0/fA9WACoFKb8FuX/aTcYkHBQQVwoW+LM0ypsVNUSCCNbxi4QJXPTqdrbCB3y28O5uh3A
YPzjgsAzMzNT1Hk0SA3MaCIDi7Jp3aHn+FsJcj/tlzzelSOM5LA87W9cEpYym7oqCtUyi6vK1szV
Ua4Ku2sPymKV80o8cWZldnSBhdbHUONQkmVOMdYQg1qasyt7Gxb0qbMDvX/KPIAH6lAvoA8Nsn8E
8GmEjnoJWGv9KWRw5FT4YugubxVxodZ55aIHeQSgyZDZBl3AvNm3zkAqMZR1ZZth5mXA3PS6em+A
fi7KdvWu7/OH2zvj6mqd2Jtdw3FdVz3Uuyrb4lsFgGuer5J0rVjhpmgWauGXreKo8J+ObXYXZkzX
E85gSyrXgI0CihbTVWy9lKXXmhlJ4lUf+drYkLpB+7G6lGG5cqZPzc/bgmtNDotCgvmcuskwENlc
yeLz7em8dqWcGZm5dwvSGbSoYITxBIosoBeJoMXZ8x23kHQwIreBL2FS99gDpbFwyq/FVDAO0hHU
mYEbE2eHIok7aN3IDVSPWjvPvcQ4alAyEUwvASG0+sgFQEKMdQaxkdujvr5p/9qduZe41gPBNCCK
VTYOmJkzGaEbuthKP8jBfES929aur+Nfa7MtW9RqVKgjRhkDj2Uerd7WljoOri4jKkAgEdI1FDPV
2YgG1aBFUADNJaFIfOgt1jtiOVCXSkrq9FZWEPAmNBgcQEaaOoKUWkXz/L+PU5oqRKCfN3VERLNr
LgXttdFCL8AsUVIACFceDxr9vm3k2vk/NTLbMnwMY963ULEIGXqL4lfQo0OzxTLslq1uW7qsuE+8
hCfjmc1pmNRSJU4SHVAkD/Qpwgu1X6x47Gvf6mNgLN0k3rPkUxH9EXJaEx8yCUNHsv7c/pBpSLOn
6Nl3zPYP7QKKRwC+g0sqKZSXTBwcPE1JCSDNbUvXdurUOoVAVgYD0jx/MKBvtJMA6bTTuoHihDfI
kO0SFiLzH/6Yi/GcWJmFQ5ZZC0KSwkoBLKrEnX74NMVNK25Z6QPd1RqpR+VdGO+Bqu6bNy3+rsKl
avg1D3A60tle5aFQC1UD6QlLcAzQL3S53ZQaqRnQMZULFaf/cjZ0qNeBqU7SQfp1fjZ006CJYMAe
8qIFZK80lG8M+UOrtSU+GeVapAGEExiJYEbBKp6bSqKSxQXD9ALh4JRu7wDzSQY7JvEhJqjhkBKt
B+GmiUjyXa0GD2i7X38KNz3KB2xeHzfZL5Tkd+Jqicnv6u76+2HKrA9Hj2sRvTj4MDquY8qA71uD
22phC1/zDyCCAZvV1GSuzR9ko4L2riSDCEZavZRiYPfRqh422uhKcrlg6tpEn5qauaJOlQLaKBhP
VjkiKhMU0Pbb53HJwswDCdao1coAC5MD51JJQC1w28LVi+N0EDPnknOmxP20KELta9WWqW6XfjBx
FanQO9xQvsuThbDq2jaQ0axkgNENKmbzq4oD2c4AiYMHz3zRdMtwJyiPt0d12WwD1w22O7zJ0RFh
gNf9/AxQleHhMEmh5MAYcY/7luXwr9AHrKnxCpKCxpAS1BpTg/BV7goL+Y1rHvvU/GxnSCYS+MI0
RLkyiGj1ZAxtiAVy6+n2OK/aQaQPCnlw51woWshGx7qRYZhytAp1R40+9fwoABV628zVFTsxM23T
k/erpqP5C8OtgBxViC6s9KCws6Vn2NVoG7y3EP1GB82lbEYnJ43R5kjUW2Z6EES/QtOp+cKaF6sl
igaCCusuneDOABIlrrXEtHdJM4pSmqgg7wUIDKou8zxHFOgdREUH5PeyO652Tm/cGwwg7C85exJK
wkaH6xsTp0I55hZBw+LtOb5y1KckElTsANkCtevsqHMDT1C0n3O7EoXfZoGIg4N3+t9tyFDIArE2
nrt4sp2vYxi1vB4sHVVHLWiINGgeqN8XtuSVixU0v8geInpABeJCBwDM0XHVMnTJMBPb3h1HlVTm
dxO6HLwU4VJb3ZUTcGZu5r6A/leKEeKptlhUDhXMvQKgfdUGTmjyhTrxz/00i1tktNqauL8lJNPn
FyszVVBkWUltd5ucMK+zqQPWEkZip9nkUCmxR5K7n6ZTEu2htRkx7AjYni+AwCcxa2K8Vd7t9bxy
151+0PxCjcCQh8cFPkhBzsdgDnw2q9ChGewTKVhAPV09HwrkAzQZED90vyvnm6cNtFw1MhiTJGIR
wU5VB0P+4q9shUrvG7jtc4PEw0Lc9NNVdjnpf83OfI9ctUhNcph9Sd1eJAHuQD+3LULX6l24G1dg
BgRCtieWa72jpgFyXGv9wVdIi4IDweOfh3x0am+wqXt77i/Rs/AXCmBJJiAA2O7zBHNQh2CRpvgw
+gxal13g1F9QdzEdugtcqSIFGQiCkHX0H87wqVn5fBmKAlyovQKzkSITSQH1zp/bA7uk6Z4NbLbQ
ithpbWnAQv/VOspKdcNDfohe+TMaCx815H9J8Ki+DgTV4U/V2TAouX//j58wW/S0iLUgQTUTzMif
6D/6ww+qkz/fpfuvt2Kv+d0viibWD6BIgJwdtubCnvvpN7rcc3+XdhY9WHIA9oxpjoXVvj+m3+Bk
XGn6ylx/vea+GBFwJgrv6qP5aPnG/UB+3x79tXfn2c6afN7JddtX6BRSQ4xeOx5NW/fbT8npSU6C
+y/JLuzaVeyqJwve7dqrDMR7oAnGtsZNNPduFjo5/4+069qVW1eWXyRAoqj0qjRh5ezlF8KRyplK
X39LPjjXMxxhhL0PYMCAw2oxNZvd1VVVDlo1T7CgrUIkn5AYB7Wm6aNOo4LQhx9RaFVBkQJn+zWO
oPr6fWPgy866mHdr0d8hIDgFAOJ84Cbws20/YN5n0IxmOqivVerCIXu03un6oXQebPQxC83Ni/vZ
vo+22qbXLhPdRvMyerUhDiDfjxkIzqJJwH6aHu3E58mhcLhX25/Xx7llRjrCaLxSSatifZkCD1aX
t2hi/aE00bPWsY3ORrJ6RdggYbDBO2NQmeI/KqIO9COw5TwwdB5GO/ZkB9lhfLVftZ2+72/GZ+Wu
+P1i/ETEEQqPhK0/uaPXfmydqnWHefIp0rCbpIWuqrLM7oRj2+MRjLdpEoLPPYFBsGQRt9+p4Xy0
thIOF93w8GiId8AErDkavehMHydNjTQKzn+nmzwQ7e0U4nhdw6Hwms/oaJoekF79BqhqQNotcofF
Vcl7Golxin2Fp/hFJWNMoXBjjzhWg3pg6q+m/ueFH8DNl4gERwaPKSluVCfDGfhyP5JoguYSr0qL
h5CbyxIPzWlbXZAr28kB7ylxkLbVgHKRTuiEnar2Korghva7U5yXurERTGauHX8F19LGQ3FJVEhT
d2ZM8oOFlc7tGKHyXUUU/WB3OTIHDMpA5nM6tGAuubP1jWLGyvDOJlOKJnMTSSFncUCTbe4LUPh0
kCya7N5LY+gzK7+v+4HVrYGVA6wRzQnANp67OzZbnar1ZQeClhkurr4Zp2zjIboatZl4Gv5hyVzy
w+c2EImnmkIquFQT3Lt96c7g73EaO0hZedMXxRHZRVeh8d5qqDu3wis1aF+CKMLqt76FrPk9gDgt
VPUgwnhRoCJ9DnpL0XReodhBNXZQFAcb1wQxVDbutYyEkLwMreFFK00vV/VdJqZDQUB8ZFduA9lb
9Fx4kVIewPqHS+prUnxLUbIzBB6jaXY3xTbI/9BwZ4LR8vpCrSVJCJjnEfqDqhkXpLTttShP6Tzj
y4V4s4ZbzXFJ91nZOxE9QolsBMkFZm/D5uIOpd1/ZlPe/W2hx20Lm7oRuzHq7gXUVvkQ5LoSquXD
6NxpGUgExRNaajf1l9ZecacDlraNqjKaDONiPI7fujY5mvZrq4GtLMsB0atdFGi3xrt29k5NSmev
nZq0s/+Mt/5iI9UVFZ8pErMm9U1uuugQ0pv9Quqp08prOzdTdzHUZ7Nfw3Rjop66Mftrocjp10hJ
VMFNPollAsRU+M542wFFkho+GYOZpYHFHuvii4r+jCL9qLNfefS8YX/tyrKQxARTDgXDhEzYrUS8
SCxNLM/o5xpPWhq9IwlByAF6og0oalNfG7dUFlYX/cSmFHXrWWPoJe0R9tZPUR/a8XFSTNfRwx6m
DLHha9e9O5LckF9a0GnSmTLTCMR1LWJLdC0FLQjpGP1IwConcv1lEL8zxr0+1bbmdcXnQkoR1xTc
D8pkcpG8ig0C3jXAgnTNbY170nJMauHSJgAhJckCBdQrVAGg65uBLrgmPajjhkve+gJplqNp0BUO
iklPt8ovILeuDk5Hmo24b+UwnQ1TmlzdyOdiRJu/Bz7ikHOQSRpPjRl7qp2Fcbsl47WycWANVT8H
wpmL0zq/ZKD8aOXjjKV0YjWwyAwswIcWx69dic7CBBGC9i/QXacWDamUUKlCawsBi2nqeBXJ9qzl
sPqPO4fB7oKMHNR1EYiAgl1yg7YSZQBcA8yb23rqVsr81bI3goD1lfprQnJ7OrBB4EPGSIrc2iEv
CknDcEEcFNxXZiW47lZWjUEXC8Im5tLyuni9k5elPsakTMsaWEJInSl62LKHJoa+ogcUgH/d1Frk
4dgntqR93hfO1LQDbFlzqT5OXXXnxOaTmJ1d1aco/hDlhVDwQmjIJrtjm02PDLmeoDaio8jy5KGz
8/xt45tWvPrZN0nHwumroXdifBPLk3e9bL/manWfZekPNrznKP+ljPmDwnZGCq12Cso3xn8Qk2/V
qFYCobPPkK72BqxrWbpgxJPm0DvGUWspihHvqvl0fbzrdgygchxktS8aUpMeXQbZYmfqAxssgzw9
oHumS43wup0/50CKVTCgv4aktWZAJdqDWNY6+aZGYmdOHXKhzHrjUbHXs0/TsfeaPbr61Pl5+9GS
/lEY0InFDGtFep9MKgiUp8P1r1rf7H8/Slrsop16O4vwUZF5B8L2uLV3ufXOWhBzQm3juq3lZ12b
AHlFG3TDMA0zXc6o8HY+od5gkX9lBEsJ3B06GuTCmT6QgpkxMH6GkYNIOAsNI7TNZON+WnXmzl8r
kkNiNpTzoqQFws/5oNBAsuInYYdG4YvpRxRNGxfV+sT9tSZdHanRd70pYK2JJjxYUSxr0eMyPF5f
ntVY4++Y5OsCbWNaYRZ/ehb8KP5skSvPVD+HRklnfNSR39tb7Fhr6TRch2BSsxFugMJKujpSBrCi
UHADz/kIyVf0ELQgrwL5bUbL+1QfPcWsQtv4KcRvo/hFQO6N55GrFo5vinx3ffhrk3z6LdKSzgap
0yLHHdMOCVqKABrwh1qHwlscpfvrptZczqkpaT3rygYpOYUpq7T3Wa+5PBZQWVySPFu6GhujkrtU
J1GNZCQwZWgKJFuR5NfJ3rQ2fOjqPXYyoovmVIKUFZQrgaxNy1DE9EMpgfM2ukDhuptBGynVZtcY
zB3IHVwbr1grRqkQvEqKbm342bWjCWcOrit0xCM9KtXvbHUQSm1gG7cgREbbsQuOV691jNuh+w45
h5dhaY6/vp5rThTsbkBT2Mie6XJVdEBk0kQ2nKg+6W9OA8bYtgQFQOsUtV/rZPI51zYih+WyOPOl
oFHAL+TsDMgigtDgPEjJR4cOQoAKddBe9S5o8Pq/PqZLdIBkQfLWWTZXqehhIULvWaAv0qrIjQ7f
ZpRvujxo3Ak9x+/pKyC63PupQr9k4wsu/NHyAUj44G2HUiyV02ho2FRSy8AH9DE0FheRR/rAHwd3
k4B0dS5PDEkjrWmSZSSGIeMlu7WAUAMRt1vdxIfc+yA/SGijkLZxS116PmlwsufLC/SimrAJtetX
9ah69FNgPn/ZD7EHZQI3/15smFybTtDYqRTtKsilXewYWs3AgxSZx1Pm0iQoIkAeH/lSrYB0yuDO
fXB9B124HgzRWESbgbcESl0uFJCcJ91QV1g/dpyh91Y/zVvCT5c8uYsNHQyISO4aC3vs+TGwulqp
ehUcwObX8SEBjmXXhyCY7Pd8ZzkeBH2CYECqPvFyf4uYZd02mDrRwrhsUJlC0zabUYvtLvPSfSLc
8aUIHQ9kcQFiKWQHvNp3fs2mN98h0zy77Y3YWM/VLQSxw//al5HPagKBLTrCPprinqyD2YCJw/Yh
yr2bw+fZGyJf816uL+llDLvM94lNybnGY5+IiC6cyyVQcmDGPlpfgD/+nnr1jxGD91HxCthHdbdF
X3vZMgpPBwYiIHgcNG5alxD6fDbAxpF6FNlF5qnxoe73I98ZNgRglcceLPsA1ILgHYTaGyn2i+ta
Mi1FBlU3ahCthGmQ5x1GLQB6Ixj7Z0SwG7OrXzj18zFKcUEXE40VMwxVt/rPJpy/5Ed60O8aaM0G
NITSl9gIRFac/JlFeQ8lXQvnp8KiOnn0a7lHrelhuuPP/T5z87vRA3mVVzypYfymgXPpWG3EXCv7
6dy+tJ+KRGMqJKVSLzooD84LB818/Z4AC2K/TjyY9xa4b736ldyDD/f6ZF96p3PL5NxzZLM9RLYa
pV5DfprpR1RUoUM24CCXLvfcxrLeJ5mEhsVD0g4Y3awRtxAtZEWq5xZIt7JT37kGRZRmcNvB2fIM
GxvWWi68E7ujFqVLaI1V3fW3arJXvcSPf02OC5kx8gDU1pHcACDm66//Yk4X+k8NEm3oFpLGq84x
gO3oWfcWXbxk15Tv/dZTaHVoKBECMwWyI0d2uqTmvbK0xXu1Y/b7wXB+pbP20ClTtUckEf6L8fw1
Jp+OCQzhKaQQQItV/5jzg5L/3qTvvayaLM7lxIZ0AqzIANRNh42lYxZoIfM2sfqgyKFWRY5gA5qr
H2RLx3BjEi1p70cJFEo0BptOTCBWlCV3Rj9RN3VKJSh10m/4tdWjdjJEaVvkKitGq0ywHfWnCEWB
3kND8PWVWnb0eTh8PovSjp+SjPQECrlerRWgHP3Vp1vIj9U5AzQA5Crgy0b7xvmZKhuV0xJsD95Q
3CiaN9d3JYSKcO/re5YdjPjVUrjHVVfnYW080MxPTHR3PV8f5iX8c9ktJ1+xfOXJyS6JFtnFgK/g
tq/qLonABNQEVvotAgRHGOBl9s0IdEToIPfreKMYsTUFUsxqCptXTgPjCmDwpkfS/VzFvpN/2xjk
RVkHg8QY0T8JXV3NlNHp7SwSo2CLHYqnVAVRozTv9oyVPmGo3keQna5VzVda/Rg1G0mQi6fcH9vI
RlgachK6I13BdcyMSQPfANqQ7CNY5pECASph1L+apXXgW/fvZW/XmTkQmZyvJ4cuGQQL09TruPA5
4vL2uYIWVQOwfFSGYJ8+IIxjEPJm88ahXFvMpb/8PwPFdJ9bdvIqtmMOyyQH6Y1uHnjcgISYPVNo
YG0s6OJP5NO5QM1Rxgft30XslokWZZYYtmygLdBeiSekmF0ITvuT2btGNQbLnzetfp9q2R7f6s/2
Rgy3PtMn3yAFcVDY7CDkhW9QrIS9QnhluMnNQvET8J54hVoh26OA+YGP9nSsYtI85GOz62x72Mgc
rjnDP5rey7PWuIBPRaJSARM3cILTfZndRDqFENjH9Qm/SIFgV53akPz7Qq6yqKWnXtKBGpuily1y
kaHxmsmfusAsNqLIrSFJ/h2anEAsLObm+mBF3zIkrMVWLWvN8y3dcgvseyGPlcnB9JR3dVvBwwu0
rsShRnr+SVRi/oDqlhM6pVa8jKWd3lsj1M68qeHKQ16oJt4kKR9uozrLbjrDHragtytjX5LMRIVe
g4FWbmns06xWkFhFqGVpPuPH1oJDzkzv+nquBQkL2h+gf8CKUO2WvBJ0K5tSB0rFG4bauFXsmjzy
3LhJa23cQ5LyOPVk8FnK7/A+m9woQYJ94wvWjzAq7f+h9b4Ed2QQGdRxfFSQN7DO78U+sX4oXYg6
CafuSCdf+9mDJH3kG7tr7WqHDBXOCtoeADiUHBVp1DRtoWLnVfkCXK+DNttKkq76QgMpEQjTUxsL
ee4LjZjkZWbWIAwv3+10l+o/HSXIRXh9Dle2igHYpqMjMibgBpC2ShQrbCiqJgXBqn0UZrmP0F02
DT+uW1k7KEAKAKG69Lcvbe7ng7GyKoacIXYk6REdjMx+LyxgMCDFqyIxIcz3iZi2x+zh+1iVX9rW
eoLWj+Npuf7GOqpv3KcrU/snLQpSjKWvTw41bSutGZKheGZxtKO8DyKYtSNvN96RK3sEfgFtUiBD
AIZTjhjiNoqjjkC0jyW/0+bV2CKOWB2FTsByZi68UX8ApCdhV2uoLZtaLN2iiAr9EvQPTLVvF8rG
MVvZIhBxdggOO5CQhgy8aJxYTGZS4TEw74nyq+534/B0fX9smZAi5b6g+UgGmKga6PzF7kx26IX+
32xI5wltuECx2jiyivKtToO0fIin9+sm1lfk70wtf3+yIo1mi7b6Mww9cmvjwy6/shyYvC1mqNWd
dbIiUswL0caImwamqxBHQ39L+g1k6pprh09ATIPKAZr9dMlAvzS8kgZbF9yFAdPZc2zN+26uPWXo
/JTFT1TkgTHmAc++XJ/C1eQLyIsgNQSvDvvSMpE0H3pdyWC6emzMcRc39DuC0YXxfwa9i8ajX3aK
PJ/z1g+Qt68+uwSPi6Ehh9ZI8fYmrul8Xv+mtcgFPssGpAR4YNx058taTWVZZRN2ThfZh7R/yvVp
l0FtkbHxvixA/UW3LvCVjYTyyV+LUqxU9Q5gzfNyvUCO0dXxBG/V7DM2ACpTSv/66FbO3pkt6QYQ
HTWiblhGZ39zBlAyVu+lsvFQXfaLHGufjkc63xB3ttLGgY12+poktRvzneIcWRQ0/cbFvJbdOrUk
bZ9KiTRr4jga2DMeFIOdzLXir4hCfIK03YTmuTTd2LLrJgGMVdE3ZwOcdr49kgEBYG9icCqrYSnx
mpQcJkd1hQlGJLN1jfwhVeaNd+9lTxviaQs6fHD8SzZGrjJkTJgKgQKMR3fxB/UK7724Le9Q2PRu
lABdUwfndvQpqmP5XeXPLnv9UntQBjvGr+xL/ZNuzPuKSwLpJZq2cU1QdJlJu2jKhFFMKqIVij4v
1bLvZzK8Xd+oK7UFjBhdwQ46VnHtyYD5skC23cigvM6e6DNkyI886B1/ROcDJBTC1K8G19uS41rb
ucuamlRbyP//BDYnLr3Ewwha6OAHK6CKXT3mUz+gKxAuE+SyWTV4Ce+M5xY6KFs+fuVYnt26i1M6
MSxaqnUaxa7qdah3oG5rvOdbsnUrbubMhrRzaVJDRbzEYYlnVIs+UJo28pfO+N8u3j+XzclIyjId
pqSBFWV6jCAHL5oj4CLX98bKbBkAa4CIBv2/S4ODNFtgMmpLtUfy0LlL9bAroFu+VddbtaEjFLcA
P12anM5tREOi1SodwGOMvL+WMLeovOnfxOOQO1j2twZlePmu0SczG1U24iWeGU9C9O9JE4Efrgqv
z9dq5gGVVQt8LzhOSB9Kg8lHu2hG+EhSotJwMxTh1Owa8agaQakFuukS8xYMHtetrs7giVHpWotG
TUBYbMbdnqEumSYHvX4uc2VjbMvJkC+b06FJrijh8czzAVMYWQCcN7r1azG6d2JaeKSCanlcCc2v
i2IjalrW/9IuMgFQGDQRukj7Q+9aJGxajM7J1IchbrzeMv1pVh4YMJuFBux/D+UFYyN1s3KGjT9d
vf+xSqVkHcRQkiEqVOQ5CHfreTcVniZ0dF1svAJWY8JTQ9KOQZKT1iaHIdtmXiWQ1Q0i/siHj8r0
oN5m1O/cfL++X9Zm9CRlJM9oPaOXJE2WtFRr+7bxOYCpc0wHX4e+VdyMx47mt3QaNtL2G1blGTX7
MbHTHlZFeztXD4l4JNF7o4BaYN/U3tBtcTSsXJ3IQQLQCR08HEgZkmBlsaPFFoJtB5J+egky0njD
A6+MCBacRVkTN/SFdxyYZSdZBA9M2aPT7cc2sEsQRX/ipe4V0b7Zoj26RF4tXXsnBqXLq4lAsdw7
IL/WXxzNnXag1HTpZ7lz7mfgHt7bW8enG2Nc8S2mDk/mmASUdlAUPHdoGULYCYE60iXKbQZIF3K3
hRVc348rwcCZjeUsntxk0LdKlajDsLruOOd3LH5T0TgPGVBzYwtqKz4MlqBIgx0BTTc57EhYZGmQ
NsAeRCO1+jbGbu+iDueB4gesP/aDCvyIctOF2W4rL746j0CLIQmM5NaFMtlgx73d6Agr2XSg0bEa
v5ZiI/2ylg1CyuKvDWl7lEVKRcERyAHZ7MZ7HpBPditCZxe5xqPjaxv21odkLuUbZEUvmhzyGmjJ
aMaQbO0AWLhh+Jny8/rOANX6pfcHORT0cdEpivBUJhXokrGZ0liBsAxEt96gXmV8r+nYv0OKoNyL
ipGvWVs4BxYnyn09me1xaPs8SNC1tmelGh140nSfdGTqtzop2V7V+BwmioFoGgGovit7zsKRE3FU
zbmnrt3U5acem8SzCw5BqH6kauXi4uvwVJzsO5LUwL0kBJyY+Ny7drKUh6ZmY+eq9jTvaq3m30ii
ZXdmLqonVrXjLU3i7jEDtxae0FHlAEeTO2MYC0gYc5V8t+dUAKBFW0Zc0Bt2r0LEcUA7eCvDaozW
j404mb0K8kroeIusFiQiIGV578yU7jBxw3NfzfygGbUWOAw3siuETfdRNZaguJvr5jbW9eXLoFbS
A7Luk1oUhTvRKPEL6DyEtWk0oVoMTo5/lI+hPQ3qrcnymHsqqHTeOOATR6uHmgzKC8ROAuStc/Qf
Og69RZqe7cFrPSZu1apt6wpMYjjkme4bzax8jpqZK/teZLEnLKN3wsTs410+O+aXvIuAeFFV5TVJ
8/7rzGz2gCwPDRQt0gU016kOsRMoKVFfzzjtg0lNtQ99Jnia8NG8yXKhfRNZQ37RMlYfBytLgrLR
YkBOGckzXynK7CNPzaH2uFNmPwtmjMdEV/L3ROv7Q1los9cMU36H/y7uItuGeGRm6XdMmbRfyNZF
B3uE5i2Jjdpvyhk45RpVyQ+nJubTUHAnQadho1duRe1sCFnOebYTYBk7lKTtnnLGW19JhLNgs6rh
qAzF8NXqIzWAtbbwOGnzXc+0AUAutAs/2hlv7zNWJ5VbOsjva31uPhdpnT+VxWyWkKuIqoMo6/qT
UzNy3KZjEchsIxMwatGithRrlfOWpJYSJnNWHZlQ9ddCVDpYQYY03ouUzE/aoBdhnk6GpzDFejKs
mh06DQnPXU8BIQlqUTPNNQtUB0F6mU79DkJh41NW9RNYNTKH3Q5QYNqbTBF7FleK5lpjXX4vABN7
1TEvSM5FjfLCNaMt/AL9sq9lQscXwjvtq1M5oIMpBwBhmNYXr4Xe19+MTFM6lxRmZ7tRGtUf5ZA5
T8zhINYsKl3fCYXmN/YwAh4E/Z0wK9vhldQTaVyuNOXvsR/GQAPg5pWYMRrIMhuoBjcn5Qj2ttiJ
XvSUJbd5bEQDeFL09pWAvy8swVEWuWqpZtBEZePwrjd8OLAsbxy3GEzzZqgIu+d6hwNcqgaaNECR
fIjyqr8ZhlT9nEq0ygGfTvHphs1yf+pL6z5vpkhzgSIZDzWLocHRm0067eJqbo60UdLHKZnRQOfQ
qD7UtpmGhQFkLTPmCDSGnTHeKsic/wTSeXirLEcccjtzMo8hlngojCgo+ARYftWUzTdus+ge3lD4
SpNP362c1OFMdQXxG5Sl3NaqAI6cp4nfxH2M0MqZTLYD8DV/GeGuQzVpSe/CEAd/RFWHeDald7Qq
k2eFTdHejHQDxwGEea5tRl3AIVd1k01zH5YQPPnMnVZxwWkpAvRMW/tBtfrRNbnR+00zWchkagSa
cpYANIKiB+ahpzW49ZKCBmWfGsOuMs3G8ewcjRQuYPetA6LBuEZ/CNhWI7weGqCnjMqCQm5P9SIQ
VtzpnsWtNDC1NHu1Ex2ZH8gTKTNcmNGAvaClc+U5apv+jkywU7gjkO/vdemwYNKb6tOirNv3UZaG
E83aT50r3b420BHdKAJYaqupfH2ZdLSdVs+2OpPcHRb1Z8tKy6eFm+uWd2DWRVfDfNCwE99ErgAQ
ef2eW7tKF0D5fysn0msjycYe9balaA66QfqITgFtK1hdjX1ObUgPjRS0F/kCFvMGvLFTSHNRtCzP
/UtVZUfWj6+kg65bb7qxVnup7njwyui+AB4jGfdTkfkj6HU69SvbLIRctsEvYe3JHS+9X3WajQ1C
QCAfoXIFLNSX7vAwBHxhekkeTd/yoswdvnRHtN7uqt8FGF+cN4j57Ad860YouvaAP/sW6ZWLwt2U
6jZLkB96nuNQBXZBsz7R+aMCgQaIr1KB0imk/cbjevWxssh2g6cSeG05MKW0IRwJd4TZWIWsAQ/v
Vipn9bFyYmH5gpMgu281tLks2DNuZ18r7Wc2F64DdmpTR7Yt/tEW5scUv17f1muPWxP0akAooEpp
XLSLtgmEGrTkz8oSLwP8A6+HvQ16aI8/xN//R2NS+Fu3ViJGBcZSyJ2P8cHoQ5HHrm2EbXJT2feM
/kzq3xtGl70pZSfORrhM+8m0loBI9ci1JF4Uu/q++ZkfAQ/w6A/VT4JxV7xtmFt7wADJA7FUA+SG
VBbvpGpdc6YsBd+nBqqp2eHB8fhd51q5CzXNRxa2Bzzm7Xv+sJX+Wds/p5al2XWaOeJs2aENdKgP
2W9+q/5o3pOdtZF4ueSagjc4NSTNaOGkMWsiGKJI67yU7+G8i93c5S6Yj37md8Yz5H295p4XrnlP
PjaR9msPDpQAwOlC0YZy0d8D4eWG0AoLelc+dw/245y7Wlh7OvMw017ytXycboaD6fj5x79Z2xPL
khs0nKh0omUrdV9sw33ADaftTF+33PKHHaEDB2SBfnsTf092PZJRhw3rqxv5xLrk+KCgphRRAev1
O4JSvn/Q4IjeB786KrsYPEjXza3O8tIZj3YRUJ/KfdesBlaALKjUXIM0mzuAWKbaDe1dXe+uG1q7
WRdylf8aktxeLky7bBewKFVeRPNF54dkC8q/5rtPTSyfcOICphIhDzS7URebD2Nu7KqEbOQt1i04
wERBjgGKRdKRaKJWSUDzjYe98pjVL6zfeMkvCRbZiZ2EBjLQ2tZUtOj2AG7kjnk72NmxgyiYVsbe
4PCNC3ZtPQzcc+hiA2ALcZY0WapIJzVHBibXjvEYKHDQ6mar6bJXL8ZzYkTyVb2eDZbaLRifp/xb
fc/v573imSC6HXpXeNU3dX99k60m5k5HJS1QmqEzhSyjGjxQ4RSP8/6xvwHI+lHfvTm+eruVTVo7
PlBUBsMVBecUuLTOZ1HNwMlWdEi9cPqlGR5t5UkYd9x+mPnGzlvdGSeGpOMjbDymGg5DJNvxxnap
+TSnu7bdyDKuBgoot1JwCeFtjVLT+YDAogNO3XxJjz0lD5YWIFDoj50Xk0D/yZ6vr9bqFvxr68+3
nJxX006bicWwlUS+Te9nGjbJ+3UTawfWgPIAKqqoW0Dj/Hw4Q9cOs2BAW+RgQnJAVKi9XTewui5/
Dcj924YuJicHCZPXVvfFEJrRTcl2xHq6bmV1pgCMBv0eWP+xNOfDyJyaEWdJzBbNYeChUoPyI9lw
0GsjMUF3gO5dhDUXFW51zNJG7VExq1BoyVFvhqppVgbVFoJhranMPDUkbWVVSRqadzAUtV11iyRc
eiyQBAqsrm0frQZ9Zk0PvtLeRHuhChJ+czbCzIx1T9D4H8uzIcYBfA0OEPA9C+w75xOrag1LBXrQ
Pd1s9ly96dBlx5sNKMPaJjw1IsUT8xxTa16QjqWZQ4HCUwEvv74/1i2YwGku0miaHI3qWZZbyZLU
7tpdVd7r/cb+W90bwMH+9+dLftwpICHSjPj5dfEzEeCfLJBXcqxAj7eY+FcaPLEiNh5ewJ6iHGdJ
HpXaWlFGDUzZo/gYYyU0OLp1kdnrZgsAWMtFx0nA0xK8V9P9ZA+HhRquwX2SoFtan1U3Hpy90O4F
c54y8uX6PC/uQr7PTj9O2rpdX4oZ3FsoWygftvkYmcc8CqLSq7tjXe31LZmf1Wk/mQvp2CMzi1g0
Rh0BYFy3hdKEWU0oaO850mjXB7bmYE4HtnzJiSu2Op4VzjIwXUfr+VunIKzfuJvXTehYUQh0EURP
5ya0qV1g+ECaqPOhdX6T/DOjzsYwLtcHzda4//WFWwU97JK7N5K8K1N7BGsQ+aVN8T0vH2lW3ita
daz0+0jVw1kFLP/63K0kdM6syneANgpA1A3Qc8Wjsy+hOOaMls/jd+gj7BXFPLbVa8Ojmz5qfYeC
3p9Qx5ta0Dbi5d9ZbzSJ9lRQj2o/rn+YvhzL8+26fBggVGirAbe6DKFqeIKEaKFm0PZWkAUXPD1G
RqkiA+DEyTth6vxpO5lziHUxQFZhSv1GdMPgVgTLxLuZoeCeRh9FU6mPBSMJ89WhMxZKq1RQtxzG
7liMoG5yy8nUfYtE1U+R9HzwiZKPP9GSAOFl1sRhS0e0EA2o5nyHtJFxKIYpvenT1hi8jpT9s3Aa
7bXq1PSTtXV84IizwzoHG9itUggAXtS+/MeBtgHcOUrFBvrK8NiS9vtCoa7ENrozIuoJdPqIWvWq
8kb/582M53akTV+iRYASEeVeQ00Xae6Gj+5EguvrfHmyzo1I3nlM0lGtUMXxhvlutvcq8jvqVhF/
paYJIxCJt0GKh9/l+rOwScxpixmrQTwsDN+J9ww84lnhWeobJMBo/N5kLy0IqJkGbSz8fn2QK0cb
9kH3ASY3E4V+6V5Qh8aipOS5l+s7HRrQeVhoaPKvQZjlgJsHPbZb6LEVPB7ABGhnQXsC8mbA5p17
rM6IzGaKkfxv/NFnh+o7UhBgw3E8kG88GF51pz6Pirt5Ay4jkU7tmVlpORNFTzAFoD4zd1aIdvuQ
u25zM3riS/1S32yleS7vmPNBSi6z55ymhQYCDl7tKnrHoJHV+v3WOVjxRKdjMqW8+sIBRuLFijK8
FJVP5zu7RwIXfDFjOI0/r28VQq7PoClFdZpSj3NNYA2c3LvR51gyPGbuYxcSY/mOVS75wv3Kj55f
9GPjZYkPdbJ+iw5/7Vo4G/PylSd3ajmKCsVBbJ/54SuKzXfzHiQVL07wC1DukLnNrgJW8OZm/Lw+
+jVvgHMKNmkU69EALO1aQ+3QqaQy8MbModH/6ixP23pVrTqDUxvSFh1mbXm7YWhd2PvGXtznnvIt
v0U7FIiyh73Y9D7Lil2eib+DknapgAAJaTUYJDstC9lufOVP5Zdx9jTTjVxnI5xencKl43dJPgKQ
K+2fzFJT9KnC1xn0Z8FvOzTzG2//YpV0IIrR2PKn4nK+OeYSOIlpgDvTrG9Av44pGLa2PMn6MP7f
hqxlzJUhYx0gE14OQFIdNMCmKuM/r5jBf/wdiIwLGZAWmRK8gEHNWqEMdGuKI9si7ln1URSpPbzV
zKXn73yyrFTNI+AAc6/UX0X/2Vuhnh4cFHGvr8m6wweCBv2ySH6AQufcjtATi08MR0dAYaKDh8hd
K4THd8lLfAD04wns8xudAysZK8zfiU3pKNkF6XpoPmILhPQ3gKoB2GR25W12Xx9QnAmNQ7oxyrWL
9NSgdJQyo2tMoEgygJP4c/4W36aHMag89fn6ZK56/L/jkjnQjArirkMDM20A1EPitqGB4fQbzm7L
inRSkyKaNL1eZu/H7PMndktKF/X3w/WxbEzZn/vmxJMjpci6bICV5JZB4iX6wA0ZxOHWVbySfDvb
C3KMIzTa8WSEHfqk4ebvbprg/0j7rt3IdWDbLxKgLPFVoYM7OLTTzIswHm9LonIOX3+X5p4zo2br
iNizXwwDBlwqslgsVljLs4Z3NME9riu06Blmm8O8Y6tWAxgeppBs6m1Hz/HLvaa+rYtYKOACCQ7T
uRjhUCdaZsbOkiIcSjKECH2Vpxx8bX7pZGge0p88A+Be20j+MsSNqnD86tIZBlyEifclJjExQMJY
RK56lAAzAqo1gIXKN+kuOyrUzg/oj5JRtwYqerqVLj5H3QUXdSWWuezx6MxGcxKbRXdjawvK55Cd
oooHz7bQhofqLYCpMRE8Tcewfe2glGvrIlBjm7RlitnSIGhPeKR1X2EjVDtRBVyEpUd5/2GmanNO
+y5XLMwN5KBbVcc7eVDrx9xLS9+qhTF5KUM1eihiofnIiTBy3lgLZxPjlEjhoGPDQIKI8dp+I6pt
Arg12xiEcCvoo+zqBdnneVnuFSVDuw46ra0BuN6cXPlSeILJOkxsT9M06CJgbCBMcoBcGFO08Ni8
Eitx0TEROOJ+vMs2GR5Hz9Vu3din88KEJ1cCmd0P67ZNwXSAUA8QyePFFHnTMkvmNdeIef3Ueo/+
MLzVwQZsUxHYW7nlhaJt8HrDFxwDoBSRgAPY14SpyBxaNRMFxROnsGTq+Wmic6o0VuBL/zojqqHD
FHmaiakDoCPMRZsmbUG7qEvsxuycUEDeobfXd2TB+PCqx3Qyahi/Btmvr3IvDxDZFVAkIBs5dVs0
fVZpa5VDbhHJSXjMkQv7M1WqkUOWAJJ0kzzXZV8Scg8OVYzfiAASpPs6c33enbp0+q/EMH67BRJB
TwcEKMMWuF2xJdvZk3GI772H0K6/Ut+K8MYBoqHgFJw4ZfFNhckgLCaQBTVTY86UqkS1F0XQULpo
F/UO7aEu/VAfP7RzixKRHe1BO97shsSyw71iDzu6BX3H+p4unDJo/+cTmFOWDSD6bgd8Qun/0E2A
dnNsZunKuhLAnDIqhq0WEgjQfiqAv/Ss/9+WHsqWGLjNh84rti0a6UwhZjuDMA7AODoZ6b45ZWi1
BEXbuFUba7xLLelR2A5v4JG3X5Xn+tv6Ui6GnfO1ZJwzaI6VWP0FT/IOLql9aDrtG0BRMkuaDMmu
n6LNv/eRV4s7HaFZEOWHoah7k7L11DEiuKPGg7rm2QfjVahI9TqZdErlaK+3dJflHB0W3OOVDtOG
znQAlQCeDgN0UEm9IQroPnrUATjX1/SZzGVylZtkrHAY88KjyWQV3mlE16tv/qiVc9yHmFbnWPyC
KMRoAJfE20oCQiljBYkYgnIiihOb6h6a3muLJnsFQxH6QQ02HIubHASj1pRDQ1MdKowguWAciIRS
eQW0iMSu9AaAZ4XlmW+Z+N5lvWV4kmu24F2uhGZbYQDVH3kMbgs7dyWd8R1q5gtVF0I60FGt1DxL
0r7ynHUVFy4BbD88JH4SpF8YDcvGy2NiYDUxS29FwlcPBrPgNP7FHX0lhlEF9OCmJhCIyTQAnx19
elTVf38/X4lgTBA9tpEggfLEbtPK6SrRSsPH9bVa3I/ZWjGur1VQSKtNKJFnCGfIV9DWVk++1oUs
BYI6hj/Bbg7UZoCVMPbthUbsqRKkeEprgUXQ8tDBmipWmp4RPGv5915zxsrNs5e+eREyjskvPBuv
pE/2MvMWkaC0VBBhc0lLtxUxLmJbHAYjtXxFd8sKaHU9aHpMHi7L4qGeKc24QYL4GjOqUDqsnirv
GGunXvqmlN8HHnP8rb0jwjJU9COowARR2W4lJWh9oRkNaqdpjtCjKc6JLliyKJwE5W19J2+XEjyB
ADVWpw4IsGkxBlmXXlaPaHsHk8ouSStLbU45UMWLAeM/e7He0uF5XeDtXYImiEkWyEhgpmynV+d3
USVlBgqi9DkKnlQufPntAbgSQJiMeCf2oSFPAroOoJ3qu9LojiZyLHDhmp+kEAwOmkjSAQHp2gQ9
idR50JoTGKoFttDcTr4IULYrBXA6lvFdOOmXyMk4t+Ty2v0Ryti9LxkCrXoIxYSfq9PKiTVOJLgQ
jUIv4JXAICRQn7Gv/KKu/SAsPDQkuOlzuwGi94ZuU0BCxHuMrGQ2uD3SV2Ob24+dRY50S47aft1A
lox//gWMFx7zth66EF+QoT1B2Guy28LHtMP7vxZjKBi2hppIf8KXXW9gQSqFtHWIh8W408hB6TeG
+JxQjrUvdF2YaADFE1UDqBr4hJjARqxkUiRxgsjXSp6iV6m1fJdKNoYyrfAu3HpOjKvGpqfW9TfJ
BTNX61r+csTXwcG1/On8z1xlEY9yBV5bZF7vxo3kxBv1m3QeNrIVv5inT2P745MjcHIYKwLZ9GQj
jmVCTQj0vmuS1Yl29NoeQB/taqem30hfFHDwHJG3fhk5KYIxaBH991NH87WOVByEUuthMaUjXOhD
cW4v1HD0o55j+HXcku+SDfxQD6x63GTsgrGicKuaGMMGzscNzagmDBja8Xwck9iLrbHwnjqtOtNa
qfaS6Amc87+k6Fwac/419D0EsiLAWaN73FLzH30aP8v+N3OUdzV41NbXdcGRom8LnAy4HyaAN3ZZ
MZHnFUAatEnm2734ox8a9Mlc1oUsuDQMBcHVgMkUgPcG40d7qa8zDINNpMPoKbBasTYeEQSaHLNc
uOYALS/jfkP7ym3OtNObWkckhBduvY3G9wBI1TTcgz9+6LYDxkh7hOjrikm/4M2YkwBHijQJyDgB
bcNmFINRSAg4/dAzk5vVaImqN9iJJ3oPvWKgz9AI0ClhBVqu2obZNg7p0HxUSIBhs2KzAPOfWRGv
stVOwHs/HCuAp3aC+hrUXtVbNO/NLc2VaHRaBYGCCB7TYNt0MXheWkwFH6uya45IdJbnchCr7gB2
V+W+1DWgMGPQYaOQQLgrBpL9kIfMPPShWe0b8FOEoHpPRACHjCqGpHTkJUDf0CTqJ0avQQrYyYhH
MECkPWaVl1wCoYre8shsDiqJ+g2m2sLH3PT1Q56mcuCA1qO9U2Ndf2+LoNjK0TQ/mGhhCrKUtgCB
S2i2zijG4HEb0CH5A6RutNog4wO+T31EMFJ2RvLQpWU9HoBZ2QGDQIAWtCegZ+2IQhDZpkG2N7Rg
eM2bMgAPS4v5uEyqZQdpMH0bhApGnD0zy8Fa0gwUvBByINzHciq+R8XoPWZ1FaJxyNCKfdIK1DHy
oSvvWhUkPgkuj/xgVLp8J0WBKDiRqhf/yIWMe2nsouQ5bOQcHRJAYtykVRV+VXUBKhjBANytDYfV
oJmt8Jt3H7hVH7Ix5l9tYNIPyS8Vt/QbFbjpaawc1aDCm7rGyCnHAKebhTU/yJbgn9DpprO1vRAB
WCAUGXK1CahmwWciC/V2pODQrHPba5N/qMDLI8lLpxk02hMKGwGfOYtc2CZFEfg1TrNwQRdCenzP
QAUH6H31+dk/twdwEl60c+QWTvOQfASuiegCPbEKR/PFr8Cgt6SKBFhwbEdNLCpSp8c47L3mdmAv
DTGSyzncC37fRNfMbxGMJ1Y6D/CsNUQQb6M1lnwa7A8UZNBE+UBSR3ks9uGxtMiel6jkqcZELa0G
nxB2kFuA9VaIB3C7cKCFeRKYgAV5wDKqJk/ZoeI3eN+9lrd2S/eKruC6nECE4IyZkKRGWJ2l9RDb
Ocaz31vk/7/LldEC6iYzhW3WBJiYJmMVb/xBHdExnWbdAPgbtRsd06j7rxKpkE3alKqrGKGB+I2Q
3lnf36VF0BU8b0FcrEyIE9cRRSCVmLNWOlzrEnASgYEm/lgXsGQ/cwHTB8zCstAP1KYo0E8pj9lr
JKdbxKO2NuR3Yfq8Lml5tf+owlywodmPXY+GBXRfhw4orTWwZ2K67t8LMZB+QlESpx6JbEYdEgqJ
HKEfEl4beHmvIdg9gHrzF0LQd4lHI2ShX/laiCyOmNsnqASKuS2Yj221CTqOiKVtMWYi5GsRJEnh
iCkqa1X/PdJ0hza5U6Ydqo4S5xQsbctcEmNhGBPI40yAMlTYSMA16y9K566v10K0aKIKhOgUBL8a
fNW1MmE7yC0uARhxBFAEDQDsW/3ijalbS+L2v4li1i0HYBaaBdAXhugc5Yl9GqPBonZq8cRlD+Rp
xSxcLxl+G3lo4st6z6n10AF8Rpy9Ym7USQUeVPXSHWqYmoIcDEZSMQNwvYQtJWaWEixhUx8F/yEP
bEXdkVKxgIFggLh1fRUXrW8mjXEKlRSpQ4oEpD0kqJC0ziB+wfu28eu6mIX+uYmgEA2fIJRTwTXF
nFbQj5ZBl6Pg2biNa+zI5R9QEPzERV2iDRNDvltxh4Bxl793xOE1ySzZPQJ+JHGBWnVbBy2BskJD
bZKN1wQ6ogFCA++ac0yfI4V9hIo6Uhh+jziE5M9m8KCrTx1v8ntps2aKsImSZCzHAgAieNjnmr7t
lKhE36x0GiW4CpAH0sv6pvHEMSesznOMeMbTuonfYuNnimdF7vWW2HHkLCUMwBTxe4PYVhlaJKYk
TA+y8Ad5FpF4tMaj7kzTO0fDRatna5lnc/MXo+2wScRqiB0Bjo7Z7+uTNiqCkWSNhB2TcOVrNtGe
GvkiDcjphhN5RD1YqNWsr+nS6Z76WbQpa4DJCeZ0k0AKOj9T8UDLgMiYj8oha5pL0+WJK5XnFo3X
AuG0bix5LwJ4LqgoEgNV7Ws18XroFKOTp3ZdtXEF5UGLGs8yw1Tc52bxrpsGb4hiUSIaIaf2clBa
s0wDePiqVRHhosmGGHD+igTIzqgLpe9y5AmBXaiFF2+Tvkm+ry/uQgiFURFFN0zkeJWbKC/CyJ2H
JxuaraV+nzWnUIm26xIWDjlerWiC0jGPgl5yZvsENI6ZoFRJbEDqA1R6FANHL/E2RnHin3VJN2to
AuIBzyjkxyHwpvM3Uzy57XO8CfXG22TNt0KjdgXOtrTx78CuwkmA3uQqGGmT2c5iQ9qGQq1O0kDv
IEgvtLzTuuBxLDsny6ilNKCLq/+jgkxILmAIkhgFRGJOYJMYykMODBrAPrlhTc+a1/BSSzfe7FpF
toHWrOXYMEIQrLZSbXv9c1l9FcZnLzyt79tt3wEjhwmBahOoaXkKOTWRv1cRDaySpsJBAoeGnAD9
Rep73U3RYoaYMkncWm6/hDqPnPXPuDFU5isY3x3Xhtxnk7aDd85BEd3EmWWiZW9dyqKREnQFEhw5
pLaZ4yDFZZ41A/Yw9u6SYtNHj1IeWXr5pvGI4G785qTPTBITp/hq5+u0h6RefKhFLCJeY9aYllYD
VCHf4CUyFo0FjbWocaM9Bkwv1+ehypNYGBosXz5gs0I0GSFmqEf5JJc9B5qDJ2r6++zoySCIHYWJ
X7ig5cWUu29UG2wgZu0xxWevb9eiUcy0mrZzJqqiAnJkNRZR9ckjwOMLq28+VJPbBj2Z+FUa6Ndm
/Vk9xpsAGU4UiQ+actlw4LbSDli2Qe6ksI0ifq6RgqkfRhNkZhwvxltKxqVERtA3WTktpQJmMRkj
4p3XWOmYOh2okjiR823U8ktLZJHRQ4U6AJtToH4CWC4J0kKTfMa5ZIuyf2/2/r5OwncvBaanXDVf
FBWJiKTHwBRBK1M5tPCcRI/fUsLD4V/04WjN/J/vYcdy9LQoMNGHVRezV0lEPlBtrTjQXbzCBN2J
CcDbdM75X1rwCYMI1xNS6arCGJSQgVmgnwjPUzHrgGtluGo2OCNy3AjFOUmi24ZqrPdcGGNVmZko
PoqQoDr39kp7EHVbDY/oL8mMlxDzeOStEXkgJLelNEYmY1FaaQa0ESEzrXZpeJ/UWMjcqeklUiy9
cdTs5Iu7iLpVaXn1aQDCWHcX1E9G6Jb6QQl4WcalAzxbAhbtVxAG/M8Yn1Np/ncUtT91Odrmvcdp
WrqJo35pPUFGYOxINNmUqpT7mRJmEEONZtvr6TfJHB/XXdHSzYH88G8RjNcj6JrwMKsPV0QxDa0e
Klz8o/AgRa/cvBdPFGOksJlUTiWcCwVzq0HyWAnFJjcOmpDayd8487lajI0maUyBUgu14hAFEkyr
CbLlCaeBl/VeNgSUlzBDCdx19jldpAFwDAUcPE8jwJILbLkuDm2bcYKZpVsXWYjfYhh1yjDOPFDR
4Milp7581oXqvUrPWVxvdBFrCQwVnlNdujrmEpkDNypqKoJTF0O8aQ+K5B35B8opZ3T63oWCPQ52
06abvzBFGW1zqJcD5pdNuChj5yPRi7WMmvBAMe4mGJ0b12ciPY/cVs3FjZsJY+KYPo+UxPChX2AO
lijv+g71uARc13lpe/mm9YF22bpC+Eayp6Lcic1rg0K2F/LWeepIYa9o9ND9Vnr6zlko4FPAyY7V
ZEAAm/e+9+rTBBtVuyqYOZEa8brSihVesmkxNp5LZU69hvRBXU1L7cumVY6RhUqv2D5mpVXImxwF
SgGlk1zPLSl7+W+bzDgB0gSmLw2QXJtAfLVjsb3zS9kaqmOFTP+6rEX3icS0ia50kJWxSeM2aMpe
8RtoKYoOUEjRwq0n39Zl3HbDTT56JkS+3sCOlLVBsJq2RO4xBFvLb4RsS+GYqOc2BOPzG5G3VX02
s5814YSRi15hJpqJ+gFYowotgWglrjE9Llpj+CwECtCLRVtHDk8weIazFNoAYlxDzxiGYtDccq1s
gpxJagyQmMiPQ3uqCXhyNh4oVGK0njb1DsNHnOVdPB9/JLI3rdlGtUxTSBx0p8asCwDqItRk2sxJ
g9pS8PCocqCZ9jy5i7YDxAvw04C3A9yt15r2NQFfctZWtin8BDduYRzhZQG+PGHAAukRXAnGRS8d
kbpy8N0vekvLDM7tP4m4cQ2zT2COioIHXYZ2QMS1nWMUiSMG2iZSn9TafF5f5EVfiEYlMhXmoC2z
q81g+pXUayXGnw5ARI68k5hzdFlezt8iWP5pv0kL5NcgokjB6mjkToe52f+kBdtyofk+at4dRCCh
ZZVR5vjDoQCMxrqU5egXfTFIGQLbD2wr14Yh+lIcolcYE+5R8A2/b1Ev3JVG7lJvPKVTCUR/TGUJ
gXCQ/duc5eRqZqKnRZ7dFWiuSsBLrkO09JoDC5kAk6ILm33jfVO671Ux7tZ1XTztM3nM3VQEkka7
FqpqZNwqY7+VOxFtvbKVkPbeL/StCESpMJacdbGLbm0mljl6iKTApTHZCupWL4L30cZFgATwsMmU
70AOd9VA4Dz9F5+QqPOgLoIxLQlAhNcr2wRqQuoRKxvK6I+T+xdpzE8AHQcE/Xim0ksoDbvex2cY
w9TvjEZJiwhvYgSPUGF4Ve847mfxuPwakgckIvKnzIlU+3AAc7RZ2mPRb2O5eeoD3ht9MRr/LUJn
+ZrbHC/xMYAIzKJ12hnPNhoBnXmj9JyjzxPE5OHEVBG8vDdK2wjhylC3aOoAVNjjLo/RD1hXnAO6
6MxmejH3sR+0sQpQ+dIu002rP5rdGyW8kvf/4QQmEINpf3SW3RKQ7qM41JNOiY88pmJ1FXq147vQ
q22KIqvhypjHkSruMP3idTjTjnEBQK9EX48IwWapO57nW6Pi5uqupQXG46xB3ynFufY/1w8kb0kZ
P1ALHq0ND0KH0TZAwuz5WxQz/mbf0D6gTOnLqU3v+ghGWdY27bRvapfu+jDfqsj4eXnCcS6L1jgT
wziXNk7lIQBKu92JKridP0pMlfgZcmB0A44HToC2eIPPhDE3uCqPyPINECbooBGMz3mr2oP/QwpU
jlY8Qcz7MPTkrgqrafGSA+22EpQyTDss3v7CEGb6sG5JbMlIQhhCZQyOERunQBwAzi9c/kYM4FMV
zGKjA4fxGBrw+YHjAdek5z87ZUAC/+JlAWdvFo1a+yOE8RN1IaL8ZkBIGvU7iQTPQ4G7nPDY2hcv
s5kY5mYxvVGXApPAUyiVNQZb1UtdLdzVeEgXvhNH7n9bOsY/gKFCisAOgKNaHQPZ9rPUijReBYen
E3NUkakKiN5j6RJkQZ1SJgFFk2ryI4zN0QXgGDJJRdIprhKPzfO6fovHFw1kqNkqAG4ljH5lUcW1
ToCnBM5wPAd6qXSU2lECG6CTHANZjH5mohgtK6DeqmkOUZLSHBV/sKn61CcpEH0b/6Mt473ij24H
jp6/cYQzuYyHkoDxbohUQDQuyqiquL3uv5TG8Dex5EwK45oqgOWjNgztcgDZqU4dP+UqGoCHzK61
jRZqm/V9W3RQM3GMgwoQw5hIryCgIVaLLHibbxvlxQAtzX+Tw3goLYsGQx6hVoaN6qfAsUCyXYsu
ulnzgsbFFNlvndCbdn1jaaWvJqkBWcTYh90etBlKlNpBY4+dZ8XRZSRfvfgsFwEnoLodWJ/eATPB
jH/sBT3WxwSCQzDcifSrAqfMxuxFq661XREJ2yS/tC36JlvT6RCv5q23kVsMsYMYRm6Np14tHoZE
5OFELrqF2WcxHjWtDbUCCXRp1/Slbg+a+VhnwR2NX4E5G5U655gsH08dZOwAWEe3L+NYFWkA5kUM
J1TGgCfN7RYjryF8bCrt+/THEIcW4V0Zy2kzhMogk0XfAVAJrndcbUDk1nVY+LJ2tfIAmhiAiYJ9
75xnd6R2qGE1BdDle17j1OTVbjIBf+SyLU15Qijoc6AreC7AfVNbkuasn5vliHYmgrEp4rcp3nsQ
EVSBI0CL3NjpVWsZKXiN0JXWbPRhgx4dzi7yNGNsRi8FczSAVGmHarPv8+ZV1KXtumqLF/1MM8ZQ
WiH1pKrCphntoUxSO8yea/RRrAtZtsbflvGrOX72NE+KVsPcJPTQ0S+hCvsKEVgpK1YlgRetf6qj
O59Hj81bOuZ+op5BJVWCSJXmTh6rRz9qP9a1Wvbaf7RirqIB73tNMBDveRPAT3lKvWzb6Ceda+DL
gv5c68wegRum88DxBF2M7kFKqG/Lqem2fWplJg9DaVGWgTkAALgCyY8w69aYRmt4BdatBiO8EbhV
/a1S/skz3vUwffPNoZ3JYRaP5GOGfg2cKApKkXSfhHYl/IzLXdI+DtJWkmHun2XzUsSPoOFx1zdu
0RxnspnbPW5Hucc4DK5bdGV40WvVZU5jbhrf8ZqNjzPAnYrgrSpzwaM0X8kGxovswP9RhGdw6Bbm
fTdwFnXR5md6MQ64IujPzhVIaaNxr2nNp9TIHBHriqDseu3jK6EShCiECFIVTqA3loBcr/CQeJv1
LVp0SyZKB2g5nyZmGDM0SSvXAKRAb0afnQRVAaei+KqXxtO6mOU7ayaHMUMg8mWdosD9ReSCOp6k
uDTcTH2qmu+KGJpswHhnFdzrebkuMpPLmKA8CFXVTJFYiXaysi3uvFGxxj5yvLS30qh0A/KjSoOf
Oa2tvDCsFMS5hjHwWiAXt3P2GYxdJoPU9n4Nz+KNaLNUMaUtx1bS99aIA7m+1JNGNwd+JooxzoRo
eWeW0LhJPjUYTkmdERzcVfemGeZuXRZHLYWx0qToANs/PSsrz8XQtg1Z6GMZ2s91MYsh3RRtSkB/
m17j14cBSZm0RlkW1Un/Tq3+QaNSDoixUHS0+qUNZGdd2qLXmklj9grxYwytsFeieZHLF709yOS1
8wI7NQ5pvgk1XmjAE8jsWFR5gpplUK9IKfh47VQ4SShGltk5UVxNdxUegNai//qjIYtPoAUBZtZA
BmijsGANKTmOtH5eX8TlVpmZDCaS8yp0O6U9lBJj8ZEAuN+qYuCzZYncOlLcn4uO3ot19bNUOqTz
1PGl8sa9MFW2yvA+LKXA1mhoOHJjKHbaoujVDZh6pMQTOOfllrMCX2mIJqD3pmk6IIdfW1fsCbWY
TFnhWEFPQ+VvRdQxtRgAQzIVbRDO3GFsd6uCgjov4Klot0dZ7l8P40xLNVsuJgIFz+9QDTmWa5o0
FVBRiXP1DEjsv8pLz+QwIQ7mNGlOQb9lI7e5U7zMLYzKksACtr79y04IKHCgIEKViaWayeNeIIM0
qZM9t/poVYnT1ChYAqrx7zIkExAG8ENQo2CrJlWh90mDGVb0K4R21hwTFIH74LkPTkjhEvQrGyWv
L2XR781ETgdsFmcXREhSRYXJmLq4iQXNNV8r8cHkYRXzxDCWGSTBkAnTKhLxKx03ue45kbGrkoJz
BBZ3CwRHgGEhBHQGjFHEjVSnZgujoONZK9wQXRciIjXVVQGQu24Yi/HGTBSzcl4vt2KaQlRaPKpS
Z+mVCEIauvlvUpiFi4GA5pUYHEepYEfQGhBmVgErXBey6LbR6SzCyjFk8KuaNzMCETyeQdNgd4Lw
KEnI34fHgdoZ4PmV6p7Ebjr6nH36Ve5n73ZUe9BeirZd0BswN0Uet1ESoV/IrpFQBUvf8KA/V+eJ
klB0xPfSAmh/u/e/EOKsq7p0Ac/ksvc8aMtC9ABiPbVhYxouxo0j+iD7h0ZyRvltXdavsaUVJdm8
e5jqUYuwEDfHlgCqxPAnWkJ7tPSH5C7Z5gcyWm8iwEOKje9EtQXWDV4hduk8zNWVr483Ad86oFSg
rte7DT2AAUFsns3SoTzq9SUTmgtiDp6WkFTuwLJsy/QAX4yBNEcRDxpoez3wXOqbPCzc9dW9nbz7
ddv9NiGFOYCm2fpyK2B1Kys7jQh4LyK1et9CJSB4q1+8p0OtWBi9cn4gpONVe29ZSxjpzMGUxygU
AYsIj2YFG+9Zf6DAWzZccLED9tLHZj5Sx3RUG6DFT4UjfActzn5bveewbADy7RBAEMe06X6nfAPJ
8qNwCEWOqU/631qfCjByQFIhFTDZxuxUB3IZKSNAIOzUu/PC3pZVnt9YlvAn3mA2HV2TUhcPuDwU
uCQh2ZYxb1xh8dUzD2mYTS5jLVRHDSKAyCKaAOGLTzmADYNPdPNs5FjYEMktxJdR3HZkow0ix8im
Xbxdwz8aTvfabA2BMKeOgwjxQnbqBIB4oH1QJ7wi0+Kbcq4ls1VNl1SaNBmTXG5Kc1NVx7F71TGB
G8bvFX0Rsx0wNSr5x/oJWrqU51KZ54GQ92j7BoGNrRbCXTQahy7+EqT4rRp43oG3jIy3LxqA83sG
9BvGkya9DO1F5mY+OTLYp4CSymjo9SBDpG9yKANMb9ykgbJdXzPeVhHmNUCSugzTbjJIA2ndO/DA
W425L+X7FvgY0ieVDpnkFCWPcJWnHePIu0ilIt6leFkN92VHrVZ6zIF4s67c8uX429rZ+DOSdCUz
Myxhasp23oLGthPeTbM7lJr8Qc0L6cTdukSOB2HLj9QIC6oTSAyzrSeCYbweUl6gtihjwvg2J5S5
m16ktDLhpiYXAoqjc0Y6pESAvd78XNdkce0kDIWqE8gT7PnaU8RyP6qjBCn5ODqDYA3iyYsHcEwp
TqHfA1PL/m/yGMcYVgSFkxbeXR2eS/XeizbRcKTmt8R7jPE+WRe2aH0z5aa/z9ygFFDBKICRZ4dl
je74PVBN0Cr6tC5k0R3NhDC+NoqpELYlhGTy4GDq1xZDgje3eR/V6n5dFG+zGH+bxDQv1RGi8trV
FUuWtvX4MQA2Qj6MhKPW4toB+gvQAASsb2xdTWx0D6BcCFPQjq0N3Z1kOiTSOedoOdScSWHMIVXl
XEADJd5xp+C+3I071J33ySlPLRAOooqSgQ1a2ae2cEo2YmLFJ9PlTTL+mma/uSxn38BYSd2oglpG
OALtz3sFsS5A7c3P92dZs02ncFpb2xr2aA9vptvYyt2ogZdH5VThFxsPQafwe7UZI0I+tE8qH+vQ
DACqTjpbe+oP1bbd0Y/iZ/CouCAZQA1bctcNajkYncllLGrqgtKrAnIpxlEFK7P6Q72TP73PBswG
BIwO1Co+0OJwn2Pq2HATDvD58ntqJn+y+NkJ9VQ1ikgI+drlRBIEwN6xQys1tcTNYJlPzcF7ks/e
aPkf64ovHtqZXOZml1p1lJUUe26YVji4knoaBVfnUTRzpPwqts60o5GYUnNK82Xjqe+PGMCPKEqp
sO51bRZfMX+0+XX5z+TIWuUpdLqOQOdpx4Hxj4InBJECS1S+xkDEk0ZEsjb/15s38bsiW/G/pJPM
5g16pvYyBYNmY0eFDZYicGJs8F4Etpd+3+wFJ/0Kn5uLyTssNzcjI5fZvHY0AiGfmDvR2xGe6wdZ
sPo7an2KR9kRHMnObV7h/cbxXktkgzQiYW41zyDRN7HA1XMebk1Qx1RH1cd4Je+xf3sqGXFMsOZ1
Xh0FBISh8X48KgdcxTY5Ezt3w331U/wpW8Zx2KEUaz6ND+uWxFlaIjPnkehlV0wElQGykxkNj7oa
c3z+zcXCKMdGHGkddBnBWupFjlbu7j7VUqsrm826JjdnghHD3CxGLYZKjRyUHSg6JmHRwNBaReSo
7UUVz1p1LDxOiM3Ti7lGRqEjTaFj6QBb5kZdC2KwvW9yTvrtRcGoxVwUtOrUStShVvRKjupj75AN
pm9P3bf64G3iu/ZpsHg2wTN+5o4QjKxU1AobJuCIl9Vp6E4Iqiw0HmfDG6HO3+wb4NsAf6WjIsBI
kxo97LUYwInje3cu7OgYPYx3ih2+rYtZAG+G8wLdBUjiAGxxA1OohIBg71XIyYOnMLnz+vvYpAip
3nRQ7IkboKSpkq2AOa5QnMC/JLwpx0VzwTCaOfUsIYXJmIucCVHkhZBf0V3aoHERuL+69q9bxCZz
mUlhzKWlRqRhYhpSAPM0XjRr3IR3+VuauyhzlYdhX1zoi9BZ6hPv5bfoSWaSmX30UBPwhomReKye
S1RRyvZ5fQd5Apjbp2tyKo7q5KrQv5ECG72s/zVQ//XiMfeM3I24UwVIGDC57wmZrXkcX3gbe/7a
H7S6GwpA5VU2hZ14RB7Tugdvs91tw6fY0TaFPe70101mE7s96e/hBr1zFpIrx5fBqnac59htAMZ8
AGMgnqc1vYZONXtwT55DfoaHct9b5KTv6VkB1Y2eWnc8lIJF14yU/f8qzZhGhoZaPUs63N8mfaaE
AhY76ZA7CjId7dFDYdXx8BT71Q9wa+3XjYarL2M1ihz2tV5Atn4KEIr5DrmnG30bPqZv2skIbGGL
Sqc08c9x/NptlRMrbUgGqmSyLAJ4jbGmQVWCTJ62Wje7h8RUwPX73FUo9tD82FaGnfbiY9l/jPVr
blK34zJpTzt59cyZ5GNeTZUkFXwk7IOuE5JOLiVonlApohvRGMSd2graJ4nz6GiamfSyvtZLBxSb
rBuAPEffHdtglcGwG7mBwiMiez29r3SDcxtOhnKj0kwCY7xa1iagwYYEIn2GxibOdjGioqZ8boxv
67osLt5MEmOyPegRsq4e/h9p39UjN4x0+4sEUKIkSq8KnWfGk8OL4HFQzonSr79HBnbdzdFtwvvt
ArsPA7iaVFWx4jk4yzKMPRaADpkBqosCa95LDrX2MJxfm6Ch4NnR2ziHKK69hOGOpZjhlbidr9XA
RRcoyO4ooKywuyjoom6GRqssVl8zbz7pvumBDfyXcRif+mO0vX51y7/19SMtu9cLFJglyhotao3W
MKeYMfiJLeGUVW5cYeuBOKP9nSqbwPx5XeD6Bf5XoLgqrNIEhWEss7tdV/gmxqG52W3kHfZ1g6Z/
5QhRespjTZ1AD+hqh2Zwn9rE0342lguOXgeNFDXxms3/7WBCcE6UWe3LApoxafe67hXZI6ESzZDd
nRCcIwzXGYCycaZ0lyfboboNZVxF627h77Utfz9LVllszjzMSYrenptggXJMZKMci4V80bglrlNB
BkCBsncpwWyihMEpIUaeaz/hLw1WvICMESr7eHpFeiwx2HVxGFsBJL0BqmRBDwzWZlVbQBypYq9I
NkU4Ai9dddoYXZ5TLdHu1etDTfg/0gQl6NIJ2OnNcn35BByD+1l5va5lq5ExAGP/K0HQgSJJFLXn
kJDS7ZQcquaxDB8aHQMD2z455SqGzA5ghwcAXaS7Ri/xtOtmBfBHDANh0uxLYB6Muan2AVRQiVR0
DHI2TM96rDQ2Bums0iu7oHAHyuuHjJn5nRmmKQIzQqMb1Zj1BqM0oczuVp0/2L4JIBQ18oXoqOVa
xQHyj5dbOSWa346HzvaDfx4MWnzymRTxMasSStEvAWcNQC7TvnCCIrnNZll7ddUdn4kRXjI6moMV
zxCDHY3uaLCxRGirHhIeA+HTSA7gwQT0fxIe9RoQUhLVkt3kYkpntj82lTppDDf5kNmOcaf5wXvr
dMWOHOl97jW+9rAwnMsSWJlU4bUreVRRq8SRF9A4om2a9LGMtqSWPHSrlvn3ZsXtjCGLUqLVEFOo
3Gl04hihJJ1b9c5nEgRPE0U4QL4cJMIDqlUbjWPixJBkPTIhgoMxs5Ras7Vou/XIrE2AXGD2ruvB
qg5ijhSxIdb3AK5xqQZhSIyaVAlCnOKOGABq8JLsRgm+YQ3SArGwJnnUvnbjYVrIs5Fpw61hS0g4
kpryMUK1MsVO8TLYAWCm31nglMmt0mQuuERHumP5+xTcVMa3Ukbk9XVNa5G+vEUAZAPzqxgAFXoa
zUDvgmHf2xt9Wz6gywHmln3nn7A9aziVc8KsMEJJyQT7YsniM4hwX0dnj2A3XcSZDUylSLByn7po
t31vImVj8o+osu+48UTT1v/3T2pp4K7Twa8C4DnhkzZ11sQVxnZcAOq6fD7mySenFtBQ3Kg4DilK
KDL+hTUlQtcS9BYa+NGACnmpREplFFqFQqmbWuVxat9bCwVRfhtZozumyVNbAu0rTST58porAekD
oHQX2mWM610KLYehCQykpS6WlRyS7rXhGBitE/4vSQDevgXuDXyOQMkW5NC6nbsGNTdLsf1lMLeO
yDabZSR6q4kAwI9tnAh7MFjpvpSTViyPAgNJ4UDtw9TczRMK+U17C3gMP+/0TVRH37AA9zCh6UiI
rNC9fKIvGmotbWfb1Bc08kvpDUfbNLCQhlC0nxR+mvvvWFS+rpjrMpZqA+wejOmCDB7N6PNQhBOk
sMBOg3qfQjZzO0lc2qpiAHb1P2KWv5+9bIRmVsmWsAz04k6vIUnMN33yqEf/Rzni893HQVxbSDr0
mjoxKA7T/HsNAN1Btgm4al5nBxKe6iGOrIpPuDdsB3t65ejZY6ff9cwrynjXWof8fzItkFYDLRoI
1VREHxqLcigUYI65UbaZ5jdi7iwFpESSR3pNHRaeI50tCOOaGKyjkldlIFZELFCDO537BegrW9nw
9VokcC5EeG8GOidJkEMIcMbuidnft+nTda2WSRD8w9h22KnPFz8E2DqV39WTrLm3/EbRNjGND4J5
HWVJ4NJdKnRKpjgcG9hma72S8tbuj5P2qPTPSXSvYrv5RrmxsINaSax1zYzOpIqpm4ZNKLNaKjp8
Bii09dKBTqeywFkiAS9dy9nO5Qh+L2zIyAsCOWptFlug/dwP/LWZ7W/m/CMHyYnD/p0jF5Rlf+/T
EHSCY4NCtZfkXdVH12xz4O082IlEu2XXJ6hF3EdJGSg41tScBns7p5Ezmw7mUq5rn0zMop1nzk5R
em4mDGIWfqCMT05ufnbjLjfvr8v5uo2M0On80gTnPZilzZoRglrEEuH0fQ7wwW6C6qEBtleYVi4g
6oDgIqP8WLEuNKDADIn+kI1yqXCNWg6ytobhVUzZcOgKdhvQD8nJVsxr6XHZ2GHATJAltrkCoxy5
HUBExurbeqkWVLMTR72TJ9SZxhr1sQOjAEo23nj4Bso1SUy88gkx92xaC/0HoN7EtUNz6NU8xjQw
nsXYGcttor9F5MP4H9zthZjlZ5xpSjRhYm0yIcYM7W3Q8btOr39PZedfv84Vc74QI7yKXT/XQ9xB
TNYmN3qPjZPYSe85s2+aMgBcpwxeYuVxBP0Q/MBCV4H/FeQlqkLqpMVrn5j1i66VftT/jgCHpIyP
UCmHl59YuJLY9uoZz2Qufz+7SkUHqF3daYvL8pr5sUnvHYdWsZPI2l4rTyQjSBkQ4ZpgKrGFw8UJ
szqwieNwueIDrmMzzPkBPQLJGIdMjHAeYxp6QFgt51E2NebQ200iQ8hYfqnwhmFQ2DAWnhkYMxPs
OM3NNAOyEB57jDMVsW83qGM5A6ImTTZYv+oyQD8KjkxgUaDjcfl11CLIMjBvoOgMcqXe3CVh517X
8dX7skE4h+AFQaRIVhviWZyARbN4DMCKaM8T1VBklnyUNSVTseZpIxrHnVnCjYUh15SwB7uonqjb
IEKjI9HBm6pjsnGw3S7jqKTGMkrjtZMtTHAWEio4JDGTS0YTCXIFAtWos4hrN3ntMXsYNyBulBRQ
1rzeuSTBHXVhmKVJiuMtrZyq10/FYO/DIvKauJQEUGuHAlsB0GaXLsuXhLjNeAYWCVSF27H2RwIa
6sT0MxZJPtiaimsAaEZDDyTeTNwcq5GHZmWMkpCdFphk24LJJrKO6LRNspWutbs7lyQ8+pGSz8HE
caBC2cwccBbsc7D9gT5eV/M1QzoXs9zrmZvr4h7cmRbEJCS9Y6O9TZv/IdNgqLUie4cpYb5acHDY
6AOwCUWFK6h/dCaKua+s941REmKuKsCZFMG/KRQ6AahVJLf0VPb7KcLIhUSdtbVvQjGdC7IPLMwY
VLisig95ShIDDs7p3exndYofpsOT4mZHvjM2zTHeswN6u3eaU9yGG+V4TzwEa6/Xv9jaQc9/hGBU
WW3PRvvnR5S33HhR+hgjGd51GWtacS5D+GTjZLfgy8VB7d5wRtRXLVXiXtc8H1rzNihGKLB+xQIW
z7SUMwvPUZzMn1UenQaaH1OabDJgYhu1BYmRrOS/FkYAOBJYu6hjqV8I5I2yScYuxKniofJUcptk
YP/NS6dtQmDe+b2G5pjkmGv+4lyk8LEG8OuGFYG/qHN2q6uBq435j6FSfWC4bQaW765/N9kJhe+m
NyyhAUgRXBAsY7Rb59+DSmn32dC+lQN5BytJ6QexfZsbRDoqt7xV4utPTQLaPvSRVPyf4Ensik42
x+2GWfOhmpqrDoU/sG6HZwYw4EBlAFX3MNANpkl9K/xu2PG3wJR4gXW1+vuJRS9A+pRnFX7EzFS+
JRXKeIZFBi9nyndeBu+kVG8i43/oeGAoF8fGXBl26kXE8xbL9MwO8JWzdofsiQKoZ45dBYsq1z/v
Wv0QgjDXYkIaSgWCAxo0ZU6bEsdjpL8lqelOmemB/GxbK8kxT987K98bPPSNEAOravHruvhV97fU
9LCPCyA0kaIVJMNxBmppuD9uHQYMF2jh4AJPJFRlliqTJDx+1CBx0LYMuqQFD5X5ks7p3m5BcAnS
iutnWlWYszMJN6rToRjnBmeyQ+uNFQyBMdv1vLxLOuI1wDqvVFPiXNeGojAN8vceBadQ4E9Yl4LM
KAHmQoY1dCwYG3XtDHZ2gyIg/Ln6Dchg2JIlu6DvHvPKvGPgIHaULtvWaQ+OBFmfctVR/bVeEQc2
5jbhRb8YzpLWRRs79EzdCzrDSWUwvqtXfiZKOH6IMnSXxTj+1GaOTp0822VZuExwBEDvjWWskavv
5Zk4wSdSkpOYLydrkPaT6S1Atbi2ZHXv1RfzTIrgePKuUKI2w6FmzdeNxokLWUKy6tvPJCx/P4vU
KotnrJhwDs7jVxCxn6IegI7BS9BEvm7Gfhx970IZwq3k8kwhz8oTUG6XOYQqI/N0QJtabbwNgad7
3QrXb48iI6FYvWPiuiTL2sqwUyRbITM2Y4J8bs6210Wsn+SvCKEgWPF4NEgAlzKC8jlhEUbtI9BA
y5KrVc9l/hWzvJJnX6mkHW5swkn0Kdw3bXWjDg9qYWH6RobEuNZmxRirjs18TaMY9xK+DdpIEYCb
bDSt5t5ZoJWMh6wFR8KLlr+X5qYP7ozRKTBL2/cYy5Fcp1S6cJ/G0HVoQi6fTHkt9XszOkSWO1ZH
rfGz/tPEDwGYIWr+1uAkzL/+LVed1dnJhUsmRU+LQIdss6Mb5CuzuQ3j3gvz50GWoa/VRC9uWXiK
ooJHo5XilsFHbAx+hVF8Y9jOcYNA6oEqD5nmDZZkLWRViZYB5cUYwMKx6PKZEtV45Ue9XL6sZe6K
ZnBMNJALMLUX2T+jZ6G4QS0d4bAKODTAIF2KmqekzEwNKbpqzhgUVH2l17cZAeWR/lYSWYVo7WDL
/pINACKTgG7oUtpUhroB7CdE+JRhRj3Nfna1PbhaaMbOrBnP19VkbbYJzVZiApSHGRoRC1JhaVst
MSAujyt926bVqWvrEihaId8PyWQCVZH+6OK6dbjVlx7lVuhUwfyYm5UhsZevJ6eGjt9iIHJCpU/s
ZI91iqGBEfMPSoiSmL6Pq4/Eepvy/fUjf7UMiAEVnYX4DO1l0V+TygozC4YJbU19jWd7wBB4UauD
KeYd/RdJJPPVp15KE3xARxOE2TWkNeCgrzUNBZdv4/Rw/UjrQmyKkYOl9itOr2hRykNmx5nL8/HH
yE3+zWLDc5l0Mp6PtUcI7yvmVsCyY6CyeKmclV03td6Bdrkcy73e125Sy/qIX99wdEKXOsgymAL4
JuENLycS0FQf4EzqF6v4XoH7iXvjNMD6MLjhjxjH+efLw+CEhpkBODGM5AieBAyhXZoFEDhOT7HV
OKW5J7UMoHdFty+ELH8/c1cDiUKtLdBcIZXb9Y9TsWHz3ZB9Xj+KTMqi+mdSFJ1bkcFwFGPGOerC
GaInnTxY4ft1OSv6htPAVDGzCsJo0WlMOgl43+E0dfVtHO4LchfLqtcrVnohQnhTFmy/YlpEGPw1
ZHugqYelm+q/i1hSFf2q0lTHECXD7IyB+RZxJglxtgGMXP5n8its7IdAySRP1dptYXYVs1aEwsGK
01ZzO+MxDtCaaZtND34M63shYzJZ+/BgKl8W45FfoxR/+eH7qE7jP52YQX9o6QYgbk4a3BW5DKdm
/Sh/5QghvDH0XCuXiqsSHMIsA63us27KDHLti6AJiTYgiohg9BVeQD5ZXZCbKFOWo4bqWu/WknnC
P0XIyzoMcktUuUyst1MEooIbMxVWET4gE6lOWLXZf2ihw7zaDz7a7eQDHsd5udEOdGP4WGQEslSO
MXqQwXmdYzkKmGESZwFCwsTBtJWF4Cujefhp+IK6ylB9Qw58+SUbLN0VU4Fsojcqp+VPBETsEcO2
SmgA/fHGtn/rZnLf0X6TJvdkaHfowj31GvUWmgEzLOG+6sS5bu4rtog3GSSSgDQjcJTCdTV9FrRM
Q14QmNkxmPtjE6tbWhubCWY5zRKDXL0CFT1gAJaCi14XQ7uyzNJ0XIblm3au3icWACk4ny2muWWW
IR9OpmVgIQEC9K5QcuxD6vrAAODKxkNYh4Nv93NmOak5YXKr6y1MpJJkaJ8DFBq/YUFH//e5JLpM
+2FYgsBlWWIbrFbriqCZjOsh71mwnzNvRF7DMo+nx7J8nZ+vf40V81iGVMFfD2pUdMSEBxJoeWDR
CCeQI9Anw3qMZeRuKzZ+/u+LQ8MWURJgjOHfDzD+Gr7Xpm/JpjXWRQBNC6OSqG6LPb3ZLhtjVMbM
NfVNlr+R5BTIVr1WRcDhAmfSwhtlCB6x6bJsAiEg4q7gjmn7KT3Nsn3ZlVIjDOJMhuANo74iXdxC
BgFSA8hpP3SYBKZmjV9a/NEP91nYOFo3/nu8AqkgIsIcCmb8RQ+BxvJoK3zIXHvahOHvGEiTQyix
+K/1p+Vkf2UI4UpDukRrS8iIIm9Udunv1vCS4na2gfP3dF2dvy53LFjnaH6BH1vFM/yno3QWtFgm
76wgg/eij55+yDbsjdpe8NhugHCyL0/xRjoZ+cWCFomooiB7RBKAzcdLH8ujJg5QYAHgZMN+Tsn4
2YI1QXKqLz5TkCHcYDmr4GBTwLFNtu0Dsn5/OKpHc184+i44DW7vAZ3xyPbav2YCf8Ti+cDUM9CT
xOwxoXEeIXoHtnVjPsZBvlNL86bqZIsFX0sbghzt8gpVo7TqJoOcKI+f2/o57u29OWVeq00unV75
rGy1oX9s49EPx9apAMNqTdnz9Uv+kioIP0J4l2gI0umCUDBmRf1dDzTmWG/9BHwDihke0INAB1X3
qkIWBH0JtgSxi3qdKWxbFmM21xCrmNh/Bq5JpTI/yndA+rx+vi9WKAgS9HRUBr3A+iJ4foqbYdpQ
oKPTtyn4nqXHqJNVt9eN4q/mCAqbG0ladyaE5ZlX2MAc+HH9MKu3hg04KCV63EjtLm+NJkVlZx2H
mbc7wrdG6I39TRH9vi7lKxrFcmdnYoSPMyFOUPNFDPBz3ljv0M+EOMptfOhezX13Xz2YKKP/UjyJ
2CUmvYgoF7HIHpexB8ypiDFAHLIlQsLtxeVLo2tOfGh+M9NjQLMDlQNCgeH7JKujrrqYM5nC80NG
vR+SCjIHehqzF44OybjAX9xi5vNf3wMcD2sqGnAhlgUHEQFzqvMqJQ3MfTZ3TXHTRzdASuuqFzrf
Z6ok/ltTlHNZwrEqg2LGu4SsTv8RmX6FWe+ycsb8X9ugwpGEMCoP9TkD0xTEtJFfMeZQ+jM2tQ0o
fbEaTsEgFm6uK8lirqKOnB1MnCQuQXlmzCEk5vy5DH8tFRr006/LWNMJC7vtDEEVJk1F1vexQZNl
ZmAoxQiRY2W35gh4MEBFdMdOljivHudMlPCdWA3YvMiEqNLYBCWc0iGkMhKeVV04kyF8pDlXaciN
RUZbulr8Tal+xNld88+jp4su/BUjcgDbrZ7mwfJq6jEQrhNSNJ4KHFEnDizzTrUDGfvimmO3sLBi
Y7UAVTRxsaBO5nEsTZAimlH6gsn8EHbFvWacjiQrwDhOXyego1/XjNWrRLVcQ9QDEBQxMtDsOQ/B
ZQP/20Vemh7Bs+5OEaib3/8XOdTAZr2GfToRVCIs1QYDiWDmsYtxn2FoCsRtthK61bS9Lmjt9Ycz
R9Soq8hNxUZ/zOK5qhZazn743gICGrtAtNzy1B/AvFf4qgyiYNW0zuQtF3z27Gdzx8jEIa/pt9hD
pZoXdu9MvbH45/WDrfAkLEVc1UQahp1qFEIvJTVaPLKpwhWON/btWLjqa7qrdvFNc8ieVbdVnHAf
fgv84Jfd79JPReKmvqY1izWciRcMm7ZRS+xF/LApb/vMQT2h+MyOyjb22l1USoKcr3qJIi+IFgCs
pGH+TJxy0nIA5XbxAlapblvmj91NANhPbX/9TlelUExGI+DHTrM4fqJleCv1KQNdCLlBK2whLuSe
Usj4J/9swV36eIrSDWb0bQoCHZQELj/dNKozzwcKfN6D4sS+hv9tt+qR3moHewNogXLbAsZwk9RO
dAA3n6e37jH2askT+lVV8SvAM4ACLSqOoEC4/BUoUoA4ose/nZpONHuK6uTVJiq/6b0sUfz6CFxK
EoyCYymnzo3lvMXPUHHywRstiTn8+bVf7vTsNII5mAOxOiXFach9dwJy9N7a0O2Ae43dbgfSqG0E
HLp0W2BtVfES39iTreXrN7LUaiW0xLwfWskGBrhws2IQpE9zMBJutW740vwwfbV35jt0VR3lF/OL
XQK0HvUgo5VaSbQuhQrGGINyPNYWod2Pya081Ll2zSnGrm67UT6a22l33U7Wvuf5GQX9zZQx1skI
cWkEz31q1d9xLwNHll2kGAj1laZhmRRCXqq9dcOc/F5xVOIEp1f7ED92N+rN/f/pVIZQUaYA3svH
RWCd7BJjTzHx9u+v0cV3MrRLk5vykgVBBhHskb4igvQqJ34qtkyyQf2n+iYaw9kHEqerOZm7pJ8g
J9k3paOe0OxRN9lGf4Ix+OUeTIi7Z8svnHCbOUG8sSTeWvsaulyeU8ivQjMM9HbRx9EP3Oik33ab
5D33kV8d+cOwwzCYw2CMZB/vb39PD+q95s1+/BlAU2V9AuldCG6uBJYpDTr8lvCl94GJd4r99nex
sf30lHyCIeBF2Sa3j+B8cZOtLPn6WqVGHnv+IQTPZxuTYaTLh5iARhZsrcyxj4Bt3anOr5PmWD/U
78GdtbMlUdxyveLnR+d1eV4MrEiJeaYWGypH2QNlpVbdZl1+7OtcMr+/5gLORQgeRw97TbEXDmWr
HLdVYCAmDdx4lJX5194ovE5oJltYUcai96XBMJp1HZBTMNlH81/zMg/a5ozfGCl7qBUToMqaLVvl
/Box4jUEEgC2YcCrhOf5UmQ4Ytp3tBHmJ8pHFqKaaW6HwY/mfRRRp0Ottv913e+sRR1nAkWOlKA2
yNQPSF/S8iUsa5/X8cdQBKfZHGQN5jW7RN0DExILY8+Xx6mpMTdWLClFZc13SsFvzTyNHaU2n/gY
PPSY701K7fX68VZt4FyooCotqesmJ4gUWTh/G6rRM3PrhwUcMpt9TIy5aRhvpgamUU7KvVm2t+hf
bgl7hkZ5tj4cCoNtqjR8uP6zVhX47CqEz1wjoS9pjl/V9cDy6ptbPlbuqIcv18Ws3jhiLGwsUuRU
YpSuW3GP5hLsJOcfZgdwzikEY4Jrkm8z37VMRuCxai9sSd8AT4JcVXjDAk6jBHUnmCV56mixsdT6
Pp9/FwM96kolcTOrZzsTJrxmY2Qx4AtDmFmHvlWku7TdExvp6rHt9kM7SsStfrEzcYIvaPp8su0a
V5mVwGAbRj8xiFuNtuTxlJ1qca5nGZyqhbYVB7CRHFA4Cv0exZ5CvqvJ62AdQ0OWC6wa/9mhlkOf
SZsw8NGbDe4wUSYHQZxXdz9DXgDx659HwfEUofj4X9UQniIz4aVeLJmwXd9TfdcrmpO2T0Yj219Y
/0wYlMFCChBqxekfxrH3oxFQOyoEgJyM3HY8c0bCdtcNa/WNgwf7jxjhM9UwN4Mt9PZVlxIvKGN1
N40h9a9LWVeGv1KEz4O6acT7hd95VLcWYRvK3oZxX3VbUwFj3L+TfS6fCDsfQIdByV60XoMXM2gK
oeGdpbhKP3gM458U5KJRoUkKm6uOwlIBWbp00JHtXuqdVqV5ny/k72b0qzEfaP3KuOLM5UOgxxK7
XROFiiZ6uBrDcAAR7rCgs2kBzBc0Jw2G4JvbBvdWVvfT8NbokqhkzZosUI4AFcYGBLPIHljoCHqT
Agl8GarGbmhC7U7TknhbACApC6VclSvaAZw+C/UCbOtiVlB4Q+Kuh7nNGgggZ+4E+SfJfc4OSjT7
bfaUDJL85OsUJupx6LbqwL1EGcQUi2ZBylE065DiVm+F12kOapyv6m3l5/vyZ42dhv113V8zZMvA
wNufaUvsVF+qyGxk9cwaMGnQPvIyLb4xldHtNBlw9op6ANdkORE4NIGbIGhiaI7EjhNQGszqCXBa
lumorPJM6pqxDMD36wwybpAYKCUBshjAxWI1cIyKuBz7pYykDTfJ/MOugLs/VE4VT5vYJh6jpeqQ
cXJ5xJ+v3yZaWLgvISpf5uBMG6yh1AS75eV9YgMgx9ZBCs4QlO4ORpJE7yycUl/tRjJjMzpNn4pA
GX1Cw3KvIBn9gRF4E32boHwcKit6CjoESOFUtH5aKN3GSmJjxw1LOY20GW77TsXaM3qu0PeKpvUP
buXtW5px6hqtWr0BIdACxJVaKQAoKfknURTjoa0tdttkdgBcmTzaqUPIf2mT1dhA8IuxYsyWGBRg
fuZvNODL1qNZpO2rmSv+GM5A+SeYOvI6OzWCI+DCkpNRmZEOfmLsxWG6uwOCx8Qnk3lE0YsR0zal
rW1tjN1WTjDneuQnakULpyWshXsYabah9YydGZ7bvxRg11YY6SnnwAmBWErdYJyL/aRSfgSQQX5q
s3x8CtUZxEnL0N7vHL9wdJpMS9w80vLMaQKNbuJhzD561lnQryp76Mux3YWtrcZAIx0ip+DofSOJ
iZvK180F/n7KibnVjYz6ZkKSvQquET9TUXQ0KYybMFPxi6Fp98pCCm0Mg7WfbE0b0Efhkd8NSt/9
SINeBeFwNmcACQAox6HpzBiMqVgrpIcx4pqbz3FvOo0FYJAoG+LSBSc9yn0dnapHvYmTB63A2hKd
2+Epr5rJ6RTb3vAhAABbzcDNbAFN/4NPCXqXfVZOpqfbIW9dNQmSDcbGE9CXV0P42M9tZz1mGe8n
IC0V2msxdvkOG/mV6ppznm5GVZ1+EhamnlkaPUqqWJf+Ndn4TB6gAcxyO9c6ZGqNEb1G2lRaB5Ck
W09ab6GT3fWtFjgYbIo45OO294WK4X7ATrLi0KJVonuTpRG/qEmEkTPbCgzQGHUTyHwLm81ODzxd
mNxYDpu+KPSXOA/TwG2zojgoOSG7KkibHa9VENo0M4hcGlDbUqdNNQYSyzB4MgaqegMn3U1PO76J
8AAd2qiodyDmtU90zGINsgGm5jHShbsuG5OHeRzAox2q4ULmHat+GXTxVudz6DSVPUxOaBhj6FUZ
G/YDiEAL0N1yEIzNVP1N4yFMnHaIERMOGg8wbceDk2nP2aNRGMMve+5jf7Ln9H4ay26HKWz1V6Tw
anR4Ys3HtEgCLw8Nel+3quLGOWr6Tq0rio+sDO3nWQmbjzC3Y9Bk5FX4riUJWnNVXAF2OyiK/NAE
mZI6Fumye31s7cdOq8NvOS2m9xEUwGxDUgronFELit3MlPYUqRk7WcSIQ0CipeY9EKRIj8qrkqmn
jmTVg6F0xVFTzOQ3TRIGv2tFLXV1vR2xVloAKM5MrWF87MYic5Ok7g7mzCbPyPPETw2VTf51D/l1
nQ/eGf9B7o2pJQIgm0sHOdosN6wW4NRTXxBPmUtsaOUuKyMXVeqNFifPRv1LzxqgWMNXgkr08DmF
JYC9bgwiba8syYvorc9/jBBflqraaUWCUGJUn3RYYZF7CfvgnHpzH/4u6x91aJyioH0qus7JCxmU
z0p/5fIyhKgpU5XMKjjkg+/6kBS919eFV7Sa2+S6owTqTtdBppVFXt5nPtCrXyUfY3mNvp5/KbvY
y4iQIcQ2ilInWJzFa2U2n2mkY/ch2tCi/eiz15Jw+Nmh9DuzDL2sAsFbxZ+uy1+J5IC+voxLYMIf
gGfC8UMzh980a7DIdezWCPpPzCwdBjgGLG5el7QaFJyLEhKjKRp6BMMNorix9GLbJ0nto07rNASE
9C9mvOXRoW0kzZe1YACLNKgIaJgLRZ50qeu2Vo+m1uDVQ0HAN0A/aWhsN8/YJrcL5lZN+pAVL9cP
uhZoLUAvKP+g7UN1If6IJiuktINI0lBn1Gu8quANUPZB5krHMxbrELUHw6cofapIxKgIVdEoGdBr
NYw5dvA1wJUeckn5Zk0/zgUs93uWN8MLanVpQUDf1TFW5/T8thiDtyxJJ9csslqSwyzq9uU8AMkG
tcuf9qPwuUw1zVtFnxGk0odmfFH75ym9v/55Vq/srwhx7R9AUAUa/hBB5sIzeesppaSyITnEl4C+
ZSTtNUjIk1dr2PXs2ZaN5Sz38PWegA+CZi067n9qgWefhc6KMaWpipwhjnLH6vHUYylMUdU3gJ6e
hqi7n6PIqepR1mJc0wcs0wOHkanL9quQRfCmn5Gs4O2wjGNd+tn8qbAjNSRLGmtSsBOgYhsAFgQq
7UutK0gx8AZRmZtPdy1IwgMOmp0Tgy1d14W1L3UuR9BuQFWiLJRgebAP6G07ZwBimVylpp/Xxayp
HJZZsHaCJQeUJwWt7lNk0j0qUC6r+DGz5hNXrP11EWsnMdGBMEB3viztCTc2DUSv2hA5q9KDj3sw
C6xQ8DhwQR+b7K6L+pNAicq3kC8jYwWuDLCgLr8OwvBaATM2sjufv7HIMXP/2G1rUETPx2oTu/S+
2DGfPaPP7kyl0xwKSVFl9bBnP0C4zxHUZ1nGlh+A/eGYH4riVyrDoF4rp6t/T6kRAR7EHmu0QWYI
UXaIiWv/Jve7T4wsbDMsqZQ/gqf22/jafMjGTNd6zJAL8FGK1BWrtMKXNJgOhCMFray2cT5mAE87
8UekuuH+sSaOtsux7rO5/kH/P0f9K1L4oDSc5zENcFTiDnt1F/ae+W3oHNtXXeXd3NFv5KjdKt/I
zvIlktcMHbQI+K9uG1gMEEJRzaimCDRseJ63/KQ9F6qbePE22GF8YKs5yNTix2Y7Hl+ui121xzOp
y9/PvKdlhAUaBgpiPh3bWbpjtTI3ueafz8+1aPCZhNkakDSGkNCcMPo3HJPfxQvoHipH/Xn9KKvF
qnNJyw2fSSoKs01jHTeYN056270V6Lsqfsk3xtY+dNv09bq8ddP7+8EE7QQxumVGE8TNbeSZGG3V
69FpDRn8pewLCRrZWEHF1AFiOi+/NRzi1v7bgF2wffBINt/bnZTubbHmrz7t77kEl6KbPB4GBoH0
ByZ385uZuNro9G/tUzh79On6Ja6GwqiaIuzWMViGvfLLj6YbpZqwGuqBIf3urd1q7xhbubHujIMh
0481CwP8DlzKEv8ixr8U1SYt8LdyoA1G+/CB/j/Svms3cpzr9okEKFDpVqFyucrZ7RvBbreVc9bT
n6U+/zetYhFF9Mw0MDcGaonk5ia5w1qPnYOaxuYQvRnb4IEQt90bq+YjWpucQ4L5yFziUnYZZugZ
9GPgSj9jN3jJnHCw8OQeHlCIrdryHXmPBEtcB0euZizLdtAug6Z9Gf9D9e3liLUwLIM81nCoR2K5
qbMY0Xe1GUdHgN7zNoBO0yECtZNnFYoKtRLfINHjVIr1c44+N8dLpWGTK1N2LKpCzDkOj/dtlF2X
bZqCIxHHdK+BnBZd/cror/+NcaGoc34VQAyCjpaXYhQqvaGjamgiCI4pj1L5o5eDTZx2dpF1myL9
VRTifacG/+Kag4jr/4BN6sSEUnAUdAMmXgctWq8Hq9HkiYOyzWqBQT+uNITExgSD63fFQfqqEZzA
OSk+G4Hl/zoIx+kj+RYthZfvZfnz5dDkS5tqpjyQCk2F28vEl6aQN75XryfowRU68a249G0DHKV1
QX7cXkyWu13iUo5iFEQj8CZMaRIfyuSzFHbp+PM2BNNBEIgkSGC+lNBmdjm0rBwHQ/cwoykqBxDd
U0+avlXFt9soTMNfoFCGr6WeAAKL2Sh93zKKbfn3Ih6IaiFPKeJpIkOugL5kZ1HZi6GPe5Nywihs
sFPpd+IZUsM/y5W5bTcDr4CFOSQ8weY2dfSu/Y4sLU7euX/dAEVbbZvFk9AfFJPjK5gLA+pOZW7z
la7oHdoqRa5CngdkelYtDNZY3kvVR5ttby8N08ZQhgupN7zpEGy6NIBhSsRe7TGOxDzlvVuO55TX
3sEcCtJAeJvgbQ+200uIAO2NgtzhvNPVX3is3nmIw4rIvw4pj1aVh0TZmWzKQ17M57gxbVQSW6m3
IdpLaHKCCDwYas7qpvWDMsHplil2WhxifdsKztBubq/M/LH0pWTOnv3ftBHKoSL63I6pgGnDs1Gs
3hPdMaWtMbjSaOWJcxuL0fmJ/YPXI0i/0ccK3brLNRIStSN9GTR2+2G0btm5ww6kY8o62YWO4XbQ
GO2cOVfC8XDM984Sd57qxTaSsiqSIMkG3F2/1k/CQ+YM+7y1m2PjNnbzgzepTHNH3xT+Q204mhUu
8dBOAqnWKsRPh52NPrttVH2R2uMYCPNerv+BoddOS7zGz8SosRVw2xQrQ9urxas0vgbZNs5yS8y3
TXSfFlbWcFeSaZwLaOqMVKDiCbpFjND8OYKP+TV4lB7SI1rzs81gI/MWC3ZwFPe5I+qceArTYBfI
1DEJuU3cNLO4mQuW8/4hbQ5K+zK0d2l0GEqRZ7HMlTTROCzOkiDg8aZWMgrqvioxzlp36qO4A437
sJvc8ayviw3ScUcFec0Tt/J8nr6rXQnVAfDyo+hTpg1IyTMwzU4w2MbpXmsb/VyP/vau3ptcYbJr
off5TPsDRRtR1Bum700YYfHWutq6vFM/41/5cTzNwl4rslLP8Up8938EFjcmMN8sboySjmIrY6/k
7TzKzpEs00rXyV6/yzY/nj0733MNh32vW4yUshypm5qk+j2pK+jrbs6dHR6hv2srD+A1sfVDckw/
eSXL86lza4jU5UoOtX5QMgwxbg6VsI/Fc9VDMtEZ/kWFB5YRkUw0nYLmimaECiBliPsKlnEggl0T
Ccqmn5rPiTozryMLEMqP5iGEjJBfxIIFBiRfHsbh8fYJwZquuZJJAv323CdHuZW46NLU8LG5J+Qz
mjGwJz855oNp+0W9zvSKQ17N8mJLOMoiRlTB+EEBOB9plIT4YOs5CsWqjt9uD4sZ/VoC0WZQDZEf
ypi4YaVsITRVblRrwBnUS1a1R8Wg+t7uhQ2YCe+H83+Entd0cfYVg5lkbQloslZ/IomeW5MTu6ZL
TlVhm/fg41j728n13Iz3oGF56uWgKd8Z9Eonxilmt4xe02CX6E9jguqAjQ7+b151PstPL7EoyzRb
XC+bBlgqyi7BgwVxRRm0PZy5ZNkL1DbQK4dah+um7wG1BYkwh4xM1fWFHHUiez95rcgWUn5ttBeD
BwHKGxAXJhDpfIozZGd2Oi+dzJrW5UfMf18sKJSzEdmZ45ljuk/GRyTarQIFLyp60Mmn8tf6aDge
UPMCtzJXq4E96RKtSKdabAfcQvu5vuCrTFcDL9HEWrslBGWhQlWDw3mGGHPpPosQC9O8VdMVNmf1
WIfqEoeyx7jL0qLNgNOYazP5aAW3kl0//1bUI+qrnWBEC/hp4HWRMpYLtqJANUWH5DmOn8sJlCJf
TI0JqFX4LkmfXVtDat4i0uPgjXY/PNweJMNCL9AojzYIkCKeRFznsyY/JX7pRKm0gWKgI3Qt527E
WLYLKMoyEIeRzFADlDHKDij1dh759rm8KrwBUcYRFyjcyhqgeGQ/Sa+j9GgGRyX9vD1t7LGAH9JA
WgSLRV3Yq2JMiDfimJa9M+pV1HBLQvc2BCsgi/n6B4PuDZEEqAY3BU7o0UgcNEg7pg8RGFP60ei5
Jful24STM4XDpgzHew72PEvUNeQCmzLCfkpHJKSBLYTvIMzqY4jpbPLwBeLUdfDsq5tGeRzLbV84
RLwX/ppPFdQEy5FTRjklaQBJTMzuYE52IH5VZmDFgW95ufgCCdbV7cEy7hAXaJRdiug1+f+Pr3QU
LNJFtpF1lpjuUegIkcLbWKwnGCKgILUiaO4HCT0VdVCiQu4MD0NTR9ycS+EgpoEFQYVzGQU2OAZ+
5BlKMRvpAcmvk0FCy+DdLZimu/gC6jjIU8hzSjGWNhpQxgMOdQnFYJVkg4SUx3vG3IsLKGqXdDpC
UWaKwSpJuwsEf1UQdaeYnTWoweb2xDINFmR4EAIiCjqOqUX0yjAcRBGjasbHcjqTkGMk7KH8+X3K
rchD16fgDMexZqp2EU8Iuh7ibl0OX7fHwQp5wED+AM3LtzitJTno5QHnNboGkT3zjtKqPhpfSMec
s8RSd2ST3PMU+GT25M32qKGEgtDMD6Y0xFIXArN5Asu1k1vNBkWigm+FNpK9rrJOncFNVwVa0rU7
/OEAk90rZ26GksFrgI0/V0n/34dQG7+MYY19gg9RT4n9Eu8h651qKANzjAMKte1x8xE7RWkJT9mz
suXxKs/WeOXzFuCUCUm9oJXYcQAP3aq3RWXfeDaR3TB70KW3nMuQxd6IfwZLmVQ+VLHZg4LXblaF
g/Lb9Vs92N0mcswH6aFxA0sf1x7P/zCX2gBLj4zK/muSeMxv2ctiAteqaVaNRqocSZ+ymMCZ2B0T
yAKraMKTNd/VQh+lYbKVy7HTqj9Rv7+9belMt7v4EmqtY18dxLjDDXwIn7X+SMzMNgj6oitH7TnP
NrZdLbCopQ2NIoaKO0ZNdtnhiORMd47OzUZ7wmMqtjRLscNV+yU49xFadf/bMKlV9j3dN8sA0JWQ
WqYm2VITO1XVWlH3S0KJ62009qVhMVLKfZQVxAqHAnA9sfTpPASq1ZbgmtykHmityJOpnYVo4KAy
naMB2TADoqtoYaJA8dNhQkqARvr3OILNTivuQSYhEx6x2u/8xcUehe4jCszwxJjjpGgGvfSOntQj
lKGBdtAQjPvA+FGqb4Un3aeZuIdWsgvFPysFzUsIk2o4D+PrZnIKm7oTVZlRoqwfnJTTSQxs/yHr
7DJBfYPpTnehHW79J3MNPaLe6Z3A9e7yLU9g+2rvUh9A7RgcpWEFEdjEzsxnGYxXaf7X+4RCoPaJ
LoipMESY3mElrdTH4Ansjh04F8t1sQfJyxTY+s72f4hvlWU61d8esb/Bwe+igktfRAXh5dqi6DdS
tADgBEXpExrSQKGjWpn5fXuLXL2vKBhqFjvD6JSgBEzlWaOyRc25pZmoWbzvOjAk/L00zmywyDCh
WQxJaLorTRLDalLUAWhCYunNXVXanfEkVhtDfEhDDm3x1YmCoSGfqSGkB9p6KOtdziBK9seZxwIW
CpGFuEDeDHQusvxyewKv77AUzOwOFleUMBDQKV4BRth4x/xDAPP/A6nAqdA76tkYIAf7t/7lNyB4
OHGzQz04naqL4HSSEf4bzUuvkfJNysKuinPQcUr4rk6kGUaS0XuB9lWUEFIGaA6j4gk+1qort62/
FeW7pN/L+b2CmxBnCuefov3YEooyQjFV0UGK5ljblIr1VJn7qDEbNMgoEKIqWvSlQWwANw4ZwgND
XX8V6tvtD5iX6BofjH06ighBjEw9Q8Zs0OXMxIwWHmrqBOLMz0nDlkJeCIxpkpjL/wFRrw305fjo
NxVnhcdtLUKkaR/xBDKvg6W/1+0PBvXMSCW8VWsJDVfivXYvbYPOku/rXylaqjbRiyE5wjPOPghz
OAKShrfn8erOeAlNv9GNqZR9caZa7oz1aFZWOWwiaEv7yvcIbhV5vBP/mjFiRgSnL146aJZDecTl
5oMsW5ZWHia0914JQcG79B2g0w6H7+2RMTcDFO3RSYsXHOAucYw2SWuVwELb0a2ijyJEPYFbF6fI
5xw6TFNEuYKC8YCTgXb7SevXuR/J2AqJsNWqb8PsfpqQaBGr8j8iUZuuS81EIhWQ+uIM5UCSvsoD
XhcFl9qXaRWLIVHHqFgmiKp5EoZUGscJ/J4KWu+7LHouavJQxe0hhMjDEDzJxUsWBmcV2RchnNze
+EGS3BqLyp200NbLaEu6gHPtZm7IxbdR99Fc1bwxL/Ftg7cuyFEMnCD5vG06rBMWqZiZChThMcgx
X5qOX1RZ2XZqAum116T97jp7iqCYsRsLCMnzPClzPAswalGDFOcgOm0SG+I+b/I6OwXdCiFGUO85
uJA54NvwIjvn5ulYdzGEb0wJtTAohqAZ77uqqSH4iu0hKaFVlquh5eWtmftigUAtVJpAN0wrgFBH
JihwDmPjJKWyMv9e7hwOZYEzT/DiNK9J2mpxCxy5fgihB1EHD6rMa2pgepMFCHVlaNsWRXLzeTcI
71H8NhS+HUsgEGsfgvDltvUxDQJkA0RDZz6BGMHleLIG/Vz+BCiC2CGgwKIQcCCYBr6AoA41JMcS
fxDh9cMeuguR23iWnruteDa8VTW93R4P05kswOa/L9anrVStRQvIPJ6NZ7h6jeDEypSeAh/V+BvC
ZXZn2t0fPJp7zS8TL+pH4GH3tqDLLNaB8lTF69ujYh/auBdrsgZ+ziuGU1KMyhQo86Gd7vVV9ya6
PlQYrDyyxjO6ws/qWntsnY/R4hGUMe3jD7BOPSERuE9qIwNwZ0zrSYJSuNYck3TkHDZMB7GAoZxg
0RRiN0KBzwYtjxUGmZXWnBP6+q0/XwUWEJTrKxUljQmkLJD8/iataJXVpjdfCHmQSzRs40yRdgav
WJi3brTjG4IOEdgYoGqBsywrrWHMnTgMLDx/HEX/akN1FWQPrYYXiPljCNFm2KJrNHvqUOxYIpUd
kf75ti0xLXYxD5Sn1EKE0VRQEtiQ8Oui3tKNxwLVTQ2PlpC1pCpIeUFPjqJUmVA7cUyGOogbDXp8
gRNCb2rseRKOzKfVAoLefBkato080BPbv4vdwVKQ81iFz9MaYi5fKHSLeS8rLiBlpmjiFX0xA2B0
aL+zrbfr9iAhRSnPhJJlqN7wanhYa7UcIGWzquwjqRUYiGEUx0F0Bv1e0t8SXg6VtceXKNQFzKzl
JIgLjEqWdl4jWs3wHkLN4bbZMUEIxHggwwNGNbq4F+dmL4FDA455RNd+aalkhQ4Kzv2G5f1RZvs/
ENpbyVPSqlCITOx4eE/9R7N0zOjeqKw62td55HQIUd8eFetsWwJSBkFGSUL/+zyqxCG+3eIqMKBl
Ljv0X7mpc8A4U6hT1qAErTplPcBG7xy34MB/9rlekmlxMx8aFgkkRL9rPRfnZ9MIpBrbBg6rqp90
tJVvhlFe6eX0ZuZSbMW90a+Huhqd0O/knaElb31elqhBcc3wp2qSg5r2K2WYGk4XOOtKhCZ3RLog
YYSKQWqikavSgnRWUBFCEQqjaGTWPEtIPiKNH9hjzfMSi5pnNaqMtq6AFUjfkCewp+pnqf+4bTis
eV5iUHuu6XOQI7TASEHy0fuSkyfdXQrWilaTOJcHliOe2cORJkOoBq2ll1ciRWmh4TGrA7Uf6kwL
CU6Q22Nhrs0CYB7rwmZSqQiSAf/stn3uZQUsSKHldS85caeOZ6CswUCGdeacREW98psLd4E1hFra
mT2BR4zei/6nwsuMstZ++fvUWEjl63FnouJXFRQEJmon0J+EVuXsZNaMLVHmvy9GURkVCUA/CN3H
eNOpa090idTZiXGWvJfba8McD3icwGOJkxiEBpdIRjWoQ5DjFO6MxirrldJ6K12rOBbAXJU/KL/v
XovxZKrXybUIFA/FYYa+DlAXcHscbAQNRHkwZWiCUeMQTNKQPpxP3sbN0IImP/6n3zeoe67ptTVY
fzACUVml0nfV5Jwpuk5V4/4JgrCZ31ISdYmmCSmaGmVlw7wSuChkZCuhsaU9hcMapHyGty2qV2zO
uFkXfmj1INIhvMOR5XIWH0DTJrS+4YONGm9/o59AqGR52nNev6XG0+2ZZFvcP+Oki0yNXiiMpsY4
M+nbwJmQPAa8Gj3m9gFfIthWoOt7VTauKokyZhGiMl78qFaPqCcSs61fb8PcuT0WHhDlDcY2VlPF
RwxsHI59/zwKG9K8VemmHzilv/J8ptAhZpQA/jMkyiNAermtzBJIDWjQV/qjaYXWGFlaYJ0P1uvr
ZFvuwXU1a4OK+NtjZO6sBTL1PK9E5CnBjQxfNLxPaQ5KIY4Lui6YmC1/gUDt3SjtI3BuAUE5QStj
eAJj451gl2v/qLulU24L27UG13/sneyZHHyH94ZlvsIWH0BbfmZUWjBBF8E23qVH/y5/kZyisaLH
X8J7fZbud61TWdWRl8tm3Q2XqNSVBRxgkdAYQM2zX3W8LuOD0R7KxiHxO0S8by8iC2sWY0DbHA5G
9GddunkQP3tTMDtgrVbcUJbtVle37VRtasm0Q2mw+qDkZHiZDg2lZ5IMNpG5YY/CrISuj/QE11H5
F4nQixtD8icE/9rJK7eqAbGXXyI8XVTexfJBRyUK79nCfNEvP2C27MWpQ6IwF7wWH6AWR3lwJh+1
EKsiOQb+sYJ1RQ9gCeVsFjYm4mRzxguNdvSDPkozOZIaE6aUQGCG2Gl2DouzUO0DtHh6WmqVIIEr
eImT39du2j2AFxTHBoqENfStXA41MYwMzFmANTNF+EJFVY3Midnv20FIt1kdlbahT8m6BD2JrUeR
gjeI3ONRakwivqwx1l3bx5wrOcvRz9k/EdXLyNrSOQ9NGMdCkPzUlrO7WnlNUOQvgxfutmHzQOTL
gQdBHEHsN0ht1TsaKKgyTnLIuYqzHOByHJQd5+bQV4o4jyOFbm2pWLnHmSnWyTsr6mBroi/vimzV
bGMvrScB0S3xO2veSuM7gw5M/W/uSAsY+hZW6kKZBSZIqszMtysi2pW0ur0a1+1Mc+xRgr6zAmpO
FJ9RPi33e88H9SaeRojjp1b6LZzC/QDOGJSvoyzoAMEZONTJ1e6CnbrlgM8/frUJZvJYEKug+48W
g5H6vDbKGgsFnrvOtODGD/Gx7B/jbexEa64WC+vwX9gFHcBSYxCD+U2YguIBNLz+z1Yordj8yopz
yeM441k5dfv0xAoC4AFGhuyiHUbTIRwCR530f2OHix1LOcyyjcZGnnes+K7G932KcLViDS3vjcac
ODBX66o8nw30TTc2xLwsqihFTWT1EunmuZKEO0Ub9obWrmu52dy2C+b+/QNHn+5lUg1g0cY6NS0y
S9Jwb3Injrk+UE4GVReqAKGvdOmFYr2RJyUBRK2+KWhCiQNX7r5uD4NVMaUbiAmAYU/63RFyCZJq
SdVBASC1e3tamQdi+zv/V7UJXv374hNhRuXBKCz5C6Stc4I+w7Vi+9fcMIRcfAJ1F2y12keVdQED
qUew6mgoBLyXjDwlDsmyhFuzPztvakPPXUV4lSKxgeAONa1VUWraqGDEXfcYCTi51IMHsp0WiieF
XUyg8GxR3p2clapZ9SVP+JdxZ7pAp46WeuwU6PJWMNNhRQYbzdFmUtqKeBKFfSasb68u6+JwgUad
MnUoSKhsBFrh7RrEF6bGrVASrAcvrQKHjXjbIRUb5zYqY2tcgM5/X9yQJgOOxZMwwUFyKEAuWIi+
fRuB9XC5gJi3zgLCz+WsjxOMS/U/asNVAh9NDkfVe4sF1AILVvWlpMIKBGN19xpErd2NroFCDB3l
2eG+136K/o+xfPKjkz7VnNGz5xz80TgqZhOjibiUME7LcMC3tcVLCtHl7kOdVn1hrNPqiaARqiMO
+J15qAxnYWAfIe0xp9KNK2XWUM2TwMCkjzvxF/kBGotuU4IxJ35S7XYvbUu3hziTe3sdWG8cAxd/
vLRAIglvSK0DiHEgVSlj6w6r0ZU/vHfZBWs3gqMr/1d2p63Skwnj3kb3vFsHc7gg0QAnhITYPn0l
SCTMu6HWKehXn7X8GDWrkAfBOFAM8NTNlI8IYeomtXcCyHSkpd6mdtrka334KSerEaHvIVs3vG45
xlXtAoraMaLYFd2UA0opnURwxHZjZus+5Vxl5l+hHd9yQNRiGUKfKUkNFJVsBvnUIEVx2xyYi7KY
sXmYi11ZjlrjCeE8Y6oVyTb0+cru5TYEq7oYiumoQlLmGmPVnFdtgUG0Ug2aNkHJRR263QhvLblp
/Bl7TiiBUxrRYPTijlbS8O4XrH19gUwdU0ZnDhHO48QuzbsWWfAUhSufkbyakJYonAqpcd4Nfg5R
UAuGanMIwOKNDV9Cv7/CvGjjukNaZDA/c/8otQJCdVYzojA9bS1htEfCOTAYK3iBSI1xFPKkEXIg
huZdrp1F6Xvyvm+vIOMAvICYB71YwMrzJ6UcAOEbtjhalW5pW/9gWCNP6OR3geSN6aPzcm2toUYC
dNy2YlRPalvuIm+0InQQ18WIiVScRvmukjdNehTRva0dUhDES8Z7mBqWGIO3RA22YaetxrRyfO1Z
hoBsKv8MZd0ioKEBXft56NVTEP21XC4hywmiXRtpNTGTanx2M1WWnIMD/sUMnUbieAPmOsw8kSLu
lnNn/uU6+CTwinqsEWXUJnC7m2b67sMGKyslSoB3lQqv3mQa9OnEODB5NafXvkiF9hn2r4TCYKi/
UlYAqYSoC9CSABKAu1zcq/3mtpVdGzJ+Hzrov2kToMBKjS7tirDyIvx+nYaWCZ6tSIxXJo+d6rpp
BYcfaHbmEAlychjO5STOpR1qrsZgaA4fKjR0xCtRWQ++o4GtqvZO6uSUYKMwD+iXf1KJ1di2bKnF
ago5wiqs4YKmT8OVY5ZEoytOCTJIIiRAkKgofoDD7gAlinUVhZ+3J5Vx3EP4ZlajEUFKIYFs+XK4
TZJJaCEpEVwcLfVJXHeO+JLuvIN+hDxaY+nH9Av98ftkp3OuN9eSrJhowKJ1EJLLJpLEl8iTKLZC
IcL5EqWu0KRTmvmHhMLC/QipkNhCtxTq9ptyAv9HrtT3+ZBkeK6kUqU4UhjmZwkxqZPoJ3Vo54VZ
a47Se7LbI+GKWnitTTNLkBMfXXVlDCEPva2f+inH2ilibGxkL9JXt6dyNoxL3zRLCOlw7DrimDrt
2kHol2gkqpBZJr5i6YXeuglKX21dMAyrlNPDWCW4nieRt8Edi6cEf03FO08nnj4z2Rgom+gEneQl
KCivsPmjrfzufShWcRAQmjZtsvWc/K1DZHrTg7rC2qUnchf8+vsSkwv832ft4hAQpMGsRBP4efLt
a3svXHfeq5r+9Wl2iUKZ65R7k9p2QGnNuzh2pApqmtLH7YWcDY9eSJAAoDyTkJm8nTJMDa/XRJU7
pPDM8CS36jEwlbXmoVkvzS1U4Lq34Vh+E+5MNEDtNndzUZdSI+pipWwxpGKUbLOSLXF8vY3AciXQ
csRVB2VUOBYoz6kUbVLmPo4fr05dk3iOPN15JicmxJy1BQh1U0y7oOoVlGjiZrPrvP3UP4rRHmoG
VhF83R7O9TGHQmpzVpxCBA9FMZSHbnWo0GhoWEWd6QGV/2D29AIXWjeqYQ88BfprTVxsqwUY3fqm
l0FRGHP3F8qoU/nYj+u0dA1ICPkbjaygTZHXpzR0cm/jFxtZdUVewcq1iBH1BZTJe0JqwFDxBeVd
fQ+BN+HZtEe3X38lR9U5NoEVOPr6VdpAfRykwuhgQceuha5OKMGmkO3gPAjmZbzaHH8m36SCHRD8
8cwcQi+22dpm5IrlocIjnFcuz/Kly1mn9kQjCy1YXIBSj3Y7bGXUOU5Oj05HcyUYdk62ty2KkYKa
VxnHPaJWMCo6gAQxKnDwhqg86RPHB7NQcxanNznaGPUJ7EZ688tQtgl5L4QeNVkxBPA6zrSynAAc
t6lCKgh5GfrVjQASwvrztNZda4dhYTe8kn2WE0BNPup+IfiF9iPKCegp6ZJEQ7lmXCeWlB7LkKDy
lxPFYRQ2wpFhJkVk8+ZWBGpvKqEnkGhuPCrbQwqZYXMjxEcfCsia45tQUoK4CbSjylPEC8Kx3M8C
mN6nMehHDAgNYZ/6timsJeUzau6k8TlM327bCnse/xmhSW1HkspjbEYzUK649fhRTPJu7HjBH9YG
WA6H2ma9nhG9m1GkWrO06ZRkewHFUNqn2Gx889XLB44Bsvb1EpDacfHQQGtrAqBau4r+Xjc7UOxU
A+cOz1qlWSMZSV4dBNT0G6Eo1Koq8da3DY+gbKUKf4UgFbJQxDa6weBPbqVBb+f2grExYfao54TO
I81mScS4FsQax7mkbRLyIojPUJwbwYjOezowLEMCfRDol6CjAzlEyvY9owhqde6SVnWzt2WiPRWN
Nq2EHDqjt4fEQIIGIl5aqjQLAxizN1nctYYINTgq7srQZT2BQKDuX2uZcwliRGXUCwzKX6gI4Wd1
B4zSO0debDWpm+mR5febZjrK1X2YQXn2wx84t+grO4TUAVKbYB+dw48o9LwcmqyFkVA1OMO8iNhi
ZusySiwUVxc5OFdWQeFQw5tk32+CIi3sCCU5+izylq2VosLtNbVDgXM3utrNAMOzfBYYRaewpFBg
AZ79MuoaC7uta7SvK3JoId81vOQZ3gEiyb7CJB7XedVFzyJEdzkvSdaUQitiTgmhQdmk+5ObIQ4z
5Pdz25+KyoqmqjmrTV06oZqBxXoCKedt62RNLZ6tKONTsdWvNE7CKs4SyHIUtj4OVte+mPWu9TaS
f+wKziJeB/AwsQsoOh40IaOkhgRJHjKo0MVT0R2QB29qo9mx7L3GbbUVBe3nWMjbEV0ut4d5tQmB
baJlWZGhbYm9Qh0EU1onGsTQYEHxsMn8FimnFpkfXqXI1c2AgqFOAk3KxinXM8A0m0pOLQktJ7cH
cnWfpiaRGgi47TuQGGO9plY/dVIORT7pBG4mO+4Sq5h03arM7v42Jssm56gGXqq/6xkoTCMqjaKH
Ih4yKjaiY7bgPUth7Iz+520c5tgWONTseWpZd5ECHMPrnWPm5KhoMMuzEK8M2f0XULCG+QBA4oTu
v5zMocqxpQq0ViVnX7dQodVUEqin91WyITwmRebAkByan4xwl/Rz30MsT5VAcG23oh9uygkUJ9CP
S6wxzcc7MzUlJwm9Y5FwZZ9YZo9MzFw/K84ZsXn3L84eeLBKjwdwARjRDv7GashO4bGkMge3wJj/
vsCI4kzxxB4YQ6R/Nl2MaEJot4b3iMa2rR5UYPXnhaNYkCBmhXoaUuYobqfuP+AYUQaQAxRg+TgJ
gm36P/RpW/dP+fAdRk+3LYV1HCyxqDNOzKFOB81Y0CkQzQq6LxJFVioFlqh8JEJgeaA/CH7chmSt
GoKyOFTnohtE+i5ntAjCToxmSEGaUNvQ7KYG3Du9xnPI8366eB7Cl4DkCI8olPbIoNW+xPHiWA0E
FWKoyVhZmvLohygYXwVgKFYd2f+poKYt/SUYTjqZnGsea1JRxKdq4FeCfBBN8ZZrct3kBXZ6hy0u
GKGbhs+i/tJqO19/yFBQmPlft+eU5cNmmUb0ICFIBNmiy7E2eeMnk4c5HfX+vs2lXZvKbgG+61Ao
nNtQzINugUV3qBloACRZjHkl8VcwIiLrgeIa5bbPlR8iPZ5v5WYoLbEwT4bov9wGZ8/sXHeLii2w
LlJbI+8FYYhFHLIaSeFHH0xcXzIxAYGFb0O/UZogWMlZTNYVAgqa/0BSO8QPlRA5BkD2/bvpr2Uw
oyfoi+3OhLzfHtz8S1cGu0CaN87C1UxKlXSKBiTVPMrJR15zrn7MjQc5T1TUmrjy0/0G4CUPoZCO
388M+V4Kuk9jHG2F27DGHAaBiBCar2cSH8oWgZxGwmz9erdKtAwndslZkuuyonlr/4H4/ffFTGWF
mIpJjBuzfspDuzgM23g9nss3stIeNeuj+JbATpy7tWusESZRtrfXiTmPKgjq0LKjG7j0Xa4TtBx8
Sa5xuhI9stXMGmuwDMQcKhrWIYCy2H9AqNsCWrWQV+wBopjPpb5NE0RKDRs7wk6qt1jhbGrmmi3Q
qH0lgzMsazKgjVBDknLETP5az2NeMh3ivoj6IMVCxyrKNtMNvypgfF1C0Absod0teQ6jmuP2mYuj
Q+wZ7gHMDPTipH09dWqLy4hhBP3aHJvayYtYckjY89i4mEtkQk4BLheXR7r9c1DNfgzmAwa63VDD
3UWhoza/VBSNo9nZHN9uWx1rieD0IB31m9mJftJPUK2KNA0238XPDeJmgfL4XwAMWlpwLCcjTQwA
aP0H1KesqXi+DcBamj8jQMz8ct8EGsnrLALAqK3Qw5oljkY4u4YHQe0aEpdiONaAqKS7ILJJve2E
zX8bBbVViq5rQk8GRCBpblrGq7FBSVIR/Qs7Xjzp6JdyWHejQDrsyCKC3nlfWLH2s//7UBt25RJl
vlcsHGkSKpEfE6CIqVP40FwH/WLpQfn4rxsrKCDqql4iUjkWPWatC6d71UCcrcTJHUgwgfi5kxon
MJHg7kYEnCFnPyGoDRnUVZJE4EsbOCRp14lm6mPmjb0ctZjUGVHmB8tOOJmP4/2sJhETS9Itcw01
v83oZG70bLxyu3bmomf6iF/ON3U2jkSt5THCfA+G+dJX6Smc8lVSIraUB7uBQPTRCGYVdydIeRyv
LG+1gKa7AQM8clsC0kDbD4/D8Ik0u9K7Q4C1diaJ40p4M0z30UyxOfn+PMPqKb1LTs2qtBLnnK2G
xppQIIqmwHP92aGlxVJ59PO8cc5+dLG4pUxSo56hy3gnybbc3Tf1gxwjBbBRNE6LGw9rdkdLrEnt
87QGlt4r+6zVrCqCaGhXQ5goOEcdjMnjNcwzr9+mjPSJIeO5jTj5JSZi1vlYesAESYW3TUYlXf0/
0q6rR25c6f4iAZKoQL0qdZycPPMieMa2cqKyfv13ZNy77mbra8J7F9h9sBddKrJYLFY4R+vCb2Ye
7pJ6zPByQ7YSH/ZaWtZeridRomtFZ7xM8TRF4CMvzGbn8hfsalKyFnZUApu3hVNCeQ+cRcNG6/dg
T7zubdfUhTjAAZvILeNG55Y4qzFoZyRIzdBIutUUBF16exO3AGqU4Bf74ccUGd4kNyhVi2j9Vi6T
M9G8c2xR/JJzaFrHu1y5SSpPUt+vq7fyuIAIivLUkrVDif98MQujCuJRapBRqx+SzpU0D2XFAAgc
RABGs6oLMr+YaULe9aKBVxqJMQ8GlrFoPHXaR+XrLP34F7qciOAOnjFqja7EEAEwzaS7qcGLLY3e
PG7DSXDsloXnvCjIEf4ow63a1GpTMpTYmIy5lb6bqo8xfBgC0XjzYskXYlCrWdD9USDiExVZLvWN
ms54+aFK2duWU3wnXndUbRHixmWpElMlGDeUwVyNsQ6MDZybQRobRrZwOTrazbQPH6fbeDN9Sbtw
l0NaJ3gGXlaYz6XxkIVmaVVyJAGALjtGm+RYHSM/vqFH2Q8380bfsE0rsPKV0BWVFAVzzUhPLOPa
5+op2iCVmCCHy2q+9WD8YsPDddNbs+4/Agw+dE3V2BqVDgJk6b4fj3qxsYTdFyvppBMlUFQ7V4JK
szkEPWRMD4DqvgVhrfGDeZMfvEUfki+51zVaWzJVRSMOBKFJnH9boB1Q7dHJCi+byyMoOTAmiadN
LvCuawfpRApfsxiziERSj0dZWb62GPxUD0XyJomGKtec3KkUbuXUTInNKYIuaT5gIvuQJb6UvFnk
tpoEhrZmB5jPWjoVUdbV+XNEOzTVpzVYiqKJqU7UG409zFXkmTMVNbmtiULZc4FtQZHVIJy3iyKm
TR2FD0obZDk2U/KhirrR13YH7JcYQaB49IEt4tziqnHotaYAq00c/UCnIS38uNlIUSswglVTQwsT
Wk0XVk/esCVQPQWIKhCThoPbAOVmkq3NdWteixlQRkXeydSwZHx6MjcYMYoAKaG0YRgWGtHhWW7U
fHSSEnxS0eesxIL7bs3m8MJE/6wOQmu0sp2vXRyEBBSViJIi86Xta1uVHvUstHUQfOjBj+varZrC
iazFc5xEgT1AT9DDh6CeZbI3jftmTnwqetkum81fRqcKcc9OwwAGhWFBiN4f5KmyG7W0g8TLc7cJ
QKPN7q1WBCUv0oszcTak/dS3eLMVRblPC+tba6g3BCgvAgNcsw4YB0pHQH81MI54vn6NYpXSGMAL
0ayx1fS1Nl8tzR7MnRJvLRFy4/o6/iOMTx2WbT6VpgphVRhth6w4RhPmYdpgF2vo0jXnn6oxdjaV
5EGg5epp/qPl76bZEytJq1JBNQJesM1kIPK/jKFqz/GNLIQuuhxoxv1+sp6/x9tOJHVBm2T9ouKg
Vt8jAN7acqMDlmc6YpTeAzq+m8jR3UjfZQPtuPQFocAmaVS7NYY7tXoORw110NiWu979FwcFXZLo
OkCsizGb842moL5BlIBDOUyy2zS4cOL2VyT3gvBw9eyjPEAxyQP+aD7V2AWBNA0SboGSPiXTU0vu
WLGZf4z1679QZwncQJiCdjk+1Yj6z2SlMxxnmc/OhJSFhXxw3v66LmXVbk4uGs6TtZE1qZEGKWha
+5VmyWMwpm6elfu8ipzroi4bbRbLOZHFebK5nDEn1iGER9JFtZn8Y44+SlBUyJ2G8QZyMyvTcyC/
mPDiBuZKr0sXKcp5uAhRgq5JEB4xeU/1p1wOntJo9rtENLuzruefm5WPe5BJzdQhg6h48hQ/9JrE
RoXuXg+8zJOOlYgCYNWRnojjttCKjCCuM1zkrNFtViCzWjqyCNdHJITbuzQAU3JfQyc6A0BgmzWP
cifI4olEcDuUox8+1GPokRv4t/RhmA7mTa+bwZoQzJngtQ8fdtm2iabUCS0mEIIW2JwcctMLRsHB
XU0qoFQKF0EAog6y9HNHFIYNEABHGRuSfO+m5zAyQUiVOJF222nARUpsNXnKyb8JtE6lLn7r1C/P
LchrI0g1n8pWdoxShNi+coKgD3JCoDDAfBLf21WjFyQNezg+bVRfUqLDqkn42Y2Yl5yF4F8rXhYg
qBooWOABEdpxRi1F2VSAbGYpOVd2ryDSbjRfKiYXg7M2bVXB9bkEG1z8cyaOM+9gaM1CGiCOFO8d
0ElrEfXJ6uKd6MMZtypZcZR3SMXEQCCe1Rc1e0ybwdayVODnViKQM024sGqmGIDAYDie34Q9d7Xu
m+20zYHryah1M3XkJRwKZJoUwQKunKszscvfn1hfHmAioliyWYn2ZaA7Z7RulU5QfhFtEneuzKpN
dMCZLEAH6jantY3ig0CESA3+EMUapq/CRY2RHPp2tMfGuptIJtgkkTUsMevJapFhtuJqhJgq/aCt
P2IWBmfJ1pVE4O7Wl8zEIC4wyVAc5YLfqZDjYG7gtnMWu6Q5kEwEKXw53QbCFAVTYP8Rwd92WSU1
xbhcrLpPtgMGNjRntNHE/XIr3w3v4ZE46jP6mG6qTeClzE4/81+pKMW1bvR/voHzFrNFe1CL4Bvk
4jDqDi0dxL0V0AE7xUFNexBNMq17pz/yeHeRkjYqSshDTtluyEOev1fjsY+gePB4/cIS7CAPn9VX
JiIxE6JUVGUxlKPVIjg70eItX3BijIE+mUpkLYsHqkg62GPoDckmT9EeWbmJsolFo+Gi1eN8RVhF
ulXmEJh1zhy483wfD6nTxS46sQVuSbR6nMvQm8EApxZEKcYjbRS7Fo3QiRaPcxhVMStJtQQtKnWN
+I0VH62i2b38USTupNqpqNFBpBDnOZga96GsQaGm+94FH0XqXTe3dQf4x7I5h6HUvWHoI36/taLv
eOhs5bx4ayvdvy5mLUY69Rp8vTDFjZR1i1k3jNgS9WmybUAIiONURDdG4RbqvhYBBKylps+Ecm4i
ZsYIMgq4XZg43cWejDGybXGIdx1uYtWp76RneI9ChCmz6u1VBZPiwDC9TFDLc1y1tQqxJjAe4lze
EeSJTOnLYKIG51Xr+EfSRaba0MLEjLtFQfJrmX43hOwNq/ZxIoFbwrGktdwuN1cD2CGz/9JDvxDF
6CsZG4Jn73/Wy5A575oZbJACFbYRDW+19TSHt+jnGLPWNckbtQQeYn1z0MlsYhpDt/gKYGmkaQOy
MaShjMQmCmoxFJRYx5G8Xbd4kZzl70+8rB6oWtAQOIqC7mTd1WUvogfhRbhu4uofdTh/FPSBzvIB
6owYJRx6TyJA/1U9BeidteKUbLCBEBES9Kq+pvl72TuKiAxz3Qb/fAHnoWI828xoYUuvgu9j/pOU
/vWFXPW4JxryHirrkkZaNAxaxLKPluI10n3Q4eS6eZN4cakIgrXV6+qPQH7gTqKGpEYRFEo1HxVr
J5idIfwCBgXmmP8+rwzL/2ft+NwSZXGKFDp0w1Q/6DWwX9/iCUWtfQFyi+vLKNKKO2SAlbCsuVlE
AcWESIdYijCCZxvjVyGi2141fYK0HJCH0dXINxuNchDr4ZIPSaobCU+30Phs9ftWFCmJxHAnTNYk
SqYJrkmpv6FI3A9HoFgQUcvAqnmfKMMdMCmpw6paXopIhETtrzB7uL4vqw725Pe548MG8NCRJRpT
Af4hpyEAlTZKISrNiaRwh6jtm6Kol+SiMuhuQYCWEm+6+e1/UoW/4xWAnU502ZAZFDUJ0LUk3dZC
kSELNoTPFAyJ0XbF76wifenA/1L+PdL08sL5syWUOyqKSevsdybWVGxrC0om/e5DvU/uAD5/W7vJ
m7xr3Ky1Nbc5voStDc6a+iACnVg9riffwOUPhg6t7/MS942WhiLNa9zXDiuPaXzsVVHxcdXDnsha
VvzkqqqnGcQRS64vAzpvoE7uXGevckLcbpC91rJcQC76+ZR9v24ul8B43DovRnsiNwrKQkmWnWx9
5aj4GMWcfeCc/MqdZHCN3bwpj8GBecWr7D+En83+9br81bDjRG3Of7StYmS/38rh8KFVLxKZtz0z
/ExRChQvqF2kqYjxR3AMKedMVA1sWPWyq1Lm1xiIsQIPszkCTy8SwnmUUYutpF1yACXG/Ec3H94i
Edqy6Axy7kQJ0E8zgJIK7aS+OT6iY1mgwyUe1rlt8JfwRMyqtJaHXHJsnHKjPALy3xvvaWqz2Q1v
Jp/qTvWm+sFj8ma8yfawVW+B2+C+LOTyuSjfIFhS/p4mDR1TQ4K+g3yTdfdW8zh379etcV0Epm2W
IjNiYc40zKRXclRLEOaMALdItmnwUoqS+utO5Y8MzjK6dAiHnkJGnS34Aa0dj5qfjkAmr8r3ghbe
dZVWDxjaTWTVMjF6wMNf10zHWCdByIF8AzDLStvq/B55qbraRyBwtNzr4tbqMAB6QloaYEWYl+NH
tHKjaPIxn5D8emxekT0pFOAtYyRSt/N77VaYa1iNP07EcdcE+hpopphQT5J/adOe1ruodEgpmDlW
RGK4m4DqBPgPJbSStvRh8uSbeE9KN3urPpit7JJNsk/vdUeElrlqjifKcXfCqLdFHVeQSrNNS45Z
ndqYkb++Yav3DiYulQWp2sDMw7n/L7VsjFoJHXFt/aykHtAebYDUN+FGM0dk5N+FZHOrSp0I5Dw+
61QpJRKUyuikHlExGZyg09FuI4Ni6LpuIlHccS4aBizpGbppFr2fC4zOhebBMJ7/NyncgU7rLgtp
AykxAHy0+1y+ZaJBkUucoMUTnywa5+vlItHLwoIMJdDQ7+lkMuYfo9uq9wbzpS8dGh8wkIikYd88
TolDdF/9a/Dv5ROAJAV8fwNznjK3mEAfGwsw4KJo3X8naMibPjJRP/uqLZ6I4FYyVzWkOUL04xEw
vhI3zz/N9ns7e0rwo9bQgC3omlw91CfiuEVlURzoaQCNRuVVn74U9dmwDrHuXTeP1WvaRELFABUU
up65dRubAO3Vy9b1ee/QGhhpIjSXVTM/kcAtW0eTeIhMSNBTP833VfMpiUoaa7cIkkMEWFC4HNEc
ce4lAMcgReDlwc5MZfFYRe3e0ifFm7tE37eNld8iP5puVK3Jt9dXb22P0KNJ0QIILASdJ9Kq1Iil
eTki9TVvu3wrVRv0GbJSEAWvrSABQwQBFDJadfl2JdA/TtQMCfJEwFsOYnkXAhAqQCL2ujKXCVhM
nWJ2GXoAg1i+IJuM5aiRMMjGnGjORjvOAK81TNKRxvHPNMpuJjOqXEuWC08uhtCtzYH9uv4FF4ri
A/ADgIKS0eCCBT3fx3Ia1Spr8QHIOYc2/ufSg5qfgdT03nVJFxbzW5Kpg9PLQl7x9zjJybtCG+sy
wQgic4AI91Zk4Iu2arTbt0RDXT4FQAkGRZhuToL44yK64sQun3Ui1qqYQjoFYg1ktbXei00Q2WCy
rgjs/K/LApwszn8UQ9J3coDFVDGRmhXYUONvK6PnEvjONjmU0PSaM+aY1t5Al+gwHDTA0V7fqXWb
+Gen+C62KptU9BJgycw+RF+qapdyeNdUTDCidXGSF13wbAdqF/JROM/nO6O0ccpYD10CDcEhOsaN
1KtQpQw7Qerw4hbhBHE23sqklAwCQZH6w+xGrzfRLWe9zmRymji9z1llW9oouEtEQhftT+xulucm
HzQ0UWWSP2SyWxnHOkltYC6OJLdJ5asa9a/v26qpnywod7GE02QxvYPIocDMBFCnYqV7SovalXXJ
iWR9c12caP+4k5UVcW5NFsQFZWtjTMnoH2rg52n127+Qg/4TQAoBsg7jE+crOeCCUaapwwm2ykOE
YSu9zz0JE7hGIWpPW37qrAFlsZQTUZxKYwVeB7TDQpTmFvS7MW7jdESnzcLJKxpiXpelmeCWR+c3
GpjP1epUOlQ5umscnXTAri6/m1G2r1U1cvO42jJNhIV2+RD7rdw/AvmREAXsSiM65dnSkbmVK21v
xM2hCeVd0X1ro/oOM922EsFMc9mWAOB8fRdXnQoYbjEgvtAa8O5/zOo2iWvsYj51blITO5g/CVjV
r0tZtckTKdwGmqNFuySBlFEBW3tfH+Uo8TsU0XOLCqoEqwd8wQzDtAvgrvhAhDbVwEKw0DtS6wG9
1cWAip1ggj90K4YZT9zWqYg/cHUNgbIB1nuEChfRAi2GRjL7gTlTTfzRwMCwQhI3nWLBLbOq2h85
PPpHXuuF1Qc9czodmG/koym8oQDrNt0kAaYA2VfWi9CMl425OHknIrmKZlZXemYSiJwtIH2ARCi1
e9DW1B8J8n7C4TKRNC5JYOi0wOAlFhKzqmrwFEqPhnUTaU9d6GmVwH2JFpOLlC3YRjTPkFV1xJ0l
dyr8dka481oAmm1UXJKKILxEErmLNQW7GXCUIFGZEr/Vexc0ht4wK27YZTsksl6yeLzDnOCP62dv
+dlrW8hdsw26bZW0hNgeKHN5nblxJ0LdvGx7X3wYglVNRd/3Qkp27jRTrSqbPp5gmfEu6l9Z/a1F
O1XoKuoWRQdWbHPNn2eANCcPVI5sQ3ZG/ZCTHSAgLUnUirl6HE8+hltngrlbUmTLOsu3eTcBi+dQ
JqLs4OqqngjhVhUgrYk+1NA4TfeEjV49/XVjxLKmwBFHuz7wvPEUOF/TwjJjJPxnwK9Xz0r/o9EC
YFugap261+1jdblO5HARUWWVE/pWIYcpP0sQ7YbkNU2/XZdxuVqajH8I2NqX3uKL0FUZJyWz4EbC
ZLwv0dGeACz5fxPB+Q7JjEOSEuw6nqi9V1A58KYYgEHXpVxeZOeKcIauDmEr5S0UkTAynCevLANx
XfBpBT//jRxTAaszUUHtwsmpstBMdIKIp8cDF20L+xlvUpsM7cakiShhf+mYoNSCiwozQ/KKT9ir
FIO2ozbi9KIRIpqeSAL6RzcCMZmeoD8f05aiVpxLmzuXyG3W2BSSqSQyljGcbjHSYJO0eAoUUdf3
qhiKbCmSLsBm5HvNe3MsTTZBMYlkn0UxaG+pEhteN6nzv7ALHFQDlVC0kmo87Bj6POdRmTQGFMhy
r0bbviW3GuZ6aiEE2JoFojoA3k605IDmjLuRu6ZUU4qpPkedHOWbLz+NtvpQOtXBcBdkZXf4Fjrd
pyKqMZE1IzmVy22ZgicZnQwdr0/7me6z43zfePNd7z8oToY/6+xi0+GPzdC27GfdG53+DROTHnV1
j3ntNnlVHMOWXcspj6XbesMb+XH9yFxWSBfMq5OV4c4MLUvWVWT5wrtoEz1Xb6YXOdS1PHzBofIG
FwAYe2qrjyA/iDYERC/O9S+4DF/OP0A799gxQKOkbMQHZGzL2JtiPCvJTsvvJ+KM5ct1WSspqnNh
i+2fPGSVSm16sCAwZJk9RbshuhcCGlqmKBr5QfXE0E8sAkkTmR53U0xDnxTAiMHTKOvtNIjsRvEM
BPGMvl5Xbm0hAR8FLHYdRxfz/+e6hTIN+lIycZpKe5TAKWkF9oSa/hz2bscOuSAUXF3LU3mcbbNw
rGuMSCJiQJ85INczBA7VB958jlXeALZ5HP25sa/ruHaekGSkYLVEVcOwlnfoyf6N1ShFaRYwB0Ff
kOyk2LKz0EOvsZ2CQUB+oSJ0+zVnqAGOcUlpgluNz53KYHdJyxoCg94d2IdZvtaTiBbgklgYZ/BE
CJ8IG3CvjwWTcAtPweNczG7Xfe/T+ENbEkmTcl8q6sGgqSvTYVMboZfOb0ojus8uMR24r+Dsp6zH
ng4tVE1AT1Dpn3VQPORj6StAS4zV13kANOR8BIT/hvUdWGImQQptzX5PV4Gzp1CjtZWWWIX4Ve4t
r64qe9beZuWYpbdhJBC2Zkinwji3NyAf3uoMyg4YnmEVs0PTJd0P0vgIsxPdp5IInGP1vJyK5Byd
FoxzCsxLBL/Kt6TeYEoxLNGSZ1Zu2780ZuhFssNG0Vt0+dXzh8y5bXEeLxu0SJMmSJ2n21LDOdFF
jV+ipeQc3JhpQZdVi90AaMwOtcaWht5uCvQRkdIjJHgtgHwTN83TdV8gshfOFySZ1iqA70N4XLe2
Pj5pKSiXWtOpop9Jsgsi/7q4RY3LhURyBIV/zHXywaURGnHUzzBPJX4ZMDub6XZhuQwO/bqcdY/z
Rw5nJk1FQCNfQA6r8m3QTDdaq3nwTYKZY5E6nF3ocRvKDYEYuXkshtieTeJjWN9MjO11ff4fv/JH
Ic4+mibVkYCBpDILbPRce3r8Zsyuam7Quz7r/vJ+1505cmPhfOFKmnCxfmD4obiLOhsPFUHHRkGP
G2gqh0wffuapNm6MdE52RWXSzu7yoH+UKq15m3tQKvSsK/eaXg0eeJP/uttu8a7KAvQBeBSUxziH
Eyjl0OkJvqSkt2OxG5hfSYcS2cnqrwGgOUmcASlRGMwo2jdOisJNaXpF9VzK38I68iz1UIPQ9/r+
rh7/E8U4Q4rAoQkqgKjBWCUwu5+kzqlBLQugKDvXY0fq3kL947rEdU96IpKzqBJkumpiwKICw030
ndR5smZLieEEzO27B2vadsQUqLl+SZ8I5dwNzftBDwwsa6AfzA6A0/oha96yGc3iCiYWWAuMBPSj
PoC4kVn7ZBaEycvPX7ifE/GLNzyJfEhmdLHJsMw5Bpij5LlKZwcPzQ5xbCyYmlZXXdCJrGXLT2QF
o97HaQNVTda58TBDJoTNycuSBWbWe04mF8fk0OrpplaNd7PCcsiN04/DUe5/SRQIbxpIf+QvS4kc
wHttyChtkjh4rFlyaJvSySx1JzCK9Y9eKLoQpQEahrPDKWHWnLRxg5bz/cgiB+BhthZt5+QWJ71i
HzRs7H58VEbAhT4P1t4cPmsMTl//isumwt+H789XcKappVNXDSq+wry7M94nJ9owN9k1gCawNac9
VLo9uPKudL4qO7J/McmW/dSV/Myz3Pn9+res3o8gU/nvgnAGq4D9j8FoQNErGamtDh9IZcQ2wcBz
J9c7XWvcsdNFx2T1PamdSOXsNAtDK2oUSGWuaRc+sFd+fli3oN/5EeEpWUDr5UkJ4MHQCX2c3a1w
DGE14jn5As56SQOmRyXEF/TW85g8mZmoX5+oq2fxn5XlO0dLowdbgA4J8gakcN1W3cRgbf1kbv6p
2+TH5IRe9RZINnXjXbHvvdYeneGdPH6hW9Avd2DKclNX1JOLpIngs7gAvmtaQvvls8JRAUMpqwwd
Hc8RZj5CNr5IPVUelWgoBoA/osUlKZSosSdM5v3UlARInmkwWZ+yZiVos1KsG7nNaWuHhaUBP2wM
Wkz2pPVR6ZsAXNqmDohKHc2WU5Q0ka8OqQXU4jzFIFAtz6YTRXUQejnN6n2Y6O02N3tyKM06QHF6
Vh5AXmQ8IfEQl4AwNTVw0FX0LW+GYJ+ycArtcgg6FycJeAcYbL4tTCvbJMzUN7SeY69BY5ODolJw
kyeN6SKnzFyw0rYvWTkN+8CwIowq1SUS5xYtbjLgct+VGjO/A8eO3uTdXHV2Y1I1cdGUjmpQW5n1
WwN0fK9WunZrgSY3tuM27e5LGHLuWmOI/sFyLty5zaNnKekNO4tyet9m/WTaKVpikCOZArJpK6oD
Wb5IjK8qmeme9PMITnsTNBPOAAw7YtdWNG6phQKzLmXmgEurbvedZbFXOvfTM7ol63s6jtFdI4fp
nvYpmMplU/GyoZd/xbXaPyBfI7/3rWrt+iLCLwaU5X4FCrYJEb7S7oYsDg9MSZQHORhCgHCpBX3p
5b69iUBIXaHRXi5+BLMp+UFkdIETonViqwBFObfBB8q0fZdMimGrUWsVPpJXWmeDvh6PBjVIOwyv
txLSGNOsZHfT2IQPWoAeJgfcAcFtYxnqPd7nEQEkL80/TBYGjV0mYRVjvZlE7bQ2rS0oe7R7OUjb
fZQT6WYKlKpDN36llaJrTHQelmN8co1pM5KBqYzzoN7Ej4j2PhL3Pt0H7hdeIxv1rtzF7ttwMHeT
H9mSKPX3+9F+eWH/cRJcwJdHTWlhhLxx6OazQ95sGz0NhTM/FLb6PnvUSx56oOgezbvgFpPlkf2v
4rKFT3ghBwckJCd/ynBytTCF9m0Jqt2pvjG0mXpBN3zPE/qVsu5oFtglvZxEV/HqwmPucYG8VxB2
c1exBHjKCpSucESz6gakSRH0Wt/TqNZ8RtCGExqYDCMSMq9yBlRlSUG2CORlb9fvv9UXzslXcFex
2bKSyjG+AiWn20AaN5q0m/NNjcmP64JWQ7MTQdxFG0zy2KZT1jit0eOK69LerpLgqMvSexfDI84i
CrPVABhN/GTpc0NnM/+skbLU0kcN0L3tcCC4VCbqMvNJMb22DfF4cfvxJjG9v9cS/IQAeFyeMXgF
n5+mthqGUhkXmdVzYeIa198MptuKLNvmsLkua11BpNwMVK7BiM0/tictSIOyxpJS/RCODhkPenYD
SAiXot3N1Py4dsuRCaSuRZCg1VMIarFogeDLEWNHWKQ06D8eyU81yg5RG3u9NQgyT6tSCFhktKUl
E5Wq83UMe6DwpwGC61z3WWrZhnQToInq+gKuxUD6iRDuDYjnLbGICiGhWdW+wtp+V6ehqIN/7YSd
SuHOuazNcUFnSOnJY5XWS5kVEG6ukon6HtftgSDvgl4b1PcsTlJsFFUiSZCkD8ybB0TRWYt249mp
m3Kn160B9HXMtDDqahURufK1QBpn7R/hnCNRlTYPxx5PrzkiaBFOv+kyeUmk7EMJcPZADqH2IkKe
dYUBIr2gtS1VKy6INVNg0s06Tlu0eFA7VTa95WuqM6uOMWN0QQE1sAiIfNUywQpBZLCmo0rG+TE1
D+uxQ/TumNO9rrosn2xZNPm4KuM3OKiMFmEUt8+tfwIsh2GW0EuVezSIbdS+2ua5KEGwdgHpJ1I4
809ayrJ2gJQYzCDKFNllmT7WwXjXaBRDBqwHeA1ztX5ATl9/tlghQsNdloq//E8/gLPXoAIWeZnj
8sfF8M1Ag/c4x18SqbZyh8ZgIbSVaFU5CwV94dSBlR36kn2LSc7xTY1EcJC/Te5SpyWJZlmajMzq
+dYFeZQrZYeAYu7SH7NMf4DN1dMBjU+a8NhrX33NbHTJJHZH4r0Gtr1gUr/ioDiyuLuzjCgBfM6P
iio3cQwKx7YQ+NX1Jf/n8/jR4BJTjxUgsRrHAu1mfJjppisdS4elgXH6unddX+6F8dgywKhjcEYc
MyQTceUvBJDMrgrFZVK5QwfkX3euabIOvuH/iuGsuEHHU6BpECO3L211183Af9F8mlEQNW6RYNKa
8X9UbFH8JGIe1IiqdNnivOucloaZTdHjO0UZE9xPqzfHiWqcwUpZHYVSDUEGnsL6LYB87bl8jIVF
l8UmL2wW/YxLmz66bXmwKgqEUGlsEANKcmgn5HVIbsMpAQLt9zne4N5AE/3fdyBh1ygm837zfQEs
/3wNi6hum14tGwe3E63pZmg2mnUzRN2/iVbQf6oDK1gGTjG3V2mLfowyhRwdfcqztouQiewkkamv
nqoTKdxG5RQP5wR0nU6tV8eimTIfvTzvZktnW1W7hzJMjH9hg8YCTwouSLSG8K2oISAbU0VvQUvB
HouYebFsgK0m2P7lEdaWRn10ucCZYSaGB3g2soxaowSQcqNm7qA+dOYmVSqBKpeJVEjRVdnAOIYM
IEU+1jO6McQjF7zhtHeBYnYTueoOWerj5GcudWEfbuSOjl0WCxdcsXG/7x3qCVp7L/029xGcG4lN
EEdrIJtwpk3SOaOvfFqHwG1u4l25s26oXf9IfwK1P72rXPp4fZWXnz47fpxozkbbgcQSorQMjbDI
gSFbUYig2n8v4TURnIGSmlEktqBdC3b2zNY+PhLfeP/S9/Ru3gJ85KE9xh/5Q/nc3s6fAAkONQdc
a9+v63nhzjg9l1N04jenAM6gJfiIOH1NZF8hiGmOVicsIYvWk0uuhplcIG6DHNPO3jEva4x29Zm/
HPtX6Rfdao9t6pmCLMqqSLz4THBmq2iA4LZQn7pBzSZwm4f6N7OzHK0V9XRc5syX1TsRwW9hHMuF
tNCnl5mr3NV2IvmNBziru2dQ/X3JdvTLeH5jtmQ5zMP73UWrOI3szo8/jdvuIGRwWdtMvDvRRIgx
HlBTcg48twI1rCsANHbpVh32heZN9FdXi0jjf89EnFsuJgfwDsR/UZxEVfncaPQMbbaxbGVOM5Wl
X3fpvC16i822WehG6JpWRG9iAOjdIqPelS4r8/p2GLLsKZ4RYGW5mpebgClSYtd1hxKxEWRPKo7b
UU3GcbJVDKltx3A062NZVdZGKeuqsZthaNAWhGa8yEsaDKQ6pIr1p8ySEnRgNaqxS5oGgZyUKVLh
Xj8lF5cx+DQUwOEucDNAsuW9YTDhBcoYFCYpsKqmoQgQwjTSbsB4li3V7eSp6qBtFpNDi0kt4rJa
LPVivampguCRoA+D7x3KzWGI0yoERbmq1n5rpuE3Oi1TkQEr/OuarooCeYhpYp6Ywv2fb+1oJUpS
JAvHfNdPtqkUaPCugPfBUCH720gKi4ouTVgq0sYqeArPRSUVkcoha3IwSFToHkdm/cFKLfrFSDnt
p2E0BP7gssCjWWguQ1cylhIgEvwrcYzbbmgqMIANDkgD78rt6OqK22U2sryJnR5bL/DTY7hZehgB
Tv2LvoEcXqD0yvqefQPnB4uZSJHa4xuioQavoBeZ73Euwqy59APnivIrWzYhiSiEpOFN0N2xyA90
r8kFQf6lfz2Twg8y6VFPOnWGFCDxb6qKAtD0r7kysWMWinsWxnuA/cFHiuagFbUWQISUmH5smPdD
kT5dN/jL6jgng/PhGDPLilaCjNrL4Fnu8xd6lHcqevP21iay0Vk7iyx/beVO1eIu3SY2AfqpQ2SG
V9iQv6N9SqDURfDLKcWZGaa+jVJaJLCj+RQ5KkMNV3/UXASkPphHXEy835l7bJ0IkGP5Yc5Vne0Y
Z3ooDYEfKGKFQx+ye3D9IYB81w/qfezQnellEG+9Kq/9jeWKOqVXVUZS0jDAVovxS/66bzvDBOdJ
4ZT/R9p57citJN36iQjQm1uybHsjqVu6IWTpvefT/x/7YGZXsXiK0J4BZm6E6ahkRkZGRqxYS/zk
a7+S9PMY+7TPnWyNOnNxjZOMvUw0JgufWSK+WHFT1liSHoe2taUeYjLP6fWN6e6NsDxe38ylkMEx
QGIBKTp0XWchGcLlthFSWi5uGdp9s0vC74z4X7exFDFObUwee5IGgsotvMDARv3eVm+itwn9V3Mt
b7gsDbIzIuOjiPigQQV9wLmVSqsREZ/GON3P4k3+yrPvp7wrTJsEf2XMccEZzizN1lNU1WgYLl2r
QU+cxH/VSwANli3ptznTv3/97ThOGv9hdueypRFrraVXbZM4ef5YKB3qlqHdwk2cCyunemGTUAHU
TOYbKJCjXnb++TxZL4w0Yh5PdXN7COBfG4MH3+i2lVr89fOHu/kfUx87eeIPLj1NEWXQhO9XQPud
PtLS/nr9sy24Nb4gQ52PNAB1udlqmkqUZS/HRBdYCJsrTxFgbKvNVk7PUnyn9a/Qb5o6mqzq/Ks1
gSV0XjyQPNFOSF+C+FYIv3gyMJKNGYRkb7cjGIfwIY+fivjT9TV+TGfMwiG3H3tF+V9TyMnPjes1
VUbfRUDdAF5mg26/M4/baB/tKwZv7GFnPQu8ZSkhNfZnYb8GjF64ZyZhcIhhmImZVPzOrTNi3Vd9
yPAoDXU7abhvpJVztrSJ9Lg0VBAURGDmQTfyAyvrMyykxbOW3Yzyc7I2eXfJ4kqeCG2VxVuLsThY
Ts5XoQYth1jiHBfabdRtLLA5rd0/B/fqa8U0lrD7Lh+Kw8rGLZ01k1yR8TVmi5UPxMrJARhzLau1
goUldmU3N+/Vtg5thr+aaasS+7HdyHvrIT8oD+6hHCBQTpzIMTR7wgat/ZjLccvpC5z8GPn8C0Qj
3AhxxY/RGmj+7bBFFtHbRHb9FO54VYrvxgsS364dBs7Dr5UPMf3tCw8+sT2L2Y2ZBlKUYrt9j/4M
NxvJ2xa2+tR8/Wn+Gvf9gUbBobvTDTt8NvYZqBhn7WL/cNNrP2EWzJtCDfNy2otsa70q761dOMq9
tudEO/1WuH+Wn9fq10s3lURIosqGaysMppx/8YY7vvPKqQVT7weEe7fVfXo7PFbVNnrqV/LohTM0
PdbpT0+gA4g4zm2lct+nGZBpp9S2YiLY43iI0Wu7vo8LoWDC7lpTFJzmS2dGTC2DscyUcCHK4k20
VdS1aailbULwlFETDiq1XW0WbVw39as0MxgXf6j2/pva2e6d3Nji61P07m+98BDzaF65e5eOxpnR
WfYuC36SmglGO6faewfJNsl5D9VXpsHu5YP8iDBLufPvk1spdZKV4LdQn2RgidhOSQAqANK+850z
rLHP3cSEMHbj7ov78GjeeNDo/JCfyAaf0y+I1B+Dr9Fb8BquCn0uBCj9g/kLdWKiwxzJpyWuViiu
Dy5H2KXpves/BMV9nqwNsS/4jc69CXJikovj3Xy+xMQIeEckEXM0/WdJfc/M5+t+ueD8FBngeaZI
R9thXm9okigg30lTJzQ/U8yQ08fIXckApl2YhQ/eBEAjKGpMTFKzXZJjV9W76cldSHsp+dSZ+8x4
U/WjUr/UJWMs+lqLaCl6GNxUZLvoYoKWmJ2EIEFQXm8Hsul63209W/hutZs32QZht7n++ZYO3Zmp
mf8LYxQCY8NUGtjJQ3Jv/vJ3+qbZyTv50fFt/178Ia71qBd84szmLKOiHDfInYTNbOt/EvcZN6S/
iYjGyr3/UNs3prd2yhe85Mzi7DkriFLfMhsP6oz796f4JfKc2h6Og10x7um+MpJ60xyNlW+78Mw7
MzrzGyRhi97qWaYwPo3CLexIne4odWKbEnyPa22dpTz11Ny8nJIlrabXH+ZSu9qKrM0xHPU1vQX7
ZzxXr97K8ha/KR1g/JQQghrT+cl2vWJSNhRTpzUYZpFjxIo+MWu8snUXVgB7ceSQT5fJ8oHAnFuh
ClV2jRhQOW0lWxo2OTwierhyua0ZmblH3nhJlPcY0eGjrhGnVlAlVt6uH7UlIybgKjS/FCga5t1R
3ScTSvooRqITBLyyyXhdGl+v27gI6nwtMs4p2JoyAMjZnsDfGiS5HMdODiMJjFGm9QKPglP99Tw+
8nFMF/HaliUDKoBprSfZbR2GkdQWeeyUQ2mXHKpueMvb4/XFLHwwVgAqDVoliVfIbDGqm5m5qbc0
t6zuSUHhMh2SO0FZqTitWZny15Ol5GIZurKFlaobDoiA7NFFfzStYOVBsGgGJPWE61Opw8+CgeHG
E2sTOnmSQaG4V+4Ngzy0XJO+XjKjUSCWeZvRjJ8/inW31gdD1WjHMZVDVmMUCiwQK2u5CGzsvs5x
hC9UZTzYnN0ZEvO6LaTEMf13f9dZwTYbh33n6ZsKycte6DbNsDYDNH2eszt4ZnIWBuTeCNO8Mvh8
QMAycRvk3z233kQ9eJp4p5b7VS3P6S/OLBp0MMhFoT02LpC8vlHm9VjTWu2KzOki3iddvtWifK+P
5ksOpdh1Z7+c16M8zSONsXIZYiiKW+d+2FhFYCRJR6BLUQ+It7l+k1j7LHQy43MUfZGkZ99/V+OV
t8PSKmEIVpnQo+IJNOvc6hhJdR3lVFmb5FUuXqrgtuotO2sfhmqle7IQmmj0kWt/aH7zMDq3JKdM
ABcZlkiEj4ni3jVx1FA9+dNY9fP1b7lkSiYnRCCDe4Pr6dyUmmZVp7U4i6a3KIqBsr83/aG+y6tC
sGtvCHbX7S0cOqBKFs29iQOOLPHcXicjhuXKnIdS1reiJNsmbM7FWjFmaatkTSTRpSCjXTzzLCsa
cB56iJkUGZvI8Ax7jNPnQAKGmaUofKbp+/V1LVtUprVN9/s8t46ToRvd3OTQmcWveOjhgS3s0Ssr
OzSjnQaP9P9mb8obT0Oxi+AzfSec0dB+i36NLFJ/07uEZqF4FpI1Cd3FbYMw4j/Lm/79xJxQgdSz
Qj7oCL9WLnxqBf0wrMGRF43wALImbXOeWbN3c5bVgW51rKGLk2OhPNethlaRufLlFj3+xMrsywVe
22W6y1I0adyJpfve1MW9Mv7M4vRfHGOarcTECetF7/X8ow3jMNYlkH8SWWYjX+LOcjrjRoZG4Lov
LNwxFKlBXfAfmubzy18SGP5pBLLKTBs2vvgmBm8uTdbUrZ6L4LtWrLxJFs2BDDcViLMMIJ7ny5KG
ukGUiHuz9+kzRXex8qvsiq3+O++8o+evpGnTdszvFvhBSANIbfiQs6ibGmkAXzA5h2tZP4TY3PZy
/bdD7lwnJGig7E0SNWNeus0MX1TlinBLNecoNumm6YZvnQwnmKWtlDGWXJw8zaC3NHX95+2scVDq
OjAAsegJWbMCG8rBWNWsuKziTgs6sTK7P3Q1SFKrYEF1rCa/hFHjfgwr+DHMoHyXhNFgvErP97Ai
RL8Eo5Buw7ypIeUuQ+tRtrr2VU+2creWoy7tJJ/YooSDWpU1f6mLoScWgqfiN974pAT5UymuBOGl
o02BHMeceKJ0bRZAZA8Sx6HEghQUUXDTiokU7ntFKlAByjX3e43fbq6fvSWT1N9Ush6qfbjQ+WFw
a5grKo04HMTJeye+jZHynNNKd+i27K6bWsjrznZ1du6qqTDL9AGmmJrWm60+graC8C/cZIXiqPAy
rfFXL11q4Ju4qXWaRhBYny8udhsro6DEjsm6Z49Bc+fG/WEQBNstm5soXWM/WIosp/ZmH1P3OTPa
FMj0sIIrSLd782ftbmJGUkBexuXL9Q+6aA6sAxDSCV01p6Nt4b1VPYFAVk9ppCG+p2J+k+U0ZA35
vh6CjYBK93WTS+4yTdlBNUGPWZ9HM78YEeS2SLcMGnDqKO6GJL1VM/osprYS1S4rY1MUMGiaM0BE
rXjey5aNMNKyBtd06xgSOJQmuVoNbxdGP3sDutuHwn01wxV8/WKAw1fwFhWY0RyuVgJUAS6Fy9Cl
s5EPeyrraCeujhksnoV/zMy5kMhmAzPQMKPEu8rdDCjPe/UXqqdOke38YbTT8F9c5ppMzsoTwAR4
PP2ikwzI0wQplOMppexdeGtc85dVdAZMuL0PUC7aX/eTxc07jSuzozeKVuuPJRtW9up9UL5kppHZ
UI3uY4Qv5TH+2o/ae5k8Vma04jdLLgr8gaYEeTNVslkQhW891LQps5TMLLBzTf1j1clNmoShkzKn
f32dS3cCsDRCtQFITJoLQ1RqCQ15L0zQZ0bHmXvmzeGuxM3FBTFmwzuKK5ePer5zcm0JrVxhY2gT
JsLgdmcp3Pi2kqwElMVd47VPkYdoorOsc1NmJgxjx7y4o9e1Kd0Metw196Mr9VR9csPLDn4bVqat
d3L0oNaa/yL7cnNrNqW/kqNdrpkXHQGGXzINR85TGk3ptC4nC3BoaGw73R7cbOPBUZumK0u+vCIw
ZNKEQnCap9bcEKUVqe0tCv6BfJPq33q4yOL0wGvVh0Xquq8srunE1PTvJyfQj0YjS1VMjT5VW2tr
ZVwU2ZG6ynU7lyHsfEmzezYfvaaPpyUV+juuAxfWMV6rQC/ZAMxEiKRoohOhz9cSmG0pMs4CajAv
N3rcQn0Q7xRhTTlkwQxYbO42mI040fN2jKhFvpBI1J2VRP4OCmVvuISRRlzrzq3YmUuxJyDF6lyh
ZzAq9CdykNlCvw1H//DXOzPVOMEGU0CYRprPv5om92En5Do7EwwNUMjMtC09SwHMGit5+sJJlgBO
WdQHZco94LzPTcmSoPVGZKVOhRpmYm5NAz78eyLixiy/6bm/M6XCqde43C8zkqnvx2OOVTIIMpfl
g53eD90Aq2Ycf8rL8oucc1+LoFXEtLI1IUI0wtpe/6gLxwpubDI8VqmDFZtdbK3ihXEzBpnjGuKu
VX7EQ7cfyboGrVs5WJeXNo74j6W5l/QC80BFj6WiftFM2EpBFACWHftvmkySshXWKIoulkYnhHcd
YxU0VSnLTP9+EjEKTQ/kUWEGeCw0O8h3fivYVrf1pZWFXbj/hx1UlECvoNcwTyQDs6rBqie109Xl
pjfzHUF+54vVyltjxcy8a9VZTC4rJmYU6U8obFL3ya9XVrL8xf67kjkUB7JOBg7A6DpG8DKUn2vr
KUw3aKb/bSg//2Af1DknG2PmRjpIEhuTy219FCumXtu0eEuj8LfUKv7fevjM2izYGqnPMbf4boL7
TR+2VvAp8L/7xcqaLlKZyQpoflKMaRh7jp/WjMq0/CGsndgDa67mDGeoA4zIf3laZ1ZmLh30Fm/Y
OKo/2BySxtzLYC1cwQE3sOIKF6f1w9IHiwOoAHmuA6mXHow3LZZgn3eYKYeyzU2+17XjAef3GIle
45a/CH4zg9O/nzgFIrM+PQacoi/r26otfscGzBF5K9U7XvwDWRODWYllrc1LLfo8MB3oKj4WOguA
UD7XRe+x0FJ6yhMkZBqeY+PeWiU4X/qiEF1wd0EdAf/87E6pBFUx4oDD5Ss+GaKxzUiwB1nYRhIz
9GO1SQiKYp2t3JpL31USoVKjc0FKP0/okxE8bVni/r35yNSzX7560tFLfvj5YLfdGov75c3JNp6a
m87JyTaGQZ7XZoM5ty+2TO0aaUgX6gDoVOs+B8EuaaCbWJlevMhCZzanyHlis80R4YxjbHp15hjq
MS1ju9ceIMGFBXjlnF92nz6MUcEDsciLZV7H6nse+GC8ascKPmuiIyZ7QT5G6TQ5fCfJCWJf1C02
hreKzFj2n38Mz85+qgldkuQYho36Tiy/heb3LP9cCMwtx+PGhCMHqqTjUEd2Q3XP0stNpjX7NlH2
lY/mKTxcbh5uGA7clb3sXI9LS3cTpNL//Sgz33YbvZdAzrPrUDrK7kuqv+trg7KLuwxTEG9SAODi
fDSrLEvdBX5DHPfrkkd3KtiVD4lsq8fNdmjSB0VWupXX8CXobdrtE6OzqNQmxkimntcQV2afw77b
G36zydPODoJsJ2ua06quExZfczG4DbU/SJvcq9LnWBRsxaANT0VeVca70k331z/4shue/LBZ2EKf
spYika+hgYGvhDe5ObTtPh5+qlpgp0Ch8nsjudHqlS7o4kZLyCYgnsCE3LypIYtBoQwi30MZjb1m
1AfZ9A55Ha0EreUwQrpIxBIpl81ruUguJ4AfOdIt4wQu9f9RgyLPMJwMdbZucF9VP9u0RvSMaPjK
p126yadM9T+mZxGsicNRb1tMm6J+DIri2BdrQ47LX/EfE7OAJbhyGw0hm1cW8rYv1X0lRHburol7
XaImP7z3HzuzkNHpqSiHA0thdhIIwKHaN3+Cg+Akd+UhPaSm8yS/8ohCus9pDsPLdRddW+QsJuRp
7XWxyyJRFNtUVriN9WrbDWuPz8X77WS7Zic0MGP1/12ruvBmZi+WuI2iOyRESvEwtp/+tyXNDl3r
m6Uu9HxPFFOr7l7X71LmGv4nG7p4fpllSi26okgepEvPvfJIGF/twi96OA1yWuSQdRFMz00olUq2
OrKMOH2EjbewVk7v4pZQegLOChyNVtf5369LpRBGQCEOo3G3cPnYihS+avknXUXmTY9vM3VNiWnN
4swJutFokR7BYlTu9MwZhKdCOGjZL2RexrXn3lLCCD3zf1c3cwKkBasIth4Ob3DXVJoD+WGo3Opr
x2f6SGedz+nsajJPSiihKRXNPmLUjUKoKkXtNB2XXBL3R+gZMtsX38WB2sMormza4nGlC6rTRKZa
Ks6cQm0y180gyHR881CpbybiWePP6669uEsguMl9DZoDcxB33obF0OrTLoWM6dNyDGNoQnXYeL1D
6iMj7v2bxPAfg3Pk9qippi92GJTKY5Lf5eWuRDEl+x2ba2nholOcWJrVpvy8dT2T1Ndpgfnp9Yb/
jaIfvvZ8/Qt+dG3mXjHxzlFH4fDShj8/WokxeN7gQ3wCW77viDf6jQ5bhz7YwSGwKVYetftu9xDe
fH1yEYRp3l+r22YT32r7YofClR06CI+uFMsuh73x1JPfpM4iVi52ZanoFUxHj+/C1rup9tF99hy/
Kff57fgQvgXHcfscibb2pBxRg/PIzVfSz8uW9/QTeMgwHcAwCf2u888SlXmqJFYDv7jvqDfKvocz
BQaI1qm3jJs/Kba891cyoQXuznOb8rnNIUYvUDex+cMbHemufxOfhifxvdh8Ba26QULILjf+jXrL
Vz9ox+t+IC352+mCZ0WNzlJCy0pbFnyTHdT9pGHsRHvB6Xbdk7bnFXsXP5i7NXaExYTi1OwsN/J4
3bp5hFnhMDJWPDjZTRTZwGZ/3hWf1EfTFjb6vbERGdlaG836UMe9cP2TPZ4FKMhJO3FQ+N7Ko7Qb
7S/GY7/78aLD8aFvpBvxSXy0HGWvbgY7enttdqToa+DnxdfA6fJn+VSb1mWnu/wE+V6RcLF6+zLa
/U5wPo5eukvegVXcKPB0r2z3dKwv1g4rBZRqIH3oYp37Wt+qQ+W1fHfDht/LqbZQm9jtu7KrN0zr
I1EVDtBmh4WT7FynWnt6LuULgL/+a322622nAzs2sR430qQo3evtStKzZAEoNmeYATD0smfr85Lc
Stq0n1jMFHsELV1VK1Fq0XUZxuLFzuejGDxzHwndwjAQMVFx0WyKAxG6/oHn3P5Mv+T2b7BLn+Ar
vWmc+MvqVMXSaT21PfObCsgjkBxs+1j1OsdLNz61g3Kt4v3/WeSksCvKzLHPm/56W5YRIAPOyDS9
YTHYoD0m3z07crTn2EbSKnBaJ/tKfaSzh/1qVFrKIVRYav5jfuYoXREEid5P33iwtZ/9e3QfIkCX
O15ri7bpRN+BPDnJ46+V0zFdMPPTAc6TFTN5BPfsLFUK6zZ0i06B1U/6YkBHF/3Wjbs2+hTJX0Jt
40c3rbrir4t33qnJWcJpBEpHMxeTZWBHzy3TcMZjuklv82N0gHlUV2zpYVJ0dUI7eO2/hFuP+/qz
uibDtxAXmARmRHLikePBOr/3FF930yKBOrJ9zWAyTB5zdU9J0Zy4j4rHZA1Zu7DBlLYBcDFvpZnG
hZ6hPJipPmnLi0XS7isV2Uyo2IIN0Nc1vNNCSJhYExl4ptKmgRA4D3nTnGZDE6V0VCHem/nwXXPb
lWxqzcRsE9OgJcvWMCFVhQ15+6Ye/kV1GbyIDKyQtBr022yD0JOoOy3DRIlYcuZF20bcgQgWu9/X
z8CCI0y4FDA/vBUkCk/nXyuBFEGoGp47YnjsyQ2BUrTqXnFtT7BT6r3VWrl+6dvRbuLEQfvFzPts
Yb5btZ3UNAg6ecI2dfNjZYS762taqnGxqH9szDIswxWjwQqx4dLrT8StpUAxwkhQTQmz3sCY7Y0b
emD+muzRkpebVLjwb7iorPltZEWmK2iTWHJY3Lvu76B/FdFyub64hSthGncHmwFugtGw2Y2XtkOY
ZW3L2tynwpJsT/lpxKEtRT+u21leyz92pn08qY27aggl9ySrSoMhUh78eIuM5nUTC+JNdOOB8VD+
ZZjgAtaKQGzcuyLO1yXZ8xi6+cGNsi/lqDQOLBHeYfDGcV+KeXqXSf6xtJSvVjfEm3T01iA4H+NU
s6uAn8JkCCxXjEfPP6ukpoorReiStnEPM2llGdUXsTIEAGJGUo2ThoCRABvQok1bpeaDH/lMGkKJ
WUD1EaYH/nC2TyOjj+2CfOSuN6vOQKtH9zI7GMcnz0IhJhDyfo8QVXGX+179GfARg61xl3ci8gha
8FR0XvXsI6jyalpjvYWEky5nPxhfAquT8o2vBs1z4EYSLlzaPbAGx6/l8DFrqFk1bo44kFy0iIBE
Q/an8wVeTEy0i1sP7o0nKS14NCNCId/ITWMGK255SaMxzQ5Ok3FAAaZBlynQnPiLNNbeNOVaAsLs
HDNjElnfZn2yGy2YEk3JVgblhkTqh6f9EYv61Rxk25fDN26LTaLFtp/4AIm/RTL4xqo75Jm0pz3+
t4No/EaaTMRTqDaYM54FOy0cBDfQ2GQ1NG+6jqGOrL+RspWTsxBSz6zMkrZgNNNGE7FiIXz/gEJe
yZCvGSkVV14wHoFkRC+RaO09w4WQpu9WEIeLB5dhCKAQwKUvUjkEA0qtACjEoarvYqnci0J6l6jy
3yI2CbBsNRhf00Iu8+KaRSLAigI0qmM3uc9FKEit2LfLclh5Li9V9NF5oF9mMPvDNNws4I2F1LVG
wnpqa9C3VhPTm4LyZlMYbfFaemSMo5fJjhxLna2bSK7ITep9uh6pFmpqFmR7JEyUnyBNn/0GRTEz
K09IX2T0sYxxl1nRZhw3Rffacgiv21oI8Ge2ZoFXzzrT9aOSm1//0Vg9uCgnTrbGWsq/tCQAB0z1
g1aacu/z8+q7fR6Hk5eWGVVC5TXMIzu0dm33ufeGlQt5aUmntuRzW6rr8w79EH22bqxyr/n1vejd
xcaaON2C608wrymZp1AIoei5nbAlwiNIy2vFl81nV4qzx8IT6s+0stPP13dpIY1hYpamIhGUOD0H
MI5GAFQj5PPFnmp3Svei995KD3FxNScmZnGkrdXCGhhM+BiPDBVpZzGcXbfVvzJDZ47knKxsnmmW
hV5LYchBHoPPJdDP3n2tvDWVg8vR+el6wMR/rMxcoB+LRAwmFwg9OJ2OmhjZfQRy/ihJn5V4r8Fk
lrcAoR4aC2r1lURjoX6Mcd46IvQSMtMQ534x+kI8zUayRL1C4OPQwWjZeQ8RRVB/U7VrKdrSBQAh
+ERfOdG5zJlpkrYQ6qFkrULeHd1Q3Ut9/00qk9vMa+9UhjxEGLXB2n75e5eEsE3VVdnQkamfBanQ
8A2rq1hlGXr7Ws4ean9twnTJJU9NzGJTHGv+6E2+YrTRI3MyL6HfOVG6hmdcMsNuMctK0UoFiHq+
X9SsAO02Ke+rEuW6bNzJ+Xi0kjXhj494MEv6uCB5IsLeDjpg/sUKg0qsrGal0/hSkdnw1OYdglQa
KnpJVGq7FgTYzmyL/tVs8hb6sTjaxHIBU1cp8CPtQAxqSCA6uZKhflZyw677MtuIWikMTumH0RNC
XMq9QOFzG49yvs+rjqNFm66/c1tjvFFDN3nrRzn0EO9yi7fatZKt6UtJbVuiF975rls/6+LQfKpC
a7xpAblt2jofTZt6CTI52Vjzf1XyHGg6TwVYSj2KGj8VLfbabSZn2UFIJWvj9b77ZHZywTUpG90u
ngj+tFxt90oBnaydeFH0R0H7GnXttvMOaIqLvm3J4rhXNUG904qoKW0/brJkq6SR+Kz0epo5Sa8q
h2Gsxi9DqUuA5I0wf1JGWt923Ps1TMBhGm9NWEg/9XEv7Zsiib4KXgDpfxPoPC4F13RX8tDFdGEi
aZrK+Rq7O/Md2RKqNDbglJymXO4Ct8gfGkBnR9C66hfAXC5sQ2nTb3KhNx9K1CjZTKtqViLO0o13
mjDMwp2oQiqfufyKGnajbGgdtXtVzK38b0qs4ML+We7MUEzLJ+80DHXWeNdHxkuUrmkBLIUzk/EE
airMA8lzArmOh0alUiB0UlNCngOpDYadyGjznRBnPzIRCHBoHnN9rbG4lKFAmkQhh8cTDBizQo6v
IBGRQRfthPVeDpxM8GyZalgYHyTlXyBLYRL7x9asopM0YY+KIJ8R8CJibg1VKUEXP9VxUb5UlqCs
JM9LS6NGADkvL0YwdjMnFWUG8sySpVmo/2XpptTuc9W0R3mPltL1W2HREydMyiRJYKD4cx5LY6Xt
hTHjjd2jFtY2f8osslVtGwzDyslbMzTzxCrkSioN3MSsta2lF3ei5n4JY/NmDP9djnyyqNlV5yXF
UMUG1THNcn/ovG9tD2hXVcam3WXGy/UveJHqUaGQQNXzCJkoXo2ZsYoCshCYzPuJFG4d0XdFO84L
dXPdyoVLzKzMrtZRTPo41afxaLd4yqGa84t4Z5jBa2VmjowI5HVzF1cs5qabfEoVGBiYL0pvxyqE
8gPml9bdZGX1U4Gtve6ildfbohkoeEGRTg/S+eiFNYxaEvRMhZU5DHPg6DupfAr1lRT2so07rUad
xqOJFgwvTT/jpPhgBHqiqWR5jmum2tYsovBF1P33MfLCbaA0d4mbP0Sh/pYpBc3dUb93vUSxxXqE
OdUtrGNUgci7/oGXvOaDaE9GIpwxtZnXCN7QlkofwwQry72dRP2wKRswf39vRYXm2FKAqmoIjpwv
PEAD0avFlMmxMrIr87s27K8buLxP+bQ08ORpgFGH9Gj2aYuxNtRCwB8nmdHsph++NOauHO9MEZaY
EK6djeGuHLjLdunM5hRqTrYzKQTNGnlwO0P8O4s2EoMs+fdWeVDcXSFvRv3RL5yh22nCOxkNs3IA
hTd1cmSqSxHXiMAv2/UfPwaiGka1YRS4wNN4qSoPxsT9aB48y9bU327/nIdkWk5evOou5YetlG70
8lGLbpVs45q2X9w0zTbvvsbBVlqjBlpyrGkqhQ4HXH8XrwvJTYRSkXjBNG1PeyzUq32dZ9VKArMU
jhhM0SdODW6OeSm7beUCLD0jiRYJTGdljMbWOs2qtJTQKO+YjMfudVdbNAmqjOIcuTi3/vmuu7JY
xIKY4GnqzmpuXK3kv98GhnxMZeVSXPRqMpn/2ppdVrECGEtWsWWwgYmPNgZg2ICH2UM9bhTleeCW
jOrt9QV+QLzP3htTmDqxOosJuuuFWTXFhC6JELqtoFy6l6Ws+ua65nCPonKoOm43TQJ5dVOldqyL
7tETpfaZsjcKwaMsoUgg9OLRklp05qqyMgs7VxoJ3mDBkn76ladvu8CjdYpCHcWjWEYWzo0C77Of
qpTOeZn6u8BttW8rS5s+2HxpBpPpU8sNUuoPEMbJkTV0PfVDD6rooLSLrWG3NRS87df3bJ/Ynq3/
yvZgcIvYiR3hbnRutF/DQVrZ1KWDAZsjfcbp6a3NI1UTuhmnhp9QjhGiADRFKi1+u77Opfvs1MYs
MnmJAKRCw4ZrjlRWSRqOcuX/oEWwdho+5ovnX5QytQGLvQJf1XzADsacVlOgzXOUnYBbHKVN5jAi
sP0JwG4r7Zpnb6vcGANiKrZs2uFNeIQRaZscWjs+9rfDNt2TyG5f5bviNXXW9MAvKip48smPm8/k
5alneFbBjxtV3y6U18Y68iN9dd8Z97H6t2X7mbFZYID2TLOE6UtQ8JZBcQul+FvqCvOlEYL46/UN
vnAiCBUlClWk5VQQGf0+D0JpXQyKKnChyubwZgzVM7rGf3tnY0JGdBPSGIpRlCrPTUgVGuZyNLGd
h7XmKIXMkADi19fXsZgSne7QLMJBM2voybRD+nPpb6VbeWsiKdHQTN4Nu/TB3YqbP9dNLp2NU4uz
6AY0WA+DaLJYvdTqMZf21hqX6uJlfGpj2r6TMKNqmT7VUCay9vdgOx7bTfRNdvzHO8l5Gg9PUyy3
1btgp2y93fXVrX7QWSKkjVZZFTKmmz/Gp/G9ffzR2zSpbO3mKdn3TGSv7OCFJ354PS8P3qWTIvLM
6+VqkiluuIFbE02J9EnKX66vaHG/JBwd6ItBaj7zw7D2EyEqSZpbodlH9CCZCd8q0dqIz2WXd1rI
JOsJTxJFvTl5dtdXceVPfiGJv4dB/eGlP5MmvpMr4tMQ/yolw5HUcBpFPIDgsinbP19f6GXxefoF
U8OPhw73wvx5EMViLZUKv0CpO3NrROWbiOLADq3kljspJL3U1FexNGNbZByn1wJECMP4JZEafSvB
W7MSABaD58nPmV0irQDRWzjlVmL7vaOcEo0PGlDj6CaRnSBYKTVMf+ziGuEhgtw1+Cqwv+cnJmWw
zq+ikE5j10j3YeO5DrMVHcK1kds5biXUa0/LRYs0EqwJEq7zvjy3KGuBFouTxVD9VUvbDsqaYjwU
ycpXXDMzC3C+O5YNws3JxP0ruKiWPjRhZgvulxXnmf7OxQekHAPlJ9zXF3j6poujoCqixPEikCpt
ntEmC+/CYfhkNW9+Gt+XceOYg/XZNMZ9Go9HTX5f+QmLDnPyE6Z/P4l6khT6XqLyEwxv438yczv0
7fjPsC22j7Jgv3Ub75VR0OpoHVtAwytP+CkMXKx/IhZXmU6GyGYW1luvSkh5SJVr9ZdpfuEs2X22
L4NfydrQ3JqlWXBP+wiwozIl5UWxsaJ3MDZOZWQ36P4eNatd6ZMv+Q88vvSwmb+nhjo7GGaQ+mil
N5xC8dNYvee64Qy56cTKsOKoH3wB8y84yQaocBuBAp4XQQzL9fxSxxJdgM2Euubm2kmb+K6V7fag
7d47W9oZj4FtPTCauG9aILmZ89XfKk7imHZ/K22jY/pgbrrMPtTvA/db+2Xcu/ZzvnHv/e2Kxy9d
PEz4fGgQMC8wz09Q6K16Te24x3lnkEl3ze/r/rx08eDNgCTQkwQvNQsQVWBmTVDwok4H7WBoxb2R
SQdBqlYc11pwXAI/UCxmDoG1zhy3+z/OzmtXbqTXwk8kQDncSuqwc/a2fSM4Kuespz+fDPzH3dpC
C54ZDAbwAMOuEovFIhfXipPcTyAhcvo6s0IkwiTxocv66LoChOgqVSM+pWrTXiNoI+nOmAbZ++V1
fgTbY15TKZlL84+gMHV+bpnN9qp85BcUwUEWr7tqF1h3GWN05cFHo7VMADdd6wWVS/WHZ+4C9UtQ
XUnJ942fsboRJz9j4elx5Id+NOB/8afaria3+g56wpmcX1z7si1cBbfaY7Azd+1Rv99SeVo7ZZQR
UPsCPgElyuJbh3U6dCJz3Y4QZpQQXvPI1QY2e+s2WPMprhtkA+enn7Ss0vQ8EPosD4lSenuoBmlv
1sFuqraILlYLB4zQMKnOeK+uL/v+vqZ3dT8rgfTgXbpd2gfab6Gr2hiuJDny9lbYejuvhqok4cI1
KJkJoQqS0lC2KATXf4phcIKATRO/Fp9ViSOhSjV+inD0viJdNHxH3kyr9sIeHKeyES3X9vf0fb+4
ba0y91tlFraifW4pXzMo9vX/8qg8tbE4sIGZ0gca8RV6E5Nhx4iDJKkdIV+aOda/k5LP9GFz3Kct
ovD3+dlMMyWc9JazKZRXfvdF9A6pYV8+eKvn7sTE4tpWMs0URA0Tkfxb8G4nfRdOrt+JTjSY9hhQ
D3YvG1w/bH/jzeKwGX1QesQ1VHgyBNxT6y4YNNLd0BkH43jZ1FpKchraFv4AdWQb5BXfCjK7KfpW
5y6tHzsT3vX6tYk2CgCrT4hTawvPgMAy4HxjTf3dJJ8neJmD9I0MLCjeGxM+DIYEfonlVZzHG3f3
WkpyWu9ZeImXx4bgZ9yFyWud3+vNwzDdidFD+PLvu3lqZuEpxZAoqsnouiNYD36t2knu1KorMCyl
HhJlq6S95pcGjL+8ieBMRoby3PXVbshkvxsolH1OcwfEv/wluvaegYt6u8vrWo0as1Qtt998sudf
cpK4Fp0sjbKIpTg+mtEhkZ9MY3/ZxJrPw8/3PxN/ouSJCaOXpqku+UJj/mnqf8q1K9HF/S9F91Mr
i5Mlea1Qqf2fLWtoeFuJsBEr1pKuuckuMx7Mp1kK3xZZ2nRgIsiJlF/akNnSsFHQX/vof5qYZM00
pJYQxm6UWq1gnMiJ5S+jdpiY/UiD1oYpzB6KQ5PFblBsfJotk4v0pw9gJ400TApMtqjZbeMzOtXd
iOibMorm36dbqp8rp9WEIXhma0T8mpGGc3frJLXyphSymhw+wU5MbCv9FY2DPVXfu3AjJq0V8zHG
i5D7Q1N5QpwbC5PYb8MKCO/oqE73Apo4Te2xtPtP4U1zpezT68nJni0YZYCEP1pX4NoYr3B1O9qp
tbP1SlsrT53+nOX4v557cVYJrD27NQ866sn+Lr7zjrZwF9wo1+GL+Hz53G0aXGy2349lkYNfckLd
Nq9C23T9p+ZoYGr45DnJVXH4uWFxjvKLd9TZEhd3ztQjQdnFWOydJrQFhtOG62j/OFEHzxz5EG/c
pmvFxjN7i1snYIDeTEvsNW5zq9xOnWPZMQqR2YPqiN/ye99+h2Xhnk8cGFDK2PLG+dnc4sUBYrQ9
1+v8zw+o72p5j4/p+x/+9TsFf8+gf80wp7Ax77ji19BSU+mYKYCJRcu0UvOTNgNaXTjEC76t5+pm
Z4/xDm78vZf/MiP6gdrngoKD5TM0Le0pZdux9VuJprs0hCayPqrDrWW86OaV1T/7bbYTqsQ16n1a
//PtPP9URCGAO9LyWQZNpTQLL0v5qep0LOJnWfxCk7oTM1cpt0QG5q0+8z2wo7NEGa8LUf9Y1AID
BHY0QICizfN8H2VSY3dFs0VV9OG+nK1Y4EZ1wMvz8Nd5TIEiEJpKmEkco0qn6zqv3wZLng5Cpr9d
Pktry2HuURbnht3c2T431CmNFyNNS/Ej8L+l1DvBEfzrx2Et0IZBOUAJG4bXReqEYLeSUDaia1N8
GZWXZnJM5Cwk+K2CbOvlsLZvMMNTzEGhDpTTIhZrkT7qoVaRaceQa0n+rRlUnyKr3agofLhf5ncW
J4LqCCoyH0ryVWjkhaYRY6WEjLN/VSCp8bVnCNpgMN24Xz7kNdiaqZTh8gCaSAPg/AtVgGbyAh5+
cJpPuvdbkNx0emzS75f9YM2KjibNPF9BvXYpLABZZ1+Hszis6A9PkfJdzYe7IjPdUt9SKfwYzFiQ
zngVdR8c+8MchyCYII50TGnTfSIHyGRfdwq96aMFSlW9kTRnmHY67fio/xIZN8U/c6hjn2ITYAYE
IQkaC5f3hLT1kg6Ae0IjIDAOhnlF0cbOkLy4vKcrZwtqY7oq8+Q7mMLFIYaqPaY6jKFCBaYStfde
rGxcvusmaHSDzGAwZoneknOxClQNScZy9K9oiDEs3BU/Li9jzTWQU5Eo29DT/0A7qBmpKaJNAxd0
/sME8WJ8qcrInqzfl82sLYVPgnIEn4Sot/BzX60mxlLRhAfWzpiS4UqevhGJVqLD/NX/38TidRXp
zUTBEROFKeynsLqNNPWnb2kbJZLVDQN+wKZRJ/+gP2aNntlJ7byS5jnMvg+JZ5c1evNbo8Er461z
8fR/hojh56EhCWq11DoMVV3gCuUBJlwFYWcIzgI9tjXrPuclXjrDVvj78ObnBJ3aXTg2h9sPCg+7
0ljsTKFxsg6lY7RVukG1VeW5z1P3snOsbKk1i2IDVZyhq8tHSzZ4YTM0SJsSvBx/YJQS8h9P+eQN
GwjCLUOzl568IvVQCCRlxFCtJOkLU/ryFbiM/Gasiq+xEVQbHrmyk8B/UfdBRULk6bCIRaMhJGD5
CRF1bLyJJWM9fosMbwq6WczuFCpRemdt2Fy5vDgEUN1wF0vmh0pskuVpXQQojMfo1vUd/IeBa2Wj
7ZXX41YnZ+XEEeWZsfyDmv1Qeg+VrqceTOyY+uHaTDPkRqTB7plx3Yi1q4ZkiqBQT83iEYuNjJXe
y6qYRUVK6nbWk5LsrH6rg71lZOEcgSioehd2rMYzDqHkO7KRunE97S87+8cqF68Nktj/X8z8O06c
ENy06EmzBrySRG4cT47S75VgX7QOSnUImg5F4JSCW8m57dVbcIPVRSI1iH+QfWrLoaVGDH1xkFik
Yno7SYh38qjuulbbuLnWvFD+a8ZcxK4B5u5WSjCTaDrKIl97pXxRxdxtZOlotd5G0WPV2nwJz50H
WpeLvDAcSrQSTQjmrQrkdpHfiOr3MPzld7UbJPXu8vdbucmYhAUkCl6WgsDSF0slV6ewY2nxoD0I
qXIrD1uEOqsf6cTEwhO70PL01sSEbvpO5nf2JDXPRlYe/sNK0NeABB0ZMrqW546YWl7ow3/GBTMa
D5YvvlRb1ZOPkIzZ16E0Nng28u/lVG8e8sdprmXQ/XrP3gwvzV+NdHLVwjZfMoZ4uydDvTPQqCsc
amMbC1wL9xAOMPA45zdMwZ4vMEy6PmtGdIN97SbSmWzpf4TtrvMC9/JGrsV5hKW4q2HGk6EjPbdD
+Whs8xB0Ztt595NZuEOu294I85WVHDqm4ptkc156zecZgJ0nwGXLYGL53GYy9VnWz1OGsM6/q/5w
pYdp+9VIlJui0e6yttZn0N6rXhnPYT+AF7Am0W4FvXanxGBeMS2vNLVS9kXDI9qXlLd/3xLGcEkq
wTAzd7eI2Pw6UUjHuWwkP8nSAwOZfrkv0l8ed0MzbUW1tQ89Dy5BuUN6wnc434ws65AnqHx0RrJf
XvvdMPZZMTlGtPGd5z1dVAeYhP9rZpFh1lGrBUMugA2bHprhscuuRG2A1+BYWHdSsdeqDVDPWhyA
4YRh9Pn4AHc9X1Y8lK1vUl91whaSdYrfgsDwu6hupAyru3diZv7vJxdSUCtx4RnsnmRc9SiANJPv
VsNR6TfC9NoxAeXGDs4+C3/KuR1f7yuVkUDo76xrL7hLK9U2jaMl7pts12yhSf+8KJYfCygYL7O5
9/dBGhBYgNmXCqGnLBHHCBS716mrMeBm90N0JefeXuvVCt3U1tai2JGAq2nZXTwwHD8WTlf2dqn9
1sqtoLvmQ+SUFC8g4oE4f/FN27KtiiDgTYe8mAuin7P3Oy7qQy690c0T8juqDJeP4poXwWmA6ha6
VIzZLo5iYQgN4x0Jn7dMo2MpJqoTK8FwlyuJvnFAVk0R8knh0UzjRj7/wpaV+hmyKEyXB+0dLyW2
WnylKvFyeUVrRQYL9h36xNxbH5F+qVVoI7OKjFjH2d6Ig7euCe/q7tfo/VT6/soMmsDWWhHy6/5F
CoedJleFK8iiPW/SRm66enpOvHoRFHShthIvjtjeQLXL8kYODwqaCM0WKHYt4J+ensXepjGzDGbD
6dG9nWC0ToZ+e5DfNuFbXB0u7+/GktRF9ibWNYPAAnGnVimDx69Z8bMxXe+fp8bwlJMVLa/nBvpp
ZsPnFVkvVvE+Fg/51gTI2mmb+WSJOLzDaOOcO6TqJ10Upjz4fMVnKuLnIDD7XLwbdW4XQriH+AFM
X7kR59ZOAbJNLM2iKvphJiyojCZudTyi1jx6iKUdVUgNCJv8AzI/fhnhTu0s0sRGKqNWsLAjUGp+
a2OtYwikDtEd6jRjfFG9QfL2qE1kmk1zq03dQrK6b4TEHhYXiZFUw+wSwYkDScqfTVloPg2tBGG1
4MGLxG5B87Mfgz6/sarc+N4MgvWcC1ZSUHWQzJfIi6ynAX0xp0u9+kvJ/yWyIxBSn5PSHA5NAJ3Z
3hdURkTkQkxhQc5HhowStWi4OSG4OmRW0gQ7wkQ9OFFU5qYjK2K8V6dJKXatCcfB3qgT3e75A7eu
jOIRDvQphbgzgaGwLRrDMQat2JdAIVK/YYPx14xOXNAWFj26vry3qkaabF0fsp9Ca4SfxzIBGx+G
5YR4na8Kbj2oNHyyuvRb6ILonF7HnaG4skE63JfQvty16qg/SkFqDbumQ8R2Zwxy8hDLYevKheLr
aJnpyUFNgNjZpSB6n4LCGoy7IOX5CJ+UYjzACVFdBX5l7IeoI1vwTJ/bp6zNVHStMTLe+qj0afKg
Y3uQqibfp6pZZPvIampmQkO1vwGdOXzzxCBqnX4Qil2gycWWNMfaoT/1puXFBKBXDiOOSm5EjiHb
rfdsUGuy8m+Xg8tHQBPHnmYO7QJKp3TBF4asvpCMYq5qNsVdhuidsYtQuizfTBOS++gmHm7MLWaQ
1RN5YnKR4Ywy82ymRyFGjz27kFF87YLiCXXBr5fXtrqH9KXBKSAZw/k/Dzdh3FWaBbwVO+GxZ04m
L6O3SNGfRc/cuGrXt/GvrSUiwvQ7tc7n+rMF8kwcnxoVAJD5TS1207SrIZ2UPqvZ8fL6PkIdzRlc
TgMGUBW5yxLjavoWF0M1q99RjDSPeX9XDT/84NuYO5G2H+u9Eb5y5OGp20G3bueyG8afpeDn5Z/x
MZE8/xVzYDxJWEsk8aLe51d0QeJWY+xm4uDwquuL9wAGAfPLZXMfvQdzCkST84Ofgv/iGSk0STFq
fsMlQoZWlMJeDc0rddwiAlop+GKHxJCWLMJyH9pbXg/5eTLlfNFef1Gt7insgurYBNa1rtBxTeW4
RxyIJ18TVldhXpY7BO63/OpjmiGBSwE1xFQbIMtls3UyY6sI5+pvWNd3pM7BwUvNFupLAbKSaaQC
rAXy6+UNXvHleeU6myuRqPMDzj8oEphJKsUYTUtI8H7FwWgrVejQsBTSb914P8q3qKVvJG6rn/XE
6OL61Kl9jLqCFxkGXCiS/rkJ4Io2pY0z8zEFYW1zz4OyOqPryxLIUIZZlSk1D/XiR5reV9ZrStKR
PpjQ4A7vTbs1kf4xBs32aFvOu8n1u/DWFBIXDineWqe/qjp2ovze86B/Fn5d/mir23diZ3EIqyCu
4T1kXel0lSffm3Qnym+XTcxf4DzBOV/Kwi3CYvIC5Ekw4T9NYm6XXb3hA1ubtfCByvJb0K4swtJ+
ZEJ6FYfmk5HcJA0skJfXsu4Gfz/LvJ0nMUsOq5YJftai6dB4mtdCrdvTcKXwSPKk215CT15vncs2
11bHYZppA2AwQ3zu3KYmlHLI4cUVwsYN0ocxvM8gjoy23tprrnBiZzkmCo1daAVzz0FCu6uQ0l2j
J24aKu7l5WyZWXr2kHRqK2KmFcDoMOIVpJVbpFsz8X/A3Uu3IwghEU+HTyVtON+2vkQcV5zLr0XY
T240dOVr0Y0Q5daC2Ltl5yfKldaaErI1VRTuYrmljGaWwj1EUd1OQYTqq9mn3Y1cgz62+wpo2r9v
BEgYFDIAqtB9XvhSKxg8OibQo1DhxXaVJrXjlz31/Fz4fdnSqgedbMXikPdtMSU0sbhykv4596Sf
taG6UvZbbDcMrR2P0z1fHHUpq6di9Pi2Rv9uNYUt5RAQlE/gLQJxgrL7M6iBy0tb9SaTOhRVmDmN
Wlj0izAuApnqdxia3j4qRe06B3dGczXZKhGsxbGZgRsIDrcqae+5Q3UcPzGUMCX2wnXl5Y9+uAUp
Wts/WnE8r8irkdtYrCYus1RORVogU2RCwnqUxWPT7ZVmJ1mPsk5jbis2r3kGWwewHpgpieDCoCBY
4lgM1Lw12h+GhFjQNF6lqrrTsy1ChbV0DzcH0CHS3ofw8Xz7Bkv1qjKUuUFzkAmCO3W+LelfKvku
66+D5p9zeIQGTqzNv+YkUFtR3opKgrUh+2JmB0VsKLPUdtp9uux/K33AWdGAf4BmAwVbIkuRQErq
bF7WqImuqTV7xUrdsK3tphacyJDcfny3eoTJy+HOS4y9F22NrK19Q34AtWUAXLPnnC81DGGxrhmb
cro433vpj9YM3BSA/X9zzxnqBgsR6sw0Y84tCXCK6ZYADN2KlA6FoqmvbK+XDMhyaxWhQn2sH7TQ
71Hvo2vJm5BcceO8r50Q6LRJi+iMgzZYOKzRDZ5gBUIG49JdZ/b7GTfcPGrmrRJd9UNot8MWVdaa
39IUAo6EdsXcqzlftEIZsokTFI1V632SyGYfU0D/tRTYxuBabeFcdqiVzJ1vyftk9imaeouvKZd5
kY5NScmgNcubclTNa0aHgt4eVG4phVLIoWnMepOKbyW6SfOMAUYR3abZdr7MsCXLtGqdSCDsGVpt
6iu8yinNEYjXEYF50zpY3j5R3DRyBm2fNBtdkrXXg6SrwDaZDONCXMIpFTi16F5qGWWcYx5B1U+P
SRV+B6Fs68IxGa9U767Zkvla+bgzWxiETH9aXEvgHvgivwzMjt021eg2bqoU3SIqGlZqvUxteG9E
3rcutpqN2uLqIxHdAyhYIB5UeSqe77bZ+kkBATmd9R62baU/VMFro8Ec8FUbH8IYgYcHXT/4mrm/
7F1r16Whk1fofGSoexbOrDeF1BsdX9kCviIP4iEbviVNtQFLXqnsz+ogzEfQPDQYw16cUj/2Y3kC
X+wo8q9qPOT54xA96SkVzUNf39f6jSyD7VKdHvIH6Yu/qSmw5sxz5wLo4KxhsQzKRt8ItZBwiGrD
HdQHJho6q2WwvSNG2iJNDc1pzd8mXSR6kW4ODUq+gVFa2Wi2gNyTxM6cw+X5B85N6MOyZnYspELC
H2r5pAhbeJo1LzoxoiyxZeZAEluXGFHm+vQg/oi0+NaKZPT3ul/SJH6msmzLrQTZVuTUrb6RwK4d
nr9r5Fo/X2NVJprSGJiP5wrj4Nl1fV8EzY3eDK4GzNFskg33XUEioNOK/DaaCkwJf8CYlYkSt5Ok
5rD1+pN+ELS++ix3AVvr64L8OaB4/lSKgpbuZa3gEvY0NHpvJV+Nj0aRd8q+TVTxOrLMvtl41qy5
HJybtARh6KZjuXB5fejyIZ/LOkzRHITJ3BfhFhBt1QQXA/NAUA19EDfq9DQejZGg0U/+VSlTaAca
czk+rOQSEvwTEN3MucyHMkeoBKYFIf78kp4OcunbwnDrT8rNMGxcc2uGqK2ahgS2DpzxcrvyKEE+
gEAUokBAGdDNrWstf/Ll3b8vSMU14UxBYfaDnnCZhHHTiCb5gmZdS+IPsSyP9UDWADR9yznnZ9Ti
xQn8hgFq/ICYvnwgZJ2uCoMe505XX3tQs2uTLQZHKYmdNH8Q8je9vcnpXoLYBpJ5eZlrWcOp6UW6
G89IMboiuRPmoy1lV7KEXLxybwRvsXm8bGo16mhUUbm5yBeY3z4/9pEKv8UoIkRUWOqtmsvPY/dq
dcXO9/N9ETUIt/R3ohjfmoJ5XUvel8vm14IOIGoLhpS5Pv8nHz9J7MO20dpygNCYyuunAD1s6Or3
VmQ6QSV+rkL5pvG32D7XV8x9qc+NDub+Fs4qDKMSeD4rHmLtdYAcQBgld5Ca2Il1/1ZHy2CMrWux
UBzN+5mipXF5ySsfV5mb5GBiqK9+eKQlRa2mo0HQy2OCuEMw85iZiKfMteSEM2pUSnyjCV60NbW+
dkgZcIEGnjkKOgaLLy0pVZaEMnLraqnYKhNxhk52AgxJZGrj8hpXTMFaSYtX4n0N6mC+T08+60yt
NhQzPXFbenvF1N2G15rVVFeJIG9cW2uZJm8YwA3YoZb7pz1yYssMYZ8zTZ4x4eQ9A+S0FSoWuRjv
JLMkP3nsLNHpWm+vR/+OcJpfT38tL97AfltpQzE/oArrofcip8mAriT+vvXSDZ9Ze5diihCuzsCj
D2g2ATJXiSQvR0RWuVbpB3P/3QaC7ypFtYtTBiCLYJ+bz5Me3Ey9fqgh+f8Pn9SQOaZULnlYLE7N
JPX01VMWaxhvdXfXjI1dNM/+sEXRthIRGFKh5yCjJzHPd567TmvSuObdkIOlaK8rs9sRshy9lH4g
VX8U0uEq8YbD5aWtwJL4kHBfIlQAWFBcPkPNIWUsW8BmjOxnfgy1a8k/VMmR925mHoPJTY13TbjN
rL0cvQkAt5v+qBkPZb9x56yuHapeRGmZdjKWUJ1WsQakg/gdEW/++KAqr4Z2Z1YeKdmNlWgb1uad
XFxw84v0f9a0BaJEL+OQYUPioG56TiO+01dy0eXeSA1Wwh1vUHIcGI+5SbVF1PESeezbdqLKIDYO
+A6H2bDnTCpuAiV+HqzqaeNbrlzbFHCIrhol0rkVcu4/o0d0H1Upd4KsA8dV2EW9j1tQRjS26f0X
Oy989rJPoRk6bfF+2fhKSndme/5tJ6GoAzgQNbGcOyLSOMJQwScUbTzG1j4a1RILzmHcFTaUcxOG
V5he58FL3QjdzgR7oInjTWFuykKuLYWKzNx05HH5oWuutVBtqmjr0dy00gNk8Ko9qbR8UtrNbqcN
ySFo87vI0G8os/huPaqRHfgjyZGvvQlcM1ddvqka8eeKWroswEEijcargSLZ+erTUTK6qOXjVhTx
u0Sy+xiGM+0nQ5U3qsh8Wx7s6+y7xVx0oVUHFR06ScqOYfpYmfox1hrbo2kb6eGNZ+qHAAavocg2
AuXac5k2vIIKCNccr9ZFpDTUge9h4gXCODpwHrXx58izAbB4tf8WqcWVGn6WavSN9f5VTpN9FFX2
FG6J/a05Cu5hMtxFGRFi2POt4oNIYUyDzgkVxoVCVRqOlQYyQamrjXHJdUvk/qi48VL6k2+deD0F
QwA88ysuUuWjKQXHqEerojM3ovRaTkG/lpY/yuqki4s3+CAqQsScaQFrhsyhPobxz5B5YHWrKbh6
184YbnJiKJ4/1EWzMdSiJmK0OS89T94FIawJmojKekeP660zR+NdaiXpmAZGcVsbtXRr6pV0o2ao
6JSS5W9FtDkOL50elYk/PEMMpC47S31E9mLOpUmNh0j+sxV+y83OUD9rCDZnh2R0s6129cfx+7nI
cWJy/hYnnzSM2rwzYkwiie1W7zwcn7/Hpc0rwG5vUIuzH6+DX8Jji2j2ljT52mc+NT3fJyemTbVv
CjHqClRa30rRSeTErsYHJMY2junavXRqZ76LT+x4qSfmdYsdQU72QgnkzhocYaiv2rywFeHfxxHO
d3ThvYU6dLHYsaN9+zxV8GIUL334LApuzpCiIG3cEpTQ15yGHgJog1l6fpnSTFEaGZny53JXAKam
1cB1VINvq3ccV/26auQSplYQvXu6+dUnsajkR7jfkQqkz97RIi0kROpjBXL7ljqFDwRwHJ/kMRcN
R5kUJXkk8pWHos9U44gy4vAtlhixcLTRV3ZIFRGCfdOPb+rSanpXZmgWdmq9y4PdoAnVdSLmwi6c
j4ySyR68bK0o/bQasT7KdR+PqABZQuh2QZRBRDh45j2N8wjMpGSic+Or4mspS8lnTWRS1hEkc+J5
UYu+6Kih5DGMmTfRVZv2CvfkiGCcxBwhv8Fs7zvDUzQ7EQX/m1SFhUvRsXpRSqVHGb0t+10bNeJX
xjeIM6oY6kxHpX6g77WglK/9HlVFuyn6BmnTuteCQ52CTwDB6U+2KiXqPJkmHq1ShtG1SVp5sq1i
gKMiGrIyONbi2F33cWC1TulH5k+o72gktYb1O5qY/BAEcD0800cX7HKgX4PohtmpQcvALnM22fbr
aIzQ3mtbINaN7jktWje/ymJs7/TJymtoTCOvhWK8hVymqiLtN9NEzTcJoSR0nP26+tHWUvaSh/nk
2Vo5QkpcKUpgTzHh+9nIDf++kgYxcvwxyYHmq9Ot2kzlrqviiHltco6st8xDl3ny4ARFc5U2bXQ9
9X121Y6lfCU2g/mtHIo+tOUsSPM9pL0KBBSDkl1r2qikd5mWI8QjdCGzDFBdQNnfeXeiXAjVcYSn
zXdjWRTuUIRJI5t6RQq+GXSk6lTjBC1lb2hW/lQMUXCjV1BFO2UxlUwvDWUZ2xQua203xIG/Rxir
vle0SXrpqyGcwH93AFRlJZelx0LrMnCsvdT6d0JTKbdDL9c7hcz7O9lbeYCWA2RugVdsseStXivz
iAFALhq0ynLauqoaPCctuCZF3fHkQyjeKeGXOLxXYjuLjkr+G37AUbnVzc35/5WcmKcUBRaGXoE/
L/sig2p4vRCRkbRJc1t33b3m/4zl1Nbi4iBjbuy7fS73N2Ua2nXC+IOx1alYedkohCEAbEzmz2O3
59E2E8QpDfSWXyBItuwctNu2VzmRohOE2ca7ZuUGmRVtGaZkjE77QLAhaFJSFo0wvzhui1QHNHcc
vVdR20LyrK2JWgp0nbJiMjiyyLCKsSdelkC2vVqlkFSqOSXJoU0QnS211CZ8tO7kS3FmT63ebzGJ
rVgntaN0BqCdCdwlvkeq47pQRJBysfW5R5NTnnTHqBGsNL+ltSs3j5efNmvue2Zv8fAI2wzK5mFG
5pmDWxZvFt8OerGdKsSPhlLZ+TzfQStwFj4QD4llOb0nb1xrK1927q7Bp8y0J38tcgPPDBQJ/V2Q
rlL8HqLwYQnVXSOIV0Kz1bjdMrVID3wrR8hSx5SiR0ez1FwB522G2JGHjZ1d+5AAA0GYorrH51y4
kTKMVmWOAFGiLtt5sEq6spC/CEO/iwwU6RJhNwz5v6fsdCt5hcw8GWgELWxmOZxqcofrhhQzarEl
C/GuIkvaIG1Z2UToHRl9VxmUA5eyMDOaVR4gs1U4dem5lXaMApV065VL6rJzrr0LQb3w0OEYkrgu
w8tItVEpQEg4GQftc4kYG23mcSIxbpimKOxen38FqoAjgwe96un2SIbyNQrNtrTDtohvM18yboK6
s46Brwc7zyv8myDshZ2kJiAcixqUuhs3Pb3PREf5Q4YAYovxcN6ORaI/w074MnAVi+ofbZ6TlFQp
5ISRmBkNIQCiixVqmYkZ6S7qJBtvqbU36pmpRTwmB4iyOMUU7IBG9UW2HnXE+srboPgRo8IyfRWl
T5J3lLv3PH6OomQj+V6rweMXhC55xuQDzD+/D5Ru7OWKqTvKC2BrggmFwwydxq+BAv9e8JWxSjlx
JeZF239nFECi7sTywie1cIxFmnm4SmkBVHxVxvFQqxvwh5XqCQoTyIEC9p4JaxdGpjIW+0LkCVlp
v3wlePB0ayNqbFmYj96Jr8hWE0+KjwVJ7PBmL3jSjOzfo8QMzKF5CFP3jCM5t1GVotElNaHVFItn
gJbffC/Zo+f1Hx64Z3bm9OVkLX6ShqlvYkeoYSSihCQcgvAuslAFpY7wHvsUnP69KolJlsUUOkKA
y7s7LamxpxrXZQMZbJ43D9Fk7JpBvZYbzzXSLRXmlccmTMH8PxlGnzuxC38wRnSjEonHJjpEB2lK
dlqpM6kEJ6MS3DGWeTkcbllb+EZtGvC1jFgLouepr21Z/lnHd422V+Bou2xqjhPLkMUQFTPlHGLI
zBYuosahPAX9hKPrv1RjZxmHof+dRK9W77ll+3NQy43IsbY2iFtA5lmgNz/INwpiFuaBH8OhPUY7
DZ1Pe0JS1W7jyBkDY+QFP/y8vMS1qAxGAbonemZk74tvlzJdbuUzoUqeA3Ec9Aff1w4y77iNla1c
liRY0NyRCsByt+QDS6yQYN9gZ0i/Ql4OBGMXVPdjYm3YWdvBk8RxCUBXPIqrU0JmY1Sfc1G08/Bt
BIxaeMdRcC9v3VqQOk1tFo4IX2RWgQiAIdJiQJExLz/4ctnC2qYhxQa5GHsG3GxxjzXjlA7xCFqS
ST54ThM7Hio7kh82W/KrWdpfQ8t0G4Wttpt6OotTa1EWET6FsXUfZrojGGhF+uqh84XD5bWtna2T
tS07GRPDinEQg/M2uhc9eTS93/JwFda7KXkM0pfMqjYcY2MvDfk8DEdNKItMy5F+eHfmQCSGxP3T
v8smwj1xuqpFdTyIysqv5430tA5eooi+QeNvkSCt+fipkdkxT26UvBtGqbcwoiKxIg9Hqf1ZqU9a
+EPXdpc/0uqmzUyBYDwZal4OM0OBrBpjzqYJ6EBHYuMq4XEW6xM/X7az6n8ndhYrMnJxMFtp9j8T
GZ02/mEWtLUHBkdk6YvmqdeBamykGFsmF4FPy7VGSiZMitmvynOD4Lke4fikS6r9gC/mv3gfI+GM
MYLJoHd3/slGvzYTBLJ5BvmCnaD4DeSsC5+0TVGkVd8AkTqPS8IUtzxWSjBlCqXBOWSEtNF3QrKv
mK7NrF3Kq/3yV9uytThSMOgw+aVgq5MkV07bXZJc+9Rh4vhW/Gc90vlgnaxrcbCMaKKZV2FrCtJ9
HHg3NCqOl5ez1ig/s7Hwwj7r5HFC7YFpR9EZJScPBtscrxuEPaY9k5BQSCbFsYmOgjY6evjWW896
8zhCjVc27xu/Zd67Zepxut6le5ZCWkAMzsmjKVHd0K+0DWChHTrfhX5jcYPK4j6Lbrx6R19qw/ic
13wwbijK/3H3Zc1tI8uaf8XRL/MEXezLxD0n4mAjKZKidst+QdCSjH3fMTH/fb6iLRssool2q+OG
Y/TmlhpZlZWVlZWV+X142AZIIyoyjq2VweO5q5ZAMXJU/lMoIKeVt1dMjQwIFy56LdWHpDC74jPa
6dHU7sR/Sz5STwSZH2VMdEluI/Og9nXQWsJz8koQGh1kYnpSP7Byo4uxAFRPtFPHzl6UiyeXm3EM
k7dHEKuABRplcQAHpGafCnUjRypm37Qf20Q2Hb4wexWv68jR6yVebZBMtrIuhG10liuFT8gRW45c
bYo4nXtunXLA47FQWwzvCDlQ6KGJuLNYEDyw2iti6jTxVn9jyceCqP1VARmA9J4h+aQgyxY+CiqI
ZTK9TO/lpjaZZEE6IQO8TnhzTbFTJU6EdpY04qInBICgx9ZW+k6VqkTfA/8VMAyS/CKAQIezAnBM
hMHO668Gd6amfVqtP0WSw2F0gg4idladQ2SO54Lc4v1eiEw5iFHbHvndp0bL2tvzCp7ylT8neVLZ
oBWNk+D1AzWkiqinTo5DW9km/l2sIQIKhZlzezKfCUY8NJnhoq6CiuF4gpoSp7k6sIh2xFL3BlBR
3UhipGfKvSp/QRVrhNJLX3xKnR3vzWQHpnX7QzRdeOMxQg8ENIiWh9BueTuuazMGVVvUfDqv0mnD
AVMxypqwU0/eHAav6kO8qeCsC+88xy56g3e3PIiaOeESQIfKAIyPmRztVGpHBODaD5mU5bgew3V8
ApkMru6KHQEaCwwsamAz0loGYqpjyYzpocpyZq5k/9EueSyXWlC/UZk64iA3iRuj0FZFdSXJcISg
490A6YRlKhPpCy+1a1535L8TvgAWjFQ4CUjKHyhlR/uFw9tcqMUoGI/S4qFugxu/bY3WewTEjH1+
ouRcO5nnSBKxrpGkkkuVCky4CJS4HOxWnglkI7TICzNipowUeTJoFEiioJ+j1Knw8YBGOPQSJqjE
L12ADKguXE4iip87uZzJNE0KG2U+KQfnR3KMCBvpSCVDP5IjoFbUQxoovwGEi3FefcT8TtQ38qXU
vIBAJsdA0CeIxF8CZg3uUAYv8F5nCOyWycUZq5xcrB/SsAuPF0sYFKeMMxwaKHcEPES5zNDr5aAf
6vykZvR3qOcY2YTLkJyyAv0BugDn/tZvQ0Pl8do5lzwg2qG1N0pR0zXEna+KZY3ScIOtM0BCPIYJ
WG3lxswYF3zoke4O6paba3ieUiJwKmGGCkq+TrDfRaf3tBing9FKoMUr64c680A1E/8dix+J4Y/X
qm3UIlcFiEkCaVWloj00juV30rL3h5kTYMII0dwMDDwZxc/ov6QCKHAny2WlEnvXWjATOqJmtmxc
GIWrXAd40DKlokNHYlMWt+cNZSIjA8hC9HGh4Qb5aTrJlGS17MWxl6JSzmdu0RCgmTUP/3FeytT0
YNC4YMEXAsyK2mOZ4nRlIpJ2qRbvLbXJ+oAK0Uvns6qhn6GbS0IeyPwoq0TBHZA1MDE8ctO1bk0q
J32cH8iBUl1AJ3JUN3o9gFUSSB5aKy3B5GD5vKgDr20l1LieK64lVf6iGgK9cFskclrTkVtrkJV7
NuV0VY3whBkC7ik0s0QzBCY3z6toYsdiyGhUPMDXIH9wbGwym7ZIP6OSsSpLM3MQdACGK3gpq5vz
ciaiKuBOg/qSdLqjnI3yrBxX1Z5SozgPXghwPCsXNYch7gjVssvmuoDmZFEnv9CxjKoNkOUkH1MN
PPDaVdDsPOchSZkZhzfhhzAtFAGCyxdl4nTno5SxXRKyMqalmoVW6UHImSWPql4Qz6+GdCvMdcdN
rRfBC0cdBdzQyVuIy9dS50UtuoEKsxIiI4lek/6+Zee6wqZ0OJZDOSGPBZxpyGHr9OmiAciQrEuM
qHOD0aK98bxpTLXfEW9KuNAFHqE+ZYO92xWF6EOWwl134jXTAeut0XkURlcNsOxttLunmV2gOjwQ
FmrzOiOeODl61yooEiNtneQhhjLNhJFlZsDbtuHnKD9/DvPPimTzDYBbDRaZmKFeeBLKdmZc75QH
HEuljBS92m7FS2QhI1UfBu0OFWH352c2uYajiVHurwdGHMvWEOF22iontJDA2W0KfyuF0Ud425nn
nqmIG3v7hyI1KsjgnT4QuwqKhI98LrydAoqUyHN3WtFeZkJ9x7iqDaZVvRKf2NnnhKmL1JF0+iyL
Mrwma5gtoyzD3MoDZHWzW6Z+cdxH1duk2R2nWoVw38z2mE9E/EeSqb1ShnzFOQokeyGKAAtg91Tg
U5WDXSGnD2UW2X17i26ABeOCqz6464XHwtFm/PjUFetoEFRaIBTkPm0zKD/MXyLnBjWEZqUZcbBr
ciNqVnyje8LfCPcIqDKhdUcRPN6zjw8PN4qqhhMgU+NA7HqnlNdOa3Phl79hxj+liJRZSX7oouQO
Ulw/MqLaHrglL33mSz1vH89LmvDmuO+zaIVFAyIId6j5pAHYLCMWjqhQfT0oO1POHnuNuSvYRGdS
GaQhYGseopkmtYkoZSyVvoa7SpG7AmnqTkIjbR4kZx3gskh8Drtxwrl644kgllS/oXsBEG6I/Kht
Iqk9H8cFYpQg32YVjwKSFYr+Z1z6nBBqR8iKJ/KdACFie1vhhTLSDGW2NGrCgx7NhLJ4dDCwnk+i
LTlxgQIEnND+l9nF8CrPooaP3DsPgA7HBp7kYPgNFURHUmSI0SOeotTBIkilQZbMbOCJgx2iRJQP
kXbFEwiSAIgRoc9CVMRsh+Y1b+8U927wZlKmE0fCkRSi09EFrZYrqZEdSAkBQ5yrFvCC8/qTK4Aq
xl2e30xTHgnQ5OgRRv0J+q7o3YT0YZqFDGQl6kOR71q4n5Z/lKUbZVhyrdXWi66ZkTk1Pbw+KOj/
xj0TKZDj6Q2lXAhqj8iviCTTB26qplgpyonVTdvPteZPOQsFjg91rAjDUPB1LAvk0invqJCVxp6e
hiuNe/DSJ7XrdKl6HgSrSP5Gbge4F4ThGkES6g4o9xThLI3ahsTQUaczlWMwIlAIBsdEo4txfvGm
rHEkir7II+EeSnkIURLTgswiXDL8R5Qy60OqzljkFGwoZoXLkiaiWBbVssd6LF3eyTpXQqRZFdFL
go7oL2rGMU8oiM7uSoV3JKtPI3eNOvdoEw2DspHhwqoFIIu8VVgraaqrnS8S4OCYq8Gv7OWNyQpx
c3NeJVNuGtENUKdRyou3Fkr7agXA36xXUoMT0ZXA23J5LaWNDg5QXUhRvT5HHT9ly4TeC12uiPNF
jfKhYYnnjbiEvCpM9TAFSM+nDiG4zF6nwxzP5eTc8N6JF3GCZkrfzhixSGuBzG3IC+5jx3u9xSvZ
tnCzwURVzZXflM0CxYtfz6t06sKsABmCYE/gUniyX71IyP0gQP2nVMjOo5qw/S1qGLi7we94zhCa
qPrUykK45MVY+ppLtbZHZ2pjlU0tBHqH946VmJTSE+56bq/LVazeqkEohQsmFdvWlPPG86yikcOP
kseAjEEWShOwR9xXgE8gr8FxLjf30jrl9QiSG7j00AOCUh3qMgNeC19KQhx2kfbAi1tei0xJvsnA
dMF3ptddlqKVzcFtTizfkUyym0deXZAbIRpUVJFJgPzzQ9aM+z0p3ZSiiNCL6H2gziRKp57ejkRS
u1bOGaTXRYhke4NN7VRcxMOCPEByyjLjKt3PVpq7RT6pysG3cSMOM0Hh9JRJaza4OBH4UrsR51gR
ZBH6mMp0naUm590yCijvB4s8xAbCTDwzdUXFdH+Io2O0HBggQ8VhVTVG0AV+mWpXfbOqc4OJwQeK
bhxHfszYJXn+k18UAIOc3yh/YlU/5VOHDVOiSJBzMd2sWIKQQvQ/IkGNNqPef/CEZSc9OZj9eZkT
MdzRlCn/ww9wgmgeQlvBsPOaV3a48tEDd17GxBl6JIM6rx2nabOShVpdJOjSkAcEhC0JKUiblyAC
KtgtHnXPS5w42MBEirZKVIEDdI6uuggLPFAXAgoF5fI2b7GexRffWTjqXGJowj5V5E+A7oH+AOGE
P6mWU691GNQ+suFdmpjSgAKF0BLQ7IK6X0MIrF+fFlIoBEwYccFJWmjIHAmNPV1mhEBZy4uXONm4
fGFV6RzN6pQlAqoY1zF4NwQ+CrXxuYaVHXQ8oy2tltCknygiOk3ESATCdlmBxKkvWcLsqbHJRmZU
tNxlQ9dEwDVR4pkMytRQ0IALMjsoGt0YNKidnKVeoOVtDpgCFW0u9bqJWEtrnFXGKgu2Kq5CPr9E
dtsWmWLm5Jq4eyjAlUP2Gjk/FP1RWnDrIXAKxAOoexA2qZtuGlmZecCcsFRAJqEqGHUN8HJ05yRe
MrQuGkKUtAoWBxxzvFZq4Zda+3TecibCDETLiM8VArrD013imcIxRRKgzdBVgFHQBwBdvCw6PHp1
QA2YY7+YShFBGpqZgZIiKEi3HZ9UDvodBzSDZygOemDDBYJonQPpQhQbTRfaofYpTR9d4bFTHs/P
cqpiaCyYrpusXUCrlwIER1Jr5GiIKhkz0K4lZ89HDTIJaFe81PKFNCx9DdQm14Xy5LufSmdbz8Hf
TJ4lIx3QLsiVc7F3JAwlyzS75VCzE5sSuw+U0hCKJR8DGstEO4xLmlENtZrDZJzy68htAE8KVRx4
eaGOkg6Pi+iHRMV+mWR2IO08TwYJxvN5fU85dlTPAbMMqQYgJVPrDNCdFL+FkKZaRvzeiRdq+EVo
CzvoL4sApBriXF6DJ+fRcRpXIqXt6H8DqAG5rB+bVsNGQhoyQAlt7Ahpjcf80jG7lboqTecuveda
Ez1UBqtLpruPjHWhg9185jQ73UrHI6Au11KIXjQ16oBTKtXXCDCNMmNQq3JTDep1EXar8yo+ZWlX
j8VRkWYvoSlX7jBh8KwvUot7ZnZOqIMk9crz0UppcmZk+gt2pdb60Ovik7sYLtVn9tl7VG1/5lj9
E+0Tmjsg8aIontJ+5SuuPKDd2WAXkp0unMUqNkj9qc1d5Qb4lV1LNMuN8MqtXBSILYKF/CDPxKSn
hk308XMIlPojvwlLVgQft+ivNN7i5VX663hSEAGvzCP2wbEuU27fc4AdBXyeCvScn+viKy8vUTis
82gIP7+2p77/WA6JLkYBfQJmm6bIIcdFxzALRr50m/IdCuvYGUETfpFIQpYGGBNosKHrRcIh7AbP
IZK6YBHVL4Moryt+X7mSIbeA2pZbQxPA+8aFr5Xsm0rfAOYSPIGFuGUC1Wai684N78/PfuJgPx4U
Uc9o+mIZIzJk88pQBcWqw9ICrZ7Wr3rfFOSnIV+q7JVQzwgl1nHiPshrNBCfoAy6NYavqzQSuRIQ
JVK3C2P5Lijnmn1OnSKmNRJBTStI1JRBx0NlhMM25+2OM9nQBOTkqgfyN3k1KRfnFTm5I0YCKXNF
f7wal4gLDSZB7yFpxIlQY9aoM0Y06fdGYihrbWVANNQOVCeH3NIt7TRgTcKehSt31sx4vckpgTIZ
bgZAnSekoWB38dU0g2lIeG2VchDIVpYwC8RFnhRoY9DQzQxqDrxtIFI5NsC04zvFizGjIEAroFni
Hi2ICBHg2RsdUMU4MsW52qMpAySxO+4k6F86yScqQyfnqoTFyhCMARLgKmrnEHKm3MpYBH88LS9q
0kLxMK2G53XG20WBnrgy3uheztvdlEGM5VCHQa06ANjIICfT9mq5S9Ar0hFCOpAy3J6XNOkqxqKI
VkeuYghR3NAKEBW5sR4wNlixgCBiIHgqqk2v2IpsxP3yvNCJtBX6zEZLRZ28RRLKfcxW2FfLGiBs
vK5uq5VoaQa/y9aInU30/xicNSwu1Z13+xAYD6ixtM4PYk7HlDMBjHbUZxUmrpS53Q6p3daaLnFr
YPHhefdv7PDxhKn9gNIUNQhUYjhVcs/wg6EGYJRSg9IegtAKhzmSwaldjjsJWMNR3U24wI5XtdFK
MQJaW4XmnCeRv1PdfebP5J0n9TcSQTktucoztqqbyshj6RK3PN131l0ZW5l6nTgzBnPIDZ/4k5Ew
KhxO8hy1SA3mg2Je9avi6vGTYLI3wkfUF4DCOXMN5hFYM0v+Krcr29m6d+eNZVKfKAlVyOOmqNGH
Wxc3tVp3mGzgVHrogj1JNMTinUIoi3R60YccCAkDVE7wHwPU5OVzWamJ2xP2Hu4OpMsOrVV0o1MR
A/OtcCGFZ3JdA61eep24nwp3oXTPvvhSNDs5uJSzrdMsuDmO30k1jmRTzqYp2qzhBux7Aak3DndX
CXfmNnw6v1jTPm0khgxj7NPklC1Qal8ZQ3aTybdiv+HrWAdDrQuQuLCMLD9bdsnMK/Tk2TASSq1e
k0siwCagV89daMEnv9m65aegmakRmZCCJBVPSFUA0HyS8FfKDukgDlIi4CAEimCjlAnIOTs8yM80
Dhyqhqg9dySKWiw3jPhWSXA96jhdu+NAlL70t8OC2eJyX+jxyjX6tfZprieFuA1aKiop0c+FwnMg
wVJHH+86qMlugsqIk7XqdLpcmAPacQgQJOghNXlm1SYsEnxwP8VRk/SSsmGiEOKYdh0ztxxwQ4c5
c5ybEmWOqlhnhc9CRs9cg7yBKcy42daRCaJOw/EtrvlaiajOWrPqTdGspeS69Hela9bxU+jfn98a
U9dMzBdQoWhQFgGsQ42FAyQrM7QhIgvTvRJ2NVY23YvGrb9pNtXSu63tmNGdJXA0rmT90nsoA+P8
CCaOjaMBUNukUlQge4YYAGBEnM5GAbCnoQvlKtDmkNpm50odgoA9ALSMBFGEnjZYspLu6uKLZ7+G
m+fADj6mnOmv3OtWTza17t9ni/1cL8PcZIlljByRXzUyG2pk5XMDMEmiW4JQyvLdz91ch8icJPqA
lLJW9GXMFTV4jbPOo8s+QpvnXTnMlaaQHXG6QX9YkExC/9GckqiLJDWHpJTdFuJnOZp5Jp5IcSIh
jaT/AdcG4Tw1FalWQtD6RLihdFeSs9NKvYvsXLCHZN13JiYnuB5ofZSZEE2c2KZ4nMamQBEJqlbo
egTPLVFq1omVoVWCWcC/AV2fDRZBpel8a0Wqg+JUw9XkZZyt3WbLeOu803v0wghXrfQktzc+zmse
nbWtuwDGTJA2FtDsWnYdDnYLBLjBKDhB78VVoDrrGqyBvtpZDS7JVcIYZfcI1lSrqvZ8vYgAdgXs
Cj0L132xUyrWRi5Mwx3K5XV/jr51wnLQ+YcnHTyTi+D/oRwukjQpbtVSZST8JnYLI9W2YQjILQsF
j+Yv7/0jUZSz9f22K4EuhsOrWviyWXqGgOZggd+6c0TwU2vJ80BKQ0IehyVdHt9yHl8PPCRpYMrp
4sFmGVmvuCem3aT1FUDoFudnNnEsE0E/5FFeLarjVM2JPK7WgSnAKrkp8PfRLJTA3LzIYo42nyxU
XpJJkNMjoInL2Fb551RaCIO3yBR1FYCB+/zEJgSiuRql+OiFwuag05IM76kO+lZrgyss1s1W/vC5
r7ZMku98zprrfJ7QIrpgVQB3oyYcjZKUKcaJkg8aWHANHtzeffbQOwMyBXabzIQ2E4f+kRzKDjNO
QK8gCzTNRNt14Tbi7v05ArIJL3kkgjpn+zwugQUJvcUKi2pskGmEM/evyUkIhMgHqVSgg1KmMPRS
LBPKYENK2McqGcwmw/Gt3p9f/8l5jKQQ+xgZXAFk6hDF1TU4EJ9jJMEq5dcDMBSv/JwG5e2R+mU0
rYcAL/mU5ZbQs6bfzpGFzehKoM6sCs+7TC5hNVpmU0mrVhVBETH3ejEnhHoX4oWsFpgEM0ml9Mpr
eLPpeZwC9vkFmUo4jxUmUDkotcazlCAThXXC2pc3ErC6W3RjV71gZn6yiSu8D3jtolWBXQowpByt
f53HmV6T6FLLLpz2ruTmulPIKlFBwdGgqJ0rNrkCUGUoWEvv1fQu769cdx2V4Fbfgq26Zp7OK2HS
Ufw0GoHawDwLcHi4K8AWC9mi8TWd8T9G/CLpZ2KRGeunk/sZg3jA1TCtUO52dZGvB35mJnMSqIPD
E+Oua1hIYKQvTrLwqrmwZuoyfLQ0lJ+Q/WhIwgK6iiT2HlkoEEANLZAWtP66axhLC1W7A5Z6Vd5q
7hzXxKxwyn3kFTps2capjaFaxEBy8ACZW+/i4bqULztkOVpmXTfazJk1aYzIfOHwxzvEyUtECYh4
V2S8BldIX3cSywc0DYoclK7Woz3o4qvXX7dGIEgQDAsUAsg0mqVKyrg6DfJqrfkaF+l958eLmktQ
RDmrULK76Y02lkUptK1UHiTUfmP4azQwFS6gvLO9snXuHvjb4jmdKaGYqC1F699oapR3Vh0xCrgE
4ppn9sp/VO7Cq/411/RsDYguwTKl1aN045rn9TlpNSOpdLFYpgA/scRzpIHLqdV+bQBwuxVXXqQD
3WouJTXlSsayKK/ti7lXeB1k8aixTwLgkQFLMbjlhdX5SU2dDmM5lNv2JDBrVQHkxIK2kiNx7bW+
0aIG7ryYKX8yFkM54przCiGuiBgJROjtZYgWovMSphKIY5uQyBBGIUEPOJq+JiKYJYBBFsVTcJ9s
ODNZp0/iXYA88FyZEvFQZ2yezlmo6IluQrJEZfLo7hVd/lyZpQ7U8UVjAFqTec3W/H0DoLWb6PH8
XOckU94ZuMDgKcshOe8+t+ojL5S6wD6izG6+/WhOFOWmmz7kGJbYh7wVkLb/zOnV2r+UErNuMbH0
abjsrkNTynR+MVuLOuNUJMqpVBojex2ZJprK8ljndqIBQBQ501PX+gRmtMVc0DdR/YoCGqDeoC5b
AfAOjasJJGQAi1ccoM7Fr120i6PLMLDAYsoD8tgP7vp8izeEul7kvcnkV226PL+uEzkGIl9DjgEF
6ehwpraJgmKXpI3F0si41xDVdXEmGT2rY317NEkGq96TLQBcONqcQ1WILo+N+VgytXtS1VV9lBGU
CCnWroJ3yhhAzMuwXfnhltF2cbop8qdUWBTKowYIAN5H45QlsK8ct5dxT5F0tgtvNID5g5XVAgW1
327V3FkOTWgo2T3SJDzzFKeFqWVA8MkavSo+dx5rVNXOHRKQ5ywFVBem6QqHlu2wqDbclEOIR5vP
6sBYTCUaXW9z/DIYrCxeSfllyiRW3q4SZuEEKxktGVW8GtSF3C+K5i4EebKwk9xEdwPXjJMX11+7
wB6XEVfEqakN11GwS3hT5u2+QLkWsu67IF4Fvc1WiFiTx1g1WGcZKKCyfUyzG1xvQSOwjvobFF0r
XGiqxVLJ79TKjkNBzxo0BV4G7o2cbkDg4SkfNXSJDJuwWKfo5M3DlZLegm4pKfdOe5/6ZqLdKc0y
lXWlR2n1LsHuYdFULvvPpWh41a4d7EbhLd8B1NITW35KFd8YQJiJsCiUt55qiNxDEtwx6V7oS1Nz
Wh0hSyW7UFdviLl4iRo4zX/mU8kQ3U9sf4VuQSZD2y1eU/gmWMaqDeszgvQBKDixYw/V1wrFlhow
w3bIYzXlA4q62qLVvXzT4KWnStbSYCXgrwgb2xWtki1XDMB8K7dfSPwuEkDxlqqoBHtCCZEd+1as
lXMGeho8EVhTAFxIqG5DNwM5x0bePZZcp5C8GnVIgKRdKavCrkw0hejRBvi+rM5eC1vlobBgYXes
q89d1CYe+pCNR0cQShwBAXCChwXu0rQuUEtiBJvI5A30zhjJrmB1R/94J29cM7l8rozyY2nlMxM/
1GlSG/NIMrUx5bSXlQIHG3GCpWPxl7k+fHRzHTWErHGrWMo2s8pNv/RWipmZwYLpdNZ0zYcZzzTh
H46GQenfa8oUMIoYBm/gJgnRjikv4IpbO316SHSccqayCfUn7eW84NP45Fjx1FHnaVWnNQrezNAQ
ome8VWaZrsZP54VMvCkdS6FOOTaM21yR8HyF7NWVaAhrz0bPppGbzaKynHW5rI25pNKsTKLxsUV7
6FatVGg0fsx1b5XYAIcpLKQfzX21vYoWktHO2NKcLqmoue1CHriVkJi2piAtnO5Kze9mNEnM8c/N
FX0yx7Py+kyVwwIyAtn9wkpLIGCtsqDUy3bfyRmoR7p91fI6QR7VHbUAyF+rt35zE842xPKnIfR4
UfFmdzwUTYv4TCOP8wgHbwAXIdjJKjDDK8f8Ei46c7jFmabjlUUvbVVvjNaujNa8RBPojE5OxqEJ
oghSDhC9ogtLpoOKHIW4VcM7jRFmmZ2ygpFzX8toF87lxE6WF3KA+oLqClJbDn7X4/kGXlSHoei3
hotOC0ZGazMQ52fZTU8WmJJCbUi+EYaoKyEF6JYqiMUQmulpsEiWqMZdCUbS6SmeruZYm+bmRm1Q
WEnDsBlg0/LytgruM8n2Mvu86Z54OGpi1H4EbQ4DpgJMjAlYdhWFefxRkwJ1x8VZKOsAvE63Sh1E
X5k66GZyplMWAoBXdF+g5wlVHJSldjFXOj0XtcCBuRHcBVumOss/RvyMIZ5emw9T/CmHuuwNIsAh
0AqA0k9EdibhX1q4l/wnRjPcjXqX3GZraRuuJPCg//LljEgGkylqMEHRqNDoq64yaK3mA8EzWmHn
rRRW/1jojSUsylVgIU6b4045vQ1SAqnVrN289ouaQIZuq40f6+lCM9Ch/Lm1u4V3qV7NpiSIYzty
fJRAyrkCkDRpFQ8Cc8nuTMB/6DynF4jV7MQAZOh5Wz1QNZyRdkhVjA6POonSpmchrTO5HTiTntNI
L9HcaZD72bCQdyVCI8+o9jClfjl3dk3uRtwGQPTLklZIytOobjCwINxpDXB2Ldhm2SKTVQMZbGaS
k9tCAG2JiIYcAsF97NDkSlUyDWpFuFV/rRcsau2YTX6ZfXGuFatASuQqvnbtqjVm5ApTSynAVIHH
g2CPPjhqdahdWYVcPC89izeot7cdM/rC3w+GZOS7+suMPH5GHvn9aDElMMRVnpe2IKlGMQsQpVGV
aviL0mRNEH2hNnyu7fG0BIEY62iGRAMjiUrtABGPwQzVz2iwzZGrthObafTAlk0OjC273lQWzCpY
5MuvnaF8zi6ZTTBTMjR5kADaHy1QuFcDieF4DI3SNGEowBkV3lrkvoqopjmv1+lZjiRQPgBVZm3s
VvDoVYdqUTXVc5FgaKu3SY2y1Ro4QAzKcvsCBGq9iDy0pzsdHrpbb+miCxPU06DQdHRtAMZB1q5C
VdC5trhTpQb5Psafu2OcRvpkUUbDpTxIE6phzvJQCCOv5M/tHp2Tsu3dZctboMAu1efYdnnUEgqX
ncHJZmf05t0vV8EcD4FG+vEap6o1EkKw8SJnPzP1DWhs+/wpREP8+cWZXH1kWAiiJji76AOhbCpW
Ba9aa8BvGiAt2AAXeuY5dfq4Q48SB1hdGd1DlJV3iYIbKnHJQ40KWkT29ZUtrQW0an6qdPdeuqwW
BUom7WImkpj0WyO5ZO6j3SVE8pDEJeTirF2K2bDBYzXszrXc2XbUaTX+nCLliZtOGpCUhqjY+ej7
j9wcSudUUIRSF9S9oIgAoSsVmShZobE8k8Emi84ukfhwrrXutk0WXBJdxcr9eaOYOlfG0ihHWPpD
zfdhDsfbPNSuHcXIew3meRlTGhvLoIyCa51aCyPISJytyL3E1Uy3EnFb9MmM1C/AAlHrD0RcaheD
Gq5JOlSUgsf8C9yq0Jilb2ex1bIzEzlNVmKzjiSp1FUr7QDAoISQ5OMty0g8D8nnMNjG7ovrhPAV
uGgkUWUmjfax9RP0yCXVI9ug0UFS0ysnKmes/hSoC+MBYRyhyUK9KWq8j82+d8VcaBKMJ/wKuAAg
BKC4qNTTzRWKlZAXqdhfvc4SeUB/lAXwpqCYhjpACGSn3GclouaoNHtlkwkxKCq/heb/9dz9b/c1
vf62cuW//xv/fk6zvvBdr6L++e9d9pp8uI72z6/lf5P/8ccfHv9v/168plf7+PSPjv4ffPy7cNzj
90f/sJIKXJk39WvR376W4Eo8/9tvw8QsyIeuUz+p7tOTT/ylPzrM408/9OH1MK77Pnv91x/PaZ1U
ZHyunyZ/fP/V6uVff5BW6f86+dBhMuc+EO0x5/oFX5aFC4AEogVdIqRW+MHuj9LE/f5rXrrQeHRn
kBzg4QeuCPJGuvwzFZwMakJN5//m3AS+KYdogJCMvUsDEndxaD8BiZN2+IFKRxrg2AsBgPhgnf+u
oN9OA8RFvUsDonKBrmKQTZLH6vHUxQvASKJhBEVFv+fiHxBW3zV37gKVI7gjs8K3xddwcoxVwAoX
WH0AXCg4Nn8vyydHwbvmzmB3A3MLtwBCmXL4OZ68IF6AmpgDohAACfHz25k+ACPeqQMODg7s60gD
AYX6+xzH689zF3gURG7vN5z8e+cusRcy9jduPwCQID/H21+8QDzFg070u+NjEVr8XjuAQGS+awfI
/AWB+URbHHLEp6vPaPIFqP0QWqEE/PDz26mAcNS8SwUSNgCaf4mDmzIC9QLBHtBFvnsAllwZfy8j
UN99/GGReXB6ouT9yP3xFyJur4isv+8OcjT8XlMHze87V1/QLvB4AepFCdfpkd9Dme0FyN8FkRDT
HH5+u3WXcWt+n+XzF6C45AjxwbfNfRz6MsoFobAFfN9vG/sCE++dOhCFC4mXJCApfDvhySk3MgOO
v/jm+d6OgG/e5jcK/9HS8U4VCNj+hOddUnCbPfwcq0AgdgCkfYIY83ttf+7dtz9JuwAKngD7/3m5
GS8/ewEsUeBKfTOz32jZeVIJ/67dL+Jeh6AOTTrfVx1zHE2dwcZAJgkRENpeDz+/nemje+qdOsDy
o/NbU3gQdh9+jnXAiXAOBz7572fA73cAknT++8xAxv2OwxspTOHwgw+OzEC9wOGgAXP5TQO/3TEI
SJV3qkAScAUCCi+UMGUFDGJksMvgpvA9C0BSRH/VEf4Fl/EjV2Z4fvRySKX5r+UoHzf7B29ppNMP
jDJlgP7T/jj6S5Ja+/btn6m2fx9l2g55rtEvSb5y9M+jv/2WpBz99i1JdhjVd1nf1XE60KOBWSTz
Bx28/cel/1rsi2fABB9Sgt8nRZKe//rjP0mFX1X+836cFkRZw9s/JxOIP5fvaCg/EntH/3W0FG8j
+vXfj1YCDV5gFD/61P8XS2Hsk/3L0TKQ++lPizhJ4/5wXOcWeFG8vibRPnl5+9Qh6Qkv9d4Pb187
/zl9+w75KtIcb//8M6v5lsA/N967PVLiH65hssXrBwz7w9bP61e41LdPE0l41nr759+X9JD41evL
h7tqX72Wb587fJ1ci96rHgMfKPbRh//ErwW1u3gFBHpnJGAwf2lpjX3hf/nyuj9SDY4hASlXPCv9
6Qy+fX/Kl/zPbGBRQVT07g08Hv/3/T/+T9Z3J3jwPkfO4u03b//xnDXqe6+AQb4p82DlOML/VLV/
deX6rKiPbE76J7b6ftjDnAs/exvhYbzkvH3vgFcFZWXk2f7dHy2L/Wv09p3DWElY/u7PFvv87SuH
j5I4970fvUyLF0oFpHT1vZ9d1+3er96+cxit8A98dvP6ZZ8cu8wDH9B7h7uLKR3I/4CnvMFDaHGk
ApJIfu9Q7/b1i//hP8X+i390ph6aEN79cTw5H3+VpBHe+9XvBxIZ8wcr9ouTc4lA371XyMfXsvqg
75Pw7VPE6JDCefvn3z9PP73Gr0eekifJ5feO9yr9AKP7X+UHOoaR/gm/tkjx2Q939ZcXv4TjfD7a
iqie+Sfc8n2dfPmwKsn4j1w+yR2g0uQf0NF/vtQftnV5ZJHfv/4PmOX/ubXurNtHy/y/H4jxvBZQ
GG3/SAEQGkTy3gPiPhWAO7Pn2dRh/T8Tf+CyDsTxt+P/cBf5HkDQ9zPEEAkMeOYelz4jBpv5m9/i
rveVjkTxdkXv0O9T/ouBzPT18XBXpnb+L363pPwruu/fN1KrLtLs9e0bh5MWXWknm+/XhnmVFpU3
GeIf7qjvU0H9/7i7muU2jiP8KnuLXRWVtSApSJdUEeCfRIJmCIiu8m0AjIARFjvMYpcMeMolD5Fz
Tj7klmNufJM8Sb7exUjo2SUBYTqS7YtLoKt6Znt6evrn625oJJV4fIDrEMiIvi2a97wHE6Fme3wZ
P36km8B3jFnG6JpAk7n2CXmOZiK1x/3L1riCuTCx/ir7aJjdRiaqBSBS+w0SWzUuFZ8RUJUDtNkX
hcwoTxAxMh2YdrS32sdUuBjVQVTT+OQbt+1CPb2wtzZXc847aNWDN+ifD/QUYvUAmiDuIbCYmkwz
PXSU6CoAoQHUIc6njeN5g0kslMcJ/qpP/ml0qfOpzmovIA2BpqbOlEBuvyyHeW1c9ts9G6Qst3k0
1gTtt/AoJBMEKJjpIGBlHqYTWFbuMEnEnruPWz42HZuj4DBlZKnm90lB3ZauTrmL30IeI5hokRXp
2DhCxII9AbLdqRqv06y/YGvit+X3X+vbYpiYUWQ/RLinURf4TRbY299zS+7uHRzpuR3BpcEym9cT
kMAuwtuZ5T7ws4/ClszCAEmbWWbIU0uZUHH5FC4sbbT0E48cZZIfCSetq251dKOzMTOFaMxj6Bcc
fTRDmBZM4l/VzMsvl87jCTqnu+0RG2jOR+hmj/9SqNxC7yXRaQEbn+kUmoMUvEBm8oyTbccCZPOp
sbdcXbcFbucA1/5Uzb1YyeuaOfjlx3eqhvwSUslYKHdPp94zUDeKd9hpTRAQSw/fa/fx37mOxn94
e2dNxm4dmumHkz/X6ZJJb4On9OW8uDBD3ypAxVf4bi9g6OZT9rjE+wJShv16XKCOvKFi1kM+bqIW
Iy88KfGM9NTS5tQbrtoj6bWYuuWGbzlR90wHo/ZChKxHVOAW9/CQjrwUokTAracKaF/fEUVxkwAf
7ANpSWQkHa3y5AhLGHpylwaGuCNTUpVQ7CVV/l7EVIoQutvq1XzRMYuFKhy5ctf1GELx2fPe0si6
hpnPU+GtlwI2YV8vR1OdJF6696XA6a2iKrUIG4qfHHd2t537OtWYg+cIEZtb1Dwg9BD7lGVX0YW2
KZNnjMkUIG7nteiVRNawX3iJOMQNwnc7wFhQR6XkL7XCDebv4z9tNLDzx19KJMNV9vivdGR4FLK1
J8BrpBiMF6hqUR/b0A8YqPTB16OAeYUTfj+pXfB9AYHuFNnMpCo6QYcMt8nyNKl9TygzAJgynoHc
on6VoXSPEdRAnoG9ry2ahBBK+OeaQV+W9waTNfOhGt5zjSGRCK50aP1+twUMmI7JogEsI6ZEEY0O
5/LhcKnZ2bXRdR4D9dAtGCN1ESVuiNgX3ov4DYOaDZHf0CDn+tesEmvrfzpGvJ/giStkzpP/y1VT
V3H6IMggqlAQKAv9Lj87uHaK3wq9mQDnwa07CYlOxxZ2gbsapEAFLKRDymfxvVLlcag26uhkYoq5
I1TZRu7X7iZXxy7A2PLZPtPZg57YOzwsjm65isCTgs0rDwhWz3OuidmW5nOnSCbABrLtUrv5UF4f
6XSuMoYckYB4vM3ABg5QlXCojjHh3rscNGg8lAndBz2act5KOFQnpobSpfKc0N2eqMzqJvTJs6nE
LeXsBKjAEbMDqJgydMunZoi8t4cJo6ZGwYTRoyNd6KWjRLf4jYCZf6ozQJQ4WQk+ALnNuUt1VKFM
6GYW1iZTDbBQwumeFSl0DmNCLOH7vh3VlANKqsL3+zZXCd8tFUOGcvedzjwBQ22QAFmA1BAx5PC6
mCoKQzd8ofI7TxokHLELk08L3zSJJZKVffRIVDN/ywI8vjDQ67lOgXDj2eBYwnm8KP6q58iPZRN3
ZqR9YuqYEnqEPZuMwRNHqKR7IKDWejZVfnRW4Ir0SLezzVLPqVAmPIEwiSV8R6C87hXXFRJPM9pY
eVZPLAEGvQImrfCihWjPEM7iawT0PHsKXS/C6dKNBgKDyQSmyQsQLrVmZlIeC5LwOvq3XlVIWVAc
KsT9OwWHLhu7Ty/djJYEi+/1mD8eZfFv8H7vTf5Q4br4lgWk7f2MCm+YcQnMnVtmd8duBbI/N+lk
bLnbKJHgvCGEC+Sui55wbrPlMYok92yKB0pPMi7QEl5NX2d+bFMCrwDYuyZYUc+rGzmIJapnKvht
Dy3+xr6nh7YcEvbcuV3YO8ZtzJLYxygJd7a7C+Lj30n9N7lmbXSgfI1iakQR0aoZgfzNyzUF0b4O
mL4qZgwNra3vf3PIsCEi6DbwbDGfTsyDp1HCz7FrF7mKrr0aT5HEQBL1VXKnEI1z2yRV0hZ4Gk8B
f9LIz7FHlxoUhT4JZzYdE2raUSqtUYlq3UswOFOTgu04fraOdssoxhWwRHNOdnNUYF1gj1cB7a90
4Qjg48T9ueKV4nOS4beAQ/4wAagLVVj8pRCwJA5hogyV+cgJC/jOhxkK3rjdKuDOoTZvkqixXkzX
75BEFKG3VBS/ZWQlNowBTpy3EqnnDuDTPK+2J7BXoIKHdszPTCLe0c9MdIGiSqZGJOxJXHCedpAI
RkBJT6Jz+k//8HpdHGIJlM1bpI9S7cER0CLRLbS7yQTK/OhiCaDKO3XLxbfsCRb6EJ4vs8nywVdn
yAuHs6Eye8+thy+O9wRYXOXgG2gLBLTP0Z9gNq2zROBeXygOyYflHM5nOBbK1q4IddMPFQ6E1lAf
48myhMmI4NrY3HF8G6YoCOwYtuLSv9MSSPxLfcuRbTFNuQxl8BVsRSQOmryr+LUI/VnNVIklclRX
aGJlbjFanZ/h8wV5Wxq6fcQ81C3UhuNvGZigEXeh7B5MlfGDmS1qhxpMWH00dU4DYCNB2gBl6uiU
rJCwMAaAoJFZ6Ku5loRGev8w1A3skMgi3Bidww9i/JBQdT8C9WHvorc56uFuox+iY5Td2LxY3cz1
5WI0CxQQmdWC50WqFlOgvn6I3D9N06LtfYn0Q/8WpW3Jsknf0Oh4iSfDjMeIpR2rRb7OtKqX0tP3
DI74Vr2kVlzrT80MdcgpuPbpn1XrivVF0QoP5cgC0QI8V2qpcECZSf77t38sZvTrNFui7gI7OEPp
0Fy5U2MhBZTBv9qTKBwZGJTzvUBZCq/FoF6u6OnvPnp3kxXQ7ZmaOXFf/HBklMXcV3zVn1Eeqnho
sY0eshKg/yM7G1swcKBmcCMND26gGe0+ysrDP+1cYRifYWggNDpHJ3waqRGq+K/Ui8S8GAFo82Kx
KBy9KppUriGAc+vD026gLKCDLtRtPvXMmoo1Gx+ubxdY+tQ5LjS4tP4J/7dg7mFWDBU7Pfdj98uK
biYGEcYS9ddR2RCVBo5oaR+4HyErTAqT8LCrhAFGu0WcmOlIifwH1YWiBx7io4y0RLerS3WnUDzU
8CZL+LFdtUS2uuk9ljCWup7sSZTYHdk5igB4H1YJ08TRba4pl/AN0WLU71wqAWRAjmKMxp8Fr5eR
KC87Q8894y5z9aYIPPXvcEu884slOrb1VEblIX7NoUTXAcQh8gXVgDGbEr3sHXN213RXAFvmlvJi
zMZpSXRtq3rEnps8X5S6+lLfGa6fJByJapWLYsTjNC0RvQpUihmrcbn9gR2io5FjefnSSED7yBOt
+NOFXNpFkzJsScDNK0bdGGCB0bqXktrURaTSCrVAhkRddgflvWYxjW5MNjGNSh7t6Bw/dxfh9/1n
VxBIw3YAsfOaAmCsavjOu0jBInbpCJUiJeFY9BW3uVptAVMfYak8OkZ1CKAzBb/GEsD6SjphIOXT
x18SPV+uc+VAAkpcfkBPYQWOsaLO/wLORPUB1SsQfVdh7r9f/wjMK92cYV83yo+/asL6VUNvtq/r
YjR9e1l9JlhiRjiY32Vensq2/EJuCXQmslgfbDJrsP8xVKmFFuZvMDUv3qfpkZtbxjSd8NeBY1Rd
E0Pl+VdYWphNKIbDk88SgcwOEl9eyYEEFrCTqQde3StRwd9FOoalSyRijl2bWL/VkkSo/XgEj4lj
xSQmMpzAvRtNqU+W13RJAlt/opLZkzhIgSDlaQHQC4viIEbpHs/dTcM+ItbIljDRwMD6cMKUuEQI
ihkp8WsJf0xnhdte6fJuVqoVzPI5ROX7rPA3i2nQbpnd2XsDlPMDpn6wg0Of0E2Uv90z0NTm9nf4
KFTDTNAAXM0tOxwJO7qDOko/5CrgxvVJ3dpGN1ECjdOxxZ3OG8wYieYSXUuO+3fnGtDldPJ9kwsv
4VCXiCJq7A4vg7R80zoSJWVda53Bxxy9g41pkc266J3KEAVqOAeJ1iQn5qNxyoe0pwRG5QQ1OTTj
wY0gKuskzCirg+eeneazZYJ39Yqj6GxZA+dJoKg7yDVmDdx/LRBZXe29xKaRlFKI6VPnecJd8sEK
Es8lgs8MC1HvWl58hldveQRnGrVdKxaV39AbHSEAlLi/sSuBliVO4HZ/R8/s/Zpx5eiVz79EhNTF
4UpcZhqV3d+jAeLJBiAPbsJIFN29s1NU50KTH+Y2YY18YgmsEZWEUc7oWusPjFUSjsQ5UuVDBLg4
YYG70Z1mwBohP9dw92KJph9XKpkv0SWuznSJMWlVr0Yv7oeZwY5Pu8v+pb6PuippKA2TqJe7NF4L
SIlquRuVoi6Hm+kSEdZLNMTkVCVeFGLwzxoIHt66BaVr4Yd3ZfIRIuONRhumLggsoG6R6KdPqPd/
jmUALInfGFNAocM+WwBY0gxslajfqoLNZzpBSveP0eECKZ2FgcqlJ3dAmgYKEuCsbpFOmf2PYRjh
hzKwM/h8TFIxPleCLoCvjkyZDJGAGAwKlGt7mxWQzJ9wvLBjieEnRQ4UI9u4BNLgJ5hqDa9FS8IK
rzmGLQmoWc+M0YGh/gShTYBIkQ1Brild7fTNOssPkF1ptzGnBCOcgTzbP9jc++EbhiEaxtOEhiHW
v4aeY8wVXv+TSyat2vntWJt7qi1yuUzWJXD618XCK1poSaA6B4//QaPRpV6XE4wldj+fMlqa2PYM
MwWzU02ThL6uXDR9u3QOrmme0K/sKzewYXW3RglcxT/9DwAA//8=</cx:binary>
              </cx:geoCache>
            </cx:geography>
          </cx:layoutPr>
        </cx:series>
      </cx:plotAreaRegion>
    </cx:plotArea>
    <cx:legend pos="t"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9.svg"/><Relationship Id="rId18" Type="http://schemas.openxmlformats.org/officeDocument/2006/relationships/chart" Target="../charts/chart4.xml"/><Relationship Id="rId26" Type="http://schemas.openxmlformats.org/officeDocument/2006/relationships/image" Target="../media/image14.png"/><Relationship Id="rId3" Type="http://schemas.openxmlformats.org/officeDocument/2006/relationships/hyperlink" Target="#'Auto Sales data'!A1"/><Relationship Id="rId21" Type="http://schemas.openxmlformats.org/officeDocument/2006/relationships/chart" Target="../charts/chart7.xml"/><Relationship Id="rId7" Type="http://schemas.openxmlformats.org/officeDocument/2006/relationships/image" Target="../media/image5.svg"/><Relationship Id="rId12" Type="http://schemas.openxmlformats.org/officeDocument/2006/relationships/image" Target="../media/image8.png"/><Relationship Id="rId17" Type="http://schemas.openxmlformats.org/officeDocument/2006/relationships/chart" Target="../charts/chart3.xml"/><Relationship Id="rId25" Type="http://schemas.openxmlformats.org/officeDocument/2006/relationships/hyperlink" Target="#'Forecasting Model'!A1"/><Relationship Id="rId2" Type="http://schemas.openxmlformats.org/officeDocument/2006/relationships/image" Target="../media/image1.png"/><Relationship Id="rId16" Type="http://schemas.openxmlformats.org/officeDocument/2006/relationships/chart" Target="../charts/chart2.xml"/><Relationship Id="rId20" Type="http://schemas.openxmlformats.org/officeDocument/2006/relationships/chart" Target="../charts/chart6.xml"/><Relationship Id="rId1" Type="http://schemas.openxmlformats.org/officeDocument/2006/relationships/hyperlink" Target="#DASHBOARD!A1"/><Relationship Id="rId6" Type="http://schemas.openxmlformats.org/officeDocument/2006/relationships/image" Target="../media/image4.png"/><Relationship Id="rId11" Type="http://schemas.openxmlformats.org/officeDocument/2006/relationships/image" Target="../media/image7.svg"/><Relationship Id="rId24" Type="http://schemas.openxmlformats.org/officeDocument/2006/relationships/image" Target="../media/image13.svg"/><Relationship Id="rId5" Type="http://schemas.openxmlformats.org/officeDocument/2006/relationships/image" Target="../media/image3.svg"/><Relationship Id="rId15" Type="http://schemas.openxmlformats.org/officeDocument/2006/relationships/image" Target="../media/image11.svg"/><Relationship Id="rId23" Type="http://schemas.openxmlformats.org/officeDocument/2006/relationships/image" Target="../media/image12.png"/><Relationship Id="rId28" Type="http://schemas.openxmlformats.org/officeDocument/2006/relationships/chart" Target="../charts/chart8.xml"/><Relationship Id="rId10" Type="http://schemas.openxmlformats.org/officeDocument/2006/relationships/image" Target="../media/image6.png"/><Relationship Id="rId19" Type="http://schemas.openxmlformats.org/officeDocument/2006/relationships/chart" Target="../charts/chart5.xml"/><Relationship Id="rId4" Type="http://schemas.openxmlformats.org/officeDocument/2006/relationships/image" Target="../media/image2.png"/><Relationship Id="rId9" Type="http://schemas.openxmlformats.org/officeDocument/2006/relationships/chart" Target="../charts/chart1.xml"/><Relationship Id="rId14" Type="http://schemas.openxmlformats.org/officeDocument/2006/relationships/image" Target="../media/image10.png"/><Relationship Id="rId22" Type="http://schemas.openxmlformats.org/officeDocument/2006/relationships/hyperlink" Target="#'KPI CALCULATIONS AND ANALYSIS'!A1"/><Relationship Id="rId27" Type="http://schemas.openxmlformats.org/officeDocument/2006/relationships/image" Target="../media/image15.svg"/></Relationships>
</file>

<file path=xl/drawings/_rels/drawing2.xml.rels><?xml version="1.0" encoding="UTF-8" standalone="yes"?>
<Relationships xmlns="http://schemas.openxmlformats.org/package/2006/relationships"><Relationship Id="rId8" Type="http://schemas.openxmlformats.org/officeDocument/2006/relationships/hyperlink" Target="#'KPI CALCULATIONS AND ANALYSIS'!A1"/><Relationship Id="rId13"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14.png"/><Relationship Id="rId2" Type="http://schemas.openxmlformats.org/officeDocument/2006/relationships/hyperlink" Target="#'Auto Sales data'!A1"/><Relationship Id="rId1" Type="http://schemas.openxmlformats.org/officeDocument/2006/relationships/image" Target="../media/image16.png"/><Relationship Id="rId6" Type="http://schemas.openxmlformats.org/officeDocument/2006/relationships/image" Target="../media/image4.png"/><Relationship Id="rId11" Type="http://schemas.openxmlformats.org/officeDocument/2006/relationships/hyperlink" Target="#'Forecasting Model'!A1"/><Relationship Id="rId5" Type="http://schemas.openxmlformats.org/officeDocument/2006/relationships/hyperlink" Target="#DASHBOARD!A1"/><Relationship Id="rId10" Type="http://schemas.openxmlformats.org/officeDocument/2006/relationships/image" Target="../media/image13.svg"/><Relationship Id="rId4" Type="http://schemas.openxmlformats.org/officeDocument/2006/relationships/image" Target="../media/image3.sv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hyperlink" Target="#'KPI CALCULATIONS AND ANALYSIS'!A1"/><Relationship Id="rId13"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14.png"/><Relationship Id="rId2" Type="http://schemas.openxmlformats.org/officeDocument/2006/relationships/hyperlink" Target="#'Auto Sales data'!A1"/><Relationship Id="rId1" Type="http://schemas.openxmlformats.org/officeDocument/2006/relationships/image" Target="../media/image17.png"/><Relationship Id="rId6" Type="http://schemas.openxmlformats.org/officeDocument/2006/relationships/image" Target="../media/image4.png"/><Relationship Id="rId11" Type="http://schemas.openxmlformats.org/officeDocument/2006/relationships/hyperlink" Target="#'Forecasting Model'!A1"/><Relationship Id="rId5" Type="http://schemas.openxmlformats.org/officeDocument/2006/relationships/hyperlink" Target="#DASHBOARD!A1"/><Relationship Id="rId10" Type="http://schemas.openxmlformats.org/officeDocument/2006/relationships/image" Target="../media/image13.svg"/><Relationship Id="rId4" Type="http://schemas.openxmlformats.org/officeDocument/2006/relationships/image" Target="../media/image3.svg"/><Relationship Id="rId9" Type="http://schemas.openxmlformats.org/officeDocument/2006/relationships/image" Target="../media/image12.png"/><Relationship Id="rId1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hyperlink" Target="#'KPI CALCULATIONS AND ANALYSIS'!A1"/><Relationship Id="rId13" Type="http://schemas.openxmlformats.org/officeDocument/2006/relationships/image" Target="../media/image15.svg"/><Relationship Id="rId3" Type="http://schemas.openxmlformats.org/officeDocument/2006/relationships/hyperlink" Target="#'Auto Sales data'!A1"/><Relationship Id="rId7" Type="http://schemas.openxmlformats.org/officeDocument/2006/relationships/image" Target="../media/image5.svg"/><Relationship Id="rId12" Type="http://schemas.openxmlformats.org/officeDocument/2006/relationships/image" Target="../media/image14.png"/><Relationship Id="rId2" Type="http://schemas.openxmlformats.org/officeDocument/2006/relationships/image" Target="../media/image16.png"/><Relationship Id="rId1" Type="http://schemas.openxmlformats.org/officeDocument/2006/relationships/hyperlink" Target="#DASHBOARD!A1"/><Relationship Id="rId6" Type="http://schemas.openxmlformats.org/officeDocument/2006/relationships/image" Target="../media/image4.png"/><Relationship Id="rId11" Type="http://schemas.openxmlformats.org/officeDocument/2006/relationships/hyperlink" Target="#'Forecasting Model'!A1"/><Relationship Id="rId5" Type="http://schemas.openxmlformats.org/officeDocument/2006/relationships/image" Target="../media/image3.svg"/><Relationship Id="rId10" Type="http://schemas.openxmlformats.org/officeDocument/2006/relationships/image" Target="../media/image13.svg"/><Relationship Id="rId4" Type="http://schemas.openxmlformats.org/officeDocument/2006/relationships/image" Target="../media/image2.png"/><Relationship Id="rId9"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5.svg"/><Relationship Id="rId13" Type="http://schemas.openxmlformats.org/officeDocument/2006/relationships/image" Target="../media/image14.png"/><Relationship Id="rId3" Type="http://schemas.openxmlformats.org/officeDocument/2006/relationships/hyperlink" Target="#'Auto Sales data'!A1"/><Relationship Id="rId7" Type="http://schemas.openxmlformats.org/officeDocument/2006/relationships/image" Target="../media/image4.png"/><Relationship Id="rId12" Type="http://schemas.openxmlformats.org/officeDocument/2006/relationships/hyperlink" Target="#'Forecasting Model'!A1"/><Relationship Id="rId2" Type="http://schemas.openxmlformats.org/officeDocument/2006/relationships/image" Target="../media/image17.png"/><Relationship Id="rId1" Type="http://schemas.openxmlformats.org/officeDocument/2006/relationships/chart" Target="../charts/chart10.xml"/><Relationship Id="rId6" Type="http://schemas.openxmlformats.org/officeDocument/2006/relationships/hyperlink" Target="#DASHBOARD!A1"/><Relationship Id="rId11" Type="http://schemas.openxmlformats.org/officeDocument/2006/relationships/image" Target="../media/image13.svg"/><Relationship Id="rId5" Type="http://schemas.openxmlformats.org/officeDocument/2006/relationships/image" Target="../media/image3.svg"/><Relationship Id="rId10" Type="http://schemas.openxmlformats.org/officeDocument/2006/relationships/image" Target="../media/image12.png"/><Relationship Id="rId4" Type="http://schemas.openxmlformats.org/officeDocument/2006/relationships/image" Target="../media/image2.png"/><Relationship Id="rId9" Type="http://schemas.openxmlformats.org/officeDocument/2006/relationships/hyperlink" Target="#'KPI CALCULATIONS AND ANALYSIS'!A1"/><Relationship Id="rId14" Type="http://schemas.openxmlformats.org/officeDocument/2006/relationships/image" Target="../media/image15.svg"/></Relationships>
</file>

<file path=xl/drawings/_rels/drawing6.xml.rels><?xml version="1.0" encoding="UTF-8" standalone="yes"?>
<Relationships xmlns="http://schemas.openxmlformats.org/package/2006/relationships"><Relationship Id="rId8" Type="http://schemas.openxmlformats.org/officeDocument/2006/relationships/hyperlink" Target="#'KPI CALCULATIONS AND ANALYSIS'!A1"/><Relationship Id="rId13" Type="http://schemas.openxmlformats.org/officeDocument/2006/relationships/image" Target="../media/image15.svg"/><Relationship Id="rId3" Type="http://schemas.openxmlformats.org/officeDocument/2006/relationships/image" Target="../media/image2.png"/><Relationship Id="rId7" Type="http://schemas.openxmlformats.org/officeDocument/2006/relationships/image" Target="../media/image5.svg"/><Relationship Id="rId12" Type="http://schemas.openxmlformats.org/officeDocument/2006/relationships/image" Target="../media/image14.png"/><Relationship Id="rId2" Type="http://schemas.openxmlformats.org/officeDocument/2006/relationships/hyperlink" Target="#'Auto Sales data'!A1"/><Relationship Id="rId1" Type="http://schemas.openxmlformats.org/officeDocument/2006/relationships/image" Target="../media/image17.png"/><Relationship Id="rId6" Type="http://schemas.openxmlformats.org/officeDocument/2006/relationships/image" Target="../media/image4.png"/><Relationship Id="rId11" Type="http://schemas.openxmlformats.org/officeDocument/2006/relationships/hyperlink" Target="#'Forecasting Model'!A1"/><Relationship Id="rId5" Type="http://schemas.openxmlformats.org/officeDocument/2006/relationships/hyperlink" Target="#DASHBOARD!A1"/><Relationship Id="rId15" Type="http://schemas.openxmlformats.org/officeDocument/2006/relationships/chart" Target="../charts/chart12.xml"/><Relationship Id="rId10" Type="http://schemas.openxmlformats.org/officeDocument/2006/relationships/image" Target="../media/image13.svg"/><Relationship Id="rId4" Type="http://schemas.openxmlformats.org/officeDocument/2006/relationships/image" Target="../media/image3.svg"/><Relationship Id="rId9" Type="http://schemas.openxmlformats.org/officeDocument/2006/relationships/image" Target="../media/image12.png"/><Relationship Id="rId14"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1</xdr:col>
      <xdr:colOff>160020</xdr:colOff>
      <xdr:row>8</xdr:row>
      <xdr:rowOff>83820</xdr:rowOff>
    </xdr:from>
    <xdr:to>
      <xdr:col>5</xdr:col>
      <xdr:colOff>556260</xdr:colOff>
      <xdr:row>14</xdr:row>
      <xdr:rowOff>167640</xdr:rowOff>
    </xdr:to>
    <xdr:sp macro="" textlink="">
      <xdr:nvSpPr>
        <xdr:cNvPr id="19" name="Rectangle: Rounded Corners 18">
          <a:extLst>
            <a:ext uri="{FF2B5EF4-FFF2-40B4-BE49-F238E27FC236}">
              <a16:creationId xmlns:a16="http://schemas.microsoft.com/office/drawing/2014/main" id="{0A47DC7D-AA52-41EF-A700-B10F6902C8BF}"/>
            </a:ext>
          </a:extLst>
        </xdr:cNvPr>
        <xdr:cNvSpPr/>
      </xdr:nvSpPr>
      <xdr:spPr>
        <a:xfrm>
          <a:off x="1781991" y="1564277"/>
          <a:ext cx="2834640" cy="1194163"/>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baseline="0">
              <a:solidFill>
                <a:srgbClr val="4F0C64"/>
              </a:solidFill>
            </a:rPr>
            <a:t>TOTAL REVENUE</a:t>
          </a:r>
        </a:p>
        <a:p>
          <a:pPr algn="l"/>
          <a:endParaRPr lang="en-US" sz="1200" b="1" baseline="0">
            <a:solidFill>
              <a:srgbClr val="4F0C64"/>
            </a:solidFill>
          </a:endParaRPr>
        </a:p>
        <a:p>
          <a:pPr algn="l"/>
          <a:endParaRPr lang="en-US" sz="1200" b="1" baseline="0">
            <a:solidFill>
              <a:srgbClr val="4F0C64"/>
            </a:solidFill>
          </a:endParaRPr>
        </a:p>
        <a:p>
          <a:pPr algn="l"/>
          <a:endParaRPr lang="en-US" sz="1200" b="1" baseline="0">
            <a:solidFill>
              <a:srgbClr val="4F0C64"/>
            </a:solidFill>
          </a:endParaRPr>
        </a:p>
      </xdr:txBody>
    </xdr:sp>
    <xdr:clientData/>
  </xdr:twoCellAnchor>
  <xdr:twoCellAnchor>
    <xdr:from>
      <xdr:col>1</xdr:col>
      <xdr:colOff>160020</xdr:colOff>
      <xdr:row>1</xdr:row>
      <xdr:rowOff>7620</xdr:rowOff>
    </xdr:from>
    <xdr:to>
      <xdr:col>15</xdr:col>
      <xdr:colOff>388620</xdr:colOff>
      <xdr:row>7</xdr:row>
      <xdr:rowOff>91440</xdr:rowOff>
    </xdr:to>
    <xdr:sp macro="" textlink="">
      <xdr:nvSpPr>
        <xdr:cNvPr id="18" name="Rectangle: Rounded Corners 17">
          <a:extLst>
            <a:ext uri="{FF2B5EF4-FFF2-40B4-BE49-F238E27FC236}">
              <a16:creationId xmlns:a16="http://schemas.microsoft.com/office/drawing/2014/main" id="{E07EA6B8-8C6B-47ED-93EB-7A78631E49C9}"/>
            </a:ext>
          </a:extLst>
        </xdr:cNvPr>
        <xdr:cNvSpPr/>
      </xdr:nvSpPr>
      <xdr:spPr>
        <a:xfrm>
          <a:off x="1783080" y="190500"/>
          <a:ext cx="8763000" cy="1181100"/>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a:solidFill>
                <a:srgbClr val="4F0C64"/>
              </a:solidFill>
            </a:rPr>
            <a:t>AUTOPRO</a:t>
          </a:r>
          <a:r>
            <a:rPr lang="en-US" sz="3200" b="1" baseline="0">
              <a:solidFill>
                <a:srgbClr val="4F0C64"/>
              </a:solidFill>
            </a:rPr>
            <a:t> SALES DASHBOARD 2024</a:t>
          </a:r>
        </a:p>
        <a:p>
          <a:pPr algn="l"/>
          <a:r>
            <a:rPr lang="en-US" sz="1400" b="0" i="1" baseline="0">
              <a:solidFill>
                <a:srgbClr val="4F0C64"/>
              </a:solidFill>
            </a:rPr>
            <a:t>Figures in USD</a:t>
          </a:r>
          <a:endParaRPr lang="en-GH" sz="1400" b="0" i="1">
            <a:solidFill>
              <a:srgbClr val="4F0C64"/>
            </a:solidFill>
          </a:endParaRPr>
        </a:p>
      </xdr:txBody>
    </xdr:sp>
    <xdr:clientData/>
  </xdr:twoCellAnchor>
  <xdr:twoCellAnchor>
    <xdr:from>
      <xdr:col>0</xdr:col>
      <xdr:colOff>15240</xdr:colOff>
      <xdr:row>0</xdr:row>
      <xdr:rowOff>45720</xdr:rowOff>
    </xdr:from>
    <xdr:to>
      <xdr:col>0</xdr:col>
      <xdr:colOff>1592580</xdr:colOff>
      <xdr:row>96</xdr:row>
      <xdr:rowOff>138545</xdr:rowOff>
    </xdr:to>
    <xdr:sp macro="" textlink="">
      <xdr:nvSpPr>
        <xdr:cNvPr id="3" name="Rectangle 2">
          <a:extLst>
            <a:ext uri="{FF2B5EF4-FFF2-40B4-BE49-F238E27FC236}">
              <a16:creationId xmlns:a16="http://schemas.microsoft.com/office/drawing/2014/main" id="{1D971495-609F-4124-A1F8-543A9C84F2DD}"/>
            </a:ext>
          </a:extLst>
        </xdr:cNvPr>
        <xdr:cNvSpPr/>
      </xdr:nvSpPr>
      <xdr:spPr>
        <a:xfrm>
          <a:off x="15240" y="45720"/>
          <a:ext cx="1577340" cy="17383298"/>
        </a:xfrm>
        <a:prstGeom prst="rect">
          <a:avLst/>
        </a:prstGeom>
        <a:solidFill>
          <a:srgbClr val="4F0C64"/>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0</xdr:col>
      <xdr:colOff>114300</xdr:colOff>
      <xdr:row>1</xdr:row>
      <xdr:rowOff>15240</xdr:rowOff>
    </xdr:from>
    <xdr:to>
      <xdr:col>0</xdr:col>
      <xdr:colOff>1440180</xdr:colOff>
      <xdr:row>8</xdr:row>
      <xdr:rowOff>60960</xdr:rowOff>
    </xdr:to>
    <xdr:pic>
      <xdr:nvPicPr>
        <xdr:cNvPr id="8" name="Picture 7">
          <a:hlinkClick xmlns:r="http://schemas.openxmlformats.org/officeDocument/2006/relationships" r:id="rId1"/>
          <a:extLst>
            <a:ext uri="{FF2B5EF4-FFF2-40B4-BE49-F238E27FC236}">
              <a16:creationId xmlns:a16="http://schemas.microsoft.com/office/drawing/2014/main" id="{C9692199-2664-4CA6-B19E-649D61942F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4300" y="198120"/>
          <a:ext cx="1325880" cy="1325880"/>
        </a:xfrm>
        <a:prstGeom prst="rect">
          <a:avLst/>
        </a:prstGeom>
      </xdr:spPr>
    </xdr:pic>
    <xdr:clientData/>
  </xdr:twoCellAnchor>
  <xdr:twoCellAnchor editAs="oneCell">
    <xdr:from>
      <xdr:col>0</xdr:col>
      <xdr:colOff>320040</xdr:colOff>
      <xdr:row>9</xdr:row>
      <xdr:rowOff>114300</xdr:rowOff>
    </xdr:from>
    <xdr:to>
      <xdr:col>0</xdr:col>
      <xdr:colOff>1234440</xdr:colOff>
      <xdr:row>14</xdr:row>
      <xdr:rowOff>114300</xdr:rowOff>
    </xdr:to>
    <xdr:pic>
      <xdr:nvPicPr>
        <xdr:cNvPr id="10" name="Graphic 9" descr="Database with solid fill">
          <a:hlinkClick xmlns:r="http://schemas.openxmlformats.org/officeDocument/2006/relationships" r:id="rId3"/>
          <a:extLst>
            <a:ext uri="{FF2B5EF4-FFF2-40B4-BE49-F238E27FC236}">
              <a16:creationId xmlns:a16="http://schemas.microsoft.com/office/drawing/2014/main" id="{77CF98B4-FCBF-4FFA-9612-24A012F161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20040" y="1760220"/>
          <a:ext cx="914400" cy="914400"/>
        </a:xfrm>
        <a:prstGeom prst="rect">
          <a:avLst/>
        </a:prstGeom>
      </xdr:spPr>
    </xdr:pic>
    <xdr:clientData/>
  </xdr:twoCellAnchor>
  <xdr:twoCellAnchor editAs="oneCell">
    <xdr:from>
      <xdr:col>0</xdr:col>
      <xdr:colOff>355740</xdr:colOff>
      <xdr:row>18</xdr:row>
      <xdr:rowOff>131295</xdr:rowOff>
    </xdr:from>
    <xdr:to>
      <xdr:col>0</xdr:col>
      <xdr:colOff>1270140</xdr:colOff>
      <xdr:row>23</xdr:row>
      <xdr:rowOff>131296</xdr:rowOff>
    </xdr:to>
    <xdr:pic>
      <xdr:nvPicPr>
        <xdr:cNvPr id="12" name="Graphic 11" descr="Presentation with pie chart with solid fill">
          <a:hlinkClick xmlns:r="http://schemas.openxmlformats.org/officeDocument/2006/relationships" r:id="rId1"/>
          <a:extLst>
            <a:ext uri="{FF2B5EF4-FFF2-40B4-BE49-F238E27FC236}">
              <a16:creationId xmlns:a16="http://schemas.microsoft.com/office/drawing/2014/main" id="{0C5A2DD0-9B55-477C-AC94-F41018E5BF7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5740" y="3373259"/>
          <a:ext cx="914400" cy="900546"/>
        </a:xfrm>
        <a:prstGeom prst="rect">
          <a:avLst/>
        </a:prstGeom>
      </xdr:spPr>
    </xdr:pic>
    <xdr:clientData/>
  </xdr:twoCellAnchor>
  <xdr:twoCellAnchor>
    <xdr:from>
      <xdr:col>6</xdr:col>
      <xdr:colOff>76200</xdr:colOff>
      <xdr:row>8</xdr:row>
      <xdr:rowOff>68580</xdr:rowOff>
    </xdr:from>
    <xdr:to>
      <xdr:col>10</xdr:col>
      <xdr:colOff>472440</xdr:colOff>
      <xdr:row>14</xdr:row>
      <xdr:rowOff>152400</xdr:rowOff>
    </xdr:to>
    <xdr:sp macro="" textlink="">
      <xdr:nvSpPr>
        <xdr:cNvPr id="20" name="Rectangle: Rounded Corners 19">
          <a:extLst>
            <a:ext uri="{FF2B5EF4-FFF2-40B4-BE49-F238E27FC236}">
              <a16:creationId xmlns:a16="http://schemas.microsoft.com/office/drawing/2014/main" id="{8BB0F49F-CFD8-4850-A53C-FE705717179B}"/>
            </a:ext>
          </a:extLst>
        </xdr:cNvPr>
        <xdr:cNvSpPr/>
      </xdr:nvSpPr>
      <xdr:spPr>
        <a:xfrm>
          <a:off x="4746171" y="1549037"/>
          <a:ext cx="2834640" cy="1194163"/>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200" b="1">
              <a:solidFill>
                <a:srgbClr val="4F0C64"/>
              </a:solidFill>
              <a:effectLst/>
              <a:latin typeface="+mn-lt"/>
              <a:ea typeface="+mn-ea"/>
              <a:cs typeface="+mn-cs"/>
            </a:rPr>
            <a:t>QUANTITY SOLD</a:t>
          </a:r>
          <a:endParaRPr lang="en-GH" sz="1200">
            <a:solidFill>
              <a:srgbClr val="4F0C64"/>
            </a:solidFill>
            <a:effectLst/>
          </a:endParaRPr>
        </a:p>
      </xdr:txBody>
    </xdr:sp>
    <xdr:clientData/>
  </xdr:twoCellAnchor>
  <xdr:twoCellAnchor>
    <xdr:from>
      <xdr:col>11</xdr:col>
      <xdr:colOff>0</xdr:colOff>
      <xdr:row>8</xdr:row>
      <xdr:rowOff>83820</xdr:rowOff>
    </xdr:from>
    <xdr:to>
      <xdr:col>15</xdr:col>
      <xdr:colOff>396240</xdr:colOff>
      <xdr:row>14</xdr:row>
      <xdr:rowOff>167640</xdr:rowOff>
    </xdr:to>
    <xdr:sp macro="" textlink="">
      <xdr:nvSpPr>
        <xdr:cNvPr id="21" name="Rectangle: Rounded Corners 20">
          <a:extLst>
            <a:ext uri="{FF2B5EF4-FFF2-40B4-BE49-F238E27FC236}">
              <a16:creationId xmlns:a16="http://schemas.microsoft.com/office/drawing/2014/main" id="{57F44831-8B4D-47B7-8B0D-148FB2140EB3}"/>
            </a:ext>
          </a:extLst>
        </xdr:cNvPr>
        <xdr:cNvSpPr/>
      </xdr:nvSpPr>
      <xdr:spPr>
        <a:xfrm>
          <a:off x="7719060" y="1546860"/>
          <a:ext cx="2834640" cy="1181100"/>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4F0C64"/>
              </a:solidFill>
            </a:rPr>
            <a:t>TOTAL</a:t>
          </a:r>
          <a:r>
            <a:rPr lang="en-US" sz="1200" b="1" baseline="0">
              <a:solidFill>
                <a:srgbClr val="4F0C64"/>
              </a:solidFill>
            </a:rPr>
            <a:t> ORDERS</a:t>
          </a:r>
          <a:endParaRPr lang="en-GH" sz="1200" b="1">
            <a:solidFill>
              <a:srgbClr val="4F0C64"/>
            </a:solidFill>
          </a:endParaRPr>
        </a:p>
      </xdr:txBody>
    </xdr:sp>
    <xdr:clientData/>
  </xdr:twoCellAnchor>
  <xdr:twoCellAnchor>
    <xdr:from>
      <xdr:col>25</xdr:col>
      <xdr:colOff>34493</xdr:colOff>
      <xdr:row>0</xdr:row>
      <xdr:rowOff>153419</xdr:rowOff>
    </xdr:from>
    <xdr:to>
      <xdr:col>32</xdr:col>
      <xdr:colOff>193963</xdr:colOff>
      <xdr:row>61</xdr:row>
      <xdr:rowOff>152400</xdr:rowOff>
    </xdr:to>
    <xdr:sp macro="" textlink="">
      <xdr:nvSpPr>
        <xdr:cNvPr id="22" name="Rectangle: Rounded Corners 21">
          <a:extLst>
            <a:ext uri="{FF2B5EF4-FFF2-40B4-BE49-F238E27FC236}">
              <a16:creationId xmlns:a16="http://schemas.microsoft.com/office/drawing/2014/main" id="{8ADFCCDB-8ABA-421C-A955-98C6977E1D49}"/>
            </a:ext>
          </a:extLst>
        </xdr:cNvPr>
        <xdr:cNvSpPr/>
      </xdr:nvSpPr>
      <xdr:spPr>
        <a:xfrm>
          <a:off x="16285875" y="153419"/>
          <a:ext cx="4426670" cy="10985636"/>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H" sz="1200" b="1">
            <a:solidFill>
              <a:srgbClr val="4F0C64"/>
            </a:solidFill>
          </a:endParaRPr>
        </a:p>
      </xdr:txBody>
    </xdr:sp>
    <xdr:clientData/>
  </xdr:twoCellAnchor>
  <xdr:twoCellAnchor>
    <xdr:from>
      <xdr:col>1</xdr:col>
      <xdr:colOff>155269</xdr:colOff>
      <xdr:row>64</xdr:row>
      <xdr:rowOff>20760</xdr:rowOff>
    </xdr:from>
    <xdr:to>
      <xdr:col>11</xdr:col>
      <xdr:colOff>25731</xdr:colOff>
      <xdr:row>93</xdr:row>
      <xdr:rowOff>157327</xdr:rowOff>
    </xdr:to>
    <xdr:sp macro="" textlink="">
      <xdr:nvSpPr>
        <xdr:cNvPr id="24" name="Rectangle: Rounded Corners 23">
          <a:extLst>
            <a:ext uri="{FF2B5EF4-FFF2-40B4-BE49-F238E27FC236}">
              <a16:creationId xmlns:a16="http://schemas.microsoft.com/office/drawing/2014/main" id="{00A5E83C-4002-454F-81AB-F0CE65D10C9B}"/>
            </a:ext>
          </a:extLst>
        </xdr:cNvPr>
        <xdr:cNvSpPr/>
      </xdr:nvSpPr>
      <xdr:spPr>
        <a:xfrm>
          <a:off x="1776251" y="11547742"/>
          <a:ext cx="5966462" cy="5359730"/>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H" sz="1200">
            <a:solidFill>
              <a:srgbClr val="4F0C64"/>
            </a:solidFill>
            <a:effectLst/>
          </a:endParaRPr>
        </a:p>
      </xdr:txBody>
    </xdr:sp>
    <xdr:clientData/>
  </xdr:twoCellAnchor>
  <xdr:twoCellAnchor>
    <xdr:from>
      <xdr:col>1</xdr:col>
      <xdr:colOff>258282</xdr:colOff>
      <xdr:row>65</xdr:row>
      <xdr:rowOff>117246</xdr:rowOff>
    </xdr:from>
    <xdr:to>
      <xdr:col>10</xdr:col>
      <xdr:colOff>494502</xdr:colOff>
      <xdr:row>92</xdr:row>
      <xdr:rowOff>166233</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6F635E21-D899-4E4E-99AE-DC8FCF92F2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879264" y="11824337"/>
              <a:ext cx="5722620" cy="4911932"/>
            </a:xfrm>
            <a:prstGeom prst="rect">
              <a:avLst/>
            </a:prstGeom>
            <a:solidFill>
              <a:prstClr val="white"/>
            </a:solidFill>
            <a:ln w="1">
              <a:solidFill>
                <a:prstClr val="green"/>
              </a:solidFill>
            </a:ln>
          </xdr:spPr>
          <xdr:txBody>
            <a:bodyPr vertOverflow="clip" horzOverflow="clip"/>
            <a:lstStyle/>
            <a:p>
              <a:r>
                <a:rPr lang="en-GH"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178129</xdr:colOff>
      <xdr:row>17</xdr:row>
      <xdr:rowOff>21772</xdr:rowOff>
    </xdr:from>
    <xdr:to>
      <xdr:col>10</xdr:col>
      <xdr:colOff>199901</xdr:colOff>
      <xdr:row>38</xdr:row>
      <xdr:rowOff>54429</xdr:rowOff>
    </xdr:to>
    <xdr:sp macro="" textlink="">
      <xdr:nvSpPr>
        <xdr:cNvPr id="25" name="Rectangle: Rounded Corners 24">
          <a:extLst>
            <a:ext uri="{FF2B5EF4-FFF2-40B4-BE49-F238E27FC236}">
              <a16:creationId xmlns:a16="http://schemas.microsoft.com/office/drawing/2014/main" id="{23724996-1F4B-41EC-83FC-84216190CA14}"/>
            </a:ext>
          </a:extLst>
        </xdr:cNvPr>
        <xdr:cNvSpPr/>
      </xdr:nvSpPr>
      <xdr:spPr>
        <a:xfrm>
          <a:off x="1799111" y="3083627"/>
          <a:ext cx="5508172" cy="3814947"/>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H" sz="1200">
            <a:solidFill>
              <a:srgbClr val="4F0C64"/>
            </a:solidFill>
            <a:effectLst/>
          </a:endParaRPr>
        </a:p>
      </xdr:txBody>
    </xdr:sp>
    <xdr:clientData/>
  </xdr:twoCellAnchor>
  <xdr:twoCellAnchor>
    <xdr:from>
      <xdr:col>1</xdr:col>
      <xdr:colOff>212272</xdr:colOff>
      <xdr:row>24</xdr:row>
      <xdr:rowOff>174172</xdr:rowOff>
    </xdr:from>
    <xdr:to>
      <xdr:col>10</xdr:col>
      <xdr:colOff>40822</xdr:colOff>
      <xdr:row>37</xdr:row>
      <xdr:rowOff>8165</xdr:rowOff>
    </xdr:to>
    <xdr:graphicFrame macro="">
      <xdr:nvGraphicFramePr>
        <xdr:cNvPr id="26" name="Chart 25">
          <a:extLst>
            <a:ext uri="{FF2B5EF4-FFF2-40B4-BE49-F238E27FC236}">
              <a16:creationId xmlns:a16="http://schemas.microsoft.com/office/drawing/2014/main" id="{3E818F6C-64CD-46CF-B7F2-97142082EB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428386</xdr:colOff>
      <xdr:row>18</xdr:row>
      <xdr:rowOff>44824</xdr:rowOff>
    </xdr:from>
    <xdr:to>
      <xdr:col>7</xdr:col>
      <xdr:colOff>358588</xdr:colOff>
      <xdr:row>24</xdr:row>
      <xdr:rowOff>140871</xdr:rowOff>
    </xdr:to>
    <mc:AlternateContent xmlns:mc="http://schemas.openxmlformats.org/markup-compatibility/2006">
      <mc:Choice xmlns:tsle="http://schemas.microsoft.com/office/drawing/2012/timeslicer" Requires="tsle">
        <xdr:graphicFrame macro="">
          <xdr:nvGraphicFramePr>
            <xdr:cNvPr id="27" name="ORDERDATE">
              <a:extLst>
                <a:ext uri="{FF2B5EF4-FFF2-40B4-BE49-F238E27FC236}">
                  <a16:creationId xmlns:a16="http://schemas.microsoft.com/office/drawing/2014/main" id="{AF6BC46B-0B36-4A66-8AFC-B7A15BF7931D}"/>
                </a:ext>
              </a:extLst>
            </xdr:cNvPr>
            <xdr:cNvGraphicFramePr/>
          </xdr:nvGraphicFramePr>
          <xdr:xfrm>
            <a:off x="0" y="0"/>
            <a:ext cx="0" cy="0"/>
          </xdr:xfrm>
          <a:graphic>
            <a:graphicData uri="http://schemas.microsoft.com/office/drawing/2012/timeslicer">
              <tsle:timeslicer xmlns:tsle="http://schemas.microsoft.com/office/drawing/2012/timeslicer" name="ORDERDATE"/>
            </a:graphicData>
          </a:graphic>
        </xdr:graphicFrame>
      </mc:Choice>
      <mc:Fallback>
        <xdr:sp macro="" textlink="">
          <xdr:nvSpPr>
            <xdr:cNvPr id="0" name=""/>
            <xdr:cNvSpPr>
              <a:spLocks noTextEdit="1"/>
            </xdr:cNvSpPr>
          </xdr:nvSpPr>
          <xdr:spPr>
            <a:xfrm>
              <a:off x="3268568" y="3286788"/>
              <a:ext cx="2368602" cy="1176701"/>
            </a:xfrm>
            <a:prstGeom prst="rect">
              <a:avLst/>
            </a:prstGeom>
            <a:solidFill>
              <a:prstClr val="white"/>
            </a:solidFill>
            <a:ln w="1">
              <a:solidFill>
                <a:prstClr val="green"/>
              </a:solidFill>
            </a:ln>
          </xdr:spPr>
          <xdr:txBody>
            <a:bodyPr vertOverflow="clip" horzOverflow="clip"/>
            <a:lstStyle/>
            <a:p>
              <a:r>
                <a:rPr lang="en-GH" sz="1100"/>
                <a:t>Timeline: Works in Excel 2013 or higher. Do not move or resize.</a:t>
              </a:r>
            </a:p>
          </xdr:txBody>
        </xdr:sp>
      </mc:Fallback>
    </mc:AlternateContent>
    <xdr:clientData/>
  </xdr:twoCellAnchor>
  <xdr:twoCellAnchor editAs="oneCell">
    <xdr:from>
      <xdr:col>4</xdr:col>
      <xdr:colOff>478150</xdr:colOff>
      <xdr:row>8</xdr:row>
      <xdr:rowOff>14088</xdr:rowOff>
    </xdr:from>
    <xdr:to>
      <xdr:col>5</xdr:col>
      <xdr:colOff>478150</xdr:colOff>
      <xdr:row>11</xdr:row>
      <xdr:rowOff>62753</xdr:rowOff>
    </xdr:to>
    <xdr:pic>
      <xdr:nvPicPr>
        <xdr:cNvPr id="29" name="Graphic 28" descr="Money with solid fill">
          <a:extLst>
            <a:ext uri="{FF2B5EF4-FFF2-40B4-BE49-F238E27FC236}">
              <a16:creationId xmlns:a16="http://schemas.microsoft.com/office/drawing/2014/main" id="{BCCDBED0-D24E-4BD4-A1E1-FBD5527820D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927932" y="1454961"/>
          <a:ext cx="609600" cy="588992"/>
        </a:xfrm>
        <a:prstGeom prst="rect">
          <a:avLst/>
        </a:prstGeom>
      </xdr:spPr>
    </xdr:pic>
    <xdr:clientData/>
  </xdr:twoCellAnchor>
  <xdr:twoCellAnchor>
    <xdr:from>
      <xdr:col>1</xdr:col>
      <xdr:colOff>87086</xdr:colOff>
      <xdr:row>11</xdr:row>
      <xdr:rowOff>10884</xdr:rowOff>
    </xdr:from>
    <xdr:to>
      <xdr:col>5</xdr:col>
      <xdr:colOff>522515</xdr:colOff>
      <xdr:row>15</xdr:row>
      <xdr:rowOff>21771</xdr:rowOff>
    </xdr:to>
    <xdr:sp macro="" textlink="'KPI CALCULATIONS AND ANALYSIS'!H22">
      <xdr:nvSpPr>
        <xdr:cNvPr id="30" name="TextBox 29">
          <a:extLst>
            <a:ext uri="{FF2B5EF4-FFF2-40B4-BE49-F238E27FC236}">
              <a16:creationId xmlns:a16="http://schemas.microsoft.com/office/drawing/2014/main" id="{B35905EA-3899-47BD-8742-CFB0335D45FF}"/>
            </a:ext>
          </a:extLst>
        </xdr:cNvPr>
        <xdr:cNvSpPr txBox="1"/>
      </xdr:nvSpPr>
      <xdr:spPr>
        <a:xfrm>
          <a:off x="1709057" y="2046513"/>
          <a:ext cx="2873829" cy="75111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6579C8E-16A9-40B4-A711-A0530C58AE46}" type="TxLink">
            <a:rPr lang="en-US" sz="3200" b="1" i="0" u="none" strike="noStrike">
              <a:solidFill>
                <a:srgbClr val="4F0C64"/>
              </a:solidFill>
              <a:latin typeface="Calibri"/>
              <a:cs typeface="Calibri"/>
            </a:rPr>
            <a:pPr algn="ctr"/>
            <a:t> $9,169,812.22 </a:t>
          </a:fld>
          <a:endParaRPr lang="en-GH" sz="3200" b="1">
            <a:solidFill>
              <a:srgbClr val="4F0C64"/>
            </a:solidFill>
          </a:endParaRPr>
        </a:p>
      </xdr:txBody>
    </xdr:sp>
    <xdr:clientData/>
  </xdr:twoCellAnchor>
  <xdr:twoCellAnchor>
    <xdr:from>
      <xdr:col>5</xdr:col>
      <xdr:colOff>576943</xdr:colOff>
      <xdr:row>10</xdr:row>
      <xdr:rowOff>174172</xdr:rowOff>
    </xdr:from>
    <xdr:to>
      <xdr:col>10</xdr:col>
      <xdr:colOff>152401</xdr:colOff>
      <xdr:row>14</xdr:row>
      <xdr:rowOff>21772</xdr:rowOff>
    </xdr:to>
    <xdr:sp macro="" textlink="'KPI CALCULATIONS AND ANALYSIS'!K13">
      <xdr:nvSpPr>
        <xdr:cNvPr id="31" name="TextBox 30">
          <a:extLst>
            <a:ext uri="{FF2B5EF4-FFF2-40B4-BE49-F238E27FC236}">
              <a16:creationId xmlns:a16="http://schemas.microsoft.com/office/drawing/2014/main" id="{3AA53A9F-A8F6-4C65-A486-7234BDCE328E}"/>
            </a:ext>
          </a:extLst>
        </xdr:cNvPr>
        <xdr:cNvSpPr txBox="1"/>
      </xdr:nvSpPr>
      <xdr:spPr>
        <a:xfrm>
          <a:off x="4637314" y="2024743"/>
          <a:ext cx="2623458" cy="58782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76ABDF2-376A-402B-A0BD-E5C0438448BF}" type="TxLink">
            <a:rPr lang="en-US" sz="3200" b="1" i="0" u="none" strike="noStrike">
              <a:solidFill>
                <a:srgbClr val="4F0C64"/>
              </a:solidFill>
              <a:latin typeface="Calibri"/>
              <a:ea typeface="+mn-ea"/>
              <a:cs typeface="Calibri"/>
            </a:rPr>
            <a:pPr marL="0" indent="0" algn="ctr"/>
            <a:t> 90,424 </a:t>
          </a:fld>
          <a:endParaRPr lang="en-GH" sz="3200" b="1" i="0" u="none" strike="noStrike">
            <a:solidFill>
              <a:srgbClr val="4F0C64"/>
            </a:solidFill>
            <a:latin typeface="Calibri"/>
            <a:ea typeface="+mn-ea"/>
            <a:cs typeface="Calibri"/>
          </a:endParaRPr>
        </a:p>
      </xdr:txBody>
    </xdr:sp>
    <xdr:clientData/>
  </xdr:twoCellAnchor>
  <xdr:twoCellAnchor editAs="oneCell">
    <xdr:from>
      <xdr:col>9</xdr:col>
      <xdr:colOff>475130</xdr:colOff>
      <xdr:row>8</xdr:row>
      <xdr:rowOff>80683</xdr:rowOff>
    </xdr:from>
    <xdr:to>
      <xdr:col>10</xdr:col>
      <xdr:colOff>394446</xdr:colOff>
      <xdr:row>11</xdr:row>
      <xdr:rowOff>71717</xdr:rowOff>
    </xdr:to>
    <xdr:pic>
      <xdr:nvPicPr>
        <xdr:cNvPr id="33" name="Graphic 32" descr="Bar graph with upward trend with solid fill">
          <a:extLst>
            <a:ext uri="{FF2B5EF4-FFF2-40B4-BE49-F238E27FC236}">
              <a16:creationId xmlns:a16="http://schemas.microsoft.com/office/drawing/2014/main" id="{581B8C7C-3C85-4917-BDC5-853D03195D1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6974542" y="1515036"/>
          <a:ext cx="528916" cy="528916"/>
        </a:xfrm>
        <a:prstGeom prst="rect">
          <a:avLst/>
        </a:prstGeom>
      </xdr:spPr>
    </xdr:pic>
    <xdr:clientData/>
  </xdr:twoCellAnchor>
  <xdr:twoCellAnchor>
    <xdr:from>
      <xdr:col>11</xdr:col>
      <xdr:colOff>62753</xdr:colOff>
      <xdr:row>10</xdr:row>
      <xdr:rowOff>116541</xdr:rowOff>
    </xdr:from>
    <xdr:to>
      <xdr:col>15</xdr:col>
      <xdr:colOff>161365</xdr:colOff>
      <xdr:row>14</xdr:row>
      <xdr:rowOff>8964</xdr:rowOff>
    </xdr:to>
    <xdr:sp macro="" textlink="'KPI CALCULATIONS AND ANALYSIS'!F4">
      <xdr:nvSpPr>
        <xdr:cNvPr id="34" name="TextBox 33">
          <a:extLst>
            <a:ext uri="{FF2B5EF4-FFF2-40B4-BE49-F238E27FC236}">
              <a16:creationId xmlns:a16="http://schemas.microsoft.com/office/drawing/2014/main" id="{02E9A16A-B9DB-4C85-99FD-6F714595774C}"/>
            </a:ext>
          </a:extLst>
        </xdr:cNvPr>
        <xdr:cNvSpPr txBox="1"/>
      </xdr:nvSpPr>
      <xdr:spPr>
        <a:xfrm>
          <a:off x="7781365" y="1909482"/>
          <a:ext cx="2537012" cy="6096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55C3199-216C-40E9-B85D-B99D44B9868C}" type="TxLink">
            <a:rPr lang="en-US" sz="3200" b="1" i="0" u="none" strike="noStrike">
              <a:solidFill>
                <a:srgbClr val="4F0C64"/>
              </a:solidFill>
              <a:latin typeface="Calibri"/>
              <a:ea typeface="+mn-ea"/>
              <a:cs typeface="Calibri"/>
            </a:rPr>
            <a:pPr marL="0" indent="0" algn="ctr"/>
            <a:t> 96,428 </a:t>
          </a:fld>
          <a:endParaRPr lang="en-GH" sz="3200" b="1" i="0" u="none" strike="noStrike">
            <a:solidFill>
              <a:srgbClr val="4F0C64"/>
            </a:solidFill>
            <a:latin typeface="Calibri"/>
            <a:ea typeface="+mn-ea"/>
            <a:cs typeface="Calibri"/>
          </a:endParaRPr>
        </a:p>
      </xdr:txBody>
    </xdr:sp>
    <xdr:clientData/>
  </xdr:twoCellAnchor>
  <xdr:twoCellAnchor editAs="oneCell">
    <xdr:from>
      <xdr:col>14</xdr:col>
      <xdr:colOff>519950</xdr:colOff>
      <xdr:row>8</xdr:row>
      <xdr:rowOff>71717</xdr:rowOff>
    </xdr:from>
    <xdr:to>
      <xdr:col>15</xdr:col>
      <xdr:colOff>385480</xdr:colOff>
      <xdr:row>10</xdr:row>
      <xdr:rowOff>170330</xdr:rowOff>
    </xdr:to>
    <xdr:pic>
      <xdr:nvPicPr>
        <xdr:cNvPr id="36" name="Graphic 35" descr="Shopping cart with solid fill">
          <a:extLst>
            <a:ext uri="{FF2B5EF4-FFF2-40B4-BE49-F238E27FC236}">
              <a16:creationId xmlns:a16="http://schemas.microsoft.com/office/drawing/2014/main" id="{7A0AC944-2A84-46E8-8D71-2294D6C0FAE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067362" y="1506070"/>
          <a:ext cx="475130" cy="457201"/>
        </a:xfrm>
        <a:prstGeom prst="rect">
          <a:avLst/>
        </a:prstGeom>
      </xdr:spPr>
    </xdr:pic>
    <xdr:clientData/>
  </xdr:twoCellAnchor>
  <xdr:twoCellAnchor>
    <xdr:from>
      <xdr:col>15</xdr:col>
      <xdr:colOff>543647</xdr:colOff>
      <xdr:row>1</xdr:row>
      <xdr:rowOff>1</xdr:rowOff>
    </xdr:from>
    <xdr:to>
      <xdr:col>24</xdr:col>
      <xdr:colOff>234140</xdr:colOff>
      <xdr:row>14</xdr:row>
      <xdr:rowOff>133351</xdr:rowOff>
    </xdr:to>
    <xdr:sp macro="" textlink="">
      <xdr:nvSpPr>
        <xdr:cNvPr id="39" name="Rectangle: Rounded Corners 38">
          <a:extLst>
            <a:ext uri="{FF2B5EF4-FFF2-40B4-BE49-F238E27FC236}">
              <a16:creationId xmlns:a16="http://schemas.microsoft.com/office/drawing/2014/main" id="{5D6CBCAD-C2BD-4759-8DA7-D958CFAA2E0D}"/>
            </a:ext>
          </a:extLst>
        </xdr:cNvPr>
        <xdr:cNvSpPr/>
      </xdr:nvSpPr>
      <xdr:spPr>
        <a:xfrm>
          <a:off x="10699029" y="180110"/>
          <a:ext cx="5176893" cy="2474768"/>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solidFill>
                <a:srgbClr val="4F0C64"/>
              </a:solidFill>
            </a:rPr>
            <a:t>AUTOPRO</a:t>
          </a:r>
          <a:r>
            <a:rPr lang="en-US" sz="1200" b="1" baseline="0">
              <a:solidFill>
                <a:srgbClr val="4F0C64"/>
              </a:solidFill>
            </a:rPr>
            <a:t> SALES DASHBOARD</a:t>
          </a:r>
          <a:endParaRPr lang="en-GH" sz="1200" b="1">
            <a:solidFill>
              <a:srgbClr val="4F0C64"/>
            </a:solidFill>
          </a:endParaRPr>
        </a:p>
      </xdr:txBody>
    </xdr:sp>
    <xdr:clientData/>
  </xdr:twoCellAnchor>
  <xdr:twoCellAnchor>
    <xdr:from>
      <xdr:col>16</xdr:col>
      <xdr:colOff>37142</xdr:colOff>
      <xdr:row>1</xdr:row>
      <xdr:rowOff>145678</xdr:rowOff>
    </xdr:from>
    <xdr:to>
      <xdr:col>21</xdr:col>
      <xdr:colOff>187467</xdr:colOff>
      <xdr:row>13</xdr:row>
      <xdr:rowOff>138114</xdr:rowOff>
    </xdr:to>
    <xdr:graphicFrame macro="">
      <xdr:nvGraphicFramePr>
        <xdr:cNvPr id="37" name="Chart 36">
          <a:extLst>
            <a:ext uri="{FF2B5EF4-FFF2-40B4-BE49-F238E27FC236}">
              <a16:creationId xmlns:a16="http://schemas.microsoft.com/office/drawing/2014/main" id="{D69EBB40-94FC-4968-A172-941E76F84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21</xdr:col>
      <xdr:colOff>232746</xdr:colOff>
      <xdr:row>1</xdr:row>
      <xdr:rowOff>109538</xdr:rowOff>
    </xdr:from>
    <xdr:to>
      <xdr:col>23</xdr:col>
      <xdr:colOff>595312</xdr:colOff>
      <xdr:row>13</xdr:row>
      <xdr:rowOff>96982</xdr:rowOff>
    </xdr:to>
    <mc:AlternateContent xmlns:mc="http://schemas.openxmlformats.org/markup-compatibility/2006">
      <mc:Choice xmlns:a14="http://schemas.microsoft.com/office/drawing/2010/main" Requires="a14">
        <xdr:graphicFrame macro="">
          <xdr:nvGraphicFramePr>
            <xdr:cNvPr id="38" name="PRODUCTLINE">
              <a:extLst>
                <a:ext uri="{FF2B5EF4-FFF2-40B4-BE49-F238E27FC236}">
                  <a16:creationId xmlns:a16="http://schemas.microsoft.com/office/drawing/2014/main" id="{C2EA88E8-A818-4FA7-9C09-9E6D17F5949C}"/>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dr:sp macro="" textlink="">
          <xdr:nvSpPr>
            <xdr:cNvPr id="0" name=""/>
            <xdr:cNvSpPr>
              <a:spLocks noTextEdit="1"/>
            </xdr:cNvSpPr>
          </xdr:nvSpPr>
          <xdr:spPr>
            <a:xfrm>
              <a:off x="14045728" y="289647"/>
              <a:ext cx="1581766" cy="2148753"/>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595746</xdr:colOff>
      <xdr:row>17</xdr:row>
      <xdr:rowOff>21771</xdr:rowOff>
    </xdr:from>
    <xdr:to>
      <xdr:col>24</xdr:col>
      <xdr:colOff>318656</xdr:colOff>
      <xdr:row>38</xdr:row>
      <xdr:rowOff>54428</xdr:rowOff>
    </xdr:to>
    <xdr:sp macro="" textlink="">
      <xdr:nvSpPr>
        <xdr:cNvPr id="41" name="Rectangle: Rounded Corners 40">
          <a:extLst>
            <a:ext uri="{FF2B5EF4-FFF2-40B4-BE49-F238E27FC236}">
              <a16:creationId xmlns:a16="http://schemas.microsoft.com/office/drawing/2014/main" id="{47F6BEB7-73F7-443A-9D47-E35C4AB57504}"/>
            </a:ext>
          </a:extLst>
        </xdr:cNvPr>
        <xdr:cNvSpPr/>
      </xdr:nvSpPr>
      <xdr:spPr>
        <a:xfrm>
          <a:off x="7703128" y="3083626"/>
          <a:ext cx="8257310" cy="3814947"/>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H" sz="1200">
            <a:solidFill>
              <a:srgbClr val="4F0C64"/>
            </a:solidFill>
            <a:effectLst/>
          </a:endParaRPr>
        </a:p>
      </xdr:txBody>
    </xdr:sp>
    <xdr:clientData/>
  </xdr:twoCellAnchor>
  <xdr:twoCellAnchor>
    <xdr:from>
      <xdr:col>11</xdr:col>
      <xdr:colOff>277092</xdr:colOff>
      <xdr:row>18</xdr:row>
      <xdr:rowOff>138544</xdr:rowOff>
    </xdr:from>
    <xdr:to>
      <xdr:col>19</xdr:col>
      <xdr:colOff>540328</xdr:colOff>
      <xdr:row>36</xdr:row>
      <xdr:rowOff>13855</xdr:rowOff>
    </xdr:to>
    <xdr:graphicFrame macro="">
      <xdr:nvGraphicFramePr>
        <xdr:cNvPr id="40" name="Chart 39">
          <a:extLst>
            <a:ext uri="{FF2B5EF4-FFF2-40B4-BE49-F238E27FC236}">
              <a16:creationId xmlns:a16="http://schemas.microsoft.com/office/drawing/2014/main" id="{4BD2B626-5341-4242-8674-5118D82AF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20</xdr:col>
      <xdr:colOff>368531</xdr:colOff>
      <xdr:row>20</xdr:row>
      <xdr:rowOff>138547</xdr:rowOff>
    </xdr:from>
    <xdr:to>
      <xdr:col>23</xdr:col>
      <xdr:colOff>368531</xdr:colOff>
      <xdr:row>33</xdr:row>
      <xdr:rowOff>55418</xdr:rowOff>
    </xdr:to>
    <mc:AlternateContent xmlns:mc="http://schemas.openxmlformats.org/markup-compatibility/2006">
      <mc:Choice xmlns:a14="http://schemas.microsoft.com/office/drawing/2010/main" Requires="a14">
        <xdr:graphicFrame macro="">
          <xdr:nvGraphicFramePr>
            <xdr:cNvPr id="43" name="PRODUCTLINE 1">
              <a:extLst>
                <a:ext uri="{FF2B5EF4-FFF2-40B4-BE49-F238E27FC236}">
                  <a16:creationId xmlns:a16="http://schemas.microsoft.com/office/drawing/2014/main" id="{6769C0C8-18F2-4459-BBC4-EA8723429525}"/>
                </a:ext>
              </a:extLst>
            </xdr:cNvPr>
            <xdr:cNvGraphicFramePr/>
          </xdr:nvGraphicFramePr>
          <xdr:xfrm>
            <a:off x="0" y="0"/>
            <a:ext cx="0" cy="0"/>
          </xdr:xfrm>
          <a:graphic>
            <a:graphicData uri="http://schemas.microsoft.com/office/drawing/2010/slicer">
              <sle:slicer xmlns:sle="http://schemas.microsoft.com/office/drawing/2010/slicer" name="PRODUCTLINE 1"/>
            </a:graphicData>
          </a:graphic>
        </xdr:graphicFrame>
      </mc:Choice>
      <mc:Fallback>
        <xdr:sp macro="" textlink="">
          <xdr:nvSpPr>
            <xdr:cNvPr id="0" name=""/>
            <xdr:cNvSpPr>
              <a:spLocks noTextEdit="1"/>
            </xdr:cNvSpPr>
          </xdr:nvSpPr>
          <xdr:spPr>
            <a:xfrm>
              <a:off x="13571913" y="3740729"/>
              <a:ext cx="1828800" cy="2258289"/>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166256</xdr:colOff>
      <xdr:row>40</xdr:row>
      <xdr:rowOff>104898</xdr:rowOff>
    </xdr:from>
    <xdr:to>
      <xdr:col>14</xdr:col>
      <xdr:colOff>498766</xdr:colOff>
      <xdr:row>61</xdr:row>
      <xdr:rowOff>137554</xdr:rowOff>
    </xdr:to>
    <xdr:sp macro="" textlink="">
      <xdr:nvSpPr>
        <xdr:cNvPr id="45" name="Rectangle: Rounded Corners 44">
          <a:extLst>
            <a:ext uri="{FF2B5EF4-FFF2-40B4-BE49-F238E27FC236}">
              <a16:creationId xmlns:a16="http://schemas.microsoft.com/office/drawing/2014/main" id="{C0786DF2-00FA-4E24-B0B9-0384AF99D310}"/>
            </a:ext>
          </a:extLst>
        </xdr:cNvPr>
        <xdr:cNvSpPr/>
      </xdr:nvSpPr>
      <xdr:spPr>
        <a:xfrm>
          <a:off x="1787238" y="7309262"/>
          <a:ext cx="8257310" cy="3814947"/>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H" sz="1200">
            <a:solidFill>
              <a:srgbClr val="4F0C64"/>
            </a:solidFill>
            <a:effectLst/>
          </a:endParaRPr>
        </a:p>
      </xdr:txBody>
    </xdr:sp>
    <xdr:clientData/>
  </xdr:twoCellAnchor>
  <xdr:twoCellAnchor>
    <xdr:from>
      <xdr:col>1</xdr:col>
      <xdr:colOff>221676</xdr:colOff>
      <xdr:row>42</xdr:row>
      <xdr:rowOff>152400</xdr:rowOff>
    </xdr:from>
    <xdr:to>
      <xdr:col>9</xdr:col>
      <xdr:colOff>484912</xdr:colOff>
      <xdr:row>60</xdr:row>
      <xdr:rowOff>138546</xdr:rowOff>
    </xdr:to>
    <xdr:graphicFrame macro="">
      <xdr:nvGraphicFramePr>
        <xdr:cNvPr id="44" name="Chart 43">
          <a:extLst>
            <a:ext uri="{FF2B5EF4-FFF2-40B4-BE49-F238E27FC236}">
              <a16:creationId xmlns:a16="http://schemas.microsoft.com/office/drawing/2014/main" id="{2EBE632A-59C1-4182-8C31-E60DA880F1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10</xdr:col>
      <xdr:colOff>138547</xdr:colOff>
      <xdr:row>46</xdr:row>
      <xdr:rowOff>21773</xdr:rowOff>
    </xdr:from>
    <xdr:to>
      <xdr:col>14</xdr:col>
      <xdr:colOff>263236</xdr:colOff>
      <xdr:row>59</xdr:row>
      <xdr:rowOff>96983</xdr:rowOff>
    </xdr:to>
    <mc:AlternateContent xmlns:mc="http://schemas.openxmlformats.org/markup-compatibility/2006">
      <mc:Choice xmlns:a14="http://schemas.microsoft.com/office/drawing/2010/main" Requires="a14">
        <xdr:graphicFrame macro="">
          <xdr:nvGraphicFramePr>
            <xdr:cNvPr id="46" name="PRODUCTLINE 2">
              <a:extLst>
                <a:ext uri="{FF2B5EF4-FFF2-40B4-BE49-F238E27FC236}">
                  <a16:creationId xmlns:a16="http://schemas.microsoft.com/office/drawing/2014/main" id="{9C7257D8-7043-404E-AB8A-976B5C6146C0}"/>
                </a:ext>
              </a:extLst>
            </xdr:cNvPr>
            <xdr:cNvGraphicFramePr/>
          </xdr:nvGraphicFramePr>
          <xdr:xfrm>
            <a:off x="0" y="0"/>
            <a:ext cx="0" cy="0"/>
          </xdr:xfrm>
          <a:graphic>
            <a:graphicData uri="http://schemas.microsoft.com/office/drawing/2010/slicer">
              <sle:slicer xmlns:sle="http://schemas.microsoft.com/office/drawing/2010/slicer" name="PRODUCTLINE 2"/>
            </a:graphicData>
          </a:graphic>
        </xdr:graphicFrame>
      </mc:Choice>
      <mc:Fallback>
        <xdr:sp macro="" textlink="">
          <xdr:nvSpPr>
            <xdr:cNvPr id="0" name=""/>
            <xdr:cNvSpPr>
              <a:spLocks noTextEdit="1"/>
            </xdr:cNvSpPr>
          </xdr:nvSpPr>
          <xdr:spPr>
            <a:xfrm>
              <a:off x="7245929" y="8306791"/>
              <a:ext cx="2563089" cy="2416628"/>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275111</xdr:colOff>
      <xdr:row>40</xdr:row>
      <xdr:rowOff>104901</xdr:rowOff>
    </xdr:from>
    <xdr:to>
      <xdr:col>24</xdr:col>
      <xdr:colOff>296883</xdr:colOff>
      <xdr:row>61</xdr:row>
      <xdr:rowOff>137557</xdr:rowOff>
    </xdr:to>
    <xdr:sp macro="" textlink="">
      <xdr:nvSpPr>
        <xdr:cNvPr id="47" name="Rectangle: Rounded Corners 46">
          <a:extLst>
            <a:ext uri="{FF2B5EF4-FFF2-40B4-BE49-F238E27FC236}">
              <a16:creationId xmlns:a16="http://schemas.microsoft.com/office/drawing/2014/main" id="{49E6836D-EC33-4340-8D4F-35C5C34442A7}"/>
            </a:ext>
          </a:extLst>
        </xdr:cNvPr>
        <xdr:cNvSpPr/>
      </xdr:nvSpPr>
      <xdr:spPr>
        <a:xfrm>
          <a:off x="10430493" y="7309265"/>
          <a:ext cx="5508172" cy="3814947"/>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H" sz="1200">
            <a:solidFill>
              <a:srgbClr val="4F0C64"/>
            </a:solidFill>
            <a:effectLst/>
          </a:endParaRPr>
        </a:p>
      </xdr:txBody>
    </xdr:sp>
    <xdr:clientData/>
  </xdr:twoCellAnchor>
  <xdr:twoCellAnchor>
    <xdr:from>
      <xdr:col>16</xdr:col>
      <xdr:colOff>25729</xdr:colOff>
      <xdr:row>48</xdr:row>
      <xdr:rowOff>69273</xdr:rowOff>
    </xdr:from>
    <xdr:to>
      <xdr:col>23</xdr:col>
      <xdr:colOff>521029</xdr:colOff>
      <xdr:row>61</xdr:row>
      <xdr:rowOff>110835</xdr:rowOff>
    </xdr:to>
    <xdr:graphicFrame macro="">
      <xdr:nvGraphicFramePr>
        <xdr:cNvPr id="48" name="Chart 47">
          <a:extLst>
            <a:ext uri="{FF2B5EF4-FFF2-40B4-BE49-F238E27FC236}">
              <a16:creationId xmlns:a16="http://schemas.microsoft.com/office/drawing/2014/main" id="{BF29F587-5313-454E-A83C-4817286CEC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18</xdr:col>
      <xdr:colOff>99060</xdr:colOff>
      <xdr:row>41</xdr:row>
      <xdr:rowOff>69273</xdr:rowOff>
    </xdr:from>
    <xdr:to>
      <xdr:col>21</xdr:col>
      <xdr:colOff>526473</xdr:colOff>
      <xdr:row>47</xdr:row>
      <xdr:rowOff>147551</xdr:rowOff>
    </xdr:to>
    <mc:AlternateContent xmlns:mc="http://schemas.openxmlformats.org/markup-compatibility/2006">
      <mc:Choice xmlns:tsle="http://schemas.microsoft.com/office/drawing/2012/timeslicer" Requires="tsle">
        <xdr:graphicFrame macro="">
          <xdr:nvGraphicFramePr>
            <xdr:cNvPr id="49" name="ORDERDATE 1">
              <a:extLst>
                <a:ext uri="{FF2B5EF4-FFF2-40B4-BE49-F238E27FC236}">
                  <a16:creationId xmlns:a16="http://schemas.microsoft.com/office/drawing/2014/main" id="{82843647-9FBA-4833-9D18-6268812B55CD}"/>
                </a:ext>
              </a:extLst>
            </xdr:cNvPr>
            <xdr:cNvGraphicFramePr/>
          </xdr:nvGraphicFramePr>
          <xdr:xfrm>
            <a:off x="0" y="0"/>
            <a:ext cx="0" cy="0"/>
          </xdr:xfrm>
          <a:graphic>
            <a:graphicData uri="http://schemas.microsoft.com/office/drawing/2012/timeslicer">
              <tsle:timeslicer xmlns:tsle="http://schemas.microsoft.com/office/drawing/2012/timeslicer" name="ORDERDATE 1"/>
            </a:graphicData>
          </a:graphic>
        </xdr:graphicFrame>
      </mc:Choice>
      <mc:Fallback>
        <xdr:sp macro="" textlink="">
          <xdr:nvSpPr>
            <xdr:cNvPr id="0" name=""/>
            <xdr:cNvSpPr>
              <a:spLocks noTextEdit="1"/>
            </xdr:cNvSpPr>
          </xdr:nvSpPr>
          <xdr:spPr>
            <a:xfrm>
              <a:off x="12083242" y="7453746"/>
              <a:ext cx="2256213" cy="1158932"/>
            </a:xfrm>
            <a:prstGeom prst="rect">
              <a:avLst/>
            </a:prstGeom>
            <a:solidFill>
              <a:prstClr val="white"/>
            </a:solidFill>
            <a:ln w="1">
              <a:solidFill>
                <a:prstClr val="green"/>
              </a:solidFill>
            </a:ln>
          </xdr:spPr>
          <xdr:txBody>
            <a:bodyPr vertOverflow="clip" horzOverflow="clip"/>
            <a:lstStyle/>
            <a:p>
              <a:r>
                <a:rPr lang="en-GH" sz="1100"/>
                <a:t>Timeline: Works in Excel 2013 or higher. Do not move or resize.</a:t>
              </a:r>
            </a:p>
          </xdr:txBody>
        </xdr:sp>
      </mc:Fallback>
    </mc:AlternateContent>
    <xdr:clientData/>
  </xdr:twoCellAnchor>
  <xdr:twoCellAnchor>
    <xdr:from>
      <xdr:col>25</xdr:col>
      <xdr:colOff>166254</xdr:colOff>
      <xdr:row>4</xdr:row>
      <xdr:rowOff>56438</xdr:rowOff>
    </xdr:from>
    <xdr:to>
      <xdr:col>32</xdr:col>
      <xdr:colOff>35187</xdr:colOff>
      <xdr:row>18</xdr:row>
      <xdr:rowOff>41564</xdr:rowOff>
    </xdr:to>
    <xdr:graphicFrame macro="">
      <xdr:nvGraphicFramePr>
        <xdr:cNvPr id="50" name="Chart 49">
          <a:extLst>
            <a:ext uri="{FF2B5EF4-FFF2-40B4-BE49-F238E27FC236}">
              <a16:creationId xmlns:a16="http://schemas.microsoft.com/office/drawing/2014/main" id="{E1FD412A-FAAC-4AB9-B6BD-8D13199D24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25</xdr:col>
      <xdr:colOff>498763</xdr:colOff>
      <xdr:row>19</xdr:row>
      <xdr:rowOff>50568</xdr:rowOff>
    </xdr:from>
    <xdr:to>
      <xdr:col>31</xdr:col>
      <xdr:colOff>277091</xdr:colOff>
      <xdr:row>26</xdr:row>
      <xdr:rowOff>161405</xdr:rowOff>
    </xdr:to>
    <mc:AlternateContent xmlns:mc="http://schemas.openxmlformats.org/markup-compatibility/2006">
      <mc:Choice xmlns:tsle="http://schemas.microsoft.com/office/drawing/2012/timeslicer" Requires="tsle">
        <xdr:graphicFrame macro="">
          <xdr:nvGraphicFramePr>
            <xdr:cNvPr id="52" name="ORDERDATE 2">
              <a:extLst>
                <a:ext uri="{FF2B5EF4-FFF2-40B4-BE49-F238E27FC236}">
                  <a16:creationId xmlns:a16="http://schemas.microsoft.com/office/drawing/2014/main" id="{82F1CA4D-B865-411C-AE70-4E0EC6F6B506}"/>
                </a:ext>
              </a:extLst>
            </xdr:cNvPr>
            <xdr:cNvGraphicFramePr/>
          </xdr:nvGraphicFramePr>
          <xdr:xfrm>
            <a:off x="0" y="0"/>
            <a:ext cx="0" cy="0"/>
          </xdr:xfrm>
          <a:graphic>
            <a:graphicData uri="http://schemas.microsoft.com/office/drawing/2012/timeslicer">
              <tsle:timeslicer xmlns:tsle="http://schemas.microsoft.com/office/drawing/2012/timeslicer" name="ORDERDATE 2"/>
            </a:graphicData>
          </a:graphic>
        </xdr:graphicFrame>
      </mc:Choice>
      <mc:Fallback>
        <xdr:sp macro="" textlink="">
          <xdr:nvSpPr>
            <xdr:cNvPr id="0" name=""/>
            <xdr:cNvSpPr>
              <a:spLocks noTextEdit="1"/>
            </xdr:cNvSpPr>
          </xdr:nvSpPr>
          <xdr:spPr>
            <a:xfrm>
              <a:off x="16750145" y="3472641"/>
              <a:ext cx="3435928" cy="1371600"/>
            </a:xfrm>
            <a:prstGeom prst="rect">
              <a:avLst/>
            </a:prstGeom>
            <a:solidFill>
              <a:prstClr val="white"/>
            </a:solidFill>
            <a:ln w="1">
              <a:solidFill>
                <a:prstClr val="green"/>
              </a:solidFill>
            </a:ln>
          </xdr:spPr>
          <xdr:txBody>
            <a:bodyPr vertOverflow="clip" horzOverflow="clip"/>
            <a:lstStyle/>
            <a:p>
              <a:r>
                <a:rPr lang="en-GH" sz="1100"/>
                <a:t>Timeline: Works in Excel 2013 or higher. Do not move or resize.</a:t>
              </a:r>
            </a:p>
          </xdr:txBody>
        </xdr:sp>
      </mc:Fallback>
    </mc:AlternateContent>
    <xdr:clientData/>
  </xdr:twoCellAnchor>
  <xdr:twoCellAnchor>
    <xdr:from>
      <xdr:col>25</xdr:col>
      <xdr:colOff>96981</xdr:colOff>
      <xdr:row>32</xdr:row>
      <xdr:rowOff>111855</xdr:rowOff>
    </xdr:from>
    <xdr:to>
      <xdr:col>32</xdr:col>
      <xdr:colOff>180108</xdr:colOff>
      <xdr:row>47</xdr:row>
      <xdr:rowOff>153419</xdr:rowOff>
    </xdr:to>
    <xdr:graphicFrame macro="">
      <xdr:nvGraphicFramePr>
        <xdr:cNvPr id="53" name="Chart 52">
          <a:extLst>
            <a:ext uri="{FF2B5EF4-FFF2-40B4-BE49-F238E27FC236}">
              <a16:creationId xmlns:a16="http://schemas.microsoft.com/office/drawing/2014/main" id="{03408444-10A0-4CE2-B377-F95DA4CCB8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27</xdr:col>
      <xdr:colOff>65810</xdr:colOff>
      <xdr:row>48</xdr:row>
      <xdr:rowOff>38793</xdr:rowOff>
    </xdr:from>
    <xdr:to>
      <xdr:col>30</xdr:col>
      <xdr:colOff>65810</xdr:colOff>
      <xdr:row>60</xdr:row>
      <xdr:rowOff>124691</xdr:rowOff>
    </xdr:to>
    <mc:AlternateContent xmlns:mc="http://schemas.openxmlformats.org/markup-compatibility/2006">
      <mc:Choice xmlns:a14="http://schemas.microsoft.com/office/drawing/2010/main" Requires="a14">
        <xdr:graphicFrame macro="">
          <xdr:nvGraphicFramePr>
            <xdr:cNvPr id="54" name="PRODUCTLINE 3">
              <a:extLst>
                <a:ext uri="{FF2B5EF4-FFF2-40B4-BE49-F238E27FC236}">
                  <a16:creationId xmlns:a16="http://schemas.microsoft.com/office/drawing/2014/main" id="{8D82EFB8-6155-4C37-899E-8ACDBC5C3A0A}"/>
                </a:ext>
              </a:extLst>
            </xdr:cNvPr>
            <xdr:cNvGraphicFramePr/>
          </xdr:nvGraphicFramePr>
          <xdr:xfrm>
            <a:off x="0" y="0"/>
            <a:ext cx="0" cy="0"/>
          </xdr:xfrm>
          <a:graphic>
            <a:graphicData uri="http://schemas.microsoft.com/office/drawing/2010/slicer">
              <sle:slicer xmlns:sle="http://schemas.microsoft.com/office/drawing/2010/slicer" name="PRODUCTLINE 3"/>
            </a:graphicData>
          </a:graphic>
        </xdr:graphicFrame>
      </mc:Choice>
      <mc:Fallback>
        <xdr:sp macro="" textlink="">
          <xdr:nvSpPr>
            <xdr:cNvPr id="0" name=""/>
            <xdr:cNvSpPr>
              <a:spLocks noTextEdit="1"/>
            </xdr:cNvSpPr>
          </xdr:nvSpPr>
          <xdr:spPr>
            <a:xfrm>
              <a:off x="17536392" y="8684029"/>
              <a:ext cx="1828800" cy="2247207"/>
            </a:xfrm>
            <a:prstGeom prst="rect">
              <a:avLst/>
            </a:prstGeom>
            <a:solidFill>
              <a:prstClr val="white"/>
            </a:solidFill>
            <a:ln w="1">
              <a:solidFill>
                <a:prstClr val="green"/>
              </a:solidFill>
            </a:ln>
          </xdr:spPr>
          <xdr:txBody>
            <a:bodyPr vertOverflow="clip" horzOverflow="clip"/>
            <a:lstStyle/>
            <a:p>
              <a:r>
                <a:rPr lang="en-G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374075</xdr:colOff>
      <xdr:row>27</xdr:row>
      <xdr:rowOff>110840</xdr:rowOff>
    </xdr:from>
    <xdr:to>
      <xdr:col>0</xdr:col>
      <xdr:colOff>1288475</xdr:colOff>
      <xdr:row>32</xdr:row>
      <xdr:rowOff>124694</xdr:rowOff>
    </xdr:to>
    <xdr:pic>
      <xdr:nvPicPr>
        <xdr:cNvPr id="56" name="Graphic 55" descr="Mathematics with solid fill">
          <a:hlinkClick xmlns:r="http://schemas.openxmlformats.org/officeDocument/2006/relationships" r:id="rId22"/>
          <a:extLst>
            <a:ext uri="{FF2B5EF4-FFF2-40B4-BE49-F238E27FC236}">
              <a16:creationId xmlns:a16="http://schemas.microsoft.com/office/drawing/2014/main" id="{76E8A1B7-F9E4-46FA-9409-D5D48CD577B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374075" y="4973785"/>
          <a:ext cx="914400" cy="914400"/>
        </a:xfrm>
        <a:prstGeom prst="rect">
          <a:avLst/>
        </a:prstGeom>
      </xdr:spPr>
    </xdr:pic>
    <xdr:clientData/>
  </xdr:twoCellAnchor>
  <xdr:twoCellAnchor editAs="oneCell">
    <xdr:from>
      <xdr:col>0</xdr:col>
      <xdr:colOff>290945</xdr:colOff>
      <xdr:row>36</xdr:row>
      <xdr:rowOff>96983</xdr:rowOff>
    </xdr:from>
    <xdr:to>
      <xdr:col>0</xdr:col>
      <xdr:colOff>1205345</xdr:colOff>
      <xdr:row>41</xdr:row>
      <xdr:rowOff>110837</xdr:rowOff>
    </xdr:to>
    <xdr:pic>
      <xdr:nvPicPr>
        <xdr:cNvPr id="58" name="Graphic 57" descr="Upward trend with solid fill">
          <a:hlinkClick xmlns:r="http://schemas.openxmlformats.org/officeDocument/2006/relationships" r:id="rId25"/>
          <a:extLst>
            <a:ext uri="{FF2B5EF4-FFF2-40B4-BE49-F238E27FC236}">
              <a16:creationId xmlns:a16="http://schemas.microsoft.com/office/drawing/2014/main" id="{B6CA5821-A524-4ECF-8C06-E04D72674314}"/>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290945" y="6580910"/>
          <a:ext cx="914400" cy="914400"/>
        </a:xfrm>
        <a:prstGeom prst="rect">
          <a:avLst/>
        </a:prstGeom>
      </xdr:spPr>
    </xdr:pic>
    <xdr:clientData/>
  </xdr:twoCellAnchor>
  <xdr:twoCellAnchor>
    <xdr:from>
      <xdr:col>0</xdr:col>
      <xdr:colOff>193963</xdr:colOff>
      <xdr:row>14</xdr:row>
      <xdr:rowOff>96982</xdr:rowOff>
    </xdr:from>
    <xdr:to>
      <xdr:col>0</xdr:col>
      <xdr:colOff>1454727</xdr:colOff>
      <xdr:row>16</xdr:row>
      <xdr:rowOff>83128</xdr:rowOff>
    </xdr:to>
    <xdr:sp macro="" textlink="">
      <xdr:nvSpPr>
        <xdr:cNvPr id="59" name="TextBox 58">
          <a:hlinkClick xmlns:r="http://schemas.openxmlformats.org/officeDocument/2006/relationships" r:id="rId3"/>
          <a:extLst>
            <a:ext uri="{FF2B5EF4-FFF2-40B4-BE49-F238E27FC236}">
              <a16:creationId xmlns:a16="http://schemas.microsoft.com/office/drawing/2014/main" id="{1C973024-9B01-4A08-AD84-27B78F29E501}"/>
            </a:ext>
          </a:extLst>
        </xdr:cNvPr>
        <xdr:cNvSpPr txBox="1"/>
      </xdr:nvSpPr>
      <xdr:spPr>
        <a:xfrm>
          <a:off x="193963" y="2618509"/>
          <a:ext cx="1260764" cy="346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4F0C64"/>
              </a:solidFill>
            </a:rPr>
            <a:t>DATA</a:t>
          </a:r>
          <a:r>
            <a:rPr lang="en-US" sz="1600" b="1" baseline="0">
              <a:solidFill>
                <a:srgbClr val="4F0C64"/>
              </a:solidFill>
            </a:rPr>
            <a:t> TABLE</a:t>
          </a:r>
          <a:endParaRPr lang="en-GH" sz="1600" b="1">
            <a:solidFill>
              <a:srgbClr val="4F0C64"/>
            </a:solidFill>
          </a:endParaRPr>
        </a:p>
      </xdr:txBody>
    </xdr:sp>
    <xdr:clientData/>
  </xdr:twoCellAnchor>
  <xdr:twoCellAnchor>
    <xdr:from>
      <xdr:col>0</xdr:col>
      <xdr:colOff>138545</xdr:colOff>
      <xdr:row>23</xdr:row>
      <xdr:rowOff>96981</xdr:rowOff>
    </xdr:from>
    <xdr:to>
      <xdr:col>0</xdr:col>
      <xdr:colOff>1496291</xdr:colOff>
      <xdr:row>25</xdr:row>
      <xdr:rowOff>124691</xdr:rowOff>
    </xdr:to>
    <xdr:sp macro="" textlink="">
      <xdr:nvSpPr>
        <xdr:cNvPr id="61" name="TextBox 60">
          <a:hlinkClick xmlns:r="http://schemas.openxmlformats.org/officeDocument/2006/relationships" r:id="rId1"/>
          <a:extLst>
            <a:ext uri="{FF2B5EF4-FFF2-40B4-BE49-F238E27FC236}">
              <a16:creationId xmlns:a16="http://schemas.microsoft.com/office/drawing/2014/main" id="{C84ABF36-E768-4182-8DD1-52283256A8CF}"/>
            </a:ext>
          </a:extLst>
        </xdr:cNvPr>
        <xdr:cNvSpPr txBox="1"/>
      </xdr:nvSpPr>
      <xdr:spPr>
        <a:xfrm>
          <a:off x="138545" y="4239490"/>
          <a:ext cx="1357746" cy="3879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4F0C64"/>
              </a:solidFill>
            </a:rPr>
            <a:t>VISUALIZATION</a:t>
          </a:r>
          <a:endParaRPr lang="en-GH" sz="1400" b="1">
            <a:solidFill>
              <a:srgbClr val="4F0C64"/>
            </a:solidFill>
          </a:endParaRPr>
        </a:p>
      </xdr:txBody>
    </xdr:sp>
    <xdr:clientData/>
  </xdr:twoCellAnchor>
  <xdr:twoCellAnchor>
    <xdr:from>
      <xdr:col>0</xdr:col>
      <xdr:colOff>193964</xdr:colOff>
      <xdr:row>32</xdr:row>
      <xdr:rowOff>124690</xdr:rowOff>
    </xdr:from>
    <xdr:to>
      <xdr:col>0</xdr:col>
      <xdr:colOff>1454728</xdr:colOff>
      <xdr:row>34</xdr:row>
      <xdr:rowOff>110836</xdr:rowOff>
    </xdr:to>
    <xdr:sp macro="" textlink="">
      <xdr:nvSpPr>
        <xdr:cNvPr id="62" name="TextBox 61">
          <a:hlinkClick xmlns:r="http://schemas.openxmlformats.org/officeDocument/2006/relationships" r:id="rId22"/>
          <a:extLst>
            <a:ext uri="{FF2B5EF4-FFF2-40B4-BE49-F238E27FC236}">
              <a16:creationId xmlns:a16="http://schemas.microsoft.com/office/drawing/2014/main" id="{82B5171E-807E-4327-B505-4B3A81C000F6}"/>
            </a:ext>
          </a:extLst>
        </xdr:cNvPr>
        <xdr:cNvSpPr txBox="1"/>
      </xdr:nvSpPr>
      <xdr:spPr>
        <a:xfrm>
          <a:off x="193964" y="5888181"/>
          <a:ext cx="1260764" cy="346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4F0C64"/>
              </a:solidFill>
            </a:rPr>
            <a:t>KPI CALC.</a:t>
          </a:r>
          <a:endParaRPr lang="en-GH" sz="1600" b="1">
            <a:solidFill>
              <a:srgbClr val="4F0C64"/>
            </a:solidFill>
          </a:endParaRPr>
        </a:p>
      </xdr:txBody>
    </xdr:sp>
    <xdr:clientData/>
  </xdr:twoCellAnchor>
  <xdr:twoCellAnchor>
    <xdr:from>
      <xdr:col>0</xdr:col>
      <xdr:colOff>193964</xdr:colOff>
      <xdr:row>41</xdr:row>
      <xdr:rowOff>69272</xdr:rowOff>
    </xdr:from>
    <xdr:to>
      <xdr:col>0</xdr:col>
      <xdr:colOff>1454728</xdr:colOff>
      <xdr:row>43</xdr:row>
      <xdr:rowOff>55418</xdr:rowOff>
    </xdr:to>
    <xdr:sp macro="" textlink="">
      <xdr:nvSpPr>
        <xdr:cNvPr id="63" name="TextBox 62">
          <a:hlinkClick xmlns:r="http://schemas.openxmlformats.org/officeDocument/2006/relationships" r:id="rId25"/>
          <a:extLst>
            <a:ext uri="{FF2B5EF4-FFF2-40B4-BE49-F238E27FC236}">
              <a16:creationId xmlns:a16="http://schemas.microsoft.com/office/drawing/2014/main" id="{9240FD1D-7553-425C-A10E-A524DC7C4E0A}"/>
            </a:ext>
          </a:extLst>
        </xdr:cNvPr>
        <xdr:cNvSpPr txBox="1"/>
      </xdr:nvSpPr>
      <xdr:spPr>
        <a:xfrm>
          <a:off x="193964" y="7453745"/>
          <a:ext cx="1260764" cy="346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rgbClr val="4F0C64"/>
              </a:solidFill>
            </a:rPr>
            <a:t>FORECAST</a:t>
          </a:r>
          <a:endParaRPr lang="en-GH" sz="1600" b="1">
            <a:solidFill>
              <a:srgbClr val="4F0C64"/>
            </a:solidFill>
          </a:endParaRPr>
        </a:p>
      </xdr:txBody>
    </xdr:sp>
    <xdr:clientData/>
  </xdr:twoCellAnchor>
  <xdr:twoCellAnchor>
    <xdr:from>
      <xdr:col>11</xdr:col>
      <xdr:colOff>460068</xdr:colOff>
      <xdr:row>64</xdr:row>
      <xdr:rowOff>62323</xdr:rowOff>
    </xdr:from>
    <xdr:to>
      <xdr:col>32</xdr:col>
      <xdr:colOff>207818</xdr:colOff>
      <xdr:row>94</xdr:row>
      <xdr:rowOff>18780</xdr:rowOff>
    </xdr:to>
    <xdr:sp macro="" textlink="">
      <xdr:nvSpPr>
        <xdr:cNvPr id="64" name="Rectangle: Rounded Corners 63">
          <a:extLst>
            <a:ext uri="{FF2B5EF4-FFF2-40B4-BE49-F238E27FC236}">
              <a16:creationId xmlns:a16="http://schemas.microsoft.com/office/drawing/2014/main" id="{80980F6E-5452-4EE3-9C30-8A326ECAD9A3}"/>
            </a:ext>
          </a:extLst>
        </xdr:cNvPr>
        <xdr:cNvSpPr/>
      </xdr:nvSpPr>
      <xdr:spPr>
        <a:xfrm>
          <a:off x="8177050" y="11589305"/>
          <a:ext cx="12549350" cy="5359730"/>
        </a:xfrm>
        <a:prstGeom prst="roundRect">
          <a:avLst>
            <a:gd name="adj" fmla="val 9570"/>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GH" sz="1200">
            <a:solidFill>
              <a:srgbClr val="4F0C64"/>
            </a:solidFill>
            <a:effectLst/>
          </a:endParaRPr>
        </a:p>
      </xdr:txBody>
    </xdr:sp>
    <xdr:clientData/>
  </xdr:twoCellAnchor>
  <xdr:twoCellAnchor>
    <xdr:from>
      <xdr:col>12</xdr:col>
      <xdr:colOff>169122</xdr:colOff>
      <xdr:row>66</xdr:row>
      <xdr:rowOff>145449</xdr:rowOff>
    </xdr:from>
    <xdr:to>
      <xdr:col>31</xdr:col>
      <xdr:colOff>318653</xdr:colOff>
      <xdr:row>92</xdr:row>
      <xdr:rowOff>138544</xdr:rowOff>
    </xdr:to>
    <xdr:graphicFrame macro="">
      <xdr:nvGraphicFramePr>
        <xdr:cNvPr id="65" name="Chart 64">
          <a:extLst>
            <a:ext uri="{FF2B5EF4-FFF2-40B4-BE49-F238E27FC236}">
              <a16:creationId xmlns:a16="http://schemas.microsoft.com/office/drawing/2014/main" id="{AFAF223F-56F3-44C6-8957-6EA387FF88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0</xdr:row>
      <xdr:rowOff>45720</xdr:rowOff>
    </xdr:from>
    <xdr:to>
      <xdr:col>0</xdr:col>
      <xdr:colOff>1592580</xdr:colOff>
      <xdr:row>96</xdr:row>
      <xdr:rowOff>138545</xdr:rowOff>
    </xdr:to>
    <xdr:sp macro="" textlink="">
      <xdr:nvSpPr>
        <xdr:cNvPr id="20" name="Rectangle 19">
          <a:extLst>
            <a:ext uri="{FF2B5EF4-FFF2-40B4-BE49-F238E27FC236}">
              <a16:creationId xmlns:a16="http://schemas.microsoft.com/office/drawing/2014/main" id="{F721DFC4-3F10-429D-A410-2B965E237C04}"/>
            </a:ext>
          </a:extLst>
        </xdr:cNvPr>
        <xdr:cNvSpPr/>
      </xdr:nvSpPr>
      <xdr:spPr>
        <a:xfrm>
          <a:off x="15240" y="45720"/>
          <a:ext cx="1577340" cy="17649305"/>
        </a:xfrm>
        <a:prstGeom prst="rect">
          <a:avLst/>
        </a:prstGeom>
        <a:solidFill>
          <a:srgbClr val="4F0C64"/>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0</xdr:col>
      <xdr:colOff>274320</xdr:colOff>
      <xdr:row>2</xdr:row>
      <xdr:rowOff>38100</xdr:rowOff>
    </xdr:from>
    <xdr:to>
      <xdr:col>0</xdr:col>
      <xdr:colOff>1287780</xdr:colOff>
      <xdr:row>7</xdr:row>
      <xdr:rowOff>175260</xdr:rowOff>
    </xdr:to>
    <xdr:pic>
      <xdr:nvPicPr>
        <xdr:cNvPr id="21" name="Picture 20">
          <a:extLst>
            <a:ext uri="{FF2B5EF4-FFF2-40B4-BE49-F238E27FC236}">
              <a16:creationId xmlns:a16="http://schemas.microsoft.com/office/drawing/2014/main" id="{C68B9B8A-AD69-4427-A2B3-54F4FD1D8FC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320" y="403860"/>
          <a:ext cx="1013460" cy="1051560"/>
        </a:xfrm>
        <a:prstGeom prst="rect">
          <a:avLst/>
        </a:prstGeom>
      </xdr:spPr>
    </xdr:pic>
    <xdr:clientData/>
  </xdr:twoCellAnchor>
  <xdr:twoCellAnchor editAs="oneCell">
    <xdr:from>
      <xdr:col>0</xdr:col>
      <xdr:colOff>320040</xdr:colOff>
      <xdr:row>9</xdr:row>
      <xdr:rowOff>114300</xdr:rowOff>
    </xdr:from>
    <xdr:to>
      <xdr:col>0</xdr:col>
      <xdr:colOff>1174433</xdr:colOff>
      <xdr:row>14</xdr:row>
      <xdr:rowOff>76200</xdr:rowOff>
    </xdr:to>
    <xdr:pic>
      <xdr:nvPicPr>
        <xdr:cNvPr id="22" name="Graphic 21" descr="Database with solid fill">
          <a:hlinkClick xmlns:r="http://schemas.openxmlformats.org/officeDocument/2006/relationships" r:id="rId2"/>
          <a:extLst>
            <a:ext uri="{FF2B5EF4-FFF2-40B4-BE49-F238E27FC236}">
              <a16:creationId xmlns:a16="http://schemas.microsoft.com/office/drawing/2014/main" id="{D97BE05C-82F6-42D6-B9F7-F0C0F26BEA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20040" y="1760220"/>
          <a:ext cx="854393" cy="876300"/>
        </a:xfrm>
        <a:prstGeom prst="rect">
          <a:avLst/>
        </a:prstGeom>
      </xdr:spPr>
    </xdr:pic>
    <xdr:clientData/>
  </xdr:twoCellAnchor>
  <xdr:twoCellAnchor editAs="oneCell">
    <xdr:from>
      <xdr:col>0</xdr:col>
      <xdr:colOff>355740</xdr:colOff>
      <xdr:row>16</xdr:row>
      <xdr:rowOff>20460</xdr:rowOff>
    </xdr:from>
    <xdr:to>
      <xdr:col>0</xdr:col>
      <xdr:colOff>1165860</xdr:colOff>
      <xdr:row>20</xdr:row>
      <xdr:rowOff>124726</xdr:rowOff>
    </xdr:to>
    <xdr:pic>
      <xdr:nvPicPr>
        <xdr:cNvPr id="23" name="Graphic 22" descr="Presentation with pie chart with solid fill">
          <a:hlinkClick xmlns:r="http://schemas.openxmlformats.org/officeDocument/2006/relationships" r:id="rId5"/>
          <a:extLst>
            <a:ext uri="{FF2B5EF4-FFF2-40B4-BE49-F238E27FC236}">
              <a16:creationId xmlns:a16="http://schemas.microsoft.com/office/drawing/2014/main" id="{92CC8D94-B9EE-4B17-93FA-E0F107F17D7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5740" y="2946540"/>
          <a:ext cx="810120" cy="835786"/>
        </a:xfrm>
        <a:prstGeom prst="rect">
          <a:avLst/>
        </a:prstGeom>
      </xdr:spPr>
    </xdr:pic>
    <xdr:clientData/>
  </xdr:twoCellAnchor>
  <xdr:twoCellAnchor editAs="oneCell">
    <xdr:from>
      <xdr:col>0</xdr:col>
      <xdr:colOff>379616</xdr:colOff>
      <xdr:row>22</xdr:row>
      <xdr:rowOff>87977</xdr:rowOff>
    </xdr:from>
    <xdr:to>
      <xdr:col>0</xdr:col>
      <xdr:colOff>1099853</xdr:colOff>
      <xdr:row>26</xdr:row>
      <xdr:rowOff>15240</xdr:rowOff>
    </xdr:to>
    <xdr:pic>
      <xdr:nvPicPr>
        <xdr:cNvPr id="24" name="Graphic 23" descr="Mathematics with solid fill">
          <a:hlinkClick xmlns:r="http://schemas.openxmlformats.org/officeDocument/2006/relationships" r:id="rId8"/>
          <a:extLst>
            <a:ext uri="{FF2B5EF4-FFF2-40B4-BE49-F238E27FC236}">
              <a16:creationId xmlns:a16="http://schemas.microsoft.com/office/drawing/2014/main" id="{8EA6B684-5A62-49BA-852D-C8FC69CD12A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9616" y="4111337"/>
          <a:ext cx="720237" cy="658783"/>
        </a:xfrm>
        <a:prstGeom prst="rect">
          <a:avLst/>
        </a:prstGeom>
      </xdr:spPr>
    </xdr:pic>
    <xdr:clientData/>
  </xdr:twoCellAnchor>
  <xdr:twoCellAnchor editAs="oneCell">
    <xdr:from>
      <xdr:col>0</xdr:col>
      <xdr:colOff>411479</xdr:colOff>
      <xdr:row>28</xdr:row>
      <xdr:rowOff>3465</xdr:rowOff>
    </xdr:from>
    <xdr:to>
      <xdr:col>0</xdr:col>
      <xdr:colOff>1060992</xdr:colOff>
      <xdr:row>31</xdr:row>
      <xdr:rowOff>167640</xdr:rowOff>
    </xdr:to>
    <xdr:pic>
      <xdr:nvPicPr>
        <xdr:cNvPr id="25" name="Graphic 24" descr="Upward trend with solid fill">
          <a:hlinkClick xmlns:r="http://schemas.openxmlformats.org/officeDocument/2006/relationships" r:id="rId11"/>
          <a:extLst>
            <a:ext uri="{FF2B5EF4-FFF2-40B4-BE49-F238E27FC236}">
              <a16:creationId xmlns:a16="http://schemas.microsoft.com/office/drawing/2014/main" id="{DBB0D60C-1A63-4E9B-BC39-B60848EFD79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11479" y="5124105"/>
          <a:ext cx="649513" cy="7128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xdr:colOff>
      <xdr:row>0</xdr:row>
      <xdr:rowOff>45720</xdr:rowOff>
    </xdr:from>
    <xdr:to>
      <xdr:col>0</xdr:col>
      <xdr:colOff>1592580</xdr:colOff>
      <xdr:row>124</xdr:row>
      <xdr:rowOff>116541</xdr:rowOff>
    </xdr:to>
    <xdr:sp macro="" textlink="">
      <xdr:nvSpPr>
        <xdr:cNvPr id="2" name="Rectangle 1">
          <a:extLst>
            <a:ext uri="{FF2B5EF4-FFF2-40B4-BE49-F238E27FC236}">
              <a16:creationId xmlns:a16="http://schemas.microsoft.com/office/drawing/2014/main" id="{7DD70E72-7EDE-4E58-B64B-27E335BAE9F0}"/>
            </a:ext>
          </a:extLst>
        </xdr:cNvPr>
        <xdr:cNvSpPr/>
      </xdr:nvSpPr>
      <xdr:spPr>
        <a:xfrm>
          <a:off x="15240" y="45720"/>
          <a:ext cx="1577340" cy="22357080"/>
        </a:xfrm>
        <a:prstGeom prst="rect">
          <a:avLst/>
        </a:prstGeom>
        <a:solidFill>
          <a:srgbClr val="4F0C64"/>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0</xdr:col>
      <xdr:colOff>274320</xdr:colOff>
      <xdr:row>2</xdr:row>
      <xdr:rowOff>38100</xdr:rowOff>
    </xdr:from>
    <xdr:to>
      <xdr:col>0</xdr:col>
      <xdr:colOff>1287780</xdr:colOff>
      <xdr:row>7</xdr:row>
      <xdr:rowOff>175260</xdr:rowOff>
    </xdr:to>
    <xdr:pic>
      <xdr:nvPicPr>
        <xdr:cNvPr id="3" name="Picture 2">
          <a:extLst>
            <a:ext uri="{FF2B5EF4-FFF2-40B4-BE49-F238E27FC236}">
              <a16:creationId xmlns:a16="http://schemas.microsoft.com/office/drawing/2014/main" id="{63466AE0-3D38-4F38-BB7A-222F1E3B68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320" y="403860"/>
          <a:ext cx="1013460" cy="1051560"/>
        </a:xfrm>
        <a:prstGeom prst="rect">
          <a:avLst/>
        </a:prstGeom>
      </xdr:spPr>
    </xdr:pic>
    <xdr:clientData/>
  </xdr:twoCellAnchor>
  <xdr:twoCellAnchor editAs="oneCell">
    <xdr:from>
      <xdr:col>0</xdr:col>
      <xdr:colOff>320040</xdr:colOff>
      <xdr:row>9</xdr:row>
      <xdr:rowOff>114300</xdr:rowOff>
    </xdr:from>
    <xdr:to>
      <xdr:col>0</xdr:col>
      <xdr:colOff>1174433</xdr:colOff>
      <xdr:row>14</xdr:row>
      <xdr:rowOff>76200</xdr:rowOff>
    </xdr:to>
    <xdr:pic>
      <xdr:nvPicPr>
        <xdr:cNvPr id="4" name="Graphic 3" descr="Database with solid fill">
          <a:hlinkClick xmlns:r="http://schemas.openxmlformats.org/officeDocument/2006/relationships" r:id="rId2"/>
          <a:extLst>
            <a:ext uri="{FF2B5EF4-FFF2-40B4-BE49-F238E27FC236}">
              <a16:creationId xmlns:a16="http://schemas.microsoft.com/office/drawing/2014/main" id="{E228731D-2252-47D1-836C-8DBA311CFB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20040" y="1760220"/>
          <a:ext cx="854393" cy="876300"/>
        </a:xfrm>
        <a:prstGeom prst="rect">
          <a:avLst/>
        </a:prstGeom>
      </xdr:spPr>
    </xdr:pic>
    <xdr:clientData/>
  </xdr:twoCellAnchor>
  <xdr:twoCellAnchor editAs="oneCell">
    <xdr:from>
      <xdr:col>0</xdr:col>
      <xdr:colOff>355740</xdr:colOff>
      <xdr:row>16</xdr:row>
      <xdr:rowOff>20460</xdr:rowOff>
    </xdr:from>
    <xdr:to>
      <xdr:col>0</xdr:col>
      <xdr:colOff>1165860</xdr:colOff>
      <xdr:row>20</xdr:row>
      <xdr:rowOff>124726</xdr:rowOff>
    </xdr:to>
    <xdr:pic>
      <xdr:nvPicPr>
        <xdr:cNvPr id="5" name="Graphic 4" descr="Presentation with pie chart with solid fill">
          <a:hlinkClick xmlns:r="http://schemas.openxmlformats.org/officeDocument/2006/relationships" r:id="rId5"/>
          <a:extLst>
            <a:ext uri="{FF2B5EF4-FFF2-40B4-BE49-F238E27FC236}">
              <a16:creationId xmlns:a16="http://schemas.microsoft.com/office/drawing/2014/main" id="{16794AFC-210C-4F04-BF6F-684C6799183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5740" y="2946540"/>
          <a:ext cx="810120" cy="835786"/>
        </a:xfrm>
        <a:prstGeom prst="rect">
          <a:avLst/>
        </a:prstGeom>
      </xdr:spPr>
    </xdr:pic>
    <xdr:clientData/>
  </xdr:twoCellAnchor>
  <xdr:twoCellAnchor editAs="oneCell">
    <xdr:from>
      <xdr:col>0</xdr:col>
      <xdr:colOff>379616</xdr:colOff>
      <xdr:row>22</xdr:row>
      <xdr:rowOff>87977</xdr:rowOff>
    </xdr:from>
    <xdr:to>
      <xdr:col>0</xdr:col>
      <xdr:colOff>1099853</xdr:colOff>
      <xdr:row>26</xdr:row>
      <xdr:rowOff>15240</xdr:rowOff>
    </xdr:to>
    <xdr:pic>
      <xdr:nvPicPr>
        <xdr:cNvPr id="6" name="Graphic 5" descr="Mathematics with solid fill">
          <a:hlinkClick xmlns:r="http://schemas.openxmlformats.org/officeDocument/2006/relationships" r:id="rId8"/>
          <a:extLst>
            <a:ext uri="{FF2B5EF4-FFF2-40B4-BE49-F238E27FC236}">
              <a16:creationId xmlns:a16="http://schemas.microsoft.com/office/drawing/2014/main" id="{84BB7501-E85A-40A6-A048-4D640C834A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9616" y="4111337"/>
          <a:ext cx="720237" cy="658783"/>
        </a:xfrm>
        <a:prstGeom prst="rect">
          <a:avLst/>
        </a:prstGeom>
      </xdr:spPr>
    </xdr:pic>
    <xdr:clientData/>
  </xdr:twoCellAnchor>
  <xdr:twoCellAnchor editAs="oneCell">
    <xdr:from>
      <xdr:col>0</xdr:col>
      <xdr:colOff>411479</xdr:colOff>
      <xdr:row>28</xdr:row>
      <xdr:rowOff>3465</xdr:rowOff>
    </xdr:from>
    <xdr:to>
      <xdr:col>0</xdr:col>
      <xdr:colOff>1060992</xdr:colOff>
      <xdr:row>31</xdr:row>
      <xdr:rowOff>167641</xdr:rowOff>
    </xdr:to>
    <xdr:pic>
      <xdr:nvPicPr>
        <xdr:cNvPr id="7" name="Graphic 6" descr="Upward trend with solid fill">
          <a:hlinkClick xmlns:r="http://schemas.openxmlformats.org/officeDocument/2006/relationships" r:id="rId11"/>
          <a:extLst>
            <a:ext uri="{FF2B5EF4-FFF2-40B4-BE49-F238E27FC236}">
              <a16:creationId xmlns:a16="http://schemas.microsoft.com/office/drawing/2014/main" id="{95248091-1ED3-4F09-A2EB-FA592B8716A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11479" y="5124105"/>
          <a:ext cx="649513" cy="712815"/>
        </a:xfrm>
        <a:prstGeom prst="rect">
          <a:avLst/>
        </a:prstGeom>
      </xdr:spPr>
    </xdr:pic>
    <xdr:clientData/>
  </xdr:twoCellAnchor>
  <xdr:twoCellAnchor>
    <xdr:from>
      <xdr:col>2</xdr:col>
      <xdr:colOff>15240</xdr:colOff>
      <xdr:row>2</xdr:row>
      <xdr:rowOff>175260</xdr:rowOff>
    </xdr:from>
    <xdr:to>
      <xdr:col>14</xdr:col>
      <xdr:colOff>0</xdr:colOff>
      <xdr:row>20</xdr:row>
      <xdr:rowOff>175260</xdr:rowOff>
    </xdr:to>
    <xdr:sp macro="" textlink="">
      <xdr:nvSpPr>
        <xdr:cNvPr id="8" name="TextBox 7">
          <a:extLst>
            <a:ext uri="{FF2B5EF4-FFF2-40B4-BE49-F238E27FC236}">
              <a16:creationId xmlns:a16="http://schemas.microsoft.com/office/drawing/2014/main" id="{1F501E30-89D9-4700-A127-CAD1746871EA}"/>
            </a:ext>
          </a:extLst>
        </xdr:cNvPr>
        <xdr:cNvSpPr txBox="1"/>
      </xdr:nvSpPr>
      <xdr:spPr>
        <a:xfrm>
          <a:off x="2247900" y="541020"/>
          <a:ext cx="7315200" cy="32918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Chosen KPIs and Relationships:</a:t>
          </a:r>
          <a:endParaRPr lang="en-US"/>
        </a:p>
        <a:p>
          <a:r>
            <a:rPr lang="en-US" b="1"/>
            <a:t>Total Sales Revenue:</a:t>
          </a:r>
          <a:r>
            <a:rPr lang="en-US"/>
            <a:t> This is the primary KPI reflecting overall sales performance. It relates to the other metrics as it's influenced by:</a:t>
          </a:r>
        </a:p>
        <a:p>
          <a:pPr lvl="1"/>
          <a:r>
            <a:rPr lang="en-US" b="1"/>
            <a:t>Quantity of Items Sold:</a:t>
          </a:r>
          <a:r>
            <a:rPr lang="en-US"/>
            <a:t> Higher quantity generally leads to higher revenue.</a:t>
          </a:r>
        </a:p>
        <a:p>
          <a:pPr lvl="1"/>
          <a:r>
            <a:rPr lang="en-US" b="1"/>
            <a:t>Average Price per Item:</a:t>
          </a:r>
          <a:r>
            <a:rPr lang="en-US"/>
            <a:t> Higher prices contribute to increased revenue even with lower quantities.</a:t>
          </a:r>
        </a:p>
        <a:p>
          <a:pPr lvl="1"/>
          <a:r>
            <a:rPr lang="en-US" b="1"/>
            <a:t>Number of Orders:</a:t>
          </a:r>
          <a:r>
            <a:rPr lang="en-US"/>
            <a:t> More orders typically translate to higher revenue.</a:t>
          </a:r>
        </a:p>
        <a:p>
          <a:r>
            <a:rPr lang="en-US" b="1"/>
            <a:t>Quantity of Items Sold:</a:t>
          </a:r>
          <a:r>
            <a:rPr lang="en-US"/>
            <a:t> This metric relates to:</a:t>
          </a:r>
        </a:p>
        <a:p>
          <a:pPr lvl="1"/>
          <a:r>
            <a:rPr lang="en-US" b="1"/>
            <a:t>Number of Orders:</a:t>
          </a:r>
          <a:r>
            <a:rPr lang="en-US"/>
            <a:t> More orders often lead to more items sold.</a:t>
          </a:r>
        </a:p>
        <a:p>
          <a:pPr lvl="1"/>
          <a:r>
            <a:rPr lang="en-US" b="1"/>
            <a:t>Average Price per Item:</a:t>
          </a:r>
          <a:r>
            <a:rPr lang="en-US"/>
            <a:t> This can influence order quantity; lower prices might encourage larger orders.</a:t>
          </a:r>
        </a:p>
        <a:p>
          <a:r>
            <a:rPr lang="en-US" b="1"/>
            <a:t>Average Price per Item:</a:t>
          </a:r>
          <a:r>
            <a:rPr lang="en-US"/>
            <a:t> This metric is independent of the other KPIs in isolation, but it can be affected by:</a:t>
          </a:r>
        </a:p>
        <a:p>
          <a:pPr lvl="1"/>
          <a:r>
            <a:rPr lang="en-US" b="1"/>
            <a:t>Product Mix:</a:t>
          </a:r>
          <a:r>
            <a:rPr lang="en-US"/>
            <a:t> Selling a higher proportion of high-priced items will increase the average price.</a:t>
          </a:r>
        </a:p>
        <a:p>
          <a:pPr lvl="1"/>
          <a:r>
            <a:rPr lang="en-US" b="1"/>
            <a:t>Promotions and Discounts:</a:t>
          </a:r>
          <a:r>
            <a:rPr lang="en-US"/>
            <a:t> Discounts can decrease the average price.</a:t>
          </a:r>
        </a:p>
        <a:p>
          <a:r>
            <a:rPr lang="en-US" b="1"/>
            <a:t>Number of Orders:</a:t>
          </a:r>
          <a:r>
            <a:rPr lang="en-US"/>
            <a:t> This metric is influenced by:</a:t>
          </a:r>
        </a:p>
        <a:p>
          <a:pPr lvl="1"/>
          <a:r>
            <a:rPr lang="en-US" b="1"/>
            <a:t>Customer Acquisition:</a:t>
          </a:r>
          <a:r>
            <a:rPr lang="en-US"/>
            <a:t> More customers lead to more orders.</a:t>
          </a:r>
        </a:p>
        <a:p>
          <a:pPr lvl="1"/>
          <a:r>
            <a:rPr lang="en-US" b="1"/>
            <a:t>Marketing Campaigns:</a:t>
          </a:r>
          <a:r>
            <a:rPr lang="en-US"/>
            <a:t> Effective campaigns can drive order volume.</a:t>
          </a:r>
        </a:p>
        <a:p>
          <a:pPr lvl="1"/>
          <a:r>
            <a:rPr lang="en-US" b="1"/>
            <a:t>Customer Retention:</a:t>
          </a:r>
          <a:r>
            <a:rPr lang="en-US"/>
            <a:t> Repeat customers contribute to higher order counts.</a:t>
          </a:r>
        </a:p>
        <a:p>
          <a:r>
            <a:rPr lang="en-US" b="1"/>
            <a:t>Days Since Last Order:</a:t>
          </a:r>
          <a:r>
            <a:rPr lang="en-US"/>
            <a:t> This metric can be used to identify customer churn (long gaps between orders) and potential upsell opportunities (recent orders).</a:t>
          </a:r>
        </a:p>
        <a:p>
          <a:endParaRPr lang="en-GH" sz="1100"/>
        </a:p>
      </xdr:txBody>
    </xdr:sp>
    <xdr:clientData/>
  </xdr:twoCellAnchor>
  <xdr:twoCellAnchor>
    <xdr:from>
      <xdr:col>2</xdr:col>
      <xdr:colOff>0</xdr:colOff>
      <xdr:row>49</xdr:row>
      <xdr:rowOff>35859</xdr:rowOff>
    </xdr:from>
    <xdr:to>
      <xdr:col>14</xdr:col>
      <xdr:colOff>8964</xdr:colOff>
      <xdr:row>72</xdr:row>
      <xdr:rowOff>80682</xdr:rowOff>
    </xdr:to>
    <xdr:sp macro="" textlink="">
      <xdr:nvSpPr>
        <xdr:cNvPr id="9" name="TextBox 8">
          <a:extLst>
            <a:ext uri="{FF2B5EF4-FFF2-40B4-BE49-F238E27FC236}">
              <a16:creationId xmlns:a16="http://schemas.microsoft.com/office/drawing/2014/main" id="{8070E17A-B45C-4B23-97D2-EA89D9E41B7C}"/>
            </a:ext>
          </a:extLst>
        </xdr:cNvPr>
        <xdr:cNvSpPr txBox="1"/>
      </xdr:nvSpPr>
      <xdr:spPr>
        <a:xfrm>
          <a:off x="2232212" y="8875059"/>
          <a:ext cx="10524564" cy="41685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Regression Statistics:</a:t>
          </a:r>
          <a:endParaRPr lang="en-US" sz="1200"/>
        </a:p>
        <a:p>
          <a:pPr lvl="1"/>
          <a:r>
            <a:rPr lang="en-US" sz="1200"/>
            <a:t>The multiple R</a:t>
          </a:r>
          <a:r>
            <a:rPr lang="en-US" sz="1200">
              <a:effectLst/>
            </a:rPr>
            <a:t>R</a:t>
          </a:r>
          <a:r>
            <a:rPr lang="en-US" sz="1200"/>
            <a:t> value of 0.553 indicates a moderate positive correlation between quantity ordered and sales.</a:t>
          </a:r>
        </a:p>
        <a:p>
          <a:pPr lvl="1"/>
          <a:r>
            <a:rPr lang="en-US" sz="1200"/>
            <a:t>The R2</a:t>
          </a:r>
          <a:r>
            <a:rPr lang="en-US" sz="1200">
              <a:effectLst/>
            </a:rPr>
            <a:t>R2</a:t>
          </a:r>
          <a:r>
            <a:rPr lang="en-US" sz="1200"/>
            <a:t> value of 0.306 suggests that approximately 30.6% of the variation in sales can be explained by the variation in quantity ordered. This indicates a moderate level of predictive power of the model.</a:t>
          </a:r>
        </a:p>
        <a:p>
          <a:r>
            <a:rPr lang="en-US" sz="1200" b="1"/>
            <a:t>ANOVA:</a:t>
          </a:r>
          <a:endParaRPr lang="en-US" sz="1200"/>
        </a:p>
        <a:p>
          <a:pPr lvl="1"/>
          <a:r>
            <a:rPr lang="en-US" sz="1200"/>
            <a:t>The ANOVA table shows that the regression model is statistically significant, with a very low p-value (3.3755E-220). This indicates that the relationship between quantity ordered and sales is not due to random chance.</a:t>
          </a:r>
        </a:p>
        <a:p>
          <a:pPr lvl="1"/>
          <a:r>
            <a:rPr lang="en-US" sz="1200"/>
            <a:t>The F-statistic of 1211.504 also confirms the overall significance of the regression model.</a:t>
          </a:r>
        </a:p>
        <a:p>
          <a:r>
            <a:rPr lang="en-US" sz="1200" b="1"/>
            <a:t>Coefficients:</a:t>
          </a:r>
          <a:endParaRPr lang="en-US" sz="1200"/>
        </a:p>
        <a:p>
          <a:pPr lvl="1"/>
          <a:r>
            <a:rPr lang="en-US" sz="1200"/>
            <a:t>The coefficient for the intercept term is -106.077, which represents the estimated sales when the quantity ordered is zero. However, since it's not practically meaningful in this context, we focus more on the coefficient for X Variable 1.(Quantity</a:t>
          </a:r>
          <a:r>
            <a:rPr lang="en-US" sz="1200" baseline="0"/>
            <a:t> Ordered</a:t>
          </a:r>
          <a:r>
            <a:rPr lang="en-US" sz="1200"/>
            <a:t>)</a:t>
          </a:r>
        </a:p>
        <a:p>
          <a:pPr lvl="1"/>
          <a:r>
            <a:rPr lang="en-US" sz="1200"/>
            <a:t>The coefficient for X Variable 1 (quantity ordered) is 104.240. This indicates that for every one-unit increase in quantity ordered, sales are expected to increase by approximately $104.24, holding other factors constant.</a:t>
          </a:r>
        </a:p>
        <a:p>
          <a:pPr lvl="1"/>
          <a:r>
            <a:rPr lang="en-US" sz="1200"/>
            <a:t>The low p-value (3.3755E-220) associated with this coefficient indicates that it is statistically significant.</a:t>
          </a:r>
        </a:p>
        <a:p>
          <a:r>
            <a:rPr lang="en-US" sz="1200" b="1"/>
            <a:t>Overall Analysis:</a:t>
          </a:r>
          <a:endParaRPr lang="en-US" sz="1200"/>
        </a:p>
        <a:p>
          <a:pPr lvl="1"/>
          <a:r>
            <a:rPr lang="en-US" sz="1200"/>
            <a:t>The analysis suggests a positive and significant relationship between quantity ordered and sales. As the quantity ordered increases, sales also tend to increase, indicating a direct and proportional relationship.</a:t>
          </a:r>
        </a:p>
        <a:p>
          <a:pPr lvl="1"/>
          <a:r>
            <a:rPr lang="en-US" sz="1200"/>
            <a:t>However, it's important to note that while the model explains a significant portion of the variance in sales, there may be other factors beyond quantity ordered that also influence sales but are not captured in this analysis.</a:t>
          </a:r>
        </a:p>
        <a:p>
          <a:r>
            <a:rPr lang="en-US" sz="1200"/>
            <a:t>Conclusivley, the regression analysis indicates that quantity ordered has a significant impact on sales, with higher quantities ordered associated with higher sales amounts. However, the model does not account for all possible factors influencing sales, so further analysis may be needed to understand the full dynamics of sales behavior.</a:t>
          </a:r>
        </a:p>
        <a:p>
          <a:endParaRPr lang="en-GH" sz="1200"/>
        </a:p>
      </xdr:txBody>
    </xdr:sp>
    <xdr:clientData/>
  </xdr:twoCellAnchor>
  <xdr:twoCellAnchor>
    <xdr:from>
      <xdr:col>2</xdr:col>
      <xdr:colOff>26894</xdr:colOff>
      <xdr:row>77</xdr:row>
      <xdr:rowOff>8964</xdr:rowOff>
    </xdr:from>
    <xdr:to>
      <xdr:col>14</xdr:col>
      <xdr:colOff>17929</xdr:colOff>
      <xdr:row>95</xdr:row>
      <xdr:rowOff>170329</xdr:rowOff>
    </xdr:to>
    <xdr:sp macro="" textlink="">
      <xdr:nvSpPr>
        <xdr:cNvPr id="10" name="TextBox 9">
          <a:extLst>
            <a:ext uri="{FF2B5EF4-FFF2-40B4-BE49-F238E27FC236}">
              <a16:creationId xmlns:a16="http://schemas.microsoft.com/office/drawing/2014/main" id="{11F863E6-0B5B-4189-A220-F2B518A7BDC3}"/>
            </a:ext>
          </a:extLst>
        </xdr:cNvPr>
        <xdr:cNvSpPr txBox="1"/>
      </xdr:nvSpPr>
      <xdr:spPr>
        <a:xfrm>
          <a:off x="2259106" y="13868399"/>
          <a:ext cx="10506635" cy="33886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 </a:t>
          </a:r>
          <a:r>
            <a:rPr lang="en-US" sz="1400" b="1"/>
            <a:t>Linear Assumption:</a:t>
          </a:r>
          <a:r>
            <a:rPr lang="en-US" sz="1400"/>
            <a:t> The model assumes a linear relationship between quantity ordered and sales. However, it's possible that the relationship is non-linear, and other functional forms may better capture the true relationship.</a:t>
          </a:r>
        </a:p>
        <a:p>
          <a:r>
            <a:rPr lang="en-US" sz="1400" b="1"/>
            <a:t>Omitted Variables:</a:t>
          </a:r>
          <a:r>
            <a:rPr lang="en-US" sz="1400"/>
            <a:t> The model only considers quantity ordered as the predictor variable. There may be other important factors influencing sales, such as price, marketing efforts, economic conditions, seasonality, and competition, which are not included in the analysis.</a:t>
          </a:r>
        </a:p>
        <a:p>
          <a:r>
            <a:rPr lang="en-US" sz="1400" b="1"/>
            <a:t>Endogeneity:</a:t>
          </a:r>
          <a:r>
            <a:rPr lang="en-US" sz="1400"/>
            <a:t> There might be bidirectional causality between quantity ordered and sales. For example, high sales could lead to higher quantities ordered due to inventory management practices. Ignoring such endogeneity could bias the estimated coefficients.</a:t>
          </a:r>
        </a:p>
        <a:p>
          <a:r>
            <a:rPr lang="en-US" sz="1400" b="1"/>
            <a:t>Heteroscedasticity:</a:t>
          </a:r>
          <a:r>
            <a:rPr lang="en-US" sz="1400"/>
            <a:t> The model assumes constant variance of errors across all levels of quantity ordered. However, in reality, the variability of sales may change with different levels of quantity ordered, leading to heteroscedastic errors.</a:t>
          </a:r>
        </a:p>
        <a:p>
          <a:r>
            <a:rPr lang="en-US" sz="1400" b="1"/>
            <a:t>Autocorrelation:</a:t>
          </a:r>
          <a:r>
            <a:rPr lang="en-US" sz="1400"/>
            <a:t> The model assumes that errors are independent of each other. However, in time-series data, sales in one period may be correlated with sales in the previous period, violating the assumption of independence.</a:t>
          </a:r>
        </a:p>
        <a:p>
          <a:r>
            <a:rPr lang="en-US" sz="1400" b="1"/>
            <a:t>Outliers and Influential Observations:</a:t>
          </a:r>
          <a:r>
            <a:rPr lang="en-US" sz="1400"/>
            <a:t> The model may be sensitive to outliers or influential observations that disproportionately influence the estimated coefficients and overall model fit.</a:t>
          </a:r>
        </a:p>
        <a:p>
          <a:endParaRPr lang="en-GH" sz="1400"/>
        </a:p>
      </xdr:txBody>
    </xdr:sp>
    <xdr:clientData/>
  </xdr:twoCellAnchor>
  <xdr:twoCellAnchor>
    <xdr:from>
      <xdr:col>2</xdr:col>
      <xdr:colOff>17929</xdr:colOff>
      <xdr:row>100</xdr:row>
      <xdr:rowOff>116541</xdr:rowOff>
    </xdr:from>
    <xdr:to>
      <xdr:col>14</xdr:col>
      <xdr:colOff>0</xdr:colOff>
      <xdr:row>116</xdr:row>
      <xdr:rowOff>0</xdr:rowOff>
    </xdr:to>
    <xdr:sp macro="" textlink="">
      <xdr:nvSpPr>
        <xdr:cNvPr id="11" name="TextBox 10">
          <a:extLst>
            <a:ext uri="{FF2B5EF4-FFF2-40B4-BE49-F238E27FC236}">
              <a16:creationId xmlns:a16="http://schemas.microsoft.com/office/drawing/2014/main" id="{9F6A55EE-1A5A-4EFA-8D52-BE33079EEC62}"/>
            </a:ext>
          </a:extLst>
        </xdr:cNvPr>
        <xdr:cNvSpPr txBox="1"/>
      </xdr:nvSpPr>
      <xdr:spPr>
        <a:xfrm>
          <a:off x="2250141" y="18099741"/>
          <a:ext cx="10497671" cy="2752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Business Relevance:</a:t>
          </a:r>
          <a:r>
            <a:rPr lang="en-US" sz="1400"/>
            <a:t> Quantity ordered and sales are fundamental metrics for any business, especially in retail and</a:t>
          </a:r>
          <a:r>
            <a:rPr lang="en-US" sz="1400" baseline="0"/>
            <a:t> so Autopro Sales</a:t>
          </a:r>
          <a:r>
            <a:rPr lang="en-US" sz="1400"/>
            <a:t>. Understanding the relationship between these variables is crucial for optimizing inventory management, forecasting demand, and maximizing revenue.</a:t>
          </a:r>
        </a:p>
        <a:p>
          <a:endParaRPr lang="en-US" sz="1400" b="1"/>
        </a:p>
        <a:p>
          <a:r>
            <a:rPr lang="en-US" sz="1400" b="1"/>
            <a:t>Direct Relationship:</a:t>
          </a:r>
          <a:r>
            <a:rPr lang="en-US" sz="1400"/>
            <a:t> Intuitively, there is a direct relationship between quantity ordered and sales. As the quantity of products ordered increases, sales are expected to increase proportionally, assuming other factors remain constant.</a:t>
          </a:r>
        </a:p>
        <a:p>
          <a:endParaRPr lang="en-US" sz="1400" b="1"/>
        </a:p>
        <a:p>
          <a:r>
            <a:rPr lang="en-US" sz="1400" b="1"/>
            <a:t>Predictive Value:</a:t>
          </a:r>
          <a:r>
            <a:rPr lang="en-US" sz="1400"/>
            <a:t> Quantity ordered serves as a predictor variable for sales. By quantifying the impact of quantity ordered on sales through regression analysis, Autopro sales can make informed decisions about inventory levels, pricing strategies, and sales forecasts.</a:t>
          </a:r>
        </a:p>
        <a:p>
          <a:endParaRPr lang="en-US" sz="1400"/>
        </a:p>
        <a:p>
          <a:r>
            <a:rPr lang="en-US" sz="1400" b="1"/>
            <a:t>Continuous Variables:</a:t>
          </a:r>
          <a:r>
            <a:rPr lang="en-US" sz="1400"/>
            <a:t> Both quantity ordered and sales are continuous variables, which are well-suited for regression analysis. This allows for a more granular examination of the relationship between the variables compared to categorical variables.</a:t>
          </a:r>
        </a:p>
        <a:p>
          <a:endParaRPr lang="en-US" sz="1400"/>
        </a:p>
        <a:p>
          <a:endParaRPr lang="en-GH" sz="1400"/>
        </a:p>
      </xdr:txBody>
    </xdr:sp>
    <xdr:clientData/>
  </xdr:twoCellAnchor>
  <xdr:twoCellAnchor>
    <xdr:from>
      <xdr:col>3</xdr:col>
      <xdr:colOff>17930</xdr:colOff>
      <xdr:row>117</xdr:row>
      <xdr:rowOff>170330</xdr:rowOff>
    </xdr:from>
    <xdr:to>
      <xdr:col>11</xdr:col>
      <xdr:colOff>97716</xdr:colOff>
      <xdr:row>136</xdr:row>
      <xdr:rowOff>135592</xdr:rowOff>
    </xdr:to>
    <xdr:graphicFrame macro="">
      <xdr:nvGraphicFramePr>
        <xdr:cNvPr id="12" name="Chart 11">
          <a:extLst>
            <a:ext uri="{FF2B5EF4-FFF2-40B4-BE49-F238E27FC236}">
              <a16:creationId xmlns:a16="http://schemas.microsoft.com/office/drawing/2014/main" id="{C98EF744-1B06-42F5-BD9A-1F2F8CCF24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xdr:colOff>
      <xdr:row>0</xdr:row>
      <xdr:rowOff>45720</xdr:rowOff>
    </xdr:from>
    <xdr:to>
      <xdr:col>0</xdr:col>
      <xdr:colOff>1592580</xdr:colOff>
      <xdr:row>96</xdr:row>
      <xdr:rowOff>138545</xdr:rowOff>
    </xdr:to>
    <xdr:sp macro="" textlink="">
      <xdr:nvSpPr>
        <xdr:cNvPr id="2" name="Rectangle 1">
          <a:extLst>
            <a:ext uri="{FF2B5EF4-FFF2-40B4-BE49-F238E27FC236}">
              <a16:creationId xmlns:a16="http://schemas.microsoft.com/office/drawing/2014/main" id="{A28D39FB-C799-4981-A883-6ACF84041064}"/>
            </a:ext>
          </a:extLst>
        </xdr:cNvPr>
        <xdr:cNvSpPr/>
      </xdr:nvSpPr>
      <xdr:spPr>
        <a:xfrm>
          <a:off x="15240" y="45720"/>
          <a:ext cx="1577340" cy="17649305"/>
        </a:xfrm>
        <a:prstGeom prst="rect">
          <a:avLst/>
        </a:prstGeom>
        <a:solidFill>
          <a:srgbClr val="4F0C64"/>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0</xdr:col>
      <xdr:colOff>274320</xdr:colOff>
      <xdr:row>2</xdr:row>
      <xdr:rowOff>38100</xdr:rowOff>
    </xdr:from>
    <xdr:to>
      <xdr:col>0</xdr:col>
      <xdr:colOff>1287780</xdr:colOff>
      <xdr:row>7</xdr:row>
      <xdr:rowOff>175260</xdr:rowOff>
    </xdr:to>
    <xdr:pic>
      <xdr:nvPicPr>
        <xdr:cNvPr id="3" name="Picture 2">
          <a:hlinkClick xmlns:r="http://schemas.openxmlformats.org/officeDocument/2006/relationships" r:id="rId1"/>
          <a:extLst>
            <a:ext uri="{FF2B5EF4-FFF2-40B4-BE49-F238E27FC236}">
              <a16:creationId xmlns:a16="http://schemas.microsoft.com/office/drawing/2014/main" id="{94E37141-756C-473E-9D3E-638942BEF54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4320" y="403860"/>
          <a:ext cx="1013460" cy="1051560"/>
        </a:xfrm>
        <a:prstGeom prst="rect">
          <a:avLst/>
        </a:prstGeom>
      </xdr:spPr>
    </xdr:pic>
    <xdr:clientData/>
  </xdr:twoCellAnchor>
  <xdr:twoCellAnchor editAs="oneCell">
    <xdr:from>
      <xdr:col>0</xdr:col>
      <xdr:colOff>320040</xdr:colOff>
      <xdr:row>9</xdr:row>
      <xdr:rowOff>114300</xdr:rowOff>
    </xdr:from>
    <xdr:to>
      <xdr:col>0</xdr:col>
      <xdr:colOff>1174433</xdr:colOff>
      <xdr:row>14</xdr:row>
      <xdr:rowOff>76200</xdr:rowOff>
    </xdr:to>
    <xdr:pic>
      <xdr:nvPicPr>
        <xdr:cNvPr id="4" name="Graphic 3" descr="Database with solid fill">
          <a:hlinkClick xmlns:r="http://schemas.openxmlformats.org/officeDocument/2006/relationships" r:id="rId3"/>
          <a:extLst>
            <a:ext uri="{FF2B5EF4-FFF2-40B4-BE49-F238E27FC236}">
              <a16:creationId xmlns:a16="http://schemas.microsoft.com/office/drawing/2014/main" id="{C837760E-FB2C-472C-82E6-73002563A4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20040" y="1760220"/>
          <a:ext cx="854393" cy="876300"/>
        </a:xfrm>
        <a:prstGeom prst="rect">
          <a:avLst/>
        </a:prstGeom>
      </xdr:spPr>
    </xdr:pic>
    <xdr:clientData/>
  </xdr:twoCellAnchor>
  <xdr:twoCellAnchor editAs="oneCell">
    <xdr:from>
      <xdr:col>0</xdr:col>
      <xdr:colOff>355740</xdr:colOff>
      <xdr:row>16</xdr:row>
      <xdr:rowOff>20460</xdr:rowOff>
    </xdr:from>
    <xdr:to>
      <xdr:col>0</xdr:col>
      <xdr:colOff>1165860</xdr:colOff>
      <xdr:row>20</xdr:row>
      <xdr:rowOff>124726</xdr:rowOff>
    </xdr:to>
    <xdr:pic>
      <xdr:nvPicPr>
        <xdr:cNvPr id="5" name="Graphic 4" descr="Presentation with pie chart with solid fill">
          <a:hlinkClick xmlns:r="http://schemas.openxmlformats.org/officeDocument/2006/relationships" r:id="rId1"/>
          <a:extLst>
            <a:ext uri="{FF2B5EF4-FFF2-40B4-BE49-F238E27FC236}">
              <a16:creationId xmlns:a16="http://schemas.microsoft.com/office/drawing/2014/main" id="{2E9ECC68-0ADA-412B-B3DA-8F1E2E15B22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5740" y="2946540"/>
          <a:ext cx="810120" cy="835786"/>
        </a:xfrm>
        <a:prstGeom prst="rect">
          <a:avLst/>
        </a:prstGeom>
      </xdr:spPr>
    </xdr:pic>
    <xdr:clientData/>
  </xdr:twoCellAnchor>
  <xdr:twoCellAnchor editAs="oneCell">
    <xdr:from>
      <xdr:col>0</xdr:col>
      <xdr:colOff>379616</xdr:colOff>
      <xdr:row>22</xdr:row>
      <xdr:rowOff>87977</xdr:rowOff>
    </xdr:from>
    <xdr:to>
      <xdr:col>0</xdr:col>
      <xdr:colOff>1099853</xdr:colOff>
      <xdr:row>26</xdr:row>
      <xdr:rowOff>15240</xdr:rowOff>
    </xdr:to>
    <xdr:pic>
      <xdr:nvPicPr>
        <xdr:cNvPr id="6" name="Graphic 5" descr="Mathematics with solid fill">
          <a:hlinkClick xmlns:r="http://schemas.openxmlformats.org/officeDocument/2006/relationships" r:id="rId8"/>
          <a:extLst>
            <a:ext uri="{FF2B5EF4-FFF2-40B4-BE49-F238E27FC236}">
              <a16:creationId xmlns:a16="http://schemas.microsoft.com/office/drawing/2014/main" id="{1447E6A7-1350-42BE-ACBF-71D26FD457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9616" y="4111337"/>
          <a:ext cx="720237" cy="658783"/>
        </a:xfrm>
        <a:prstGeom prst="rect">
          <a:avLst/>
        </a:prstGeom>
      </xdr:spPr>
    </xdr:pic>
    <xdr:clientData/>
  </xdr:twoCellAnchor>
  <xdr:twoCellAnchor editAs="oneCell">
    <xdr:from>
      <xdr:col>0</xdr:col>
      <xdr:colOff>411479</xdr:colOff>
      <xdr:row>28</xdr:row>
      <xdr:rowOff>3465</xdr:rowOff>
    </xdr:from>
    <xdr:to>
      <xdr:col>0</xdr:col>
      <xdr:colOff>1060992</xdr:colOff>
      <xdr:row>31</xdr:row>
      <xdr:rowOff>167640</xdr:rowOff>
    </xdr:to>
    <xdr:pic>
      <xdr:nvPicPr>
        <xdr:cNvPr id="7" name="Graphic 6" descr="Upward trend with solid fill">
          <a:hlinkClick xmlns:r="http://schemas.openxmlformats.org/officeDocument/2006/relationships" r:id="rId11"/>
          <a:extLst>
            <a:ext uri="{FF2B5EF4-FFF2-40B4-BE49-F238E27FC236}">
              <a16:creationId xmlns:a16="http://schemas.microsoft.com/office/drawing/2014/main" id="{70B2C19B-8091-475A-AA52-27ADE7DB429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11479" y="5124105"/>
          <a:ext cx="649513" cy="712815"/>
        </a:xfrm>
        <a:prstGeom prst="rect">
          <a:avLst/>
        </a:prstGeom>
      </xdr:spPr>
    </xdr:pic>
    <xdr:clientData/>
  </xdr:twoCellAnchor>
  <xdr:twoCellAnchor>
    <xdr:from>
      <xdr:col>3</xdr:col>
      <xdr:colOff>513229</xdr:colOff>
      <xdr:row>20</xdr:row>
      <xdr:rowOff>108025</xdr:rowOff>
    </xdr:from>
    <xdr:to>
      <xdr:col>11</xdr:col>
      <xdr:colOff>504264</xdr:colOff>
      <xdr:row>38</xdr:row>
      <xdr:rowOff>91440</xdr:rowOff>
    </xdr:to>
    <xdr:sp macro="" textlink="">
      <xdr:nvSpPr>
        <xdr:cNvPr id="19" name="TextBox 18">
          <a:extLst>
            <a:ext uri="{FF2B5EF4-FFF2-40B4-BE49-F238E27FC236}">
              <a16:creationId xmlns:a16="http://schemas.microsoft.com/office/drawing/2014/main" id="{71DA7331-2727-4307-B863-4603D846EECA}"/>
            </a:ext>
          </a:extLst>
        </xdr:cNvPr>
        <xdr:cNvSpPr txBox="1"/>
      </xdr:nvSpPr>
      <xdr:spPr>
        <a:xfrm>
          <a:off x="3843169" y="3765625"/>
          <a:ext cx="8685455" cy="32752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n-US" sz="1100"/>
        </a:p>
        <a:p>
          <a:pPr algn="l"/>
          <a:r>
            <a:rPr lang="en-US" sz="1100" b="1"/>
            <a:t>SUITABLE</a:t>
          </a:r>
          <a:r>
            <a:rPr lang="en-US" sz="1100" b="1" baseline="0"/>
            <a:t> FORECAST METHOD</a:t>
          </a:r>
          <a:endParaRPr lang="en-US" sz="1100" b="1"/>
        </a:p>
        <a:p>
          <a:pPr algn="l"/>
          <a:r>
            <a:rPr lang="en-US" sz="1100"/>
            <a:t>Based</a:t>
          </a:r>
          <a:r>
            <a:rPr lang="en-US" sz="1100" baseline="0"/>
            <a:t> on the variety of sales figures generated by each Model, The </a:t>
          </a:r>
          <a:r>
            <a:rPr lang="en-US" sz="1100"/>
            <a:t>most suitable forecast method for the data is the </a:t>
          </a:r>
          <a:r>
            <a:rPr lang="en-US" sz="1100" b="1"/>
            <a:t>Exponential Triple</a:t>
          </a:r>
          <a:r>
            <a:rPr lang="en-US" sz="1100" b="1" baseline="0"/>
            <a:t> </a:t>
          </a:r>
          <a:r>
            <a:rPr lang="en-US" sz="1100" b="1"/>
            <a:t>Smoothing </a:t>
          </a:r>
          <a:r>
            <a:rPr lang="en-US" sz="1100"/>
            <a:t>method. </a:t>
          </a:r>
        </a:p>
        <a:p>
          <a:pPr algn="l"/>
          <a:endParaRPr lang="en-US" sz="1100"/>
        </a:p>
        <a:p>
          <a:pPr algn="l"/>
          <a:r>
            <a:rPr lang="en-US" sz="1100"/>
            <a:t>Reasons why Exponential Smoothing is a good fit and why other methods might not be ideal:</a:t>
          </a:r>
        </a:p>
        <a:p>
          <a:pPr algn="l"/>
          <a:endParaRPr lang="en-US" sz="1100" b="1"/>
        </a:p>
        <a:p>
          <a:pPr algn="l"/>
          <a:r>
            <a:rPr lang="en-US" sz="1100" b="1"/>
            <a:t>Exponential Smoothing: </a:t>
          </a:r>
        </a:p>
        <a:p>
          <a:pPr algn="l"/>
          <a:r>
            <a:rPr lang="en-US" sz="1100" i="1"/>
            <a:t>Seasonality</a:t>
          </a:r>
          <a:r>
            <a:rPr lang="en-US" sz="1100"/>
            <a:t>:The data appears to have a seasonal pattern, with sales increasing throughout Quarters 3 and 4, and then dipping in Quarters 1 and 2. Exponential smoothing inherently considers seasonality in its forecasting process.</a:t>
          </a:r>
        </a:p>
        <a:p>
          <a:pPr algn="l"/>
          <a:r>
            <a:rPr lang="en-US" sz="1100" i="1"/>
            <a:t>Time-Varying Trend: </a:t>
          </a:r>
          <a:r>
            <a:rPr lang="en-US" sz="1100"/>
            <a:t>The data suggests a possible upward trend in sales over time. Exponential smoothing can account for this by incorporating a trend factor into its calculations.</a:t>
          </a:r>
        </a:p>
        <a:p>
          <a:pPr algn="l"/>
          <a:endParaRPr lang="en-US" sz="1100"/>
        </a:p>
        <a:p>
          <a:pPr marL="0" marR="0" lvl="0" indent="0" algn="l"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Trend Analysis : </a:t>
          </a:r>
          <a:endParaRPr lang="en-GH">
            <a:effectLst/>
          </a:endParaRPr>
        </a:p>
        <a:p>
          <a:pPr algn="l"/>
          <a:r>
            <a:rPr lang="en-US" sz="1100"/>
            <a:t>While Trend analysis</a:t>
          </a:r>
          <a:r>
            <a:rPr lang="en-US" sz="1100" baseline="0"/>
            <a:t> </a:t>
          </a:r>
          <a:r>
            <a:rPr lang="en-US" sz="1100"/>
            <a:t> can capture trends, it may not be the best choice for seasonal data.</a:t>
          </a:r>
          <a:r>
            <a:rPr lang="en-US"/>
            <a:t>They might not effectively capture the recurring seasonal patterns present in the sales data, leading to inaccurate forecasts, especially during periods of peak or low sales.Trend analysis often assumes a constant trend in the data. The</a:t>
          </a:r>
          <a:r>
            <a:rPr lang="en-US" baseline="0"/>
            <a:t> Autopro Sales data</a:t>
          </a:r>
          <a:r>
            <a:rPr lang="en-US"/>
            <a:t> exhibits changing trends over time. Trend analysis methods might not adapt well to these changes, leading to forecasts that miss out on recent shifts in the data's direction</a:t>
          </a:r>
          <a:endParaRPr lang="en-GH"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1</xdr:colOff>
      <xdr:row>20</xdr:row>
      <xdr:rowOff>15240</xdr:rowOff>
    </xdr:from>
    <xdr:to>
      <xdr:col>7</xdr:col>
      <xdr:colOff>15240</xdr:colOff>
      <xdr:row>34</xdr:row>
      <xdr:rowOff>152400</xdr:rowOff>
    </xdr:to>
    <xdr:graphicFrame macro="">
      <xdr:nvGraphicFramePr>
        <xdr:cNvPr id="2" name="Chart 1">
          <a:extLst>
            <a:ext uri="{FF2B5EF4-FFF2-40B4-BE49-F238E27FC236}">
              <a16:creationId xmlns:a16="http://schemas.microsoft.com/office/drawing/2014/main" id="{84456B5D-15D6-4A31-B69C-F4FA10581F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15240</xdr:colOff>
      <xdr:row>0</xdr:row>
      <xdr:rowOff>45720</xdr:rowOff>
    </xdr:from>
    <xdr:to>
      <xdr:col>0</xdr:col>
      <xdr:colOff>1592580</xdr:colOff>
      <xdr:row>96</xdr:row>
      <xdr:rowOff>138545</xdr:rowOff>
    </xdr:to>
    <xdr:sp macro="" textlink="">
      <xdr:nvSpPr>
        <xdr:cNvPr id="3" name="Rectangle 2">
          <a:extLst>
            <a:ext uri="{FF2B5EF4-FFF2-40B4-BE49-F238E27FC236}">
              <a16:creationId xmlns:a16="http://schemas.microsoft.com/office/drawing/2014/main" id="{A47059FD-ACB9-4412-ACC6-5D95EE1C1620}"/>
            </a:ext>
          </a:extLst>
        </xdr:cNvPr>
        <xdr:cNvSpPr/>
      </xdr:nvSpPr>
      <xdr:spPr>
        <a:xfrm>
          <a:off x="15240" y="45720"/>
          <a:ext cx="1577340" cy="17649305"/>
        </a:xfrm>
        <a:prstGeom prst="rect">
          <a:avLst/>
        </a:prstGeom>
        <a:solidFill>
          <a:srgbClr val="4F0C64"/>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0</xdr:col>
      <xdr:colOff>274320</xdr:colOff>
      <xdr:row>2</xdr:row>
      <xdr:rowOff>38100</xdr:rowOff>
    </xdr:from>
    <xdr:to>
      <xdr:col>0</xdr:col>
      <xdr:colOff>1287780</xdr:colOff>
      <xdr:row>7</xdr:row>
      <xdr:rowOff>175260</xdr:rowOff>
    </xdr:to>
    <xdr:pic>
      <xdr:nvPicPr>
        <xdr:cNvPr id="4" name="Picture 3">
          <a:extLst>
            <a:ext uri="{FF2B5EF4-FFF2-40B4-BE49-F238E27FC236}">
              <a16:creationId xmlns:a16="http://schemas.microsoft.com/office/drawing/2014/main" id="{11C295FA-EF43-4DFF-B617-98F234A9FCE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4320" y="403860"/>
          <a:ext cx="1013460" cy="1051560"/>
        </a:xfrm>
        <a:prstGeom prst="rect">
          <a:avLst/>
        </a:prstGeom>
      </xdr:spPr>
    </xdr:pic>
    <xdr:clientData/>
  </xdr:twoCellAnchor>
  <xdr:twoCellAnchor editAs="oneCell">
    <xdr:from>
      <xdr:col>0</xdr:col>
      <xdr:colOff>320040</xdr:colOff>
      <xdr:row>9</xdr:row>
      <xdr:rowOff>114300</xdr:rowOff>
    </xdr:from>
    <xdr:to>
      <xdr:col>0</xdr:col>
      <xdr:colOff>1174433</xdr:colOff>
      <xdr:row>14</xdr:row>
      <xdr:rowOff>76200</xdr:rowOff>
    </xdr:to>
    <xdr:pic>
      <xdr:nvPicPr>
        <xdr:cNvPr id="5" name="Graphic 4" descr="Database with solid fill">
          <a:hlinkClick xmlns:r="http://schemas.openxmlformats.org/officeDocument/2006/relationships" r:id="rId3"/>
          <a:extLst>
            <a:ext uri="{FF2B5EF4-FFF2-40B4-BE49-F238E27FC236}">
              <a16:creationId xmlns:a16="http://schemas.microsoft.com/office/drawing/2014/main" id="{79A474A7-8B44-4A98-A000-29D37FA5B8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20040" y="1760220"/>
          <a:ext cx="854393" cy="876300"/>
        </a:xfrm>
        <a:prstGeom prst="rect">
          <a:avLst/>
        </a:prstGeom>
      </xdr:spPr>
    </xdr:pic>
    <xdr:clientData/>
  </xdr:twoCellAnchor>
  <xdr:twoCellAnchor editAs="oneCell">
    <xdr:from>
      <xdr:col>0</xdr:col>
      <xdr:colOff>355740</xdr:colOff>
      <xdr:row>16</xdr:row>
      <xdr:rowOff>20460</xdr:rowOff>
    </xdr:from>
    <xdr:to>
      <xdr:col>0</xdr:col>
      <xdr:colOff>1165860</xdr:colOff>
      <xdr:row>20</xdr:row>
      <xdr:rowOff>124726</xdr:rowOff>
    </xdr:to>
    <xdr:pic>
      <xdr:nvPicPr>
        <xdr:cNvPr id="6" name="Graphic 5" descr="Presentation with pie chart with solid fill">
          <a:hlinkClick xmlns:r="http://schemas.openxmlformats.org/officeDocument/2006/relationships" r:id="rId6"/>
          <a:extLst>
            <a:ext uri="{FF2B5EF4-FFF2-40B4-BE49-F238E27FC236}">
              <a16:creationId xmlns:a16="http://schemas.microsoft.com/office/drawing/2014/main" id="{5D52F28A-7C14-4961-83A5-07101B9E1B3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55740" y="2946540"/>
          <a:ext cx="810120" cy="835786"/>
        </a:xfrm>
        <a:prstGeom prst="rect">
          <a:avLst/>
        </a:prstGeom>
      </xdr:spPr>
    </xdr:pic>
    <xdr:clientData/>
  </xdr:twoCellAnchor>
  <xdr:twoCellAnchor editAs="oneCell">
    <xdr:from>
      <xdr:col>0</xdr:col>
      <xdr:colOff>379616</xdr:colOff>
      <xdr:row>22</xdr:row>
      <xdr:rowOff>87977</xdr:rowOff>
    </xdr:from>
    <xdr:to>
      <xdr:col>0</xdr:col>
      <xdr:colOff>1099853</xdr:colOff>
      <xdr:row>26</xdr:row>
      <xdr:rowOff>15240</xdr:rowOff>
    </xdr:to>
    <xdr:pic>
      <xdr:nvPicPr>
        <xdr:cNvPr id="7" name="Graphic 6" descr="Mathematics with solid fill">
          <a:hlinkClick xmlns:r="http://schemas.openxmlformats.org/officeDocument/2006/relationships" r:id="rId9"/>
          <a:extLst>
            <a:ext uri="{FF2B5EF4-FFF2-40B4-BE49-F238E27FC236}">
              <a16:creationId xmlns:a16="http://schemas.microsoft.com/office/drawing/2014/main" id="{D9FCA635-8896-48FF-B2FA-68C5A8BB202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379616" y="4111337"/>
          <a:ext cx="720237" cy="658783"/>
        </a:xfrm>
        <a:prstGeom prst="rect">
          <a:avLst/>
        </a:prstGeom>
      </xdr:spPr>
    </xdr:pic>
    <xdr:clientData/>
  </xdr:twoCellAnchor>
  <xdr:twoCellAnchor editAs="oneCell">
    <xdr:from>
      <xdr:col>0</xdr:col>
      <xdr:colOff>411479</xdr:colOff>
      <xdr:row>28</xdr:row>
      <xdr:rowOff>3465</xdr:rowOff>
    </xdr:from>
    <xdr:to>
      <xdr:col>0</xdr:col>
      <xdr:colOff>1060992</xdr:colOff>
      <xdr:row>31</xdr:row>
      <xdr:rowOff>167640</xdr:rowOff>
    </xdr:to>
    <xdr:pic>
      <xdr:nvPicPr>
        <xdr:cNvPr id="8" name="Graphic 7" descr="Upward trend with solid fill">
          <a:hlinkClick xmlns:r="http://schemas.openxmlformats.org/officeDocument/2006/relationships" r:id="rId12"/>
          <a:extLst>
            <a:ext uri="{FF2B5EF4-FFF2-40B4-BE49-F238E27FC236}">
              <a16:creationId xmlns:a16="http://schemas.microsoft.com/office/drawing/2014/main" id="{7B81A0D0-7150-456E-98D7-3DFA3CCE55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11479" y="5124105"/>
          <a:ext cx="649513" cy="71281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15240</xdr:colOff>
      <xdr:row>0</xdr:row>
      <xdr:rowOff>45720</xdr:rowOff>
    </xdr:from>
    <xdr:to>
      <xdr:col>0</xdr:col>
      <xdr:colOff>1592580</xdr:colOff>
      <xdr:row>96</xdr:row>
      <xdr:rowOff>138545</xdr:rowOff>
    </xdr:to>
    <xdr:sp macro="" textlink="">
      <xdr:nvSpPr>
        <xdr:cNvPr id="9" name="Rectangle 8">
          <a:extLst>
            <a:ext uri="{FF2B5EF4-FFF2-40B4-BE49-F238E27FC236}">
              <a16:creationId xmlns:a16="http://schemas.microsoft.com/office/drawing/2014/main" id="{B3C51069-0710-4EDA-894A-4384423E168B}"/>
            </a:ext>
          </a:extLst>
        </xdr:cNvPr>
        <xdr:cNvSpPr/>
      </xdr:nvSpPr>
      <xdr:spPr>
        <a:xfrm>
          <a:off x="15240" y="45720"/>
          <a:ext cx="1577340" cy="17649305"/>
        </a:xfrm>
        <a:prstGeom prst="rect">
          <a:avLst/>
        </a:prstGeom>
        <a:solidFill>
          <a:srgbClr val="4F0C64"/>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H" sz="1100"/>
        </a:p>
      </xdr:txBody>
    </xdr:sp>
    <xdr:clientData/>
  </xdr:twoCellAnchor>
  <xdr:twoCellAnchor editAs="oneCell">
    <xdr:from>
      <xdr:col>0</xdr:col>
      <xdr:colOff>274320</xdr:colOff>
      <xdr:row>2</xdr:row>
      <xdr:rowOff>38100</xdr:rowOff>
    </xdr:from>
    <xdr:to>
      <xdr:col>0</xdr:col>
      <xdr:colOff>1287780</xdr:colOff>
      <xdr:row>7</xdr:row>
      <xdr:rowOff>175260</xdr:rowOff>
    </xdr:to>
    <xdr:pic>
      <xdr:nvPicPr>
        <xdr:cNvPr id="10" name="Picture 9">
          <a:extLst>
            <a:ext uri="{FF2B5EF4-FFF2-40B4-BE49-F238E27FC236}">
              <a16:creationId xmlns:a16="http://schemas.microsoft.com/office/drawing/2014/main" id="{5AD2D0B8-4BA2-4893-99A6-8CDDCEE8A08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320" y="403860"/>
          <a:ext cx="1013460" cy="1051560"/>
        </a:xfrm>
        <a:prstGeom prst="rect">
          <a:avLst/>
        </a:prstGeom>
      </xdr:spPr>
    </xdr:pic>
    <xdr:clientData/>
  </xdr:twoCellAnchor>
  <xdr:twoCellAnchor editAs="oneCell">
    <xdr:from>
      <xdr:col>0</xdr:col>
      <xdr:colOff>320040</xdr:colOff>
      <xdr:row>9</xdr:row>
      <xdr:rowOff>114300</xdr:rowOff>
    </xdr:from>
    <xdr:to>
      <xdr:col>0</xdr:col>
      <xdr:colOff>1174433</xdr:colOff>
      <xdr:row>14</xdr:row>
      <xdr:rowOff>76200</xdr:rowOff>
    </xdr:to>
    <xdr:pic>
      <xdr:nvPicPr>
        <xdr:cNvPr id="11" name="Graphic 10" descr="Database with solid fill">
          <a:hlinkClick xmlns:r="http://schemas.openxmlformats.org/officeDocument/2006/relationships" r:id="rId2"/>
          <a:extLst>
            <a:ext uri="{FF2B5EF4-FFF2-40B4-BE49-F238E27FC236}">
              <a16:creationId xmlns:a16="http://schemas.microsoft.com/office/drawing/2014/main" id="{AC0F6145-7403-4028-9FB5-584F694637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20040" y="1760220"/>
          <a:ext cx="854393" cy="876300"/>
        </a:xfrm>
        <a:prstGeom prst="rect">
          <a:avLst/>
        </a:prstGeom>
      </xdr:spPr>
    </xdr:pic>
    <xdr:clientData/>
  </xdr:twoCellAnchor>
  <xdr:twoCellAnchor editAs="oneCell">
    <xdr:from>
      <xdr:col>0</xdr:col>
      <xdr:colOff>355740</xdr:colOff>
      <xdr:row>16</xdr:row>
      <xdr:rowOff>20460</xdr:rowOff>
    </xdr:from>
    <xdr:to>
      <xdr:col>0</xdr:col>
      <xdr:colOff>1165860</xdr:colOff>
      <xdr:row>20</xdr:row>
      <xdr:rowOff>124726</xdr:rowOff>
    </xdr:to>
    <xdr:pic>
      <xdr:nvPicPr>
        <xdr:cNvPr id="12" name="Graphic 11" descr="Presentation with pie chart with solid fill">
          <a:hlinkClick xmlns:r="http://schemas.openxmlformats.org/officeDocument/2006/relationships" r:id="rId5"/>
          <a:extLst>
            <a:ext uri="{FF2B5EF4-FFF2-40B4-BE49-F238E27FC236}">
              <a16:creationId xmlns:a16="http://schemas.microsoft.com/office/drawing/2014/main" id="{FC2F64F8-9BBD-48EE-ACD3-5A397FD6FC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5740" y="2946540"/>
          <a:ext cx="810120" cy="835786"/>
        </a:xfrm>
        <a:prstGeom prst="rect">
          <a:avLst/>
        </a:prstGeom>
      </xdr:spPr>
    </xdr:pic>
    <xdr:clientData/>
  </xdr:twoCellAnchor>
  <xdr:twoCellAnchor editAs="oneCell">
    <xdr:from>
      <xdr:col>0</xdr:col>
      <xdr:colOff>379616</xdr:colOff>
      <xdr:row>22</xdr:row>
      <xdr:rowOff>87977</xdr:rowOff>
    </xdr:from>
    <xdr:to>
      <xdr:col>0</xdr:col>
      <xdr:colOff>1099853</xdr:colOff>
      <xdr:row>26</xdr:row>
      <xdr:rowOff>15240</xdr:rowOff>
    </xdr:to>
    <xdr:pic>
      <xdr:nvPicPr>
        <xdr:cNvPr id="13" name="Graphic 12" descr="Mathematics with solid fill">
          <a:hlinkClick xmlns:r="http://schemas.openxmlformats.org/officeDocument/2006/relationships" r:id="rId8"/>
          <a:extLst>
            <a:ext uri="{FF2B5EF4-FFF2-40B4-BE49-F238E27FC236}">
              <a16:creationId xmlns:a16="http://schemas.microsoft.com/office/drawing/2014/main" id="{8F9B8241-4DF6-4947-A227-5537BAE9E8F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379616" y="4111337"/>
          <a:ext cx="720237" cy="658783"/>
        </a:xfrm>
        <a:prstGeom prst="rect">
          <a:avLst/>
        </a:prstGeom>
      </xdr:spPr>
    </xdr:pic>
    <xdr:clientData/>
  </xdr:twoCellAnchor>
  <xdr:twoCellAnchor editAs="oneCell">
    <xdr:from>
      <xdr:col>0</xdr:col>
      <xdr:colOff>411479</xdr:colOff>
      <xdr:row>28</xdr:row>
      <xdr:rowOff>3465</xdr:rowOff>
    </xdr:from>
    <xdr:to>
      <xdr:col>0</xdr:col>
      <xdr:colOff>1060992</xdr:colOff>
      <xdr:row>31</xdr:row>
      <xdr:rowOff>167640</xdr:rowOff>
    </xdr:to>
    <xdr:pic>
      <xdr:nvPicPr>
        <xdr:cNvPr id="14" name="Graphic 13" descr="Upward trend with solid fill">
          <a:hlinkClick xmlns:r="http://schemas.openxmlformats.org/officeDocument/2006/relationships" r:id="rId11"/>
          <a:extLst>
            <a:ext uri="{FF2B5EF4-FFF2-40B4-BE49-F238E27FC236}">
              <a16:creationId xmlns:a16="http://schemas.microsoft.com/office/drawing/2014/main" id="{4472615B-F2E8-47BC-AAC6-EFF1E44DFC5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11479" y="5124105"/>
          <a:ext cx="649513" cy="712815"/>
        </a:xfrm>
        <a:prstGeom prst="rect">
          <a:avLst/>
        </a:prstGeom>
      </xdr:spPr>
    </xdr:pic>
    <xdr:clientData/>
  </xdr:twoCellAnchor>
  <xdr:twoCellAnchor>
    <xdr:from>
      <xdr:col>6</xdr:col>
      <xdr:colOff>198120</xdr:colOff>
      <xdr:row>3</xdr:row>
      <xdr:rowOff>22860</xdr:rowOff>
    </xdr:from>
    <xdr:to>
      <xdr:col>12</xdr:col>
      <xdr:colOff>53340</xdr:colOff>
      <xdr:row>18</xdr:row>
      <xdr:rowOff>38100</xdr:rowOff>
    </xdr:to>
    <xdr:graphicFrame macro="">
      <xdr:nvGraphicFramePr>
        <xdr:cNvPr id="15" name="Chart 14">
          <a:extLst>
            <a:ext uri="{FF2B5EF4-FFF2-40B4-BE49-F238E27FC236}">
              <a16:creationId xmlns:a16="http://schemas.microsoft.com/office/drawing/2014/main" id="{FCC74D28-D8EB-45AC-A614-4238AB1A1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53340</xdr:colOff>
      <xdr:row>21</xdr:row>
      <xdr:rowOff>133350</xdr:rowOff>
    </xdr:from>
    <xdr:to>
      <xdr:col>6</xdr:col>
      <xdr:colOff>60960</xdr:colOff>
      <xdr:row>36</xdr:row>
      <xdr:rowOff>133350</xdr:rowOff>
    </xdr:to>
    <xdr:graphicFrame macro="">
      <xdr:nvGraphicFramePr>
        <xdr:cNvPr id="16" name="Chart 15">
          <a:extLst>
            <a:ext uri="{FF2B5EF4-FFF2-40B4-BE49-F238E27FC236}">
              <a16:creationId xmlns:a16="http://schemas.microsoft.com/office/drawing/2014/main" id="{B76A3DF8-CF5A-4FE0-90CC-2F1DF606EB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394449</xdr:colOff>
      <xdr:row>0</xdr:row>
      <xdr:rowOff>1</xdr:rowOff>
    </xdr:from>
    <xdr:to>
      <xdr:col>1</xdr:col>
      <xdr:colOff>259977</xdr:colOff>
      <xdr:row>1</xdr:row>
      <xdr:rowOff>1004047</xdr:rowOff>
    </xdr:to>
    <xdr:pic>
      <xdr:nvPicPr>
        <xdr:cNvPr id="3" name="Picture 2">
          <a:hlinkClick xmlns:r="http://schemas.openxmlformats.org/officeDocument/2006/relationships" r:id="rId1"/>
          <a:extLst>
            <a:ext uri="{FF2B5EF4-FFF2-40B4-BE49-F238E27FC236}">
              <a16:creationId xmlns:a16="http://schemas.microsoft.com/office/drawing/2014/main" id="{A4CB4119-AA37-4706-8BBD-0F12F9C4FB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94449" y="1"/>
          <a:ext cx="1129552" cy="112955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bdul Nasir Rashid Saleh" refreshedDate="45387.647562731479" createdVersion="7" refreshedVersion="7" minRefreshableVersion="3" recordCount="2747">
  <cacheSource type="worksheet">
    <worksheetSource name="Table1"/>
  </cacheSource>
  <cacheFields count="21">
    <cacheField name="ORDERNUMBER" numFmtId="0">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2">
      <sharedItems containsSemiMixedTypes="0" containsString="0" containsNumber="1" minValue="26.88" maxValue="252.87"/>
    </cacheField>
    <cacheField name="ORDERLINENUMBER" numFmtId="0">
      <sharedItems containsSemiMixedTypes="0" containsString="0" containsNumber="1" containsInteger="1" minValue="1" maxValue="18"/>
    </cacheField>
    <cacheField name="SALES" numFmtId="43">
      <sharedItems containsSemiMixedTypes="0" containsString="0" containsNumber="1" minValue="482.13" maxValue="14082.8"/>
    </cacheField>
    <cacheField name="ORDERDATE" numFmtId="0">
      <sharedItems containsSemiMixedTypes="0" containsNonDate="0" containsDate="1" containsString="0" minDate="2021-11-06T00:00:00" maxDate="2024-04-01T00:00:00"/>
    </cacheField>
    <cacheField name="DAYS_SINCE_LAST_ORDER" numFmtId="1">
      <sharedItems containsSemiMixedTypes="0" containsString="0" containsNumber="1" containsInteger="1" minValue="5" maxValue="881"/>
    </cacheField>
    <cacheField name="STATUS" numFmtId="0">
      <sharedItems/>
    </cacheField>
    <cacheField name="PRODUCTLINE" numFmtId="0">
      <sharedItems/>
    </cacheField>
    <cacheField name="MSRP" numFmtId="2">
      <sharedItems containsSemiMixedTypes="0" containsString="0" containsNumber="1" containsInteger="1" minValue="33" maxValue="214"/>
    </cacheField>
    <cacheField name="SPV" numFmtId="2">
      <sharedItems containsSemiMixedTypes="0" containsString="0" containsNumber="1" minValue="-154.63999999999999" maxValue="219.87"/>
    </cacheField>
    <cacheField name="PRODUCTCODE" numFmtId="0">
      <sharedItems/>
    </cacheField>
    <cacheField name="CUSTOMERNAME" numFmtId="0">
      <sharedItems/>
    </cacheField>
    <cacheField name="PHONE" numFmtId="0">
      <sharedItems containsMixedTypes="1" containsNumber="1" containsInteger="1" minValue="2015559350" maxValue="9145554562"/>
    </cacheField>
    <cacheField name="ADDRESSLINE1" numFmtId="0">
      <sharedItems/>
    </cacheField>
    <cacheField name="CITY" numFmtId="0">
      <sharedItems/>
    </cacheField>
    <cacheField name="POSTALCODE" numFmtId="0">
      <sharedItems containsMixedTypes="1" containsNumber="1" containsInteger="1" minValue="2" maxValue="97823"/>
    </cacheField>
    <cacheField name="COUNTRY" numFmtId="0">
      <sharedItems count="19">
        <s v="Singapore"/>
        <s v="USA"/>
        <s v="Belgium"/>
        <s v="Austria"/>
        <s v="France"/>
        <s v="Australia"/>
        <s v="Italy"/>
        <s v="Japan"/>
        <s v="Spain"/>
        <s v="UK"/>
        <s v="Sweden"/>
        <s v="Denmark"/>
        <s v="Germany"/>
        <s v="Switzerland"/>
        <s v="Canada"/>
        <s v="Finland"/>
        <s v="Ireland"/>
        <s v="Norway"/>
        <s v="Philippines"/>
      </sharedItems>
    </cacheField>
    <cacheField name="CONTACTLASTNAME" numFmtId="0">
      <sharedItems/>
    </cacheField>
    <cacheField name="CONTACTFIRSTNAME" numFmtId="0">
      <sharedItems/>
    </cacheField>
    <cacheField name="DEALSIZ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bdul Nasir Rashid Saleh" refreshedDate="45387.660915740744" createdVersion="7" refreshedVersion="7" minRefreshableVersion="3" recordCount="2747">
  <cacheSource type="worksheet">
    <worksheetSource name="Table1"/>
  </cacheSource>
  <cacheFields count="23">
    <cacheField name="ORDERNUMBER" numFmtId="0">
      <sharedItems containsSemiMixedTypes="0" containsString="0" containsNumber="1" containsInteger="1" minValue="10100" maxValue="10425"/>
    </cacheField>
    <cacheField name="QUANTITYORDERED" numFmtId="1">
      <sharedItems containsSemiMixedTypes="0" containsString="0" containsNumber="1" containsInteger="1" minValue="6" maxValue="97"/>
    </cacheField>
    <cacheField name="PRICEEACH" numFmtId="2">
      <sharedItems containsSemiMixedTypes="0" containsString="0" containsNumber="1" minValue="26.88" maxValue="252.87"/>
    </cacheField>
    <cacheField name="ORDERLINENUMBER" numFmtId="0">
      <sharedItems containsSemiMixedTypes="0" containsString="0" containsNumber="1" containsInteger="1" minValue="1" maxValue="18"/>
    </cacheField>
    <cacheField name="SALES" numFmtId="43">
      <sharedItems containsSemiMixedTypes="0" containsString="0" containsNumber="1" minValue="482.13" maxValue="14082.8"/>
    </cacheField>
    <cacheField name="ORDERDATE" numFmtId="0">
      <sharedItems containsSemiMixedTypes="0" containsNonDate="0" containsDate="1" containsString="0" minDate="2021-11-06T00:00:00" maxDate="2024-04-01T00:00:00" count="246">
        <d v="2024-02-23T00:00:00"/>
        <d v="2024-02-22T00:00:00"/>
        <d v="2024-03-30T00:00:00"/>
        <d v="2024-03-17T00:00:00"/>
        <d v="2024-03-31T00:00:00"/>
        <d v="2024-02-03T00:00:00"/>
        <d v="2024-03-29T00:00:00"/>
        <d v="2024-03-10T00:00:00"/>
        <d v="2024-03-06T00:00:00"/>
        <d v="2024-03-09T00:00:00"/>
        <d v="2024-03-03T00:00:00"/>
        <d v="2024-02-01T00:00:00"/>
        <d v="2023-12-17T00:00:00"/>
        <d v="2023-12-03T00:00:00"/>
        <d v="2023-11-23T00:00:00"/>
        <d v="2023-11-20T00:00:00"/>
        <d v="2023-11-19T00:00:00"/>
        <d v="2023-10-17T00:00:00"/>
        <d v="2023-10-10T00:00:00"/>
        <d v="2023-10-03T00:00:00"/>
        <d v="2023-10-02T00:00:00"/>
        <d v="2023-09-25T00:00:00"/>
        <d v="2023-09-19T00:00:00"/>
        <d v="2023-09-17T00:00:00"/>
        <d v="2023-09-15T00:00:00"/>
        <d v="2023-09-12T00:00:00"/>
        <d v="2023-09-10T00:00:00"/>
        <d v="2023-09-09T00:00:00"/>
        <d v="2023-09-05T00:00:00"/>
        <d v="2023-09-04T00:00:00"/>
        <d v="2023-08-22T00:00:00"/>
        <d v="2023-08-16T00:00:00"/>
        <d v="2023-08-15T00:00:00"/>
        <d v="2023-08-14T00:00:00"/>
        <d v="2023-08-11T00:00:00"/>
        <d v="2023-07-01T00:00:00"/>
        <d v="2023-06-30T00:00:00"/>
        <d v="2023-06-27T00:00:00"/>
        <d v="2023-06-20T00:00:00"/>
        <d v="2023-06-19T00:00:00"/>
        <d v="2023-06-17T00:00:00"/>
        <d v="2023-06-02T00:00:00"/>
        <d v="2023-05-20T00:00:00"/>
        <d v="2023-05-06T00:00:00"/>
        <d v="2023-04-30T00:00:00"/>
        <d v="2023-04-17T00:00:00"/>
        <d v="2023-04-15T00:00:00"/>
        <d v="2023-03-26T00:00:00"/>
        <d v="2023-03-08T00:00:00"/>
        <d v="2023-03-07T00:00:00"/>
        <d v="2023-03-01T00:00:00"/>
        <d v="2023-02-12T00:00:00"/>
        <d v="2023-02-09T00:00:00"/>
        <d v="2023-02-05T00:00:00"/>
        <d v="2022-12-20T00:00:00"/>
        <d v="2022-12-12T00:00:00"/>
        <d v="2022-11-26T00:00:00"/>
        <d v="2022-11-16T00:00:00"/>
        <d v="2022-11-02T00:00:00"/>
        <d v="2022-10-02T00:00:00"/>
        <d v="2022-09-21T00:00:00"/>
        <d v="2022-09-14T00:00:00"/>
        <d v="2022-09-12T00:00:00"/>
        <d v="2022-09-06T00:00:00"/>
        <d v="2022-09-04T00:00:00"/>
        <d v="2022-08-28T00:00:00"/>
        <d v="2022-08-23T00:00:00"/>
        <d v="2022-08-17T00:00:00"/>
        <d v="2022-08-08T00:00:00"/>
        <d v="2022-08-06T00:00:00"/>
        <d v="2022-07-28T00:00:00"/>
        <d v="2022-07-19T00:00:00"/>
        <d v="2022-07-12T00:00:00"/>
        <d v="2022-06-25T00:00:00"/>
        <d v="2022-06-13T00:00:00"/>
        <d v="2022-06-01T00:00:00"/>
        <d v="2022-05-16T00:00:00"/>
        <d v="2022-05-02T00:00:00"/>
        <d v="2022-05-01T00:00:00"/>
        <d v="2022-04-03T00:00:00"/>
        <d v="2022-03-08T00:00:00"/>
        <d v="2022-02-28T00:00:00"/>
        <d v="2022-01-18T00:00:00"/>
        <d v="2021-12-24T00:00:00"/>
        <d v="2024-03-13T00:00:00"/>
        <d v="2024-01-03T00:00:00"/>
        <d v="2024-01-01T00:00:00"/>
        <d v="2023-12-22T00:00:00"/>
        <d v="2023-12-16T00:00:00"/>
        <d v="2023-11-12T00:00:00"/>
        <d v="2023-11-06T00:00:00"/>
        <d v="2023-09-29T00:00:00"/>
        <d v="2023-09-23T00:00:00"/>
        <d v="2023-09-21T00:00:00"/>
        <d v="2023-09-20T00:00:00"/>
        <d v="2023-09-01T00:00:00"/>
        <d v="2023-07-15T00:00:00"/>
        <d v="2023-07-09T00:00:00"/>
        <d v="2023-07-08T00:00:00"/>
        <d v="2023-06-21T00:00:00"/>
        <d v="2023-05-23T00:00:00"/>
        <d v="2023-05-21T00:00:00"/>
        <d v="2023-05-19T00:00:00"/>
        <d v="2023-04-24T00:00:00"/>
        <d v="2023-03-04T00:00:00"/>
        <d v="2023-02-13T00:00:00"/>
        <d v="2022-12-26T00:00:00"/>
        <d v="2022-12-22T00:00:00"/>
        <d v="2022-12-10T00:00:00"/>
        <d v="2022-12-04T00:00:00"/>
        <d v="2022-11-15T00:00:00"/>
        <d v="2022-11-12T00:00:00"/>
        <d v="2022-10-05T00:00:00"/>
        <d v="2022-09-25T00:00:00"/>
        <d v="2022-09-20T00:00:00"/>
        <d v="2022-09-13T00:00:00"/>
        <d v="2022-09-11T00:00:00"/>
        <d v="2022-09-08T00:00:00"/>
        <d v="2022-09-05T00:00:00"/>
        <d v="2022-08-21T00:00:00"/>
        <d v="2022-08-20T00:00:00"/>
        <d v="2022-07-21T00:00:00"/>
        <d v="2022-07-11T00:00:00"/>
        <d v="2022-07-05T00:00:00"/>
        <d v="2022-06-08T00:00:00"/>
        <d v="2022-04-16T00:00:00"/>
        <d v="2022-03-28T00:00:00"/>
        <d v="2022-03-21T00:00:00"/>
        <d v="2022-02-16T00:00:00"/>
        <d v="2022-02-01T00:00:00"/>
        <d v="2022-01-26T00:00:00"/>
        <d v="2024-03-05T00:00:00"/>
        <d v="2024-01-30T00:00:00"/>
        <d v="2024-01-28T00:00:00"/>
        <d v="2024-01-15T00:00:00"/>
        <d v="2024-01-04T00:00:00"/>
        <d v="2023-12-10T00:00:00"/>
        <d v="2023-12-02T00:00:00"/>
        <d v="2023-12-01T00:00:00"/>
        <d v="2023-11-07T00:00:00"/>
        <d v="2023-11-05T00:00:00"/>
        <d v="2023-10-15T00:00:00"/>
        <d v="2023-10-09T00:00:00"/>
        <d v="2023-09-24T00:00:00"/>
        <d v="2023-09-03T00:00:00"/>
        <d v="2023-08-13T00:00:00"/>
        <d v="2023-04-01T00:00:00"/>
        <d v="2023-03-05T00:00:00"/>
        <d v="2023-02-03T00:00:00"/>
        <d v="2023-01-20T00:00:00"/>
        <d v="2023-01-11T00:00:00"/>
        <d v="2022-09-26T00:00:00"/>
        <d v="2022-08-10T00:00:00"/>
        <d v="2022-08-05T00:00:00"/>
        <d v="2022-08-04T00:00:00"/>
        <d v="2022-03-01T00:00:00"/>
        <d v="2021-12-11T00:00:00"/>
        <d v="2021-11-29T00:00:00"/>
        <d v="2021-11-06T00:00:00"/>
        <d v="2024-03-01T00:00:00"/>
        <d v="2023-10-07T00:00:00"/>
        <d v="2023-10-01T00:00:00"/>
        <d v="2023-08-21T00:00:00"/>
        <d v="2023-07-30T00:00:00"/>
        <d v="2023-07-16T00:00:00"/>
        <d v="2023-06-06T00:00:00"/>
        <d v="2023-02-02T00:00:00"/>
        <d v="2022-12-18T00:00:00"/>
        <d v="2022-09-07T00:00:00"/>
        <d v="2022-07-25T00:00:00"/>
        <d v="2022-06-10T00:00:00"/>
        <d v="2022-04-27T00:00:00"/>
        <d v="2022-01-24T00:00:00"/>
        <d v="2021-12-01T00:00:00"/>
        <d v="2024-02-08T00:00:00"/>
        <d v="2024-01-23T00:00:00"/>
        <d v="2024-01-09T00:00:00"/>
        <d v="2023-12-09T00:00:00"/>
        <d v="2023-11-26T00:00:00"/>
        <d v="2023-08-29T00:00:00"/>
        <d v="2023-08-06T00:00:00"/>
        <d v="2023-07-10T00:00:00"/>
        <d v="2023-07-03T00:00:00"/>
        <d v="2023-04-28T00:00:00"/>
        <d v="2023-04-04T00:00:00"/>
        <d v="2023-01-10T00:00:00"/>
        <d v="2023-01-02T00:00:00"/>
        <d v="2022-10-03T00:00:00"/>
        <d v="2022-08-22T00:00:00"/>
        <d v="2023-12-28T00:00:00"/>
        <d v="2022-11-22T00:00:00"/>
        <d v="2022-10-09T00:00:00"/>
        <d v="2022-09-18T00:00:00"/>
        <d v="2022-05-04T00:00:00"/>
        <d v="2022-03-07T00:00:00"/>
        <d v="2021-11-09T00:00:00"/>
        <d v="2023-09-02T00:00:00"/>
        <d v="2023-07-07T00:00:00"/>
        <d v="2023-06-09T00:00:00"/>
        <d v="2023-04-14T00:00:00"/>
        <d v="2023-03-18T00:00:00"/>
        <d v="2022-12-19T00:00:00"/>
        <d v="2022-05-24T00:00:00"/>
        <d v="2022-05-10T00:00:00"/>
        <d v="2022-03-20T00:00:00"/>
        <d v="2022-01-10T00:00:00"/>
        <d v="2022-01-03T00:00:00"/>
        <d v="2021-12-17T00:00:00"/>
        <d v="2023-10-04T00:00:00"/>
        <d v="2023-03-11T00:00:00"/>
        <d v="2022-11-29T00:00:00"/>
        <d v="2022-09-27T00:00:00"/>
        <d v="2022-02-11T00:00:00"/>
        <d v="2022-02-04T00:00:00"/>
        <d v="2023-09-22T00:00:00"/>
        <d v="2023-06-04T00:00:00"/>
        <d v="2024-01-10T00:00:00"/>
        <d v="2023-09-16T00:00:00"/>
        <d v="2023-04-08T00:00:00"/>
        <d v="2023-01-29T00:00:00"/>
        <d v="2022-10-01T00:00:00"/>
        <d v="2022-07-03T00:00:00"/>
        <d v="2022-12-21T00:00:00"/>
        <d v="2022-04-12T00:00:00"/>
        <d v="2022-08-02T00:00:00"/>
        <d v="2024-01-17T00:00:00"/>
        <d v="2023-07-27T00:00:00"/>
        <d v="2023-05-16T00:00:00"/>
        <d v="2022-04-06T00:00:00"/>
        <d v="2023-02-26T00:00:00"/>
        <d v="2023-11-10T00:00:00"/>
        <d v="2023-01-15T00:00:00"/>
        <d v="2023-12-08T00:00:00"/>
        <d v="2023-05-07T00:00:00"/>
        <d v="2022-02-21T00:00:00"/>
        <d v="2023-06-28T00:00:00"/>
        <d v="2021-11-10T00:00:00"/>
        <d v="2022-09-19T00:00:00"/>
        <d v="2023-01-19T00:00:00"/>
        <d v="2022-12-02T00:00:00"/>
        <d v="2024-01-02T00:00:00"/>
        <d v="2024-02-07T00:00:00"/>
        <d v="2023-05-02T00:00:00"/>
        <d v="2023-02-20T00:00:00"/>
        <d v="2024-02-14T00:00:00"/>
        <d v="2024-02-15T00:00:00"/>
      </sharedItems>
      <fieldGroup par="22" base="5">
        <rangePr groupBy="months" startDate="2021-11-06T00:00:00" endDate="2024-04-01T00:00:00"/>
        <groupItems count="14">
          <s v="&lt;06/11/2021"/>
          <s v="Jan"/>
          <s v="Feb"/>
          <s v="Mar"/>
          <s v="Apr"/>
          <s v="May"/>
          <s v="Jun"/>
          <s v="Jul"/>
          <s v="Aug"/>
          <s v="Sep"/>
          <s v="Oct"/>
          <s v="Nov"/>
          <s v="Dec"/>
          <s v="&gt;01/04/2024"/>
        </groupItems>
      </fieldGroup>
    </cacheField>
    <cacheField name="DAYS_SINCE_LAST_ORDER" numFmtId="1">
      <sharedItems containsSemiMixedTypes="0" containsString="0" containsNumber="1" containsInteger="1" minValue="5" maxValue="881"/>
    </cacheField>
    <cacheField name="STATUS" numFmtId="0">
      <sharedItems count="6">
        <s v="Shipped"/>
        <s v="On Hold"/>
        <s v="In Process"/>
        <s v="Disputed"/>
        <s v="Resolved"/>
        <s v="Cancelled"/>
      </sharedItems>
    </cacheField>
    <cacheField name="PRODUCTLINE" numFmtId="0">
      <sharedItems count="7">
        <s v="Vintage Cars"/>
        <s v="Classic Cars"/>
        <s v="Trucks and Buses"/>
        <s v="Planes"/>
        <s v="Motorcycles"/>
        <s v="Ships"/>
        <s v="Trains"/>
      </sharedItems>
    </cacheField>
    <cacheField name="MSRP" numFmtId="2">
      <sharedItems containsSemiMixedTypes="0" containsString="0" containsNumber="1" containsInteger="1" minValue="33" maxValue="214"/>
    </cacheField>
    <cacheField name="SPV" numFmtId="2">
      <sharedItems containsSemiMixedTypes="0" containsString="0" containsNumber="1" minValue="-154.63999999999999" maxValue="219.87"/>
    </cacheField>
    <cacheField name="PRODUCTCODE" numFmtId="0">
      <sharedItems/>
    </cacheField>
    <cacheField name="CUSTOMERNAME" numFmtId="0">
      <sharedItems count="89">
        <s v="Handji Gifts&amp; Co"/>
        <s v="The Sharp Gifts Warehouse"/>
        <s v="Petit Auto"/>
        <s v="Salzburg Collectables"/>
        <s v="La Rochelle Gifts"/>
        <s v="Tekni Collectables Inc."/>
        <s v="Souveniers And Things Co."/>
        <s v="L'ordine Souveniers"/>
        <s v="Tokyo Collectables, Ltd"/>
        <s v="Gifts4AllAges.com"/>
        <s v="Australian Collectables, Ltd"/>
        <s v="Euro Shopping Channel"/>
        <s v="Mini Gifts Distributors Ltd."/>
        <s v="Anna's Decorations, Ltd"/>
        <s v="Stylish Desk Decors, Co."/>
        <s v="Marseille Mini Autos"/>
        <s v="Volvo Model Replicas, Co"/>
        <s v="AV Stores, Co."/>
        <s v="Motor Mint Distributors Inc."/>
        <s v="Land of Toys Inc."/>
        <s v="Rovelli Gifts"/>
        <s v="Danish Wholesale Imports"/>
        <s v="Vitachrome Inc."/>
        <s v="Online Diecast Creations Co."/>
        <s v="Heintze Collectables"/>
        <s v="Toms Spezialitten, Ltd"/>
        <s v="Mini Classics"/>
        <s v="Auto Assoc. &amp; Cie."/>
        <s v="Vida Sport, Ltd"/>
        <s v="Marta's Replicas Co."/>
        <s v="Royal Canadian Collectables, Ltd."/>
        <s v="Diecast Classics Inc."/>
        <s v="Amica Models &amp; Co."/>
        <s v="Online Mini Collectables"/>
        <s v="Quebec Home Shopping Network"/>
        <s v="Auto Canal Petit"/>
        <s v="Cambridge Collectables Co."/>
        <s v="Oulu Toy Supplies, Inc."/>
        <s v="Australian Collectors, Co."/>
        <s v="Clover Collections, Co."/>
        <s v="Corrida Auto Replicas, Ltd"/>
        <s v="Saveley &amp; Henriot, Co."/>
        <s v="Muscle Machine Inc"/>
        <s v="Mini Creations Ltd."/>
        <s v="Herkku Gifts"/>
        <s v="Mini Auto Werke"/>
        <s v="Technics Stores Inc."/>
        <s v="Scandinavian Gift Ideas"/>
        <s v="Toys of Finland, Co."/>
        <s v="Dragon Souveniers, Ltd."/>
        <s v="Signal Collectibles Ltd."/>
        <s v="Toys4GrownUps.com"/>
        <s v="Royale Belge"/>
        <s v="Suominen Souveniers"/>
        <s v="Lyon Souveniers"/>
        <s v="FunGiftIdeas.com"/>
        <s v="Collectables For Less Inc."/>
        <s v="Classic Legends Inc."/>
        <s v="La Corne D'abondance, Co."/>
        <s v="giftsbymail.co.uk"/>
        <s v="Canadian Gift Exchange Network"/>
        <s v="Baane Mini Imports"/>
        <s v="Bavarian Collectables Imports, Co."/>
        <s v="Norway Gifts By Mail, Co."/>
        <s v="Super Scale Inc."/>
        <s v="Mini Caravy"/>
        <s v="Collectable Mini Designs Co."/>
        <s v="Osaka Souveniers Co."/>
        <s v="Double Decker Gift Stores, Ltd"/>
        <s v="Classic Gift Ideas, Inc"/>
        <s v="Daedalus Designs Imports"/>
        <s v="Alpha Cognac"/>
        <s v="Gift Ideas Corp."/>
        <s v="Signal Gift Stores"/>
        <s v="Gift Depot Inc."/>
        <s v="Reims Collectables"/>
        <s v="Australian Gift Network, Co"/>
        <s v="Auto-Moto Classics Inc."/>
        <s v="Microscale Inc."/>
        <s v="UK Collectables, Ltd."/>
        <s v="Enaco Distributors"/>
        <s v="Blauer See Auto, Co."/>
        <s v="CAF Imports"/>
        <s v="Iberia Gift Imports, Corp."/>
        <s v="Diecast Collectables"/>
        <s v="Atelier graphique"/>
        <s v="Cruz &amp; Sons Co."/>
        <s v="West Coast Collectables Co."/>
        <s v="Boards &amp; Toys Co."/>
      </sharedItems>
    </cacheField>
    <cacheField name="PHONE" numFmtId="0">
      <sharedItems containsMixedTypes="1" containsNumber="1" containsInteger="1" minValue="2015559350" maxValue="9145554562"/>
    </cacheField>
    <cacheField name="ADDRESSLINE1" numFmtId="0">
      <sharedItems/>
    </cacheField>
    <cacheField name="CITY" numFmtId="0">
      <sharedItems/>
    </cacheField>
    <cacheField name="POSTALCODE" numFmtId="0">
      <sharedItems containsMixedTypes="1" containsNumber="1" containsInteger="1" minValue="2" maxValue="97823"/>
    </cacheField>
    <cacheField name="COUNTRY" numFmtId="0">
      <sharedItems/>
    </cacheField>
    <cacheField name="CONTACTLASTNAME" numFmtId="0">
      <sharedItems/>
    </cacheField>
    <cacheField name="CONTACTFIRSTNAME" numFmtId="0">
      <sharedItems/>
    </cacheField>
    <cacheField name="DEALSIZE" numFmtId="0">
      <sharedItems count="3">
        <s v="Small"/>
        <s v="Medium"/>
        <s v="Large"/>
      </sharedItems>
    </cacheField>
    <cacheField name="Quarters" numFmtId="0" databaseField="0">
      <fieldGroup base="5">
        <rangePr groupBy="quarters" startDate="2021-11-06T00:00:00" endDate="2024-04-01T00:00:00"/>
        <groupItems count="6">
          <s v="&lt;06/11/2021"/>
          <s v="Qtr1"/>
          <s v="Qtr2"/>
          <s v="Qtr3"/>
          <s v="Qtr4"/>
          <s v="&gt;01/04/2024"/>
        </groupItems>
      </fieldGroup>
    </cacheField>
    <cacheField name="Years" numFmtId="0" databaseField="0">
      <fieldGroup base="5">
        <rangePr groupBy="years" startDate="2021-11-06T00:00:00" endDate="2024-04-01T00:00:00"/>
        <groupItems count="6">
          <s v="&lt;06/11/2021"/>
          <s v="2021"/>
          <s v="2022"/>
          <s v="2023"/>
          <s v="2024"/>
          <s v="&gt;01/04/2024"/>
        </groupItems>
      </fieldGroup>
    </cacheField>
  </cacheFields>
  <extLst>
    <ext xmlns:x14="http://schemas.microsoft.com/office/spreadsheetml/2009/9/main" uri="{725AE2AE-9491-48be-B2B4-4EB974FC3084}">
      <x14:pivotCacheDefinition pivotCacheId="5667977"/>
    </ext>
  </extLst>
</pivotCacheDefinition>
</file>

<file path=xl/pivotCache/pivotCacheRecords1.xml><?xml version="1.0" encoding="utf-8"?>
<pivotCacheRecords xmlns="http://schemas.openxmlformats.org/spreadsheetml/2006/main" xmlns:r="http://schemas.openxmlformats.org/officeDocument/2006/relationships" count="2747">
  <r>
    <n v="10409"/>
    <n v="6"/>
    <n v="130.94"/>
    <n v="2"/>
    <n v="785.64"/>
    <d v="2024-02-23T00:00:00"/>
    <n v="42"/>
    <s v="Shipped"/>
    <s v="Vintage Cars"/>
    <n v="127"/>
    <n v="3.9399999999999977"/>
    <s v="S18_2325"/>
    <s v="Handji Gifts&amp; Co"/>
    <s v="+65 224 1555"/>
    <s v="Village Close - 106 Linden Road Sandown"/>
    <s v="Singapore"/>
    <n v="69045"/>
    <x v="0"/>
    <s v="Victorino"/>
    <s v="Wendy"/>
    <s v="Small"/>
  </r>
  <r>
    <n v="10407"/>
    <n v="6"/>
    <n v="90.19"/>
    <n v="3"/>
    <n v="541.14"/>
    <d v="2024-02-22T00:00:00"/>
    <n v="43"/>
    <s v="On Hold"/>
    <s v="Vintage Cars"/>
    <n v="92"/>
    <n v="-1.8100000000000023"/>
    <s v="S18_4409"/>
    <s v="The Sharp Gifts Warehouse"/>
    <n v="4085553659"/>
    <s v="3086 Ingle Ln."/>
    <s v="San Jose"/>
    <n v="94217"/>
    <x v="1"/>
    <s v="Frick"/>
    <s v="Sue"/>
    <s v="Small"/>
  </r>
  <r>
    <n v="10423"/>
    <n v="10"/>
    <n v="88.14"/>
    <n v="1"/>
    <n v="881.4"/>
    <d v="2024-03-30T00:00:00"/>
    <n v="6"/>
    <s v="In Process"/>
    <s v="Vintage Cars"/>
    <n v="101"/>
    <n v="-12.86"/>
    <s v="S18_2949"/>
    <s v="Petit Auto"/>
    <s v="(02) 5554 67"/>
    <s v="Rue Joseph-Bens 532"/>
    <s v="Bruxelles"/>
    <s v="B-1180"/>
    <x v="2"/>
    <s v="Dewey"/>
    <s v="Catherine"/>
    <s v="Small"/>
  </r>
  <r>
    <n v="10107"/>
    <n v="10"/>
    <n v="109.22"/>
    <n v="11"/>
    <n v="1092.2"/>
    <d v="2024-03-17T00:00:00"/>
    <n v="19"/>
    <s v="Shipped"/>
    <s v="Classic Cars"/>
    <n v="117"/>
    <n v="-7.7800000000000011"/>
    <s v="S12_3380"/>
    <s v="Salzburg Collectables"/>
    <s v="6562-9555"/>
    <s v="Geislweg 14"/>
    <s v="Salzburg"/>
    <n v="5020"/>
    <x v="3"/>
    <s v="Pipps"/>
    <s v="Georg"/>
    <s v="Small"/>
  </r>
  <r>
    <n v="10425"/>
    <n v="11"/>
    <n v="43.83"/>
    <n v="6"/>
    <n v="482.13"/>
    <d v="2024-03-31T00:00:00"/>
    <n v="5"/>
    <s v="In Process"/>
    <s v="Trucks and Buses"/>
    <n v="54"/>
    <n v="-10.170000000000002"/>
    <s v="S32_2509"/>
    <s v="La Rochelle Gifts"/>
    <s v="40.67.8555"/>
    <s v="67, rue des Cinquante Otages"/>
    <s v="Nantes"/>
    <n v="44000"/>
    <x v="4"/>
    <s v="Labrune"/>
    <s v="Janine"/>
    <s v="Small"/>
  </r>
  <r>
    <n v="10401"/>
    <n v="11"/>
    <n v="103.21"/>
    <n v="8"/>
    <n v="1135.31"/>
    <d v="2024-02-03T00:00:00"/>
    <n v="62"/>
    <s v="On Hold"/>
    <s v="Planes"/>
    <n v="91"/>
    <n v="12.209999999999994"/>
    <s v="S700_1691"/>
    <s v="Tekni Collectables Inc."/>
    <n v="2015559350"/>
    <s v="7476 Moss Rd."/>
    <s v="Newark"/>
    <n v="94019"/>
    <x v="1"/>
    <s v="Brown"/>
    <s v="William"/>
    <s v="Small"/>
  </r>
  <r>
    <n v="10107"/>
    <n v="12"/>
    <n v="163.44"/>
    <n v="13"/>
    <n v="1961.28"/>
    <d v="2024-03-17T00:00:00"/>
    <n v="19"/>
    <s v="Shipped"/>
    <s v="Classic Cars"/>
    <n v="194"/>
    <n v="-30.560000000000002"/>
    <s v="S12_1099"/>
    <s v="Salzburg Collectables"/>
    <s v="6562-9555"/>
    <s v="Geislweg 14"/>
    <s v="Salzburg"/>
    <n v="5020"/>
    <x v="3"/>
    <s v="Pipps"/>
    <s v="Georg"/>
    <s v="Small"/>
  </r>
  <r>
    <n v="10407"/>
    <n v="13"/>
    <n v="81.33"/>
    <n v="7"/>
    <n v="1057.29"/>
    <d v="2024-02-22T00:00:00"/>
    <n v="43"/>
    <s v="On Hold"/>
    <s v="Classic Cars"/>
    <n v="85"/>
    <n v="-3.6700000000000017"/>
    <s v="S24_3191"/>
    <s v="The Sharp Gifts Warehouse"/>
    <n v="4085553659"/>
    <s v="3086 Ingle Ln."/>
    <s v="San Jose"/>
    <n v="94217"/>
    <x v="1"/>
    <s v="Frick"/>
    <s v="Sue"/>
    <s v="Small"/>
  </r>
  <r>
    <n v="10420"/>
    <n v="15"/>
    <n v="43.49"/>
    <n v="3"/>
    <n v="652.35"/>
    <d v="2024-03-29T00:00:00"/>
    <n v="7"/>
    <s v="In Process"/>
    <s v="Vintage Cars"/>
    <n v="41"/>
    <n v="2.490000000000002"/>
    <s v="S24_3969"/>
    <s v="Souveniers And Things Co."/>
    <s v="+61 2 9495 8555"/>
    <s v="Monitor Money Building, 815 Pacific Hwy"/>
    <s v="Chatswood"/>
    <n v="2067"/>
    <x v="5"/>
    <s v="Huxley"/>
    <s v="Adrian"/>
    <s v="Small"/>
  </r>
  <r>
    <n v="10419"/>
    <n v="15"/>
    <n v="42.67"/>
    <n v="7"/>
    <n v="640.04999999999995"/>
    <d v="2024-03-17T00:00:00"/>
    <n v="19"/>
    <s v="Shipped"/>
    <s v="Classic Cars"/>
    <n v="37"/>
    <n v="5.6700000000000017"/>
    <s v="S24_2972"/>
    <s v="Salzburg Collectables"/>
    <s v="6562-9555"/>
    <s v="Geislweg 14"/>
    <s v="Salzburg"/>
    <n v="5020"/>
    <x v="3"/>
    <s v="Pipps"/>
    <s v="Georg"/>
    <s v="Small"/>
  </r>
  <r>
    <n v="10416"/>
    <n v="15"/>
    <n v="98.84"/>
    <n v="4"/>
    <n v="1482.6"/>
    <d v="2024-03-10T00:00:00"/>
    <n v="26"/>
    <s v="Shipped"/>
    <s v="Planes"/>
    <n v="84"/>
    <n v="14.840000000000003"/>
    <s v="S18_2581"/>
    <s v="L'ordine Souveniers"/>
    <s v="0522-556555"/>
    <s v="Strada Provinciale 124"/>
    <s v="Reggio Emilia"/>
    <n v="42100"/>
    <x v="6"/>
    <s v="Moroni"/>
    <s v="Maurizio"/>
    <s v="Small"/>
  </r>
  <r>
    <n v="10408"/>
    <n v="15"/>
    <n v="36.93"/>
    <n v="1"/>
    <n v="553.95000000000005"/>
    <d v="2024-02-22T00:00:00"/>
    <n v="43"/>
    <s v="Shipped"/>
    <s v="Vintage Cars"/>
    <n v="41"/>
    <n v="-4.07"/>
    <s v="S24_3969"/>
    <s v="Tokyo Collectables, Ltd"/>
    <s v="+81 3 3584 0555"/>
    <s v="2-2-8 Roppongi"/>
    <s v="Minato-ku"/>
    <s v="106-0032"/>
    <x v="7"/>
    <s v="Shimamura"/>
    <s v="Akiko"/>
    <s v="Small"/>
  </r>
  <r>
    <n v="10414"/>
    <n v="16"/>
    <n v="75.48"/>
    <n v="11"/>
    <n v="1207.68"/>
    <d v="2024-03-06T00:00:00"/>
    <n v="30"/>
    <s v="On Hold"/>
    <s v="Vintage Cars"/>
    <n v="87"/>
    <n v="-11.519999999999996"/>
    <s v="S18_4522"/>
    <s v="Gifts4AllAges.com"/>
    <n v="6175559555"/>
    <s v="8616 Spinnaker Dr."/>
    <s v="Boston"/>
    <n v="51003"/>
    <x v="1"/>
    <s v="Yoshido"/>
    <s v="Juri"/>
    <s v="Small"/>
  </r>
  <r>
    <n v="10425"/>
    <n v="18"/>
    <n v="105.33"/>
    <n v="2"/>
    <n v="1895.94"/>
    <d v="2024-03-31T00:00:00"/>
    <n v="5"/>
    <s v="In Process"/>
    <s v="Trucks and Buses"/>
    <n v="115"/>
    <n v="-9.6700000000000017"/>
    <s v="S50_1392"/>
    <s v="La Rochelle Gifts"/>
    <s v="40.67.8555"/>
    <s v="67, rue des Cinquante Otages"/>
    <s v="Nantes"/>
    <n v="44000"/>
    <x v="4"/>
    <s v="Labrune"/>
    <s v="Janine"/>
    <s v="Small"/>
  </r>
  <r>
    <n v="10416"/>
    <n v="18"/>
    <n v="75.06"/>
    <n v="13"/>
    <n v="1351.08"/>
    <d v="2024-03-10T00:00:00"/>
    <n v="26"/>
    <s v="Shipped"/>
    <s v="Planes"/>
    <n v="68"/>
    <n v="7.0600000000000023"/>
    <s v="S24_3949"/>
    <s v="L'ordine Souveniers"/>
    <s v="0522-556555"/>
    <s v="Strada Provinciale 124"/>
    <s v="Reggio Emilia"/>
    <n v="42100"/>
    <x v="6"/>
    <s v="Moroni"/>
    <s v="Maurizio"/>
    <s v="Small"/>
  </r>
  <r>
    <n v="10415"/>
    <n v="18"/>
    <n v="69.7"/>
    <n v="2"/>
    <n v="1254.5999999999999"/>
    <d v="2024-03-09T00:00:00"/>
    <n v="27"/>
    <s v="Disputed"/>
    <s v="Vintage Cars"/>
    <n v="65"/>
    <n v="4.7000000000000028"/>
    <s v="S24_3420"/>
    <s v="Australian Collectables, Ltd"/>
    <s v="61-9-3844-6555"/>
    <s v="7 Allen Street"/>
    <s v="Glen Waverly"/>
    <n v="3150"/>
    <x v="5"/>
    <s v="Connery"/>
    <s v="Sean"/>
    <s v="Small"/>
  </r>
  <r>
    <n v="10425"/>
    <n v="19"/>
    <n v="49.22"/>
    <n v="10"/>
    <n v="935.18"/>
    <d v="2024-03-31T00:00:00"/>
    <n v="5"/>
    <s v="In Process"/>
    <s v="Trucks and Buses"/>
    <n v="60"/>
    <n v="-10.780000000000001"/>
    <s v="S18_2432"/>
    <s v="La Rochelle Gifts"/>
    <s v="40.67.8555"/>
    <s v="67, rue des Cinquante Otages"/>
    <s v="Nantes"/>
    <n v="44000"/>
    <x v="4"/>
    <s v="Labrune"/>
    <s v="Janine"/>
    <s v="Small"/>
  </r>
  <r>
    <n v="10107"/>
    <n v="19"/>
    <n v="145.52000000000001"/>
    <n v="3"/>
    <n v="2764.88"/>
    <d v="2024-03-06T00:00:00"/>
    <n v="30"/>
    <s v="On Hold"/>
    <s v="Classic Cars"/>
    <n v="136"/>
    <n v="9.5200000000000102"/>
    <s v="S10_4757"/>
    <s v="Gifts4AllAges.com"/>
    <n v="6175559555"/>
    <s v="8616 Spinnaker Dr."/>
    <s v="Boston"/>
    <n v="51003"/>
    <x v="1"/>
    <s v="Yoshido"/>
    <s v="Juri"/>
    <s v="Small"/>
  </r>
  <r>
    <n v="10412"/>
    <n v="19"/>
    <n v="48.7"/>
    <n v="7"/>
    <n v="925.3"/>
    <d v="2024-03-03T00:00:00"/>
    <n v="33"/>
    <s v="Shipped"/>
    <s v="Trucks and Buses"/>
    <n v="54"/>
    <n v="-5.2999999999999972"/>
    <s v="S32_2509"/>
    <s v="Euro Shopping Channel"/>
    <s v="(91) 555 94 44"/>
    <s v="C/ Moralzarzal, 86"/>
    <s v="Madrid"/>
    <n v="28034"/>
    <x v="8"/>
    <s v="Freyre"/>
    <s v="Diego"/>
    <s v="Small"/>
  </r>
  <r>
    <n v="10400"/>
    <n v="20"/>
    <n v="56.12"/>
    <n v="4"/>
    <n v="1122.4000000000001"/>
    <d v="2024-02-01T00:00:00"/>
    <n v="64"/>
    <s v="Shipped"/>
    <s v="Planes"/>
    <n v="49"/>
    <n v="7.1199999999999974"/>
    <s v="S72_1253"/>
    <s v="The Sharp Gifts Warehouse"/>
    <n v="4085553659"/>
    <s v="3086 Ingle Ln."/>
    <s v="San Jose"/>
    <n v="94217"/>
    <x v="1"/>
    <s v="Frick"/>
    <s v="Sue"/>
    <s v="Small"/>
  </r>
  <r>
    <n v="10382"/>
    <n v="20"/>
    <n v="132.72"/>
    <n v="3"/>
    <n v="2654.4"/>
    <d v="2023-12-17T00:00:00"/>
    <n v="110"/>
    <s v="Shipped"/>
    <s v="Trucks and Buses"/>
    <n v="127"/>
    <n v="5.7199999999999989"/>
    <s v="S24_2300"/>
    <s v="Mini Gifts Distributors Ltd."/>
    <n v="4155551450"/>
    <s v="5677 Strong St."/>
    <s v="San Rafael"/>
    <n v="97562"/>
    <x v="1"/>
    <s v="Nelson"/>
    <s v="Valarie"/>
    <s v="Small"/>
  </r>
  <r>
    <n v="10375"/>
    <n v="20"/>
    <n v="102.3"/>
    <n v="14"/>
    <n v="2046"/>
    <d v="2023-12-03T00:00:00"/>
    <n v="124"/>
    <s v="Shipped"/>
    <s v="Motorcycles"/>
    <n v="69"/>
    <n v="33.299999999999997"/>
    <s v="S24_2360"/>
    <s v="La Rochelle Gifts"/>
    <s v="40.67.8555"/>
    <s v="67, rue des Cinquante Otages"/>
    <s v="Nantes"/>
    <n v="44000"/>
    <x v="4"/>
    <s v="Labrune"/>
    <s v="Janine"/>
    <s v="Small"/>
  </r>
  <r>
    <n v="10371"/>
    <n v="20"/>
    <n v="172.47"/>
    <n v="5"/>
    <n v="3449.4"/>
    <d v="2023-11-23T00:00:00"/>
    <n v="134"/>
    <s v="Shipped"/>
    <s v="Trucks and Buses"/>
    <n v="127"/>
    <n v="45.47"/>
    <s v="S24_2300"/>
    <s v="Mini Gifts Distributors Ltd."/>
    <n v="4155551450"/>
    <s v="5677 Strong St."/>
    <s v="San Rafael"/>
    <n v="97562"/>
    <x v="1"/>
    <s v="Nelson"/>
    <s v="Valarie"/>
    <s v="Medium"/>
  </r>
  <r>
    <n v="10371"/>
    <n v="20"/>
    <n v="66.47"/>
    <n v="2"/>
    <n v="1329.4"/>
    <d v="2023-11-23T00:00:00"/>
    <n v="134"/>
    <s v="Shipped"/>
    <s v="Trucks and Buses"/>
    <n v="54"/>
    <n v="12.469999999999999"/>
    <s v="S32_2509"/>
    <s v="Mini Gifts Distributors Ltd."/>
    <n v="4155551450"/>
    <s v="5677 Strong St."/>
    <s v="San Rafael"/>
    <n v="97562"/>
    <x v="1"/>
    <s v="Nelson"/>
    <s v="Valarie"/>
    <s v="Small"/>
  </r>
  <r>
    <n v="10370"/>
    <n v="20"/>
    <n v="136.5"/>
    <n v="2"/>
    <n v="2730"/>
    <d v="2023-11-20T00:00:00"/>
    <n v="137"/>
    <s v="Shipped"/>
    <s v="Vintage Cars"/>
    <n v="50"/>
    <n v="86.5"/>
    <s v="S18_4668"/>
    <s v="Anna's Decorations, Ltd"/>
    <s v="02 9936 8555"/>
    <s v="201 Miller Street"/>
    <s v="North Sydney"/>
    <n v="2060"/>
    <x v="5"/>
    <s v="O'Hara"/>
    <s v="Anna"/>
    <s v="Small"/>
  </r>
  <r>
    <n v="10368"/>
    <n v="20"/>
    <n v="99.58"/>
    <n v="4"/>
    <n v="1991.6"/>
    <d v="2023-11-19T00:00:00"/>
    <n v="138"/>
    <s v="Shipped"/>
    <s v="Classic Cars"/>
    <n v="107"/>
    <n v="-7.4200000000000017"/>
    <s v="S24_3432"/>
    <s v="Mini Gifts Distributors Ltd."/>
    <n v="4155551450"/>
    <s v="5677 Strong St."/>
    <s v="San Rafael"/>
    <n v="97562"/>
    <x v="1"/>
    <s v="Nelson"/>
    <s v="Valarie"/>
    <s v="Small"/>
  </r>
  <r>
    <n v="10107"/>
    <n v="20"/>
    <n v="72.55"/>
    <n v="13"/>
    <n v="1451"/>
    <d v="2023-10-17T00:00:00"/>
    <n v="171"/>
    <s v="Shipped"/>
    <s v="Motorcycles"/>
    <n v="95"/>
    <n v="-22.450000000000003"/>
    <s v="S10_1678"/>
    <s v="Souveniers And Things Co."/>
    <s v="+61 2 9495 8555"/>
    <s v="Monitor Money Building, 815 Pacific Hwy"/>
    <s v="Chatswood"/>
    <n v="2067"/>
    <x v="5"/>
    <s v="Huxley"/>
    <s v="Adrian"/>
    <s v="Small"/>
  </r>
  <r>
    <n v="10361"/>
    <n v="20"/>
    <n v="60.54"/>
    <n v="4"/>
    <n v="1210.8"/>
    <d v="2023-10-17T00:00:00"/>
    <n v="171"/>
    <s v="Shipped"/>
    <s v="Planes"/>
    <n v="91"/>
    <n v="-30.46"/>
    <s v="S700_1691"/>
    <s v="Souveniers And Things Co."/>
    <s v="+61 2 9495 8555"/>
    <s v="Monitor Money Building, 815 Pacific Hwy"/>
    <s v="Chatswood"/>
    <n v="2067"/>
    <x v="5"/>
    <s v="Huxley"/>
    <s v="Adrian"/>
    <s v="Small"/>
  </r>
  <r>
    <n v="10358"/>
    <n v="20"/>
    <n v="121.4"/>
    <n v="10"/>
    <n v="2428"/>
    <d v="2023-10-10T00:00:00"/>
    <n v="178"/>
    <s v="Shipped"/>
    <s v="Classic Cars"/>
    <n v="163"/>
    <n v="-41.599999999999994"/>
    <s v="S18_2238"/>
    <s v="Euro Shopping Channel"/>
    <s v="(91) 555 94 44"/>
    <s v="C/ Moralzarzal, 86"/>
    <s v="Madrid"/>
    <n v="28034"/>
    <x v="8"/>
    <s v="Freyre"/>
    <s v="Diego"/>
    <s v="Small"/>
  </r>
  <r>
    <n v="10358"/>
    <n v="20"/>
    <n v="36.42"/>
    <n v="11"/>
    <n v="728.4"/>
    <d v="2023-10-10T00:00:00"/>
    <n v="178"/>
    <s v="Shipped"/>
    <s v="Trucks and Buses"/>
    <n v="122"/>
    <n v="-85.58"/>
    <s v="S18_2319"/>
    <s v="Euro Shopping Channel"/>
    <s v="(91) 555 94 44"/>
    <s v="C/ Moralzarzal, 86"/>
    <s v="Madrid"/>
    <n v="28034"/>
    <x v="8"/>
    <s v="Freyre"/>
    <s v="Diego"/>
    <s v="Small"/>
  </r>
  <r>
    <n v="10351"/>
    <n v="20"/>
    <n v="168.73"/>
    <n v="2"/>
    <n v="3374.6"/>
    <d v="2023-10-03T00:00:00"/>
    <n v="185"/>
    <s v="Shipped"/>
    <s v="Vintage Cars"/>
    <n v="105"/>
    <n v="63.72999999999999"/>
    <s v="S18_3856"/>
    <s v="Stylish Desk Decors, Co."/>
    <s v="(171) 555-0297"/>
    <s v="35 King George"/>
    <s v="London"/>
    <s v="WX3 6FW"/>
    <x v="9"/>
    <s v="Brown"/>
    <s v="Ann"/>
    <s v="Medium"/>
  </r>
  <r>
    <n v="10350"/>
    <n v="20"/>
    <n v="112.22"/>
    <n v="15"/>
    <n v="2244.4"/>
    <d v="2023-10-02T00:00:00"/>
    <n v="186"/>
    <s v="Shipped"/>
    <s v="Ships"/>
    <n v="54"/>
    <n v="58.22"/>
    <s v="S72_3212"/>
    <s v="Euro Shopping Channel"/>
    <s v="(91) 555 94 44"/>
    <s v="C/ Moralzarzal, 86"/>
    <s v="Madrid"/>
    <n v="28034"/>
    <x v="8"/>
    <s v="Freyre"/>
    <s v="Diego"/>
    <s v="Small"/>
  </r>
  <r>
    <n v="10344"/>
    <n v="20"/>
    <n v="35.18"/>
    <n v="6"/>
    <n v="703.6"/>
    <d v="2023-09-25T00:00:00"/>
    <n v="193"/>
    <s v="Shipped"/>
    <s v="Vintage Cars"/>
    <n v="33"/>
    <n v="2.1799999999999997"/>
    <s v="S24_1937"/>
    <s v="Marseille Mini Autos"/>
    <s v="91.24.4555"/>
    <s v="12, rue des Bouchers"/>
    <s v="Marseille"/>
    <n v="13008"/>
    <x v="4"/>
    <s v="Lebihan"/>
    <s v="Laurence"/>
    <s v="Small"/>
  </r>
  <r>
    <n v="10334"/>
    <n v="20"/>
    <n v="143.94"/>
    <n v="3"/>
    <n v="2878.8"/>
    <d v="2023-09-19T00:00:00"/>
    <n v="199"/>
    <s v="On Hold"/>
    <s v="Classic Cars"/>
    <n v="169"/>
    <n v="-25.060000000000002"/>
    <s v="S18_3232"/>
    <s v="Volvo Model Replicas, Co"/>
    <s v="0921-12 3555"/>
    <s v="BerguvsvÂ„gen  8"/>
    <s v="Lule"/>
    <s v="S-958 22"/>
    <x v="10"/>
    <s v="Berglund"/>
    <s v="Christina"/>
    <s v="Small"/>
  </r>
  <r>
    <n v="10332"/>
    <n v="20"/>
    <n v="87.96"/>
    <n v="5"/>
    <n v="1759.2"/>
    <d v="2023-09-17T00:00:00"/>
    <n v="201"/>
    <s v="Shipped"/>
    <s v="Classic Cars"/>
    <n v="50"/>
    <n v="37.959999999999994"/>
    <s v="S24_1628"/>
    <s v="AV Stores, Co."/>
    <s v="(171) 555-1555"/>
    <s v="Fauntleroy Circus"/>
    <s v="Manchester"/>
    <s v="EC2 5NT"/>
    <x v="9"/>
    <s v="Ashworth"/>
    <s v="Victoria"/>
    <s v="Small"/>
  </r>
  <r>
    <n v="10331"/>
    <n v="20"/>
    <n v="182.89"/>
    <n v="5"/>
    <n v="3657.8"/>
    <d v="2023-09-17T00:00:00"/>
    <n v="201"/>
    <s v="Shipped"/>
    <s v="Motorcycles"/>
    <n v="81"/>
    <n v="101.88999999999999"/>
    <s v="S50_4713"/>
    <s v="Motor Mint Distributors Inc."/>
    <n v="2155559857"/>
    <s v="11328 Douglas Av."/>
    <s v="Philadelphia"/>
    <n v="71270"/>
    <x v="1"/>
    <s v="Hernandez"/>
    <s v="Rosa"/>
    <s v="Medium"/>
  </r>
  <r>
    <n v="10107"/>
    <n v="20"/>
    <n v="158.80000000000001"/>
    <n v="2"/>
    <n v="3176"/>
    <d v="2023-09-15T00:00:00"/>
    <n v="203"/>
    <s v="Shipped"/>
    <s v="Motorcycles"/>
    <n v="118"/>
    <n v="40.800000000000011"/>
    <s v="S10_2016"/>
    <s v="Land of Toys Inc."/>
    <n v="2125557818"/>
    <s v="897 Long Airport Avenue"/>
    <s v="NYC"/>
    <n v="10022"/>
    <x v="1"/>
    <s v="Yu"/>
    <s v="Kwai"/>
    <s v="Medium"/>
  </r>
  <r>
    <n v="10328"/>
    <n v="20"/>
    <n v="72.98"/>
    <n v="2"/>
    <n v="1459.6"/>
    <d v="2023-09-12T00:00:00"/>
    <n v="206"/>
    <s v="Shipped"/>
    <s v="Vintage Cars"/>
    <n v="65"/>
    <n v="7.980000000000004"/>
    <s v="S24_3420"/>
    <s v="Rovelli Gifts"/>
    <s v="035-640555"/>
    <s v="Via Ludovico il Moro 22"/>
    <s v="Bergamo"/>
    <n v="24100"/>
    <x v="6"/>
    <s v="Rovelli"/>
    <s v="Giovanni"/>
    <s v="Small"/>
  </r>
  <r>
    <n v="10327"/>
    <n v="20"/>
    <n v="173.46"/>
    <n v="7"/>
    <n v="3469.2"/>
    <d v="2023-09-10T00:00:00"/>
    <n v="208"/>
    <s v="Resolved"/>
    <s v="Ships"/>
    <n v="86"/>
    <n v="87.460000000000008"/>
    <s v="S700_1938"/>
    <s v="Danish Wholesale Imports"/>
    <s v="31 12 3555"/>
    <s v="Vinb'ltet 34"/>
    <s v="Kobenhavn"/>
    <n v="1734"/>
    <x v="11"/>
    <s v="Petersen"/>
    <s v="Jytte"/>
    <s v="Medium"/>
  </r>
  <r>
    <n v="10326"/>
    <n v="20"/>
    <n v="92.25"/>
    <n v="2"/>
    <n v="1845"/>
    <d v="2023-09-09T00:00:00"/>
    <n v="209"/>
    <s v="Shipped"/>
    <s v="Vintage Cars"/>
    <n v="83"/>
    <n v="9.25"/>
    <s v="S24_3816"/>
    <s v="Volvo Model Replicas, Co"/>
    <s v="0921-12 3555"/>
    <s v="BerguvsvÂ„gen  8"/>
    <s v="Lule"/>
    <s v="S-958 22"/>
    <x v="10"/>
    <s v="Berglund"/>
    <s v="Christina"/>
    <s v="Small"/>
  </r>
  <r>
    <n v="10324"/>
    <n v="20"/>
    <n v="98.18"/>
    <n v="11"/>
    <n v="1963.6"/>
    <d v="2023-09-05T00:00:00"/>
    <n v="213"/>
    <s v="Shipped"/>
    <s v="Trucks and Buses"/>
    <n v="96"/>
    <n v="2.1800000000000068"/>
    <s v="S32_1268"/>
    <s v="Vitachrome Inc."/>
    <n v="2125551500"/>
    <s v="2678 Kingston Rd."/>
    <s v="NYC"/>
    <n v="10022"/>
    <x v="1"/>
    <s v="Frick"/>
    <s v="Michael"/>
    <s v="Small"/>
  </r>
  <r>
    <n v="10322"/>
    <n v="20"/>
    <n v="131.19999999999999"/>
    <n v="3"/>
    <n v="2624"/>
    <d v="2023-09-04T00:00:00"/>
    <n v="214"/>
    <s v="Shipped"/>
    <s v="Vintage Cars"/>
    <n v="33"/>
    <n v="98.199999999999989"/>
    <s v="S24_1937"/>
    <s v="Online Diecast Creations Co."/>
    <n v="6035558647"/>
    <s v="2304 Long Airport Avenue"/>
    <s v="Nashua"/>
    <n v="62005"/>
    <x v="1"/>
    <s v="Young"/>
    <s v="Valarie"/>
    <s v="Small"/>
  </r>
  <r>
    <n v="10314"/>
    <n v="20"/>
    <n v="136.59"/>
    <n v="1"/>
    <n v="2731.8"/>
    <d v="2023-08-22T00:00:00"/>
    <n v="227"/>
    <s v="Shipped"/>
    <s v="Vintage Cars"/>
    <n v="136"/>
    <n v="0.59000000000000341"/>
    <s v="S18_3140"/>
    <s v="Heintze Collectables"/>
    <s v="86 21 3555"/>
    <s v="Smagsloget 45"/>
    <s v="Aaarhus"/>
    <n v="8200"/>
    <x v="11"/>
    <s v="Ibsen"/>
    <s v="Palle"/>
    <s v="Small"/>
  </r>
  <r>
    <n v="10310"/>
    <n v="20"/>
    <n v="91.63"/>
    <n v="6"/>
    <n v="1832.6"/>
    <d v="2023-08-16T00:00:00"/>
    <n v="233"/>
    <s v="Shipped"/>
    <s v="Classic Cars"/>
    <n v="77"/>
    <n v="14.629999999999995"/>
    <s v="S18_1889"/>
    <s v="Toms Spezialitten, Ltd"/>
    <s v="0221-5554327"/>
    <s v="Mehrheimerstr. 369"/>
    <s v="Koln"/>
    <n v="50739"/>
    <x v="12"/>
    <s v="Pfalzheim"/>
    <s v="Henriette"/>
    <s v="Small"/>
  </r>
  <r>
    <n v="10107"/>
    <n v="20"/>
    <n v="228.52"/>
    <n v="1"/>
    <n v="4570.3999999999996"/>
    <d v="2023-08-15T00:00:00"/>
    <n v="234"/>
    <s v="Shipped"/>
    <s v="Motorcycles"/>
    <n v="193"/>
    <n v="35.52000000000001"/>
    <s v="S10_4698"/>
    <s v="Mini Classics"/>
    <n v="9145554562"/>
    <s v="3758 North Pendale Street"/>
    <s v="White Plains"/>
    <n v="24067"/>
    <x v="1"/>
    <s v="Frick"/>
    <s v="Steve"/>
    <s v="Medium"/>
  </r>
  <r>
    <n v="10107"/>
    <n v="20"/>
    <n v="181.67"/>
    <n v="12"/>
    <n v="3633.4"/>
    <d v="2023-08-14T00:00:00"/>
    <n v="235"/>
    <s v="Shipped"/>
    <s v="Classic Cars"/>
    <n v="173"/>
    <n v="8.6699999999999875"/>
    <s v="S12_3891"/>
    <s v="AV Stores, Co."/>
    <s v="(171) 555-1555"/>
    <s v="Fauntleroy Circus"/>
    <s v="Manchester"/>
    <s v="EC2 5NT"/>
    <x v="9"/>
    <s v="Ashworth"/>
    <s v="Victoria"/>
    <s v="Medium"/>
  </r>
  <r>
    <n v="10304"/>
    <n v="20"/>
    <n v="178.88"/>
    <n v="14"/>
    <n v="3577.6"/>
    <d v="2023-08-11T00:00:00"/>
    <n v="238"/>
    <s v="Shipped"/>
    <s v="Vintage Cars"/>
    <n v="168"/>
    <n v="10.879999999999995"/>
    <s v="S18_2795"/>
    <s v="Auto Assoc. &amp; Cie."/>
    <s v="30.59.8555"/>
    <s v="67, avenue de l'Europe"/>
    <s v="Versailles"/>
    <n v="78000"/>
    <x v="4"/>
    <s v="Tonini"/>
    <s v="Daniel"/>
    <s v="Medium"/>
  </r>
  <r>
    <n v="10288"/>
    <n v="20"/>
    <n v="146.84"/>
    <n v="14"/>
    <n v="2936.8"/>
    <d v="2023-07-01T00:00:00"/>
    <n v="279"/>
    <s v="Shipped"/>
    <s v="Classic Cars"/>
    <n v="124"/>
    <n v="22.840000000000003"/>
    <s v="S18_1589"/>
    <s v="Handji Gifts&amp; Co"/>
    <s v="+65 224 1555"/>
    <s v="Village Close - 106 Linden Road Sandown"/>
    <s v="Singapore"/>
    <n v="69045"/>
    <x v="0"/>
    <s v="Victorino"/>
    <s v="Wendy"/>
    <s v="Small"/>
  </r>
  <r>
    <n v="10287"/>
    <n v="20"/>
    <n v="67.97"/>
    <n v="11"/>
    <n v="1359.4"/>
    <d v="2023-06-30T00:00:00"/>
    <n v="280"/>
    <s v="Shipped"/>
    <s v="Classic Cars"/>
    <n v="61"/>
    <n v="6.9699999999999989"/>
    <s v="S24_3371"/>
    <s v="Vida Sport, Ltd"/>
    <s v="0897-034555"/>
    <s v="Grenzacherweg 237"/>
    <s v="Gensve"/>
    <n v="1203"/>
    <x v="13"/>
    <s v="Holz"/>
    <s v="Michael"/>
    <s v="Small"/>
  </r>
  <r>
    <n v="10285"/>
    <n v="20"/>
    <n v="49.06"/>
    <n v="10"/>
    <n v="981.2"/>
    <d v="2023-06-27T00:00:00"/>
    <n v="283"/>
    <s v="Shipped"/>
    <s v="Motorcycles"/>
    <n v="60"/>
    <n v="-10.939999999999998"/>
    <s v="S18_2625"/>
    <s v="Marta's Replicas Co."/>
    <n v="6175558555"/>
    <s v="39323 Spinnaker Dr."/>
    <s v="Cambridge"/>
    <n v="51247"/>
    <x v="1"/>
    <s v="Hernandez"/>
    <s v="Marta"/>
    <s v="Small"/>
  </r>
  <r>
    <n v="10283"/>
    <n v="20"/>
    <n v="94.14"/>
    <n v="2"/>
    <n v="1882.8"/>
    <d v="2023-06-20T00:00:00"/>
    <n v="290"/>
    <s v="Shipped"/>
    <s v="Ships"/>
    <n v="90"/>
    <n v="4.1400000000000006"/>
    <s v="S700_2047"/>
    <s v="Royal Canadian Collectables, Ltd."/>
    <s v="(604) 555-4555"/>
    <s v="23 Tsawassen Blvd."/>
    <s v="Tsawassen"/>
    <s v="T2F 8M4"/>
    <x v="14"/>
    <s v="Lincoln"/>
    <s v="Elizabeth"/>
    <s v="Small"/>
  </r>
  <r>
    <n v="10281"/>
    <n v="20"/>
    <n v="40.659999999999997"/>
    <n v="2"/>
    <n v="813.2"/>
    <d v="2023-06-19T00:00:00"/>
    <n v="291"/>
    <s v="Shipped"/>
    <s v="Classic Cars"/>
    <n v="35"/>
    <n v="5.6599999999999966"/>
    <s v="S24_2840"/>
    <s v="Diecast Classics Inc."/>
    <n v="2155551555"/>
    <s v="7586 Pompton St."/>
    <s v="Allentown"/>
    <n v="70267"/>
    <x v="1"/>
    <s v="Yu"/>
    <s v="Kyung"/>
    <s v="Small"/>
  </r>
  <r>
    <n v="10280"/>
    <n v="20"/>
    <n v="28.88"/>
    <n v="12"/>
    <n v="577.6"/>
    <d v="2023-06-17T00:00:00"/>
    <n v="293"/>
    <s v="Shipped"/>
    <s v="Vintage Cars"/>
    <n v="33"/>
    <n v="-4.120000000000001"/>
    <s v="S24_1937"/>
    <s v="Amica Models &amp; Co."/>
    <s v="011-4988555"/>
    <s v="Via Monte Bianco 34"/>
    <s v="Torino"/>
    <n v="10100"/>
    <x v="6"/>
    <s v="Accorti"/>
    <s v="Paolo"/>
    <s v="Small"/>
  </r>
  <r>
    <n v="10276"/>
    <n v="20"/>
    <n v="61.23"/>
    <n v="2"/>
    <n v="1224.5999999999999"/>
    <d v="2023-06-02T00:00:00"/>
    <n v="308"/>
    <s v="Shipped"/>
    <s v="Classic Cars"/>
    <n v="61"/>
    <n v="0.22999999999999687"/>
    <s v="S24_3371"/>
    <s v="Online Mini Collectables"/>
    <n v="6175557555"/>
    <s v="7635 Spinnaker Dr."/>
    <s v="Brickhaven"/>
    <n v="58339"/>
    <x v="1"/>
    <s v="Barajas"/>
    <s v="Miguel"/>
    <s v="Small"/>
  </r>
  <r>
    <n v="10271"/>
    <n v="20"/>
    <n v="196.43"/>
    <n v="9"/>
    <n v="3928.6"/>
    <d v="2023-05-20T00:00:00"/>
    <n v="321"/>
    <s v="Shipped"/>
    <s v="Classic Cars"/>
    <n v="169"/>
    <n v="27.430000000000007"/>
    <s v="S18_3232"/>
    <s v="Mini Gifts Distributors Ltd."/>
    <n v="4155551450"/>
    <s v="5677 Strong St."/>
    <s v="San Rafael"/>
    <n v="97562"/>
    <x v="1"/>
    <s v="Nelson"/>
    <s v="Valarie"/>
    <s v="Medium"/>
  </r>
  <r>
    <n v="10266"/>
    <n v="20"/>
    <n v="141.24"/>
    <n v="3"/>
    <n v="2824.8"/>
    <d v="2023-05-06T00:00:00"/>
    <n v="335"/>
    <s v="Shipped"/>
    <s v="Classic Cars"/>
    <n v="132"/>
    <n v="9.2400000000000091"/>
    <s v="S18_2870"/>
    <s v="L'ordine Souveniers"/>
    <s v="0522-556555"/>
    <s v="Strada Provinciale 124"/>
    <s v="Reggio Emilia"/>
    <n v="42100"/>
    <x v="6"/>
    <s v="Moroni"/>
    <s v="Maurizio"/>
    <s v="Small"/>
  </r>
  <r>
    <n v="10264"/>
    <n v="20"/>
    <n v="120.53"/>
    <n v="2"/>
    <n v="2410.6"/>
    <d v="2023-04-30T00:00:00"/>
    <n v="341"/>
    <s v="Shipped"/>
    <s v="Classic Cars"/>
    <n v="148"/>
    <n v="-27.47"/>
    <s v="S18_4721"/>
    <s v="Gifts4AllAges.com"/>
    <n v="6175559555"/>
    <s v="8616 Spinnaker Dr."/>
    <s v="Boston"/>
    <n v="51003"/>
    <x v="1"/>
    <s v="Yoshido"/>
    <s v="Juri"/>
    <s v="Small"/>
  </r>
  <r>
    <n v="10264"/>
    <n v="20"/>
    <n v="32.590000000000003"/>
    <n v="4"/>
    <n v="651.79999999999995"/>
    <d v="2023-04-30T00:00:00"/>
    <n v="341"/>
    <s v="Shipped"/>
    <s v="Motorcycles"/>
    <n v="40"/>
    <n v="-7.4099999999999966"/>
    <s v="S32_2206"/>
    <s v="Gifts4AllAges.com"/>
    <n v="6175559555"/>
    <s v="8616 Spinnaker Dr."/>
    <s v="Boston"/>
    <n v="51003"/>
    <x v="1"/>
    <s v="Yoshido"/>
    <s v="Juri"/>
    <s v="Small"/>
  </r>
  <r>
    <n v="10261"/>
    <n v="20"/>
    <n v="89.53"/>
    <n v="9"/>
    <n v="1790.6"/>
    <d v="2023-04-17T00:00:00"/>
    <n v="354"/>
    <s v="Shipped"/>
    <s v="Vintage Cars"/>
    <n v="87"/>
    <n v="2.5300000000000011"/>
    <s v="S18_4522"/>
    <s v="Quebec Home Shopping Network"/>
    <s v="(514) 555-8054"/>
    <s v="43 rue St. Laurent"/>
    <s v="Montreal"/>
    <s v="H1J 1C3"/>
    <x v="14"/>
    <s v="Fresnisre"/>
    <s v="Jean"/>
    <s v="Small"/>
  </r>
  <r>
    <n v="10258"/>
    <n v="20"/>
    <n v="61.41"/>
    <n v="2"/>
    <n v="1228.2"/>
    <d v="2023-04-15T00:00:00"/>
    <n v="356"/>
    <s v="Shipped"/>
    <s v="Trucks and Buses"/>
    <n v="64"/>
    <n v="-2.5900000000000034"/>
    <s v="S32_3522"/>
    <s v="Tokyo Collectables, Ltd"/>
    <s v="+81 3 3584 0555"/>
    <s v="2-2-8 Roppongi"/>
    <s v="Minato-ku"/>
    <s v="106-0032"/>
    <x v="7"/>
    <s v="Shimamura"/>
    <s v="Akiko"/>
    <s v="Small"/>
  </r>
  <r>
    <n v="10252"/>
    <n v="20"/>
    <n v="76.39"/>
    <n v="2"/>
    <n v="1527.8"/>
    <d v="2023-03-26T00:00:00"/>
    <n v="376"/>
    <s v="Shipped"/>
    <s v="Classic Cars"/>
    <n v="80"/>
    <n v="-3.6099999999999994"/>
    <s v="S18_3278"/>
    <s v="Auto Canal Petit"/>
    <s v="(1) 47.55.6555"/>
    <s v="25, rue Lauriston"/>
    <s v="Paris"/>
    <n v="75016"/>
    <x v="4"/>
    <s v="Perrier"/>
    <s v="Dominique"/>
    <s v="Small"/>
  </r>
  <r>
    <n v="10249"/>
    <n v="20"/>
    <n v="67.819999999999993"/>
    <n v="1"/>
    <n v="1356.4"/>
    <d v="2023-03-08T00:00:00"/>
    <n v="394"/>
    <s v="Shipped"/>
    <s v="Planes"/>
    <n v="68"/>
    <n v="-0.18000000000000682"/>
    <s v="S24_2841"/>
    <s v="Cambridge Collectables Co."/>
    <n v="6175555555"/>
    <s v="4658 Baden Av."/>
    <s v="Cambridge"/>
    <n v="51247"/>
    <x v="1"/>
    <s v="Tseng"/>
    <s v="Kyung"/>
    <s v="Small"/>
  </r>
  <r>
    <n v="10107"/>
    <n v="20"/>
    <n v="145.52000000000001"/>
    <n v="3"/>
    <n v="2910.4"/>
    <d v="2023-03-07T00:00:00"/>
    <n v="395"/>
    <s v="Cancelled"/>
    <s v="Classic Cars"/>
    <n v="136"/>
    <n v="9.5200000000000102"/>
    <s v="S10_4757"/>
    <s v="Land of Toys Inc."/>
    <n v="2125557818"/>
    <s v="897 Long Airport Avenue"/>
    <s v="NYC"/>
    <n v="10022"/>
    <x v="1"/>
    <s v="Yu"/>
    <s v="Kwai"/>
    <s v="Small"/>
  </r>
  <r>
    <n v="10244"/>
    <n v="20"/>
    <n v="58.22"/>
    <n v="6"/>
    <n v="1164.4000000000001"/>
    <d v="2023-03-01T00:00:00"/>
    <n v="401"/>
    <s v="Shipped"/>
    <s v="Vintage Cars"/>
    <n v="53"/>
    <n v="5.2199999999999989"/>
    <s v="S18_1367"/>
    <s v="Euro Shopping Channel"/>
    <s v="(91) 555 94 44"/>
    <s v="C/ Moralzarzal, 86"/>
    <s v="Madrid"/>
    <n v="28034"/>
    <x v="8"/>
    <s v="Freyre"/>
    <s v="Diego"/>
    <s v="Small"/>
  </r>
  <r>
    <n v="10239"/>
    <n v="20"/>
    <n v="44.56"/>
    <n v="2"/>
    <n v="891.2"/>
    <d v="2023-02-12T00:00:00"/>
    <n v="418"/>
    <s v="Shipped"/>
    <s v="Classic Cars"/>
    <n v="37"/>
    <n v="7.5600000000000023"/>
    <s v="S24_2972"/>
    <s v="Oulu Toy Supplies, Inc."/>
    <s v="981-443655"/>
    <s v="Torikatu 38"/>
    <s v="Oulu"/>
    <n v="90110"/>
    <x v="15"/>
    <s v="Koskitalo"/>
    <s v="Pirkko"/>
    <s v="Small"/>
  </r>
  <r>
    <n v="10107"/>
    <n v="20"/>
    <n v="74.209999999999994"/>
    <n v="4"/>
    <n v="1484.2"/>
    <d v="2023-02-09T00:00:00"/>
    <n v="421"/>
    <s v="Shipped"/>
    <s v="Classic Cars"/>
    <n v="79"/>
    <n v="-4.7900000000000063"/>
    <s v="S12_3990"/>
    <s v="Danish Wholesale Imports"/>
    <s v="31 12 3555"/>
    <s v="Vinb'ltet 34"/>
    <s v="Kobenhavn"/>
    <n v="1734"/>
    <x v="11"/>
    <s v="Petersen"/>
    <s v="Jytte"/>
    <s v="Small"/>
  </r>
  <r>
    <n v="10237"/>
    <n v="20"/>
    <n v="114.95"/>
    <n v="8"/>
    <n v="2299"/>
    <d v="2023-02-05T00:00:00"/>
    <n v="425"/>
    <s v="Shipped"/>
    <s v="Motorcycles"/>
    <n v="112"/>
    <n v="2.9500000000000028"/>
    <s v="S24_1578"/>
    <s v="Vitachrome Inc."/>
    <n v="2125551500"/>
    <s v="2678 Kingston Rd."/>
    <s v="NYC"/>
    <n v="10022"/>
    <x v="1"/>
    <s v="Frick"/>
    <s v="Michael"/>
    <s v="Small"/>
  </r>
  <r>
    <n v="10237"/>
    <n v="20"/>
    <n v="68.34"/>
    <n v="3"/>
    <n v="1366.8"/>
    <d v="2023-02-05T00:00:00"/>
    <n v="425"/>
    <s v="Shipped"/>
    <s v="Motorcycles"/>
    <n v="81"/>
    <n v="-12.659999999999997"/>
    <s v="S50_4713"/>
    <s v="Vitachrome Inc."/>
    <n v="2125551500"/>
    <s v="2678 Kingston Rd."/>
    <s v="NYC"/>
    <n v="10022"/>
    <x v="1"/>
    <s v="Frick"/>
    <s v="Michael"/>
    <s v="Small"/>
  </r>
  <r>
    <n v="10223"/>
    <n v="20"/>
    <n v="66.040000000000006"/>
    <n v="12"/>
    <n v="1320.8"/>
    <d v="2022-12-20T00:00:00"/>
    <n v="472"/>
    <s v="Shipped"/>
    <s v="Vintage Cars"/>
    <n v="68"/>
    <n v="-1.9599999999999937"/>
    <s v="S32_4289"/>
    <s v="Australian Collectors, Co."/>
    <s v="03 9520 4555"/>
    <s v="636 St Kilda Road"/>
    <s v="Melbourne"/>
    <n v="3004"/>
    <x v="5"/>
    <s v="Ferguson"/>
    <s v="Peter"/>
    <s v="Small"/>
  </r>
  <r>
    <n v="10220"/>
    <n v="20"/>
    <n v="52.82"/>
    <n v="6"/>
    <n v="1056.4000000000001"/>
    <d v="2022-12-12T00:00:00"/>
    <n v="480"/>
    <s v="Shipped"/>
    <s v="Trains"/>
    <n v="62"/>
    <n v="-9.18"/>
    <s v="S32_3207"/>
    <s v="Clover Collections, Co."/>
    <s v="+353 1862 1555"/>
    <s v="25 Maiden Lane"/>
    <s v="Dublin"/>
    <n v="2"/>
    <x v="16"/>
    <s v="Cassidy"/>
    <s v="Dean"/>
    <s v="Small"/>
  </r>
  <r>
    <n v="10214"/>
    <n v="20"/>
    <n v="34.19"/>
    <n v="3"/>
    <n v="683.8"/>
    <d v="2022-11-26T00:00:00"/>
    <n v="496"/>
    <s v="Shipped"/>
    <s v="Vintage Cars"/>
    <n v="33"/>
    <n v="1.1899999999999977"/>
    <s v="S24_1937"/>
    <s v="Corrida Auto Replicas, Ltd"/>
    <s v="(91) 555 22 82"/>
    <s v="C/ Araquil, 67"/>
    <s v="Madrid"/>
    <n v="28023"/>
    <x v="8"/>
    <s v="Sommer"/>
    <s v="MartÂ¡n"/>
    <s v="Small"/>
  </r>
  <r>
    <n v="10212"/>
    <n v="20"/>
    <n v="66.989999999999995"/>
    <n v="14"/>
    <n v="1339.8"/>
    <d v="2022-11-16T00:00:00"/>
    <n v="506"/>
    <s v="Shipped"/>
    <s v="Classic Cars"/>
    <n v="77"/>
    <n v="-10.010000000000005"/>
    <s v="S18_1889"/>
    <s v="Euro Shopping Channel"/>
    <s v="(91) 555 94 44"/>
    <s v="C/ Moralzarzal, 86"/>
    <s v="Madrid"/>
    <n v="28034"/>
    <x v="8"/>
    <s v="Freyre"/>
    <s v="Diego"/>
    <s v="Small"/>
  </r>
  <r>
    <n v="10107"/>
    <n v="20"/>
    <n v="155.72"/>
    <n v="12"/>
    <n v="3114.4"/>
    <d v="2022-11-02T00:00:00"/>
    <n v="520"/>
    <s v="Shipped"/>
    <s v="Classic Cars"/>
    <n v="173"/>
    <n v="-17.28"/>
    <s v="S12_3891"/>
    <s v="Saveley &amp; Henriot, Co."/>
    <s v="78.32.5555"/>
    <s v="2, rue du Commerce"/>
    <s v="Lyon"/>
    <n v="69004"/>
    <x v="4"/>
    <s v="Saveley"/>
    <s v="Mary"/>
    <s v="Medium"/>
  </r>
  <r>
    <n v="10208"/>
    <n v="20"/>
    <n v="89.4"/>
    <n v="2"/>
    <n v="1788"/>
    <d v="2022-11-02T00:00:00"/>
    <n v="520"/>
    <s v="Shipped"/>
    <s v="Vintage Cars"/>
    <n v="88"/>
    <n v="1.4000000000000057"/>
    <s v="S24_3151"/>
    <s v="Saveley &amp; Henriot, Co."/>
    <s v="78.32.5555"/>
    <s v="2, rue du Commerce"/>
    <s v="Lyon"/>
    <n v="69004"/>
    <x v="4"/>
    <s v="Saveley"/>
    <s v="Mary"/>
    <s v="Small"/>
  </r>
  <r>
    <n v="10107"/>
    <n v="20"/>
    <n v="196.52"/>
    <n v="8"/>
    <n v="3930.4"/>
    <d v="2022-10-02T00:00:00"/>
    <n v="551"/>
    <s v="Shipped"/>
    <s v="Classic Cars"/>
    <n v="194"/>
    <n v="2.5200000000000102"/>
    <s v="S12_1099"/>
    <s v="Euro Shopping Channel"/>
    <s v="(91) 555 94 44"/>
    <s v="C/ Moralzarzal, 86"/>
    <s v="Madrid"/>
    <n v="28034"/>
    <x v="8"/>
    <s v="Freyre"/>
    <s v="Diego"/>
    <s v="Medium"/>
  </r>
  <r>
    <n v="10107"/>
    <n v="20"/>
    <n v="112.74"/>
    <n v="6"/>
    <n v="2254.8000000000002"/>
    <d v="2022-10-02T00:00:00"/>
    <n v="551"/>
    <s v="Shipped"/>
    <s v="Classic Cars"/>
    <n v="117"/>
    <n v="-4.2600000000000051"/>
    <s v="S12_3380"/>
    <s v="Euro Shopping Channel"/>
    <s v="(91) 555 94 44"/>
    <s v="C/ Moralzarzal, 86"/>
    <s v="Madrid"/>
    <n v="28034"/>
    <x v="8"/>
    <s v="Freyre"/>
    <s v="Diego"/>
    <s v="Small"/>
  </r>
  <r>
    <n v="10204"/>
    <n v="20"/>
    <n v="62.47"/>
    <n v="10"/>
    <n v="1249.4000000000001"/>
    <d v="2022-10-02T00:00:00"/>
    <n v="551"/>
    <s v="Shipped"/>
    <s v="Classic Cars"/>
    <n v="73"/>
    <n v="-10.530000000000001"/>
    <s v="S24_1046"/>
    <s v="Muscle Machine Inc"/>
    <n v="2125557413"/>
    <s v="4092 Furth Circle"/>
    <s v="NYC"/>
    <n v="10022"/>
    <x v="1"/>
    <s v="Young"/>
    <s v="Jeff"/>
    <s v="Small"/>
  </r>
  <r>
    <n v="10193"/>
    <n v="20"/>
    <n v="50.62"/>
    <n v="9"/>
    <n v="1012.4"/>
    <d v="2022-09-21T00:00:00"/>
    <n v="562"/>
    <s v="Shipped"/>
    <s v="Vintage Cars"/>
    <n v="44"/>
    <n v="6.6199999999999974"/>
    <s v="S24_2022"/>
    <s v="Australian Collectables, Ltd"/>
    <s v="61-9-3844-6555"/>
    <s v="7 Allen Street"/>
    <s v="Glen Waverly"/>
    <n v="3150"/>
    <x v="5"/>
    <s v="Connery"/>
    <s v="Sean"/>
    <s v="Small"/>
  </r>
  <r>
    <n v="10193"/>
    <n v="20"/>
    <n v="113.95"/>
    <n v="4"/>
    <n v="2279"/>
    <d v="2022-09-21T00:00:00"/>
    <n v="562"/>
    <s v="Shipped"/>
    <s v="Vintage Cars"/>
    <n v="97"/>
    <n v="16.950000000000003"/>
    <s v="S24_4258"/>
    <s v="Australian Collectables, Ltd"/>
    <s v="61-9-3844-6555"/>
    <s v="7 Allen Street"/>
    <s v="Glen Waverly"/>
    <n v="3150"/>
    <x v="5"/>
    <s v="Connery"/>
    <s v="Sean"/>
    <s v="Small"/>
  </r>
  <r>
    <n v="10185"/>
    <n v="20"/>
    <n v="48.62"/>
    <n v="15"/>
    <n v="972.4"/>
    <d v="2022-09-14T00:00:00"/>
    <n v="569"/>
    <s v="Shipped"/>
    <s v="Trains"/>
    <n v="58"/>
    <n v="-9.3800000000000026"/>
    <s v="S50_1514"/>
    <s v="Mini Creations Ltd."/>
    <n v="5085559555"/>
    <s v="4575 Hillside Dr."/>
    <s v="New Bedford"/>
    <n v="50553"/>
    <x v="1"/>
    <s v="Tam"/>
    <s v="Wing C"/>
    <s v="Small"/>
  </r>
  <r>
    <n v="10107"/>
    <n v="20"/>
    <n v="81.400000000000006"/>
    <n v="15"/>
    <n v="1628"/>
    <d v="2022-09-12T00:00:00"/>
    <n v="571"/>
    <s v="Shipped"/>
    <s v="Classic Cars"/>
    <n v="79"/>
    <n v="2.4000000000000057"/>
    <s v="S12_3990"/>
    <s v="Herkku Gifts"/>
    <s v="+47 2267 3215"/>
    <s v="Drammen 121, PR 744 Sentrum"/>
    <s v="Bergen"/>
    <s v="N 5804"/>
    <x v="17"/>
    <s v="Oeztan"/>
    <s v="Veysel"/>
    <s v="Small"/>
  </r>
  <r>
    <n v="10182"/>
    <n v="20"/>
    <n v="110.6"/>
    <n v="7"/>
    <n v="2212"/>
    <d v="2022-09-12T00:00:00"/>
    <n v="571"/>
    <s v="Shipped"/>
    <s v="Vintage Cars"/>
    <n v="127"/>
    <n v="-16.400000000000006"/>
    <s v="S18_2325"/>
    <s v="Mini Gifts Distributors Ltd."/>
    <n v="4155551450"/>
    <s v="5677 Strong St."/>
    <s v="San Rafael"/>
    <n v="97562"/>
    <x v="1"/>
    <s v="Nelson"/>
    <s v="Valarie"/>
    <s v="Small"/>
  </r>
  <r>
    <n v="10182"/>
    <n v="20"/>
    <n v="119.79"/>
    <n v="13"/>
    <n v="2395.8000000000002"/>
    <d v="2022-09-12T00:00:00"/>
    <n v="571"/>
    <s v="Shipped"/>
    <s v="Classic Cars"/>
    <n v="117"/>
    <n v="2.7900000000000063"/>
    <s v="S24_2887"/>
    <s v="Mini Gifts Distributors Ltd."/>
    <n v="4155551450"/>
    <s v="5677 Strong St."/>
    <s v="San Rafael"/>
    <n v="97562"/>
    <x v="1"/>
    <s v="Nelson"/>
    <s v="Valarie"/>
    <s v="Small"/>
  </r>
  <r>
    <n v="10176"/>
    <n v="20"/>
    <n v="183.38"/>
    <n v="10"/>
    <n v="3667.6"/>
    <d v="2022-09-06T00:00:00"/>
    <n v="577"/>
    <s v="Shipped"/>
    <s v="Classic Cars"/>
    <n v="163"/>
    <n v="20.379999999999995"/>
    <s v="S18_2238"/>
    <s v="L'ordine Souveniers"/>
    <s v="0522-556555"/>
    <s v="Strada Provinciale 124"/>
    <s v="Reggio Emilia"/>
    <n v="42100"/>
    <x v="6"/>
    <s v="Moroni"/>
    <s v="Maurizio"/>
    <s v="Medium"/>
  </r>
  <r>
    <n v="10170"/>
    <n v="20"/>
    <n v="63.14"/>
    <n v="2"/>
    <n v="1262.8"/>
    <d v="2022-09-04T00:00:00"/>
    <n v="579"/>
    <s v="Shipped"/>
    <s v="Classic Cars"/>
    <n v="77"/>
    <n v="-13.86"/>
    <s v="S18_1889"/>
    <s v="Mini Auto Werke"/>
    <s v="7675-3555"/>
    <s v="Kirchgasse 6"/>
    <s v="Graz"/>
    <n v="8010"/>
    <x v="3"/>
    <s v="Mendel"/>
    <s v="Roland"/>
    <s v="Small"/>
  </r>
  <r>
    <n v="10107"/>
    <n v="20"/>
    <n v="209.15"/>
    <n v="3"/>
    <n v="4183"/>
    <d v="2022-08-28T00:00:00"/>
    <n v="586"/>
    <s v="Shipped"/>
    <s v="Motorcycles"/>
    <n v="193"/>
    <n v="16.150000000000006"/>
    <s v="S10_4698"/>
    <s v="Technics Stores Inc."/>
    <n v="6505556809"/>
    <s v="9408 Furth Circle"/>
    <s v="Burlingame"/>
    <n v="94217"/>
    <x v="1"/>
    <s v="Hirano"/>
    <s v="Juri"/>
    <s v="Medium"/>
  </r>
  <r>
    <n v="10167"/>
    <n v="20"/>
    <n v="79.66"/>
    <n v="11"/>
    <n v="1593.2"/>
    <d v="2022-08-23T00:00:00"/>
    <n v="591"/>
    <s v="Cancelled"/>
    <s v="Vintage Cars"/>
    <n v="88"/>
    <n v="-8.3400000000000034"/>
    <s v="S24_3151"/>
    <s v="Scandinavian Gift Ideas"/>
    <s v="0695-34 6555"/>
    <s v="?kergatan 24"/>
    <s v="Boras"/>
    <s v="S-844 67"/>
    <x v="10"/>
    <s v="Larsson"/>
    <s v="Maria"/>
    <s v="Small"/>
  </r>
  <r>
    <n v="10161"/>
    <n v="20"/>
    <n v="107.23"/>
    <n v="3"/>
    <n v="2144.6"/>
    <d v="2022-08-17T00:00:00"/>
    <n v="597"/>
    <s v="Shipped"/>
    <s v="Classic Cars"/>
    <n v="90"/>
    <n v="17.230000000000004"/>
    <s v="S24_2766"/>
    <s v="Heintze Collectables"/>
    <s v="86 21 3555"/>
    <s v="Smagsloget 45"/>
    <s v="Aaarhus"/>
    <n v="8200"/>
    <x v="11"/>
    <s v="Ibsen"/>
    <s v="Palle"/>
    <s v="Small"/>
  </r>
  <r>
    <n v="10161"/>
    <n v="20"/>
    <n v="77.05"/>
    <n v="4"/>
    <n v="1541"/>
    <d v="2022-08-17T00:00:00"/>
    <n v="597"/>
    <s v="Shipped"/>
    <s v="Classic Cars"/>
    <n v="85"/>
    <n v="-7.9500000000000028"/>
    <s v="S24_3191"/>
    <s v="Heintze Collectables"/>
    <s v="86 21 3555"/>
    <s v="Smagsloget 45"/>
    <s v="Aaarhus"/>
    <n v="8200"/>
    <x v="11"/>
    <s v="Ibsen"/>
    <s v="Palle"/>
    <s v="Small"/>
  </r>
  <r>
    <n v="10156"/>
    <n v="20"/>
    <n v="41.02"/>
    <n v="1"/>
    <n v="820.4"/>
    <d v="2022-08-08T00:00:00"/>
    <n v="606"/>
    <s v="Shipped"/>
    <s v="Vintage Cars"/>
    <n v="43"/>
    <n v="-1.9799999999999969"/>
    <s v="S50_1341"/>
    <s v="Euro Shopping Channel"/>
    <s v="(91) 555 94 44"/>
    <s v="C/ Moralzarzal, 86"/>
    <s v="Madrid"/>
    <n v="28034"/>
    <x v="8"/>
    <s v="Freyre"/>
    <s v="Diego"/>
    <s v="Small"/>
  </r>
  <r>
    <n v="10155"/>
    <n v="20"/>
    <n v="117.67"/>
    <n v="2"/>
    <n v="2353.4"/>
    <d v="2022-08-06T00:00:00"/>
    <n v="608"/>
    <s v="Shipped"/>
    <s v="Planes"/>
    <n v="99"/>
    <n v="18.670000000000002"/>
    <s v="S700_2466"/>
    <s v="Toys of Finland, Co."/>
    <s v="90-224 8555"/>
    <s v="Keskuskatu 45"/>
    <s v="Helsinki"/>
    <n v="21240"/>
    <x v="15"/>
    <s v="Karttunen"/>
    <s v="Matti"/>
    <s v="Small"/>
  </r>
  <r>
    <n v="10107"/>
    <n v="20"/>
    <n v="245.2"/>
    <n v="11"/>
    <n v="4904"/>
    <d v="2022-07-28T00:00:00"/>
    <n v="617"/>
    <s v="Shipped"/>
    <s v="Classic Cars"/>
    <n v="207"/>
    <n v="38.199999999999989"/>
    <s v="S12_1108"/>
    <s v="Euro Shopping Channel"/>
    <s v="(91) 555 94 44"/>
    <s v="C/ Moralzarzal, 86"/>
    <s v="Madrid"/>
    <n v="28034"/>
    <x v="8"/>
    <s v="Freyre"/>
    <s v="Diego"/>
    <s v="Medium"/>
  </r>
  <r>
    <n v="10153"/>
    <n v="20"/>
    <n v="110.23"/>
    <n v="3"/>
    <n v="2204.6"/>
    <d v="2022-07-28T00:00:00"/>
    <n v="617"/>
    <s v="Shipped"/>
    <s v="Ships"/>
    <n v="99"/>
    <n v="11.230000000000004"/>
    <s v="S700_3962"/>
    <s v="Euro Shopping Channel"/>
    <s v="(91) 555 94 44"/>
    <s v="C/ Moralzarzal, 86"/>
    <s v="Madrid"/>
    <n v="28034"/>
    <x v="8"/>
    <s v="Freyre"/>
    <s v="Diego"/>
    <s v="Small"/>
  </r>
  <r>
    <n v="10107"/>
    <n v="20"/>
    <n v="159.56"/>
    <n v="1"/>
    <n v="3191.2"/>
    <d v="2022-07-19T00:00:00"/>
    <n v="626"/>
    <s v="Shipped"/>
    <s v="Classic Cars"/>
    <n v="147"/>
    <n v="12.560000000000002"/>
    <s v="S10_4962"/>
    <s v="Dragon Souveniers, Ltd."/>
    <s v="+65 221 7555"/>
    <s v="Bronz Sok., Bronz Apt. 3/6 Tesvikiye"/>
    <s v="Singapore"/>
    <n v="79903"/>
    <x v="0"/>
    <s v="Natividad"/>
    <s v="Eric"/>
    <s v="Medium"/>
  </r>
  <r>
    <n v="10150"/>
    <n v="20"/>
    <n v="105.2"/>
    <n v="3"/>
    <n v="2104"/>
    <d v="2022-07-19T00:00:00"/>
    <n v="626"/>
    <s v="Shipped"/>
    <s v="Classic Cars"/>
    <n v="101"/>
    <n v="4.2000000000000028"/>
    <s v="S700_2824"/>
    <s v="Dragon Souveniers, Ltd."/>
    <s v="+65 221 7555"/>
    <s v="Bronz Sok., Bronz Apt. 3/6 Tesvikiye"/>
    <s v="Singapore"/>
    <n v="79903"/>
    <x v="0"/>
    <s v="Natividad"/>
    <s v="Eric"/>
    <s v="Small"/>
  </r>
  <r>
    <n v="10149"/>
    <n v="20"/>
    <n v="90.57"/>
    <n v="1"/>
    <n v="1811.4"/>
    <d v="2022-07-12T00:00:00"/>
    <n v="633"/>
    <s v="Shipped"/>
    <s v="Vintage Cars"/>
    <n v="97"/>
    <n v="-6.4300000000000068"/>
    <s v="S24_4258"/>
    <s v="Signal Collectibles Ltd."/>
    <n v="4155554312"/>
    <s v="2793 Furth Circle"/>
    <s v="Brisbane"/>
    <n v="94217"/>
    <x v="1"/>
    <s v="Taylor"/>
    <s v="Sue"/>
    <s v="Small"/>
  </r>
  <r>
    <n v="10145"/>
    <n v="20"/>
    <n v="137.63"/>
    <n v="13"/>
    <n v="2752.6"/>
    <d v="2022-06-25T00:00:00"/>
    <n v="650"/>
    <s v="Shipped"/>
    <s v="Planes"/>
    <n v="118"/>
    <n v="19.629999999999995"/>
    <s v="S700_2834"/>
    <s v="Toys4GrownUps.com"/>
    <n v="6265557265"/>
    <s v="78934 Hillside Dr."/>
    <s v="Pasadena"/>
    <n v="90003"/>
    <x v="1"/>
    <s v="Young"/>
    <s v="Julie"/>
    <s v="Small"/>
  </r>
  <r>
    <n v="10144"/>
    <n v="20"/>
    <n v="81.86"/>
    <n v="1"/>
    <n v="1637.2"/>
    <d v="2022-06-13T00:00:00"/>
    <n v="662"/>
    <s v="Shipped"/>
    <s v="Vintage Cars"/>
    <n v="68"/>
    <n v="13.86"/>
    <s v="S32_4289"/>
    <s v="Royale Belge"/>
    <s v="(071) 23 67 2555"/>
    <s v="Boulevard Tirou, 255"/>
    <s v="Charleroi"/>
    <s v="B-6000"/>
    <x v="2"/>
    <s v="Cartrain"/>
    <s v="Pascale"/>
    <s v="Small"/>
  </r>
  <r>
    <n v="10141"/>
    <n v="20"/>
    <n v="54.33"/>
    <n v="2"/>
    <n v="1086.5999999999999"/>
    <d v="2022-06-01T00:00:00"/>
    <n v="674"/>
    <s v="Shipped"/>
    <s v="Classic Cars"/>
    <n v="57"/>
    <n v="-2.6700000000000017"/>
    <s v="S24_1444"/>
    <s v="Suominen Souveniers"/>
    <s v="+358 9 8045 555"/>
    <s v="Software Engineering Center, SEC Oy"/>
    <s v="Espoo"/>
    <s v="FIN-02271"/>
    <x v="15"/>
    <s v="Suominen"/>
    <s v="Kalle"/>
    <s v="Small"/>
  </r>
  <r>
    <n v="10139"/>
    <n v="20"/>
    <n v="71.2"/>
    <n v="3"/>
    <n v="1424"/>
    <d v="2022-05-16T00:00:00"/>
    <n v="690"/>
    <s v="Shipped"/>
    <s v="Vintage Cars"/>
    <n v="62"/>
    <n v="9.2000000000000028"/>
    <s v="S18_2957"/>
    <s v="Souveniers And Things Co."/>
    <s v="+61 2 9495 8555"/>
    <s v="Monitor Money Building, 815 Pacific Hwy"/>
    <s v="Chatswood"/>
    <n v="2067"/>
    <x v="5"/>
    <s v="Huxley"/>
    <s v="Adrian"/>
    <s v="Small"/>
  </r>
  <r>
    <n v="10139"/>
    <n v="20"/>
    <n v="90.06"/>
    <n v="2"/>
    <n v="1801.2"/>
    <d v="2022-05-16T00:00:00"/>
    <n v="690"/>
    <s v="Shipped"/>
    <s v="Vintage Cars"/>
    <n v="104"/>
    <n v="-13.939999999999998"/>
    <s v="S18_3136"/>
    <s v="Souveniers And Things Co."/>
    <s v="+61 2 9495 8555"/>
    <s v="Monitor Money Building, 815 Pacific Hwy"/>
    <s v="Chatswood"/>
    <n v="2067"/>
    <x v="5"/>
    <s v="Huxley"/>
    <s v="Adrian"/>
    <s v="Small"/>
  </r>
  <r>
    <n v="10135"/>
    <n v="20"/>
    <n v="35.869999999999997"/>
    <n v="1"/>
    <n v="717.4"/>
    <d v="2022-05-02T00:00:00"/>
    <n v="704"/>
    <s v="Shipped"/>
    <s v="Classic Cars"/>
    <n v="37"/>
    <n v="-1.1300000000000026"/>
    <s v="S24_2972"/>
    <s v="Mini Gifts Distributors Ltd."/>
    <n v="4155551450"/>
    <s v="5677 Strong St."/>
    <s v="San Rafael"/>
    <n v="97562"/>
    <x v="1"/>
    <s v="Nelson"/>
    <s v="Valarie"/>
    <s v="Small"/>
  </r>
  <r>
    <n v="10107"/>
    <n v="20"/>
    <n v="135.56"/>
    <n v="1"/>
    <n v="2711.2"/>
    <d v="2022-05-01T00:00:00"/>
    <n v="705"/>
    <s v="Shipped"/>
    <s v="Motorcycles"/>
    <n v="150"/>
    <n v="-14.439999999999998"/>
    <s v="S12_2823"/>
    <s v="Lyon Souveniers"/>
    <s v="+33 1 46 62 7555"/>
    <s v="27 rue du Colonel Pierre Avia"/>
    <s v="Paris"/>
    <n v="75508"/>
    <x v="4"/>
    <s v="Da Cunha"/>
    <s v="Daniel"/>
    <s v="Small"/>
  </r>
  <r>
    <n v="10127"/>
    <n v="20"/>
    <n v="60.69"/>
    <n v="8"/>
    <n v="1213.8"/>
    <d v="2022-04-03T00:00:00"/>
    <n v="733"/>
    <s v="Shipped"/>
    <s v="Classic Cars"/>
    <n v="57"/>
    <n v="3.6899999999999977"/>
    <s v="S24_1444"/>
    <s v="Muscle Machine Inc"/>
    <n v="2125557413"/>
    <s v="4092 Furth Circle"/>
    <s v="NYC"/>
    <n v="10022"/>
    <x v="1"/>
    <s v="Young"/>
    <s v="Jeff"/>
    <s v="Small"/>
  </r>
  <r>
    <n v="10127"/>
    <n v="20"/>
    <n v="96.99"/>
    <n v="7"/>
    <n v="1939.8"/>
    <d v="2022-04-03T00:00:00"/>
    <n v="733"/>
    <s v="Shipped"/>
    <s v="Classic Cars"/>
    <n v="118"/>
    <n v="-21.010000000000005"/>
    <s v="S24_4048"/>
    <s v="Muscle Machine Inc"/>
    <n v="2125557413"/>
    <s v="4092 Furth Circle"/>
    <s v="NYC"/>
    <n v="10022"/>
    <x v="1"/>
    <s v="Young"/>
    <s v="Jeff"/>
    <s v="Small"/>
  </r>
  <r>
    <n v="10107"/>
    <n v="20"/>
    <n v="107.1"/>
    <n v="7"/>
    <n v="2142"/>
    <d v="2022-03-08T00:00:00"/>
    <n v="759"/>
    <s v="Shipped"/>
    <s v="Classic Cars"/>
    <n v="115"/>
    <n v="-7.9000000000000057"/>
    <s v="S12_4675"/>
    <s v="Marseille Mini Autos"/>
    <s v="91.24.4555"/>
    <s v="12, rue des Bouchers"/>
    <s v="Marseille"/>
    <n v="13008"/>
    <x v="4"/>
    <s v="Lebihan"/>
    <s v="Laurence"/>
    <s v="Small"/>
  </r>
  <r>
    <n v="10119"/>
    <n v="20"/>
    <n v="72.98"/>
    <n v="5"/>
    <n v="1459.6"/>
    <d v="2022-02-28T00:00:00"/>
    <n v="767"/>
    <s v="Shipped"/>
    <s v="Vintage Cars"/>
    <n v="65"/>
    <n v="7.980000000000004"/>
    <s v="S24_3420"/>
    <s v="Salzburg Collectables"/>
    <s v="6562-9555"/>
    <s v="Geislweg 14"/>
    <s v="Salzburg"/>
    <n v="5020"/>
    <x v="3"/>
    <s v="Pipps"/>
    <s v="Georg"/>
    <s v="Small"/>
  </r>
  <r>
    <n v="10110"/>
    <n v="20"/>
    <n v="35.51"/>
    <n v="3"/>
    <n v="710.2"/>
    <d v="2022-01-18T00:00:00"/>
    <n v="808"/>
    <s v="Shipped"/>
    <s v="Vintage Cars"/>
    <n v="33"/>
    <n v="2.509999999999998"/>
    <s v="S24_1937"/>
    <s v="AV Stores, Co."/>
    <s v="(171) 555-1555"/>
    <s v="Fauntleroy Circus"/>
    <s v="Manchester"/>
    <s v="EC2 5NT"/>
    <x v="9"/>
    <s v="Ashworth"/>
    <s v="Victoria"/>
    <s v="Small"/>
  </r>
  <r>
    <n v="10107"/>
    <n v="20"/>
    <n v="92.9"/>
    <n v="8"/>
    <n v="1858"/>
    <d v="2021-12-24T00:00:00"/>
    <n v="833"/>
    <s v="Shipped"/>
    <s v="Motorcycles"/>
    <n v="99"/>
    <n v="-6.0999999999999943"/>
    <s v="S32_1374"/>
    <s v="Land of Toys Inc."/>
    <n v="2125557818"/>
    <s v="897 Long Airport Avenue"/>
    <s v="NYC"/>
    <n v="10022"/>
    <x v="1"/>
    <s v="Yu"/>
    <s v="Kwai"/>
    <s v="Small"/>
  </r>
  <r>
    <n v="10423"/>
    <n v="21"/>
    <n v="84.82"/>
    <n v="2"/>
    <n v="1781.22"/>
    <d v="2024-03-30T00:00:00"/>
    <n v="6"/>
    <s v="In Process"/>
    <s v="Vintage Cars"/>
    <n v="104"/>
    <n v="-19.180000000000007"/>
    <s v="S18_3136"/>
    <s v="Petit Auto"/>
    <s v="(02) 5554 67"/>
    <s v="Rue Joseph-Bens 532"/>
    <s v="Bruxelles"/>
    <s v="B-1180"/>
    <x v="2"/>
    <s v="Dewey"/>
    <s v="Catherine"/>
    <s v="Small"/>
  </r>
  <r>
    <n v="10423"/>
    <n v="21"/>
    <n v="89.29"/>
    <n v="5"/>
    <n v="1875.09"/>
    <d v="2024-03-30T00:00:00"/>
    <n v="6"/>
    <s v="In Process"/>
    <s v="Vintage Cars"/>
    <n v="99"/>
    <n v="-9.7099999999999937"/>
    <s v="S18_3320"/>
    <s v="Petit Auto"/>
    <s v="(02) 5554 67"/>
    <s v="Rue Joseph-Bens 532"/>
    <s v="Bruxelles"/>
    <s v="B-1180"/>
    <x v="2"/>
    <s v="Dewey"/>
    <s v="Catherine"/>
    <s v="Small"/>
  </r>
  <r>
    <n v="10107"/>
    <n v="21"/>
    <n v="164.18"/>
    <n v="1"/>
    <n v="3447.78"/>
    <d v="2024-03-13T00:00:00"/>
    <n v="23"/>
    <s v="Disputed"/>
    <s v="Motorcycles"/>
    <n v="150"/>
    <n v="14.180000000000007"/>
    <s v="S12_2823"/>
    <s v="Euro Shopping Channel"/>
    <s v="(91) 555 94 44"/>
    <s v="C/ Moralzarzal, 86"/>
    <s v="Madrid"/>
    <n v="28034"/>
    <x v="8"/>
    <s v="Freyre"/>
    <s v="Diego"/>
    <s v="Medium"/>
  </r>
  <r>
    <n v="10415"/>
    <n v="21"/>
    <n v="67.819999999999993"/>
    <n v="1"/>
    <n v="1424.22"/>
    <d v="2024-03-09T00:00:00"/>
    <n v="27"/>
    <s v="Disputed"/>
    <s v="Planes"/>
    <n v="68"/>
    <n v="-0.18000000000000682"/>
    <s v="S24_2841"/>
    <s v="Australian Collectables, Ltd"/>
    <s v="61-9-3844-6555"/>
    <s v="7 Allen Street"/>
    <s v="Glen Waverly"/>
    <n v="3150"/>
    <x v="5"/>
    <s v="Connery"/>
    <s v="Sean"/>
    <s v="Small"/>
  </r>
  <r>
    <n v="10412"/>
    <n v="21"/>
    <n v="52.6"/>
    <n v="2"/>
    <n v="1104.5999999999999"/>
    <d v="2024-03-03T00:00:00"/>
    <n v="33"/>
    <s v="Shipped"/>
    <s v="Classic Cars"/>
    <n v="57"/>
    <n v="-4.3999999999999986"/>
    <s v="S24_1444"/>
    <s v="Euro Shopping Channel"/>
    <s v="(91) 555 94 44"/>
    <s v="C/ Moralzarzal, 86"/>
    <s v="Madrid"/>
    <n v="28034"/>
    <x v="8"/>
    <s v="Freyre"/>
    <s v="Diego"/>
    <s v="Small"/>
  </r>
  <r>
    <n v="10401"/>
    <n v="21"/>
    <n v="96.11"/>
    <n v="2"/>
    <n v="2018.31"/>
    <d v="2024-02-03T00:00:00"/>
    <n v="62"/>
    <s v="On Hold"/>
    <s v="Planes"/>
    <n v="118"/>
    <n v="-21.89"/>
    <s v="S700_2834"/>
    <s v="Tekni Collectables Inc."/>
    <n v="2015559350"/>
    <s v="7476 Moss Rd."/>
    <s v="Newark"/>
    <n v="94019"/>
    <x v="1"/>
    <s v="Brown"/>
    <s v="William"/>
    <s v="Small"/>
  </r>
  <r>
    <n v="10107"/>
    <n v="21"/>
    <n v="86.77"/>
    <n v="7"/>
    <n v="1822.17"/>
    <d v="2024-01-03T00:00:00"/>
    <n v="93"/>
    <s v="Shipped"/>
    <s v="Motorcycles"/>
    <n v="193"/>
    <n v="-106.23"/>
    <s v="S10_4698"/>
    <s v="FunGiftIdeas.com"/>
    <n v="5085552555"/>
    <s v="1785 First Street"/>
    <s v="New Bedford"/>
    <n v="50553"/>
    <x v="1"/>
    <s v="Benitez"/>
    <s v="Violeta"/>
    <s v="Small"/>
  </r>
  <r>
    <n v="10386"/>
    <n v="21"/>
    <n v="74.77"/>
    <n v="18"/>
    <n v="1570.17"/>
    <d v="2024-01-01T00:00:00"/>
    <n v="95"/>
    <s v="Resolved"/>
    <s v="Planes"/>
    <n v="84"/>
    <n v="-9.230000000000004"/>
    <s v="S18_2581"/>
    <s v="Euro Shopping Channel"/>
    <s v="(91) 555 94 44"/>
    <s v="C/ Moralzarzal, 86"/>
    <s v="Madrid"/>
    <n v="28034"/>
    <x v="8"/>
    <s v="Freyre"/>
    <s v="Diego"/>
    <s v="Small"/>
  </r>
  <r>
    <n v="10383"/>
    <n v="21"/>
    <n v="93.91"/>
    <n v="4"/>
    <n v="1972.11"/>
    <d v="2023-12-22T00:00:00"/>
    <n v="105"/>
    <s v="Shipped"/>
    <s v="Classic Cars"/>
    <n v="118"/>
    <n v="-24.090000000000003"/>
    <s v="S24_4048"/>
    <s v="Euro Shopping Channel"/>
    <s v="(91) 555 94 44"/>
    <s v="C/ Moralzarzal, 86"/>
    <s v="Madrid"/>
    <n v="28034"/>
    <x v="8"/>
    <s v="Freyre"/>
    <s v="Diego"/>
    <s v="Small"/>
  </r>
  <r>
    <n v="10380"/>
    <n v="21"/>
    <n v="47.18"/>
    <n v="8"/>
    <n v="990.78"/>
    <d v="2023-12-16T00:00:00"/>
    <n v="111"/>
    <s v="Shipped"/>
    <s v="Vintage Cars"/>
    <n v="168"/>
    <n v="-120.82"/>
    <s v="S18_2795"/>
    <s v="Euro Shopping Channel"/>
    <s v="(91) 555 94 44"/>
    <s v="C/ Moralzarzal, 86"/>
    <s v="Madrid"/>
    <n v="28034"/>
    <x v="8"/>
    <s v="Freyre"/>
    <s v="Diego"/>
    <s v="Small"/>
  </r>
  <r>
    <n v="10107"/>
    <n v="21"/>
    <n v="34.909999999999997"/>
    <n v="12"/>
    <n v="733.11"/>
    <d v="2023-12-03T00:00:00"/>
    <n v="124"/>
    <s v="Shipped"/>
    <s v="Motorcycles"/>
    <n v="95"/>
    <n v="-60.09"/>
    <s v="S10_1678"/>
    <s v="La Rochelle Gifts"/>
    <s v="40.67.8555"/>
    <s v="67, rue des Cinquante Otages"/>
    <s v="Nantes"/>
    <n v="44000"/>
    <x v="4"/>
    <s v="Labrune"/>
    <s v="Janine"/>
    <s v="Small"/>
  </r>
  <r>
    <n v="10369"/>
    <n v="21"/>
    <n v="94.22"/>
    <n v="5"/>
    <n v="1978.62"/>
    <d v="2023-11-20T00:00:00"/>
    <n v="137"/>
    <s v="Shipped"/>
    <s v="Vintage Cars"/>
    <n v="104"/>
    <n v="-9.7800000000000011"/>
    <s v="S18_3136"/>
    <s v="Collectables For Less Inc."/>
    <n v="6175558555"/>
    <s v="7825 Douglas Av."/>
    <s v="Brickhaven"/>
    <n v="58339"/>
    <x v="1"/>
    <s v="Nelson"/>
    <s v="Allen"/>
    <s v="Small"/>
  </r>
  <r>
    <n v="10367"/>
    <n v="21"/>
    <n v="60.37"/>
    <n v="10"/>
    <n v="1267.77"/>
    <d v="2023-11-12T00:00:00"/>
    <n v="145"/>
    <s v="Resolved"/>
    <s v="Classic Cars"/>
    <n v="73"/>
    <n v="-12.630000000000003"/>
    <s v="S24_1046"/>
    <s v="Toys4GrownUps.com"/>
    <n v="6265557265"/>
    <s v="78934 Hillside Dr."/>
    <s v="Pasadena"/>
    <n v="90003"/>
    <x v="1"/>
    <s v="Young"/>
    <s v="Julie"/>
    <s v="Small"/>
  </r>
  <r>
    <n v="10363"/>
    <n v="21"/>
    <n v="171.22"/>
    <n v="8"/>
    <n v="3595.62"/>
    <d v="2023-11-06T00:00:00"/>
    <n v="151"/>
    <s v="Shipped"/>
    <s v="Motorcycles"/>
    <n v="76"/>
    <n v="95.22"/>
    <s v="S24_2000"/>
    <s v="Suominen Souveniers"/>
    <s v="+358 9 8045 555"/>
    <s v="Software Engineering Center, SEC Oy"/>
    <s v="Espoo"/>
    <s v="FIN-02271"/>
    <x v="15"/>
    <s v="Suominen"/>
    <s v="Kalle"/>
    <s v="Medium"/>
  </r>
  <r>
    <n v="10363"/>
    <n v="21"/>
    <n v="116.56"/>
    <n v="15"/>
    <n v="2447.7600000000002"/>
    <d v="2023-11-06T00:00:00"/>
    <n v="151"/>
    <s v="Shipped"/>
    <s v="Classic Cars"/>
    <n v="61"/>
    <n v="55.56"/>
    <s v="S24_3371"/>
    <s v="Suominen Souveniers"/>
    <s v="+358 9 8045 555"/>
    <s v="Software Engineering Center, SEC Oy"/>
    <s v="Espoo"/>
    <s v="FIN-02271"/>
    <x v="15"/>
    <s v="Suominen"/>
    <s v="Kalle"/>
    <s v="Small"/>
  </r>
  <r>
    <n v="10347"/>
    <n v="21"/>
    <n v="58.95"/>
    <n v="7"/>
    <n v="1237.95"/>
    <d v="2023-09-29T00:00:00"/>
    <n v="189"/>
    <s v="Shipped"/>
    <s v="Vintage Cars"/>
    <n v="53"/>
    <n v="5.9500000000000028"/>
    <s v="S18_1367"/>
    <s v="Australian Collectors, Co."/>
    <s v="03 9520 4555"/>
    <s v="636 St Kilda Road"/>
    <s v="Melbourne"/>
    <n v="3004"/>
    <x v="5"/>
    <s v="Ferguson"/>
    <s v="Peter"/>
    <s v="Small"/>
  </r>
  <r>
    <n v="10347"/>
    <n v="21"/>
    <n v="229.3"/>
    <n v="6"/>
    <n v="4815.3"/>
    <d v="2023-09-29T00:00:00"/>
    <n v="189"/>
    <s v="Shipped"/>
    <s v="Vintage Cars"/>
    <n v="168"/>
    <n v="61.300000000000011"/>
    <s v="S18_2795"/>
    <s v="Australian Collectors, Co."/>
    <s v="03 9520 4555"/>
    <s v="636 St Kilda Road"/>
    <s v="Melbourne"/>
    <n v="3004"/>
    <x v="5"/>
    <s v="Ferguson"/>
    <s v="Peter"/>
    <s v="Medium"/>
  </r>
  <r>
    <n v="10344"/>
    <n v="21"/>
    <n v="104.91"/>
    <n v="4"/>
    <n v="2203.11"/>
    <d v="2023-09-25T00:00:00"/>
    <n v="193"/>
    <s v="Shipped"/>
    <s v="Vintage Cars"/>
    <n v="92"/>
    <n v="12.909999999999997"/>
    <s v="S18_4409"/>
    <s v="Marseille Mini Autos"/>
    <s v="91.24.4555"/>
    <s v="12, rue des Bouchers"/>
    <s v="Marseille"/>
    <n v="13008"/>
    <x v="4"/>
    <s v="Lebihan"/>
    <s v="Laurence"/>
    <s v="Small"/>
  </r>
  <r>
    <n v="10339"/>
    <n v="21"/>
    <n v="50.65"/>
    <n v="7"/>
    <n v="1063.6500000000001"/>
    <d v="2023-09-23T00:00:00"/>
    <n v="195"/>
    <s v="Shipped"/>
    <s v="Planes"/>
    <n v="109"/>
    <n v="-58.35"/>
    <s v="S24_1785"/>
    <s v="Tokyo Collectables, Ltd"/>
    <s v="+81 3 3584 0555"/>
    <s v="2-2-8 Roppongi"/>
    <s v="Minato-ku"/>
    <s v="106-0032"/>
    <x v="7"/>
    <s v="Shimamura"/>
    <s v="Akiko"/>
    <s v="Small"/>
  </r>
  <r>
    <n v="10337"/>
    <n v="21"/>
    <n v="109.37"/>
    <n v="6"/>
    <n v="2296.77"/>
    <d v="2023-09-21T00:00:00"/>
    <n v="197"/>
    <s v="Shipped"/>
    <s v="Trains"/>
    <n v="58"/>
    <n v="51.370000000000005"/>
    <s v="S50_1514"/>
    <s v="Classic Legends Inc."/>
    <n v="2125558493"/>
    <s v="5905 Pompton St."/>
    <s v="NYC"/>
    <n v="10022"/>
    <x v="1"/>
    <s v="Hernandez"/>
    <s v="Maria"/>
    <s v="Small"/>
  </r>
  <r>
    <n v="10336"/>
    <n v="21"/>
    <n v="106.21"/>
    <n v="7"/>
    <n v="2230.41"/>
    <d v="2023-09-20T00:00:00"/>
    <n v="198"/>
    <s v="Shipped"/>
    <s v="Trains"/>
    <n v="100"/>
    <n v="6.2099999999999937"/>
    <s v="S18_3259"/>
    <s v="La Corne D'abondance, Co."/>
    <s v="(1) 42.34.2555"/>
    <s v="265, boulevard Charonne"/>
    <s v="Paris"/>
    <n v="75012"/>
    <x v="4"/>
    <s v="Bertrand"/>
    <s v="Marie"/>
    <s v="Small"/>
  </r>
  <r>
    <n v="10332"/>
    <n v="21"/>
    <n v="165.38"/>
    <n v="3"/>
    <n v="3472.98"/>
    <d v="2023-09-17T00:00:00"/>
    <n v="201"/>
    <s v="Shipped"/>
    <s v="Classic Cars"/>
    <n v="71"/>
    <n v="94.38"/>
    <s v="S18_4933"/>
    <s v="AV Stores, Co."/>
    <s v="(171) 555-1555"/>
    <s v="Fauntleroy Circus"/>
    <s v="Manchester"/>
    <s v="EC2 5NT"/>
    <x v="9"/>
    <s v="Ashworth"/>
    <s v="Victoria"/>
    <s v="Medium"/>
  </r>
  <r>
    <n v="10331"/>
    <n v="21"/>
    <n v="149.33000000000001"/>
    <n v="1"/>
    <n v="3135.93"/>
    <d v="2023-09-17T00:00:00"/>
    <n v="201"/>
    <s v="Shipped"/>
    <s v="Classic Cars"/>
    <n v="140"/>
    <n v="9.3300000000000125"/>
    <s v="S24_3856"/>
    <s v="Motor Mint Distributors Inc."/>
    <n v="2155559857"/>
    <s v="11328 Douglas Av."/>
    <s v="Philadelphia"/>
    <n v="71270"/>
    <x v="1"/>
    <s v="Hernandez"/>
    <s v="Rosa"/>
    <s v="Medium"/>
  </r>
  <r>
    <n v="10327"/>
    <n v="21"/>
    <n v="96.31"/>
    <n v="1"/>
    <n v="2022.51"/>
    <d v="2023-09-10T00:00:00"/>
    <n v="208"/>
    <s v="Resolved"/>
    <s v="Ships"/>
    <n v="72"/>
    <n v="24.310000000000002"/>
    <s v="S700_2610"/>
    <s v="Danish Wholesale Imports"/>
    <s v="31 12 3555"/>
    <s v="Vinb'ltet 34"/>
    <s v="Kobenhavn"/>
    <n v="1734"/>
    <x v="11"/>
    <s v="Petersen"/>
    <s v="Jytte"/>
    <s v="Small"/>
  </r>
  <r>
    <n v="10321"/>
    <n v="21"/>
    <n v="89.95"/>
    <n v="4"/>
    <n v="1888.95"/>
    <d v="2023-09-04T00:00:00"/>
    <n v="214"/>
    <s v="Shipped"/>
    <s v="Classic Cars"/>
    <n v="107"/>
    <n v="-17.049999999999997"/>
    <s v="S24_3432"/>
    <s v="FunGiftIdeas.com"/>
    <n v="5085552555"/>
    <s v="1785 First Street"/>
    <s v="New Bedford"/>
    <n v="50553"/>
    <x v="1"/>
    <s v="Benitez"/>
    <s v="Violeta"/>
    <s v="Small"/>
  </r>
  <r>
    <n v="10316"/>
    <n v="21"/>
    <n v="94.62"/>
    <n v="15"/>
    <n v="1987.02"/>
    <d v="2023-09-01T00:00:00"/>
    <n v="217"/>
    <s v="Shipped"/>
    <s v="Ships"/>
    <n v="86"/>
    <n v="8.6200000000000045"/>
    <s v="S18_3029"/>
    <s v="giftsbymail.co.uk"/>
    <s v="(198) 555-8888"/>
    <s v="Garden House Crowther Way"/>
    <s v="Cowes"/>
    <s v="PO31 7PJ"/>
    <x v="9"/>
    <s v="Bennett"/>
    <s v="Helen"/>
    <s v="Small"/>
  </r>
  <r>
    <n v="10107"/>
    <n v="21"/>
    <n v="127.1"/>
    <n v="11"/>
    <n v="2669.1"/>
    <d v="2023-08-22T00:00:00"/>
    <n v="227"/>
    <s v="Shipped"/>
    <s v="Trucks and Buses"/>
    <n v="136"/>
    <n v="-8.9000000000000057"/>
    <s v="S12_1666"/>
    <s v="Canadian Gift Exchange Network"/>
    <s v="(604) 555-3392"/>
    <s v="1900 Oak St."/>
    <s v="Vancouver"/>
    <s v="V3F 2K1"/>
    <x v="14"/>
    <s v="Tannamuri"/>
    <s v="Yoshi"/>
    <s v="Small"/>
  </r>
  <r>
    <n v="10309"/>
    <n v="21"/>
    <n v="126.22"/>
    <n v="6"/>
    <n v="2650.62"/>
    <d v="2023-08-15T00:00:00"/>
    <n v="234"/>
    <s v="Shipped"/>
    <s v="Motorcycles"/>
    <n v="112"/>
    <n v="14.219999999999999"/>
    <s v="S24_1578"/>
    <s v="Baane Mini Imports"/>
    <s v="07-98 9555"/>
    <s v="Erling Skakkes gate 78"/>
    <s v="Stavern"/>
    <n v="4110"/>
    <x v="17"/>
    <s v="Bergulfsen"/>
    <s v="Jonas"/>
    <s v="Small"/>
  </r>
  <r>
    <n v="10308"/>
    <n v="21"/>
    <n v="105.95"/>
    <n v="12"/>
    <n v="2224.9499999999998"/>
    <d v="2023-08-15T00:00:00"/>
    <n v="234"/>
    <s v="Shipped"/>
    <s v="Planes"/>
    <n v="91"/>
    <n v="14.950000000000003"/>
    <s v="S700_1691"/>
    <s v="Mini Classics"/>
    <n v="9145554562"/>
    <s v="3758 North Pendale Street"/>
    <s v="White Plains"/>
    <n v="24067"/>
    <x v="1"/>
    <s v="Frick"/>
    <s v="Steve"/>
    <s v="Small"/>
  </r>
  <r>
    <n v="10308"/>
    <n v="21"/>
    <n v="87.2"/>
    <n v="13"/>
    <n v="1831.2"/>
    <d v="2023-08-15T00:00:00"/>
    <n v="234"/>
    <s v="Shipped"/>
    <s v="Planes"/>
    <n v="80"/>
    <n v="7.2000000000000028"/>
    <s v="S700_3167"/>
    <s v="Mini Classics"/>
    <n v="9145554562"/>
    <s v="3758 North Pendale Street"/>
    <s v="White Plains"/>
    <n v="24067"/>
    <x v="1"/>
    <s v="Frick"/>
    <s v="Steve"/>
    <s v="Small"/>
  </r>
  <r>
    <n v="10296"/>
    <n v="21"/>
    <n v="96.34"/>
    <n v="13"/>
    <n v="2023.14"/>
    <d v="2023-07-15T00:00:00"/>
    <n v="265"/>
    <s v="Shipped"/>
    <s v="Ships"/>
    <n v="86"/>
    <n v="10.340000000000003"/>
    <s v="S18_3029"/>
    <s v="Bavarian Collectables Imports, Co."/>
    <s v="+49 89 61 08 9555"/>
    <s v="Hansastr. 15"/>
    <s v="Munich"/>
    <n v="80686"/>
    <x v="12"/>
    <s v="Donnermeyer"/>
    <s v="Michael"/>
    <s v="Small"/>
  </r>
  <r>
    <n v="10296"/>
    <n v="21"/>
    <n v="71.25"/>
    <n v="8"/>
    <n v="1496.25"/>
    <d v="2023-07-15T00:00:00"/>
    <n v="265"/>
    <s v="Shipped"/>
    <s v="Planes"/>
    <n v="68"/>
    <n v="3.25"/>
    <s v="S24_2841"/>
    <s v="Bavarian Collectables Imports, Co."/>
    <s v="+49 89 61 08 9555"/>
    <s v="Hansastr. 15"/>
    <s v="Munich"/>
    <n v="80686"/>
    <x v="12"/>
    <s v="Donnermeyer"/>
    <s v="Michael"/>
    <s v="Small"/>
  </r>
  <r>
    <n v="10296"/>
    <n v="21"/>
    <n v="45.19"/>
    <n v="10"/>
    <n v="948.99"/>
    <d v="2023-07-15T00:00:00"/>
    <n v="265"/>
    <s v="Shipped"/>
    <s v="Planes"/>
    <n v="49"/>
    <n v="-3.8100000000000023"/>
    <s v="S72_1253"/>
    <s v="Bavarian Collectables Imports, Co."/>
    <s v="+49 89 61 08 9555"/>
    <s v="Hansastr. 15"/>
    <s v="Munich"/>
    <n v="80686"/>
    <x v="12"/>
    <s v="Donnermeyer"/>
    <s v="Michael"/>
    <s v="Small"/>
  </r>
  <r>
    <n v="10293"/>
    <n v="21"/>
    <n v="140.09"/>
    <n v="2"/>
    <n v="2941.89"/>
    <d v="2023-07-09T00:00:00"/>
    <n v="271"/>
    <s v="Shipped"/>
    <s v="Ships"/>
    <n v="122"/>
    <n v="18.090000000000003"/>
    <s v="S24_2011"/>
    <s v="Amica Models &amp; Co."/>
    <s v="011-4988555"/>
    <s v="Via Monte Bianco 34"/>
    <s v="Torino"/>
    <n v="10100"/>
    <x v="6"/>
    <s v="Accorti"/>
    <s v="Paolo"/>
    <s v="Small"/>
  </r>
  <r>
    <n v="10107"/>
    <n v="21"/>
    <n v="105.47"/>
    <n v="8"/>
    <n v="2214.87"/>
    <d v="2023-07-08T00:00:00"/>
    <n v="272"/>
    <s v="Shipped"/>
    <s v="Trucks and Buses"/>
    <n v="118"/>
    <n v="-12.530000000000001"/>
    <s v="S12_4473"/>
    <s v="Land of Toys Inc."/>
    <n v="2125557818"/>
    <s v="897 Long Airport Avenue"/>
    <s v="NYC"/>
    <n v="10022"/>
    <x v="1"/>
    <s v="Yu"/>
    <s v="Kwai"/>
    <s v="Small"/>
  </r>
  <r>
    <n v="10292"/>
    <n v="21"/>
    <n v="135.47"/>
    <n v="12"/>
    <n v="2844.87"/>
    <d v="2023-07-08T00:00:00"/>
    <n v="272"/>
    <s v="Shipped"/>
    <s v="Classic Cars"/>
    <n v="169"/>
    <n v="-33.53"/>
    <s v="S18_3232"/>
    <s v="Land of Toys Inc."/>
    <n v="2125557818"/>
    <s v="897 Long Airport Avenue"/>
    <s v="NYC"/>
    <n v="10022"/>
    <x v="1"/>
    <s v="Yu"/>
    <s v="Kwai"/>
    <s v="Small"/>
  </r>
  <r>
    <n v="10107"/>
    <n v="21"/>
    <n v="163.44"/>
    <n v="12"/>
    <n v="3432.24"/>
    <d v="2023-06-30T00:00:00"/>
    <n v="280"/>
    <s v="Shipped"/>
    <s v="Classic Cars"/>
    <n v="194"/>
    <n v="-30.560000000000002"/>
    <s v="S12_1099"/>
    <s v="Vida Sport, Ltd"/>
    <s v="0897-034555"/>
    <s v="Grenzacherweg 237"/>
    <s v="Gensve"/>
    <n v="1203"/>
    <x v="13"/>
    <s v="Holz"/>
    <s v="Michael"/>
    <s v="Medium"/>
  </r>
  <r>
    <n v="10284"/>
    <n v="21"/>
    <n v="55.96"/>
    <n v="10"/>
    <n v="1175.1600000000001"/>
    <d v="2023-06-21T00:00:00"/>
    <n v="289"/>
    <s v="Shipped"/>
    <s v="Planes"/>
    <n v="68"/>
    <n v="-12.04"/>
    <s v="S24_3949"/>
    <s v="Norway Gifts By Mail, Co."/>
    <s v="+47 2212 1555"/>
    <s v="Drammensveien 126 A, PB 744 Sentrum"/>
    <s v="Oslo"/>
    <s v="N 0106"/>
    <x v="17"/>
    <s v="Klaeboe"/>
    <s v="Jan"/>
    <s v="Small"/>
  </r>
  <r>
    <n v="10284"/>
    <n v="21"/>
    <n v="71"/>
    <n v="2"/>
    <n v="1491"/>
    <d v="2023-06-21T00:00:00"/>
    <n v="289"/>
    <s v="Shipped"/>
    <s v="Planes"/>
    <n v="72"/>
    <n v="-1"/>
    <s v="S24_4278"/>
    <s v="Norway Gifts By Mail, Co."/>
    <s v="+47 2212 1555"/>
    <s v="Drammensveien 126 A, PB 744 Sentrum"/>
    <s v="Oslo"/>
    <s v="N 0106"/>
    <x v="17"/>
    <s v="Klaeboe"/>
    <s v="Jan"/>
    <s v="Small"/>
  </r>
  <r>
    <n v="10283"/>
    <n v="21"/>
    <n v="98.06"/>
    <n v="4"/>
    <n v="2059.2600000000002"/>
    <d v="2023-06-20T00:00:00"/>
    <n v="290"/>
    <s v="Shipped"/>
    <s v="Ships"/>
    <n v="86"/>
    <n v="12.060000000000002"/>
    <s v="S18_3029"/>
    <s v="Royal Canadian Collectables, Ltd."/>
    <s v="(604) 555-4555"/>
    <s v="23 Tsawassen Blvd."/>
    <s v="Tsawassen"/>
    <s v="T2F 8M4"/>
    <x v="14"/>
    <s v="Lincoln"/>
    <s v="Elizabeth"/>
    <s v="Small"/>
  </r>
  <r>
    <n v="10280"/>
    <n v="21"/>
    <n v="78.89"/>
    <n v="6"/>
    <n v="1656.69"/>
    <d v="2023-06-17T00:00:00"/>
    <n v="293"/>
    <s v="Shipped"/>
    <s v="Vintage Cars"/>
    <n v="97"/>
    <n v="-18.11"/>
    <s v="S24_4258"/>
    <s v="Amica Models &amp; Co."/>
    <s v="011-4988555"/>
    <s v="Via Monte Bianco 34"/>
    <s v="Torino"/>
    <n v="10100"/>
    <x v="6"/>
    <s v="Accorti"/>
    <s v="Paolo"/>
    <s v="Small"/>
  </r>
  <r>
    <n v="10276"/>
    <n v="21"/>
    <n v="70.78"/>
    <n v="11"/>
    <n v="1486.38"/>
    <d v="2023-06-02T00:00:00"/>
    <n v="308"/>
    <s v="Shipped"/>
    <s v="Motorcycles"/>
    <n v="81"/>
    <n v="-10.219999999999999"/>
    <s v="S50_4713"/>
    <s v="Online Mini Collectables"/>
    <n v="6175557555"/>
    <s v="7635 Spinnaker Dr."/>
    <s v="Brickhaven"/>
    <n v="58339"/>
    <x v="1"/>
    <s v="Barajas"/>
    <s v="Miguel"/>
    <s v="Small"/>
  </r>
  <r>
    <n v="10275"/>
    <n v="21"/>
    <n v="102.56"/>
    <n v="2"/>
    <n v="2153.7600000000002"/>
    <d v="2023-05-23T00:00:00"/>
    <n v="318"/>
    <s v="Shipped"/>
    <s v="Motorcycles"/>
    <n v="112"/>
    <n v="-9.4399999999999977"/>
    <s v="S24_1578"/>
    <s v="La Rochelle Gifts"/>
    <s v="40.67.8555"/>
    <s v="67, rue des Cinquante Otages"/>
    <s v="Nantes"/>
    <n v="44000"/>
    <x v="4"/>
    <s v="Labrune"/>
    <s v="Janine"/>
    <s v="Small"/>
  </r>
  <r>
    <n v="10273"/>
    <n v="21"/>
    <n v="65.34"/>
    <n v="7"/>
    <n v="1372.14"/>
    <d v="2023-05-21T00:00:00"/>
    <n v="320"/>
    <s v="Shipped"/>
    <s v="Ships"/>
    <n v="66"/>
    <n v="-0.65999999999999659"/>
    <s v="S700_1138"/>
    <s v="Petit Auto"/>
    <s v="(02) 5554 67"/>
    <s v="Rue Joseph-Bens 532"/>
    <s v="Bruxelles"/>
    <s v="B-1180"/>
    <x v="2"/>
    <s v="Dewey"/>
    <s v="Catherine"/>
    <s v="Small"/>
  </r>
  <r>
    <n v="10273"/>
    <n v="21"/>
    <n v="102.2"/>
    <n v="14"/>
    <n v="2146.1999999999998"/>
    <d v="2023-05-21T00:00:00"/>
    <n v="320"/>
    <s v="Shipped"/>
    <s v="Ships"/>
    <n v="86"/>
    <n v="16.200000000000003"/>
    <s v="S700_1938"/>
    <s v="Petit Auto"/>
    <s v="(02) 5554 67"/>
    <s v="Rue Joseph-Bens 532"/>
    <s v="Bruxelles"/>
    <s v="B-1180"/>
    <x v="2"/>
    <s v="Dewey"/>
    <s v="Catherine"/>
    <s v="Small"/>
  </r>
  <r>
    <n v="10107"/>
    <n v="21"/>
    <n v="233.59"/>
    <n v="9"/>
    <n v="4905.3900000000003"/>
    <d v="2023-05-19T00:00:00"/>
    <n v="322"/>
    <s v="Shipped"/>
    <s v="Classic Cars"/>
    <n v="214"/>
    <n v="19.590000000000003"/>
    <s v="S10_1949"/>
    <s v="Souveniers And Things Co."/>
    <s v="+61 2 9495 8555"/>
    <s v="Monitor Money Building, 815 Pacific Hwy"/>
    <s v="Chatswood"/>
    <n v="2067"/>
    <x v="5"/>
    <s v="Huxley"/>
    <s v="Adrian"/>
    <s v="Medium"/>
  </r>
  <r>
    <n v="10270"/>
    <n v="21"/>
    <n v="63.35"/>
    <n v="5"/>
    <n v="1330.35"/>
    <d v="2023-05-19T00:00:00"/>
    <n v="322"/>
    <s v="Shipped"/>
    <s v="Trucks and Buses"/>
    <n v="64"/>
    <n v="-0.64999999999999858"/>
    <s v="S32_3522"/>
    <s v="Souveniers And Things Co."/>
    <s v="+61 2 9495 8555"/>
    <s v="Monitor Money Building, 815 Pacific Hwy"/>
    <s v="Chatswood"/>
    <n v="2067"/>
    <x v="5"/>
    <s v="Huxley"/>
    <s v="Adrian"/>
    <s v="Small"/>
  </r>
  <r>
    <n v="10266"/>
    <n v="21"/>
    <n v="120.31"/>
    <n v="6"/>
    <n v="2526.5100000000002"/>
    <d v="2023-05-06T00:00:00"/>
    <n v="335"/>
    <s v="Shipped"/>
    <s v="Classic Cars"/>
    <n v="141"/>
    <n v="-20.689999999999998"/>
    <s v="S18_1129"/>
    <s v="L'ordine Souveniers"/>
    <s v="0522-556555"/>
    <s v="Strada Provinciale 124"/>
    <s v="Reggio Emilia"/>
    <n v="42100"/>
    <x v="6"/>
    <s v="Moroni"/>
    <s v="Maurizio"/>
    <s v="Small"/>
  </r>
  <r>
    <n v="10262"/>
    <n v="21"/>
    <n v="57.11"/>
    <n v="12"/>
    <n v="1199.31"/>
    <d v="2023-04-24T00:00:00"/>
    <n v="347"/>
    <s v="Cancelled"/>
    <s v="Planes"/>
    <n v="49"/>
    <n v="8.11"/>
    <s v="S72_1253"/>
    <s v="Euro Shopping Channel"/>
    <s v="(91) 555 94 44"/>
    <s v="C/ Moralzarzal, 86"/>
    <s v="Madrid"/>
    <n v="28034"/>
    <x v="8"/>
    <s v="Freyre"/>
    <s v="Diego"/>
    <s v="Small"/>
  </r>
  <r>
    <n v="10258"/>
    <n v="21"/>
    <n v="59.87"/>
    <n v="4"/>
    <n v="1257.27"/>
    <d v="2023-04-15T00:00:00"/>
    <n v="356"/>
    <s v="Shipped"/>
    <s v="Vintage Cars"/>
    <n v="50"/>
    <n v="9.8699999999999974"/>
    <s v="S18_4668"/>
    <s v="Tokyo Collectables, Ltd"/>
    <s v="+81 3 3584 0555"/>
    <s v="2-2-8 Roppongi"/>
    <s v="Minato-ku"/>
    <s v="106-0032"/>
    <x v="7"/>
    <s v="Shimamura"/>
    <s v="Akiko"/>
    <s v="Small"/>
  </r>
  <r>
    <n v="10248"/>
    <n v="21"/>
    <n v="73.98"/>
    <n v="1"/>
    <n v="1553.58"/>
    <d v="2023-03-07T00:00:00"/>
    <n v="395"/>
    <s v="Cancelled"/>
    <s v="Ships"/>
    <n v="86"/>
    <n v="-12.019999999999996"/>
    <s v="S18_3029"/>
    <s v="Land of Toys Inc."/>
    <n v="2125557818"/>
    <s v="897 Long Airport Avenue"/>
    <s v="NYC"/>
    <n v="10022"/>
    <x v="1"/>
    <s v="Yu"/>
    <s v="Kwai"/>
    <s v="Small"/>
  </r>
  <r>
    <n v="10245"/>
    <n v="21"/>
    <n v="113.82"/>
    <n v="3"/>
    <n v="2390.2199999999998"/>
    <d v="2023-03-04T00:00:00"/>
    <n v="398"/>
    <s v="Shipped"/>
    <s v="Trucks and Buses"/>
    <n v="121"/>
    <n v="-7.1800000000000068"/>
    <s v="S18_4600"/>
    <s v="Super Scale Inc."/>
    <n v="2035559545"/>
    <s v="567 North Pendale Street"/>
    <s v="New Haven"/>
    <n v="97823"/>
    <x v="1"/>
    <s v="Murphy"/>
    <s v="Leslie"/>
    <s v="Small"/>
  </r>
  <r>
    <n v="10241"/>
    <n v="21"/>
    <n v="119.46"/>
    <n v="11"/>
    <n v="2508.66"/>
    <d v="2023-02-13T00:00:00"/>
    <n v="417"/>
    <s v="Shipped"/>
    <s v="Classic Cars"/>
    <n v="124"/>
    <n v="-4.5400000000000063"/>
    <s v="S18_1589"/>
    <s v="Mini Caravy"/>
    <s v="88.60.1555"/>
    <s v="24, place Kluber"/>
    <s v="Strasbourg"/>
    <n v="67000"/>
    <x v="4"/>
    <s v="Citeaux"/>
    <s v="Frederique"/>
    <s v="Small"/>
  </r>
  <r>
    <n v="10241"/>
    <n v="21"/>
    <n v="40.25"/>
    <n v="10"/>
    <n v="845.25"/>
    <d v="2023-02-13T00:00:00"/>
    <n v="417"/>
    <s v="Shipped"/>
    <s v="Classic Cars"/>
    <n v="50"/>
    <n v="-9.75"/>
    <s v="S24_1628"/>
    <s v="Mini Caravy"/>
    <s v="88.60.1555"/>
    <s v="24, place Kluber"/>
    <s v="Strasbourg"/>
    <n v="67000"/>
    <x v="4"/>
    <s v="Citeaux"/>
    <s v="Frederique"/>
    <s v="Small"/>
  </r>
  <r>
    <n v="10107"/>
    <n v="21"/>
    <n v="93.28"/>
    <n v="5"/>
    <n v="1958.88"/>
    <d v="2023-02-12T00:00:00"/>
    <n v="418"/>
    <s v="Shipped"/>
    <s v="Classic Cars"/>
    <n v="115"/>
    <n v="-21.72"/>
    <s v="S12_4675"/>
    <s v="Oulu Toy Supplies, Inc."/>
    <s v="981-443655"/>
    <s v="Torikatu 38"/>
    <s v="Oulu"/>
    <n v="90110"/>
    <x v="15"/>
    <s v="Koskitalo"/>
    <s v="Pirkko"/>
    <s v="Small"/>
  </r>
  <r>
    <n v="10226"/>
    <n v="21"/>
    <n v="60.26"/>
    <n v="1"/>
    <n v="1265.46"/>
    <d v="2022-12-26T00:00:00"/>
    <n v="466"/>
    <s v="Shipped"/>
    <s v="Classic Cars"/>
    <n v="73"/>
    <n v="-12.740000000000002"/>
    <s v="S24_1046"/>
    <s v="Collectable Mini Designs Co."/>
    <n v="7605558146"/>
    <s v="361 Furth Circle"/>
    <s v="San Diego"/>
    <n v="91217"/>
    <x v="1"/>
    <s v="Thompson"/>
    <s v="Valarie"/>
    <s v="Small"/>
  </r>
  <r>
    <n v="10107"/>
    <n v="21"/>
    <n v="127.83"/>
    <n v="6"/>
    <n v="2684.43"/>
    <d v="2022-12-22T00:00:00"/>
    <n v="470"/>
    <s v="Shipped"/>
    <s v="Classic Cars"/>
    <n v="115"/>
    <n v="12.829999999999998"/>
    <s v="S12_4675"/>
    <s v="Vida Sport, Ltd"/>
    <s v="0897-034555"/>
    <s v="Grenzacherweg 237"/>
    <s v="Gensve"/>
    <n v="1203"/>
    <x v="13"/>
    <s v="Holz"/>
    <s v="Michael"/>
    <s v="Small"/>
  </r>
  <r>
    <n v="10223"/>
    <n v="21"/>
    <n v="117.87"/>
    <n v="7"/>
    <n v="2475.27"/>
    <d v="2022-12-20T00:00:00"/>
    <n v="472"/>
    <s v="Shipped"/>
    <s v="Motorcycles"/>
    <n v="99"/>
    <n v="18.870000000000005"/>
    <s v="S32_1374"/>
    <s v="Australian Collectors, Co."/>
    <s v="03 9520 4555"/>
    <s v="636 St Kilda Road"/>
    <s v="Melbourne"/>
    <n v="3004"/>
    <x v="5"/>
    <s v="Ferguson"/>
    <s v="Peter"/>
    <s v="Small"/>
  </r>
  <r>
    <n v="10219"/>
    <n v="21"/>
    <n v="40.31"/>
    <n v="3"/>
    <n v="846.51"/>
    <d v="2022-12-10T00:00:00"/>
    <n v="482"/>
    <s v="Shipped"/>
    <s v="Classic Cars"/>
    <n v="35"/>
    <n v="5.3100000000000023"/>
    <s v="S24_2840"/>
    <s v="Signal Collectibles Ltd."/>
    <n v="4155554312"/>
    <s v="2793 Furth Circle"/>
    <s v="Brisbane"/>
    <n v="94217"/>
    <x v="1"/>
    <s v="Taylor"/>
    <s v="Sue"/>
    <s v="Small"/>
  </r>
  <r>
    <n v="10217"/>
    <n v="21"/>
    <n v="106.9"/>
    <n v="3"/>
    <n v="2244.9"/>
    <d v="2022-12-04T00:00:00"/>
    <n v="488"/>
    <s v="Shipped"/>
    <s v="Trucks and Buses"/>
    <n v="96"/>
    <n v="10.900000000000006"/>
    <s v="S32_1268"/>
    <s v="Handji Gifts&amp; Co"/>
    <s v="+65 224 1555"/>
    <s v="Village Close - 106 Linden Road Sandown"/>
    <s v="Singapore"/>
    <n v="69045"/>
    <x v="0"/>
    <s v="Victorino"/>
    <s v="Wendy"/>
    <s v="Small"/>
  </r>
  <r>
    <n v="10214"/>
    <n v="21"/>
    <n v="62.96"/>
    <n v="6"/>
    <n v="1322.16"/>
    <d v="2022-11-26T00:00:00"/>
    <n v="496"/>
    <s v="Shipped"/>
    <s v="Vintage Cars"/>
    <n v="60"/>
    <n v="2.9600000000000009"/>
    <s v="S18_2248"/>
    <s v="Corrida Auto Replicas, Ltd"/>
    <s v="(91) 555 22 82"/>
    <s v="C/ Araquil, 67"/>
    <s v="Madrid"/>
    <n v="28023"/>
    <x v="8"/>
    <s v="Sommer"/>
    <s v="MartÂ¡n"/>
    <s v="Small"/>
  </r>
  <r>
    <n v="10211"/>
    <n v="21"/>
    <n v="63.72"/>
    <n v="11"/>
    <n v="1338.12"/>
    <d v="2022-11-15T00:00:00"/>
    <n v="507"/>
    <s v="Shipped"/>
    <s v="Motorcycles"/>
    <n v="69"/>
    <n v="-5.2800000000000011"/>
    <s v="S24_2360"/>
    <s v="Auto Canal Petit"/>
    <s v="(1) 47.55.6555"/>
    <s v="25, rue Lauriston"/>
    <s v="Paris"/>
    <n v="75016"/>
    <x v="4"/>
    <s v="Perrier"/>
    <s v="Dominique"/>
    <s v="Small"/>
  </r>
  <r>
    <n v="10210"/>
    <n v="21"/>
    <n v="78.55"/>
    <n v="12"/>
    <n v="1649.55"/>
    <d v="2022-11-12T00:00:00"/>
    <n v="510"/>
    <s v="Shipped"/>
    <s v="Planes"/>
    <n v="91"/>
    <n v="-12.450000000000003"/>
    <s v="S700_1691"/>
    <s v="Osaka Souveniers Co."/>
    <s v="+81 06 6342 5555"/>
    <s v="Dojima Avanza 4F, 1-6-20 Dojima, Kita-ku"/>
    <s v="Osaka"/>
    <s v="530-0003"/>
    <x v="7"/>
    <s v="Kentary"/>
    <s v="Mory"/>
    <s v="Small"/>
  </r>
  <r>
    <n v="10206"/>
    <n v="21"/>
    <n v="53.33"/>
    <n v="4"/>
    <n v="1119.93"/>
    <d v="2022-10-05T00:00:00"/>
    <n v="548"/>
    <s v="Shipped"/>
    <s v="Vintage Cars"/>
    <n v="50"/>
    <n v="3.3299999999999983"/>
    <s v="S18_4668"/>
    <s v="Canadian Gift Exchange Network"/>
    <s v="(604) 555-3392"/>
    <s v="1900 Oak St."/>
    <s v="Vancouver"/>
    <s v="V3F 2K1"/>
    <x v="14"/>
    <s v="Tannamuri"/>
    <s v="Yoshi"/>
    <s v="Small"/>
  </r>
  <r>
    <n v="10203"/>
    <n v="21"/>
    <n v="37"/>
    <n v="2"/>
    <n v="777"/>
    <d v="2022-10-02T00:00:00"/>
    <n v="551"/>
    <s v="Shipped"/>
    <s v="Classic Cars"/>
    <n v="37"/>
    <n v="0"/>
    <s v="S24_2972"/>
    <s v="Euro Shopping Channel"/>
    <s v="(91) 555 94 44"/>
    <s v="C/ Moralzarzal, 86"/>
    <s v="Madrid"/>
    <n v="28034"/>
    <x v="8"/>
    <s v="Freyre"/>
    <s v="Diego"/>
    <s v="Small"/>
  </r>
  <r>
    <n v="10107"/>
    <n v="21"/>
    <n v="93.34"/>
    <n v="10"/>
    <n v="1960.14"/>
    <d v="2022-09-25T00:00:00"/>
    <n v="558"/>
    <s v="Shipped"/>
    <s v="Trucks and Buses"/>
    <n v="116"/>
    <n v="-22.659999999999997"/>
    <s v="S18_1097"/>
    <s v="Saveley &amp; Henriot, Co."/>
    <s v="78.32.5555"/>
    <s v="2, rue du Commerce"/>
    <s v="Lyon"/>
    <n v="69004"/>
    <x v="4"/>
    <s v="Saveley"/>
    <s v="Mary"/>
    <s v="Small"/>
  </r>
  <r>
    <n v="10193"/>
    <n v="21"/>
    <n v="149.6"/>
    <n v="14"/>
    <n v="3141.6"/>
    <d v="2022-09-21T00:00:00"/>
    <n v="562"/>
    <s v="Shipped"/>
    <s v="Vintage Cars"/>
    <n v="170"/>
    <n v="-20.400000000000006"/>
    <s v="S18_1749"/>
    <s v="Australian Collectables, Ltd"/>
    <s v="61-9-3844-6555"/>
    <s v="7 Allen Street"/>
    <s v="Glen Waverly"/>
    <n v="3150"/>
    <x v="5"/>
    <s v="Connery"/>
    <s v="Sean"/>
    <s v="Medium"/>
  </r>
  <r>
    <n v="10107"/>
    <n v="21"/>
    <n v="182.9"/>
    <n v="3"/>
    <n v="3840.9"/>
    <d v="2022-09-20T00:00:00"/>
    <n v="563"/>
    <s v="Shipped"/>
    <s v="Classic Cars"/>
    <n v="194"/>
    <n v="-11.099999999999994"/>
    <s v="S12_1099"/>
    <s v="Toms Spezialitten, Ltd"/>
    <s v="0221-5554327"/>
    <s v="Mehrheimerstr. 369"/>
    <s v="Koln"/>
    <n v="50739"/>
    <x v="12"/>
    <s v="Pfalzheim"/>
    <s v="Henriette"/>
    <s v="Medium"/>
  </r>
  <r>
    <n v="10107"/>
    <n v="21"/>
    <n v="184.94"/>
    <n v="13"/>
    <n v="3883.74"/>
    <d v="2022-09-14T00:00:00"/>
    <n v="569"/>
    <s v="Shipped"/>
    <s v="Classic Cars"/>
    <n v="207"/>
    <n v="-22.060000000000002"/>
    <s v="S12_1108"/>
    <s v="Mini Creations Ltd."/>
    <n v="5085559555"/>
    <s v="4575 Hillside Dr."/>
    <s v="New Bedford"/>
    <n v="50553"/>
    <x v="1"/>
    <s v="Tam"/>
    <s v="Wing C"/>
    <s v="Medium"/>
  </r>
  <r>
    <n v="10186"/>
    <n v="21"/>
    <n v="69.040000000000006"/>
    <n v="3"/>
    <n v="1449.84"/>
    <d v="2022-09-14T00:00:00"/>
    <n v="569"/>
    <s v="Shipped"/>
    <s v="Vintage Cars"/>
    <n v="65"/>
    <n v="4.0400000000000063"/>
    <s v="S24_3420"/>
    <s v="Double Decker Gift Stores, Ltd"/>
    <s v="(171) 555-7555"/>
    <s v="120 Hanover Sq."/>
    <s v="London"/>
    <s v="WA1 1DP"/>
    <x v="9"/>
    <s v="Hardy"/>
    <s v="Thomas"/>
    <s v="Small"/>
  </r>
  <r>
    <n v="10185"/>
    <n v="21"/>
    <n v="54"/>
    <n v="3"/>
    <n v="1134"/>
    <d v="2022-09-14T00:00:00"/>
    <n v="569"/>
    <s v="Shipped"/>
    <s v="Ships"/>
    <n v="66"/>
    <n v="-12"/>
    <s v="S700_1138"/>
    <s v="Mini Creations Ltd."/>
    <n v="5085559555"/>
    <s v="4575 Hillside Dr."/>
    <s v="New Bedford"/>
    <n v="50553"/>
    <x v="1"/>
    <s v="Tam"/>
    <s v="Wing C"/>
    <s v="Small"/>
  </r>
  <r>
    <n v="10107"/>
    <n v="21"/>
    <n v="96.84"/>
    <n v="7"/>
    <n v="2033.64"/>
    <d v="2022-09-13T00:00:00"/>
    <n v="570"/>
    <s v="Shipped"/>
    <s v="Trucks and Buses"/>
    <n v="116"/>
    <n v="-19.159999999999997"/>
    <s v="S18_1097"/>
    <s v="Classic Gift Ideas, Inc"/>
    <n v="2155554695"/>
    <s v="782 First Street"/>
    <s v="Philadelphia"/>
    <n v="71270"/>
    <x v="1"/>
    <s v="Cervantes"/>
    <s v="Francisca"/>
    <s v="Small"/>
  </r>
  <r>
    <n v="10183"/>
    <n v="21"/>
    <n v="116.24"/>
    <n v="2"/>
    <n v="2441.04"/>
    <d v="2022-09-13T00:00:00"/>
    <n v="570"/>
    <s v="Shipped"/>
    <s v="Trucks and Buses"/>
    <n v="121"/>
    <n v="-4.7600000000000051"/>
    <s v="S18_4600"/>
    <s v="Classic Gift Ideas, Inc"/>
    <n v="2155554695"/>
    <s v="782 First Street"/>
    <s v="Philadelphia"/>
    <n v="71270"/>
    <x v="1"/>
    <s v="Cervantes"/>
    <s v="Francisca"/>
    <s v="Small"/>
  </r>
  <r>
    <n v="10181"/>
    <n v="21"/>
    <n v="156.47999999999999"/>
    <n v="5"/>
    <n v="3286.08"/>
    <d v="2022-09-12T00:00:00"/>
    <n v="571"/>
    <s v="Shipped"/>
    <s v="Classic Cars"/>
    <n v="142"/>
    <n v="14.47999999999999"/>
    <s v="S18_1984"/>
    <s v="Herkku Gifts"/>
    <s v="+47 2267 3215"/>
    <s v="Drammen 121, PR 744 Sentrum"/>
    <s v="Bergen"/>
    <s v="N 5804"/>
    <x v="17"/>
    <s v="Oeztan"/>
    <s v="Veysel"/>
    <s v="Medium"/>
  </r>
  <r>
    <n v="10182"/>
    <n v="21"/>
    <n v="145.13"/>
    <n v="4"/>
    <n v="3047.73"/>
    <d v="2022-09-12T00:00:00"/>
    <n v="571"/>
    <s v="Shipped"/>
    <s v="Vintage Cars"/>
    <n v="168"/>
    <n v="-22.870000000000005"/>
    <s v="S18_2795"/>
    <s v="Mini Gifts Distributors Ltd."/>
    <n v="4155551450"/>
    <s v="5677 Strong St."/>
    <s v="San Rafael"/>
    <n v="97562"/>
    <x v="1"/>
    <s v="Nelson"/>
    <s v="Valarie"/>
    <s v="Medium"/>
  </r>
  <r>
    <n v="10180"/>
    <n v="21"/>
    <n v="50.36"/>
    <n v="3"/>
    <n v="1057.56"/>
    <d v="2022-09-11T00:00:00"/>
    <n v="572"/>
    <s v="Shipped"/>
    <s v="Motorcycles"/>
    <n v="62"/>
    <n v="-11.64"/>
    <s v="S18_3782"/>
    <s v="Daedalus Designs Imports"/>
    <s v="20.16.1555"/>
    <s v="184, chausse de Tournai"/>
    <s v="Lille"/>
    <n v="59000"/>
    <x v="4"/>
    <s v="Rance"/>
    <s v="Martine"/>
    <s v="Small"/>
  </r>
  <r>
    <n v="10180"/>
    <n v="21"/>
    <n v="93.56"/>
    <n v="5"/>
    <n v="1964.76"/>
    <d v="2022-09-11T00:00:00"/>
    <n v="572"/>
    <s v="Shipped"/>
    <s v="Motorcycles"/>
    <n v="81"/>
    <n v="12.560000000000002"/>
    <s v="S50_4713"/>
    <s v="Daedalus Designs Imports"/>
    <s v="20.16.1555"/>
    <s v="184, chausse de Tournai"/>
    <s v="Lille"/>
    <n v="59000"/>
    <x v="4"/>
    <s v="Rance"/>
    <s v="Martine"/>
    <s v="Small"/>
  </r>
  <r>
    <n v="10178"/>
    <n v="21"/>
    <n v="72.12"/>
    <n v="11"/>
    <n v="1514.52"/>
    <d v="2022-09-08T00:00:00"/>
    <n v="575"/>
    <s v="Shipped"/>
    <s v="Vintage Cars"/>
    <n v="83"/>
    <n v="-10.879999999999995"/>
    <s v="S24_3816"/>
    <s v="Alpha Cognac"/>
    <s v="61.77.6555"/>
    <s v="1 rue Alsace-Lorraine"/>
    <s v="Toulouse"/>
    <n v="31000"/>
    <x v="4"/>
    <s v="Roulet"/>
    <s v="Annette"/>
    <s v="Small"/>
  </r>
  <r>
    <n v="10173"/>
    <n v="21"/>
    <n v="75.459999999999994"/>
    <n v="14"/>
    <n v="1584.66"/>
    <d v="2022-09-05T00:00:00"/>
    <n v="578"/>
    <s v="Shipped"/>
    <s v="Vintage Cars"/>
    <n v="92"/>
    <n v="-16.540000000000006"/>
    <s v="S18_4409"/>
    <s v="Rovelli Gifts"/>
    <s v="035-640555"/>
    <s v="Via Ludovico il Moro 22"/>
    <s v="Bergamo"/>
    <n v="24100"/>
    <x v="6"/>
    <s v="Rovelli"/>
    <s v="Giovanni"/>
    <s v="Small"/>
  </r>
  <r>
    <n v="10168"/>
    <n v="21"/>
    <n v="70.959999999999994"/>
    <n v="9"/>
    <n v="1490.16"/>
    <d v="2022-08-28T00:00:00"/>
    <n v="586"/>
    <s v="Shipped"/>
    <s v="Planes"/>
    <n v="84"/>
    <n v="-13.040000000000006"/>
    <s v="S18_2581"/>
    <s v="Technics Stores Inc."/>
    <n v="6505556809"/>
    <s v="9408 Furth Circle"/>
    <s v="Burlingame"/>
    <n v="94217"/>
    <x v="1"/>
    <s v="Hirano"/>
    <s v="Juri"/>
    <s v="Small"/>
  </r>
  <r>
    <n v="10167"/>
    <n v="21"/>
    <n v="69.88"/>
    <n v="2"/>
    <n v="1467.48"/>
    <d v="2022-08-23T00:00:00"/>
    <n v="591"/>
    <s v="Cancelled"/>
    <s v="Planes"/>
    <n v="68"/>
    <n v="1.8799999999999955"/>
    <s v="S24_2841"/>
    <s v="Scandinavian Gift Ideas"/>
    <s v="0695-34 6555"/>
    <s v="?kergatan 24"/>
    <s v="Boras"/>
    <s v="S-844 67"/>
    <x v="10"/>
    <s v="Larsson"/>
    <s v="Maria"/>
    <s v="Small"/>
  </r>
  <r>
    <n v="10107"/>
    <n v="21"/>
    <n v="168.42"/>
    <n v="2"/>
    <n v="3536.82"/>
    <d v="2022-08-21T00:00:00"/>
    <n v="593"/>
    <s v="Resolved"/>
    <s v="Classic Cars"/>
    <n v="147"/>
    <n v="21.419999999999987"/>
    <s v="S10_4962"/>
    <s v="Mini Auto Werke"/>
    <s v="7675-3555"/>
    <s v="Kirchgasse 6"/>
    <s v="Graz"/>
    <n v="8010"/>
    <x v="3"/>
    <s v="Mendel"/>
    <s v="Roland"/>
    <s v="Medium"/>
  </r>
  <r>
    <n v="10107"/>
    <n v="21"/>
    <n v="231.44"/>
    <n v="1"/>
    <n v="4860.24"/>
    <d v="2022-08-20T00:00:00"/>
    <n v="594"/>
    <s v="Shipped"/>
    <s v="Classic Cars"/>
    <n v="214"/>
    <n v="17.439999999999998"/>
    <s v="S10_1949"/>
    <s v="Classic Legends Inc."/>
    <n v="2125558493"/>
    <s v="5905 Pompton St."/>
    <s v="NYC"/>
    <n v="10022"/>
    <x v="1"/>
    <s v="Hernandez"/>
    <s v="Maria"/>
    <s v="Medium"/>
  </r>
  <r>
    <n v="10151"/>
    <n v="21"/>
    <n v="177.81"/>
    <n v="7"/>
    <n v="3734.01"/>
    <d v="2022-07-21T00:00:00"/>
    <n v="624"/>
    <s v="Shipped"/>
    <s v="Classic Cars"/>
    <n v="169"/>
    <n v="8.8100000000000023"/>
    <s v="S18_3232"/>
    <s v="Oulu Toy Supplies, Inc."/>
    <s v="981-443655"/>
    <s v="Torikatu 38"/>
    <s v="Oulu"/>
    <n v="90110"/>
    <x v="15"/>
    <s v="Koskitalo"/>
    <s v="Pirkko"/>
    <s v="Medium"/>
  </r>
  <r>
    <n v="10148"/>
    <n v="21"/>
    <n v="73.599999999999994"/>
    <n v="4"/>
    <n v="1545.6"/>
    <d v="2022-07-11T00:00:00"/>
    <n v="634"/>
    <s v="Shipped"/>
    <s v="Classic Cars"/>
    <n v="90"/>
    <n v="-16.400000000000006"/>
    <s v="S24_2766"/>
    <s v="Anna's Decorations, Ltd"/>
    <s v="02 9936 8555"/>
    <s v="201 Miller Street"/>
    <s v="North Sydney"/>
    <n v="2060"/>
    <x v="5"/>
    <s v="O'Hara"/>
    <s v="Anna"/>
    <s v="Small"/>
  </r>
  <r>
    <n v="10107"/>
    <n v="21"/>
    <n v="63.84"/>
    <n v="8"/>
    <n v="1340.64"/>
    <d v="2022-07-05T00:00:00"/>
    <n v="640"/>
    <s v="Shipped"/>
    <s v="Classic Cars"/>
    <n v="79"/>
    <n v="-15.159999999999997"/>
    <s v="S12_3990"/>
    <s v="Collectables For Less Inc."/>
    <n v="6175558555"/>
    <s v="7825 Douglas Av."/>
    <s v="Brickhaven"/>
    <n v="58339"/>
    <x v="1"/>
    <s v="Nelson"/>
    <s v="Allen"/>
    <s v="Small"/>
  </r>
  <r>
    <n v="10142"/>
    <n v="21"/>
    <n v="111.19"/>
    <n v="3"/>
    <n v="2334.9899999999998"/>
    <d v="2022-06-08T00:00:00"/>
    <n v="667"/>
    <s v="Shipped"/>
    <s v="Ships"/>
    <n v="100"/>
    <n v="11.189999999999998"/>
    <s v="S700_3505"/>
    <s v="Mini Gifts Distributors Ltd."/>
    <n v="4155551450"/>
    <s v="5677 Strong St."/>
    <s v="San Rafael"/>
    <n v="97562"/>
    <x v="1"/>
    <s v="Nelson"/>
    <s v="Valarie"/>
    <s v="Small"/>
  </r>
  <r>
    <n v="10107"/>
    <n v="21"/>
    <n v="101.91"/>
    <n v="5"/>
    <n v="2140.11"/>
    <d v="2022-06-01T00:00:00"/>
    <n v="674"/>
    <s v="Shipped"/>
    <s v="Trucks and Buses"/>
    <n v="118"/>
    <n v="-16.090000000000003"/>
    <s v="S12_4473"/>
    <s v="Suominen Souveniers"/>
    <s v="+358 9 8045 555"/>
    <s v="Software Engineering Center, SEC Oy"/>
    <s v="Espoo"/>
    <s v="FIN-02271"/>
    <x v="15"/>
    <s v="Suominen"/>
    <s v="Kalle"/>
    <s v="Small"/>
  </r>
  <r>
    <n v="10141"/>
    <n v="21"/>
    <n v="42.43"/>
    <n v="6"/>
    <n v="891.03"/>
    <d v="2022-06-01T00:00:00"/>
    <n v="674"/>
    <s v="Shipped"/>
    <s v="Classic Cars"/>
    <n v="35"/>
    <n v="7.43"/>
    <s v="S24_2840"/>
    <s v="Suominen Souveniers"/>
    <s v="+358 9 8045 555"/>
    <s v="Software Engineering Center, SEC Oy"/>
    <s v="Espoo"/>
    <s v="FIN-02271"/>
    <x v="15"/>
    <s v="Suominen"/>
    <s v="Kalle"/>
    <s v="Small"/>
  </r>
  <r>
    <n v="10131"/>
    <n v="21"/>
    <n v="132.46"/>
    <n v="4"/>
    <n v="2781.66"/>
    <d v="2022-04-16T00:00:00"/>
    <n v="720"/>
    <s v="Shipped"/>
    <s v="Planes"/>
    <n v="157"/>
    <n v="-24.539999999999992"/>
    <s v="S18_1662"/>
    <s v="Gift Ideas Corp."/>
    <n v="2035554407"/>
    <s v="2440 Pompton St."/>
    <s v="Glendale"/>
    <n v="97561"/>
    <x v="1"/>
    <s v="Lewis"/>
    <s v="Dan"/>
    <s v="Small"/>
  </r>
  <r>
    <n v="10131"/>
    <n v="21"/>
    <n v="41.71"/>
    <n v="7"/>
    <n v="875.91"/>
    <d v="2022-04-16T00:00:00"/>
    <n v="720"/>
    <s v="Shipped"/>
    <s v="Planes"/>
    <n v="49"/>
    <n v="-7.2899999999999991"/>
    <s v="S72_1253"/>
    <s v="Gift Ideas Corp."/>
    <n v="2035554407"/>
    <s v="2440 Pompton St."/>
    <s v="Glendale"/>
    <n v="97561"/>
    <x v="1"/>
    <s v="Lewis"/>
    <s v="Dan"/>
    <s v="Small"/>
  </r>
  <r>
    <n v="10107"/>
    <n v="21"/>
    <n v="116.17"/>
    <n v="8"/>
    <n v="2439.5700000000002"/>
    <d v="2022-03-28T00:00:00"/>
    <n v="739"/>
    <s v="Shipped"/>
    <s v="Trucks and Buses"/>
    <n v="136"/>
    <n v="-19.829999999999998"/>
    <s v="S12_1666"/>
    <s v="Corrida Auto Replicas, Ltd"/>
    <s v="(91) 555 22 82"/>
    <s v="C/ Araquil, 67"/>
    <s v="Madrid"/>
    <n v="28023"/>
    <x v="8"/>
    <s v="Sommer"/>
    <s v="MartÂ¡n"/>
    <s v="Small"/>
  </r>
  <r>
    <n v="10124"/>
    <n v="21"/>
    <n v="136"/>
    <n v="6"/>
    <n v="2856"/>
    <d v="2022-03-21T00:00:00"/>
    <n v="746"/>
    <s v="Shipped"/>
    <s v="Vintage Cars"/>
    <n v="170"/>
    <n v="-34"/>
    <s v="S18_1749"/>
    <s v="Signal Gift Stores"/>
    <n v="7025551838"/>
    <s v="8489 Strong St."/>
    <s v="Las Vegas"/>
    <n v="83030"/>
    <x v="1"/>
    <s v="King"/>
    <s v="Sue"/>
    <s v="Small"/>
  </r>
  <r>
    <n v="10122"/>
    <n v="21"/>
    <n v="73.17"/>
    <n v="13"/>
    <n v="1536.57"/>
    <d v="2022-03-08T00:00:00"/>
    <n v="759"/>
    <s v="Shipped"/>
    <s v="Classic Cars"/>
    <n v="80"/>
    <n v="-6.8299999999999983"/>
    <s v="S18_3278"/>
    <s v="Marseille Mini Autos"/>
    <s v="91.24.4555"/>
    <s v="12, rue des Bouchers"/>
    <s v="Marseille"/>
    <n v="13008"/>
    <x v="4"/>
    <s v="Lebihan"/>
    <s v="Laurence"/>
    <s v="Small"/>
  </r>
  <r>
    <n v="10122"/>
    <n v="21"/>
    <n v="117.59"/>
    <n v="12"/>
    <n v="2469.39"/>
    <d v="2022-03-08T00:00:00"/>
    <n v="759"/>
    <s v="Shipped"/>
    <s v="Classic Cars"/>
    <n v="146"/>
    <n v="-28.409999999999997"/>
    <s v="S18_3482"/>
    <s v="Marseille Mini Autos"/>
    <s v="91.24.4555"/>
    <s v="12, rue des Bouchers"/>
    <s v="Marseille"/>
    <n v="13008"/>
    <x v="4"/>
    <s v="Lebihan"/>
    <s v="Laurence"/>
    <s v="Small"/>
  </r>
  <r>
    <n v="10119"/>
    <n v="21"/>
    <n v="89.46"/>
    <n v="9"/>
    <n v="1878.66"/>
    <d v="2022-02-28T00:00:00"/>
    <n v="767"/>
    <s v="Shipped"/>
    <s v="Ships"/>
    <n v="86"/>
    <n v="3.4599999999999937"/>
    <s v="S18_3029"/>
    <s v="Salzburg Collectables"/>
    <s v="6562-9555"/>
    <s v="Geislweg 14"/>
    <s v="Salzburg"/>
    <n v="5020"/>
    <x v="3"/>
    <s v="Pipps"/>
    <s v="Georg"/>
    <s v="Small"/>
  </r>
  <r>
    <n v="10117"/>
    <n v="21"/>
    <n v="95.8"/>
    <n v="7"/>
    <n v="2011.8"/>
    <d v="2022-02-16T00:00:00"/>
    <n v="779"/>
    <s v="Shipped"/>
    <s v="Trains"/>
    <n v="100"/>
    <n v="-4.2000000000000028"/>
    <s v="S18_3259"/>
    <s v="Dragon Souveniers, Ltd."/>
    <s v="+65 221 7555"/>
    <s v="Bronz Sok., Bronz Apt. 3/6 Tesvikiye"/>
    <s v="Singapore"/>
    <n v="79903"/>
    <x v="0"/>
    <s v="Natividad"/>
    <s v="Eric"/>
    <s v="Small"/>
  </r>
  <r>
    <n v="10117"/>
    <n v="21"/>
    <n v="49.21"/>
    <n v="11"/>
    <n v="1033.4100000000001"/>
    <d v="2022-02-16T00:00:00"/>
    <n v="779"/>
    <s v="Shipped"/>
    <s v="Trains"/>
    <n v="58"/>
    <n v="-8.7899999999999991"/>
    <s v="S50_1514"/>
    <s v="Dragon Souveniers, Ltd."/>
    <s v="+65 221 7555"/>
    <s v="Bronz Sok., Bronz Apt. 3/6 Tesvikiye"/>
    <s v="Singapore"/>
    <n v="79903"/>
    <x v="0"/>
    <s v="Natividad"/>
    <s v="Eric"/>
    <s v="Small"/>
  </r>
  <r>
    <n v="10114"/>
    <n v="21"/>
    <n v="139.29"/>
    <n v="5"/>
    <n v="2925.09"/>
    <d v="2022-02-01T00:00:00"/>
    <n v="794"/>
    <s v="Shipped"/>
    <s v="Trucks and Buses"/>
    <n v="127"/>
    <n v="12.289999999999992"/>
    <s v="S24_2300"/>
    <s v="La Corne D'abondance, Co."/>
    <s v="(1) 42.34.2555"/>
    <s v="265, boulevard Charonne"/>
    <s v="Paris"/>
    <n v="75012"/>
    <x v="4"/>
    <s v="Bertrand"/>
    <s v="Marie"/>
    <s v="Small"/>
  </r>
  <r>
    <n v="10107"/>
    <n v="21"/>
    <n v="162.63999999999999"/>
    <n v="2"/>
    <n v="3415.44"/>
    <d v="2022-01-26T00:00:00"/>
    <n v="800"/>
    <s v="Shipped"/>
    <s v="Trucks and Buses"/>
    <n v="136"/>
    <n v="26.639999999999986"/>
    <s v="S12_1666"/>
    <s v="Mini Gifts Distributors Ltd."/>
    <n v="4155551450"/>
    <s v="5677 Strong St."/>
    <s v="San Rafael"/>
    <n v="97562"/>
    <x v="1"/>
    <s v="Nelson"/>
    <s v="Valarie"/>
    <s v="Medium"/>
  </r>
  <r>
    <n v="10107"/>
    <n v="21"/>
    <n v="144.6"/>
    <n v="1"/>
    <n v="3036.6"/>
    <d v="2021-12-24T00:00:00"/>
    <n v="833"/>
    <s v="Shipped"/>
    <s v="Motorcycles"/>
    <n v="150"/>
    <n v="-5.4000000000000057"/>
    <s v="S12_2823"/>
    <s v="Land of Toys Inc."/>
    <n v="2125557818"/>
    <s v="897 Long Airport Avenue"/>
    <s v="NYC"/>
    <n v="10022"/>
    <x v="1"/>
    <s v="Yu"/>
    <s v="Kwai"/>
    <s v="Medium"/>
  </r>
  <r>
    <n v="10416"/>
    <n v="22"/>
    <n v="111.69"/>
    <n v="11"/>
    <n v="2457.1799999999998"/>
    <d v="2024-03-10T00:00:00"/>
    <n v="26"/>
    <s v="Shipped"/>
    <s v="Planes"/>
    <n v="99"/>
    <n v="12.689999999999998"/>
    <s v="S700_2466"/>
    <s v="L'ordine Souveniers"/>
    <s v="0522-556555"/>
    <s v="Strada Provinciale 124"/>
    <s v="Reggio Emilia"/>
    <n v="42100"/>
    <x v="6"/>
    <s v="Moroni"/>
    <s v="Maurizio"/>
    <s v="Small"/>
  </r>
  <r>
    <n v="10107"/>
    <n v="22"/>
    <n v="153.99"/>
    <n v="1"/>
    <n v="3387.78"/>
    <d v="2024-03-05T00:00:00"/>
    <n v="31"/>
    <s v="Shipped"/>
    <s v="Classic Cars"/>
    <n v="173"/>
    <n v="-19.009999999999991"/>
    <s v="S12_3891"/>
    <s v="Gift Depot Inc."/>
    <n v="2035552570"/>
    <s v="25593 South Bay Ln."/>
    <s v="Bridgewater"/>
    <n v="97562"/>
    <x v="1"/>
    <s v="King"/>
    <s v="Julie"/>
    <s v="Medium"/>
  </r>
  <r>
    <n v="10398"/>
    <n v="22"/>
    <n v="67.41"/>
    <n v="4"/>
    <n v="1483.02"/>
    <d v="2024-01-30T00:00:00"/>
    <n v="66"/>
    <s v="Shipped"/>
    <s v="Vintage Cars"/>
    <n v="68"/>
    <n v="-0.59000000000000341"/>
    <s v="S32_4289"/>
    <s v="Reims Collectables"/>
    <s v="26.47.1555"/>
    <s v="59 rue de l'Abbaye"/>
    <s v="Reims"/>
    <n v="51100"/>
    <x v="4"/>
    <s v="Henriot"/>
    <s v="Paul"/>
    <s v="Small"/>
  </r>
  <r>
    <n v="10398"/>
    <n v="22"/>
    <n v="86.76"/>
    <n v="8"/>
    <n v="1908.72"/>
    <d v="2024-01-30T00:00:00"/>
    <n v="66"/>
    <s v="Shipped"/>
    <s v="Planes"/>
    <n v="99"/>
    <n v="-12.239999999999995"/>
    <s v="S700_2466"/>
    <s v="Reims Collectables"/>
    <s v="26.47.1555"/>
    <s v="59 rue de l'Abbaye"/>
    <s v="Reims"/>
    <n v="51100"/>
    <x v="4"/>
    <s v="Henriot"/>
    <s v="Paul"/>
    <s v="Small"/>
  </r>
  <r>
    <n v="10397"/>
    <n v="22"/>
    <n v="66.5"/>
    <n v="4"/>
    <n v="1463"/>
    <d v="2024-01-28T00:00:00"/>
    <n v="68"/>
    <s v="Shipped"/>
    <s v="Ships"/>
    <n v="72"/>
    <n v="-5.5"/>
    <s v="S700_2610"/>
    <s v="Alpha Cognac"/>
    <s v="61.77.6555"/>
    <s v="1 rue Alsace-Lorraine"/>
    <s v="Toulouse"/>
    <n v="31000"/>
    <x v="4"/>
    <s v="Roulet"/>
    <s v="Annette"/>
    <s v="Small"/>
  </r>
  <r>
    <n v="10394"/>
    <n v="22"/>
    <n v="152.41"/>
    <n v="5"/>
    <n v="3353.02"/>
    <d v="2024-01-15T00:00:00"/>
    <n v="81"/>
    <s v="Shipped"/>
    <s v="Classic Cars"/>
    <n v="169"/>
    <n v="-16.590000000000003"/>
    <s v="S18_3232"/>
    <s v="Euro Shopping Channel"/>
    <s v="(91) 555 94 44"/>
    <s v="C/ Moralzarzal, 86"/>
    <s v="Madrid"/>
    <n v="28034"/>
    <x v="8"/>
    <s v="Freyre"/>
    <s v="Diego"/>
    <s v="Medium"/>
  </r>
  <r>
    <n v="10390"/>
    <n v="22"/>
    <n v="158.69"/>
    <n v="13"/>
    <n v="3491.18"/>
    <d v="2024-01-04T00:00:00"/>
    <n v="92"/>
    <s v="Shipped"/>
    <s v="Motorcycles"/>
    <n v="81"/>
    <n v="77.69"/>
    <s v="S50_4713"/>
    <s v="Mini Gifts Distributors Ltd."/>
    <n v="4155551450"/>
    <s v="5677 Strong St."/>
    <s v="San Rafael"/>
    <n v="97562"/>
    <x v="1"/>
    <s v="Nelson"/>
    <s v="Valarie"/>
    <s v="Medium"/>
  </r>
  <r>
    <n v="10386"/>
    <n v="22"/>
    <n v="57.55"/>
    <n v="6"/>
    <n v="1266.0999999999999"/>
    <d v="2024-01-01T00:00:00"/>
    <n v="95"/>
    <s v="Resolved"/>
    <s v="Vintage Cars"/>
    <n v="105"/>
    <n v="-47.45"/>
    <s v="S18_3856"/>
    <s v="Euro Shopping Channel"/>
    <s v="(91) 555 94 44"/>
    <s v="C/ Moralzarzal, 86"/>
    <s v="Madrid"/>
    <n v="28034"/>
    <x v="8"/>
    <s v="Freyre"/>
    <s v="Diego"/>
    <s v="Small"/>
  </r>
  <r>
    <n v="10383"/>
    <n v="22"/>
    <n v="91.76"/>
    <n v="2"/>
    <n v="2018.72"/>
    <d v="2023-12-22T00:00:00"/>
    <n v="105"/>
    <s v="Shipped"/>
    <s v="Classic Cars"/>
    <n v="57"/>
    <n v="34.760000000000005"/>
    <s v="S24_1444"/>
    <s v="Euro Shopping Channel"/>
    <s v="(91) 555 94 44"/>
    <s v="C/ Moralzarzal, 86"/>
    <s v="Madrid"/>
    <n v="28034"/>
    <x v="8"/>
    <s v="Freyre"/>
    <s v="Diego"/>
    <s v="Small"/>
  </r>
  <r>
    <n v="10378"/>
    <n v="22"/>
    <n v="112"/>
    <n v="4"/>
    <n v="2464"/>
    <d v="2023-12-10T00:00:00"/>
    <n v="117"/>
    <s v="Shipped"/>
    <s v="Classic Cars"/>
    <n v="80"/>
    <n v="32"/>
    <s v="S18_3278"/>
    <s v="Euro Shopping Channel"/>
    <s v="(91) 555 94 44"/>
    <s v="C/ Moralzarzal, 86"/>
    <s v="Madrid"/>
    <n v="28034"/>
    <x v="8"/>
    <s v="Freyre"/>
    <s v="Diego"/>
    <s v="Small"/>
  </r>
  <r>
    <n v="10107"/>
    <n v="22"/>
    <n v="174.29"/>
    <n v="1"/>
    <n v="3834.38"/>
    <d v="2023-12-02T00:00:00"/>
    <n v="125"/>
    <s v="Shipped"/>
    <s v="Motorcycles"/>
    <n v="193"/>
    <n v="-18.710000000000008"/>
    <s v="S10_4698"/>
    <s v="Australian Gift Network, Co"/>
    <s v="61-7-3844-6555"/>
    <s v="31 Duncan St. West End"/>
    <s v="South Brisbane"/>
    <n v="4101"/>
    <x v="5"/>
    <s v="Calaghan"/>
    <s v="Tony"/>
    <s v="Medium"/>
  </r>
  <r>
    <n v="10374"/>
    <n v="22"/>
    <n v="53.3"/>
    <n v="4"/>
    <n v="1172.5999999999999"/>
    <d v="2023-12-02T00:00:00"/>
    <n v="125"/>
    <s v="Shipped"/>
    <s v="Motorcycles"/>
    <n v="60"/>
    <n v="-6.7000000000000028"/>
    <s v="S18_2625"/>
    <s v="Australian Gift Network, Co"/>
    <s v="61-7-3844-6555"/>
    <s v="31 Duncan St. West End"/>
    <s v="South Brisbane"/>
    <n v="4101"/>
    <x v="5"/>
    <s v="Calaghan"/>
    <s v="Tony"/>
    <s v="Small"/>
  </r>
  <r>
    <n v="10373"/>
    <n v="22"/>
    <n v="86.74"/>
    <n v="5"/>
    <n v="1908.28"/>
    <d v="2023-12-01T00:00:00"/>
    <n v="126"/>
    <s v="Shipped"/>
    <s v="Ships"/>
    <n v="86"/>
    <n v="0.73999999999999488"/>
    <s v="S18_3029"/>
    <s v="Oulu Toy Supplies, Inc."/>
    <s v="981-443655"/>
    <s v="Torikatu 38"/>
    <s v="Oulu"/>
    <n v="90110"/>
    <x v="15"/>
    <s v="Koskitalo"/>
    <s v="Pirkko"/>
    <s v="Small"/>
  </r>
  <r>
    <n v="10370"/>
    <n v="22"/>
    <n v="179.5"/>
    <n v="5"/>
    <n v="3949"/>
    <d v="2023-11-20T00:00:00"/>
    <n v="137"/>
    <s v="Shipped"/>
    <s v="Trucks and Buses"/>
    <n v="122"/>
    <n v="57.5"/>
    <s v="S18_2319"/>
    <s v="Anna's Decorations, Ltd"/>
    <s v="02 9936 8555"/>
    <s v="201 Miller Street"/>
    <s v="North Sydney"/>
    <n v="2060"/>
    <x v="5"/>
    <s v="O'Hara"/>
    <s v="Anna"/>
    <s v="Medium"/>
  </r>
  <r>
    <n v="10370"/>
    <n v="22"/>
    <n v="96.86"/>
    <n v="7"/>
    <n v="2130.92"/>
    <d v="2023-11-20T00:00:00"/>
    <n v="137"/>
    <s v="Shipped"/>
    <s v="Trucks and Buses"/>
    <n v="60"/>
    <n v="36.86"/>
    <s v="S18_2432"/>
    <s v="Anna's Decorations, Ltd"/>
    <s v="02 9936 8555"/>
    <s v="201 Miller Street"/>
    <s v="North Sydney"/>
    <n v="2060"/>
    <x v="5"/>
    <s v="O'Hara"/>
    <s v="Anna"/>
    <s v="Small"/>
  </r>
  <r>
    <n v="10365"/>
    <n v="22"/>
    <n v="155.69"/>
    <n v="3"/>
    <n v="3425.18"/>
    <d v="2023-11-07T00:00:00"/>
    <n v="150"/>
    <s v="Shipped"/>
    <s v="Motorcycles"/>
    <n v="102"/>
    <n v="53.69"/>
    <s v="S32_4485"/>
    <s v="Mini Creations Ltd."/>
    <n v="5085559555"/>
    <s v="4575 Hillside Dr."/>
    <s v="New Bedford"/>
    <n v="50553"/>
    <x v="1"/>
    <s v="Tam"/>
    <s v="Wing C"/>
    <s v="Medium"/>
  </r>
  <r>
    <n v="10363"/>
    <n v="22"/>
    <n v="167.57"/>
    <n v="7"/>
    <n v="3686.54"/>
    <d v="2023-11-06T00:00:00"/>
    <n v="151"/>
    <s v="Shipped"/>
    <s v="Classic Cars"/>
    <n v="77"/>
    <n v="90.57"/>
    <s v="S18_1889"/>
    <s v="Suominen Souveniers"/>
    <s v="+358 9 8045 555"/>
    <s v="Software Engineering Center, SEC Oy"/>
    <s v="Espoo"/>
    <s v="FIN-02271"/>
    <x v="15"/>
    <s v="Suominen"/>
    <s v="Kalle"/>
    <s v="Medium"/>
  </r>
  <r>
    <n v="10107"/>
    <n v="22"/>
    <n v="166.55"/>
    <n v="4"/>
    <n v="3664.1"/>
    <d v="2023-11-05T00:00:00"/>
    <n v="152"/>
    <s v="Shipped"/>
    <s v="Motorcycles"/>
    <n v="193"/>
    <n v="-26.449999999999989"/>
    <s v="S10_4698"/>
    <s v="Technics Stores Inc."/>
    <n v="6505556809"/>
    <s v="9408 Furth Circle"/>
    <s v="Burlingame"/>
    <n v="94217"/>
    <x v="1"/>
    <s v="Hirano"/>
    <s v="Juri"/>
    <s v="Medium"/>
  </r>
  <r>
    <n v="10107"/>
    <n v="22"/>
    <n v="176.23"/>
    <n v="1"/>
    <n v="3877.06"/>
    <d v="2023-11-05T00:00:00"/>
    <n v="152"/>
    <s v="Shipped"/>
    <s v="Motorcycles"/>
    <n v="150"/>
    <n v="26.22999999999999"/>
    <s v="S12_2823"/>
    <s v="Technics Stores Inc."/>
    <n v="6505556809"/>
    <s v="9408 Furth Circle"/>
    <s v="Burlingame"/>
    <n v="94217"/>
    <x v="1"/>
    <s v="Hirano"/>
    <s v="Juri"/>
    <s v="Medium"/>
  </r>
  <r>
    <n v="10359"/>
    <n v="22"/>
    <n v="118.32"/>
    <n v="7"/>
    <n v="2603.04"/>
    <d v="2023-10-15T00:00:00"/>
    <n v="173"/>
    <s v="Shipped"/>
    <s v="Classic Cars"/>
    <n v="118"/>
    <n v="0.31999999999999318"/>
    <s v="S24_4048"/>
    <s v="Reims Collectables"/>
    <s v="26.47.1555"/>
    <s v="59 rue de l'Abbaye"/>
    <s v="Reims"/>
    <n v="51100"/>
    <x v="4"/>
    <s v="Henriot"/>
    <s v="Paul"/>
    <s v="Small"/>
  </r>
  <r>
    <n v="10359"/>
    <n v="22"/>
    <n v="195.51"/>
    <n v="1"/>
    <n v="4301.22"/>
    <d v="2023-10-15T00:00:00"/>
    <n v="173"/>
    <s v="Shipped"/>
    <s v="Trains"/>
    <n v="62"/>
    <n v="133.51"/>
    <s v="S32_3207"/>
    <s v="Reims Collectables"/>
    <s v="26.47.1555"/>
    <s v="59 rue de l'Abbaye"/>
    <s v="Reims"/>
    <n v="51100"/>
    <x v="4"/>
    <s v="Henriot"/>
    <s v="Paul"/>
    <s v="Medium"/>
  </r>
  <r>
    <n v="10356"/>
    <n v="22"/>
    <n v="72.41"/>
    <n v="6"/>
    <n v="1593.02"/>
    <d v="2023-10-09T00:00:00"/>
    <n v="179"/>
    <s v="Shipped"/>
    <s v="Vintage Cars"/>
    <n v="53"/>
    <n v="19.409999999999997"/>
    <s v="S18_1367"/>
    <s v="Lyon Souveniers"/>
    <s v="+33 1 46 62 7555"/>
    <s v="27 rue du Colonel Pierre Avia"/>
    <s v="Paris"/>
    <n v="75508"/>
    <x v="4"/>
    <s v="Da Cunha"/>
    <s v="Daniel"/>
    <s v="Small"/>
  </r>
  <r>
    <n v="10352"/>
    <n v="22"/>
    <n v="75.510000000000005"/>
    <n v="1"/>
    <n v="1661.22"/>
    <d v="2023-10-03T00:00:00"/>
    <n v="185"/>
    <s v="Shipped"/>
    <s v="Planes"/>
    <n v="74"/>
    <n v="1.5100000000000051"/>
    <s v="S700_4002"/>
    <s v="Auto-Moto Classics Inc."/>
    <n v="6175558428"/>
    <s v="16780 Pompton St."/>
    <s v="Brickhaven"/>
    <n v="58339"/>
    <x v="1"/>
    <s v="Taylor"/>
    <s v="Leslie"/>
    <s v="Small"/>
  </r>
  <r>
    <n v="10346"/>
    <n v="22"/>
    <n v="97.44"/>
    <n v="4"/>
    <n v="2143.6799999999998"/>
    <d v="2023-09-29T00:00:00"/>
    <n v="189"/>
    <s v="Shipped"/>
    <s v="Vintage Cars"/>
    <n v="41"/>
    <n v="56.44"/>
    <s v="S24_3969"/>
    <s v="Signal Gift Stores"/>
    <n v="7025551838"/>
    <s v="8489 Strong St."/>
    <s v="Las Vegas"/>
    <n v="83030"/>
    <x v="1"/>
    <s v="King"/>
    <s v="Sue"/>
    <s v="Small"/>
  </r>
  <r>
    <n v="10342"/>
    <n v="22"/>
    <n v="143.66999999999999"/>
    <n v="3"/>
    <n v="3160.74"/>
    <d v="2023-09-24T00:00:00"/>
    <n v="194"/>
    <s v="Shipped"/>
    <s v="Classic Cars"/>
    <n v="142"/>
    <n v="1.6699999999999875"/>
    <s v="S18_1984"/>
    <s v="Australian Collectors, Co."/>
    <s v="03 9520 4555"/>
    <s v="636 St Kilda Road"/>
    <s v="Melbourne"/>
    <n v="3004"/>
    <x v="5"/>
    <s v="Ferguson"/>
    <s v="Peter"/>
    <s v="Medium"/>
  </r>
  <r>
    <n v="10339"/>
    <n v="22"/>
    <n v="128.02000000000001"/>
    <n v="5"/>
    <n v="2816.44"/>
    <d v="2023-09-23T00:00:00"/>
    <n v="195"/>
    <s v="Shipped"/>
    <s v="Ships"/>
    <n v="66"/>
    <n v="62.02000000000001"/>
    <s v="S700_1138"/>
    <s v="Tokyo Collectables, Ltd"/>
    <s v="+81 3 3584 0555"/>
    <s v="2-2-8 Roppongi"/>
    <s v="Minato-ku"/>
    <s v="106-0032"/>
    <x v="7"/>
    <s v="Shimamura"/>
    <s v="Akiko"/>
    <s v="Small"/>
  </r>
  <r>
    <n v="10107"/>
    <n v="22"/>
    <n v="102.32"/>
    <n v="10"/>
    <n v="2251.04"/>
    <d v="2023-09-04T00:00:00"/>
    <n v="214"/>
    <s v="Shipped"/>
    <s v="Trucks and Buses"/>
    <n v="116"/>
    <n v="-13.680000000000007"/>
    <s v="S18_1097"/>
    <s v="Online Diecast Creations Co."/>
    <n v="6035558647"/>
    <s v="2304 Long Airport Avenue"/>
    <s v="Nashua"/>
    <n v="62005"/>
    <x v="1"/>
    <s v="Young"/>
    <s v="Valarie"/>
    <s v="Small"/>
  </r>
  <r>
    <n v="10319"/>
    <n v="22"/>
    <n v="119.4"/>
    <n v="8"/>
    <n v="2626.8"/>
    <d v="2023-09-03T00:00:00"/>
    <n v="215"/>
    <s v="Shipped"/>
    <s v="Motorcycles"/>
    <n v="102"/>
    <n v="17.400000000000006"/>
    <s v="S32_4485"/>
    <s v="Microscale Inc."/>
    <n v="2125551957"/>
    <s v="5290 North Pendale Street"/>
    <s v="NYC"/>
    <n v="10022"/>
    <x v="1"/>
    <s v="Kuo"/>
    <s v="Kee"/>
    <s v="Small"/>
  </r>
  <r>
    <n v="10107"/>
    <n v="22"/>
    <n v="122.4"/>
    <n v="9"/>
    <n v="2692.8"/>
    <d v="2023-08-14T00:00:00"/>
    <n v="235"/>
    <s v="Shipped"/>
    <s v="Classic Cars"/>
    <n v="136"/>
    <n v="-13.599999999999994"/>
    <s v="S10_4757"/>
    <s v="Classic Gift Ideas, Inc"/>
    <n v="2155554695"/>
    <s v="782 First Street"/>
    <s v="Philadelphia"/>
    <n v="71270"/>
    <x v="1"/>
    <s v="Cervantes"/>
    <s v="Francisca"/>
    <s v="Small"/>
  </r>
  <r>
    <n v="10307"/>
    <n v="22"/>
    <n v="71.67"/>
    <n v="3"/>
    <n v="1576.74"/>
    <d v="2023-08-14T00:00:00"/>
    <n v="235"/>
    <s v="Shipped"/>
    <s v="Vintage Cars"/>
    <n v="65"/>
    <n v="6.6700000000000017"/>
    <s v="S24_3420"/>
    <s v="Classic Gift Ideas, Inc"/>
    <n v="2155554695"/>
    <s v="782 First Street"/>
    <s v="Philadelphia"/>
    <n v="71270"/>
    <x v="1"/>
    <s v="Cervantes"/>
    <s v="Francisca"/>
    <s v="Small"/>
  </r>
  <r>
    <n v="10307"/>
    <n v="22"/>
    <n v="91.41"/>
    <n v="8"/>
    <n v="2011.02"/>
    <d v="2023-08-14T00:00:00"/>
    <n v="235"/>
    <s v="Shipped"/>
    <s v="Vintage Cars"/>
    <n v="83"/>
    <n v="8.4099999999999966"/>
    <s v="S24_3816"/>
    <s v="Classic Gift Ideas, Inc"/>
    <n v="2155554695"/>
    <s v="782 First Street"/>
    <s v="Philadelphia"/>
    <n v="71270"/>
    <x v="1"/>
    <s v="Cervantes"/>
    <s v="Francisca"/>
    <s v="Small"/>
  </r>
  <r>
    <n v="10305"/>
    <n v="22"/>
    <n v="99.29"/>
    <n v="14"/>
    <n v="2184.38"/>
    <d v="2023-08-13T00:00:00"/>
    <n v="236"/>
    <s v="Shipped"/>
    <s v="Trucks and Buses"/>
    <n v="121"/>
    <n v="-21.709999999999994"/>
    <s v="S18_4600"/>
    <s v="Marta's Replicas Co."/>
    <n v="6175558555"/>
    <s v="39323 Spinnaker Dr."/>
    <s v="Cambridge"/>
    <n v="51247"/>
    <x v="1"/>
    <s v="Hernandez"/>
    <s v="Marta"/>
    <s v="Small"/>
  </r>
  <r>
    <n v="10296"/>
    <n v="22"/>
    <n v="84.7"/>
    <n v="12"/>
    <n v="1863.4"/>
    <d v="2023-07-15T00:00:00"/>
    <n v="265"/>
    <s v="Shipped"/>
    <s v="Vintage Cars"/>
    <n v="105"/>
    <n v="-20.299999999999997"/>
    <s v="S18_3856"/>
    <s v="Bavarian Collectables Imports, Co."/>
    <s v="+49 89 61 08 9555"/>
    <s v="Hansastr. 15"/>
    <s v="Munich"/>
    <n v="80686"/>
    <x v="12"/>
    <s v="Donnermeyer"/>
    <s v="Michael"/>
    <s v="Small"/>
  </r>
  <r>
    <n v="10296"/>
    <n v="22"/>
    <n v="77.150000000000006"/>
    <n v="14"/>
    <n v="1697.3"/>
    <d v="2023-07-15T00:00:00"/>
    <n v="265"/>
    <s v="Shipped"/>
    <s v="Vintage Cars"/>
    <n v="83"/>
    <n v="-5.8499999999999943"/>
    <s v="S24_3816"/>
    <s v="Bavarian Collectables Imports, Co."/>
    <s v="+49 89 61 08 9555"/>
    <s v="Hansastr. 15"/>
    <s v="Munich"/>
    <n v="80686"/>
    <x v="12"/>
    <s v="Donnermeyer"/>
    <s v="Michael"/>
    <s v="Small"/>
  </r>
  <r>
    <n v="10296"/>
    <n v="22"/>
    <n v="80.8"/>
    <n v="3"/>
    <n v="1777.6"/>
    <d v="2023-07-15T00:00:00"/>
    <n v="265"/>
    <s v="Shipped"/>
    <s v="Planes"/>
    <n v="80"/>
    <n v="0.79999999999999716"/>
    <s v="S700_3167"/>
    <s v="Bavarian Collectables Imports, Co."/>
    <s v="+49 89 61 08 9555"/>
    <s v="Hansastr. 15"/>
    <s v="Munich"/>
    <n v="80686"/>
    <x v="12"/>
    <s v="Donnermeyer"/>
    <s v="Michael"/>
    <s v="Small"/>
  </r>
  <r>
    <n v="10293"/>
    <n v="22"/>
    <n v="109.92"/>
    <n v="6"/>
    <n v="2418.2399999999998"/>
    <d v="2023-07-09T00:00:00"/>
    <n v="271"/>
    <s v="Shipped"/>
    <s v="Trains"/>
    <n v="100"/>
    <n v="9.9200000000000017"/>
    <s v="S18_3259"/>
    <s v="Amica Models &amp; Co."/>
    <s v="011-4988555"/>
    <s v="Via Monte Bianco 34"/>
    <s v="Torino"/>
    <n v="10100"/>
    <x v="6"/>
    <s v="Accorti"/>
    <s v="Paolo"/>
    <s v="Small"/>
  </r>
  <r>
    <n v="10284"/>
    <n v="22"/>
    <n v="105.04"/>
    <n v="3"/>
    <n v="2310.88"/>
    <d v="2023-06-21T00:00:00"/>
    <n v="289"/>
    <s v="Shipped"/>
    <s v="Planes"/>
    <n v="109"/>
    <n v="-3.9599999999999937"/>
    <s v="S24_1785"/>
    <s v="Norway Gifts By Mail, Co."/>
    <s v="+47 2212 1555"/>
    <s v="Drammensveien 126 A, PB 744 Sentrum"/>
    <s v="Oslo"/>
    <s v="N 0106"/>
    <x v="17"/>
    <s v="Klaeboe"/>
    <s v="Jan"/>
    <s v="Small"/>
  </r>
  <r>
    <n v="10283"/>
    <n v="22"/>
    <n v="88.15"/>
    <n v="10"/>
    <n v="1939.3"/>
    <d v="2023-06-20T00:00:00"/>
    <n v="290"/>
    <s v="Shipped"/>
    <s v="Ships"/>
    <n v="100"/>
    <n v="-11.849999999999994"/>
    <s v="S700_3505"/>
    <s v="Royal Canadian Collectables, Ltd."/>
    <s v="(604) 555-4555"/>
    <s v="23 Tsawassen Blvd."/>
    <s v="Tsawassen"/>
    <s v="T2F 8M4"/>
    <x v="14"/>
    <s v="Lincoln"/>
    <s v="Elizabeth"/>
    <s v="Small"/>
  </r>
  <r>
    <n v="10280"/>
    <n v="22"/>
    <n v="202.5"/>
    <n v="10"/>
    <n v="4455"/>
    <d v="2023-06-17T00:00:00"/>
    <n v="293"/>
    <s v="Shipped"/>
    <s v="Vintage Cars"/>
    <n v="168"/>
    <n v="34.5"/>
    <s v="S18_2795"/>
    <s v="Amica Models &amp; Co."/>
    <s v="011-4988555"/>
    <s v="Via Monte Bianco 34"/>
    <s v="Torino"/>
    <n v="10100"/>
    <x v="6"/>
    <s v="Accorti"/>
    <s v="Paolo"/>
    <s v="Medium"/>
  </r>
  <r>
    <n v="10107"/>
    <n v="22"/>
    <n v="132.02000000000001"/>
    <n v="4"/>
    <n v="2904.44"/>
    <d v="2023-05-23T00:00:00"/>
    <n v="318"/>
    <s v="Shipped"/>
    <s v="Motorcycles"/>
    <n v="118"/>
    <n v="14.02000000000001"/>
    <s v="S10_2016"/>
    <s v="La Rochelle Gifts"/>
    <s v="40.67.8555"/>
    <s v="67, rue des Cinquante Otages"/>
    <s v="Nantes"/>
    <n v="44000"/>
    <x v="4"/>
    <s v="Labrune"/>
    <s v="Janine"/>
    <s v="Small"/>
  </r>
  <r>
    <n v="10273"/>
    <n v="22"/>
    <n v="126.58"/>
    <n v="11"/>
    <n v="2784.76"/>
    <d v="2023-05-21T00:00:00"/>
    <n v="320"/>
    <s v="Shipped"/>
    <s v="Ships"/>
    <n v="122"/>
    <n v="4.5799999999999983"/>
    <s v="S24_2011"/>
    <s v="Petit Auto"/>
    <s v="(02) 5554 67"/>
    <s v="Rue Joseph-Bens 532"/>
    <s v="Bruxelles"/>
    <s v="B-1180"/>
    <x v="2"/>
    <s v="Dewey"/>
    <s v="Catherine"/>
    <s v="Small"/>
  </r>
  <r>
    <n v="10271"/>
    <n v="22"/>
    <n v="139.57"/>
    <n v="1"/>
    <n v="3070.54"/>
    <d v="2023-05-20T00:00:00"/>
    <n v="321"/>
    <s v="Shipped"/>
    <s v="Classic Cars"/>
    <n v="118"/>
    <n v="21.569999999999993"/>
    <s v="S24_4048"/>
    <s v="Mini Gifts Distributors Ltd."/>
    <n v="4155551450"/>
    <s v="5677 Strong St."/>
    <s v="San Rafael"/>
    <n v="97562"/>
    <x v="1"/>
    <s v="Nelson"/>
    <s v="Valarie"/>
    <s v="Medium"/>
  </r>
  <r>
    <n v="10107"/>
    <n v="22"/>
    <n v="111.57"/>
    <n v="12"/>
    <n v="2454.54"/>
    <d v="2023-05-06T00:00:00"/>
    <n v="335"/>
    <s v="Shipped"/>
    <s v="Classic Cars"/>
    <n v="117"/>
    <n v="-5.4300000000000068"/>
    <s v="S12_3380"/>
    <s v="L'ordine Souveniers"/>
    <s v="0522-556555"/>
    <s v="Strada Provinciale 124"/>
    <s v="Reggio Emilia"/>
    <n v="42100"/>
    <x v="6"/>
    <s v="Moroni"/>
    <s v="Maurizio"/>
    <s v="Small"/>
  </r>
  <r>
    <n v="10261"/>
    <n v="22"/>
    <n v="91.17"/>
    <n v="3"/>
    <n v="2005.74"/>
    <d v="2023-04-17T00:00:00"/>
    <n v="354"/>
    <s v="Shipped"/>
    <s v="Vintage Cars"/>
    <n v="88"/>
    <n v="3.1700000000000017"/>
    <s v="S24_3151"/>
    <s v="Quebec Home Shopping Network"/>
    <s v="(514) 555-8054"/>
    <s v="43 rue St. Laurent"/>
    <s v="Montreal"/>
    <s v="H1J 1C3"/>
    <x v="14"/>
    <s v="Fresnisre"/>
    <s v="Jean"/>
    <s v="Small"/>
  </r>
  <r>
    <n v="10107"/>
    <n v="22"/>
    <n v="109.22"/>
    <n v="11"/>
    <n v="2402.84"/>
    <d v="2023-04-01T00:00:00"/>
    <n v="370"/>
    <s v="Cancelled"/>
    <s v="Classic Cars"/>
    <n v="117"/>
    <n v="-7.7800000000000011"/>
    <s v="S12_3380"/>
    <s v="UK Collectables, Ltd."/>
    <s v="(171) 555-2282"/>
    <s v="Berkeley Gardens 12  Brewery"/>
    <s v="Liverpool"/>
    <s v="WX1 6LT"/>
    <x v="9"/>
    <s v="Devon"/>
    <s v="Elizabeth"/>
    <s v="Small"/>
  </r>
  <r>
    <n v="10246"/>
    <n v="22"/>
    <n v="98.18"/>
    <n v="8"/>
    <n v="2159.96"/>
    <d v="2023-03-05T00:00:00"/>
    <n v="397"/>
    <s v="Shipped"/>
    <s v="Trucks and Buses"/>
    <n v="122"/>
    <n v="-23.819999999999993"/>
    <s v="S18_2319"/>
    <s v="Euro Shopping Channel"/>
    <s v="(91) 555 94 44"/>
    <s v="C/ Moralzarzal, 86"/>
    <s v="Madrid"/>
    <n v="28034"/>
    <x v="8"/>
    <s v="Freyre"/>
    <s v="Diego"/>
    <s v="Small"/>
  </r>
  <r>
    <n v="10246"/>
    <n v="22"/>
    <n v="133.11000000000001"/>
    <n v="3"/>
    <n v="2928.42"/>
    <d v="2023-03-05T00:00:00"/>
    <n v="397"/>
    <s v="Shipped"/>
    <s v="Trucks and Buses"/>
    <n v="115"/>
    <n v="18.110000000000014"/>
    <s v="S50_1392"/>
    <s v="Euro Shopping Channel"/>
    <s v="(91) 555 94 44"/>
    <s v="C/ Moralzarzal, 86"/>
    <s v="Madrid"/>
    <n v="28034"/>
    <x v="8"/>
    <s v="Freyre"/>
    <s v="Diego"/>
    <s v="Small"/>
  </r>
  <r>
    <n v="10241"/>
    <n v="22"/>
    <n v="76.430000000000007"/>
    <n v="8"/>
    <n v="1681.46"/>
    <d v="2023-02-13T00:00:00"/>
    <n v="417"/>
    <s v="Shipped"/>
    <s v="Classic Cars"/>
    <n v="73"/>
    <n v="3.4300000000000068"/>
    <s v="S24_1046"/>
    <s v="Mini Caravy"/>
    <s v="88.60.1555"/>
    <s v="24, place Kluber"/>
    <s v="Strasbourg"/>
    <n v="67000"/>
    <x v="4"/>
    <s v="Citeaux"/>
    <s v="Frederique"/>
    <s v="Small"/>
  </r>
  <r>
    <n v="10238"/>
    <n v="22"/>
    <n v="93.77"/>
    <n v="7"/>
    <n v="2062.94"/>
    <d v="2023-02-09T00:00:00"/>
    <n v="421"/>
    <s v="Shipped"/>
    <s v="Classic Cars"/>
    <n v="80"/>
    <n v="13.769999999999996"/>
    <s v="S24_4620"/>
    <s v="Danish Wholesale Imports"/>
    <s v="31 12 3555"/>
    <s v="Vinb'ltet 34"/>
    <s v="Kobenhavn"/>
    <n v="1734"/>
    <x v="11"/>
    <s v="Petersen"/>
    <s v="Jytte"/>
    <s v="Small"/>
  </r>
  <r>
    <n v="10107"/>
    <n v="22"/>
    <n v="129.63999999999999"/>
    <n v="1"/>
    <n v="2852.08"/>
    <d v="2023-02-03T00:00:00"/>
    <n v="427"/>
    <s v="Shipped"/>
    <s v="Motorcycles"/>
    <n v="118"/>
    <n v="11.639999999999986"/>
    <s v="S10_2016"/>
    <s v="Motor Mint Distributors Inc."/>
    <n v="2155559857"/>
    <s v="11328 Douglas Av."/>
    <s v="Philadelphia"/>
    <n v="71270"/>
    <x v="1"/>
    <s v="Hernandez"/>
    <s v="Rosa"/>
    <s v="Small"/>
  </r>
  <r>
    <n v="10232"/>
    <n v="22"/>
    <n v="163.91"/>
    <n v="6"/>
    <n v="3606.02"/>
    <d v="2023-01-20T00:00:00"/>
    <n v="441"/>
    <s v="Shipped"/>
    <s v="Vintage Cars"/>
    <n v="136"/>
    <n v="27.909999999999997"/>
    <s v="S18_3140"/>
    <s v="giftsbymail.co.uk"/>
    <s v="(198) 555-8888"/>
    <s v="Garden House Crowther Way"/>
    <s v="Cowes"/>
    <s v="PO31 7PJ"/>
    <x v="9"/>
    <s v="Bennett"/>
    <s v="Helen"/>
    <s v="Medium"/>
  </r>
  <r>
    <n v="10229"/>
    <n v="22"/>
    <n v="189.66"/>
    <n v="5"/>
    <n v="4172.5200000000004"/>
    <d v="2023-01-11T00:00:00"/>
    <n v="450"/>
    <s v="Shipped"/>
    <s v="Classic Cars"/>
    <n v="169"/>
    <n v="20.659999999999997"/>
    <s v="S18_3232"/>
    <s v="Mini Gifts Distributors Ltd."/>
    <n v="4155551450"/>
    <s v="5677 Strong St."/>
    <s v="San Rafael"/>
    <n v="97562"/>
    <x v="1"/>
    <s v="Nelson"/>
    <s v="Valarie"/>
    <s v="Medium"/>
  </r>
  <r>
    <n v="10211"/>
    <n v="22"/>
    <n v="92.16"/>
    <n v="6"/>
    <n v="2027.52"/>
    <d v="2022-11-15T00:00:00"/>
    <n v="507"/>
    <s v="Shipped"/>
    <s v="Classic Cars"/>
    <n v="80"/>
    <n v="12.159999999999997"/>
    <s v="S24_4620"/>
    <s v="Auto Canal Petit"/>
    <s v="(1) 47.55.6555"/>
    <s v="25, rue Lauriston"/>
    <s v="Paris"/>
    <n v="75016"/>
    <x v="4"/>
    <s v="Perrier"/>
    <s v="Dominique"/>
    <s v="Small"/>
  </r>
  <r>
    <n v="10197"/>
    <n v="22"/>
    <n v="115.4"/>
    <n v="3"/>
    <n v="2538.8000000000002"/>
    <d v="2022-09-26T00:00:00"/>
    <n v="557"/>
    <s v="Shipped"/>
    <s v="Vintage Cars"/>
    <n v="105"/>
    <n v="10.400000000000006"/>
    <s v="S18_3856"/>
    <s v="Enaco Distributors"/>
    <s v="(93) 203 4555"/>
    <s v="Rambla de CataluÂ¤a, 23"/>
    <s v="Barcelona"/>
    <n v="8022"/>
    <x v="8"/>
    <s v="Saavedra"/>
    <s v="Eduardo"/>
    <s v="Small"/>
  </r>
  <r>
    <n v="10197"/>
    <n v="22"/>
    <n v="86.38"/>
    <n v="5"/>
    <n v="1900.36"/>
    <d v="2022-09-26T00:00:00"/>
    <n v="557"/>
    <s v="Shipped"/>
    <s v="Vintage Cars"/>
    <n v="83"/>
    <n v="3.3799999999999955"/>
    <s v="S24_3816"/>
    <s v="Enaco Distributors"/>
    <s v="(93) 203 4555"/>
    <s v="Rambla de CataluÂ¤a, 23"/>
    <s v="Barcelona"/>
    <n v="8022"/>
    <x v="8"/>
    <s v="Saavedra"/>
    <s v="Eduardo"/>
    <s v="Small"/>
  </r>
  <r>
    <n v="10193"/>
    <n v="22"/>
    <n v="167.06"/>
    <n v="8"/>
    <n v="3675.32"/>
    <d v="2022-09-21T00:00:00"/>
    <n v="562"/>
    <s v="Shipped"/>
    <s v="Vintage Cars"/>
    <n v="168"/>
    <n v="-0.93999999999999773"/>
    <s v="S18_2795"/>
    <s v="Australian Collectables, Ltd"/>
    <s v="61-9-3844-6555"/>
    <s v="7 Allen Street"/>
    <s v="Glen Waverly"/>
    <n v="3150"/>
    <x v="5"/>
    <s v="Connery"/>
    <s v="Sean"/>
    <s v="Medium"/>
  </r>
  <r>
    <n v="10193"/>
    <n v="22"/>
    <n v="41.03"/>
    <n v="12"/>
    <n v="902.66"/>
    <d v="2022-09-21T00:00:00"/>
    <n v="562"/>
    <s v="Shipped"/>
    <s v="Vintage Cars"/>
    <n v="41"/>
    <n v="3.0000000000001137E-2"/>
    <s v="S24_3969"/>
    <s v="Australian Collectables, Ltd"/>
    <s v="61-9-3844-6555"/>
    <s v="7 Allen Street"/>
    <s v="Glen Waverly"/>
    <n v="3150"/>
    <x v="5"/>
    <s v="Connery"/>
    <s v="Sean"/>
    <s v="Small"/>
  </r>
  <r>
    <n v="10192"/>
    <n v="22"/>
    <n v="150.03"/>
    <n v="11"/>
    <n v="3300.66"/>
    <d v="2022-09-20T00:00:00"/>
    <n v="563"/>
    <s v="Shipped"/>
    <s v="Classic Cars"/>
    <n v="141"/>
    <n v="9.0300000000000011"/>
    <s v="S18_1129"/>
    <s v="Online Diecast Creations Co."/>
    <n v="6035558647"/>
    <s v="2304 Long Airport Avenue"/>
    <s v="Nashua"/>
    <n v="62005"/>
    <x v="1"/>
    <s v="Young"/>
    <s v="Valarie"/>
    <s v="Medium"/>
  </r>
  <r>
    <n v="10186"/>
    <n v="22"/>
    <n v="69.2"/>
    <n v="2"/>
    <n v="1522.4"/>
    <d v="2022-09-14T00:00:00"/>
    <n v="569"/>
    <s v="Shipped"/>
    <s v="Planes"/>
    <n v="68"/>
    <n v="1.2000000000000028"/>
    <s v="S24_2841"/>
    <s v="Double Decker Gift Stores, Ltd"/>
    <s v="(171) 555-7555"/>
    <s v="120 Hanover Sq."/>
    <s v="London"/>
    <s v="WA1 1DP"/>
    <x v="9"/>
    <s v="Hardy"/>
    <s v="Thomas"/>
    <s v="Small"/>
  </r>
  <r>
    <n v="10185"/>
    <n v="22"/>
    <n v="79.45"/>
    <n v="5"/>
    <n v="1747.9"/>
    <d v="2022-09-14T00:00:00"/>
    <n v="569"/>
    <s v="Shipped"/>
    <s v="Ships"/>
    <n v="99"/>
    <n v="-19.549999999999997"/>
    <s v="S700_3962"/>
    <s v="Mini Creations Ltd."/>
    <n v="5085559555"/>
    <s v="4575 Hillside Dr."/>
    <s v="New Bedford"/>
    <n v="50553"/>
    <x v="1"/>
    <s v="Tam"/>
    <s v="Wing C"/>
    <s v="Small"/>
  </r>
  <r>
    <n v="10183"/>
    <n v="22"/>
    <n v="113.1"/>
    <n v="10"/>
    <n v="2488.1999999999998"/>
    <d v="2022-09-13T00:00:00"/>
    <n v="570"/>
    <s v="Shipped"/>
    <s v="Vintage Cars"/>
    <n v="104"/>
    <n v="9.0999999999999943"/>
    <s v="S18_3136"/>
    <s v="Classic Gift Ideas, Inc"/>
    <n v="2155554695"/>
    <s v="782 First Street"/>
    <s v="Philadelphia"/>
    <n v="71270"/>
    <x v="1"/>
    <s v="Cervantes"/>
    <s v="Francisca"/>
    <s v="Small"/>
  </r>
  <r>
    <n v="10181"/>
    <n v="22"/>
    <n v="73.92"/>
    <n v="10"/>
    <n v="1626.24"/>
    <d v="2022-09-12T00:00:00"/>
    <n v="571"/>
    <s v="Shipped"/>
    <s v="Classic Cars"/>
    <n v="77"/>
    <n v="-3.0799999999999983"/>
    <s v="S18_1889"/>
    <s v="Herkku Gifts"/>
    <s v="+47 2267 3215"/>
    <s v="Drammen 121, PR 744 Sentrum"/>
    <s v="Bergen"/>
    <s v="N 5804"/>
    <x v="17"/>
    <s v="Oeztan"/>
    <s v="Veysel"/>
    <s v="Small"/>
  </r>
  <r>
    <n v="10181"/>
    <n v="22"/>
    <n v="154.34"/>
    <n v="16"/>
    <n v="3395.48"/>
    <d v="2022-09-12T00:00:00"/>
    <n v="571"/>
    <s v="Shipped"/>
    <s v="Classic Cars"/>
    <n v="146"/>
    <n v="8.3400000000000034"/>
    <s v="S18_3482"/>
    <s v="Herkku Gifts"/>
    <s v="+47 2267 3215"/>
    <s v="Drammen 121, PR 744 Sentrum"/>
    <s v="Bergen"/>
    <s v="N 5804"/>
    <x v="17"/>
    <s v="Oeztan"/>
    <s v="Veysel"/>
    <s v="Medium"/>
  </r>
  <r>
    <n v="10180"/>
    <n v="22"/>
    <n v="114.3"/>
    <n v="7"/>
    <n v="2514.6"/>
    <d v="2022-09-11T00:00:00"/>
    <n v="572"/>
    <s v="Shipped"/>
    <s v="Motorcycles"/>
    <n v="102"/>
    <n v="12.299999999999997"/>
    <s v="S32_4485"/>
    <s v="Daedalus Designs Imports"/>
    <s v="20.16.1555"/>
    <s v="184, chausse de Tournai"/>
    <s v="Lille"/>
    <n v="59000"/>
    <x v="4"/>
    <s v="Rance"/>
    <s v="Martine"/>
    <s v="Small"/>
  </r>
  <r>
    <n v="10178"/>
    <n v="22"/>
    <n v="87.75"/>
    <n v="1"/>
    <n v="1930.5"/>
    <d v="2022-09-08T00:00:00"/>
    <n v="575"/>
    <s v="Shipped"/>
    <s v="Planes"/>
    <n v="99"/>
    <n v="-11.25"/>
    <s v="S700_2466"/>
    <s v="Alpha Cognac"/>
    <s v="61.77.6555"/>
    <s v="1 rue Alsace-Lorraine"/>
    <s v="Toulouse"/>
    <n v="31000"/>
    <x v="4"/>
    <s v="Roulet"/>
    <s v="Annette"/>
    <s v="Small"/>
  </r>
  <r>
    <n v="10175"/>
    <n v="22"/>
    <n v="110.76"/>
    <n v="8"/>
    <n v="2436.7199999999998"/>
    <d v="2022-09-06T00:00:00"/>
    <n v="577"/>
    <s v="Shipped"/>
    <s v="Trucks and Buses"/>
    <n v="96"/>
    <n v="14.760000000000005"/>
    <s v="S32_1268"/>
    <s v="Stylish Desk Decors, Co."/>
    <s v="(171) 555-0297"/>
    <s v="35 King George"/>
    <s v="London"/>
    <s v="WX3 6FW"/>
    <x v="9"/>
    <s v="Brown"/>
    <s v="Ann"/>
    <s v="Small"/>
  </r>
  <r>
    <n v="10176"/>
    <n v="22"/>
    <n v="64"/>
    <n v="6"/>
    <n v="1408"/>
    <d v="2022-09-06T00:00:00"/>
    <n v="577"/>
    <s v="Shipped"/>
    <s v="Trains"/>
    <n v="62"/>
    <n v="2"/>
    <s v="S32_3207"/>
    <s v="L'ordine Souveniers"/>
    <s v="0522-556555"/>
    <s v="Strada Provinciale 124"/>
    <s v="Reggio Emilia"/>
    <n v="42100"/>
    <x v="6"/>
    <s v="Moroni"/>
    <s v="Maurizio"/>
    <s v="Small"/>
  </r>
  <r>
    <n v="10173"/>
    <n v="22"/>
    <n v="156.94"/>
    <n v="7"/>
    <n v="3452.68"/>
    <d v="2022-09-05T00:00:00"/>
    <n v="578"/>
    <s v="Shipped"/>
    <s v="Vintage Cars"/>
    <n v="168"/>
    <n v="-11.060000000000002"/>
    <s v="S18_2795"/>
    <s v="Rovelli Gifts"/>
    <s v="035-640555"/>
    <s v="Via Ludovico il Moro 22"/>
    <s v="Bergamo"/>
    <n v="24100"/>
    <x v="6"/>
    <s v="Rovelli"/>
    <s v="Giovanni"/>
    <s v="Medium"/>
  </r>
  <r>
    <n v="10172"/>
    <n v="22"/>
    <n v="74.510000000000005"/>
    <n v="1"/>
    <n v="1639.22"/>
    <d v="2022-09-05T00:00:00"/>
    <n v="578"/>
    <s v="Shipped"/>
    <s v="Classic Cars"/>
    <n v="90"/>
    <n v="-15.489999999999995"/>
    <s v="S24_2766"/>
    <s v="Gift Depot Inc."/>
    <n v="2035552570"/>
    <s v="25593 South Bay Ln."/>
    <s v="Bridgewater"/>
    <n v="97562"/>
    <x v="1"/>
    <s v="King"/>
    <s v="Julie"/>
    <s v="Small"/>
  </r>
  <r>
    <n v="10172"/>
    <n v="22"/>
    <n v="98.51"/>
    <n v="4"/>
    <n v="2167.2199999999998"/>
    <d v="2022-09-05T00:00:00"/>
    <n v="578"/>
    <s v="Shipped"/>
    <s v="Classic Cars"/>
    <n v="107"/>
    <n v="-8.4899999999999949"/>
    <s v="S24_3432"/>
    <s v="Gift Depot Inc."/>
    <n v="2035552570"/>
    <s v="25593 South Bay Ln."/>
    <s v="Bridgewater"/>
    <n v="97562"/>
    <x v="1"/>
    <s v="King"/>
    <s v="Julie"/>
    <s v="Small"/>
  </r>
  <r>
    <n v="10173"/>
    <n v="22"/>
    <n v="116.87"/>
    <n v="3"/>
    <n v="2571.14"/>
    <d v="2022-09-05T00:00:00"/>
    <n v="578"/>
    <s v="Shipped"/>
    <s v="Vintage Cars"/>
    <n v="97"/>
    <n v="19.870000000000005"/>
    <s v="S24_4258"/>
    <s v="Rovelli Gifts"/>
    <s v="035-640555"/>
    <s v="Via Ludovico il Moro 22"/>
    <s v="Bergamo"/>
    <n v="24100"/>
    <x v="6"/>
    <s v="Rovelli"/>
    <s v="Giovanni"/>
    <s v="Small"/>
  </r>
  <r>
    <n v="10158"/>
    <n v="22"/>
    <n v="67.03"/>
    <n v="1"/>
    <n v="1474.66"/>
    <d v="2022-08-10T00:00:00"/>
    <n v="604"/>
    <s v="Shipped"/>
    <s v="Motorcycles"/>
    <n v="76"/>
    <n v="-8.9699999999999989"/>
    <s v="S24_2000"/>
    <s v="Baane Mini Imports"/>
    <s v="07-98 9555"/>
    <s v="Erling Skakkes gate 78"/>
    <s v="Stavern"/>
    <n v="4110"/>
    <x v="17"/>
    <s v="Bergulfsen"/>
    <s v="Jonas"/>
    <s v="Small"/>
  </r>
  <r>
    <n v="10301"/>
    <n v="22"/>
    <n v="146.52000000000001"/>
    <n v="5"/>
    <n v="3223.44"/>
    <d v="2022-08-05T00:00:00"/>
    <n v="609"/>
    <s v="Shipped"/>
    <s v="Classic Cars"/>
    <n v="132"/>
    <n v="14.52000000000001"/>
    <s v="S18_2870"/>
    <s v="Norway Gifts By Mail, Co."/>
    <s v="+47 2212 1555"/>
    <s v="Drammensveien 126 A, PB 744 Sentrum"/>
    <s v="Oslo"/>
    <s v="N 0106"/>
    <x v="17"/>
    <s v="Klaeboe"/>
    <s v="Jan"/>
    <s v="Medium"/>
  </r>
  <r>
    <n v="10301"/>
    <n v="22"/>
    <n v="51.32"/>
    <n v="3"/>
    <n v="1129.04"/>
    <d v="2022-08-05T00:00:00"/>
    <n v="609"/>
    <s v="Shipped"/>
    <s v="Classic Cars"/>
    <n v="50"/>
    <n v="1.3200000000000003"/>
    <s v="S24_1628"/>
    <s v="Norway Gifts By Mail, Co."/>
    <s v="+47 2212 1555"/>
    <s v="Drammensveien 126 A, PB 744 Sentrum"/>
    <s v="Oslo"/>
    <s v="N 0106"/>
    <x v="17"/>
    <s v="Klaeboe"/>
    <s v="Jan"/>
    <s v="Small"/>
  </r>
  <r>
    <n v="10301"/>
    <n v="22"/>
    <n v="96.37"/>
    <n v="2"/>
    <n v="2120.14"/>
    <d v="2022-08-05T00:00:00"/>
    <n v="609"/>
    <s v="Shipped"/>
    <s v="Classic Cars"/>
    <n v="107"/>
    <n v="-10.629999999999995"/>
    <s v="S24_3432"/>
    <s v="Norway Gifts By Mail, Co."/>
    <s v="+47 2212 1555"/>
    <s v="Drammensveien 126 A, PB 744 Sentrum"/>
    <s v="Oslo"/>
    <s v="N 0106"/>
    <x v="17"/>
    <s v="Klaeboe"/>
    <s v="Jan"/>
    <s v="Small"/>
  </r>
  <r>
    <n v="10107"/>
    <n v="22"/>
    <n v="76.61"/>
    <n v="6"/>
    <n v="1685.42"/>
    <d v="2022-08-04T00:00:00"/>
    <n v="610"/>
    <s v="Shipped"/>
    <s v="Classic Cars"/>
    <n v="79"/>
    <n v="-2.3900000000000006"/>
    <s v="S12_3990"/>
    <s v="Blauer See Auto, Co."/>
    <s v="+49 69 66 90 2555"/>
    <s v="Lyonerstr. 34"/>
    <s v="Frankfurt"/>
    <n v="60528"/>
    <x v="12"/>
    <s v="Keitel"/>
    <s v="Roland"/>
    <s v="Small"/>
  </r>
  <r>
    <n v="10153"/>
    <n v="22"/>
    <n v="83.38"/>
    <n v="6"/>
    <n v="1834.36"/>
    <d v="2022-07-28T00:00:00"/>
    <n v="617"/>
    <s v="Shipped"/>
    <s v="Vintage Cars"/>
    <n v="87"/>
    <n v="-3.6200000000000045"/>
    <s v="S18_4522"/>
    <s v="Euro Shopping Channel"/>
    <s v="(91) 555 94 44"/>
    <s v="C/ Moralzarzal, 86"/>
    <s v="Madrid"/>
    <n v="28034"/>
    <x v="8"/>
    <s v="Freyre"/>
    <s v="Diego"/>
    <s v="Small"/>
  </r>
  <r>
    <n v="10142"/>
    <n v="22"/>
    <n v="97.81"/>
    <n v="10"/>
    <n v="2151.8200000000002"/>
    <d v="2022-06-08T00:00:00"/>
    <n v="667"/>
    <s v="Shipped"/>
    <s v="Trains"/>
    <n v="100"/>
    <n v="-2.1899999999999977"/>
    <s v="S18_3259"/>
    <s v="Mini Gifts Distributors Ltd."/>
    <n v="4155551450"/>
    <s v="5677 Strong St."/>
    <s v="San Rafael"/>
    <n v="97562"/>
    <x v="1"/>
    <s v="Nelson"/>
    <s v="Valarie"/>
    <s v="Small"/>
  </r>
  <r>
    <n v="10131"/>
    <n v="22"/>
    <n v="85.99"/>
    <n v="8"/>
    <n v="1891.78"/>
    <d v="2022-04-16T00:00:00"/>
    <n v="720"/>
    <s v="Shipped"/>
    <s v="Ships"/>
    <n v="90"/>
    <n v="-4.0100000000000051"/>
    <s v="S700_2047"/>
    <s v="Gift Ideas Corp."/>
    <n v="2035554407"/>
    <s v="2440 Pompton St."/>
    <s v="Glendale"/>
    <n v="97561"/>
    <x v="1"/>
    <s v="Lewis"/>
    <s v="Dan"/>
    <s v="Small"/>
  </r>
  <r>
    <n v="10127"/>
    <n v="22"/>
    <n v="174.42"/>
    <n v="15"/>
    <n v="3837.24"/>
    <d v="2022-04-03T00:00:00"/>
    <n v="733"/>
    <s v="Shipped"/>
    <s v="Classic Cars"/>
    <n v="169"/>
    <n v="5.4199999999999875"/>
    <s v="S18_3232"/>
    <s v="Muscle Machine Inc"/>
    <n v="2125557413"/>
    <s v="4092 Furth Circle"/>
    <s v="NYC"/>
    <n v="10022"/>
    <x v="1"/>
    <s v="Young"/>
    <s v="Jeff"/>
    <s v="Medium"/>
  </r>
  <r>
    <n v="10107"/>
    <n v="22"/>
    <n v="152.16999999999999"/>
    <n v="4"/>
    <n v="3347.74"/>
    <d v="2022-03-28T00:00:00"/>
    <n v="739"/>
    <s v="Shipped"/>
    <s v="Classic Cars"/>
    <n v="147"/>
    <n v="5.1699999999999875"/>
    <s v="S10_4962"/>
    <s v="Corrida Auto Replicas, Ltd"/>
    <s v="(91) 555 22 82"/>
    <s v="C/ Araquil, 67"/>
    <s v="Madrid"/>
    <n v="28023"/>
    <x v="8"/>
    <s v="Sommer"/>
    <s v="MartÂ¡n"/>
    <s v="Medium"/>
  </r>
  <r>
    <n v="10124"/>
    <n v="22"/>
    <n v="77.900000000000006"/>
    <n v="12"/>
    <n v="1713.8"/>
    <d v="2022-03-21T00:00:00"/>
    <n v="746"/>
    <s v="Shipped"/>
    <s v="Classic Cars"/>
    <n v="73"/>
    <n v="4.9000000000000057"/>
    <s v="S24_1046"/>
    <s v="Signal Gift Stores"/>
    <n v="7025551838"/>
    <s v="8489 Strong St."/>
    <s v="Las Vegas"/>
    <n v="83030"/>
    <x v="1"/>
    <s v="King"/>
    <s v="Sue"/>
    <s v="Small"/>
  </r>
  <r>
    <n v="10124"/>
    <n v="22"/>
    <n v="45.25"/>
    <n v="1"/>
    <n v="995.5"/>
    <d v="2022-03-21T00:00:00"/>
    <n v="746"/>
    <s v="Shipped"/>
    <s v="Vintage Cars"/>
    <n v="44"/>
    <n v="1.25"/>
    <s v="S24_2022"/>
    <s v="Signal Gift Stores"/>
    <n v="7025551838"/>
    <s v="8489 Strong St."/>
    <s v="Las Vegas"/>
    <n v="83030"/>
    <x v="1"/>
    <s v="King"/>
    <s v="Sue"/>
    <s v="Small"/>
  </r>
  <r>
    <n v="10120"/>
    <n v="22"/>
    <n v="111.88"/>
    <n v="6"/>
    <n v="2461.36"/>
    <d v="2022-03-01T00:00:00"/>
    <n v="766"/>
    <s v="Shipped"/>
    <s v="Motorcycles"/>
    <n v="99"/>
    <n v="12.879999999999995"/>
    <s v="S32_1374"/>
    <s v="Australian Collectors, Co."/>
    <s v="03 9520 4555"/>
    <s v="636 St Kilda Road"/>
    <s v="Melbourne"/>
    <n v="3004"/>
    <x v="5"/>
    <s v="Ferguson"/>
    <s v="Peter"/>
    <s v="Small"/>
  </r>
  <r>
    <n v="10117"/>
    <n v="22"/>
    <n v="126.39"/>
    <n v="12"/>
    <n v="2780.58"/>
    <d v="2022-02-16T00:00:00"/>
    <n v="779"/>
    <s v="Shipped"/>
    <s v="Classic Cars"/>
    <n v="143"/>
    <n v="-16.61"/>
    <s v="S18_4027"/>
    <s v="Dragon Souveniers, Ltd."/>
    <s v="+65 221 7555"/>
    <s v="Bronz Sok., Bronz Apt. 3/6 Tesvikiye"/>
    <s v="Singapore"/>
    <n v="79903"/>
    <x v="0"/>
    <s v="Natividad"/>
    <s v="Eric"/>
    <s v="Small"/>
  </r>
  <r>
    <n v="10105"/>
    <n v="22"/>
    <n v="139.32"/>
    <n v="11"/>
    <n v="3065.04"/>
    <d v="2021-12-11T00:00:00"/>
    <n v="846"/>
    <s v="Shipped"/>
    <s v="Vintage Cars"/>
    <n v="136"/>
    <n v="3.3199999999999932"/>
    <s v="S18_3140"/>
    <s v="Danish Wholesale Imports"/>
    <s v="31 12 3555"/>
    <s v="Vinb'ltet 34"/>
    <s v="Kobenhavn"/>
    <n v="1734"/>
    <x v="11"/>
    <s v="Petersen"/>
    <s v="Jytte"/>
    <s v="Medium"/>
  </r>
  <r>
    <n v="10105"/>
    <n v="22"/>
    <n v="116.19"/>
    <n v="7"/>
    <n v="2556.1799999999998"/>
    <d v="2021-12-11T00:00:00"/>
    <n v="846"/>
    <s v="Shipped"/>
    <s v="Ships"/>
    <n v="99"/>
    <n v="17.189999999999998"/>
    <s v="S700_3962"/>
    <s v="Danish Wholesale Imports"/>
    <s v="31 12 3555"/>
    <s v="Vinb'ltet 34"/>
    <s v="Kobenhavn"/>
    <n v="1734"/>
    <x v="11"/>
    <s v="Petersen"/>
    <s v="Jytte"/>
    <s v="Small"/>
  </r>
  <r>
    <n v="10103"/>
    <n v="22"/>
    <n v="54.09"/>
    <n v="2"/>
    <n v="1189.98"/>
    <d v="2021-11-29T00:00:00"/>
    <n v="858"/>
    <s v="Shipped"/>
    <s v="Trucks and Buses"/>
    <n v="60"/>
    <n v="-5.9099999999999966"/>
    <s v="S18_2432"/>
    <s v="Baane Mini Imports"/>
    <s v="07-98 9555"/>
    <s v="Erling Skakkes gate 78"/>
    <s v="Stavern"/>
    <n v="4110"/>
    <x v="17"/>
    <s v="Bergulfsen"/>
    <s v="Jonas"/>
    <s v="Small"/>
  </r>
  <r>
    <n v="10100"/>
    <n v="22"/>
    <n v="86.51"/>
    <n v="4"/>
    <n v="1903.22"/>
    <d v="2021-11-06T00:00:00"/>
    <n v="881"/>
    <s v="Shipped"/>
    <s v="Vintage Cars"/>
    <n v="92"/>
    <n v="-5.4899999999999949"/>
    <s v="S18_4409"/>
    <s v="Online Diecast Creations Co."/>
    <n v="6035558647"/>
    <s v="2304 Long Airport Avenue"/>
    <s v="Nashua"/>
    <n v="62005"/>
    <x v="1"/>
    <s v="Young"/>
    <s v="Valarie"/>
    <s v="Small"/>
  </r>
  <r>
    <n v="10416"/>
    <n v="23"/>
    <n v="91.34"/>
    <n v="9"/>
    <n v="2100.8200000000002"/>
    <d v="2024-03-10T00:00:00"/>
    <n v="26"/>
    <s v="Shipped"/>
    <s v="Planes"/>
    <n v="91"/>
    <n v="0.34000000000000341"/>
    <s v="S700_1691"/>
    <s v="L'ordine Souveniers"/>
    <s v="0522-556555"/>
    <s v="Strada Provinciale 124"/>
    <s v="Reggio Emilia"/>
    <n v="42100"/>
    <x v="6"/>
    <s v="Moroni"/>
    <s v="Maurizio"/>
    <s v="Small"/>
  </r>
  <r>
    <n v="10414"/>
    <n v="23"/>
    <n v="145.01"/>
    <n v="10"/>
    <n v="3335.23"/>
    <d v="2024-03-06T00:00:00"/>
    <n v="30"/>
    <s v="On Hold"/>
    <s v="Ships"/>
    <n v="122"/>
    <n v="23.009999999999991"/>
    <s v="S24_2011"/>
    <s v="Gifts4AllAges.com"/>
    <n v="6175559555"/>
    <s v="8616 Spinnaker Dr."/>
    <s v="Boston"/>
    <n v="51003"/>
    <x v="1"/>
    <s v="Yoshido"/>
    <s v="Juri"/>
    <s v="Medium"/>
  </r>
  <r>
    <n v="10107"/>
    <n v="23"/>
    <n v="180.01"/>
    <n v="9"/>
    <n v="4140.2299999999996"/>
    <d v="2024-03-01T00:00:00"/>
    <n v="35"/>
    <s v="Shipped"/>
    <s v="Classic Cars"/>
    <n v="214"/>
    <n v="-33.990000000000009"/>
    <s v="S10_1949"/>
    <s v="Quebec Home Shopping Network"/>
    <s v="(514) 555-8054"/>
    <s v="43 rue St. Laurent"/>
    <s v="Montreal"/>
    <s v="H1J 1C3"/>
    <x v="14"/>
    <s v="Fresnisre"/>
    <s v="Jean"/>
    <s v="Medium"/>
  </r>
  <r>
    <n v="10398"/>
    <n v="23"/>
    <n v="122.21"/>
    <n v="9"/>
    <n v="2810.83"/>
    <d v="2024-01-30T00:00:00"/>
    <n v="66"/>
    <s v="Shipped"/>
    <s v="Planes"/>
    <n v="118"/>
    <n v="4.2099999999999937"/>
    <s v="S700_2834"/>
    <s v="Reims Collectables"/>
    <s v="26.47.1555"/>
    <s v="59 rue de l'Abbaye"/>
    <s v="Reims"/>
    <n v="51100"/>
    <x v="4"/>
    <s v="Henriot"/>
    <s v="Paul"/>
    <s v="Small"/>
  </r>
  <r>
    <n v="10375"/>
    <n v="23"/>
    <n v="106.23"/>
    <n v="9"/>
    <n v="2443.29"/>
    <d v="2023-12-03T00:00:00"/>
    <n v="124"/>
    <s v="Shipped"/>
    <s v="Motorcycles"/>
    <n v="76"/>
    <n v="30.230000000000004"/>
    <s v="S24_2000"/>
    <s v="La Rochelle Gifts"/>
    <s v="40.67.8555"/>
    <s v="67, rue des Cinquante Otages"/>
    <s v="Nantes"/>
    <n v="44000"/>
    <x v="4"/>
    <s v="Labrune"/>
    <s v="Janine"/>
    <s v="Small"/>
  </r>
  <r>
    <n v="10373"/>
    <n v="23"/>
    <n v="104.1"/>
    <n v="10"/>
    <n v="2394.3000000000002"/>
    <d v="2023-12-01T00:00:00"/>
    <n v="126"/>
    <s v="Shipped"/>
    <s v="Vintage Cars"/>
    <n v="83"/>
    <n v="21.099999999999994"/>
    <s v="S24_3816"/>
    <s v="Oulu Toy Supplies, Inc."/>
    <s v="981-443655"/>
    <s v="Torikatu 38"/>
    <s v="Oulu"/>
    <n v="90110"/>
    <x v="15"/>
    <s v="Koskitalo"/>
    <s v="Pirkko"/>
    <s v="Small"/>
  </r>
  <r>
    <n v="10367"/>
    <n v="23"/>
    <n v="36.29"/>
    <n v="13"/>
    <n v="834.67"/>
    <d v="2023-11-12T00:00:00"/>
    <n v="145"/>
    <s v="Resolved"/>
    <s v="Vintage Cars"/>
    <n v="33"/>
    <n v="3.2899999999999991"/>
    <s v="S24_1937"/>
    <s v="Toys4GrownUps.com"/>
    <n v="6265557265"/>
    <s v="78934 Hillside Dr."/>
    <s v="Pasadena"/>
    <n v="90003"/>
    <x v="1"/>
    <s v="Young"/>
    <s v="Julie"/>
    <s v="Small"/>
  </r>
  <r>
    <n v="10362"/>
    <n v="23"/>
    <n v="49.67"/>
    <n v="3"/>
    <n v="1142.4100000000001"/>
    <d v="2023-11-05T00:00:00"/>
    <n v="152"/>
    <s v="Shipped"/>
    <s v="Motorcycles"/>
    <n v="60"/>
    <n v="-10.329999999999998"/>
    <s v="S18_2625"/>
    <s v="Technics Stores Inc."/>
    <n v="6505556809"/>
    <s v="9408 Furth Circle"/>
    <s v="Burlingame"/>
    <n v="94217"/>
    <x v="1"/>
    <s v="Hirano"/>
    <s v="Juri"/>
    <s v="Small"/>
  </r>
  <r>
    <n v="10361"/>
    <n v="23"/>
    <n v="95.2"/>
    <n v="12"/>
    <n v="2189.6"/>
    <d v="2023-10-17T00:00:00"/>
    <n v="171"/>
    <s v="Shipped"/>
    <s v="Planes"/>
    <n v="49"/>
    <n v="46.2"/>
    <s v="S72_1253"/>
    <s v="Souveniers And Things Co."/>
    <s v="+61 2 9495 8555"/>
    <s v="Monitor Money Building, 815 Pacific Hwy"/>
    <s v="Chatswood"/>
    <n v="2067"/>
    <x v="5"/>
    <s v="Huxley"/>
    <s v="Adrian"/>
    <s v="Small"/>
  </r>
  <r>
    <n v="10355"/>
    <n v="23"/>
    <n v="138.16999999999999"/>
    <n v="7"/>
    <n v="3177.91"/>
    <d v="2023-10-07T00:00:00"/>
    <n v="181"/>
    <s v="Shipped"/>
    <s v="Classic Cars"/>
    <n v="146"/>
    <n v="-7.8300000000000125"/>
    <s v="S18_3482"/>
    <s v="Euro Shopping Channel"/>
    <s v="(91) 555 94 44"/>
    <s v="C/ Moralzarzal, 86"/>
    <s v="Madrid"/>
    <n v="28034"/>
    <x v="8"/>
    <s v="Freyre"/>
    <s v="Diego"/>
    <s v="Medium"/>
  </r>
  <r>
    <n v="10352"/>
    <n v="23"/>
    <n v="102.29"/>
    <n v="3"/>
    <n v="2352.67"/>
    <d v="2023-10-03T00:00:00"/>
    <n v="185"/>
    <s v="Shipped"/>
    <s v="Ships"/>
    <n v="90"/>
    <n v="12.290000000000006"/>
    <s v="S700_2047"/>
    <s v="Auto-Moto Classics Inc."/>
    <n v="6175558428"/>
    <s v="16780 Pompton St."/>
    <s v="Brickhaven"/>
    <n v="58339"/>
    <x v="1"/>
    <s v="Taylor"/>
    <s v="Leslie"/>
    <s v="Small"/>
  </r>
  <r>
    <n v="10349"/>
    <n v="23"/>
    <n v="138.38999999999999"/>
    <n v="2"/>
    <n v="3182.97"/>
    <d v="2023-10-01T00:00:00"/>
    <n v="187"/>
    <s v="Shipped"/>
    <s v="Classic Cars"/>
    <n v="118"/>
    <n v="20.389999999999986"/>
    <s v="S24_4048"/>
    <s v="Muscle Machine Inc"/>
    <n v="2125557413"/>
    <s v="4092 Furth Circle"/>
    <s v="NYC"/>
    <n v="10022"/>
    <x v="1"/>
    <s v="Young"/>
    <s v="Jeff"/>
    <s v="Medium"/>
  </r>
  <r>
    <n v="10336"/>
    <n v="23"/>
    <n v="136.59"/>
    <n v="8"/>
    <n v="3141.57"/>
    <d v="2023-09-20T00:00:00"/>
    <n v="198"/>
    <s v="Shipped"/>
    <s v="Trucks and Buses"/>
    <n v="115"/>
    <n v="21.590000000000003"/>
    <s v="S50_1392"/>
    <s v="La Corne D'abondance, Co."/>
    <s v="(1) 42.34.2555"/>
    <s v="265, boulevard Charonne"/>
    <s v="Paris"/>
    <n v="75012"/>
    <x v="4"/>
    <s v="Bertrand"/>
    <s v="Marie"/>
    <s v="Medium"/>
  </r>
  <r>
    <n v="10332"/>
    <n v="23"/>
    <n v="56.84"/>
    <n v="4"/>
    <n v="1307.32"/>
    <d v="2023-09-17T00:00:00"/>
    <n v="201"/>
    <s v="Shipped"/>
    <s v="Classic Cars"/>
    <n v="73"/>
    <n v="-16.159999999999997"/>
    <s v="S24_1046"/>
    <s v="AV Stores, Co."/>
    <s v="(171) 555-1555"/>
    <s v="Fauntleroy Circus"/>
    <s v="Manchester"/>
    <s v="EC2 5NT"/>
    <x v="9"/>
    <s v="Ashworth"/>
    <s v="Victoria"/>
    <s v="Small"/>
  </r>
  <r>
    <n v="10316"/>
    <n v="23"/>
    <n v="117.67"/>
    <n v="6"/>
    <n v="2706.41"/>
    <d v="2023-09-01T00:00:00"/>
    <n v="217"/>
    <s v="Shipped"/>
    <s v="Planes"/>
    <n v="99"/>
    <n v="18.670000000000002"/>
    <s v="S700_2466"/>
    <s v="giftsbymail.co.uk"/>
    <s v="(198) 555-8888"/>
    <s v="Garden House Crowther Way"/>
    <s v="Cowes"/>
    <s v="PO31 7PJ"/>
    <x v="9"/>
    <s v="Bennett"/>
    <s v="Helen"/>
    <s v="Small"/>
  </r>
  <r>
    <n v="10314"/>
    <n v="23"/>
    <n v="107.9"/>
    <n v="3"/>
    <n v="2481.6999999999998"/>
    <d v="2023-08-22T00:00:00"/>
    <n v="227"/>
    <s v="Shipped"/>
    <s v="Trains"/>
    <n v="100"/>
    <n v="7.9000000000000057"/>
    <s v="S18_3259"/>
    <s v="Heintze Collectables"/>
    <s v="86 21 3555"/>
    <s v="Smagsloget 45"/>
    <s v="Aaarhus"/>
    <n v="8200"/>
    <x v="11"/>
    <s v="Ibsen"/>
    <s v="Palle"/>
    <s v="Small"/>
  </r>
  <r>
    <n v="10314"/>
    <n v="23"/>
    <n v="76.22"/>
    <n v="2"/>
    <n v="1753.06"/>
    <d v="2023-08-22T00:00:00"/>
    <n v="227"/>
    <s v="Shipped"/>
    <s v="Ships"/>
    <n v="86"/>
    <n v="-9.7800000000000011"/>
    <s v="S700_1938"/>
    <s v="Heintze Collectables"/>
    <s v="86 21 3555"/>
    <s v="Smagsloget 45"/>
    <s v="Aaarhus"/>
    <n v="8200"/>
    <x v="11"/>
    <s v="Ibsen"/>
    <s v="Palle"/>
    <s v="Small"/>
  </r>
  <r>
    <n v="10312"/>
    <n v="23"/>
    <n v="37.630000000000003"/>
    <n v="12"/>
    <n v="865.49"/>
    <d v="2023-08-21T00:00:00"/>
    <n v="228"/>
    <s v="Shipped"/>
    <s v="Vintage Cars"/>
    <n v="44"/>
    <n v="-6.3699999999999974"/>
    <s v="S24_2022"/>
    <s v="Mini Gifts Distributors Ltd."/>
    <n v="4155551450"/>
    <s v="5677 Strong St."/>
    <s v="San Rafael"/>
    <n v="97562"/>
    <x v="1"/>
    <s v="Nelson"/>
    <s v="Valarie"/>
    <s v="Small"/>
  </r>
  <r>
    <n v="10306"/>
    <n v="23"/>
    <n v="156.55000000000001"/>
    <n v="16"/>
    <n v="3600.65"/>
    <d v="2023-08-14T00:00:00"/>
    <n v="235"/>
    <s v="Shipped"/>
    <s v="Classic Cars"/>
    <n v="143"/>
    <n v="13.550000000000011"/>
    <s v="S18_4027"/>
    <s v="AV Stores, Co."/>
    <s v="(171) 555-1555"/>
    <s v="Fauntleroy Circus"/>
    <s v="Manchester"/>
    <s v="EC2 5NT"/>
    <x v="9"/>
    <s v="Ashworth"/>
    <s v="Victoria"/>
    <s v="Medium"/>
  </r>
  <r>
    <n v="10304"/>
    <n v="23"/>
    <n v="30.2"/>
    <n v="16"/>
    <n v="694.6"/>
    <d v="2023-08-11T00:00:00"/>
    <n v="238"/>
    <s v="Shipped"/>
    <s v="Vintage Cars"/>
    <n v="33"/>
    <n v="-2.8000000000000007"/>
    <s v="S24_1937"/>
    <s v="Auto Assoc. &amp; Cie."/>
    <s v="30.59.8555"/>
    <s v="67, avenue de l'Europe"/>
    <s v="Versailles"/>
    <n v="78000"/>
    <x v="4"/>
    <s v="Tonini"/>
    <s v="Daniel"/>
    <s v="Small"/>
  </r>
  <r>
    <n v="10107"/>
    <n v="23"/>
    <n v="112.93"/>
    <n v="9"/>
    <n v="2597.39"/>
    <d v="2023-07-30T00:00:00"/>
    <n v="250"/>
    <s v="Shipped"/>
    <s v="Motorcycles"/>
    <n v="95"/>
    <n v="17.930000000000007"/>
    <s v="S10_1678"/>
    <s v="Toys of Finland, Co."/>
    <s v="90-224 8555"/>
    <s v="Keskuskatu 45"/>
    <s v="Helsinki"/>
    <n v="21240"/>
    <x v="15"/>
    <s v="Karttunen"/>
    <s v="Matti"/>
    <s v="Small"/>
  </r>
  <r>
    <n v="10297"/>
    <n v="23"/>
    <n v="72.45"/>
    <n v="5"/>
    <n v="1666.35"/>
    <d v="2023-07-16T00:00:00"/>
    <n v="264"/>
    <s v="Shipped"/>
    <s v="Planes"/>
    <n v="72"/>
    <n v="0.45000000000000284"/>
    <s v="S24_4278"/>
    <s v="Clover Collections, Co."/>
    <s v="+353 1862 1555"/>
    <s v="25 Maiden Lane"/>
    <s v="Dublin"/>
    <n v="2"/>
    <x v="16"/>
    <s v="Cassidy"/>
    <s v="Dean"/>
    <s v="Small"/>
  </r>
  <r>
    <n v="10291"/>
    <n v="23"/>
    <n v="124.62"/>
    <n v="13"/>
    <n v="2866.26"/>
    <d v="2023-07-08T00:00:00"/>
    <n v="272"/>
    <s v="Shipped"/>
    <s v="Vintage Cars"/>
    <n v="104"/>
    <n v="20.620000000000005"/>
    <s v="S18_3136"/>
    <s v="Scandinavian Gift Ideas"/>
    <s v="0695-34 6555"/>
    <s v="?kergatan 24"/>
    <s v="Boras"/>
    <s v="S-844 67"/>
    <x v="10"/>
    <s v="Larsson"/>
    <s v="Maria"/>
    <s v="Small"/>
  </r>
  <r>
    <n v="10288"/>
    <n v="23"/>
    <n v="73.41"/>
    <n v="7"/>
    <n v="1688.43"/>
    <d v="2023-07-01T00:00:00"/>
    <n v="279"/>
    <s v="Shipped"/>
    <s v="Classic Cars"/>
    <n v="71"/>
    <n v="2.4099999999999966"/>
    <s v="S18_4933"/>
    <s v="Handji Gifts&amp; Co"/>
    <s v="+65 224 1555"/>
    <s v="Village Close - 106 Linden Road Sandown"/>
    <s v="Singapore"/>
    <n v="69045"/>
    <x v="0"/>
    <s v="Victorino"/>
    <s v="Wendy"/>
    <s v="Small"/>
  </r>
  <r>
    <n v="10107"/>
    <n v="23"/>
    <n v="116.31"/>
    <n v="9"/>
    <n v="2675.13"/>
    <d v="2023-06-30T00:00:00"/>
    <n v="280"/>
    <s v="Shipped"/>
    <s v="Classic Cars"/>
    <n v="115"/>
    <n v="1.3100000000000023"/>
    <s v="S12_4675"/>
    <s v="Vida Sport, Ltd"/>
    <s v="0897-034555"/>
    <s v="Grenzacherweg 237"/>
    <s v="Gensve"/>
    <n v="1203"/>
    <x v="13"/>
    <s v="Holz"/>
    <s v="Michael"/>
    <s v="Small"/>
  </r>
  <r>
    <n v="10282"/>
    <n v="23"/>
    <n v="140.81"/>
    <n v="13"/>
    <n v="3238.63"/>
    <d v="2023-06-20T00:00:00"/>
    <n v="290"/>
    <s v="Shipped"/>
    <s v="Classic Cars"/>
    <n v="163"/>
    <n v="-22.189999999999998"/>
    <s v="S18_2238"/>
    <s v="Mini Gifts Distributors Ltd."/>
    <n v="4155551450"/>
    <s v="5677 Strong St."/>
    <s v="San Rafael"/>
    <n v="97562"/>
    <x v="1"/>
    <s v="Nelson"/>
    <s v="Valarie"/>
    <s v="Medium"/>
  </r>
  <r>
    <n v="10278"/>
    <n v="23"/>
    <n v="113.24"/>
    <n v="2"/>
    <n v="2604.52"/>
    <d v="2023-06-06T00:00:00"/>
    <n v="304"/>
    <s v="Shipped"/>
    <s v="Classic Cars"/>
    <n v="124"/>
    <n v="-10.760000000000005"/>
    <s v="S18_1589"/>
    <s v="Signal Gift Stores"/>
    <n v="7025551838"/>
    <s v="8489 Strong St."/>
    <s v="Las Vegas"/>
    <n v="83030"/>
    <x v="1"/>
    <s v="King"/>
    <s v="Sue"/>
    <s v="Small"/>
  </r>
  <r>
    <n v="10275"/>
    <n v="23"/>
    <n v="81.91"/>
    <n v="7"/>
    <n v="1883.93"/>
    <d v="2023-05-23T00:00:00"/>
    <n v="318"/>
    <s v="Shipped"/>
    <s v="Motorcycles"/>
    <n v="99"/>
    <n v="-17.090000000000003"/>
    <s v="S32_1374"/>
    <s v="La Rochelle Gifts"/>
    <s v="40.67.8555"/>
    <s v="67, rue des Cinquante Otages"/>
    <s v="Nantes"/>
    <n v="44000"/>
    <x v="4"/>
    <s v="Labrune"/>
    <s v="Janine"/>
    <s v="Small"/>
  </r>
  <r>
    <n v="10253"/>
    <n v="23"/>
    <n v="83.93"/>
    <n v="9"/>
    <n v="1930.39"/>
    <d v="2023-04-01T00:00:00"/>
    <n v="370"/>
    <s v="Cancelled"/>
    <s v="Classic Cars"/>
    <n v="77"/>
    <n v="6.9300000000000068"/>
    <s v="S18_1889"/>
    <s v="UK Collectables, Ltd."/>
    <s v="(171) 555-2282"/>
    <s v="Berkeley Gardens 12  Brewery"/>
    <s v="Liverpool"/>
    <s v="WX1 6LT"/>
    <x v="9"/>
    <s v="Devon"/>
    <s v="Elizabeth"/>
    <s v="Small"/>
  </r>
  <r>
    <n v="10248"/>
    <n v="23"/>
    <n v="76.31"/>
    <n v="2"/>
    <n v="1755.13"/>
    <d v="2023-03-07T00:00:00"/>
    <n v="395"/>
    <s v="Cancelled"/>
    <s v="Vintage Cars"/>
    <n v="83"/>
    <n v="-6.6899999999999977"/>
    <s v="S24_3816"/>
    <s v="Land of Toys Inc."/>
    <n v="2125557818"/>
    <s v="897 Long Airport Avenue"/>
    <s v="NYC"/>
    <n v="10022"/>
    <x v="1"/>
    <s v="Yu"/>
    <s v="Kwai"/>
    <s v="Small"/>
  </r>
  <r>
    <n v="10248"/>
    <n v="23"/>
    <n v="65.52"/>
    <n v="9"/>
    <n v="1506.96"/>
    <d v="2023-03-07T00:00:00"/>
    <n v="395"/>
    <s v="Cancelled"/>
    <s v="Ships"/>
    <n v="54"/>
    <n v="11.519999999999996"/>
    <s v="S72_3212"/>
    <s v="Land of Toys Inc."/>
    <n v="2125557818"/>
    <s v="897 Long Airport Avenue"/>
    <s v="NYC"/>
    <n v="10022"/>
    <x v="1"/>
    <s v="Yu"/>
    <s v="Kwai"/>
    <s v="Small"/>
  </r>
  <r>
    <n v="10107"/>
    <n v="23"/>
    <n v="101.44"/>
    <n v="7"/>
    <n v="2333.12"/>
    <d v="2023-02-05T00:00:00"/>
    <n v="425"/>
    <s v="Shipped"/>
    <s v="Motorcycles"/>
    <n v="95"/>
    <n v="6.4399999999999977"/>
    <s v="S10_1678"/>
    <s v="Vitachrome Inc."/>
    <n v="2125551500"/>
    <s v="2678 Kingston Rd."/>
    <s v="NYC"/>
    <n v="10022"/>
    <x v="1"/>
    <s v="Frick"/>
    <s v="Michael"/>
    <s v="Small"/>
  </r>
  <r>
    <n v="10236"/>
    <n v="23"/>
    <n v="55.72"/>
    <n v="2"/>
    <n v="1281.56"/>
    <d v="2023-02-03T00:00:00"/>
    <n v="427"/>
    <s v="Shipped"/>
    <s v="Motorcycles"/>
    <n v="60"/>
    <n v="-4.2800000000000011"/>
    <s v="S18_2625"/>
    <s v="Motor Mint Distributors Inc."/>
    <n v="2155559857"/>
    <s v="11328 Douglas Av."/>
    <s v="Philadelphia"/>
    <n v="71270"/>
    <x v="1"/>
    <s v="Hernandez"/>
    <s v="Rosa"/>
    <s v="Small"/>
  </r>
  <r>
    <n v="10235"/>
    <n v="23"/>
    <n v="96.29"/>
    <n v="5"/>
    <n v="2214.67"/>
    <d v="2023-02-02T00:00:00"/>
    <n v="428"/>
    <s v="Shipped"/>
    <s v="Planes"/>
    <n v="109"/>
    <n v="-12.709999999999994"/>
    <s v="S24_1785"/>
    <s v="Royal Canadian Collectables, Ltd."/>
    <s v="(604) 555-4555"/>
    <s v="23 Tsawassen Blvd."/>
    <s v="Tsawassen"/>
    <s v="T2F 8M4"/>
    <x v="14"/>
    <s v="Lincoln"/>
    <s v="Elizabeth"/>
    <s v="Small"/>
  </r>
  <r>
    <n v="10232"/>
    <n v="23"/>
    <n v="89.53"/>
    <n v="5"/>
    <n v="2059.19"/>
    <d v="2023-01-20T00:00:00"/>
    <n v="441"/>
    <s v="Shipped"/>
    <s v="Vintage Cars"/>
    <n v="87"/>
    <n v="2.5300000000000011"/>
    <s v="S18_4522"/>
    <s v="giftsbymail.co.uk"/>
    <s v="(198) 555-8888"/>
    <s v="Garden House Crowther Way"/>
    <s v="Cowes"/>
    <s v="PO31 7PJ"/>
    <x v="9"/>
    <s v="Bennett"/>
    <s v="Helen"/>
    <s v="Small"/>
  </r>
  <r>
    <n v="10229"/>
    <n v="23"/>
    <n v="54.11"/>
    <n v="3"/>
    <n v="1244.53"/>
    <d v="2023-01-11T00:00:00"/>
    <n v="450"/>
    <s v="Shipped"/>
    <s v="Trucks and Buses"/>
    <n v="54"/>
    <n v="0.10999999999999943"/>
    <s v="S32_2509"/>
    <s v="Mini Gifts Distributors Ltd."/>
    <n v="4155551450"/>
    <s v="5677 Strong St."/>
    <s v="San Rafael"/>
    <n v="97562"/>
    <x v="1"/>
    <s v="Nelson"/>
    <s v="Valarie"/>
    <s v="Small"/>
  </r>
  <r>
    <n v="10223"/>
    <n v="23"/>
    <n v="74.62"/>
    <n v="10"/>
    <n v="1716.26"/>
    <d v="2022-12-20T00:00:00"/>
    <n v="472"/>
    <s v="Shipped"/>
    <s v="Planes"/>
    <n v="72"/>
    <n v="2.6200000000000045"/>
    <s v="S24_4278"/>
    <s v="Australian Collectors, Co."/>
    <s v="03 9520 4555"/>
    <s v="636 St Kilda Road"/>
    <s v="Melbourne"/>
    <n v="3004"/>
    <x v="5"/>
    <s v="Ferguson"/>
    <s v="Peter"/>
    <s v="Small"/>
  </r>
  <r>
    <n v="10221"/>
    <n v="23"/>
    <n v="80.67"/>
    <n v="5"/>
    <n v="1855.41"/>
    <d v="2022-12-18T00:00:00"/>
    <n v="474"/>
    <s v="Shipped"/>
    <s v="Trains"/>
    <n v="100"/>
    <n v="-19.329999999999998"/>
    <s v="S18_3259"/>
    <s v="Petit Auto"/>
    <s v="(02) 5554 67"/>
    <s v="Rue Joseph-Bens 532"/>
    <s v="Bruxelles"/>
    <s v="B-1180"/>
    <x v="2"/>
    <s v="Dewey"/>
    <s v="Catherine"/>
    <s v="Small"/>
  </r>
  <r>
    <n v="10221"/>
    <n v="23"/>
    <n v="97"/>
    <n v="4"/>
    <n v="2231"/>
    <d v="2022-12-18T00:00:00"/>
    <n v="474"/>
    <s v="Shipped"/>
    <s v="Ships"/>
    <n v="86"/>
    <n v="11"/>
    <s v="S700_1938"/>
    <s v="Petit Auto"/>
    <s v="(02) 5554 67"/>
    <s v="Rue Joseph-Bens 532"/>
    <s v="Bruxelles"/>
    <s v="B-1180"/>
    <x v="2"/>
    <s v="Dewey"/>
    <s v="Catherine"/>
    <s v="Small"/>
  </r>
  <r>
    <n v="10107"/>
    <n v="23"/>
    <n v="130.83000000000001"/>
    <n v="2"/>
    <n v="3009.09"/>
    <d v="2022-11-12T00:00:00"/>
    <n v="510"/>
    <s v="Shipped"/>
    <s v="Motorcycles"/>
    <n v="118"/>
    <n v="12.830000000000013"/>
    <s v="S10_2016"/>
    <s v="Osaka Souveniers Co."/>
    <s v="+81 06 6342 5555"/>
    <s v="Dojima Avanza 4F, 1-6-20 Dojima, Kita-ku"/>
    <s v="Osaka"/>
    <s v="530-0003"/>
    <x v="7"/>
    <s v="Kentary"/>
    <s v="Mory"/>
    <s v="Medium"/>
  </r>
  <r>
    <n v="10204"/>
    <n v="23"/>
    <n v="71.44"/>
    <n v="3"/>
    <n v="1643.12"/>
    <d v="2022-10-02T00:00:00"/>
    <n v="551"/>
    <s v="Shipped"/>
    <s v="Vintage Cars"/>
    <n v="60"/>
    <n v="11.439999999999998"/>
    <s v="S18_2248"/>
    <s v="Muscle Machine Inc"/>
    <n v="2125557413"/>
    <s v="4092 Furth Circle"/>
    <s v="NYC"/>
    <n v="10022"/>
    <x v="1"/>
    <s v="Young"/>
    <s v="Jeff"/>
    <s v="Small"/>
  </r>
  <r>
    <n v="10197"/>
    <n v="23"/>
    <n v="64.67"/>
    <n v="9"/>
    <n v="1487.41"/>
    <d v="2022-09-26T00:00:00"/>
    <n v="557"/>
    <s v="Shipped"/>
    <s v="Ships"/>
    <n v="66"/>
    <n v="-1.3299999999999983"/>
    <s v="S700_1138"/>
    <s v="Enaco Distributors"/>
    <s v="(93) 203 4555"/>
    <s v="Rambla de CataluÂ¤a, 23"/>
    <s v="Barcelona"/>
    <n v="8022"/>
    <x v="8"/>
    <s v="Saavedra"/>
    <s v="Eduardo"/>
    <s v="Small"/>
  </r>
  <r>
    <n v="10193"/>
    <n v="23"/>
    <n v="120.43"/>
    <n v="2"/>
    <n v="2769.89"/>
    <d v="2022-09-21T00:00:00"/>
    <n v="562"/>
    <s v="Shipped"/>
    <s v="Vintage Cars"/>
    <n v="104"/>
    <n v="16.430000000000007"/>
    <s v="S18_3136"/>
    <s v="Australian Collectables, Ltd"/>
    <s v="61-9-3844-6555"/>
    <s v="7 Allen Street"/>
    <s v="Glen Waverly"/>
    <n v="3150"/>
    <x v="5"/>
    <s v="Connery"/>
    <s v="Sean"/>
    <s v="Small"/>
  </r>
  <r>
    <n v="10191"/>
    <n v="23"/>
    <n v="148.46"/>
    <n v="5"/>
    <n v="3414.58"/>
    <d v="2022-09-20T00:00:00"/>
    <n v="563"/>
    <s v="Shipped"/>
    <s v="Classic Cars"/>
    <n v="146"/>
    <n v="2.460000000000008"/>
    <s v="S18_3482"/>
    <s v="Toms Spezialitten, Ltd"/>
    <s v="0221-5554327"/>
    <s v="Mehrheimerstr. 369"/>
    <s v="Koln"/>
    <n v="50739"/>
    <x v="12"/>
    <s v="Pfalzheim"/>
    <s v="Henriette"/>
    <s v="Medium"/>
  </r>
  <r>
    <n v="10192"/>
    <n v="23"/>
    <n v="132.71"/>
    <n v="1"/>
    <n v="3052.33"/>
    <d v="2022-09-20T00:00:00"/>
    <n v="563"/>
    <s v="Shipped"/>
    <s v="Classic Cars"/>
    <n v="117"/>
    <n v="15.710000000000008"/>
    <s v="S24_2887"/>
    <s v="Online Diecast Creations Co."/>
    <n v="6035558647"/>
    <s v="2304 Long Airport Avenue"/>
    <s v="Nashua"/>
    <n v="62005"/>
    <x v="1"/>
    <s v="Young"/>
    <s v="Valarie"/>
    <s v="Medium"/>
  </r>
  <r>
    <n v="10107"/>
    <n v="23"/>
    <n v="233.59"/>
    <n v="8"/>
    <n v="5372.57"/>
    <d v="2022-09-13T00:00:00"/>
    <n v="570"/>
    <s v="Shipped"/>
    <s v="Classic Cars"/>
    <n v="214"/>
    <n v="19.590000000000003"/>
    <s v="S10_1949"/>
    <s v="Classic Gift Ideas, Inc"/>
    <n v="2155554695"/>
    <s v="782 First Street"/>
    <s v="Philadelphia"/>
    <n v="71270"/>
    <x v="1"/>
    <s v="Cervantes"/>
    <s v="Francisca"/>
    <s v="Medium"/>
  </r>
  <r>
    <n v="10183"/>
    <n v="23"/>
    <n v="86.99"/>
    <n v="3"/>
    <n v="2000.77"/>
    <d v="2022-09-13T00:00:00"/>
    <n v="570"/>
    <s v="Shipped"/>
    <s v="Classic Cars"/>
    <n v="101"/>
    <n v="-14.010000000000005"/>
    <s v="S700_2824"/>
    <s v="Classic Gift Ideas, Inc"/>
    <n v="2155554695"/>
    <s v="782 First Street"/>
    <s v="Philadelphia"/>
    <n v="71270"/>
    <x v="1"/>
    <s v="Cervantes"/>
    <s v="Francisca"/>
    <s v="Small"/>
  </r>
  <r>
    <n v="10181"/>
    <n v="23"/>
    <n v="65.52"/>
    <n v="13"/>
    <n v="1506.96"/>
    <d v="2022-09-12T00:00:00"/>
    <n v="571"/>
    <s v="Shipped"/>
    <s v="Classic Cars"/>
    <n v="61"/>
    <n v="4.519999999999996"/>
    <s v="S24_3371"/>
    <s v="Herkku Gifts"/>
    <s v="+47 2267 3215"/>
    <s v="Drammen 121, PR 744 Sentrum"/>
    <s v="Bergen"/>
    <s v="N 5804"/>
    <x v="17"/>
    <s v="Oeztan"/>
    <s v="Veysel"/>
    <s v="Small"/>
  </r>
  <r>
    <n v="10182"/>
    <n v="23"/>
    <n v="42.26"/>
    <n v="8"/>
    <n v="971.98"/>
    <d v="2022-09-12T00:00:00"/>
    <n v="571"/>
    <s v="Shipped"/>
    <s v="Vintage Cars"/>
    <n v="41"/>
    <n v="1.259999999999998"/>
    <s v="S24_3969"/>
    <s v="Mini Gifts Distributors Ltd."/>
    <n v="4155551450"/>
    <s v="5677 Strong St."/>
    <s v="San Rafael"/>
    <n v="97562"/>
    <x v="1"/>
    <s v="Nelson"/>
    <s v="Valarie"/>
    <s v="Small"/>
  </r>
  <r>
    <n v="10177"/>
    <n v="23"/>
    <n v="159.81"/>
    <n v="9"/>
    <n v="3675.63"/>
    <d v="2022-09-07T00:00:00"/>
    <n v="576"/>
    <s v="Shipped"/>
    <s v="Vintage Cars"/>
    <n v="136"/>
    <n v="23.810000000000002"/>
    <s v="S18_3140"/>
    <s v="CAF Imports"/>
    <s v="+34 913 728 555"/>
    <s v="Merchants House, 27-30 Merchant's Quay"/>
    <s v="Madrid"/>
    <n v="28023"/>
    <x v="8"/>
    <s v="Fernandez"/>
    <s v="Jesus"/>
    <s v="Medium"/>
  </r>
  <r>
    <n v="10176"/>
    <n v="23"/>
    <n v="135.43"/>
    <n v="9"/>
    <n v="3114.89"/>
    <d v="2022-09-06T00:00:00"/>
    <n v="577"/>
    <s v="Shipped"/>
    <s v="Trucks and Buses"/>
    <n v="115"/>
    <n v="20.430000000000007"/>
    <s v="S50_1392"/>
    <s v="L'ordine Souveniers"/>
    <s v="0522-556555"/>
    <s v="Strada Provinciale 124"/>
    <s v="Reggio Emilia"/>
    <n v="42100"/>
    <x v="6"/>
    <s v="Moroni"/>
    <s v="Maurizio"/>
    <s v="Medium"/>
  </r>
  <r>
    <n v="10173"/>
    <n v="23"/>
    <n v="118.61"/>
    <n v="16"/>
    <n v="2728.03"/>
    <d v="2022-09-05T00:00:00"/>
    <n v="578"/>
    <s v="Shipped"/>
    <s v="Classic Cars"/>
    <n v="117"/>
    <n v="1.6099999999999994"/>
    <s v="S24_2887"/>
    <s v="Rovelli Gifts"/>
    <s v="035-640555"/>
    <s v="Via Ludovico il Moro 22"/>
    <s v="Bergamo"/>
    <n v="24100"/>
    <x v="6"/>
    <s v="Rovelli"/>
    <s v="Giovanni"/>
    <s v="Small"/>
  </r>
  <r>
    <n v="10161"/>
    <n v="23"/>
    <n v="138.6"/>
    <n v="9"/>
    <n v="3187.8"/>
    <d v="2022-08-17T00:00:00"/>
    <n v="597"/>
    <s v="Shipped"/>
    <s v="Classic Cars"/>
    <n v="132"/>
    <n v="6.5999999999999943"/>
    <s v="S18_2870"/>
    <s v="Heintze Collectables"/>
    <s v="86 21 3555"/>
    <s v="Smagsloget 45"/>
    <s v="Aaarhus"/>
    <n v="8200"/>
    <x v="11"/>
    <s v="Ibsen"/>
    <s v="Palle"/>
    <s v="Medium"/>
  </r>
  <r>
    <n v="10161"/>
    <n v="23"/>
    <n v="53.33"/>
    <n v="7"/>
    <n v="1226.5899999999999"/>
    <d v="2022-08-17T00:00:00"/>
    <n v="597"/>
    <s v="Shipped"/>
    <s v="Classic Cars"/>
    <n v="50"/>
    <n v="3.3299999999999983"/>
    <s v="S24_1628"/>
    <s v="Heintze Collectables"/>
    <s v="86 21 3555"/>
    <s v="Smagsloget 45"/>
    <s v="Aaarhus"/>
    <n v="8200"/>
    <x v="11"/>
    <s v="Ibsen"/>
    <s v="Palle"/>
    <s v="Small"/>
  </r>
  <r>
    <n v="10302"/>
    <n v="23"/>
    <n v="72.7"/>
    <n v="3"/>
    <n v="1672.1"/>
    <d v="2022-08-06T00:00:00"/>
    <n v="608"/>
    <s v="Shipped"/>
    <s v="Classic Cars"/>
    <n v="71"/>
    <n v="1.7000000000000028"/>
    <s v="S18_4933"/>
    <s v="UK Collectables, Ltd."/>
    <s v="(171) 555-2282"/>
    <s v="Berkeley Gardens 12  Brewery"/>
    <s v="Liverpool"/>
    <s v="WX1 6LT"/>
    <x v="9"/>
    <s v="Devon"/>
    <s v="Elizabeth"/>
    <s v="Small"/>
  </r>
  <r>
    <n v="10155"/>
    <n v="23"/>
    <n v="72.62"/>
    <n v="6"/>
    <n v="1670.26"/>
    <d v="2022-08-06T00:00:00"/>
    <n v="608"/>
    <s v="Shipped"/>
    <s v="Planes"/>
    <n v="68"/>
    <n v="4.6200000000000045"/>
    <s v="S24_2841"/>
    <s v="Toys of Finland, Co."/>
    <s v="90-224 8555"/>
    <s v="Keskuskatu 45"/>
    <s v="Helsinki"/>
    <n v="21240"/>
    <x v="15"/>
    <s v="Karttunen"/>
    <s v="Matti"/>
    <s v="Small"/>
  </r>
  <r>
    <n v="10301"/>
    <n v="23"/>
    <n v="174.42"/>
    <n v="9"/>
    <n v="4011.66"/>
    <d v="2022-08-05T00:00:00"/>
    <n v="609"/>
    <s v="Shipped"/>
    <s v="Classic Cars"/>
    <n v="169"/>
    <n v="5.4199999999999875"/>
    <s v="S18_3232"/>
    <s v="Norway Gifts By Mail, Co."/>
    <s v="+47 2212 1555"/>
    <s v="Drammensveien 126 A, PB 744 Sentrum"/>
    <s v="Oslo"/>
    <s v="N 0106"/>
    <x v="17"/>
    <s v="Klaeboe"/>
    <s v="Jan"/>
    <s v="Medium"/>
  </r>
  <r>
    <n v="10107"/>
    <n v="23"/>
    <n v="122.07"/>
    <n v="2"/>
    <n v="2807.61"/>
    <d v="2022-08-04T00:00:00"/>
    <n v="610"/>
    <s v="Shipped"/>
    <s v="Classic Cars"/>
    <n v="115"/>
    <n v="7.0699999999999932"/>
    <s v="S12_4675"/>
    <s v="Blauer See Auto, Co."/>
    <s v="+49 69 66 90 2555"/>
    <s v="Lyonerstr. 34"/>
    <s v="Frankfurt"/>
    <n v="60528"/>
    <x v="12"/>
    <s v="Keitel"/>
    <s v="Roland"/>
    <s v="Small"/>
  </r>
  <r>
    <n v="10300"/>
    <n v="23"/>
    <n v="164.63"/>
    <n v="7"/>
    <n v="3786.49"/>
    <d v="2022-08-04T00:00:00"/>
    <n v="610"/>
    <s v="Shipped"/>
    <s v="Classic Cars"/>
    <n v="146"/>
    <n v="18.629999999999995"/>
    <s v="S18_3482"/>
    <s v="Blauer See Auto, Co."/>
    <s v="+49 69 66 90 2555"/>
    <s v="Lyonerstr. 34"/>
    <s v="Frankfurt"/>
    <n v="60528"/>
    <x v="12"/>
    <s v="Keitel"/>
    <s v="Roland"/>
    <s v="Medium"/>
  </r>
  <r>
    <n v="10152"/>
    <n v="23"/>
    <n v="121.83"/>
    <n v="3"/>
    <n v="2802.09"/>
    <d v="2022-07-25T00:00:00"/>
    <n v="620"/>
    <s v="Shipped"/>
    <s v="Classic Cars"/>
    <n v="118"/>
    <n v="3.8299999999999983"/>
    <s v="S24_4048"/>
    <s v="Australian Gift Network, Co"/>
    <s v="61-7-3844-6555"/>
    <s v="31 Duncan St. West End"/>
    <s v="South Brisbane"/>
    <n v="4101"/>
    <x v="5"/>
    <s v="Calaghan"/>
    <s v="Tony"/>
    <s v="Small"/>
  </r>
  <r>
    <n v="10149"/>
    <n v="23"/>
    <n v="183.94"/>
    <n v="5"/>
    <n v="4230.62"/>
    <d v="2022-07-12T00:00:00"/>
    <n v="633"/>
    <s v="Shipped"/>
    <s v="Vintage Cars"/>
    <n v="168"/>
    <n v="15.939999999999998"/>
    <s v="S18_2795"/>
    <s v="Signal Collectibles Ltd."/>
    <n v="4155554312"/>
    <s v="2793 Furth Circle"/>
    <s v="Brisbane"/>
    <n v="94217"/>
    <x v="1"/>
    <s v="Taylor"/>
    <s v="Sue"/>
    <s v="Medium"/>
  </r>
  <r>
    <n v="10148"/>
    <n v="23"/>
    <n v="117.48"/>
    <n v="13"/>
    <n v="2702.04"/>
    <d v="2022-07-11T00:00:00"/>
    <n v="634"/>
    <s v="Shipped"/>
    <s v="Classic Cars"/>
    <n v="141"/>
    <n v="-23.519999999999996"/>
    <s v="S18_1129"/>
    <s v="Anna's Decorations, Ltd"/>
    <s v="02 9936 8555"/>
    <s v="201 Miller Street"/>
    <s v="North Sydney"/>
    <n v="2060"/>
    <x v="5"/>
    <s v="O'Hara"/>
    <s v="Anna"/>
    <s v="Small"/>
  </r>
  <r>
    <n v="10147"/>
    <n v="23"/>
    <n v="126.39"/>
    <n v="2"/>
    <n v="2906.97"/>
    <d v="2022-07-05T00:00:00"/>
    <n v="640"/>
    <s v="Shipped"/>
    <s v="Classic Cars"/>
    <n v="140"/>
    <n v="-13.61"/>
    <s v="S24_3856"/>
    <s v="Collectables For Less Inc."/>
    <n v="6175558555"/>
    <s v="7825 Douglas Av."/>
    <s v="Brickhaven"/>
    <n v="58339"/>
    <x v="1"/>
    <s v="Nelson"/>
    <s v="Allen"/>
    <s v="Small"/>
  </r>
  <r>
    <n v="10143"/>
    <n v="23"/>
    <n v="80.510000000000005"/>
    <n v="14"/>
    <n v="1851.73"/>
    <d v="2022-06-10T00:00:00"/>
    <n v="665"/>
    <s v="Shipped"/>
    <s v="Vintage Cars"/>
    <n v="83"/>
    <n v="-2.4899999999999949"/>
    <s v="S24_3816"/>
    <s v="Mini Creations Ltd."/>
    <n v="5085559555"/>
    <s v="4575 Hillside Dr."/>
    <s v="New Bedford"/>
    <n v="50553"/>
    <x v="1"/>
    <s v="Tam"/>
    <s v="Wing C"/>
    <s v="Small"/>
  </r>
  <r>
    <n v="10135"/>
    <n v="23"/>
    <n v="87.31"/>
    <n v="11"/>
    <n v="2008.13"/>
    <d v="2022-05-02T00:00:00"/>
    <n v="704"/>
    <s v="Shipped"/>
    <s v="Classic Cars"/>
    <n v="80"/>
    <n v="7.3100000000000023"/>
    <s v="S24_4620"/>
    <s v="Mini Gifts Distributors Ltd."/>
    <n v="4155551450"/>
    <s v="5677 Strong St."/>
    <s v="San Rafael"/>
    <n v="97562"/>
    <x v="1"/>
    <s v="Nelson"/>
    <s v="Valarie"/>
    <s v="Small"/>
  </r>
  <r>
    <n v="10133"/>
    <n v="23"/>
    <n v="114.87"/>
    <n v="1"/>
    <n v="2642.01"/>
    <d v="2022-04-27T00:00:00"/>
    <n v="709"/>
    <s v="Shipped"/>
    <s v="Motorcycles"/>
    <n v="99"/>
    <n v="15.870000000000005"/>
    <s v="S32_1374"/>
    <s v="Euro Shopping Channel"/>
    <s v="(91) 555 94 44"/>
    <s v="C/ Moralzarzal, 86"/>
    <s v="Madrid"/>
    <n v="28034"/>
    <x v="8"/>
    <s v="Freyre"/>
    <s v="Diego"/>
    <s v="Small"/>
  </r>
  <r>
    <n v="10124"/>
    <n v="23"/>
    <n v="57.73"/>
    <n v="8"/>
    <n v="1327.79"/>
    <d v="2022-03-21T00:00:00"/>
    <n v="746"/>
    <s v="Shipped"/>
    <s v="Classic Cars"/>
    <n v="71"/>
    <n v="-13.270000000000003"/>
    <s v="S18_4933"/>
    <s v="Signal Gift Stores"/>
    <n v="7025551838"/>
    <s v="8489 Strong St."/>
    <s v="Las Vegas"/>
    <n v="83030"/>
    <x v="1"/>
    <s v="King"/>
    <s v="Sue"/>
    <s v="Small"/>
  </r>
  <r>
    <n v="10117"/>
    <n v="23"/>
    <n v="97.42"/>
    <n v="4"/>
    <n v="2240.66"/>
    <d v="2022-02-16T00:00:00"/>
    <n v="779"/>
    <s v="Shipped"/>
    <s v="Vintage Cars"/>
    <n v="87"/>
    <n v="10.420000000000002"/>
    <s v="S18_4522"/>
    <s v="Dragon Souveniers, Ltd."/>
    <s v="+65 221 7555"/>
    <s v="Bronz Sok., Bronz Apt. 3/6 Tesvikiye"/>
    <s v="Singapore"/>
    <n v="79903"/>
    <x v="0"/>
    <s v="Natividad"/>
    <s v="Eric"/>
    <s v="Small"/>
  </r>
  <r>
    <n v="10113"/>
    <n v="23"/>
    <n v="68.52"/>
    <n v="1"/>
    <n v="1575.96"/>
    <d v="2022-01-26T00:00:00"/>
    <n v="800"/>
    <s v="Shipped"/>
    <s v="Trucks and Buses"/>
    <n v="64"/>
    <n v="4.519999999999996"/>
    <s v="S32_3522"/>
    <s v="Mini Gifts Distributors Ltd."/>
    <n v="4155551450"/>
    <s v="5677 Strong St."/>
    <s v="San Rafael"/>
    <n v="97562"/>
    <x v="1"/>
    <s v="Nelson"/>
    <s v="Valarie"/>
    <s v="Small"/>
  </r>
  <r>
    <n v="10112"/>
    <n v="23"/>
    <n v="110.43"/>
    <n v="2"/>
    <n v="2539.89"/>
    <d v="2022-01-24T00:00:00"/>
    <n v="802"/>
    <s v="Shipped"/>
    <s v="Vintage Cars"/>
    <n v="101"/>
    <n v="9.4300000000000068"/>
    <s v="S18_2949"/>
    <s v="Volvo Model Replicas, Co"/>
    <s v="0921-12 3555"/>
    <s v="BerguvsvÂ„gen  8"/>
    <s v="Lule"/>
    <s v="S-958 22"/>
    <x v="10"/>
    <s v="Berglund"/>
    <s v="Christina"/>
    <s v="Small"/>
  </r>
  <r>
    <n v="10104"/>
    <n v="23"/>
    <n v="198.13"/>
    <n v="13"/>
    <n v="4556.99"/>
    <d v="2021-12-01T00:00:00"/>
    <n v="856"/>
    <s v="Shipped"/>
    <s v="Classic Cars"/>
    <n v="169"/>
    <n v="29.129999999999995"/>
    <s v="S18_3232"/>
    <s v="Euro Shopping Channel"/>
    <s v="(91) 555 94 44"/>
    <s v="C/ Moralzarzal, 86"/>
    <s v="Madrid"/>
    <n v="28034"/>
    <x v="8"/>
    <s v="Freyre"/>
    <s v="Diego"/>
    <s v="Medium"/>
  </r>
  <r>
    <n v="10416"/>
    <n v="24"/>
    <n v="181.34"/>
    <n v="14"/>
    <n v="4352.16"/>
    <d v="2024-03-10T00:00:00"/>
    <n v="26"/>
    <s v="Shipped"/>
    <s v="Planes"/>
    <n v="157"/>
    <n v="24.340000000000003"/>
    <s v="S18_1662"/>
    <s v="L'ordine Souveniers"/>
    <s v="0522-556555"/>
    <s v="Strada Provinciale 124"/>
    <s v="Reggio Emilia"/>
    <n v="42100"/>
    <x v="6"/>
    <s v="Moroni"/>
    <s v="Maurizio"/>
    <s v="Medium"/>
  </r>
  <r>
    <n v="10413"/>
    <n v="24"/>
    <n v="49.71"/>
    <n v="6"/>
    <n v="1193.04"/>
    <d v="2024-03-05T00:00:00"/>
    <n v="31"/>
    <s v="Shipped"/>
    <s v="Trains"/>
    <n v="62"/>
    <n v="-12.29"/>
    <s v="S32_3207"/>
    <s v="Gift Depot Inc."/>
    <n v="2035552570"/>
    <s v="25593 South Bay Ln."/>
    <s v="Bridgewater"/>
    <n v="97562"/>
    <x v="1"/>
    <s v="King"/>
    <s v="Julie"/>
    <s v="Small"/>
  </r>
  <r>
    <n v="10107"/>
    <n v="24"/>
    <n v="101.44"/>
    <n v="7"/>
    <n v="2434.56"/>
    <d v="2024-02-08T00:00:00"/>
    <n v="57"/>
    <s v="Shipped"/>
    <s v="Motorcycles"/>
    <n v="95"/>
    <n v="6.4399999999999977"/>
    <s v="S10_1678"/>
    <s v="UK Collectables, Ltd."/>
    <s v="(171) 555-2282"/>
    <s v="Berkeley Gardens 12  Brewery"/>
    <s v="Liverpool"/>
    <s v="WX1 6LT"/>
    <x v="9"/>
    <s v="Devon"/>
    <s v="Elizabeth"/>
    <s v="Small"/>
  </r>
  <r>
    <n v="10400"/>
    <n v="24"/>
    <n v="61.66"/>
    <n v="2"/>
    <n v="1479.84"/>
    <d v="2024-02-01T00:00:00"/>
    <n v="64"/>
    <s v="Shipped"/>
    <s v="Planes"/>
    <n v="68"/>
    <n v="-6.3400000000000034"/>
    <s v="S24_2841"/>
    <s v="The Sharp Gifts Warehouse"/>
    <n v="4085553659"/>
    <s v="3086 Ingle Ln."/>
    <s v="San Jose"/>
    <n v="94217"/>
    <x v="1"/>
    <s v="Frick"/>
    <s v="Sue"/>
    <s v="Small"/>
  </r>
  <r>
    <n v="10396"/>
    <n v="24"/>
    <n v="89.75"/>
    <n v="4"/>
    <n v="2154"/>
    <d v="2024-01-23T00:00:00"/>
    <n v="73"/>
    <s v="Shipped"/>
    <s v="Trains"/>
    <n v="100"/>
    <n v="-10.25"/>
    <s v="S18_3259"/>
    <s v="Mini Gifts Distributors Ltd."/>
    <n v="4155551450"/>
    <s v="5677 Strong St."/>
    <s v="San Rafael"/>
    <n v="97562"/>
    <x v="1"/>
    <s v="Nelson"/>
    <s v="Valarie"/>
    <s v="Small"/>
  </r>
  <r>
    <n v="10107"/>
    <n v="24"/>
    <n v="100.69"/>
    <n v="4"/>
    <n v="2416.56"/>
    <d v="2024-01-09T00:00:00"/>
    <n v="87"/>
    <s v="Shipped"/>
    <s v="Classic Cars"/>
    <n v="214"/>
    <n v="-113.31"/>
    <s v="S10_1949"/>
    <s v="Anna's Decorations, Ltd"/>
    <s v="02 9936 8555"/>
    <s v="201 Miller Street"/>
    <s v="North Sydney"/>
    <n v="2060"/>
    <x v="5"/>
    <s v="O'Hara"/>
    <s v="Anna"/>
    <s v="Small"/>
  </r>
  <r>
    <n v="10391"/>
    <n v="24"/>
    <n v="168.42"/>
    <n v="1"/>
    <n v="4042.08"/>
    <d v="2024-01-09T00:00:00"/>
    <n v="87"/>
    <s v="Shipped"/>
    <s v="Vintage Cars"/>
    <n v="44"/>
    <n v="124.41999999999999"/>
    <s v="S24_2022"/>
    <s v="Anna's Decorations, Ltd"/>
    <s v="02 9936 8555"/>
    <s v="201 Miller Street"/>
    <s v="North Sydney"/>
    <n v="2060"/>
    <x v="5"/>
    <s v="O'Hara"/>
    <s v="Anna"/>
    <s v="Medium"/>
  </r>
  <r>
    <n v="10383"/>
    <n v="24"/>
    <n v="61.52"/>
    <n v="9"/>
    <n v="1476.48"/>
    <d v="2023-12-22T00:00:00"/>
    <n v="105"/>
    <s v="Shipped"/>
    <s v="Vintage Cars"/>
    <n v="136"/>
    <n v="-74.47999999999999"/>
    <s v="S18_3140"/>
    <s v="Euro Shopping Channel"/>
    <s v="(91) 555 94 44"/>
    <s v="C/ Moralzarzal, 86"/>
    <s v="Madrid"/>
    <n v="28034"/>
    <x v="8"/>
    <s v="Freyre"/>
    <s v="Diego"/>
    <s v="Small"/>
  </r>
  <r>
    <n v="10380"/>
    <n v="24"/>
    <n v="189"/>
    <n v="2"/>
    <n v="4536"/>
    <d v="2023-12-16T00:00:00"/>
    <n v="111"/>
    <s v="Shipped"/>
    <s v="Classic Cars"/>
    <n v="71"/>
    <n v="118"/>
    <s v="S18_4933"/>
    <s v="Euro Shopping Channel"/>
    <s v="(91) 555 94 44"/>
    <s v="C/ Moralzarzal, 86"/>
    <s v="Madrid"/>
    <n v="28034"/>
    <x v="8"/>
    <s v="Freyre"/>
    <s v="Diego"/>
    <s v="Medium"/>
  </r>
  <r>
    <n v="10107"/>
    <n v="24"/>
    <n v="67.83"/>
    <n v="5"/>
    <n v="1627.92"/>
    <d v="2023-12-09T00:00:00"/>
    <n v="118"/>
    <s v="Shipped"/>
    <s v="Classic Cars"/>
    <n v="79"/>
    <n v="-11.170000000000002"/>
    <s v="S12_3990"/>
    <s v="Toys of Finland, Co."/>
    <s v="90-224 8555"/>
    <s v="Keskuskatu 45"/>
    <s v="Helsinki"/>
    <n v="21240"/>
    <x v="15"/>
    <s v="Karttunen"/>
    <s v="Matti"/>
    <s v="Small"/>
  </r>
  <r>
    <n v="10372"/>
    <n v="24"/>
    <n v="58.58"/>
    <n v="9"/>
    <n v="1405.92"/>
    <d v="2023-11-26T00:00:00"/>
    <n v="131"/>
    <s v="Shipped"/>
    <s v="Trains"/>
    <n v="58"/>
    <n v="0.57999999999999829"/>
    <s v="S50_1514"/>
    <s v="Tokyo Collectables, Ltd"/>
    <s v="+81 3 3584 0555"/>
    <s v="2-2-8 Roppongi"/>
    <s v="Minato-ku"/>
    <s v="106-0032"/>
    <x v="7"/>
    <s v="Shimamura"/>
    <s v="Akiko"/>
    <s v="Small"/>
  </r>
  <r>
    <n v="10363"/>
    <n v="24"/>
    <n v="172.61"/>
    <n v="11"/>
    <n v="4142.6400000000003"/>
    <d v="2023-11-06T00:00:00"/>
    <n v="151"/>
    <s v="Shipped"/>
    <s v="Classic Cars"/>
    <n v="146"/>
    <n v="26.610000000000014"/>
    <s v="S18_3482"/>
    <s v="Suominen Souveniers"/>
    <s v="+358 9 8045 555"/>
    <s v="Software Engineering Center, SEC Oy"/>
    <s v="Espoo"/>
    <s v="FIN-02271"/>
    <x v="15"/>
    <s v="Suominen"/>
    <s v="Kalle"/>
    <s v="Medium"/>
  </r>
  <r>
    <n v="10361"/>
    <n v="24"/>
    <n v="45.39"/>
    <n v="14"/>
    <n v="1089.3599999999999"/>
    <d v="2023-10-17T00:00:00"/>
    <n v="171"/>
    <s v="Shipped"/>
    <s v="Ships"/>
    <n v="90"/>
    <n v="-44.61"/>
    <s v="S700_2047"/>
    <s v="Souveniers And Things Co."/>
    <s v="+61 2 9495 8555"/>
    <s v="Monitor Money Building, 815 Pacific Hwy"/>
    <s v="Chatswood"/>
    <n v="2067"/>
    <x v="5"/>
    <s v="Huxley"/>
    <s v="Adrian"/>
    <s v="Small"/>
  </r>
  <r>
    <n v="10346"/>
    <n v="24"/>
    <n v="87.24"/>
    <n v="5"/>
    <n v="2093.7600000000002"/>
    <d v="2023-09-29T00:00:00"/>
    <n v="189"/>
    <s v="Shipped"/>
    <s v="Classic Cars"/>
    <n v="117"/>
    <n v="-29.760000000000005"/>
    <s v="S24_2887"/>
    <s v="Signal Gift Stores"/>
    <n v="7025551838"/>
    <s v="8489 Strong St."/>
    <s v="Las Vegas"/>
    <n v="83030"/>
    <x v="1"/>
    <s v="King"/>
    <s v="Sue"/>
    <s v="Small"/>
  </r>
  <r>
    <n v="10346"/>
    <n v="24"/>
    <n v="138.58000000000001"/>
    <n v="2"/>
    <n v="3325.92"/>
    <d v="2023-09-29T00:00:00"/>
    <n v="189"/>
    <s v="Shipped"/>
    <s v="Classic Cars"/>
    <n v="85"/>
    <n v="53.580000000000013"/>
    <s v="S24_3191"/>
    <s v="Signal Gift Stores"/>
    <n v="7025551838"/>
    <s v="8489 Strong St."/>
    <s v="Las Vegas"/>
    <n v="83030"/>
    <x v="1"/>
    <s v="King"/>
    <s v="Sue"/>
    <s v="Medium"/>
  </r>
  <r>
    <n v="10332"/>
    <n v="24"/>
    <n v="52.67"/>
    <n v="1"/>
    <n v="1264.08"/>
    <d v="2023-09-17T00:00:00"/>
    <n v="201"/>
    <s v="Shipped"/>
    <s v="Vintage Cars"/>
    <n v="168"/>
    <n v="-115.33"/>
    <s v="S18_2795"/>
    <s v="AV Stores, Co."/>
    <s v="(171) 555-1555"/>
    <s v="Fauntleroy Circus"/>
    <s v="Manchester"/>
    <s v="EC2 5NT"/>
    <x v="9"/>
    <s v="Ashworth"/>
    <s v="Victoria"/>
    <s v="Small"/>
  </r>
  <r>
    <n v="10107"/>
    <n v="24"/>
    <n v="147.61000000000001"/>
    <n v="6"/>
    <n v="3542.64"/>
    <d v="2023-09-15T00:00:00"/>
    <n v="203"/>
    <s v="Shipped"/>
    <s v="Motorcycles"/>
    <n v="150"/>
    <n v="-2.3899999999999864"/>
    <s v="S12_2823"/>
    <s v="Land of Toys Inc."/>
    <n v="2125557818"/>
    <s v="897 Long Airport Avenue"/>
    <s v="NYC"/>
    <n v="10022"/>
    <x v="1"/>
    <s v="Yu"/>
    <s v="Kwai"/>
    <s v="Medium"/>
  </r>
  <r>
    <n v="10328"/>
    <n v="24"/>
    <n v="81.17"/>
    <n v="5"/>
    <n v="1948.08"/>
    <d v="2023-09-12T00:00:00"/>
    <n v="206"/>
    <s v="Shipped"/>
    <s v="Vintage Cars"/>
    <n v="68"/>
    <n v="13.170000000000002"/>
    <s v="S32_4289"/>
    <s v="Rovelli Gifts"/>
    <s v="035-640555"/>
    <s v="Via Ludovico il Moro 22"/>
    <s v="Bergamo"/>
    <n v="24100"/>
    <x v="6"/>
    <s v="Rovelli"/>
    <s v="Giovanni"/>
    <s v="Small"/>
  </r>
  <r>
    <n v="10107"/>
    <n v="24"/>
    <n v="107.65"/>
    <n v="1"/>
    <n v="2583.6"/>
    <d v="2023-09-05T00:00:00"/>
    <n v="213"/>
    <s v="Shipped"/>
    <s v="Classic Cars"/>
    <n v="173"/>
    <n v="-65.349999999999994"/>
    <s v="S12_3891"/>
    <s v="Baane Mini Imports"/>
    <s v="07-98 9555"/>
    <s v="Erling Skakkes gate 78"/>
    <s v="Stavern"/>
    <n v="4110"/>
    <x v="17"/>
    <s v="Bergulfsen"/>
    <s v="Jonas"/>
    <s v="Small"/>
  </r>
  <r>
    <n v="10325"/>
    <n v="24"/>
    <n v="69.12"/>
    <n v="9"/>
    <n v="1658.88"/>
    <d v="2023-09-05T00:00:00"/>
    <n v="213"/>
    <s v="Shipped"/>
    <s v="Vintage Cars"/>
    <n v="136"/>
    <n v="-66.88"/>
    <s v="S18_3140"/>
    <s v="Baane Mini Imports"/>
    <s v="07-98 9555"/>
    <s v="Erling Skakkes gate 78"/>
    <s v="Stavern"/>
    <n v="4110"/>
    <x v="17"/>
    <s v="Bergulfsen"/>
    <s v="Jonas"/>
    <s v="Small"/>
  </r>
  <r>
    <n v="10107"/>
    <n v="24"/>
    <n v="124.37"/>
    <n v="15"/>
    <n v="2984.88"/>
    <d v="2023-09-04T00:00:00"/>
    <n v="214"/>
    <s v="Shipped"/>
    <s v="Classic Cars"/>
    <n v="115"/>
    <n v="9.3700000000000045"/>
    <s v="S12_4675"/>
    <s v="FunGiftIdeas.com"/>
    <n v="5085552555"/>
    <s v="1785 First Street"/>
    <s v="New Bedford"/>
    <n v="50553"/>
    <x v="1"/>
    <s v="Benitez"/>
    <s v="Violeta"/>
    <s v="Small"/>
  </r>
  <r>
    <n v="10316"/>
    <n v="24"/>
    <n v="59.16"/>
    <n v="2"/>
    <n v="1419.84"/>
    <d v="2023-09-01T00:00:00"/>
    <n v="217"/>
    <s v="Shipped"/>
    <s v="Vintage Cars"/>
    <n v="68"/>
    <n v="-8.8400000000000034"/>
    <s v="S32_4289"/>
    <s v="giftsbymail.co.uk"/>
    <s v="(198) 555-8888"/>
    <s v="Garden House Crowther Way"/>
    <s v="Cowes"/>
    <s v="PO31 7PJ"/>
    <x v="9"/>
    <s v="Bennett"/>
    <s v="Helen"/>
    <s v="Small"/>
  </r>
  <r>
    <n v="10315"/>
    <n v="24"/>
    <n v="86.74"/>
    <n v="1"/>
    <n v="2081.7600000000002"/>
    <d v="2023-08-29T00:00:00"/>
    <n v="220"/>
    <s v="Shipped"/>
    <s v="Vintage Cars"/>
    <n v="88"/>
    <n v="-1.2600000000000051"/>
    <s v="S24_3151"/>
    <s v="La Rochelle Gifts"/>
    <s v="40.67.8555"/>
    <s v="67, rue des Cinquante Otages"/>
    <s v="Nantes"/>
    <n v="44000"/>
    <x v="4"/>
    <s v="Labrune"/>
    <s v="Janine"/>
    <s v="Small"/>
  </r>
  <r>
    <n v="10107"/>
    <n v="24"/>
    <n v="129.18"/>
    <n v="8"/>
    <n v="3100.32"/>
    <d v="2023-08-16T00:00:00"/>
    <n v="233"/>
    <s v="Shipped"/>
    <s v="Classic Cars"/>
    <n v="117"/>
    <n v="12.180000000000007"/>
    <s v="S12_3380"/>
    <s v="Toms Spezialitten, Ltd"/>
    <s v="0221-5554327"/>
    <s v="Mehrheimerstr. 369"/>
    <s v="Koln"/>
    <n v="50739"/>
    <x v="12"/>
    <s v="Pfalzheim"/>
    <s v="Henriette"/>
    <s v="Medium"/>
  </r>
  <r>
    <n v="10310"/>
    <n v="24"/>
    <n v="143.66999999999999"/>
    <n v="1"/>
    <n v="3448.08"/>
    <d v="2023-08-16T00:00:00"/>
    <n v="233"/>
    <s v="Shipped"/>
    <s v="Classic Cars"/>
    <n v="142"/>
    <n v="1.6699999999999875"/>
    <s v="S18_1984"/>
    <s v="Toms Spezialitten, Ltd"/>
    <s v="0221-5554327"/>
    <s v="Mehrheimerstr. 369"/>
    <s v="Koln"/>
    <n v="50739"/>
    <x v="12"/>
    <s v="Pfalzheim"/>
    <s v="Henriette"/>
    <s v="Medium"/>
  </r>
  <r>
    <n v="10309"/>
    <n v="24"/>
    <n v="56.1"/>
    <n v="2"/>
    <n v="1346.4"/>
    <d v="2023-08-15T00:00:00"/>
    <n v="234"/>
    <s v="Shipped"/>
    <s v="Motorcycles"/>
    <n v="69"/>
    <n v="-12.899999999999999"/>
    <s v="S24_2360"/>
    <s v="Baane Mini Imports"/>
    <s v="07-98 9555"/>
    <s v="Erling Skakkes gate 78"/>
    <s v="Stavern"/>
    <n v="4110"/>
    <x v="17"/>
    <s v="Bergulfsen"/>
    <s v="Jonas"/>
    <s v="Small"/>
  </r>
  <r>
    <n v="10308"/>
    <n v="24"/>
    <n v="79.91"/>
    <n v="5"/>
    <n v="1917.84"/>
    <d v="2023-08-15T00:00:00"/>
    <n v="234"/>
    <s v="Shipped"/>
    <s v="Motorcycles"/>
    <n v="99"/>
    <n v="-19.090000000000003"/>
    <s v="S32_1374"/>
    <s v="Mini Classics"/>
    <n v="9145554562"/>
    <s v="3758 North Pendale Street"/>
    <s v="White Plains"/>
    <n v="24067"/>
    <x v="1"/>
    <s v="Frick"/>
    <s v="Steve"/>
    <s v="Small"/>
  </r>
  <r>
    <n v="10305"/>
    <n v="24"/>
    <n v="132.9"/>
    <n v="10"/>
    <n v="3189.6"/>
    <d v="2023-08-13T00:00:00"/>
    <n v="236"/>
    <s v="Shipped"/>
    <s v="Trucks and Buses"/>
    <n v="127"/>
    <n v="5.9000000000000057"/>
    <s v="S24_2300"/>
    <s v="Marta's Replicas Co."/>
    <n v="6175558555"/>
    <s v="39323 Spinnaker Dr."/>
    <s v="Cambridge"/>
    <n v="51247"/>
    <x v="1"/>
    <s v="Hernandez"/>
    <s v="Marta"/>
    <s v="Medium"/>
  </r>
  <r>
    <n v="10304"/>
    <n v="24"/>
    <n v="101.7"/>
    <n v="17"/>
    <n v="2440.8000000000002"/>
    <d v="2023-08-11T00:00:00"/>
    <n v="238"/>
    <s v="Shipped"/>
    <s v="Vintage Cars"/>
    <n v="127"/>
    <n v="-25.299999999999997"/>
    <s v="S18_2325"/>
    <s v="Auto Assoc. &amp; Cie."/>
    <s v="30.59.8555"/>
    <s v="67, avenue de l'Europe"/>
    <s v="Versailles"/>
    <n v="78000"/>
    <x v="4"/>
    <s v="Tonini"/>
    <s v="Daniel"/>
    <s v="Small"/>
  </r>
  <r>
    <n v="10304"/>
    <n v="24"/>
    <n v="64.959999999999994"/>
    <n v="9"/>
    <n v="1559.04"/>
    <d v="2023-08-11T00:00:00"/>
    <n v="238"/>
    <s v="Shipped"/>
    <s v="Vintage Cars"/>
    <n v="62"/>
    <n v="2.9599999999999937"/>
    <s v="S18_2957"/>
    <s v="Auto Assoc. &amp; Cie."/>
    <s v="30.59.8555"/>
    <s v="67, avenue de l'Europe"/>
    <s v="Versailles"/>
    <n v="78000"/>
    <x v="4"/>
    <s v="Tonini"/>
    <s v="Daniel"/>
    <s v="Small"/>
  </r>
  <r>
    <n v="10303"/>
    <n v="24"/>
    <n v="40.21"/>
    <n v="1"/>
    <n v="965.04"/>
    <d v="2023-08-06T00:00:00"/>
    <n v="243"/>
    <s v="Shipped"/>
    <s v="Vintage Cars"/>
    <n v="41"/>
    <n v="-0.78999999999999915"/>
    <s v="S24_3969"/>
    <s v="Iberia Gift Imports, Corp."/>
    <s v="(95) 555 82 82"/>
    <s v="C/ Romero, 33"/>
    <s v="Sevilla"/>
    <n v="41101"/>
    <x v="8"/>
    <s v="Roel"/>
    <s v="Jose Pedro"/>
    <s v="Small"/>
  </r>
  <r>
    <n v="10107"/>
    <n v="24"/>
    <n v="173.21"/>
    <n v="8"/>
    <n v="4157.04"/>
    <d v="2023-07-30T00:00:00"/>
    <n v="250"/>
    <s v="Shipped"/>
    <s v="Motorcycles"/>
    <n v="150"/>
    <n v="23.210000000000008"/>
    <s v="S12_2823"/>
    <s v="Toys of Finland, Co."/>
    <s v="90-224 8555"/>
    <s v="Keskuskatu 45"/>
    <s v="Helsinki"/>
    <n v="21240"/>
    <x v="15"/>
    <s v="Karttunen"/>
    <s v="Matti"/>
    <s v="Medium"/>
  </r>
  <r>
    <n v="10299"/>
    <n v="24"/>
    <n v="42.24"/>
    <n v="4"/>
    <n v="1013.76"/>
    <d v="2023-07-30T00:00:00"/>
    <n v="250"/>
    <s v="Shipped"/>
    <s v="Motorcycles"/>
    <n v="40"/>
    <n v="2.240000000000002"/>
    <s v="S32_2206"/>
    <s v="Toys of Finland, Co."/>
    <s v="90-224 8555"/>
    <s v="Keskuskatu 45"/>
    <s v="Helsinki"/>
    <n v="21240"/>
    <x v="15"/>
    <s v="Karttunen"/>
    <s v="Matti"/>
    <s v="Small"/>
  </r>
  <r>
    <n v="10296"/>
    <n v="24"/>
    <n v="101.71"/>
    <n v="4"/>
    <n v="2441.04"/>
    <d v="2023-07-15T00:00:00"/>
    <n v="265"/>
    <s v="Shipped"/>
    <s v="Planes"/>
    <n v="99"/>
    <n v="2.7099999999999937"/>
    <s v="S700_2466"/>
    <s v="Bavarian Collectables Imports, Co."/>
    <s v="+49 89 61 08 9555"/>
    <s v="Hansastr. 15"/>
    <s v="Munich"/>
    <n v="80686"/>
    <x v="12"/>
    <s v="Donnermeyer"/>
    <s v="Michael"/>
    <s v="Small"/>
  </r>
  <r>
    <n v="10107"/>
    <n v="24"/>
    <n v="142.80000000000001"/>
    <n v="1"/>
    <n v="3427.2"/>
    <d v="2023-07-10T00:00:00"/>
    <n v="270"/>
    <s v="Shipped"/>
    <s v="Classic Cars"/>
    <n v="136"/>
    <n v="6.8000000000000114"/>
    <s v="S10_4757"/>
    <s v="Gifts4AllAges.com"/>
    <n v="6175559555"/>
    <s v="8616 Spinnaker Dr."/>
    <s v="Boston"/>
    <n v="51003"/>
    <x v="1"/>
    <s v="Yoshido"/>
    <s v="Juri"/>
    <s v="Medium"/>
  </r>
  <r>
    <n v="10107"/>
    <n v="24"/>
    <n v="176.76"/>
    <n v="9"/>
    <n v="4242.24"/>
    <d v="2023-07-09T00:00:00"/>
    <n v="271"/>
    <s v="Shipped"/>
    <s v="Classic Cars"/>
    <n v="151"/>
    <n v="25.759999999999991"/>
    <s v="S12_3148"/>
    <s v="Amica Models &amp; Co."/>
    <s v="011-4988555"/>
    <s v="Via Monte Bianco 34"/>
    <s v="Torino"/>
    <n v="10100"/>
    <x v="6"/>
    <s v="Accorti"/>
    <s v="Paolo"/>
    <s v="Medium"/>
  </r>
  <r>
    <n v="10293"/>
    <n v="24"/>
    <n v="117.47"/>
    <n v="4"/>
    <n v="2819.28"/>
    <d v="2023-07-09T00:00:00"/>
    <n v="271"/>
    <s v="Shipped"/>
    <s v="Vintage Cars"/>
    <n v="136"/>
    <n v="-18.53"/>
    <s v="S18_3140"/>
    <s v="Amica Models &amp; Co."/>
    <s v="011-4988555"/>
    <s v="Via Monte Bianco 34"/>
    <s v="Torino"/>
    <n v="10100"/>
    <x v="6"/>
    <s v="Accorti"/>
    <s v="Paolo"/>
    <s v="Small"/>
  </r>
  <r>
    <n v="10289"/>
    <n v="24"/>
    <n v="56.07"/>
    <n v="1"/>
    <n v="1345.68"/>
    <d v="2023-07-03T00:00:00"/>
    <n v="277"/>
    <s v="Shipped"/>
    <s v="Vintage Cars"/>
    <n v="53"/>
    <n v="3.0700000000000003"/>
    <s v="S18_1367"/>
    <s v="Herkku Gifts"/>
    <s v="+47 2267 3215"/>
    <s v="Drammen 121, PR 744 Sentrum"/>
    <s v="Bergen"/>
    <s v="N 5804"/>
    <x v="17"/>
    <s v="Oeztan"/>
    <s v="Veysel"/>
    <s v="Small"/>
  </r>
  <r>
    <n v="10287"/>
    <n v="24"/>
    <n v="146.52000000000001"/>
    <n v="3"/>
    <n v="3516.48"/>
    <d v="2023-06-30T00:00:00"/>
    <n v="280"/>
    <s v="Shipped"/>
    <s v="Classic Cars"/>
    <n v="142"/>
    <n v="4.5200000000000102"/>
    <s v="S18_1984"/>
    <s v="Vida Sport, Ltd"/>
    <s v="0897-034555"/>
    <s v="Grenzacherweg 237"/>
    <s v="Gensve"/>
    <n v="1203"/>
    <x v="13"/>
    <s v="Holz"/>
    <s v="Michael"/>
    <s v="Medium"/>
  </r>
  <r>
    <n v="10284"/>
    <n v="24"/>
    <n v="83.12"/>
    <n v="6"/>
    <n v="1994.88"/>
    <d v="2023-06-21T00:00:00"/>
    <n v="289"/>
    <s v="Shipped"/>
    <s v="Planes"/>
    <n v="91"/>
    <n v="-7.8799999999999955"/>
    <s v="S700_1691"/>
    <s v="Norway Gifts By Mail, Co."/>
    <s v="+47 2212 1555"/>
    <s v="Drammensveien 126 A, PB 744 Sentrum"/>
    <s v="Oslo"/>
    <s v="N 0106"/>
    <x v="17"/>
    <s v="Klaeboe"/>
    <s v="Jan"/>
    <s v="Small"/>
  </r>
  <r>
    <n v="10107"/>
    <n v="24"/>
    <n v="157.44999999999999"/>
    <n v="4"/>
    <n v="3778.8"/>
    <d v="2023-06-20T00:00:00"/>
    <n v="290"/>
    <s v="Shipped"/>
    <s v="Classic Cars"/>
    <n v="173"/>
    <n v="-15.550000000000011"/>
    <s v="S12_3891"/>
    <s v="Mini Gifts Distributors Ltd."/>
    <n v="4155551450"/>
    <s v="5677 Strong St."/>
    <s v="San Rafael"/>
    <n v="97562"/>
    <x v="1"/>
    <s v="Nelson"/>
    <s v="Valarie"/>
    <s v="Medium"/>
  </r>
  <r>
    <n v="10107"/>
    <n v="24"/>
    <n v="116.67"/>
    <n v="1"/>
    <n v="2800.08"/>
    <d v="2023-06-17T00:00:00"/>
    <n v="293"/>
    <s v="Shipped"/>
    <s v="Trucks and Buses"/>
    <n v="116"/>
    <n v="0.67000000000000171"/>
    <s v="S18_1097"/>
    <s v="Amica Models &amp; Co."/>
    <s v="011-4988555"/>
    <s v="Via Monte Bianco 34"/>
    <s v="Torino"/>
    <n v="10100"/>
    <x v="6"/>
    <s v="Accorti"/>
    <s v="Paolo"/>
    <s v="Small"/>
  </r>
  <r>
    <n v="10274"/>
    <n v="24"/>
    <n v="72.33"/>
    <n v="3"/>
    <n v="1735.92"/>
    <d v="2023-05-21T00:00:00"/>
    <n v="320"/>
    <s v="Shipped"/>
    <s v="Vintage Cars"/>
    <n v="65"/>
    <n v="7.3299999999999983"/>
    <s v="S24_3420"/>
    <s v="Collectables For Less Inc."/>
    <n v="6175558555"/>
    <s v="7825 Douglas Av."/>
    <s v="Brickhaven"/>
    <n v="58339"/>
    <x v="1"/>
    <s v="Nelson"/>
    <s v="Allen"/>
    <s v="Small"/>
  </r>
  <r>
    <n v="10274"/>
    <n v="24"/>
    <n v="90.52"/>
    <n v="5"/>
    <n v="2172.48"/>
    <d v="2023-05-21T00:00:00"/>
    <n v="320"/>
    <s v="Shipped"/>
    <s v="Ships"/>
    <n v="90"/>
    <n v="0.51999999999999602"/>
    <s v="S700_2047"/>
    <s v="Collectables For Less Inc."/>
    <n v="6175558555"/>
    <s v="7825 Douglas Av."/>
    <s v="Brickhaven"/>
    <n v="58339"/>
    <x v="1"/>
    <s v="Nelson"/>
    <s v="Allen"/>
    <s v="Small"/>
  </r>
  <r>
    <n v="10266"/>
    <n v="24"/>
    <n v="122.17"/>
    <n v="9"/>
    <n v="2932.08"/>
    <d v="2023-05-06T00:00:00"/>
    <n v="335"/>
    <s v="Shipped"/>
    <s v="Classic Cars"/>
    <n v="140"/>
    <n v="-17.829999999999998"/>
    <s v="S24_3856"/>
    <s v="L'ordine Souveniers"/>
    <s v="0522-556555"/>
    <s v="Strada Provinciale 124"/>
    <s v="Reggio Emilia"/>
    <n v="42100"/>
    <x v="6"/>
    <s v="Moroni"/>
    <s v="Maurizio"/>
    <s v="Small"/>
  </r>
  <r>
    <n v="10263"/>
    <n v="24"/>
    <n v="75.349999999999994"/>
    <n v="11"/>
    <n v="1808.4"/>
    <d v="2023-04-28T00:00:00"/>
    <n v="343"/>
    <s v="Shipped"/>
    <s v="Planes"/>
    <n v="72"/>
    <n v="3.3499999999999943"/>
    <s v="S24_4278"/>
    <s v="Gift Depot Inc."/>
    <n v="2035552570"/>
    <s v="25593 South Bay Ln."/>
    <s v="Bridgewater"/>
    <n v="97562"/>
    <x v="1"/>
    <s v="King"/>
    <s v="Julie"/>
    <s v="Small"/>
  </r>
  <r>
    <n v="10262"/>
    <n v="24"/>
    <n v="67.14"/>
    <n v="10"/>
    <n v="1611.36"/>
    <d v="2023-04-24T00:00:00"/>
    <n v="347"/>
    <s v="Cancelled"/>
    <s v="Planes"/>
    <n v="68"/>
    <n v="-0.85999999999999943"/>
    <s v="S24_2841"/>
    <s v="Euro Shopping Channel"/>
    <s v="(91) 555 94 44"/>
    <s v="C/ Moralzarzal, 86"/>
    <s v="Madrid"/>
    <n v="28034"/>
    <x v="8"/>
    <s v="Freyre"/>
    <s v="Diego"/>
    <s v="Small"/>
  </r>
  <r>
    <n v="10255"/>
    <n v="24"/>
    <n v="155.25"/>
    <n v="1"/>
    <n v="3726"/>
    <d v="2023-04-04T00:00:00"/>
    <n v="367"/>
    <s v="Shipped"/>
    <s v="Vintage Cars"/>
    <n v="168"/>
    <n v="-12.75"/>
    <s v="S18_2795"/>
    <s v="Mini Caravy"/>
    <s v="88.60.1555"/>
    <s v="24, place Kluber"/>
    <s v="Strasbourg"/>
    <n v="67000"/>
    <x v="4"/>
    <s v="Citeaux"/>
    <s v="Frederique"/>
    <s v="Medium"/>
  </r>
  <r>
    <n v="10107"/>
    <n v="24"/>
    <n v="163.44"/>
    <n v="13"/>
    <n v="3922.56"/>
    <d v="2023-04-01T00:00:00"/>
    <n v="370"/>
    <s v="Cancelled"/>
    <s v="Classic Cars"/>
    <n v="194"/>
    <n v="-30.560000000000002"/>
    <s v="S12_1099"/>
    <s v="UK Collectables, Ltd."/>
    <s v="(171) 555-2282"/>
    <s v="Berkeley Gardens 12  Brewery"/>
    <s v="Liverpool"/>
    <s v="WX1 6LT"/>
    <x v="9"/>
    <s v="Devon"/>
    <s v="Elizabeth"/>
    <s v="Medium"/>
  </r>
  <r>
    <n v="10253"/>
    <n v="24"/>
    <n v="140.62"/>
    <n v="1"/>
    <n v="3374.88"/>
    <d v="2023-04-01T00:00:00"/>
    <n v="370"/>
    <s v="Cancelled"/>
    <s v="Classic Cars"/>
    <n v="124"/>
    <n v="16.620000000000005"/>
    <s v="S18_1589"/>
    <s v="UK Collectables, Ltd."/>
    <s v="(171) 555-2282"/>
    <s v="Berkeley Gardens 12  Brewery"/>
    <s v="Liverpool"/>
    <s v="WX1 6LT"/>
    <x v="9"/>
    <s v="Devon"/>
    <s v="Elizabeth"/>
    <s v="Medium"/>
  </r>
  <r>
    <n v="10253"/>
    <n v="24"/>
    <n v="52.66"/>
    <n v="12"/>
    <n v="1263.8399999999999"/>
    <d v="2023-04-01T00:00:00"/>
    <n v="370"/>
    <s v="Cancelled"/>
    <s v="Classic Cars"/>
    <n v="61"/>
    <n v="-8.3400000000000034"/>
    <s v="S24_3371"/>
    <s v="UK Collectables, Ltd."/>
    <s v="(171) 555-2282"/>
    <s v="Berkeley Gardens 12  Brewery"/>
    <s v="Liverpool"/>
    <s v="WX1 6LT"/>
    <x v="9"/>
    <s v="Devon"/>
    <s v="Elizabeth"/>
    <s v="Small"/>
  </r>
  <r>
    <n v="10244"/>
    <n v="24"/>
    <n v="58.09"/>
    <n v="3"/>
    <n v="1394.16"/>
    <d v="2023-03-01T00:00:00"/>
    <n v="401"/>
    <s v="Shipped"/>
    <s v="Vintage Cars"/>
    <n v="62"/>
    <n v="-3.9099999999999966"/>
    <s v="S18_2957"/>
    <s v="Euro Shopping Channel"/>
    <s v="(91) 555 94 44"/>
    <s v="C/ Moralzarzal, 86"/>
    <s v="Madrid"/>
    <n v="28034"/>
    <x v="8"/>
    <s v="Freyre"/>
    <s v="Diego"/>
    <s v="Small"/>
  </r>
  <r>
    <n v="10235"/>
    <n v="24"/>
    <n v="76.03"/>
    <n v="3"/>
    <n v="1824.72"/>
    <d v="2023-02-02T00:00:00"/>
    <n v="428"/>
    <s v="Shipped"/>
    <s v="Planes"/>
    <n v="84"/>
    <n v="-7.9699999999999989"/>
    <s v="S18_2581"/>
    <s v="Royal Canadian Collectables, Ltd."/>
    <s v="(604) 555-4555"/>
    <s v="23 Tsawassen Blvd."/>
    <s v="Tsawassen"/>
    <s v="T2F 8M4"/>
    <x v="14"/>
    <s v="Lincoln"/>
    <s v="Elizabeth"/>
    <s v="Small"/>
  </r>
  <r>
    <n v="10232"/>
    <n v="24"/>
    <n v="49.69"/>
    <n v="3"/>
    <n v="1192.56"/>
    <d v="2023-01-20T00:00:00"/>
    <n v="441"/>
    <s v="Shipped"/>
    <s v="Ships"/>
    <n v="54"/>
    <n v="-4.3100000000000023"/>
    <s v="S72_3212"/>
    <s v="giftsbymail.co.uk"/>
    <s v="(198) 555-8888"/>
    <s v="Garden House Crowther Way"/>
    <s v="Cowes"/>
    <s v="PO31 7PJ"/>
    <x v="9"/>
    <s v="Bennett"/>
    <s v="Helen"/>
    <s v="Small"/>
  </r>
  <r>
    <n v="10228"/>
    <n v="24"/>
    <n v="104.35"/>
    <n v="3"/>
    <n v="2504.4"/>
    <d v="2023-01-10T00:00:00"/>
    <n v="451"/>
    <s v="Shipped"/>
    <s v="Vintage Cars"/>
    <n v="101"/>
    <n v="3.3499999999999943"/>
    <s v="S18_2949"/>
    <s v="Cambridge Collectables Co."/>
    <n v="6175555555"/>
    <s v="4658 Baden Av."/>
    <s v="Cambridge"/>
    <n v="51247"/>
    <x v="1"/>
    <s v="Tseng"/>
    <s v="Kyung"/>
    <s v="Small"/>
  </r>
  <r>
    <n v="10227"/>
    <n v="24"/>
    <n v="48.38"/>
    <n v="5"/>
    <n v="1161.1199999999999"/>
    <d v="2023-01-02T00:00:00"/>
    <n v="459"/>
    <s v="Shipped"/>
    <s v="Vintage Cars"/>
    <n v="44"/>
    <n v="4.3800000000000026"/>
    <s v="S24_2022"/>
    <s v="Saveley &amp; Henriot, Co."/>
    <s v="78.32.5555"/>
    <s v="2, rue du Commerce"/>
    <s v="Lyon"/>
    <n v="69004"/>
    <x v="4"/>
    <s v="Saveley"/>
    <s v="Mary"/>
    <s v="Small"/>
  </r>
  <r>
    <n v="10226"/>
    <n v="24"/>
    <n v="162.16999999999999"/>
    <n v="7"/>
    <n v="3892.08"/>
    <d v="2022-12-26T00:00:00"/>
    <n v="466"/>
    <s v="Shipped"/>
    <s v="Classic Cars"/>
    <n v="142"/>
    <n v="20.169999999999987"/>
    <s v="S18_1984"/>
    <s v="Collectable Mini Designs Co."/>
    <n v="7605558146"/>
    <s v="361 Furth Circle"/>
    <s v="San Diego"/>
    <n v="91217"/>
    <x v="1"/>
    <s v="Thompson"/>
    <s v="Valarie"/>
    <s v="Medium"/>
  </r>
  <r>
    <n v="10226"/>
    <n v="24"/>
    <n v="134.63999999999999"/>
    <n v="5"/>
    <n v="3231.36"/>
    <d v="2022-12-26T00:00:00"/>
    <n v="466"/>
    <s v="Shipped"/>
    <s v="Classic Cars"/>
    <n v="132"/>
    <n v="2.6399999999999864"/>
    <s v="S18_2870"/>
    <s v="Collectable Mini Designs Co."/>
    <n v="7605558146"/>
    <s v="361 Furth Circle"/>
    <s v="San Diego"/>
    <n v="91217"/>
    <x v="1"/>
    <s v="Thompson"/>
    <s v="Valarie"/>
    <s v="Medium"/>
  </r>
  <r>
    <n v="10225"/>
    <n v="24"/>
    <n v="50.21"/>
    <n v="8"/>
    <n v="1205.04"/>
    <d v="2022-12-22T00:00:00"/>
    <n v="470"/>
    <s v="Shipped"/>
    <s v="Classic Cars"/>
    <n v="61"/>
    <n v="-10.79"/>
    <s v="S24_3371"/>
    <s v="Vida Sport, Ltd"/>
    <s v="0897-034555"/>
    <s v="Grenzacherweg 237"/>
    <s v="Gensve"/>
    <n v="1203"/>
    <x v="13"/>
    <s v="Holz"/>
    <s v="Michael"/>
    <s v="Small"/>
  </r>
  <r>
    <n v="10208"/>
    <n v="24"/>
    <n v="109.27"/>
    <n v="9"/>
    <n v="2622.48"/>
    <d v="2022-11-02T00:00:00"/>
    <n v="520"/>
    <s v="Shipped"/>
    <s v="Vintage Cars"/>
    <n v="136"/>
    <n v="-26.730000000000004"/>
    <s v="S18_3140"/>
    <s v="Saveley &amp; Henriot, Co."/>
    <s v="78.32.5555"/>
    <s v="2, rue du Commerce"/>
    <s v="Lyon"/>
    <n v="69004"/>
    <x v="4"/>
    <s v="Saveley"/>
    <s v="Mary"/>
    <s v="Small"/>
  </r>
  <r>
    <n v="10205"/>
    <n v="24"/>
    <n v="38.08"/>
    <n v="4"/>
    <n v="913.92"/>
    <d v="2022-10-03T00:00:00"/>
    <n v="550"/>
    <s v="Shipped"/>
    <s v="Vintage Cars"/>
    <n v="44"/>
    <n v="-5.9200000000000017"/>
    <s v="S24_2022"/>
    <s v="Euro Shopping Channel"/>
    <s v="(91) 555 94 44"/>
    <s v="C/ Moralzarzal, 86"/>
    <s v="Madrid"/>
    <n v="28034"/>
    <x v="8"/>
    <s v="Freyre"/>
    <s v="Diego"/>
    <s v="Small"/>
  </r>
  <r>
    <n v="10107"/>
    <n v="24"/>
    <n v="158.63"/>
    <n v="6"/>
    <n v="3807.12"/>
    <d v="2022-09-26T00:00:00"/>
    <n v="557"/>
    <s v="Shipped"/>
    <s v="Classic Cars"/>
    <n v="151"/>
    <n v="7.6299999999999955"/>
    <s v="S12_3148"/>
    <s v="Super Scale Inc."/>
    <n v="2035559545"/>
    <s v="567 North Pendale Street"/>
    <s v="New Haven"/>
    <n v="97823"/>
    <x v="1"/>
    <s v="Murphy"/>
    <s v="Leslie"/>
    <s v="Medium"/>
  </r>
  <r>
    <n v="10197"/>
    <n v="24"/>
    <n v="90.52"/>
    <n v="2"/>
    <n v="2172.48"/>
    <d v="2022-09-26T00:00:00"/>
    <n v="557"/>
    <s v="Shipped"/>
    <s v="Ships"/>
    <n v="90"/>
    <n v="0.51999999999999602"/>
    <s v="S700_2047"/>
    <s v="Enaco Distributors"/>
    <s v="(93) 203 4555"/>
    <s v="Rambla de CataluÂ¤a, 23"/>
    <s v="Barcelona"/>
    <n v="8022"/>
    <x v="8"/>
    <s v="Saavedra"/>
    <s v="Eduardo"/>
    <s v="Small"/>
  </r>
  <r>
    <n v="10193"/>
    <n v="24"/>
    <n v="51.84"/>
    <n v="3"/>
    <n v="1244.1600000000001"/>
    <d v="2022-09-21T00:00:00"/>
    <n v="562"/>
    <s v="Shipped"/>
    <s v="Vintage Cars"/>
    <n v="62"/>
    <n v="-10.159999999999997"/>
    <s v="S18_2957"/>
    <s v="Australian Collectables, Ltd"/>
    <s v="61-9-3844-6555"/>
    <s v="7 Allen Street"/>
    <s v="Glen Waverly"/>
    <n v="3150"/>
    <x v="5"/>
    <s v="Connery"/>
    <s v="Sean"/>
    <s v="Small"/>
  </r>
  <r>
    <n v="10193"/>
    <n v="24"/>
    <n v="97.55"/>
    <n v="15"/>
    <n v="2341.1999999999998"/>
    <d v="2022-09-21T00:00:00"/>
    <n v="562"/>
    <s v="Shipped"/>
    <s v="Vintage Cars"/>
    <n v="92"/>
    <n v="5.5499999999999972"/>
    <s v="S18_4409"/>
    <s v="Australian Collectables, Ltd"/>
    <s v="61-9-3844-6555"/>
    <s v="7 Allen Street"/>
    <s v="Glen Waverly"/>
    <n v="3150"/>
    <x v="5"/>
    <s v="Connery"/>
    <s v="Sean"/>
    <s v="Small"/>
  </r>
  <r>
    <n v="10184"/>
    <n v="24"/>
    <n v="145.68"/>
    <n v="11"/>
    <n v="3496.32"/>
    <d v="2022-09-14T00:00:00"/>
    <n v="569"/>
    <s v="Shipped"/>
    <s v="Trucks and Buses"/>
    <n v="127"/>
    <n v="18.680000000000007"/>
    <s v="S24_2300"/>
    <s v="Iberia Gift Imports, Corp."/>
    <s v="(95) 555 82 82"/>
    <s v="C/ Romero, 33"/>
    <s v="Sevilla"/>
    <n v="41101"/>
    <x v="8"/>
    <s v="Roel"/>
    <s v="Jose Pedro"/>
    <s v="Medium"/>
  </r>
  <r>
    <n v="10186"/>
    <n v="24"/>
    <n v="99.57"/>
    <n v="5"/>
    <n v="2389.6799999999998"/>
    <d v="2022-09-14T00:00:00"/>
    <n v="569"/>
    <s v="Shipped"/>
    <s v="Ships"/>
    <n v="90"/>
    <n v="9.5699999999999932"/>
    <s v="S700_2047"/>
    <s v="Double Decker Gift Stores, Ltd"/>
    <s v="(171) 555-7555"/>
    <s v="120 Hanover Sq."/>
    <s v="London"/>
    <s v="WA1 1DP"/>
    <x v="9"/>
    <s v="Hardy"/>
    <s v="Thomas"/>
    <s v="Small"/>
  </r>
  <r>
    <n v="10107"/>
    <n v="24"/>
    <n v="145.52000000000001"/>
    <n v="12"/>
    <n v="3492.48"/>
    <d v="2022-09-08T00:00:00"/>
    <n v="575"/>
    <s v="Shipped"/>
    <s v="Classic Cars"/>
    <n v="136"/>
    <n v="9.5200000000000102"/>
    <s v="S10_4757"/>
    <s v="Alpha Cognac"/>
    <s v="61.77.6555"/>
    <s v="1 rue Alsace-Lorraine"/>
    <s v="Toulouse"/>
    <n v="31000"/>
    <x v="4"/>
    <s v="Roulet"/>
    <s v="Annette"/>
    <s v="Medium"/>
  </r>
  <r>
    <n v="10177"/>
    <n v="24"/>
    <n v="76"/>
    <n v="3"/>
    <n v="1824"/>
    <d v="2022-09-07T00:00:00"/>
    <n v="576"/>
    <s v="Shipped"/>
    <s v="Ships"/>
    <n v="66"/>
    <n v="10"/>
    <s v="S700_1138"/>
    <s v="CAF Imports"/>
    <s v="+34 913 728 555"/>
    <s v="Merchants House, 27-30 Merchant's Quay"/>
    <s v="Madrid"/>
    <n v="28023"/>
    <x v="8"/>
    <s v="Fernandez"/>
    <s v="Jesus"/>
    <s v="Small"/>
  </r>
  <r>
    <n v="10177"/>
    <n v="24"/>
    <n v="105.27"/>
    <n v="5"/>
    <n v="2526.48"/>
    <d v="2022-09-07T00:00:00"/>
    <n v="576"/>
    <s v="Shipped"/>
    <s v="Ships"/>
    <n v="99"/>
    <n v="6.269999999999996"/>
    <s v="S700_3962"/>
    <s v="CAF Imports"/>
    <s v="+34 913 728 555"/>
    <s v="Merchants House, 27-30 Merchant's Quay"/>
    <s v="Madrid"/>
    <n v="28023"/>
    <x v="8"/>
    <s v="Fernandez"/>
    <s v="Jesus"/>
    <s v="Small"/>
  </r>
  <r>
    <n v="10173"/>
    <n v="24"/>
    <n v="146.19999999999999"/>
    <n v="13"/>
    <n v="3508.8"/>
    <d v="2022-09-05T00:00:00"/>
    <n v="578"/>
    <s v="Shipped"/>
    <s v="Vintage Cars"/>
    <n v="170"/>
    <n v="-23.800000000000011"/>
    <s v="S18_1749"/>
    <s v="Rovelli Gifts"/>
    <s v="035-640555"/>
    <s v="Via Ludovico il Moro 22"/>
    <s v="Bergamo"/>
    <n v="24100"/>
    <x v="6"/>
    <s v="Rovelli"/>
    <s v="Giovanni"/>
    <s v="Medium"/>
  </r>
  <r>
    <n v="10172"/>
    <n v="24"/>
    <n v="81.33"/>
    <n v="2"/>
    <n v="1951.92"/>
    <d v="2022-09-05T00:00:00"/>
    <n v="578"/>
    <s v="Shipped"/>
    <s v="Classic Cars"/>
    <n v="85"/>
    <n v="-3.6700000000000017"/>
    <s v="S24_3191"/>
    <s v="Gift Depot Inc."/>
    <n v="2035552570"/>
    <s v="25593 South Bay Ln."/>
    <s v="Bridgewater"/>
    <n v="97562"/>
    <x v="1"/>
    <s v="King"/>
    <s v="Julie"/>
    <s v="Small"/>
  </r>
  <r>
    <n v="10169"/>
    <n v="24"/>
    <n v="94.58"/>
    <n v="6"/>
    <n v="2269.92"/>
    <d v="2022-09-04T00:00:00"/>
    <n v="579"/>
    <s v="Shipped"/>
    <s v="Classic Cars"/>
    <n v="80"/>
    <n v="14.579999999999998"/>
    <s v="S24_4620"/>
    <s v="Anna's Decorations, Ltd"/>
    <s v="02 9936 8555"/>
    <s v="201 Miller Street"/>
    <s v="North Sydney"/>
    <n v="2060"/>
    <x v="5"/>
    <s v="O'Hara"/>
    <s v="Anna"/>
    <s v="Small"/>
  </r>
  <r>
    <n v="10167"/>
    <n v="24"/>
    <n v="117.2"/>
    <n v="13"/>
    <n v="2812.8"/>
    <d v="2022-08-23T00:00:00"/>
    <n v="591"/>
    <s v="Cancelled"/>
    <s v="Ships"/>
    <n v="100"/>
    <n v="17.200000000000003"/>
    <s v="S700_3505"/>
    <s v="Scandinavian Gift Ideas"/>
    <s v="0695-34 6555"/>
    <s v="?kergatan 24"/>
    <s v="Boras"/>
    <s v="S-844 67"/>
    <x v="10"/>
    <s v="Larsson"/>
    <s v="Maria"/>
    <s v="Small"/>
  </r>
  <r>
    <n v="10165"/>
    <n v="24"/>
    <n v="99.36"/>
    <n v="8"/>
    <n v="2384.64"/>
    <d v="2022-08-22T00:00:00"/>
    <n v="592"/>
    <s v="Shipped"/>
    <s v="Classic Cars"/>
    <n v="118"/>
    <n v="-18.64"/>
    <s v="S24_4048"/>
    <s v="Dragon Souveniers, Ltd."/>
    <s v="+65 221 7555"/>
    <s v="Bronz Sok., Bronz Apt. 3/6 Tesvikiye"/>
    <s v="Singapore"/>
    <n v="79903"/>
    <x v="0"/>
    <s v="Natividad"/>
    <s v="Eric"/>
    <s v="Small"/>
  </r>
  <r>
    <n v="10164"/>
    <n v="24"/>
    <n v="109.79"/>
    <n v="1"/>
    <n v="2634.96"/>
    <d v="2022-08-21T00:00:00"/>
    <n v="593"/>
    <s v="Resolved"/>
    <s v="Trucks and Buses"/>
    <n v="96"/>
    <n v="13.790000000000006"/>
    <s v="S32_1268"/>
    <s v="Mini Auto Werke"/>
    <s v="7675-3555"/>
    <s v="Kirchgasse 6"/>
    <s v="Graz"/>
    <n v="8010"/>
    <x v="3"/>
    <s v="Mendel"/>
    <s v="Roland"/>
    <s v="Small"/>
  </r>
  <r>
    <n v="10107"/>
    <n v="24"/>
    <n v="138.65"/>
    <n v="3"/>
    <n v="3327.6"/>
    <d v="2022-07-21T00:00:00"/>
    <n v="624"/>
    <s v="Shipped"/>
    <s v="Trucks and Buses"/>
    <n v="118"/>
    <n v="20.650000000000006"/>
    <s v="S12_4473"/>
    <s v="Oulu Toy Supplies, Inc."/>
    <s v="981-443655"/>
    <s v="Torikatu 38"/>
    <s v="Oulu"/>
    <n v="90110"/>
    <x v="15"/>
    <s v="Koskitalo"/>
    <s v="Pirkko"/>
    <s v="Medium"/>
  </r>
  <r>
    <n v="10149"/>
    <n v="24"/>
    <n v="62.36"/>
    <n v="10"/>
    <n v="1496.64"/>
    <d v="2022-07-12T00:00:00"/>
    <n v="633"/>
    <s v="Shipped"/>
    <s v="Vintage Cars"/>
    <n v="60"/>
    <n v="2.3599999999999994"/>
    <s v="S18_2248"/>
    <s v="Signal Collectibles Ltd."/>
    <n v="4155554312"/>
    <s v="2793 Furth Circle"/>
    <s v="Brisbane"/>
    <n v="94217"/>
    <x v="1"/>
    <s v="Taylor"/>
    <s v="Sue"/>
    <s v="Small"/>
  </r>
  <r>
    <n v="10142"/>
    <n v="24"/>
    <n v="157.97999999999999"/>
    <n v="15"/>
    <n v="3791.52"/>
    <d v="2022-06-08T00:00:00"/>
    <n v="667"/>
    <s v="Shipped"/>
    <s v="Classic Cars"/>
    <n v="143"/>
    <n v="14.97999999999999"/>
    <s v="S18_4027"/>
    <s v="Mini Gifts Distributors Ltd."/>
    <n v="4155551450"/>
    <s v="5677 Strong St."/>
    <s v="San Rafael"/>
    <n v="97562"/>
    <x v="1"/>
    <s v="Nelson"/>
    <s v="Valarie"/>
    <s v="Medium"/>
  </r>
  <r>
    <n v="10142"/>
    <n v="24"/>
    <n v="70.22"/>
    <n v="7"/>
    <n v="1685.28"/>
    <d v="2022-06-08T00:00:00"/>
    <n v="667"/>
    <s v="Shipped"/>
    <s v="Vintage Cars"/>
    <n v="87"/>
    <n v="-16.78"/>
    <s v="S18_4522"/>
    <s v="Mini Gifts Distributors Ltd."/>
    <n v="4155551450"/>
    <s v="5677 Strong St."/>
    <s v="San Rafael"/>
    <n v="97562"/>
    <x v="1"/>
    <s v="Nelson"/>
    <s v="Valarie"/>
    <s v="Small"/>
  </r>
  <r>
    <n v="10141"/>
    <n v="24"/>
    <n v="45.99"/>
    <n v="7"/>
    <n v="1103.76"/>
    <d v="2022-06-01T00:00:00"/>
    <n v="674"/>
    <s v="Shipped"/>
    <s v="Trucks and Buses"/>
    <n v="54"/>
    <n v="-8.009999999999998"/>
    <s v="S32_2509"/>
    <s v="Suominen Souveniers"/>
    <s v="+358 9 8045 555"/>
    <s v="Software Engineering Center, SEC Oy"/>
    <s v="Espoo"/>
    <s v="FIN-02271"/>
    <x v="15"/>
    <s v="Suominen"/>
    <s v="Kalle"/>
    <s v="Small"/>
  </r>
  <r>
    <n v="10107"/>
    <n v="24"/>
    <n v="75.010000000000005"/>
    <n v="8"/>
    <n v="1800.24"/>
    <d v="2022-05-02T00:00:00"/>
    <n v="704"/>
    <s v="Shipped"/>
    <s v="Classic Cars"/>
    <n v="79"/>
    <n v="-3.9899999999999949"/>
    <s v="S12_3990"/>
    <s v="Mini Gifts Distributors Ltd."/>
    <n v="4155551450"/>
    <s v="5677 Strong St."/>
    <s v="San Rafael"/>
    <n v="97562"/>
    <x v="1"/>
    <s v="Nelson"/>
    <s v="Valarie"/>
    <s v="Small"/>
  </r>
  <r>
    <n v="10133"/>
    <n v="24"/>
    <n v="77.64"/>
    <n v="8"/>
    <n v="1863.36"/>
    <d v="2022-04-27T00:00:00"/>
    <n v="709"/>
    <s v="Shipped"/>
    <s v="Planes"/>
    <n v="91"/>
    <n v="-13.36"/>
    <s v="S700_1691"/>
    <s v="Euro Shopping Channel"/>
    <s v="(91) 555 94 44"/>
    <s v="C/ Moralzarzal, 86"/>
    <s v="Madrid"/>
    <n v="28034"/>
    <x v="8"/>
    <s v="Freyre"/>
    <s v="Diego"/>
    <s v="Small"/>
  </r>
  <r>
    <n v="10107"/>
    <n v="24"/>
    <n v="106.65"/>
    <n v="11"/>
    <n v="2559.6"/>
    <d v="2022-04-03T00:00:00"/>
    <n v="733"/>
    <s v="Shipped"/>
    <s v="Trucks and Buses"/>
    <n v="118"/>
    <n v="-11.349999999999994"/>
    <s v="S12_4473"/>
    <s v="Muscle Machine Inc"/>
    <n v="2125557413"/>
    <s v="4092 Furth Circle"/>
    <s v="NYC"/>
    <n v="10022"/>
    <x v="1"/>
    <s v="Young"/>
    <s v="Jeff"/>
    <s v="Small"/>
  </r>
  <r>
    <n v="10120"/>
    <n v="24"/>
    <n v="107.7"/>
    <n v="15"/>
    <n v="2584.8000000000002"/>
    <d v="2022-03-01T00:00:00"/>
    <n v="766"/>
    <s v="Shipped"/>
    <s v="Planes"/>
    <n v="99"/>
    <n v="8.7000000000000028"/>
    <s v="S700_2466"/>
    <s v="Australian Collectors, Co."/>
    <s v="03 9520 4555"/>
    <s v="636 St Kilda Road"/>
    <s v="Melbourne"/>
    <n v="3004"/>
    <x v="5"/>
    <s v="Ferguson"/>
    <s v="Peter"/>
    <s v="Small"/>
  </r>
  <r>
    <n v="10120"/>
    <n v="24"/>
    <n v="142.38"/>
    <n v="7"/>
    <n v="3417.12"/>
    <d v="2022-03-01T00:00:00"/>
    <n v="766"/>
    <s v="Shipped"/>
    <s v="Planes"/>
    <n v="118"/>
    <n v="24.379999999999995"/>
    <s v="S700_2834"/>
    <s v="Australian Collectors, Co."/>
    <s v="03 9520 4555"/>
    <s v="636 St Kilda Road"/>
    <s v="Melbourne"/>
    <n v="3004"/>
    <x v="5"/>
    <s v="Ferguson"/>
    <s v="Peter"/>
    <s v="Medium"/>
  </r>
  <r>
    <n v="10114"/>
    <n v="24"/>
    <n v="30.06"/>
    <n v="1"/>
    <n v="721.44"/>
    <d v="2022-02-01T00:00:00"/>
    <n v="794"/>
    <s v="Shipped"/>
    <s v="Classic Cars"/>
    <n v="35"/>
    <n v="-4.9400000000000013"/>
    <s v="S24_2840"/>
    <s v="La Corne D'abondance, Co."/>
    <s v="(1) 42.34.2555"/>
    <s v="265, boulevard Charonne"/>
    <s v="Paris"/>
    <n v="75012"/>
    <x v="4"/>
    <s v="Bertrand"/>
    <s v="Marie"/>
    <s v="Small"/>
  </r>
  <r>
    <n v="10104"/>
    <n v="24"/>
    <n v="144.08000000000001"/>
    <n v="8"/>
    <n v="3457.92"/>
    <d v="2021-12-01T00:00:00"/>
    <n v="856"/>
    <s v="Shipped"/>
    <s v="Classic Cars"/>
    <n v="163"/>
    <n v="-18.919999999999987"/>
    <s v="S18_2238"/>
    <s v="Euro Shopping Channel"/>
    <s v="(91) 555 94 44"/>
    <s v="C/ Moralzarzal, 86"/>
    <s v="Madrid"/>
    <n v="28034"/>
    <x v="8"/>
    <s v="Freyre"/>
    <s v="Diego"/>
    <s v="Medium"/>
  </r>
  <r>
    <n v="10422"/>
    <n v="25"/>
    <n v="51.75"/>
    <n v="1"/>
    <n v="1293.75"/>
    <d v="2024-03-30T00:00:00"/>
    <n v="6"/>
    <s v="In Process"/>
    <s v="Vintage Cars"/>
    <n v="53"/>
    <n v="-1.25"/>
    <s v="S18_1367"/>
    <s v="Diecast Classics Inc."/>
    <n v="2155551555"/>
    <s v="7586 Pompton St."/>
    <s v="Allentown"/>
    <n v="70267"/>
    <x v="1"/>
    <s v="Yu"/>
    <s v="Kyung"/>
    <s v="Small"/>
  </r>
  <r>
    <n v="10107"/>
    <n v="25"/>
    <n v="72.38"/>
    <n v="6"/>
    <n v="1809.5"/>
    <d v="2024-01-03T00:00:00"/>
    <n v="93"/>
    <s v="Shipped"/>
    <s v="Classic Cars"/>
    <n v="117"/>
    <n v="-44.620000000000005"/>
    <s v="S12_3380"/>
    <s v="Scandinavian Gift Ideas"/>
    <s v="0695-34 6555"/>
    <s v="?kergatan 24"/>
    <s v="Boras"/>
    <s v="S-844 67"/>
    <x v="10"/>
    <s v="Larsson"/>
    <s v="Maria"/>
    <s v="Small"/>
  </r>
  <r>
    <n v="10386"/>
    <n v="25"/>
    <n v="54.57"/>
    <n v="7"/>
    <n v="1364.25"/>
    <d v="2024-01-01T00:00:00"/>
    <n v="95"/>
    <s v="Resolved"/>
    <s v="Planes"/>
    <n v="157"/>
    <n v="-102.43"/>
    <s v="S18_1662"/>
    <s v="Euro Shopping Channel"/>
    <s v="(91) 555 94 44"/>
    <s v="C/ Moralzarzal, 86"/>
    <s v="Madrid"/>
    <n v="28034"/>
    <x v="8"/>
    <s v="Freyre"/>
    <s v="Diego"/>
    <s v="Small"/>
  </r>
  <r>
    <n v="10385"/>
    <n v="25"/>
    <n v="77.34"/>
    <n v="1"/>
    <n v="1933.5"/>
    <d v="2023-12-28T00:00:00"/>
    <n v="99"/>
    <s v="Shipped"/>
    <s v="Ships"/>
    <n v="66"/>
    <n v="11.340000000000003"/>
    <s v="S700_1138"/>
    <s v="Mini Gifts Distributors Ltd."/>
    <n v="4155551450"/>
    <s v="5677 Strong St."/>
    <s v="San Rafael"/>
    <n v="97562"/>
    <x v="1"/>
    <s v="Nelson"/>
    <s v="Valarie"/>
    <s v="Small"/>
  </r>
  <r>
    <n v="10382"/>
    <n v="25"/>
    <n v="88"/>
    <n v="5"/>
    <n v="2200"/>
    <d v="2023-12-17T00:00:00"/>
    <n v="110"/>
    <s v="Shipped"/>
    <s v="Classic Cars"/>
    <n v="163"/>
    <n v="-75"/>
    <s v="S18_2238"/>
    <s v="Mini Gifts Distributors Ltd."/>
    <n v="4155551450"/>
    <s v="5677 Strong St."/>
    <s v="San Rafael"/>
    <n v="97562"/>
    <x v="1"/>
    <s v="Nelson"/>
    <s v="Valarie"/>
    <s v="Small"/>
  </r>
  <r>
    <n v="10375"/>
    <n v="25"/>
    <n v="66.73"/>
    <n v="10"/>
    <n v="1668.25"/>
    <d v="2023-12-03T00:00:00"/>
    <n v="124"/>
    <s v="Shipped"/>
    <s v="Planes"/>
    <n v="118"/>
    <n v="-51.269999999999996"/>
    <s v="S700_2834"/>
    <s v="La Rochelle Gifts"/>
    <s v="40.67.8555"/>
    <s v="67, rue des Cinquante Otages"/>
    <s v="Nantes"/>
    <n v="44000"/>
    <x v="4"/>
    <s v="Labrune"/>
    <s v="Janine"/>
    <s v="Small"/>
  </r>
  <r>
    <n v="10373"/>
    <n v="25"/>
    <n v="64.97"/>
    <n v="9"/>
    <n v="1624.25"/>
    <d v="2023-12-01T00:00:00"/>
    <n v="126"/>
    <s v="Shipped"/>
    <s v="Planes"/>
    <n v="49"/>
    <n v="15.969999999999999"/>
    <s v="S72_1253"/>
    <s v="Oulu Toy Supplies, Inc."/>
    <s v="981-443655"/>
    <s v="Torikatu 38"/>
    <s v="Oulu"/>
    <n v="90110"/>
    <x v="15"/>
    <s v="Koskitalo"/>
    <s v="Pirkko"/>
    <s v="Small"/>
  </r>
  <r>
    <n v="10372"/>
    <n v="25"/>
    <n v="84.71"/>
    <n v="5"/>
    <n v="2117.75"/>
    <d v="2023-11-26T00:00:00"/>
    <n v="131"/>
    <s v="Shipped"/>
    <s v="Trains"/>
    <n v="100"/>
    <n v="-15.290000000000006"/>
    <s v="S18_3259"/>
    <s v="Tokyo Collectables, Ltd"/>
    <s v="+81 3 3584 0555"/>
    <s v="2-2-8 Roppongi"/>
    <s v="Minato-ku"/>
    <s v="106-0032"/>
    <x v="7"/>
    <s v="Shimamura"/>
    <s v="Akiko"/>
    <s v="Small"/>
  </r>
  <r>
    <n v="10371"/>
    <n v="25"/>
    <n v="104.09"/>
    <n v="7"/>
    <n v="2602.25"/>
    <d v="2023-11-23T00:00:00"/>
    <n v="134"/>
    <s v="Shipped"/>
    <s v="Classic Cars"/>
    <n v="163"/>
    <n v="-58.91"/>
    <s v="S18_2238"/>
    <s v="Mini Gifts Distributors Ltd."/>
    <n v="4155551450"/>
    <s v="5677 Strong St."/>
    <s v="San Rafael"/>
    <n v="97562"/>
    <x v="1"/>
    <s v="Nelson"/>
    <s v="Valarie"/>
    <s v="Small"/>
  </r>
  <r>
    <n v="10371"/>
    <n v="25"/>
    <n v="97.27"/>
    <n v="12"/>
    <n v="2431.75"/>
    <d v="2023-11-23T00:00:00"/>
    <n v="134"/>
    <s v="Shipped"/>
    <s v="Classic Cars"/>
    <n v="57"/>
    <n v="40.269999999999996"/>
    <s v="S24_1444"/>
    <s v="Mini Gifts Distributors Ltd."/>
    <n v="4155551450"/>
    <s v="5677 Strong St."/>
    <s v="San Rafael"/>
    <n v="97562"/>
    <x v="1"/>
    <s v="Nelson"/>
    <s v="Valarie"/>
    <s v="Small"/>
  </r>
  <r>
    <n v="10370"/>
    <n v="25"/>
    <n v="126.41"/>
    <n v="3"/>
    <n v="3160.25"/>
    <d v="2023-11-20T00:00:00"/>
    <n v="137"/>
    <s v="Shipped"/>
    <s v="Trucks and Buses"/>
    <n v="64"/>
    <n v="62.41"/>
    <s v="S32_3522"/>
    <s v="Anna's Decorations, Ltd"/>
    <s v="02 9936 8555"/>
    <s v="201 Miller Street"/>
    <s v="North Sydney"/>
    <n v="2060"/>
    <x v="5"/>
    <s v="O'Hara"/>
    <s v="Anna"/>
    <s v="Medium"/>
  </r>
  <r>
    <n v="10361"/>
    <n v="25"/>
    <n v="62.46"/>
    <n v="1"/>
    <n v="1561.5"/>
    <d v="2023-10-17T00:00:00"/>
    <n v="171"/>
    <s v="Shipped"/>
    <s v="Planes"/>
    <n v="72"/>
    <n v="-9.5399999999999991"/>
    <s v="S24_4278"/>
    <s v="Souveniers And Things Co."/>
    <s v="+61 2 9495 8555"/>
    <s v="Monitor Money Building, 815 Pacific Hwy"/>
    <s v="Chatswood"/>
    <n v="2067"/>
    <x v="5"/>
    <s v="Huxley"/>
    <s v="Adrian"/>
    <s v="Small"/>
  </r>
  <r>
    <n v="10359"/>
    <n v="25"/>
    <n v="64.930000000000007"/>
    <n v="4"/>
    <n v="1623.25"/>
    <d v="2023-10-15T00:00:00"/>
    <n v="173"/>
    <s v="Shipped"/>
    <s v="Trains"/>
    <n v="58"/>
    <n v="6.9300000000000068"/>
    <s v="S50_1514"/>
    <s v="Reims Collectables"/>
    <s v="26.47.1555"/>
    <s v="59 rue de l'Abbaye"/>
    <s v="Reims"/>
    <n v="51100"/>
    <x v="4"/>
    <s v="Henriot"/>
    <s v="Paul"/>
    <s v="Small"/>
  </r>
  <r>
    <n v="10357"/>
    <n v="25"/>
    <n v="104.17"/>
    <n v="3"/>
    <n v="2604.25"/>
    <d v="2023-10-10T00:00:00"/>
    <n v="178"/>
    <s v="Shipped"/>
    <s v="Vintage Cars"/>
    <n v="99"/>
    <n v="5.1700000000000017"/>
    <s v="S18_3320"/>
    <s v="Mini Gifts Distributors Ltd."/>
    <n v="4155551450"/>
    <s v="5677 Strong St."/>
    <s v="San Rafael"/>
    <n v="97562"/>
    <x v="1"/>
    <s v="Nelson"/>
    <s v="Valarie"/>
    <s v="Small"/>
  </r>
  <r>
    <n v="10358"/>
    <n v="25"/>
    <n v="101.13"/>
    <n v="13"/>
    <n v="2528.25"/>
    <d v="2023-10-10T00:00:00"/>
    <n v="178"/>
    <s v="Shipped"/>
    <s v="Classic Cars"/>
    <n v="143"/>
    <n v="-41.870000000000005"/>
    <s v="S18_4027"/>
    <s v="Euro Shopping Channel"/>
    <s v="(91) 555 94 44"/>
    <s v="C/ Moralzarzal, 86"/>
    <s v="Madrid"/>
    <n v="28034"/>
    <x v="8"/>
    <s v="Freyre"/>
    <s v="Diego"/>
    <s v="Small"/>
  </r>
  <r>
    <n v="10355"/>
    <n v="25"/>
    <n v="168.14"/>
    <n v="2"/>
    <n v="4203.5"/>
    <d v="2023-10-07T00:00:00"/>
    <n v="181"/>
    <s v="Shipped"/>
    <s v="Classic Cars"/>
    <n v="148"/>
    <n v="20.139999999999986"/>
    <s v="S18_4721"/>
    <s v="Euro Shopping Channel"/>
    <s v="(91) 555 94 44"/>
    <s v="C/ Moralzarzal, 86"/>
    <s v="Madrid"/>
    <n v="28034"/>
    <x v="8"/>
    <s v="Freyre"/>
    <s v="Diego"/>
    <s v="Medium"/>
  </r>
  <r>
    <n v="10351"/>
    <n v="25"/>
    <n v="74.680000000000007"/>
    <n v="5"/>
    <n v="1867"/>
    <d v="2023-10-03T00:00:00"/>
    <n v="185"/>
    <s v="Shipped"/>
    <s v="Planes"/>
    <n v="68"/>
    <n v="6.6800000000000068"/>
    <s v="S24_2841"/>
    <s v="Stylish Desk Decors, Co."/>
    <s v="(171) 555-0297"/>
    <s v="35 King George"/>
    <s v="London"/>
    <s v="WX3 6FW"/>
    <x v="9"/>
    <s v="Brown"/>
    <s v="Ann"/>
    <s v="Small"/>
  </r>
  <r>
    <n v="10350"/>
    <n v="25"/>
    <n v="60.34"/>
    <n v="10"/>
    <n v="1508.5"/>
    <d v="2023-10-02T00:00:00"/>
    <n v="186"/>
    <s v="Shipped"/>
    <s v="Vintage Cars"/>
    <n v="83"/>
    <n v="-22.659999999999997"/>
    <s v="S24_3816"/>
    <s v="Euro Shopping Channel"/>
    <s v="(91) 555 94 44"/>
    <s v="C/ Moralzarzal, 86"/>
    <s v="Madrid"/>
    <n v="28034"/>
    <x v="8"/>
    <s v="Freyre"/>
    <s v="Diego"/>
    <s v="Small"/>
  </r>
  <r>
    <n v="10350"/>
    <n v="25"/>
    <n v="114.19"/>
    <n v="16"/>
    <n v="2854.75"/>
    <d v="2023-10-02T00:00:00"/>
    <n v="186"/>
    <s v="Shipped"/>
    <s v="Ships"/>
    <n v="99"/>
    <n v="15.189999999999998"/>
    <s v="S700_3962"/>
    <s v="Euro Shopping Channel"/>
    <s v="(91) 555 94 44"/>
    <s v="C/ Moralzarzal, 86"/>
    <s v="Madrid"/>
    <n v="28034"/>
    <x v="8"/>
    <s v="Freyre"/>
    <s v="Diego"/>
    <s v="Small"/>
  </r>
  <r>
    <n v="10346"/>
    <n v="25"/>
    <n v="115.07"/>
    <n v="1"/>
    <n v="2876.75"/>
    <d v="2023-09-29T00:00:00"/>
    <n v="189"/>
    <s v="Shipped"/>
    <s v="Classic Cars"/>
    <n v="90"/>
    <n v="25.069999999999993"/>
    <s v="S24_2766"/>
    <s v="Signal Gift Stores"/>
    <n v="7025551838"/>
    <s v="8489 Strong St."/>
    <s v="Las Vegas"/>
    <n v="83030"/>
    <x v="1"/>
    <s v="King"/>
    <s v="Sue"/>
    <s v="Small"/>
  </r>
  <r>
    <n v="10343"/>
    <n v="25"/>
    <n v="52.32"/>
    <n v="3"/>
    <n v="1308"/>
    <d v="2023-09-24T00:00:00"/>
    <n v="194"/>
    <s v="Shipped"/>
    <s v="Classic Cars"/>
    <n v="132"/>
    <n v="-79.680000000000007"/>
    <s v="S18_2870"/>
    <s v="Reims Collectables"/>
    <s v="26.47.1555"/>
    <s v="59 rue de l'Abbaye"/>
    <s v="Reims"/>
    <n v="51100"/>
    <x v="4"/>
    <s v="Henriot"/>
    <s v="Paul"/>
    <s v="Small"/>
  </r>
  <r>
    <n v="10342"/>
    <n v="25"/>
    <n v="66.739999999999995"/>
    <n v="5"/>
    <n v="1668.5"/>
    <d v="2023-09-24T00:00:00"/>
    <n v="194"/>
    <s v="Shipped"/>
    <s v="Classic Cars"/>
    <n v="80"/>
    <n v="-13.260000000000005"/>
    <s v="S18_3278"/>
    <s v="Australian Collectors, Co."/>
    <s v="03 9520 4555"/>
    <s v="636 St Kilda Road"/>
    <s v="Melbourne"/>
    <n v="3004"/>
    <x v="5"/>
    <s v="Ferguson"/>
    <s v="Peter"/>
    <s v="Small"/>
  </r>
  <r>
    <n v="10107"/>
    <n v="25"/>
    <n v="48.05"/>
    <n v="8"/>
    <n v="1201.25"/>
    <d v="2023-09-21T00:00:00"/>
    <n v="197"/>
    <s v="Shipped"/>
    <s v="Classic Cars"/>
    <n v="136"/>
    <n v="-87.95"/>
    <s v="S10_4757"/>
    <s v="Classic Legends Inc."/>
    <n v="2125558493"/>
    <s v="5905 Pompton St."/>
    <s v="NYC"/>
    <n v="10022"/>
    <x v="1"/>
    <s v="Hernandez"/>
    <s v="Maria"/>
    <s v="Small"/>
  </r>
  <r>
    <n v="10331"/>
    <n v="25"/>
    <n v="123.14"/>
    <n v="9"/>
    <n v="3078.5"/>
    <d v="2023-09-17T00:00:00"/>
    <n v="201"/>
    <s v="Shipped"/>
    <s v="Classic Cars"/>
    <n v="61"/>
    <n v="62.14"/>
    <s v="S24_3371"/>
    <s v="Motor Mint Distributors Inc."/>
    <n v="2155559857"/>
    <s v="11328 Douglas Av."/>
    <s v="Philadelphia"/>
    <n v="71270"/>
    <x v="1"/>
    <s v="Hernandez"/>
    <s v="Rosa"/>
    <s v="Medium"/>
  </r>
  <r>
    <n v="10327"/>
    <n v="25"/>
    <n v="112.19"/>
    <n v="6"/>
    <n v="2804.75"/>
    <d v="2023-09-10T00:00:00"/>
    <n v="208"/>
    <s v="Resolved"/>
    <s v="Planes"/>
    <n v="157"/>
    <n v="-44.81"/>
    <s v="S18_1662"/>
    <s v="Danish Wholesale Imports"/>
    <s v="31 12 3555"/>
    <s v="Vinb'ltet 34"/>
    <s v="Kobenhavn"/>
    <n v="1734"/>
    <x v="11"/>
    <s v="Petersen"/>
    <s v="Jytte"/>
    <s v="Small"/>
  </r>
  <r>
    <n v="10327"/>
    <n v="25"/>
    <n v="45.86"/>
    <n v="5"/>
    <n v="1146.5"/>
    <d v="2023-09-10T00:00:00"/>
    <n v="208"/>
    <s v="Resolved"/>
    <s v="Ships"/>
    <n v="86"/>
    <n v="-40.14"/>
    <s v="S18_3029"/>
    <s v="Danish Wholesale Imports"/>
    <s v="31 12 3555"/>
    <s v="Vinb'ltet 34"/>
    <s v="Kobenhavn"/>
    <n v="1734"/>
    <x v="11"/>
    <s v="Petersen"/>
    <s v="Jytte"/>
    <s v="Small"/>
  </r>
  <r>
    <n v="10324"/>
    <n v="25"/>
    <n v="69.16"/>
    <n v="14"/>
    <n v="1729"/>
    <d v="2023-09-05T00:00:00"/>
    <n v="213"/>
    <s v="Shipped"/>
    <s v="Classic Cars"/>
    <n v="57"/>
    <n v="12.159999999999997"/>
    <s v="S24_1444"/>
    <s v="Vitachrome Inc."/>
    <n v="2125551500"/>
    <s v="2678 Kingston Rd."/>
    <s v="NYC"/>
    <n v="10022"/>
    <x v="1"/>
    <s v="Frick"/>
    <s v="Michael"/>
    <s v="Small"/>
  </r>
  <r>
    <n v="10321"/>
    <n v="25"/>
    <n v="149.36000000000001"/>
    <n v="9"/>
    <n v="3734"/>
    <d v="2023-09-04T00:00:00"/>
    <n v="214"/>
    <s v="Shipped"/>
    <s v="Classic Cars"/>
    <n v="142"/>
    <n v="7.3600000000000136"/>
    <s v="S18_1984"/>
    <s v="FunGiftIdeas.com"/>
    <n v="5085552555"/>
    <s v="1785 First Street"/>
    <s v="New Bedford"/>
    <n v="50553"/>
    <x v="1"/>
    <s v="Benitez"/>
    <s v="Violeta"/>
    <s v="Medium"/>
  </r>
  <r>
    <n v="10320"/>
    <n v="25"/>
    <n v="139.63999999999999"/>
    <n v="5"/>
    <n v="3491"/>
    <d v="2023-09-03T00:00:00"/>
    <n v="215"/>
    <s v="Shipped"/>
    <s v="Classic Cars"/>
    <n v="146"/>
    <n v="-6.3600000000000136"/>
    <s v="S18_3482"/>
    <s v="Volvo Model Replicas, Co"/>
    <s v="0921-12 3555"/>
    <s v="BerguvsvÂ„gen  8"/>
    <s v="Lule"/>
    <s v="S-958 22"/>
    <x v="10"/>
    <s v="Berglund"/>
    <s v="Christina"/>
    <s v="Medium"/>
  </r>
  <r>
    <n v="10316"/>
    <n v="25"/>
    <n v="114.89"/>
    <n v="1"/>
    <n v="2872.25"/>
    <d v="2023-09-01T00:00:00"/>
    <n v="217"/>
    <s v="Shipped"/>
    <s v="Planes"/>
    <n v="109"/>
    <n v="5.8900000000000006"/>
    <s v="S24_1785"/>
    <s v="giftsbymail.co.uk"/>
    <s v="(198) 555-8888"/>
    <s v="Garden House Crowther Way"/>
    <s v="Cowes"/>
    <s v="PO31 7PJ"/>
    <x v="9"/>
    <s v="Bennett"/>
    <s v="Helen"/>
    <s v="Small"/>
  </r>
  <r>
    <n v="10316"/>
    <n v="25"/>
    <n v="92.25"/>
    <n v="16"/>
    <n v="2306.25"/>
    <d v="2023-09-01T00:00:00"/>
    <n v="217"/>
    <s v="Shipped"/>
    <s v="Vintage Cars"/>
    <n v="83"/>
    <n v="9.25"/>
    <s v="S24_3816"/>
    <s v="giftsbymail.co.uk"/>
    <s v="(198) 555-8888"/>
    <s v="Garden House Crowther Way"/>
    <s v="Cowes"/>
    <s v="PO31 7PJ"/>
    <x v="9"/>
    <s v="Bennett"/>
    <s v="Helen"/>
    <s v="Small"/>
  </r>
  <r>
    <n v="10313"/>
    <n v="25"/>
    <n v="182.89"/>
    <n v="3"/>
    <n v="4572.25"/>
    <d v="2023-08-22T00:00:00"/>
    <n v="227"/>
    <s v="Shipped"/>
    <s v="Classic Cars"/>
    <n v="169"/>
    <n v="13.889999999999986"/>
    <s v="S18_3232"/>
    <s v="Canadian Gift Exchange Network"/>
    <s v="(604) 555-3392"/>
    <s v="1900 Oak St."/>
    <s v="Vancouver"/>
    <s v="V3F 2K1"/>
    <x v="14"/>
    <s v="Tannamuri"/>
    <s v="Yoshi"/>
    <s v="Medium"/>
  </r>
  <r>
    <n v="10312"/>
    <n v="25"/>
    <n v="44.21"/>
    <n v="9"/>
    <n v="1105.25"/>
    <d v="2023-08-21T00:00:00"/>
    <n v="228"/>
    <s v="Shipped"/>
    <s v="Vintage Cars"/>
    <n v="53"/>
    <n v="-8.7899999999999991"/>
    <s v="S18_1367"/>
    <s v="Mini Gifts Distributors Ltd."/>
    <n v="4155551450"/>
    <s v="5677 Strong St."/>
    <s v="San Rafael"/>
    <n v="97562"/>
    <x v="1"/>
    <s v="Nelson"/>
    <s v="Valarie"/>
    <s v="Small"/>
  </r>
  <r>
    <n v="10312"/>
    <n v="25"/>
    <n v="155.25"/>
    <n v="11"/>
    <n v="3881.25"/>
    <d v="2023-08-21T00:00:00"/>
    <n v="228"/>
    <s v="Shipped"/>
    <s v="Vintage Cars"/>
    <n v="168"/>
    <n v="-12.75"/>
    <s v="S18_2795"/>
    <s v="Mini Gifts Distributors Ltd."/>
    <n v="4155551450"/>
    <s v="5677 Strong St."/>
    <s v="San Rafael"/>
    <n v="97562"/>
    <x v="1"/>
    <s v="Nelson"/>
    <s v="Valarie"/>
    <s v="Medium"/>
  </r>
  <r>
    <n v="10107"/>
    <n v="25"/>
    <n v="100.19"/>
    <n v="7"/>
    <n v="2504.75"/>
    <d v="2023-08-16T00:00:00"/>
    <n v="233"/>
    <s v="Shipped"/>
    <s v="Classic Cars"/>
    <n v="115"/>
    <n v="-14.810000000000002"/>
    <s v="S12_4675"/>
    <s v="Toms Spezialitten, Ltd"/>
    <s v="0221-5554327"/>
    <s v="Mehrheimerstr. 369"/>
    <s v="Koln"/>
    <n v="50739"/>
    <x v="12"/>
    <s v="Pfalzheim"/>
    <s v="Henriette"/>
    <s v="Small"/>
  </r>
  <r>
    <n v="10311"/>
    <n v="25"/>
    <n v="66.989999999999995"/>
    <n v="2"/>
    <n v="1674.75"/>
    <d v="2023-08-16T00:00:00"/>
    <n v="233"/>
    <s v="Shipped"/>
    <s v="Classic Cars"/>
    <n v="71"/>
    <n v="-4.0100000000000051"/>
    <s v="S18_4933"/>
    <s v="Euro Shopping Channel"/>
    <s v="(91) 555 94 44"/>
    <s v="C/ Moralzarzal, 86"/>
    <s v="Madrid"/>
    <n v="28034"/>
    <x v="8"/>
    <s v="Freyre"/>
    <s v="Diego"/>
    <s v="Small"/>
  </r>
  <r>
    <n v="10311"/>
    <n v="25"/>
    <n v="83.04"/>
    <n v="5"/>
    <n v="2076"/>
    <d v="2023-08-16T00:00:00"/>
    <n v="233"/>
    <s v="Shipped"/>
    <s v="Classic Cars"/>
    <n v="85"/>
    <n v="-1.9599999999999937"/>
    <s v="S24_3191"/>
    <s v="Euro Shopping Channel"/>
    <s v="(91) 555 94 44"/>
    <s v="C/ Moralzarzal, 86"/>
    <s v="Madrid"/>
    <n v="28034"/>
    <x v="8"/>
    <s v="Freyre"/>
    <s v="Diego"/>
    <s v="Small"/>
  </r>
  <r>
    <n v="10307"/>
    <n v="25"/>
    <n v="75.36"/>
    <n v="2"/>
    <n v="1884"/>
    <d v="2023-08-14T00:00:00"/>
    <n v="235"/>
    <s v="Shipped"/>
    <s v="Planes"/>
    <n v="68"/>
    <n v="7.3599999999999994"/>
    <s v="S24_2841"/>
    <s v="Classic Gift Ideas, Inc"/>
    <n v="2155554695"/>
    <s v="782 First Street"/>
    <s v="Philadelphia"/>
    <n v="71270"/>
    <x v="1"/>
    <s v="Cervantes"/>
    <s v="Francisca"/>
    <s v="Small"/>
  </r>
  <r>
    <n v="10297"/>
    <n v="25"/>
    <n v="82.79"/>
    <n v="4"/>
    <n v="2069.75"/>
    <d v="2023-07-16T00:00:00"/>
    <n v="264"/>
    <s v="Shipped"/>
    <s v="Planes"/>
    <n v="84"/>
    <n v="-1.2099999999999937"/>
    <s v="S18_2581"/>
    <s v="Clover Collections, Co."/>
    <s v="+353 1862 1555"/>
    <s v="25 Maiden Lane"/>
    <s v="Dublin"/>
    <n v="2"/>
    <x v="16"/>
    <s v="Cassidy"/>
    <s v="Dean"/>
    <s v="Small"/>
  </r>
  <r>
    <n v="10284"/>
    <n v="25"/>
    <n v="69.599999999999994"/>
    <n v="7"/>
    <n v="1740"/>
    <d v="2023-06-21T00:00:00"/>
    <n v="289"/>
    <s v="Shipped"/>
    <s v="Planes"/>
    <n v="80"/>
    <n v="-10.400000000000006"/>
    <s v="S700_3167"/>
    <s v="Norway Gifts By Mail, Co."/>
    <s v="+47 2212 1555"/>
    <s v="Drammensveien 126 A, PB 744 Sentrum"/>
    <s v="Oslo"/>
    <s v="N 0106"/>
    <x v="17"/>
    <s v="Klaeboe"/>
    <s v="Jan"/>
    <s v="Small"/>
  </r>
  <r>
    <n v="10107"/>
    <n v="25"/>
    <n v="119.68"/>
    <n v="6"/>
    <n v="2992"/>
    <d v="2023-06-20T00:00:00"/>
    <n v="290"/>
    <s v="Shipped"/>
    <s v="Classic Cars"/>
    <n v="136"/>
    <n v="-16.319999999999993"/>
    <s v="S10_4757"/>
    <s v="Royal Canadian Collectables, Ltd."/>
    <s v="(604) 555-4555"/>
    <s v="23 Tsawassen Blvd."/>
    <s v="Tsawassen"/>
    <s v="T2F 8M4"/>
    <x v="14"/>
    <s v="Lincoln"/>
    <s v="Elizabeth"/>
    <s v="Small"/>
  </r>
  <r>
    <n v="10107"/>
    <n v="25"/>
    <n v="117.54"/>
    <n v="13"/>
    <n v="2938.5"/>
    <d v="2023-06-19T00:00:00"/>
    <n v="291"/>
    <s v="Shipped"/>
    <s v="Trucks and Buses"/>
    <n v="136"/>
    <n v="-18.459999999999994"/>
    <s v="S12_1666"/>
    <s v="Diecast Classics Inc."/>
    <n v="2155551555"/>
    <s v="7586 Pompton St."/>
    <s v="Allentown"/>
    <n v="70267"/>
    <x v="1"/>
    <s v="Yu"/>
    <s v="Kyung"/>
    <s v="Small"/>
  </r>
  <r>
    <n v="10281"/>
    <n v="25"/>
    <n v="167.65"/>
    <n v="5"/>
    <n v="4191.25"/>
    <d v="2023-06-19T00:00:00"/>
    <n v="291"/>
    <s v="Shipped"/>
    <s v="Classic Cars"/>
    <n v="169"/>
    <n v="-1.3499999999999943"/>
    <s v="S18_3232"/>
    <s v="Diecast Classics Inc."/>
    <n v="2155551555"/>
    <s v="7586 Pompton St."/>
    <s v="Allentown"/>
    <n v="70267"/>
    <x v="1"/>
    <s v="Yu"/>
    <s v="Kyung"/>
    <s v="Medium"/>
  </r>
  <r>
    <n v="10281"/>
    <n v="25"/>
    <n v="99.29"/>
    <n v="10"/>
    <n v="2482.25"/>
    <d v="2023-06-19T00:00:00"/>
    <n v="291"/>
    <s v="Shipped"/>
    <s v="Trucks and Buses"/>
    <n v="121"/>
    <n v="-21.709999999999994"/>
    <s v="S18_4600"/>
    <s v="Diecast Classics Inc."/>
    <n v="2155551555"/>
    <s v="7586 Pompton St."/>
    <s v="Allentown"/>
    <n v="70267"/>
    <x v="1"/>
    <s v="Yu"/>
    <s v="Kyung"/>
    <s v="Small"/>
  </r>
  <r>
    <n v="10281"/>
    <n v="25"/>
    <n v="111.18"/>
    <n v="6"/>
    <n v="2779.5"/>
    <d v="2023-06-19T00:00:00"/>
    <n v="291"/>
    <s v="Shipped"/>
    <s v="Trucks and Buses"/>
    <n v="127"/>
    <n v="-15.819999999999993"/>
    <s v="S24_2300"/>
    <s v="Diecast Classics Inc."/>
    <n v="2155551555"/>
    <s v="7586 Pompton St."/>
    <s v="Allentown"/>
    <n v="70267"/>
    <x v="1"/>
    <s v="Yu"/>
    <s v="Kyung"/>
    <s v="Small"/>
  </r>
  <r>
    <n v="10280"/>
    <n v="25"/>
    <n v="62.96"/>
    <n v="15"/>
    <n v="1574"/>
    <d v="2023-06-17T00:00:00"/>
    <n v="293"/>
    <s v="Shipped"/>
    <s v="Vintage Cars"/>
    <n v="60"/>
    <n v="2.9600000000000009"/>
    <s v="S18_2248"/>
    <s v="Amica Models &amp; Co."/>
    <s v="011-4988555"/>
    <s v="Via Monte Bianco 34"/>
    <s v="Torino"/>
    <n v="10100"/>
    <x v="6"/>
    <s v="Accorti"/>
    <s v="Paolo"/>
    <s v="Small"/>
  </r>
  <r>
    <n v="10278"/>
    <n v="25"/>
    <n v="126.39"/>
    <n v="9"/>
    <n v="3159.75"/>
    <d v="2023-06-06T00:00:00"/>
    <n v="304"/>
    <s v="Shipped"/>
    <s v="Classic Cars"/>
    <n v="140"/>
    <n v="-13.61"/>
    <s v="S24_3856"/>
    <s v="Signal Gift Stores"/>
    <n v="7025551838"/>
    <s v="8489 Strong St."/>
    <s v="Las Vegas"/>
    <n v="83030"/>
    <x v="1"/>
    <s v="King"/>
    <s v="Sue"/>
    <s v="Medium"/>
  </r>
  <r>
    <n v="10275"/>
    <n v="25"/>
    <n v="95.2"/>
    <n v="11"/>
    <n v="2380"/>
    <d v="2023-05-23T00:00:00"/>
    <n v="318"/>
    <s v="Shipped"/>
    <s v="Planes"/>
    <n v="109"/>
    <n v="-13.799999999999997"/>
    <s v="S24_1785"/>
    <s v="La Rochelle Gifts"/>
    <s v="40.67.8555"/>
    <s v="67, rue des Cinquante Otages"/>
    <s v="Nantes"/>
    <n v="44000"/>
    <x v="4"/>
    <s v="Labrune"/>
    <s v="Janine"/>
    <s v="Small"/>
  </r>
  <r>
    <n v="10271"/>
    <n v="25"/>
    <n v="69.28"/>
    <n v="11"/>
    <n v="1732"/>
    <d v="2023-05-20T00:00:00"/>
    <n v="321"/>
    <s v="Shipped"/>
    <s v="Trucks and Buses"/>
    <n v="60"/>
    <n v="9.2800000000000011"/>
    <s v="S18_2432"/>
    <s v="Mini Gifts Distributors Ltd."/>
    <n v="4155551450"/>
    <s v="5677 Strong St."/>
    <s v="San Rafael"/>
    <n v="97562"/>
    <x v="1"/>
    <s v="Nelson"/>
    <s v="Valarie"/>
    <s v="Small"/>
  </r>
  <r>
    <n v="10272"/>
    <n v="25"/>
    <n v="149.36000000000001"/>
    <n v="5"/>
    <n v="3734"/>
    <d v="2023-05-20T00:00:00"/>
    <n v="321"/>
    <s v="Shipped"/>
    <s v="Classic Cars"/>
    <n v="143"/>
    <n v="6.3600000000000136"/>
    <s v="S18_4027"/>
    <s v="Diecast Classics Inc."/>
    <n v="2155551555"/>
    <s v="7586 Pompton St."/>
    <s v="Allentown"/>
    <n v="70267"/>
    <x v="1"/>
    <s v="Yu"/>
    <s v="Kyung"/>
    <s v="Medium"/>
  </r>
  <r>
    <n v="10261"/>
    <n v="25"/>
    <n v="88.15"/>
    <n v="5"/>
    <n v="2203.75"/>
    <d v="2023-04-17T00:00:00"/>
    <n v="354"/>
    <s v="Shipped"/>
    <s v="Ships"/>
    <n v="100"/>
    <n v="-11.849999999999994"/>
    <s v="S700_3505"/>
    <s v="Quebec Home Shopping Network"/>
    <s v="(514) 555-8054"/>
    <s v="43 rue St. Laurent"/>
    <s v="Montreal"/>
    <s v="H1J 1C3"/>
    <x v="14"/>
    <s v="Fresnisre"/>
    <s v="Jean"/>
    <s v="Small"/>
  </r>
  <r>
    <n v="10107"/>
    <n v="25"/>
    <n v="90.17"/>
    <n v="14"/>
    <n v="2254.25"/>
    <d v="2023-04-01T00:00:00"/>
    <n v="370"/>
    <s v="Cancelled"/>
    <s v="Classic Cars"/>
    <n v="79"/>
    <n v="11.170000000000002"/>
    <s v="S12_3990"/>
    <s v="UK Collectables, Ltd."/>
    <s v="(171) 555-2282"/>
    <s v="Berkeley Gardens 12  Brewery"/>
    <s v="Liverpool"/>
    <s v="WX1 6LT"/>
    <x v="9"/>
    <s v="Devon"/>
    <s v="Elizabeth"/>
    <s v="Small"/>
  </r>
  <r>
    <n v="10252"/>
    <n v="25"/>
    <n v="113.28"/>
    <n v="9"/>
    <n v="2832"/>
    <d v="2023-03-26T00:00:00"/>
    <n v="376"/>
    <s v="Shipped"/>
    <s v="Motorcycles"/>
    <n v="102"/>
    <n v="11.280000000000001"/>
    <s v="S32_4485"/>
    <s v="Auto Canal Petit"/>
    <s v="(1) 47.55.6555"/>
    <s v="25, rue Lauriston"/>
    <s v="Paris"/>
    <n v="75016"/>
    <x v="4"/>
    <s v="Perrier"/>
    <s v="Dominique"/>
    <s v="Small"/>
  </r>
  <r>
    <n v="10249"/>
    <n v="25"/>
    <n v="69.7"/>
    <n v="2"/>
    <n v="1742.5"/>
    <d v="2023-03-08T00:00:00"/>
    <n v="394"/>
    <s v="Shipped"/>
    <s v="Vintage Cars"/>
    <n v="65"/>
    <n v="4.7000000000000028"/>
    <s v="S24_3420"/>
    <s v="Cambridge Collectables Co."/>
    <n v="6175555555"/>
    <s v="4658 Baden Av."/>
    <s v="Cambridge"/>
    <n v="51247"/>
    <x v="1"/>
    <s v="Tseng"/>
    <s v="Kyung"/>
    <s v="Small"/>
  </r>
  <r>
    <n v="10107"/>
    <n v="25"/>
    <n v="175.25"/>
    <n v="3"/>
    <n v="4381.25"/>
    <d v="2023-03-05T00:00:00"/>
    <n v="397"/>
    <s v="Shipped"/>
    <s v="Classic Cars"/>
    <n v="151"/>
    <n v="24.25"/>
    <s v="S12_3148"/>
    <s v="Suominen Souveniers"/>
    <s v="+358 9 8045 555"/>
    <s v="Software Engineering Center, SEC Oy"/>
    <s v="Espoo"/>
    <s v="FIN-02271"/>
    <x v="15"/>
    <s v="Suominen"/>
    <s v="Kalle"/>
    <s v="Medium"/>
  </r>
  <r>
    <n v="10235"/>
    <n v="25"/>
    <n v="103.21"/>
    <n v="8"/>
    <n v="2580.25"/>
    <d v="2023-02-02T00:00:00"/>
    <n v="428"/>
    <s v="Shipped"/>
    <s v="Planes"/>
    <n v="91"/>
    <n v="12.209999999999994"/>
    <s v="S700_1691"/>
    <s v="Royal Canadian Collectables, Ltd."/>
    <s v="(604) 555-4555"/>
    <s v="23 Tsawassen Blvd."/>
    <s v="Tsawassen"/>
    <s v="T2F 8M4"/>
    <x v="14"/>
    <s v="Lincoln"/>
    <s v="Elizabeth"/>
    <s v="Small"/>
  </r>
  <r>
    <n v="10235"/>
    <n v="25"/>
    <n v="96.11"/>
    <n v="2"/>
    <n v="2402.75"/>
    <d v="2023-02-02T00:00:00"/>
    <n v="428"/>
    <s v="Shipped"/>
    <s v="Planes"/>
    <n v="118"/>
    <n v="-21.89"/>
    <s v="S700_2834"/>
    <s v="Royal Canadian Collectables, Ltd."/>
    <s v="(604) 555-4555"/>
    <s v="23 Tsawassen Blvd."/>
    <s v="Tsawassen"/>
    <s v="T2F 8M4"/>
    <x v="14"/>
    <s v="Lincoln"/>
    <s v="Elizabeth"/>
    <s v="Small"/>
  </r>
  <r>
    <n v="10107"/>
    <n v="25"/>
    <n v="138.04"/>
    <n v="13"/>
    <n v="3451"/>
    <d v="2023-01-11T00:00:00"/>
    <n v="450"/>
    <s v="Shipped"/>
    <s v="Trucks and Buses"/>
    <n v="136"/>
    <n v="2.039999999999992"/>
    <s v="S12_1666"/>
    <s v="Mini Gifts Distributors Ltd."/>
    <n v="4155551450"/>
    <s v="5677 Strong St."/>
    <s v="San Rafael"/>
    <n v="97562"/>
    <x v="1"/>
    <s v="Nelson"/>
    <s v="Valarie"/>
    <s v="Medium"/>
  </r>
  <r>
    <n v="10229"/>
    <n v="25"/>
    <n v="111.72"/>
    <n v="8"/>
    <n v="2793"/>
    <d v="2023-01-11T00:00:00"/>
    <n v="450"/>
    <s v="Shipped"/>
    <s v="Trucks and Buses"/>
    <n v="96"/>
    <n v="15.719999999999999"/>
    <s v="S32_1268"/>
    <s v="Mini Gifts Distributors Ltd."/>
    <n v="4155551450"/>
    <s v="5677 Strong St."/>
    <s v="San Rafael"/>
    <n v="97562"/>
    <x v="1"/>
    <s v="Nelson"/>
    <s v="Valarie"/>
    <s v="Small"/>
  </r>
  <r>
    <n v="10227"/>
    <n v="25"/>
    <n v="118.15"/>
    <n v="3"/>
    <n v="2953.75"/>
    <d v="2023-01-02T00:00:00"/>
    <n v="459"/>
    <s v="Shipped"/>
    <s v="Vintage Cars"/>
    <n v="102"/>
    <n v="16.150000000000006"/>
    <s v="S18_1342"/>
    <s v="Saveley &amp; Henriot, Co."/>
    <s v="78.32.5555"/>
    <s v="2, rue du Commerce"/>
    <s v="Lyon"/>
    <n v="69004"/>
    <x v="4"/>
    <s v="Saveley"/>
    <s v="Mary"/>
    <s v="Small"/>
  </r>
  <r>
    <n v="10107"/>
    <n v="25"/>
    <n v="99.82"/>
    <n v="7"/>
    <n v="2495.5"/>
    <d v="2022-12-22T00:00:00"/>
    <n v="470"/>
    <s v="Shipped"/>
    <s v="Classic Cars"/>
    <n v="117"/>
    <n v="-17.180000000000007"/>
    <s v="S12_3380"/>
    <s v="Vida Sport, Ltd"/>
    <s v="0897-034555"/>
    <s v="Grenzacherweg 237"/>
    <s v="Gensve"/>
    <n v="1203"/>
    <x v="13"/>
    <s v="Holz"/>
    <s v="Michael"/>
    <s v="Small"/>
  </r>
  <r>
    <n v="10223"/>
    <n v="25"/>
    <n v="101.39"/>
    <n v="14"/>
    <n v="2534.75"/>
    <d v="2022-12-20T00:00:00"/>
    <n v="472"/>
    <s v="Shipped"/>
    <s v="Planes"/>
    <n v="91"/>
    <n v="10.39"/>
    <s v="S700_1691"/>
    <s v="Australian Collectors, Co."/>
    <s v="03 9520 4555"/>
    <s v="636 St Kilda Road"/>
    <s v="Melbourne"/>
    <n v="3004"/>
    <x v="5"/>
    <s v="Ferguson"/>
    <s v="Peter"/>
    <s v="Small"/>
  </r>
  <r>
    <n v="10213"/>
    <n v="25"/>
    <n v="83.39"/>
    <n v="2"/>
    <n v="2084.75"/>
    <d v="2022-11-22T00:00:00"/>
    <n v="500"/>
    <s v="Shipped"/>
    <s v="Classic Cars"/>
    <n v="71"/>
    <n v="12.39"/>
    <s v="S18_4933"/>
    <s v="Double Decker Gift Stores, Ltd"/>
    <s v="(171) 555-7555"/>
    <s v="120 Hanover Sq."/>
    <s v="London"/>
    <s v="WA1 1DP"/>
    <x v="9"/>
    <s v="Hardy"/>
    <s v="Thomas"/>
    <s v="Small"/>
  </r>
  <r>
    <n v="10211"/>
    <n v="25"/>
    <n v="90.16"/>
    <n v="15"/>
    <n v="2254"/>
    <d v="2022-11-15T00:00:00"/>
    <n v="507"/>
    <s v="Shipped"/>
    <s v="Motorcycles"/>
    <n v="112"/>
    <n v="-21.840000000000003"/>
    <s v="S24_1578"/>
    <s v="Auto Canal Petit"/>
    <s v="(1) 47.55.6555"/>
    <s v="25, rue Lauriston"/>
    <s v="Paris"/>
    <n v="75016"/>
    <x v="4"/>
    <s v="Perrier"/>
    <s v="Dominique"/>
    <s v="Small"/>
  </r>
  <r>
    <n v="10210"/>
    <n v="25"/>
    <n v="112.72"/>
    <n v="6"/>
    <n v="2818"/>
    <d v="2022-11-12T00:00:00"/>
    <n v="510"/>
    <s v="Shipped"/>
    <s v="Planes"/>
    <n v="118"/>
    <n v="-5.2800000000000011"/>
    <s v="S700_2834"/>
    <s v="Osaka Souveniers Co."/>
    <s v="+81 06 6342 5555"/>
    <s v="Dojima Avanza 4F, 1-6-20 Dojima, Kita-ku"/>
    <s v="Osaka"/>
    <s v="530-0003"/>
    <x v="7"/>
    <s v="Kentary"/>
    <s v="Mory"/>
    <s v="Small"/>
  </r>
  <r>
    <n v="10207"/>
    <n v="25"/>
    <n v="157.49"/>
    <n v="11"/>
    <n v="3937.25"/>
    <d v="2022-10-09T00:00:00"/>
    <n v="544"/>
    <s v="Shipped"/>
    <s v="Classic Cars"/>
    <n v="169"/>
    <n v="-11.509999999999991"/>
    <s v="S18_3232"/>
    <s v="Diecast Collectables"/>
    <n v="6175552555"/>
    <s v="6251 Ingle Ln."/>
    <s v="Boston"/>
    <n v="51003"/>
    <x v="1"/>
    <s v="Franco"/>
    <s v="Valarie"/>
    <s v="Medium"/>
  </r>
  <r>
    <n v="10193"/>
    <n v="25"/>
    <n v="76.260000000000005"/>
    <n v="16"/>
    <n v="1906.5"/>
    <d v="2022-09-21T00:00:00"/>
    <n v="562"/>
    <s v="Shipped"/>
    <s v="Classic Cars"/>
    <n v="71"/>
    <n v="5.2600000000000051"/>
    <s v="S18_4933"/>
    <s v="Australian Collectables, Ltd"/>
    <s v="61-9-3844-6555"/>
    <s v="7 Allen Street"/>
    <s v="Glen Waverly"/>
    <n v="3150"/>
    <x v="5"/>
    <s v="Connery"/>
    <s v="Sean"/>
    <s v="Small"/>
  </r>
  <r>
    <n v="10188"/>
    <n v="25"/>
    <n v="101.43"/>
    <n v="2"/>
    <n v="2535.75"/>
    <d v="2022-09-18T00:00:00"/>
    <n v="565"/>
    <s v="Shipped"/>
    <s v="Motorcycles"/>
    <n v="112"/>
    <n v="-10.569999999999993"/>
    <s v="S24_1578"/>
    <s v="Herkku Gifts"/>
    <s v="+47 2267 3215"/>
    <s v="Drammen 121, PR 744 Sentrum"/>
    <s v="Bergen"/>
    <s v="N 5804"/>
    <x v="17"/>
    <s v="Oeztan"/>
    <s v="Veysel"/>
    <s v="Small"/>
  </r>
  <r>
    <n v="10182"/>
    <n v="25"/>
    <n v="87.33"/>
    <n v="3"/>
    <n v="2183.25"/>
    <d v="2022-09-12T00:00:00"/>
    <n v="571"/>
    <s v="Shipped"/>
    <s v="Vintage Cars"/>
    <n v="102"/>
    <n v="-14.670000000000002"/>
    <s v="S18_1342"/>
    <s v="Mini Gifts Distributors Ltd."/>
    <n v="4155551450"/>
    <s v="5677 Strong St."/>
    <s v="San Rafael"/>
    <n v="97562"/>
    <x v="1"/>
    <s v="Nelson"/>
    <s v="Valarie"/>
    <s v="Small"/>
  </r>
  <r>
    <n v="10181"/>
    <n v="25"/>
    <n v="154.47"/>
    <n v="9"/>
    <n v="3861.75"/>
    <d v="2022-09-12T00:00:00"/>
    <n v="571"/>
    <s v="Shipped"/>
    <s v="Classic Cars"/>
    <n v="140"/>
    <n v="14.469999999999999"/>
    <s v="S24_3856"/>
    <s v="Herkku Gifts"/>
    <s v="+47 2267 3215"/>
    <s v="Drammen 121, PR 744 Sentrum"/>
    <s v="Bergen"/>
    <s v="N 5804"/>
    <x v="17"/>
    <s v="Oeztan"/>
    <s v="Veysel"/>
    <s v="Medium"/>
  </r>
  <r>
    <n v="10180"/>
    <n v="25"/>
    <n v="64.2"/>
    <n v="13"/>
    <n v="1605"/>
    <d v="2022-09-11T00:00:00"/>
    <n v="572"/>
    <s v="Shipped"/>
    <s v="Motorcycles"/>
    <n v="60"/>
    <n v="4.2000000000000028"/>
    <s v="S18_2625"/>
    <s v="Daedalus Designs Imports"/>
    <s v="20.16.1555"/>
    <s v="184, chausse de Tournai"/>
    <s v="Lille"/>
    <n v="59000"/>
    <x v="4"/>
    <s v="Rance"/>
    <s v="Martine"/>
    <s v="Small"/>
  </r>
  <r>
    <n v="10165"/>
    <n v="25"/>
    <n v="69.36"/>
    <n v="9"/>
    <n v="1734"/>
    <d v="2022-08-22T00:00:00"/>
    <n v="592"/>
    <s v="Shipped"/>
    <s v="Classic Cars"/>
    <n v="57"/>
    <n v="12.36"/>
    <s v="S24_1444"/>
    <s v="Dragon Souveniers, Ltd."/>
    <s v="+65 221 7555"/>
    <s v="Bronz Sok., Bronz Apt. 3/6 Tesvikiye"/>
    <s v="Singapore"/>
    <n v="79903"/>
    <x v="0"/>
    <s v="Natividad"/>
    <s v="Eric"/>
    <s v="Small"/>
  </r>
  <r>
    <n v="10164"/>
    <n v="25"/>
    <n v="53.83"/>
    <n v="7"/>
    <n v="1345.75"/>
    <d v="2022-08-21T00:00:00"/>
    <n v="593"/>
    <s v="Resolved"/>
    <s v="Vintage Cars"/>
    <n v="50"/>
    <n v="3.8299999999999983"/>
    <s v="S18_4668"/>
    <s v="Mini Auto Werke"/>
    <s v="7675-3555"/>
    <s v="Kirchgasse 6"/>
    <s v="Graz"/>
    <n v="8010"/>
    <x v="3"/>
    <s v="Mendel"/>
    <s v="Roland"/>
    <s v="Small"/>
  </r>
  <r>
    <n v="10161"/>
    <n v="25"/>
    <n v="80.540000000000006"/>
    <n v="1"/>
    <n v="2013.5"/>
    <d v="2022-08-17T00:00:00"/>
    <n v="597"/>
    <s v="Shipped"/>
    <s v="Classic Cars"/>
    <n v="71"/>
    <n v="9.5400000000000063"/>
    <s v="S18_4933"/>
    <s v="Heintze Collectables"/>
    <s v="86 21 3555"/>
    <s v="Smagsloget 45"/>
    <s v="Aaarhus"/>
    <n v="8200"/>
    <x v="11"/>
    <s v="Ibsen"/>
    <s v="Palle"/>
    <s v="Small"/>
  </r>
  <r>
    <n v="10161"/>
    <n v="25"/>
    <n v="110.39"/>
    <n v="2"/>
    <n v="2759.75"/>
    <d v="2022-08-17T00:00:00"/>
    <n v="597"/>
    <s v="Shipped"/>
    <s v="Classic Cars"/>
    <n v="117"/>
    <n v="-6.6099999999999994"/>
    <s v="S24_2887"/>
    <s v="Heintze Collectables"/>
    <s v="86 21 3555"/>
    <s v="Smagsloget 45"/>
    <s v="Aaarhus"/>
    <n v="8200"/>
    <x v="11"/>
    <s v="Ibsen"/>
    <s v="Palle"/>
    <s v="Small"/>
  </r>
  <r>
    <n v="10152"/>
    <n v="25"/>
    <n v="65.31"/>
    <n v="4"/>
    <n v="1632.75"/>
    <d v="2022-07-25T00:00:00"/>
    <n v="620"/>
    <s v="Shipped"/>
    <s v="Classic Cars"/>
    <n v="57"/>
    <n v="8.3100000000000023"/>
    <s v="S24_1444"/>
    <s v="Australian Gift Network, Co"/>
    <s v="61-7-3844-6555"/>
    <s v="31 Duncan St. West End"/>
    <s v="South Brisbane"/>
    <n v="4101"/>
    <x v="5"/>
    <s v="Calaghan"/>
    <s v="Tony"/>
    <s v="Small"/>
  </r>
  <r>
    <n v="10148"/>
    <n v="25"/>
    <n v="169.28"/>
    <n v="12"/>
    <n v="4232"/>
    <d v="2022-07-11T00:00:00"/>
    <n v="634"/>
    <s v="Shipped"/>
    <s v="Classic Cars"/>
    <n v="142"/>
    <n v="27.28"/>
    <s v="S18_1984"/>
    <s v="Anna's Decorations, Ltd"/>
    <s v="02 9936 8555"/>
    <s v="201 Miller Street"/>
    <s v="North Sydney"/>
    <n v="2060"/>
    <x v="5"/>
    <s v="O'Hara"/>
    <s v="Anna"/>
    <s v="Medium"/>
  </r>
  <r>
    <n v="10148"/>
    <n v="25"/>
    <n v="60.26"/>
    <n v="6"/>
    <n v="1506.5"/>
    <d v="2022-07-11T00:00:00"/>
    <n v="634"/>
    <s v="Shipped"/>
    <s v="Classic Cars"/>
    <n v="73"/>
    <n v="-12.740000000000002"/>
    <s v="S24_1046"/>
    <s v="Anna's Decorations, Ltd"/>
    <s v="02 9936 8555"/>
    <s v="201 Miller Street"/>
    <s v="North Sydney"/>
    <n v="2060"/>
    <x v="5"/>
    <s v="O'Hara"/>
    <s v="Anna"/>
    <s v="Small"/>
  </r>
  <r>
    <n v="10147"/>
    <n v="25"/>
    <n v="42.67"/>
    <n v="1"/>
    <n v="1066.75"/>
    <d v="2022-07-05T00:00:00"/>
    <n v="640"/>
    <s v="Shipped"/>
    <s v="Classic Cars"/>
    <n v="37"/>
    <n v="5.6700000000000017"/>
    <s v="S24_2972"/>
    <s v="Collectables For Less Inc."/>
    <n v="6175558555"/>
    <s v="7825 Douglas Av."/>
    <s v="Brickhaven"/>
    <n v="58339"/>
    <x v="1"/>
    <s v="Nelson"/>
    <s v="Allen"/>
    <s v="Small"/>
  </r>
  <r>
    <n v="10136"/>
    <n v="25"/>
    <n v="145.79"/>
    <n v="2"/>
    <n v="3644.75"/>
    <d v="2022-05-04T00:00:00"/>
    <n v="702"/>
    <s v="Shipped"/>
    <s v="Classic Cars"/>
    <n v="141"/>
    <n v="4.789999999999992"/>
    <s v="S18_1129"/>
    <s v="Alpha Cognac"/>
    <s v="61.77.6555"/>
    <s v="1 rue Alsace-Lorraine"/>
    <s v="Toulouse"/>
    <n v="31000"/>
    <x v="4"/>
    <s v="Roulet"/>
    <s v="Annette"/>
    <s v="Medium"/>
  </r>
  <r>
    <n v="10127"/>
    <n v="25"/>
    <n v="137.88"/>
    <n v="5"/>
    <n v="3447"/>
    <d v="2022-04-03T00:00:00"/>
    <n v="733"/>
    <s v="Shipped"/>
    <s v="Classic Cars"/>
    <n v="143"/>
    <n v="-5.1200000000000045"/>
    <s v="S18_4027"/>
    <s v="Muscle Machine Inc"/>
    <n v="2125557413"/>
    <s v="4092 Furth Circle"/>
    <s v="NYC"/>
    <n v="10022"/>
    <x v="1"/>
    <s v="Young"/>
    <s v="Jeff"/>
    <s v="Medium"/>
  </r>
  <r>
    <n v="10124"/>
    <n v="25"/>
    <n v="93.95"/>
    <n v="9"/>
    <n v="2348.75"/>
    <d v="2022-03-21T00:00:00"/>
    <n v="746"/>
    <s v="Shipped"/>
    <s v="Classic Cars"/>
    <n v="117"/>
    <n v="-23.049999999999997"/>
    <s v="S24_2887"/>
    <s v="Signal Gift Stores"/>
    <n v="7025551838"/>
    <s v="8489 Strong St."/>
    <s v="Las Vegas"/>
    <n v="83030"/>
    <x v="1"/>
    <s v="King"/>
    <s v="Sue"/>
    <s v="Small"/>
  </r>
  <r>
    <n v="10122"/>
    <n v="25"/>
    <n v="143.94"/>
    <n v="3"/>
    <n v="3598.5"/>
    <d v="2022-03-08T00:00:00"/>
    <n v="759"/>
    <s v="Shipped"/>
    <s v="Classic Cars"/>
    <n v="169"/>
    <n v="-25.060000000000002"/>
    <s v="S18_3232"/>
    <s v="Marseille Mini Autos"/>
    <s v="91.24.4555"/>
    <s v="12, rue des Bouchers"/>
    <s v="Marseille"/>
    <n v="13008"/>
    <x v="4"/>
    <s v="Lebihan"/>
    <s v="Laurence"/>
    <s v="Medium"/>
  </r>
  <r>
    <n v="10121"/>
    <n v="25"/>
    <n v="86.74"/>
    <n v="3"/>
    <n v="2168.5"/>
    <d v="2022-03-07T00:00:00"/>
    <n v="760"/>
    <s v="Shipped"/>
    <s v="Motorcycles"/>
    <n v="102"/>
    <n v="-15.260000000000005"/>
    <s v="S32_4485"/>
    <s v="Reims Collectables"/>
    <s v="26.47.1555"/>
    <s v="59 rue de l'Abbaye"/>
    <s v="Reims"/>
    <n v="51100"/>
    <x v="4"/>
    <s v="Henriot"/>
    <s v="Paul"/>
    <s v="Small"/>
  </r>
  <r>
    <n v="10119"/>
    <n v="25"/>
    <n v="76.67"/>
    <n v="14"/>
    <n v="1916.75"/>
    <d v="2022-02-28T00:00:00"/>
    <n v="767"/>
    <s v="Shipped"/>
    <s v="Ships"/>
    <n v="66"/>
    <n v="10.670000000000002"/>
    <s v="S700_1138"/>
    <s v="Salzburg Collectables"/>
    <s v="6562-9555"/>
    <s v="Geislweg 14"/>
    <s v="Salzburg"/>
    <n v="5020"/>
    <x v="3"/>
    <s v="Pipps"/>
    <s v="Georg"/>
    <s v="Small"/>
  </r>
  <r>
    <n v="10107"/>
    <n v="25"/>
    <n v="113.83"/>
    <n v="3"/>
    <n v="2845.75"/>
    <d v="2021-12-24T00:00:00"/>
    <n v="833"/>
    <s v="Shipped"/>
    <s v="Motorcycles"/>
    <n v="112"/>
    <n v="1.8299999999999983"/>
    <s v="S24_1578"/>
    <s v="Land of Toys Inc."/>
    <n v="2125557818"/>
    <s v="897 Long Airport Avenue"/>
    <s v="NYC"/>
    <n v="10022"/>
    <x v="1"/>
    <s v="Yu"/>
    <s v="Kwai"/>
    <s v="Small"/>
  </r>
  <r>
    <n v="10105"/>
    <n v="25"/>
    <n v="56.78"/>
    <n v="8"/>
    <n v="1419.5"/>
    <d v="2021-12-11T00:00:00"/>
    <n v="846"/>
    <s v="Shipped"/>
    <s v="Ships"/>
    <n v="54"/>
    <n v="2.7800000000000011"/>
    <s v="S72_3212"/>
    <s v="Danish Wholesale Imports"/>
    <s v="31 12 3555"/>
    <s v="Vinb'ltet 34"/>
    <s v="Kobenhavn"/>
    <n v="1734"/>
    <x v="11"/>
    <s v="Petersen"/>
    <s v="Jytte"/>
    <s v="Small"/>
  </r>
  <r>
    <n v="10103"/>
    <n v="25"/>
    <n v="101.58"/>
    <n v="13"/>
    <n v="2539.5"/>
    <d v="2021-11-29T00:00:00"/>
    <n v="858"/>
    <s v="Shipped"/>
    <s v="Vintage Cars"/>
    <n v="104"/>
    <n v="-2.4200000000000017"/>
    <s v="S18_3136"/>
    <s v="Baane Mini Imports"/>
    <s v="07-98 9555"/>
    <s v="Erling Skakkes gate 78"/>
    <s v="Stavern"/>
    <n v="4110"/>
    <x v="17"/>
    <s v="Bergulfsen"/>
    <s v="Jonas"/>
    <s v="Small"/>
  </r>
  <r>
    <n v="10103"/>
    <n v="25"/>
    <n v="114.92"/>
    <n v="15"/>
    <n v="2873"/>
    <d v="2021-11-29T00:00:00"/>
    <n v="858"/>
    <s v="Shipped"/>
    <s v="Vintage Cars"/>
    <n v="97"/>
    <n v="17.920000000000002"/>
    <s v="S24_4258"/>
    <s v="Baane Mini Imports"/>
    <s v="07-98 9555"/>
    <s v="Erling Skakkes gate 78"/>
    <s v="Stavern"/>
    <n v="4110"/>
    <x v="17"/>
    <s v="Bergulfsen"/>
    <s v="Jonas"/>
    <s v="Small"/>
  </r>
  <r>
    <n v="10101"/>
    <n v="25"/>
    <n v="151.28"/>
    <n v="4"/>
    <n v="3782"/>
    <d v="2021-11-09T00:00:00"/>
    <n v="878"/>
    <s v="Shipped"/>
    <s v="Vintage Cars"/>
    <n v="127"/>
    <n v="24.28"/>
    <s v="S18_2325"/>
    <s v="Blauer See Auto, Co."/>
    <s v="+49 69 66 90 2555"/>
    <s v="Lyonerstr. 34"/>
    <s v="Frankfurt"/>
    <n v="60528"/>
    <x v="12"/>
    <s v="Keitel"/>
    <s v="Roland"/>
    <s v="Medium"/>
  </r>
  <r>
    <n v="10424"/>
    <n v="26"/>
    <n v="59.87"/>
    <n v="4"/>
    <n v="1556.62"/>
    <d v="2024-03-31T00:00:00"/>
    <n v="5"/>
    <s v="In Process"/>
    <s v="Vintage Cars"/>
    <n v="50"/>
    <n v="9.8699999999999974"/>
    <s v="S18_4668"/>
    <s v="Euro Shopping Channel"/>
    <s v="(91) 555 94 44"/>
    <s v="C/ Moralzarzal, 86"/>
    <s v="Madrid"/>
    <n v="28034"/>
    <x v="8"/>
    <s v="Freyre"/>
    <s v="Diego"/>
    <s v="Small"/>
  </r>
  <r>
    <n v="10420"/>
    <n v="26"/>
    <n v="100.66"/>
    <n v="12"/>
    <n v="2617.16"/>
    <d v="2024-03-29T00:00:00"/>
    <n v="7"/>
    <s v="In Process"/>
    <s v="Classic Cars"/>
    <n v="107"/>
    <n v="-6.3400000000000034"/>
    <s v="S24_3432"/>
    <s v="Souveniers And Things Co."/>
    <s v="+61 2 9495 8555"/>
    <s v="Monitor Money Building, 815 Pacific Hwy"/>
    <s v="Chatswood"/>
    <n v="2067"/>
    <x v="5"/>
    <s v="Huxley"/>
    <s v="Adrian"/>
    <s v="Small"/>
  </r>
  <r>
    <n v="10416"/>
    <n v="26"/>
    <n v="61.22"/>
    <n v="7"/>
    <n v="1591.72"/>
    <d v="2024-03-10T00:00:00"/>
    <n v="26"/>
    <s v="Shipped"/>
    <s v="Vintage Cars"/>
    <n v="68"/>
    <n v="-6.7800000000000011"/>
    <s v="S32_4289"/>
    <s v="L'ordine Souveniers"/>
    <s v="0522-556555"/>
    <s v="Strada Provinciale 124"/>
    <s v="Reggio Emilia"/>
    <n v="42100"/>
    <x v="6"/>
    <s v="Moroni"/>
    <s v="Maurizio"/>
    <s v="Small"/>
  </r>
  <r>
    <n v="10412"/>
    <n v="26"/>
    <n v="133.11000000000001"/>
    <n v="3"/>
    <n v="3460.86"/>
    <d v="2024-03-03T00:00:00"/>
    <n v="33"/>
    <s v="Shipped"/>
    <s v="Trucks and Buses"/>
    <n v="115"/>
    <n v="18.110000000000014"/>
    <s v="S50_1392"/>
    <s v="Euro Shopping Channel"/>
    <s v="(91) 555 94 44"/>
    <s v="C/ Moralzarzal, 86"/>
    <s v="Madrid"/>
    <n v="28034"/>
    <x v="8"/>
    <s v="Freyre"/>
    <s v="Diego"/>
    <s v="Medium"/>
  </r>
  <r>
    <n v="10411"/>
    <n v="26"/>
    <n v="111.72"/>
    <n v="1"/>
    <n v="2904.72"/>
    <d v="2024-03-01T00:00:00"/>
    <n v="35"/>
    <s v="Shipped"/>
    <s v="Trucks and Buses"/>
    <n v="96"/>
    <n v="15.719999999999999"/>
    <s v="S32_1268"/>
    <s v="Quebec Home Shopping Network"/>
    <s v="(514) 555-8054"/>
    <s v="43 rue St. Laurent"/>
    <s v="Montreal"/>
    <s v="H1J 1C3"/>
    <x v="14"/>
    <s v="Fresnisre"/>
    <s v="Jean"/>
    <s v="Small"/>
  </r>
  <r>
    <n v="10407"/>
    <n v="26"/>
    <n v="76.430000000000007"/>
    <n v="8"/>
    <n v="1987.18"/>
    <d v="2024-02-22T00:00:00"/>
    <n v="43"/>
    <s v="On Hold"/>
    <s v="Classic Cars"/>
    <n v="73"/>
    <n v="3.4300000000000068"/>
    <s v="S24_1046"/>
    <s v="The Sharp Gifts Warehouse"/>
    <n v="4085553659"/>
    <s v="3086 Ingle Ln."/>
    <s v="San Jose"/>
    <n v="94217"/>
    <x v="1"/>
    <s v="Frick"/>
    <s v="Sue"/>
    <s v="Small"/>
  </r>
  <r>
    <n v="10390"/>
    <n v="26"/>
    <n v="78.11"/>
    <n v="7"/>
    <n v="2030.86"/>
    <d v="2024-01-04T00:00:00"/>
    <n v="92"/>
    <s v="Shipped"/>
    <s v="Vintage Cars"/>
    <n v="168"/>
    <n v="-89.89"/>
    <s v="S18_2795"/>
    <s v="Mini Gifts Distributors Ltd."/>
    <n v="4155551450"/>
    <s v="5677 Strong St."/>
    <s v="San Rafael"/>
    <n v="97562"/>
    <x v="1"/>
    <s v="Nelson"/>
    <s v="Valarie"/>
    <s v="Small"/>
  </r>
  <r>
    <n v="10107"/>
    <n v="26"/>
    <n v="99.04"/>
    <n v="4"/>
    <n v="2575.04"/>
    <d v="2024-01-03T00:00:00"/>
    <n v="93"/>
    <s v="Shipped"/>
    <s v="Classic Cars"/>
    <n v="194"/>
    <n v="-94.96"/>
    <s v="S12_1099"/>
    <s v="Scandinavian Gift Ideas"/>
    <s v="0695-34 6555"/>
    <s v="?kergatan 24"/>
    <s v="Boras"/>
    <s v="S-844 67"/>
    <x v="10"/>
    <s v="Larsson"/>
    <s v="Maria"/>
    <s v="Small"/>
  </r>
  <r>
    <n v="10383"/>
    <n v="26"/>
    <n v="128.47999999999999"/>
    <n v="12"/>
    <n v="3340.48"/>
    <d v="2023-12-22T00:00:00"/>
    <n v="105"/>
    <s v="Shipped"/>
    <s v="Trains"/>
    <n v="100"/>
    <n v="28.47999999999999"/>
    <s v="S18_3259"/>
    <s v="Euro Shopping Channel"/>
    <s v="(91) 555 94 44"/>
    <s v="C/ Moralzarzal, 86"/>
    <s v="Madrid"/>
    <n v="28034"/>
    <x v="8"/>
    <s v="Freyre"/>
    <s v="Diego"/>
    <s v="Medium"/>
  </r>
  <r>
    <n v="10382"/>
    <n v="26"/>
    <n v="104.17"/>
    <n v="6"/>
    <n v="2708.42"/>
    <d v="2023-12-17T00:00:00"/>
    <n v="110"/>
    <s v="Shipped"/>
    <s v="Trucks and Buses"/>
    <n v="96"/>
    <n v="8.1700000000000017"/>
    <s v="S32_1268"/>
    <s v="Mini Gifts Distributors Ltd."/>
    <n v="4155551450"/>
    <s v="5677 Strong St."/>
    <s v="San Rafael"/>
    <n v="97562"/>
    <x v="1"/>
    <s v="Nelson"/>
    <s v="Valarie"/>
    <s v="Small"/>
  </r>
  <r>
    <n v="10371"/>
    <n v="26"/>
    <n v="155.54"/>
    <n v="1"/>
    <n v="4044.04"/>
    <d v="2023-11-23T00:00:00"/>
    <n v="134"/>
    <s v="Shipped"/>
    <s v="Trucks and Buses"/>
    <n v="96"/>
    <n v="59.539999999999992"/>
    <s v="S32_1268"/>
    <s v="Mini Gifts Distributors Ltd."/>
    <n v="4155551450"/>
    <s v="5677 Strong St."/>
    <s v="San Rafael"/>
    <n v="97562"/>
    <x v="1"/>
    <s v="Nelson"/>
    <s v="Valarie"/>
    <s v="Medium"/>
  </r>
  <r>
    <n v="10107"/>
    <n v="26"/>
    <n v="51.15"/>
    <n v="8"/>
    <n v="1329.9"/>
    <d v="2023-10-17T00:00:00"/>
    <n v="171"/>
    <s v="Shipped"/>
    <s v="Motorcycles"/>
    <n v="118"/>
    <n v="-66.849999999999994"/>
    <s v="S10_2016"/>
    <s v="Souveniers And Things Co."/>
    <s v="+61 2 9495 8555"/>
    <s v="Monitor Money Building, 815 Pacific Hwy"/>
    <s v="Chatswood"/>
    <n v="2067"/>
    <x v="5"/>
    <s v="Huxley"/>
    <s v="Adrian"/>
    <s v="Small"/>
  </r>
  <r>
    <n v="10361"/>
    <n v="26"/>
    <n v="142.72999999999999"/>
    <n v="7"/>
    <n v="3710.98"/>
    <d v="2023-10-17T00:00:00"/>
    <n v="171"/>
    <s v="Shipped"/>
    <s v="Planes"/>
    <n v="68"/>
    <n v="74.72999999999999"/>
    <s v="S24_3949"/>
    <s v="Souveniers And Things Co."/>
    <s v="+61 2 9495 8555"/>
    <s v="Monitor Money Building, 815 Pacific Hwy"/>
    <s v="Chatswood"/>
    <n v="2067"/>
    <x v="5"/>
    <s v="Huxley"/>
    <s v="Adrian"/>
    <s v="Medium"/>
  </r>
  <r>
    <n v="10361"/>
    <n v="26"/>
    <n v="105.95"/>
    <n v="9"/>
    <n v="2754.7"/>
    <d v="2023-10-17T00:00:00"/>
    <n v="171"/>
    <s v="Shipped"/>
    <s v="Planes"/>
    <n v="99"/>
    <n v="6.9500000000000028"/>
    <s v="S700_2466"/>
    <s v="Souveniers And Things Co."/>
    <s v="+61 2 9495 8555"/>
    <s v="Monitor Money Building, 815 Pacific Hwy"/>
    <s v="Chatswood"/>
    <n v="2067"/>
    <x v="5"/>
    <s v="Huxley"/>
    <s v="Adrian"/>
    <s v="Small"/>
  </r>
  <r>
    <n v="10356"/>
    <n v="26"/>
    <n v="31.86"/>
    <n v="7"/>
    <n v="828.36"/>
    <d v="2023-10-09T00:00:00"/>
    <n v="179"/>
    <s v="Shipped"/>
    <s v="Vintage Cars"/>
    <n v="44"/>
    <n v="-12.14"/>
    <s v="S24_2022"/>
    <s v="Lyon Souveniers"/>
    <s v="+33 1 46 62 7555"/>
    <s v="27 rue du Colonel Pierre Avia"/>
    <s v="Paris"/>
    <n v="75508"/>
    <x v="4"/>
    <s v="Da Cunha"/>
    <s v="Daniel"/>
    <s v="Small"/>
  </r>
  <r>
    <n v="10356"/>
    <n v="26"/>
    <n v="151.44999999999999"/>
    <n v="4"/>
    <n v="3937.7"/>
    <d v="2023-10-09T00:00:00"/>
    <n v="179"/>
    <s v="Shipped"/>
    <s v="Motorcycles"/>
    <n v="81"/>
    <n v="70.449999999999989"/>
    <s v="S50_4713"/>
    <s v="Lyon Souveniers"/>
    <s v="+33 1 46 62 7555"/>
    <s v="27 rue du Colonel Pierre Avia"/>
    <s v="Paris"/>
    <n v="75508"/>
    <x v="4"/>
    <s v="Da Cunha"/>
    <s v="Daniel"/>
    <s v="Medium"/>
  </r>
  <r>
    <n v="10107"/>
    <n v="26"/>
    <n v="75.47"/>
    <n v="5"/>
    <n v="1962.22"/>
    <d v="2023-10-02T00:00:00"/>
    <n v="186"/>
    <s v="Shipped"/>
    <s v="Classic Cars"/>
    <n v="136"/>
    <n v="-60.53"/>
    <s v="S10_4757"/>
    <s v="Euro Shopping Channel"/>
    <s v="(91) 555 94 44"/>
    <s v="C/ Moralzarzal, 86"/>
    <s v="Madrid"/>
    <n v="28034"/>
    <x v="8"/>
    <s v="Freyre"/>
    <s v="Diego"/>
    <s v="Small"/>
  </r>
  <r>
    <n v="10107"/>
    <n v="26"/>
    <n v="169.56"/>
    <n v="10"/>
    <n v="4408.5600000000004"/>
    <d v="2023-10-01T00:00:00"/>
    <n v="187"/>
    <s v="Shipped"/>
    <s v="Classic Cars"/>
    <n v="173"/>
    <n v="-3.4399999999999977"/>
    <s v="S12_3891"/>
    <s v="Muscle Machine Inc"/>
    <n v="2125557413"/>
    <s v="4092 Furth Circle"/>
    <s v="NYC"/>
    <n v="10022"/>
    <x v="1"/>
    <s v="Young"/>
    <s v="Jeff"/>
    <s v="Medium"/>
  </r>
  <r>
    <n v="10347"/>
    <n v="26"/>
    <n v="102.19"/>
    <n v="12"/>
    <n v="2656.94"/>
    <d v="2023-09-29T00:00:00"/>
    <n v="189"/>
    <s v="Shipped"/>
    <s v="Vintage Cars"/>
    <n v="99"/>
    <n v="3.1899999999999977"/>
    <s v="S18_3320"/>
    <s v="Australian Collectors, Co."/>
    <s v="03 9520 4555"/>
    <s v="636 St Kilda Road"/>
    <s v="Melbourne"/>
    <n v="3004"/>
    <x v="5"/>
    <s v="Ferguson"/>
    <s v="Peter"/>
    <s v="Small"/>
  </r>
  <r>
    <n v="10346"/>
    <n v="26"/>
    <n v="95.88"/>
    <n v="6"/>
    <n v="2492.88"/>
    <d v="2023-09-29T00:00:00"/>
    <n v="189"/>
    <s v="Shipped"/>
    <s v="Classic Cars"/>
    <n v="107"/>
    <n v="-11.120000000000005"/>
    <s v="S24_3432"/>
    <s v="Signal Gift Stores"/>
    <n v="7025551838"/>
    <s v="8489 Strong St."/>
    <s v="Las Vegas"/>
    <n v="83030"/>
    <x v="1"/>
    <s v="King"/>
    <s v="Sue"/>
    <s v="Small"/>
  </r>
  <r>
    <n v="10344"/>
    <n v="26"/>
    <n v="63.43"/>
    <n v="5"/>
    <n v="1649.18"/>
    <d v="2023-09-25T00:00:00"/>
    <n v="193"/>
    <s v="Shipped"/>
    <s v="Classic Cars"/>
    <n v="71"/>
    <n v="-7.57"/>
    <s v="S18_4933"/>
    <s v="Marseille Mini Autos"/>
    <s v="91.24.4555"/>
    <s v="12, rue des Bouchers"/>
    <s v="Marseille"/>
    <n v="13008"/>
    <x v="4"/>
    <s v="Lebihan"/>
    <s v="Laurence"/>
    <s v="Small"/>
  </r>
  <r>
    <n v="10342"/>
    <n v="26"/>
    <n v="55.95"/>
    <n v="8"/>
    <n v="1454.7"/>
    <d v="2023-09-24T00:00:00"/>
    <n v="194"/>
    <s v="Shipped"/>
    <s v="Motorcycles"/>
    <n v="62"/>
    <n v="-6.0499999999999972"/>
    <s v="S18_3782"/>
    <s v="Australian Collectors, Co."/>
    <s v="03 9520 4555"/>
    <s v="636 St Kilda Road"/>
    <s v="Melbourne"/>
    <n v="3004"/>
    <x v="5"/>
    <s v="Ferguson"/>
    <s v="Peter"/>
    <s v="Small"/>
  </r>
  <r>
    <n v="10107"/>
    <n v="26"/>
    <n v="122.62"/>
    <n v="2"/>
    <n v="3188.12"/>
    <d v="2023-09-19T00:00:00"/>
    <n v="199"/>
    <s v="On Hold"/>
    <s v="Classic Cars"/>
    <n v="147"/>
    <n v="-24.379999999999995"/>
    <s v="S10_4962"/>
    <s v="Volvo Model Replicas, Co"/>
    <s v="0921-12 3555"/>
    <s v="BerguvsvÂ„gen  8"/>
    <s v="Lule"/>
    <s v="S-958 22"/>
    <x v="10"/>
    <s v="Berglund"/>
    <s v="Christina"/>
    <s v="Medium"/>
  </r>
  <r>
    <n v="10331"/>
    <n v="26"/>
    <n v="64.900000000000006"/>
    <n v="10"/>
    <n v="1687.4"/>
    <d v="2023-09-17T00:00:00"/>
    <n v="201"/>
    <s v="Shipped"/>
    <s v="Classic Cars"/>
    <n v="132"/>
    <n v="-67.099999999999994"/>
    <s v="S18_2870"/>
    <s v="Motor Mint Distributors Inc."/>
    <n v="2155559857"/>
    <s v="11328 Douglas Av."/>
    <s v="Philadelphia"/>
    <n v="71270"/>
    <x v="1"/>
    <s v="Hernandez"/>
    <s v="Rosa"/>
    <s v="Small"/>
  </r>
  <r>
    <n v="10332"/>
    <n v="26"/>
    <n v="114.58"/>
    <n v="17"/>
    <n v="2979.08"/>
    <d v="2023-09-17T00:00:00"/>
    <n v="201"/>
    <s v="Shipped"/>
    <s v="Vintage Cars"/>
    <n v="62"/>
    <n v="52.58"/>
    <s v="S18_2957"/>
    <s v="AV Stores, Co."/>
    <s v="(171) 555-1555"/>
    <s v="Fauntleroy Circus"/>
    <s v="Manchester"/>
    <s v="EC2 5NT"/>
    <x v="9"/>
    <s v="Ashworth"/>
    <s v="Victoria"/>
    <s v="Small"/>
  </r>
  <r>
    <n v="10331"/>
    <n v="26"/>
    <n v="67.91"/>
    <n v="12"/>
    <n v="1765.66"/>
    <d v="2023-09-17T00:00:00"/>
    <n v="201"/>
    <s v="Shipped"/>
    <s v="Classic Cars"/>
    <n v="141"/>
    <n v="-73.09"/>
    <s v="S18_3685"/>
    <s v="Motor Mint Distributors Inc."/>
    <n v="2155559857"/>
    <s v="11328 Douglas Av."/>
    <s v="Philadelphia"/>
    <n v="71270"/>
    <x v="1"/>
    <s v="Hernandez"/>
    <s v="Rosa"/>
    <s v="Small"/>
  </r>
  <r>
    <n v="10332"/>
    <n v="26"/>
    <n v="85.52"/>
    <n v="10"/>
    <n v="2223.52"/>
    <d v="2023-09-17T00:00:00"/>
    <n v="201"/>
    <s v="Shipped"/>
    <s v="Vintage Cars"/>
    <n v="44"/>
    <n v="41.519999999999996"/>
    <s v="S24_2022"/>
    <s v="AV Stores, Co."/>
    <s v="(171) 555-1555"/>
    <s v="Fauntleroy Circus"/>
    <s v="Manchester"/>
    <s v="EC2 5NT"/>
    <x v="9"/>
    <s v="Ashworth"/>
    <s v="Victoria"/>
    <s v="Small"/>
  </r>
  <r>
    <n v="10107"/>
    <n v="26"/>
    <n v="225.7"/>
    <n v="3"/>
    <n v="5868.2"/>
    <d v="2023-09-15T00:00:00"/>
    <n v="203"/>
    <s v="Shipped"/>
    <s v="Motorcycles"/>
    <n v="193"/>
    <n v="32.699999999999989"/>
    <s v="S10_4698"/>
    <s v="Land of Toys Inc."/>
    <n v="2125557818"/>
    <s v="897 Long Airport Avenue"/>
    <s v="NYC"/>
    <n v="10022"/>
    <x v="1"/>
    <s v="Yu"/>
    <s v="Kwai"/>
    <s v="Medium"/>
  </r>
  <r>
    <n v="10107"/>
    <n v="26"/>
    <n v="58.38"/>
    <n v="7"/>
    <n v="1517.88"/>
    <d v="2023-09-05T00:00:00"/>
    <n v="213"/>
    <s v="Shipped"/>
    <s v="Trucks and Buses"/>
    <n v="118"/>
    <n v="-59.62"/>
    <s v="S12_4473"/>
    <s v="Vitachrome Inc."/>
    <n v="2125551500"/>
    <s v="2678 Kingston Rd."/>
    <s v="NYC"/>
    <n v="10022"/>
    <x v="1"/>
    <s v="Frick"/>
    <s v="Michael"/>
    <s v="Small"/>
  </r>
  <r>
    <n v="10321"/>
    <n v="26"/>
    <n v="155.88"/>
    <n v="13"/>
    <n v="4052.88"/>
    <d v="2023-09-04T00:00:00"/>
    <n v="214"/>
    <s v="Shipped"/>
    <s v="Classic Cars"/>
    <n v="140"/>
    <n v="15.879999999999995"/>
    <s v="S24_3856"/>
    <s v="FunGiftIdeas.com"/>
    <n v="5085552555"/>
    <s v="1785 First Street"/>
    <s v="New Bedford"/>
    <n v="50553"/>
    <x v="1"/>
    <s v="Benitez"/>
    <s v="Violeta"/>
    <s v="Medium"/>
  </r>
  <r>
    <n v="10320"/>
    <n v="26"/>
    <n v="61.23"/>
    <n v="2"/>
    <n v="1591.98"/>
    <d v="2023-09-03T00:00:00"/>
    <n v="215"/>
    <s v="Shipped"/>
    <s v="Classic Cars"/>
    <n v="61"/>
    <n v="0.22999999999999687"/>
    <s v="S24_3371"/>
    <s v="Volvo Model Replicas, Co"/>
    <s v="0921-12 3555"/>
    <s v="BerguvsvÂ„gen  8"/>
    <s v="Lule"/>
    <s v="S-958 22"/>
    <x v="10"/>
    <s v="Berglund"/>
    <s v="Christina"/>
    <s v="Small"/>
  </r>
  <r>
    <n v="10318"/>
    <n v="26"/>
    <n v="86.83"/>
    <n v="6"/>
    <n v="2257.58"/>
    <d v="2023-09-02T00:00:00"/>
    <n v="216"/>
    <s v="Shipped"/>
    <s v="Motorcycles"/>
    <n v="76"/>
    <n v="10.829999999999998"/>
    <s v="S24_2000"/>
    <s v="Diecast Classics Inc."/>
    <n v="2155551555"/>
    <s v="7586 Pompton St."/>
    <s v="Allentown"/>
    <n v="70267"/>
    <x v="1"/>
    <s v="Yu"/>
    <s v="Kyung"/>
    <s v="Small"/>
  </r>
  <r>
    <n v="10311"/>
    <n v="26"/>
    <n v="87.45"/>
    <n v="6"/>
    <n v="2273.6999999999998"/>
    <d v="2023-08-16T00:00:00"/>
    <n v="233"/>
    <s v="Shipped"/>
    <s v="Classic Cars"/>
    <n v="73"/>
    <n v="14.450000000000003"/>
    <s v="S24_1046"/>
    <s v="Euro Shopping Channel"/>
    <s v="(91) 555 94 44"/>
    <s v="C/ Moralzarzal, 86"/>
    <s v="Madrid"/>
    <n v="28034"/>
    <x v="8"/>
    <s v="Freyre"/>
    <s v="Diego"/>
    <s v="Small"/>
  </r>
  <r>
    <n v="10107"/>
    <n v="26"/>
    <n v="179.24"/>
    <n v="4"/>
    <n v="4660.24"/>
    <d v="2023-08-15T00:00:00"/>
    <n v="234"/>
    <s v="Shipped"/>
    <s v="Motorcycles"/>
    <n v="150"/>
    <n v="29.240000000000009"/>
    <s v="S12_2823"/>
    <s v="Baane Mini Imports"/>
    <s v="07-98 9555"/>
    <s v="Erling Skakkes gate 78"/>
    <s v="Stavern"/>
    <n v="4110"/>
    <x v="17"/>
    <s v="Bergulfsen"/>
    <s v="Jonas"/>
    <s v="Medium"/>
  </r>
  <r>
    <n v="10304"/>
    <n v="26"/>
    <n v="85.87"/>
    <n v="8"/>
    <n v="2232.62"/>
    <d v="2023-08-11T00:00:00"/>
    <n v="238"/>
    <s v="Shipped"/>
    <s v="Vintage Cars"/>
    <n v="104"/>
    <n v="-18.129999999999995"/>
    <s v="S18_3136"/>
    <s v="Auto Assoc. &amp; Cie."/>
    <s v="30.59.8555"/>
    <s v="67, avenue de l'Europe"/>
    <s v="Versailles"/>
    <n v="78000"/>
    <x v="4"/>
    <s v="Tonini"/>
    <s v="Daniel"/>
    <s v="Small"/>
  </r>
  <r>
    <n v="10297"/>
    <n v="26"/>
    <n v="109.88"/>
    <n v="2"/>
    <n v="2856.88"/>
    <d v="2023-07-16T00:00:00"/>
    <n v="264"/>
    <s v="Shipped"/>
    <s v="Motorcycles"/>
    <n v="99"/>
    <n v="10.879999999999995"/>
    <s v="S32_1374"/>
    <s v="Clover Collections, Co."/>
    <s v="+353 1862 1555"/>
    <s v="25 Maiden Lane"/>
    <s v="Dublin"/>
    <n v="2"/>
    <x v="16"/>
    <s v="Cassidy"/>
    <s v="Dean"/>
    <s v="Small"/>
  </r>
  <r>
    <n v="10296"/>
    <n v="26"/>
    <n v="48.44"/>
    <n v="1"/>
    <n v="1259.44"/>
    <d v="2023-07-15T00:00:00"/>
    <n v="265"/>
    <s v="Shipped"/>
    <s v="Vintage Cars"/>
    <n v="43"/>
    <n v="5.4399999999999977"/>
    <s v="S50_1341"/>
    <s v="Bavarian Collectables Imports, Co."/>
    <s v="+49 89 61 08 9555"/>
    <s v="Hansastr. 15"/>
    <s v="Munich"/>
    <n v="80686"/>
    <x v="12"/>
    <s v="Donnermeyer"/>
    <s v="Michael"/>
    <s v="Small"/>
  </r>
  <r>
    <n v="10295"/>
    <n v="26"/>
    <n v="75.34"/>
    <n v="4"/>
    <n v="1958.84"/>
    <d v="2023-07-10T00:00:00"/>
    <n v="270"/>
    <s v="Shipped"/>
    <s v="Ships"/>
    <n v="66"/>
    <n v="9.3400000000000034"/>
    <s v="S700_1138"/>
    <s v="Gifts4AllAges.com"/>
    <n v="6175559555"/>
    <s v="8616 Spinnaker Dr."/>
    <s v="Boston"/>
    <n v="51003"/>
    <x v="1"/>
    <s v="Yoshido"/>
    <s v="Juri"/>
    <s v="Small"/>
  </r>
  <r>
    <n v="10292"/>
    <n v="26"/>
    <n v="175.19"/>
    <n v="7"/>
    <n v="4554.9399999999996"/>
    <d v="2023-07-08T00:00:00"/>
    <n v="272"/>
    <s v="Shipped"/>
    <s v="Classic Cars"/>
    <n v="163"/>
    <n v="12.189999999999998"/>
    <s v="S18_2238"/>
    <s v="Land of Toys Inc."/>
    <n v="2125557818"/>
    <s v="897 Long Airport Avenue"/>
    <s v="NYC"/>
    <n v="10022"/>
    <x v="1"/>
    <s v="Yu"/>
    <s v="Kwai"/>
    <s v="Medium"/>
  </r>
  <r>
    <n v="10291"/>
    <n v="26"/>
    <n v="57.73"/>
    <n v="2"/>
    <n v="1500.98"/>
    <d v="2023-07-08T00:00:00"/>
    <n v="272"/>
    <s v="Shipped"/>
    <s v="Trucks and Buses"/>
    <n v="60"/>
    <n v="-2.2700000000000031"/>
    <s v="S18_2432"/>
    <s v="Scandinavian Gift Ideas"/>
    <s v="0695-34 6555"/>
    <s v="?kergatan 24"/>
    <s v="Boras"/>
    <s v="S-844 67"/>
    <x v="10"/>
    <s v="Larsson"/>
    <s v="Maria"/>
    <s v="Small"/>
  </r>
  <r>
    <n v="10291"/>
    <n v="26"/>
    <n v="83.79"/>
    <n v="3"/>
    <n v="2178.54"/>
    <d v="2023-07-08T00:00:00"/>
    <n v="272"/>
    <s v="Shipped"/>
    <s v="Trucks and Buses"/>
    <n v="96"/>
    <n v="-12.209999999999994"/>
    <s v="S32_1268"/>
    <s v="Scandinavian Gift Ideas"/>
    <s v="0695-34 6555"/>
    <s v="?kergatan 24"/>
    <s v="Boras"/>
    <s v="S-844 67"/>
    <x v="10"/>
    <s v="Larsson"/>
    <s v="Maria"/>
    <s v="Small"/>
  </r>
  <r>
    <n v="10290"/>
    <n v="26"/>
    <n v="96.23"/>
    <n v="2"/>
    <n v="2501.98"/>
    <d v="2023-07-07T00:00:00"/>
    <n v="273"/>
    <s v="Shipped"/>
    <s v="Vintage Cars"/>
    <n v="99"/>
    <n v="-2.769999999999996"/>
    <s v="S18_3320"/>
    <s v="Auto-Moto Classics Inc."/>
    <n v="6175558428"/>
    <s v="16780 Pompton St."/>
    <s v="Brickhaven"/>
    <n v="58339"/>
    <x v="1"/>
    <s v="Taylor"/>
    <s v="Leslie"/>
    <s v="Small"/>
  </r>
  <r>
    <n v="10285"/>
    <n v="26"/>
    <n v="100.01"/>
    <n v="4"/>
    <n v="2600.2600000000002"/>
    <d v="2023-06-27T00:00:00"/>
    <n v="283"/>
    <s v="Shipped"/>
    <s v="Motorcycles"/>
    <n v="102"/>
    <n v="-1.9899999999999949"/>
    <s v="S32_4485"/>
    <s v="Marta's Replicas Co."/>
    <n v="6175558555"/>
    <s v="39323 Spinnaker Dr."/>
    <s v="Cambridge"/>
    <n v="51247"/>
    <x v="1"/>
    <s v="Hernandez"/>
    <s v="Marta"/>
    <s v="Small"/>
  </r>
  <r>
    <n v="10280"/>
    <n v="26"/>
    <n v="141.1"/>
    <n v="16"/>
    <n v="3668.6"/>
    <d v="2023-06-17T00:00:00"/>
    <n v="293"/>
    <s v="Shipped"/>
    <s v="Vintage Cars"/>
    <n v="170"/>
    <n v="-28.900000000000006"/>
    <s v="S18_1749"/>
    <s v="Amica Models &amp; Co."/>
    <s v="011-4988555"/>
    <s v="Via Monte Bianco 34"/>
    <s v="Torino"/>
    <n v="10100"/>
    <x v="6"/>
    <s v="Accorti"/>
    <s v="Paolo"/>
    <s v="Medium"/>
  </r>
  <r>
    <n v="10279"/>
    <n v="26"/>
    <n v="60.58"/>
    <n v="1"/>
    <n v="1575.08"/>
    <d v="2023-06-09T00:00:00"/>
    <n v="301"/>
    <s v="Shipped"/>
    <s v="Classic Cars"/>
    <n v="71"/>
    <n v="-10.420000000000002"/>
    <s v="S18_4933"/>
    <s v="Euro Shopping Channel"/>
    <s v="(91) 555 94 44"/>
    <s v="C/ Moralzarzal, 86"/>
    <s v="Madrid"/>
    <n v="28034"/>
    <x v="8"/>
    <s v="Freyre"/>
    <s v="Diego"/>
    <s v="Small"/>
  </r>
  <r>
    <n v="10273"/>
    <n v="26"/>
    <n v="114.21"/>
    <n v="9"/>
    <n v="2969.46"/>
    <d v="2023-05-21T00:00:00"/>
    <n v="320"/>
    <s v="Shipped"/>
    <s v="Ships"/>
    <n v="99"/>
    <n v="15.209999999999994"/>
    <s v="S700_3962"/>
    <s v="Petit Auto"/>
    <s v="(02) 5554 67"/>
    <s v="Rue Joseph-Bens 532"/>
    <s v="Bruxelles"/>
    <s v="B-1180"/>
    <x v="2"/>
    <s v="Dewey"/>
    <s v="Catherine"/>
    <s v="Small"/>
  </r>
  <r>
    <n v="10107"/>
    <n v="26"/>
    <n v="155.13"/>
    <n v="12"/>
    <n v="4033.38"/>
    <d v="2023-04-15T00:00:00"/>
    <n v="356"/>
    <s v="Shipped"/>
    <s v="Classic Cars"/>
    <n v="147"/>
    <n v="8.1299999999999955"/>
    <s v="S10_4962"/>
    <s v="Handji Gifts&amp; Co"/>
    <s v="+65 224 1555"/>
    <s v="Village Close - 106 Linden Road Sandown"/>
    <s v="Singapore"/>
    <n v="69045"/>
    <x v="0"/>
    <s v="Victorino"/>
    <s v="Wendy"/>
    <s v="Medium"/>
  </r>
  <r>
    <n v="10257"/>
    <n v="26"/>
    <n v="89.29"/>
    <n v="5"/>
    <n v="2321.54"/>
    <d v="2023-04-14T00:00:00"/>
    <n v="357"/>
    <s v="Shipped"/>
    <s v="Vintage Cars"/>
    <n v="99"/>
    <n v="-9.7099999999999937"/>
    <s v="S18_3320"/>
    <s v="The Sharp Gifts Warehouse"/>
    <n v="4085553659"/>
    <s v="3086 Ingle Ln."/>
    <s v="San Jose"/>
    <n v="94217"/>
    <x v="1"/>
    <s v="Frick"/>
    <s v="Sue"/>
    <s v="Small"/>
  </r>
  <r>
    <n v="10253"/>
    <n v="26"/>
    <n v="117.48"/>
    <n v="5"/>
    <n v="3054.48"/>
    <d v="2023-04-01T00:00:00"/>
    <n v="370"/>
    <s v="Cancelled"/>
    <s v="Classic Cars"/>
    <n v="141"/>
    <n v="-23.519999999999996"/>
    <s v="S18_1129"/>
    <s v="UK Collectables, Ltd."/>
    <s v="(171) 555-2282"/>
    <s v="Berkeley Gardens 12  Brewery"/>
    <s v="Liverpool"/>
    <s v="WX1 6LT"/>
    <x v="9"/>
    <s v="Devon"/>
    <s v="Elizabeth"/>
    <s v="Medium"/>
  </r>
  <r>
    <n v="10252"/>
    <n v="26"/>
    <n v="136.9"/>
    <n v="4"/>
    <n v="3559.4"/>
    <d v="2023-03-26T00:00:00"/>
    <n v="376"/>
    <s v="Shipped"/>
    <s v="Classic Cars"/>
    <n v="148"/>
    <n v="-11.099999999999994"/>
    <s v="S18_4721"/>
    <s v="Auto Canal Petit"/>
    <s v="(1) 47.55.6555"/>
    <s v="25, rue Lauriston"/>
    <s v="Paris"/>
    <n v="75016"/>
    <x v="4"/>
    <s v="Perrier"/>
    <s v="Dominique"/>
    <s v="Medium"/>
  </r>
  <r>
    <n v="10251"/>
    <n v="26"/>
    <n v="101.43"/>
    <n v="3"/>
    <n v="2637.18"/>
    <d v="2023-03-18T00:00:00"/>
    <n v="384"/>
    <s v="Shipped"/>
    <s v="Motorcycles"/>
    <n v="112"/>
    <n v="-10.569999999999993"/>
    <s v="S24_1578"/>
    <s v="Tekni Collectables Inc."/>
    <n v="2015559350"/>
    <s v="7476 Moss Rd."/>
    <s v="Newark"/>
    <n v="94019"/>
    <x v="1"/>
    <s v="Brown"/>
    <s v="William"/>
    <s v="Small"/>
  </r>
  <r>
    <n v="10241"/>
    <n v="26"/>
    <n v="81.33"/>
    <n v="7"/>
    <n v="2114.58"/>
    <d v="2023-02-13T00:00:00"/>
    <n v="417"/>
    <s v="Shipped"/>
    <s v="Classic Cars"/>
    <n v="85"/>
    <n v="-3.6700000000000017"/>
    <s v="S24_3191"/>
    <s v="Mini Caravy"/>
    <s v="88.60.1555"/>
    <s v="24, place Kluber"/>
    <s v="Strasbourg"/>
    <n v="67000"/>
    <x v="4"/>
    <s v="Citeaux"/>
    <s v="Frederique"/>
    <s v="Small"/>
  </r>
  <r>
    <n v="10237"/>
    <n v="26"/>
    <n v="52.22"/>
    <n v="1"/>
    <n v="1357.72"/>
    <d v="2023-02-05T00:00:00"/>
    <n v="425"/>
    <s v="Shipped"/>
    <s v="Motorcycles"/>
    <n v="62"/>
    <n v="-9.7800000000000011"/>
    <s v="S18_3782"/>
    <s v="Vitachrome Inc."/>
    <n v="2125551500"/>
    <s v="2678 Kingston Rd."/>
    <s v="NYC"/>
    <n v="10022"/>
    <x v="1"/>
    <s v="Frick"/>
    <s v="Michael"/>
    <s v="Small"/>
  </r>
  <r>
    <n v="10237"/>
    <n v="26"/>
    <n v="79.650000000000006"/>
    <n v="4"/>
    <n v="2070.9"/>
    <d v="2023-02-05T00:00:00"/>
    <n v="425"/>
    <s v="Shipped"/>
    <s v="Motorcycles"/>
    <n v="69"/>
    <n v="10.650000000000006"/>
    <s v="S24_2360"/>
    <s v="Vitachrome Inc."/>
    <n v="2125551500"/>
    <s v="2678 Kingston Rd."/>
    <s v="NYC"/>
    <n v="10022"/>
    <x v="1"/>
    <s v="Frick"/>
    <s v="Michael"/>
    <s v="Small"/>
  </r>
  <r>
    <n v="10237"/>
    <n v="26"/>
    <n v="40.229999999999997"/>
    <n v="2"/>
    <n v="1045.98"/>
    <d v="2023-02-05T00:00:00"/>
    <n v="425"/>
    <s v="Shipped"/>
    <s v="Motorcycles"/>
    <n v="40"/>
    <n v="0.22999999999999687"/>
    <s v="S32_2206"/>
    <s v="Vitachrome Inc."/>
    <n v="2125551500"/>
    <s v="2678 Kingston Rd."/>
    <s v="NYC"/>
    <n v="10022"/>
    <x v="1"/>
    <s v="Frick"/>
    <s v="Michael"/>
    <s v="Small"/>
  </r>
  <r>
    <n v="10232"/>
    <n v="26"/>
    <n v="88.34"/>
    <n v="7"/>
    <n v="2296.84"/>
    <d v="2023-01-20T00:00:00"/>
    <n v="441"/>
    <s v="Shipped"/>
    <s v="Ships"/>
    <n v="86"/>
    <n v="2.3400000000000034"/>
    <s v="S700_1938"/>
    <s v="giftsbymail.co.uk"/>
    <s v="(198) 555-8888"/>
    <s v="Garden House Crowther Way"/>
    <s v="Cowes"/>
    <s v="PO31 7PJ"/>
    <x v="9"/>
    <s v="Bennett"/>
    <s v="Helen"/>
    <s v="Small"/>
  </r>
  <r>
    <n v="10229"/>
    <n v="26"/>
    <n v="144.82"/>
    <n v="4"/>
    <n v="3765.32"/>
    <d v="2023-01-11T00:00:00"/>
    <n v="450"/>
    <s v="Shipped"/>
    <s v="Trucks and Buses"/>
    <n v="122"/>
    <n v="22.819999999999993"/>
    <s v="S18_2319"/>
    <s v="Mini Gifts Distributors Ltd."/>
    <n v="4155551450"/>
    <s v="5677 Strong St."/>
    <s v="San Rafael"/>
    <n v="97562"/>
    <x v="1"/>
    <s v="Nelson"/>
    <s v="Valarie"/>
    <s v="Medium"/>
  </r>
  <r>
    <n v="10227"/>
    <n v="26"/>
    <n v="142.80000000000001"/>
    <n v="10"/>
    <n v="3712.8"/>
    <d v="2023-01-02T00:00:00"/>
    <n v="459"/>
    <s v="Shipped"/>
    <s v="Vintage Cars"/>
    <n v="170"/>
    <n v="-27.199999999999989"/>
    <s v="S18_1749"/>
    <s v="Saveley &amp; Henriot, Co."/>
    <s v="78.32.5555"/>
    <s v="2, rue du Commerce"/>
    <s v="Lyon"/>
    <n v="69004"/>
    <x v="4"/>
    <s v="Saveley"/>
    <s v="Mary"/>
    <s v="Medium"/>
  </r>
  <r>
    <n v="10223"/>
    <n v="26"/>
    <n v="67.2"/>
    <n v="15"/>
    <n v="1747.2"/>
    <d v="2022-12-20T00:00:00"/>
    <n v="472"/>
    <s v="Shipped"/>
    <s v="Planes"/>
    <n v="80"/>
    <n v="-12.799999999999997"/>
    <s v="S700_3167"/>
    <s v="Australian Collectors, Co."/>
    <s v="03 9520 4555"/>
    <s v="636 St Kilda Road"/>
    <s v="Melbourne"/>
    <n v="3004"/>
    <x v="5"/>
    <s v="Ferguson"/>
    <s v="Peter"/>
    <s v="Small"/>
  </r>
  <r>
    <n v="10222"/>
    <n v="26"/>
    <n v="102.29"/>
    <n v="8"/>
    <n v="2659.54"/>
    <d v="2022-12-19T00:00:00"/>
    <n v="473"/>
    <s v="Shipped"/>
    <s v="Ships"/>
    <n v="90"/>
    <n v="12.290000000000006"/>
    <s v="S700_2047"/>
    <s v="Collectable Mini Designs Co."/>
    <n v="7605558146"/>
    <s v="361 Furth Circle"/>
    <s v="San Diego"/>
    <n v="91217"/>
    <x v="1"/>
    <s v="Thompson"/>
    <s v="Valarie"/>
    <s v="Small"/>
  </r>
  <r>
    <n v="10220"/>
    <n v="26"/>
    <n v="56.07"/>
    <n v="8"/>
    <n v="1457.82"/>
    <d v="2022-12-12T00:00:00"/>
    <n v="480"/>
    <s v="Shipped"/>
    <s v="Classic Cars"/>
    <n v="57"/>
    <n v="-0.92999999999999972"/>
    <s v="S24_1444"/>
    <s v="Clover Collections, Co."/>
    <s v="+353 1862 1555"/>
    <s v="25 Maiden Lane"/>
    <s v="Dublin"/>
    <n v="2"/>
    <x v="16"/>
    <s v="Cassidy"/>
    <s v="Dean"/>
    <s v="Small"/>
  </r>
  <r>
    <n v="10210"/>
    <n v="26"/>
    <n v="99.72"/>
    <n v="14"/>
    <n v="2592.7199999999998"/>
    <d v="2022-11-12T00:00:00"/>
    <n v="510"/>
    <s v="Shipped"/>
    <s v="Planes"/>
    <n v="99"/>
    <n v="0.71999999999999886"/>
    <s v="S700_2466"/>
    <s v="Osaka Souveniers Co."/>
    <s v="+81 06 6342 5555"/>
    <s v="Dojima Avanza 4F, 1-6-20 Dojima, Kita-ku"/>
    <s v="Osaka"/>
    <s v="530-0003"/>
    <x v="7"/>
    <s v="Kentary"/>
    <s v="Mory"/>
    <s v="Small"/>
  </r>
  <r>
    <n v="10107"/>
    <n v="26"/>
    <n v="120.86"/>
    <n v="14"/>
    <n v="3142.36"/>
    <d v="2022-11-02T00:00:00"/>
    <n v="520"/>
    <s v="Shipped"/>
    <s v="Classic Cars"/>
    <n v="151"/>
    <n v="-30.14"/>
    <s v="S12_3148"/>
    <s v="Saveley &amp; Henriot, Co."/>
    <s v="78.32.5555"/>
    <s v="2, rue du Commerce"/>
    <s v="Lyon"/>
    <n v="69004"/>
    <x v="4"/>
    <s v="Saveley"/>
    <s v="Mary"/>
    <s v="Medium"/>
  </r>
  <r>
    <n v="10204"/>
    <n v="26"/>
    <n v="123.32"/>
    <n v="1"/>
    <n v="3206.32"/>
    <d v="2022-10-02T00:00:00"/>
    <n v="551"/>
    <s v="Shipped"/>
    <s v="Vintage Cars"/>
    <n v="127"/>
    <n v="-3.6800000000000068"/>
    <s v="S18_2325"/>
    <s v="Muscle Machine Inc"/>
    <n v="2125557413"/>
    <s v="4092 Furth Circle"/>
    <s v="NYC"/>
    <n v="10022"/>
    <x v="1"/>
    <s v="Young"/>
    <s v="Jeff"/>
    <s v="Medium"/>
  </r>
  <r>
    <n v="10107"/>
    <n v="26"/>
    <n v="163.99"/>
    <n v="4"/>
    <n v="4263.74"/>
    <d v="2022-09-25T00:00:00"/>
    <n v="558"/>
    <s v="Shipped"/>
    <s v="Classic Cars"/>
    <n v="147"/>
    <n v="16.990000000000009"/>
    <s v="S10_4962"/>
    <s v="Saveley &amp; Henriot, Co."/>
    <s v="78.32.5555"/>
    <s v="2, rue du Commerce"/>
    <s v="Lyon"/>
    <n v="69004"/>
    <x v="4"/>
    <s v="Saveley"/>
    <s v="Mary"/>
    <s v="Medium"/>
  </r>
  <r>
    <n v="10194"/>
    <n v="26"/>
    <n v="89.01"/>
    <n v="6"/>
    <n v="2314.2600000000002"/>
    <d v="2022-09-25T00:00:00"/>
    <n v="558"/>
    <s v="Shipped"/>
    <s v="Classic Cars"/>
    <n v="101"/>
    <n v="-11.989999999999995"/>
    <s v="S700_2824"/>
    <s v="Saveley &amp; Henriot, Co."/>
    <s v="78.32.5555"/>
    <s v="2, rue du Commerce"/>
    <s v="Lyon"/>
    <n v="69004"/>
    <x v="4"/>
    <s v="Saveley"/>
    <s v="Mary"/>
    <s v="Small"/>
  </r>
  <r>
    <n v="10193"/>
    <n v="26"/>
    <n v="29.21"/>
    <n v="10"/>
    <n v="759.46"/>
    <d v="2022-09-21T00:00:00"/>
    <n v="562"/>
    <s v="Shipped"/>
    <s v="Vintage Cars"/>
    <n v="33"/>
    <n v="-3.7899999999999991"/>
    <s v="S24_1937"/>
    <s v="Australian Collectables, Ltd"/>
    <s v="61-9-3844-6555"/>
    <s v="7 Allen Street"/>
    <s v="Glen Waverly"/>
    <n v="3150"/>
    <x v="5"/>
    <s v="Connery"/>
    <s v="Sean"/>
    <s v="Small"/>
  </r>
  <r>
    <n v="10192"/>
    <n v="26"/>
    <n v="150.71"/>
    <n v="12"/>
    <n v="3918.46"/>
    <d v="2022-09-20T00:00:00"/>
    <n v="563"/>
    <s v="Shipped"/>
    <s v="Classic Cars"/>
    <n v="169"/>
    <n v="-18.289999999999992"/>
    <s v="S18_3232"/>
    <s v="Online Diecast Creations Co."/>
    <n v="6035558647"/>
    <s v="2304 Long Airport Avenue"/>
    <s v="Nashua"/>
    <n v="62005"/>
    <x v="1"/>
    <s v="Young"/>
    <s v="Valarie"/>
    <s v="Medium"/>
  </r>
  <r>
    <n v="10107"/>
    <n v="26"/>
    <n v="148.24"/>
    <n v="9"/>
    <n v="3854.24"/>
    <d v="2022-09-14T00:00:00"/>
    <n v="569"/>
    <s v="Shipped"/>
    <s v="Classic Cars"/>
    <n v="136"/>
    <n v="12.240000000000009"/>
    <s v="S10_4757"/>
    <s v="Double Decker Gift Stores, Ltd"/>
    <s v="(171) 555-7555"/>
    <s v="120 Hanover Sq."/>
    <s v="London"/>
    <s v="WA1 1DP"/>
    <x v="9"/>
    <s v="Hardy"/>
    <s v="Thomas"/>
    <s v="Medium"/>
  </r>
  <r>
    <n v="10107"/>
    <n v="26"/>
    <n v="136.28"/>
    <n v="1"/>
    <n v="3543.28"/>
    <d v="2022-09-06T00:00:00"/>
    <n v="577"/>
    <s v="Shipped"/>
    <s v="Trucks and Buses"/>
    <n v="118"/>
    <n v="18.28"/>
    <s v="S12_4473"/>
    <s v="Stylish Desk Decors, Co."/>
    <s v="(171) 555-0297"/>
    <s v="35 King George"/>
    <s v="London"/>
    <s v="WX3 6FW"/>
    <x v="9"/>
    <s v="Brown"/>
    <s v="Ann"/>
    <s v="Medium"/>
  </r>
  <r>
    <n v="10173"/>
    <n v="26"/>
    <n v="57.51"/>
    <n v="12"/>
    <n v="1495.26"/>
    <d v="2022-09-05T00:00:00"/>
    <n v="578"/>
    <s v="Shipped"/>
    <s v="Vintage Cars"/>
    <n v="60"/>
    <n v="-2.490000000000002"/>
    <s v="S18_2248"/>
    <s v="Rovelli Gifts"/>
    <s v="035-640555"/>
    <s v="Via Ludovico il Moro 22"/>
    <s v="Bergamo"/>
    <n v="24100"/>
    <x v="6"/>
    <s v="Rovelli"/>
    <s v="Giovanni"/>
    <s v="Small"/>
  </r>
  <r>
    <n v="10169"/>
    <n v="26"/>
    <n v="39.83"/>
    <n v="9"/>
    <n v="1035.58"/>
    <d v="2022-09-04T00:00:00"/>
    <n v="579"/>
    <s v="Shipped"/>
    <s v="Motorcycles"/>
    <n v="40"/>
    <n v="-0.17000000000000171"/>
    <s v="S32_2206"/>
    <s v="Anna's Decorations, Ltd"/>
    <s v="02 9936 8555"/>
    <s v="201 Miller Street"/>
    <s v="North Sydney"/>
    <n v="2060"/>
    <x v="5"/>
    <s v="O'Hara"/>
    <s v="Anna"/>
    <s v="Small"/>
  </r>
  <r>
    <n v="10166"/>
    <n v="26"/>
    <n v="73.73"/>
    <n v="1"/>
    <n v="1916.98"/>
    <d v="2022-08-21T00:00:00"/>
    <n v="593"/>
    <s v="Shipped"/>
    <s v="Vintage Cars"/>
    <n v="87"/>
    <n v="-13.269999999999996"/>
    <s v="S18_4522"/>
    <s v="FunGiftIdeas.com"/>
    <n v="5085552555"/>
    <s v="1785 First Street"/>
    <s v="New Bedford"/>
    <n v="50553"/>
    <x v="1"/>
    <s v="Benitez"/>
    <s v="Violeta"/>
    <s v="Small"/>
  </r>
  <r>
    <n v="10151"/>
    <n v="26"/>
    <n v="123.85"/>
    <n v="1"/>
    <n v="3220.1"/>
    <d v="2022-07-21T00:00:00"/>
    <n v="624"/>
    <s v="Shipped"/>
    <s v="Trucks and Buses"/>
    <n v="115"/>
    <n v="8.8499999999999943"/>
    <s v="S50_1392"/>
    <s v="Oulu Toy Supplies, Inc."/>
    <s v="981-443655"/>
    <s v="Torikatu 38"/>
    <s v="Oulu"/>
    <n v="90110"/>
    <x v="15"/>
    <s v="Koskitalo"/>
    <s v="Pirkko"/>
    <s v="Medium"/>
  </r>
  <r>
    <n v="10150"/>
    <n v="26"/>
    <n v="107.86"/>
    <n v="10"/>
    <n v="2804.36"/>
    <d v="2022-07-19T00:00:00"/>
    <n v="626"/>
    <s v="Shipped"/>
    <s v="Vintage Cars"/>
    <n v="104"/>
    <n v="3.8599999999999994"/>
    <s v="S18_3136"/>
    <s v="Dragon Souveniers, Ltd."/>
    <s v="+65 221 7555"/>
    <s v="Bronz Sok., Bronz Apt. 3/6 Tesvikiye"/>
    <s v="Singapore"/>
    <n v="79903"/>
    <x v="0"/>
    <s v="Natividad"/>
    <s v="Eric"/>
    <s v="Small"/>
  </r>
  <r>
    <n v="10149"/>
    <n v="26"/>
    <n v="38.979999999999997"/>
    <n v="9"/>
    <n v="1013.48"/>
    <d v="2022-07-12T00:00:00"/>
    <n v="633"/>
    <s v="Shipped"/>
    <s v="Vintage Cars"/>
    <n v="41"/>
    <n v="-2.0200000000000031"/>
    <s v="S24_3969"/>
    <s v="Signal Collectibles Ltd."/>
    <n v="4155554312"/>
    <s v="2793 Furth Circle"/>
    <s v="Brisbane"/>
    <n v="94217"/>
    <x v="1"/>
    <s v="Taylor"/>
    <s v="Sue"/>
    <s v="Small"/>
  </r>
  <r>
    <n v="10147"/>
    <n v="26"/>
    <n v="82.39"/>
    <n v="3"/>
    <n v="2142.14"/>
    <d v="2022-07-05T00:00:00"/>
    <n v="640"/>
    <s v="Shipped"/>
    <s v="Classic Cars"/>
    <n v="77"/>
    <n v="5.3900000000000006"/>
    <s v="S18_1889"/>
    <s v="Collectables For Less Inc."/>
    <n v="6175558555"/>
    <s v="7825 Douglas Av."/>
    <s v="Brickhaven"/>
    <n v="58339"/>
    <x v="1"/>
    <s v="Nelson"/>
    <s v="Allen"/>
    <s v="Small"/>
  </r>
  <r>
    <n v="10143"/>
    <n v="26"/>
    <n v="100.48"/>
    <n v="11"/>
    <n v="2612.48"/>
    <d v="2022-06-10T00:00:00"/>
    <n v="665"/>
    <s v="Shipped"/>
    <s v="Ships"/>
    <n v="90"/>
    <n v="10.480000000000004"/>
    <s v="S700_2047"/>
    <s v="Mini Creations Ltd."/>
    <n v="5085559555"/>
    <s v="4575 Hillside Dr."/>
    <s v="New Bedford"/>
    <n v="50553"/>
    <x v="1"/>
    <s v="Tam"/>
    <s v="Wing C"/>
    <s v="Small"/>
  </r>
  <r>
    <n v="10143"/>
    <n v="26"/>
    <n v="82.77"/>
    <n v="4"/>
    <n v="2152.02"/>
    <d v="2022-06-10T00:00:00"/>
    <n v="665"/>
    <s v="Shipped"/>
    <s v="Planes"/>
    <n v="99"/>
    <n v="-16.230000000000004"/>
    <s v="S700_2466"/>
    <s v="Mini Creations Ltd."/>
    <n v="5085559555"/>
    <s v="4575 Hillside Dr."/>
    <s v="New Bedford"/>
    <n v="50553"/>
    <x v="1"/>
    <s v="Tam"/>
    <s v="Wing C"/>
    <s v="Small"/>
  </r>
  <r>
    <n v="10107"/>
    <n v="26"/>
    <n v="122.62"/>
    <n v="4"/>
    <n v="3188.12"/>
    <d v="2022-05-24T00:00:00"/>
    <n v="682"/>
    <s v="Shipped"/>
    <s v="Classic Cars"/>
    <n v="147"/>
    <n v="-24.379999999999995"/>
    <s v="S10_4962"/>
    <s v="Technics Stores Inc."/>
    <n v="6505556809"/>
    <s v="9408 Furth Circle"/>
    <s v="Burlingame"/>
    <n v="94217"/>
    <x v="1"/>
    <s v="Hirano"/>
    <s v="Juri"/>
    <s v="Medium"/>
  </r>
  <r>
    <n v="10140"/>
    <n v="26"/>
    <n v="108.83"/>
    <n v="3"/>
    <n v="2829.58"/>
    <d v="2022-05-24T00:00:00"/>
    <n v="682"/>
    <s v="Shipped"/>
    <s v="Trucks and Buses"/>
    <n v="96"/>
    <n v="12.829999999999998"/>
    <s v="S32_1268"/>
    <s v="Technics Stores Inc."/>
    <n v="6505556809"/>
    <s v="9408 Furth Circle"/>
    <s v="Burlingame"/>
    <n v="94217"/>
    <x v="1"/>
    <s v="Hirano"/>
    <s v="Juri"/>
    <s v="Small"/>
  </r>
  <r>
    <n v="10137"/>
    <n v="26"/>
    <n v="49.81"/>
    <n v="1"/>
    <n v="1295.06"/>
    <d v="2022-05-10T00:00:00"/>
    <n v="696"/>
    <s v="Shipped"/>
    <s v="Classic Cars"/>
    <n v="50"/>
    <n v="-0.18999999999999773"/>
    <s v="S24_1628"/>
    <s v="Reims Collectables"/>
    <s v="26.47.1555"/>
    <s v="59 rue de l'Abbaye"/>
    <s v="Reims"/>
    <n v="51100"/>
    <x v="4"/>
    <s v="Henriot"/>
    <s v="Paul"/>
    <s v="Small"/>
  </r>
  <r>
    <n v="10131"/>
    <n v="26"/>
    <n v="85.13"/>
    <n v="2"/>
    <n v="2213.38"/>
    <d v="2022-04-16T00:00:00"/>
    <n v="720"/>
    <s v="Shipped"/>
    <s v="Planes"/>
    <n v="74"/>
    <n v="11.129999999999995"/>
    <s v="S700_4002"/>
    <s v="Gift Ideas Corp."/>
    <n v="2035554407"/>
    <s v="2440 Pompton St."/>
    <s v="Glendale"/>
    <n v="97561"/>
    <x v="1"/>
    <s v="Lewis"/>
    <s v="Dan"/>
    <s v="Small"/>
  </r>
  <r>
    <n v="10126"/>
    <n v="26"/>
    <n v="62.7"/>
    <n v="7"/>
    <n v="1630.2"/>
    <d v="2022-03-28T00:00:00"/>
    <n v="739"/>
    <s v="Shipped"/>
    <s v="Trucks and Buses"/>
    <n v="64"/>
    <n v="-1.2999999999999972"/>
    <s v="S32_3522"/>
    <s v="Corrida Auto Replicas, Ltd"/>
    <s v="(91) 555 22 82"/>
    <s v="C/ Araquil, 67"/>
    <s v="Madrid"/>
    <n v="28023"/>
    <x v="8"/>
    <s v="Sommer"/>
    <s v="MartÂ¡n"/>
    <s v="Small"/>
  </r>
  <r>
    <n v="10123"/>
    <n v="26"/>
    <n v="118.22"/>
    <n v="2"/>
    <n v="3073.72"/>
    <d v="2022-03-20T00:00:00"/>
    <n v="747"/>
    <s v="Shipped"/>
    <s v="Classic Cars"/>
    <n v="124"/>
    <n v="-5.7800000000000011"/>
    <s v="S18_1589"/>
    <s v="Atelier graphique"/>
    <s v="40.32.2555"/>
    <s v="54, rue Royale"/>
    <s v="Nantes"/>
    <n v="44000"/>
    <x v="4"/>
    <s v="Schmitt"/>
    <s v="Carine"/>
    <s v="Medium"/>
  </r>
  <r>
    <n v="10119"/>
    <n v="26"/>
    <n v="59.22"/>
    <n v="1"/>
    <n v="1539.72"/>
    <d v="2022-02-28T00:00:00"/>
    <n v="767"/>
    <s v="Shipped"/>
    <s v="Planes"/>
    <n v="74"/>
    <n v="-14.780000000000001"/>
    <s v="S700_4002"/>
    <s v="Salzburg Collectables"/>
    <s v="6562-9555"/>
    <s v="Geislweg 14"/>
    <s v="Salzburg"/>
    <n v="5020"/>
    <x v="3"/>
    <s v="Pipps"/>
    <s v="Georg"/>
    <s v="Small"/>
  </r>
  <r>
    <n v="10117"/>
    <n v="26"/>
    <n v="136.59"/>
    <n v="5"/>
    <n v="3551.34"/>
    <d v="2022-02-16T00:00:00"/>
    <n v="779"/>
    <s v="Shipped"/>
    <s v="Vintage Cars"/>
    <n v="136"/>
    <n v="0.59000000000000341"/>
    <s v="S18_3140"/>
    <s v="Dragon Souveniers, Ltd."/>
    <s v="+65 221 7555"/>
    <s v="Bronz Sok., Bronz Apt. 3/6 Tesvikiye"/>
    <s v="Singapore"/>
    <n v="79903"/>
    <x v="0"/>
    <s v="Natividad"/>
    <s v="Eric"/>
    <s v="Medium"/>
  </r>
  <r>
    <n v="10109"/>
    <n v="26"/>
    <n v="168.43"/>
    <n v="4"/>
    <n v="4379.18"/>
    <d v="2022-01-10T00:00:00"/>
    <n v="816"/>
    <s v="Shipped"/>
    <s v="Classic Cars"/>
    <n v="141"/>
    <n v="27.430000000000007"/>
    <s v="S18_1129"/>
    <s v="Motor Mint Distributors Inc."/>
    <n v="2155559857"/>
    <s v="11328 Douglas Av."/>
    <s v="Philadelphia"/>
    <n v="71270"/>
    <x v="1"/>
    <s v="Hernandez"/>
    <s v="Rosa"/>
    <s v="Medium"/>
  </r>
  <r>
    <n v="10109"/>
    <n v="26"/>
    <n v="121.44"/>
    <n v="1"/>
    <n v="3157.44"/>
    <d v="2022-01-10T00:00:00"/>
    <n v="816"/>
    <s v="Shipped"/>
    <s v="Classic Cars"/>
    <n v="132"/>
    <n v="-10.560000000000002"/>
    <s v="S18_2870"/>
    <s v="Motor Mint Distributors Inc."/>
    <n v="2155559857"/>
    <s v="11328 Douglas Av."/>
    <s v="Philadelphia"/>
    <n v="71270"/>
    <x v="1"/>
    <s v="Hernandez"/>
    <s v="Rosa"/>
    <s v="Medium"/>
  </r>
  <r>
    <n v="10108"/>
    <n v="26"/>
    <n v="68.349999999999994"/>
    <n v="9"/>
    <n v="1777.1"/>
    <d v="2022-01-03T00:00:00"/>
    <n v="823"/>
    <s v="Shipped"/>
    <s v="Classic Cars"/>
    <n v="80"/>
    <n v="-11.650000000000006"/>
    <s v="S18_3278"/>
    <s v="Cruz &amp; Sons Co."/>
    <s v="+63 2 555 3587"/>
    <s v="15 McCallum Street - NatWest Center #13-03"/>
    <s v="Makati City"/>
    <s v="1227 MM"/>
    <x v="18"/>
    <s v="Cruz"/>
    <s v="Arnold"/>
    <s v="Small"/>
  </r>
  <r>
    <n v="10106"/>
    <n v="26"/>
    <n v="63.76"/>
    <n v="3"/>
    <n v="1657.76"/>
    <d v="2021-12-17T00:00:00"/>
    <n v="840"/>
    <s v="Shipped"/>
    <s v="Planes"/>
    <n v="72"/>
    <n v="-8.240000000000002"/>
    <s v="S24_4278"/>
    <s v="Rovelli Gifts"/>
    <s v="035-640555"/>
    <s v="Via Ludovico il Moro 22"/>
    <s v="Bergamo"/>
    <n v="24100"/>
    <x v="6"/>
    <s v="Rovelli"/>
    <s v="Giovanni"/>
    <s v="Small"/>
  </r>
  <r>
    <n v="10104"/>
    <n v="26"/>
    <n v="112.37"/>
    <n v="5"/>
    <n v="2921.62"/>
    <d v="2021-12-01T00:00:00"/>
    <n v="856"/>
    <s v="Shipped"/>
    <s v="Classic Cars"/>
    <n v="118"/>
    <n v="-5.6299999999999955"/>
    <s v="S24_4048"/>
    <s v="Euro Shopping Channel"/>
    <s v="(91) 555 94 44"/>
    <s v="C/ Moralzarzal, 86"/>
    <s v="Madrid"/>
    <n v="28034"/>
    <x v="8"/>
    <s v="Freyre"/>
    <s v="Diego"/>
    <s v="Small"/>
  </r>
  <r>
    <n v="10107"/>
    <n v="26"/>
    <n v="207.87"/>
    <n v="11"/>
    <n v="5404.62"/>
    <d v="2021-11-29T00:00:00"/>
    <n v="858"/>
    <s v="Shipped"/>
    <s v="Classic Cars"/>
    <n v="214"/>
    <n v="-6.1299999999999955"/>
    <s v="S10_1949"/>
    <s v="Baane Mini Imports"/>
    <s v="07-98 9555"/>
    <s v="Erling Skakkes gate 78"/>
    <s v="Stavern"/>
    <n v="4110"/>
    <x v="17"/>
    <s v="Bergulfsen"/>
    <s v="Jonas"/>
    <s v="Medium"/>
  </r>
  <r>
    <n v="10101"/>
    <n v="26"/>
    <n v="145.13"/>
    <n v="1"/>
    <n v="3773.38"/>
    <d v="2021-11-09T00:00:00"/>
    <n v="878"/>
    <s v="Shipped"/>
    <s v="Vintage Cars"/>
    <n v="168"/>
    <n v="-22.870000000000005"/>
    <s v="S18_2795"/>
    <s v="Blauer See Auto, Co."/>
    <s v="+49 69 66 90 2555"/>
    <s v="Lyonerstr. 34"/>
    <s v="Frankfurt"/>
    <n v="60528"/>
    <x v="12"/>
    <s v="Keitel"/>
    <s v="Roland"/>
    <s v="Medium"/>
  </r>
  <r>
    <n v="10414"/>
    <n v="27"/>
    <n v="90.37"/>
    <n v="8"/>
    <n v="2439.9899999999998"/>
    <d v="2024-03-06T00:00:00"/>
    <n v="30"/>
    <s v="On Hold"/>
    <s v="Ships"/>
    <n v="99"/>
    <n v="-8.6299999999999955"/>
    <s v="S700_3962"/>
    <s v="Gifts4AllAges.com"/>
    <n v="6175559555"/>
    <s v="8616 Spinnaker Dr."/>
    <s v="Boston"/>
    <n v="51003"/>
    <x v="1"/>
    <s v="Yoshido"/>
    <s v="Juri"/>
    <s v="Small"/>
  </r>
  <r>
    <n v="10107"/>
    <n v="27"/>
    <n v="163.99"/>
    <n v="2"/>
    <n v="4427.7299999999996"/>
    <d v="2024-03-01T00:00:00"/>
    <n v="35"/>
    <s v="Shipped"/>
    <s v="Classic Cars"/>
    <n v="147"/>
    <n v="16.990000000000009"/>
    <s v="S10_4962"/>
    <s v="Quebec Home Shopping Network"/>
    <s v="(514) 555-8054"/>
    <s v="43 rue St. Laurent"/>
    <s v="Montreal"/>
    <s v="H1J 1C3"/>
    <x v="14"/>
    <s v="Fresnisre"/>
    <s v="Jean"/>
    <s v="Medium"/>
  </r>
  <r>
    <n v="10107"/>
    <n v="27"/>
    <n v="119"/>
    <n v="8"/>
    <n v="3213"/>
    <d v="2024-03-01T00:00:00"/>
    <n v="35"/>
    <s v="Shipped"/>
    <s v="Trucks and Buses"/>
    <n v="116"/>
    <n v="3"/>
    <s v="S18_1097"/>
    <s v="Quebec Home Shopping Network"/>
    <s v="(514) 555-8054"/>
    <s v="43 rue St. Laurent"/>
    <s v="Montreal"/>
    <s v="H1J 1C3"/>
    <x v="14"/>
    <s v="Fresnisre"/>
    <s v="Jean"/>
    <s v="Medium"/>
  </r>
  <r>
    <n v="10411"/>
    <n v="27"/>
    <n v="69.16"/>
    <n v="5"/>
    <n v="1867.32"/>
    <d v="2024-03-01T00:00:00"/>
    <n v="35"/>
    <s v="Shipped"/>
    <s v="Trucks and Buses"/>
    <n v="64"/>
    <n v="5.1599999999999966"/>
    <s v="S32_3522"/>
    <s v="Quebec Home Shopping Network"/>
    <s v="(514) 555-8054"/>
    <s v="43 rue St. Laurent"/>
    <s v="Montreal"/>
    <s v="H1J 1C3"/>
    <x v="14"/>
    <s v="Fresnisre"/>
    <s v="Jean"/>
    <s v="Small"/>
  </r>
  <r>
    <n v="10403"/>
    <n v="27"/>
    <n v="79.650000000000006"/>
    <n v="4"/>
    <n v="2150.5500000000002"/>
    <d v="2024-02-08T00:00:00"/>
    <n v="57"/>
    <s v="Shipped"/>
    <s v="Motorcycles"/>
    <n v="69"/>
    <n v="10.650000000000006"/>
    <s v="S24_2360"/>
    <s v="UK Collectables, Ltd."/>
    <s v="(171) 555-2282"/>
    <s v="Berkeley Gardens 12  Brewery"/>
    <s v="Liverpool"/>
    <s v="WX1 6LT"/>
    <x v="9"/>
    <s v="Devon"/>
    <s v="Elizabeth"/>
    <s v="Small"/>
  </r>
  <r>
    <n v="10396"/>
    <n v="27"/>
    <n v="83.2"/>
    <n v="7"/>
    <n v="2246.4"/>
    <d v="2024-01-23T00:00:00"/>
    <n v="73"/>
    <s v="Shipped"/>
    <s v="Vintage Cars"/>
    <n v="88"/>
    <n v="-4.7999999999999972"/>
    <s v="S24_3151"/>
    <s v="Mini Gifts Distributors Ltd."/>
    <n v="4155551450"/>
    <s v="5677 Strong St."/>
    <s v="San Rafael"/>
    <n v="97562"/>
    <x v="1"/>
    <s v="Nelson"/>
    <s v="Valarie"/>
    <s v="Small"/>
  </r>
  <r>
    <n v="10388"/>
    <n v="27"/>
    <n v="118.94"/>
    <n v="1"/>
    <n v="3211.38"/>
    <d v="2024-01-03T00:00:00"/>
    <n v="93"/>
    <s v="Shipped"/>
    <s v="Vintage Cars"/>
    <n v="43"/>
    <n v="75.94"/>
    <s v="S50_1341"/>
    <s v="FunGiftIdeas.com"/>
    <n v="5085552555"/>
    <s v="1785 First Street"/>
    <s v="New Bedford"/>
    <n v="50553"/>
    <x v="1"/>
    <s v="Benitez"/>
    <s v="Violeta"/>
    <s v="Medium"/>
  </r>
  <r>
    <n v="10383"/>
    <n v="27"/>
    <n v="142.37"/>
    <n v="11"/>
    <n v="3843.99"/>
    <d v="2023-12-22T00:00:00"/>
    <n v="105"/>
    <s v="Shipped"/>
    <s v="Trucks and Buses"/>
    <n v="122"/>
    <n v="20.370000000000005"/>
    <s v="S18_2319"/>
    <s v="Euro Shopping Channel"/>
    <s v="(91) 555 94 44"/>
    <s v="C/ Moralzarzal, 86"/>
    <s v="Madrid"/>
    <n v="28034"/>
    <x v="8"/>
    <s v="Freyre"/>
    <s v="Diego"/>
    <s v="Medium"/>
  </r>
  <r>
    <n v="10380"/>
    <n v="27"/>
    <n v="93.16"/>
    <n v="13"/>
    <n v="2515.3200000000002"/>
    <d v="2023-12-16T00:00:00"/>
    <n v="111"/>
    <s v="Shipped"/>
    <s v="Vintage Cars"/>
    <n v="102"/>
    <n v="-8.8400000000000034"/>
    <s v="S18_1342"/>
    <s v="Euro Shopping Channel"/>
    <s v="(91) 555 94 44"/>
    <s v="C/ Moralzarzal, 86"/>
    <s v="Madrid"/>
    <n v="28034"/>
    <x v="8"/>
    <s v="Freyre"/>
    <s v="Diego"/>
    <s v="Small"/>
  </r>
  <r>
    <n v="10380"/>
    <n v="27"/>
    <n v="68.349999999999994"/>
    <n v="5"/>
    <n v="1845.45"/>
    <d v="2023-12-16T00:00:00"/>
    <n v="111"/>
    <s v="Shipped"/>
    <s v="Vintage Cars"/>
    <n v="44"/>
    <n v="24.349999999999994"/>
    <s v="S24_2022"/>
    <s v="Euro Shopping Channel"/>
    <s v="(91) 555 94 44"/>
    <s v="C/ Moralzarzal, 86"/>
    <s v="Madrid"/>
    <n v="28034"/>
    <x v="8"/>
    <s v="Freyre"/>
    <s v="Diego"/>
    <s v="Small"/>
  </r>
  <r>
    <n v="10379"/>
    <n v="27"/>
    <n v="49.3"/>
    <n v="1"/>
    <n v="1331.1"/>
    <d v="2023-12-10T00:00:00"/>
    <n v="117"/>
    <s v="Shipped"/>
    <s v="Vintage Cars"/>
    <n v="60"/>
    <n v="-10.700000000000003"/>
    <s v="S18_2248"/>
    <s v="Euro Shopping Channel"/>
    <s v="(91) 555 94 44"/>
    <s v="C/ Moralzarzal, 86"/>
    <s v="Madrid"/>
    <n v="28034"/>
    <x v="8"/>
    <s v="Freyre"/>
    <s v="Diego"/>
    <s v="Small"/>
  </r>
  <r>
    <n v="10107"/>
    <n v="27"/>
    <n v="144.87"/>
    <n v="1"/>
    <n v="3911.49"/>
    <d v="2023-11-20T00:00:00"/>
    <n v="137"/>
    <s v="Shipped"/>
    <s v="Trucks and Buses"/>
    <n v="116"/>
    <n v="28.870000000000005"/>
    <s v="S18_1097"/>
    <s v="Anna's Decorations, Ltd"/>
    <s v="02 9936 8555"/>
    <s v="201 Miller Street"/>
    <s v="North Sydney"/>
    <n v="2060"/>
    <x v="5"/>
    <s v="O'Hara"/>
    <s v="Anna"/>
    <s v="Medium"/>
  </r>
  <r>
    <n v="10370"/>
    <n v="27"/>
    <n v="56.85"/>
    <n v="9"/>
    <n v="1534.95"/>
    <d v="2023-11-20T00:00:00"/>
    <n v="137"/>
    <s v="Shipped"/>
    <s v="Classic Cars"/>
    <n v="169"/>
    <n v="-112.15"/>
    <s v="S18_3232"/>
    <s v="Anna's Decorations, Ltd"/>
    <s v="02 9936 8555"/>
    <s v="201 Miller Street"/>
    <s v="North Sydney"/>
    <n v="2060"/>
    <x v="5"/>
    <s v="O'Hara"/>
    <s v="Anna"/>
    <s v="Small"/>
  </r>
  <r>
    <n v="10367"/>
    <n v="27"/>
    <n v="155.41"/>
    <n v="5"/>
    <n v="4196.07"/>
    <d v="2023-11-12T00:00:00"/>
    <n v="145"/>
    <s v="Resolved"/>
    <s v="Vintage Cars"/>
    <n v="127"/>
    <n v="28.409999999999997"/>
    <s v="S18_2325"/>
    <s v="Toys4GrownUps.com"/>
    <n v="6265557265"/>
    <s v="78934 Hillside Dr."/>
    <s v="Pasadena"/>
    <n v="90003"/>
    <x v="1"/>
    <s v="Young"/>
    <s v="Julie"/>
    <s v="Medium"/>
  </r>
  <r>
    <n v="10358"/>
    <n v="27"/>
    <n v="139.31"/>
    <n v="3"/>
    <n v="3761.37"/>
    <d v="2023-10-10T00:00:00"/>
    <n v="178"/>
    <s v="Shipped"/>
    <s v="Classic Cars"/>
    <n v="101"/>
    <n v="38.31"/>
    <s v="S700_2824"/>
    <s v="Euro Shopping Channel"/>
    <s v="(91) 555 94 44"/>
    <s v="C/ Moralzarzal, 86"/>
    <s v="Madrid"/>
    <n v="28034"/>
    <x v="8"/>
    <s v="Freyre"/>
    <s v="Diego"/>
    <s v="Medium"/>
  </r>
  <r>
    <n v="10356"/>
    <n v="27"/>
    <n v="64.69"/>
    <n v="2"/>
    <n v="1746.63"/>
    <d v="2023-10-09T00:00:00"/>
    <n v="179"/>
    <s v="Shipped"/>
    <s v="Classic Cars"/>
    <n v="142"/>
    <n v="-77.31"/>
    <s v="S18_1984"/>
    <s v="Lyon Souveniers"/>
    <s v="+33 1 46 62 7555"/>
    <s v="27 rue du Colonel Pierre Avia"/>
    <s v="Paris"/>
    <n v="75508"/>
    <x v="4"/>
    <s v="Da Cunha"/>
    <s v="Daniel"/>
    <s v="Small"/>
  </r>
  <r>
    <n v="10353"/>
    <n v="27"/>
    <n v="130.21"/>
    <n v="1"/>
    <n v="3515.67"/>
    <d v="2023-10-04T00:00:00"/>
    <n v="184"/>
    <s v="Shipped"/>
    <s v="Planes"/>
    <n v="84"/>
    <n v="46.210000000000008"/>
    <s v="S18_2581"/>
    <s v="Gift Ideas Corp."/>
    <n v="2035554407"/>
    <s v="2440 Pompton St."/>
    <s v="Glendale"/>
    <n v="97561"/>
    <x v="1"/>
    <s v="Lewis"/>
    <s v="Dan"/>
    <s v="Medium"/>
  </r>
  <r>
    <n v="10350"/>
    <n v="27"/>
    <n v="163.19999999999999"/>
    <n v="14"/>
    <n v="4406.3999999999996"/>
    <d v="2023-10-02T00:00:00"/>
    <n v="186"/>
    <s v="Shipped"/>
    <s v="Trains"/>
    <n v="62"/>
    <n v="101.19999999999999"/>
    <s v="S32_3207"/>
    <s v="Euro Shopping Channel"/>
    <s v="(91) 555 94 44"/>
    <s v="C/ Moralzarzal, 86"/>
    <s v="Madrid"/>
    <n v="28034"/>
    <x v="8"/>
    <s v="Freyre"/>
    <s v="Diego"/>
    <s v="Medium"/>
  </r>
  <r>
    <n v="10107"/>
    <n v="27"/>
    <n v="164"/>
    <n v="2"/>
    <n v="4428"/>
    <d v="2023-09-29T00:00:00"/>
    <n v="189"/>
    <s v="Shipped"/>
    <s v="Classic Cars"/>
    <n v="147"/>
    <n v="17"/>
    <s v="S10_4962"/>
    <s v="Australian Collectors, Co."/>
    <s v="03 9520 4555"/>
    <s v="636 St Kilda Road"/>
    <s v="Melbourne"/>
    <n v="3004"/>
    <x v="5"/>
    <s v="Ferguson"/>
    <s v="Peter"/>
    <s v="Medium"/>
  </r>
  <r>
    <n v="10343"/>
    <n v="27"/>
    <n v="36.21"/>
    <n v="6"/>
    <n v="977.67"/>
    <d v="2023-09-24T00:00:00"/>
    <n v="194"/>
    <s v="Shipped"/>
    <s v="Classic Cars"/>
    <n v="50"/>
    <n v="-13.79"/>
    <s v="S24_1628"/>
    <s v="Reims Collectables"/>
    <s v="26.47.1555"/>
    <s v="59 rue de l'Abbaye"/>
    <s v="Reims"/>
    <n v="51100"/>
    <x v="4"/>
    <s v="Henriot"/>
    <s v="Paul"/>
    <s v="Small"/>
  </r>
  <r>
    <n v="10339"/>
    <n v="27"/>
    <n v="104.1"/>
    <n v="2"/>
    <n v="2810.7"/>
    <d v="2023-09-23T00:00:00"/>
    <n v="195"/>
    <s v="Shipped"/>
    <s v="Planes"/>
    <n v="84"/>
    <n v="20.099999999999994"/>
    <s v="S18_2581"/>
    <s v="Tokyo Collectables, Ltd"/>
    <s v="+81 3 3584 0555"/>
    <s v="2-2-8 Roppongi"/>
    <s v="Minato-ku"/>
    <s v="106-0032"/>
    <x v="7"/>
    <s v="Shimamura"/>
    <s v="Akiko"/>
    <s v="Small"/>
  </r>
  <r>
    <n v="10339"/>
    <n v="27"/>
    <n v="84.39"/>
    <n v="10"/>
    <n v="2278.5300000000002"/>
    <d v="2023-09-23T00:00:00"/>
    <n v="195"/>
    <s v="Shipped"/>
    <s v="Motorcycles"/>
    <n v="112"/>
    <n v="-27.61"/>
    <s v="S24_1578"/>
    <s v="Tokyo Collectables, Ltd"/>
    <s v="+81 3 3584 0555"/>
    <s v="2-2-8 Roppongi"/>
    <s v="Minato-ku"/>
    <s v="106-0032"/>
    <x v="7"/>
    <s v="Shimamura"/>
    <s v="Akiko"/>
    <s v="Small"/>
  </r>
  <r>
    <n v="10339"/>
    <n v="27"/>
    <n v="76.31"/>
    <n v="6"/>
    <n v="2060.37"/>
    <d v="2023-09-23T00:00:00"/>
    <n v="195"/>
    <s v="Shipped"/>
    <s v="Planes"/>
    <n v="49"/>
    <n v="27.310000000000002"/>
    <s v="S72_1253"/>
    <s v="Tokyo Collectables, Ltd"/>
    <s v="+81 3 3584 0555"/>
    <s v="2-2-8 Roppongi"/>
    <s v="Minato-ku"/>
    <s v="106-0032"/>
    <x v="7"/>
    <s v="Shimamura"/>
    <s v="Akiko"/>
    <s v="Small"/>
  </r>
  <r>
    <n v="10332"/>
    <n v="27"/>
    <n v="89.89"/>
    <n v="16"/>
    <n v="2427.0300000000002"/>
    <d v="2023-09-17T00:00:00"/>
    <n v="201"/>
    <s v="Shipped"/>
    <s v="Vintage Cars"/>
    <n v="53"/>
    <n v="36.89"/>
    <s v="S18_1367"/>
    <s v="AV Stores, Co."/>
    <s v="(171) 555-1555"/>
    <s v="Fauntleroy Circus"/>
    <s v="Manchester"/>
    <s v="EC2 5NT"/>
    <x v="9"/>
    <s v="Ashworth"/>
    <s v="Victoria"/>
    <s v="Small"/>
  </r>
  <r>
    <n v="10331"/>
    <n v="27"/>
    <n v="154.47"/>
    <n v="11"/>
    <n v="4170.6899999999996"/>
    <d v="2023-09-17T00:00:00"/>
    <n v="201"/>
    <s v="Shipped"/>
    <s v="Classic Cars"/>
    <n v="169"/>
    <n v="-14.530000000000001"/>
    <s v="S18_3232"/>
    <s v="Motor Mint Distributors Inc."/>
    <n v="2155559857"/>
    <s v="11328 Douglas Av."/>
    <s v="Philadelphia"/>
    <n v="71270"/>
    <x v="1"/>
    <s v="Hernandez"/>
    <s v="Rosa"/>
    <s v="Medium"/>
  </r>
  <r>
    <n v="10331"/>
    <n v="27"/>
    <n v="42.24"/>
    <n v="13"/>
    <n v="1140.48"/>
    <d v="2023-09-17T00:00:00"/>
    <n v="201"/>
    <s v="Shipped"/>
    <s v="Classic Cars"/>
    <n v="37"/>
    <n v="5.240000000000002"/>
    <s v="S24_2972"/>
    <s v="Motor Mint Distributors Inc."/>
    <n v="2155559857"/>
    <s v="11328 Douglas Av."/>
    <s v="Philadelphia"/>
    <n v="71270"/>
    <x v="1"/>
    <s v="Hernandez"/>
    <s v="Rosa"/>
    <s v="Small"/>
  </r>
  <r>
    <n v="10328"/>
    <n v="27"/>
    <n v="102.3"/>
    <n v="8"/>
    <n v="2762.1"/>
    <d v="2023-09-12T00:00:00"/>
    <n v="206"/>
    <s v="Shipped"/>
    <s v="Planes"/>
    <n v="91"/>
    <n v="11.299999999999997"/>
    <s v="S700_1691"/>
    <s v="Rovelli Gifts"/>
    <s v="035-640555"/>
    <s v="Via Ludovico il Moro 22"/>
    <s v="Bergamo"/>
    <n v="24100"/>
    <x v="6"/>
    <s v="Rovelli"/>
    <s v="Giovanni"/>
    <s v="Small"/>
  </r>
  <r>
    <n v="10107"/>
    <n v="27"/>
    <n v="54.33"/>
    <n v="1"/>
    <n v="1466.91"/>
    <d v="2023-09-05T00:00:00"/>
    <n v="213"/>
    <s v="Shipped"/>
    <s v="Classic Cars"/>
    <n v="151"/>
    <n v="-96.67"/>
    <s v="S12_3148"/>
    <s v="Vitachrome Inc."/>
    <n v="2125551500"/>
    <s v="2678 Kingston Rd."/>
    <s v="NYC"/>
    <n v="10022"/>
    <x v="1"/>
    <s v="Frick"/>
    <s v="Michael"/>
    <s v="Small"/>
  </r>
  <r>
    <n v="10324"/>
    <n v="27"/>
    <n v="116.87"/>
    <n v="12"/>
    <n v="3155.49"/>
    <d v="2023-09-05T00:00:00"/>
    <n v="213"/>
    <s v="Shipped"/>
    <s v="Classic Cars"/>
    <n v="169"/>
    <n v="-52.129999999999995"/>
    <s v="S18_3232"/>
    <s v="Vitachrome Inc."/>
    <n v="2125551500"/>
    <s v="2678 Kingston Rd."/>
    <s v="NYC"/>
    <n v="10022"/>
    <x v="1"/>
    <s v="Frick"/>
    <s v="Michael"/>
    <s v="Medium"/>
  </r>
  <r>
    <n v="10107"/>
    <n v="27"/>
    <n v="177.19"/>
    <n v="9"/>
    <n v="4784.13"/>
    <d v="2023-09-04T00:00:00"/>
    <n v="214"/>
    <s v="Shipped"/>
    <s v="Trucks and Buses"/>
    <n v="136"/>
    <n v="41.19"/>
    <s v="S12_1666"/>
    <s v="Online Diecast Creations Co."/>
    <n v="6035558647"/>
    <s v="2304 Long Airport Avenue"/>
    <s v="Nashua"/>
    <n v="62005"/>
    <x v="1"/>
    <s v="Young"/>
    <s v="Valarie"/>
    <s v="Medium"/>
  </r>
  <r>
    <n v="10321"/>
    <n v="27"/>
    <n v="105.6"/>
    <n v="7"/>
    <n v="2851.2"/>
    <d v="2023-09-04T00:00:00"/>
    <n v="214"/>
    <s v="Shipped"/>
    <s v="Classic Cars"/>
    <n v="132"/>
    <n v="-26.400000000000006"/>
    <s v="S18_2870"/>
    <s v="FunGiftIdeas.com"/>
    <n v="5085552555"/>
    <s v="1785 First Street"/>
    <s v="New Bedford"/>
    <n v="50553"/>
    <x v="1"/>
    <s v="Benitez"/>
    <s v="Violeta"/>
    <s v="Small"/>
  </r>
  <r>
    <n v="10316"/>
    <n v="27"/>
    <n v="137.19"/>
    <n v="9"/>
    <n v="3704.13"/>
    <d v="2023-09-01T00:00:00"/>
    <n v="217"/>
    <s v="Shipped"/>
    <s v="Planes"/>
    <n v="157"/>
    <n v="-19.810000000000002"/>
    <s v="S18_1662"/>
    <s v="giftsbymail.co.uk"/>
    <s v="(198) 555-8888"/>
    <s v="Garden House Crowther Way"/>
    <s v="Cowes"/>
    <s v="PO31 7PJ"/>
    <x v="9"/>
    <s v="Bennett"/>
    <s v="Helen"/>
    <s v="Medium"/>
  </r>
  <r>
    <n v="10313"/>
    <n v="27"/>
    <n v="87.64"/>
    <n v="6"/>
    <n v="2366.2800000000002"/>
    <d v="2023-08-22T00:00:00"/>
    <n v="227"/>
    <s v="Shipped"/>
    <s v="Trucks and Buses"/>
    <n v="96"/>
    <n v="-8.36"/>
    <s v="S32_1268"/>
    <s v="Canadian Gift Exchange Network"/>
    <s v="(604) 555-3392"/>
    <s v="1900 Oak St."/>
    <s v="Vancouver"/>
    <s v="V3F 2K1"/>
    <x v="14"/>
    <s v="Tannamuri"/>
    <s v="Yoshi"/>
    <s v="Small"/>
  </r>
  <r>
    <n v="10310"/>
    <n v="27"/>
    <n v="80.41"/>
    <n v="13"/>
    <n v="2171.0700000000002"/>
    <d v="2023-08-16T00:00:00"/>
    <n v="233"/>
    <s v="Shipped"/>
    <s v="Classic Cars"/>
    <n v="80"/>
    <n v="0.40999999999999659"/>
    <s v="S18_3278"/>
    <s v="Toms Spezialitten, Ltd"/>
    <s v="0221-5554327"/>
    <s v="Mehrheimerstr. 369"/>
    <s v="Koln"/>
    <n v="50739"/>
    <x v="12"/>
    <s v="Pfalzheim"/>
    <s v="Henriette"/>
    <s v="Small"/>
  </r>
  <r>
    <n v="10308"/>
    <n v="27"/>
    <n v="82.79"/>
    <n v="7"/>
    <n v="2235.33"/>
    <d v="2023-08-15T00:00:00"/>
    <n v="234"/>
    <s v="Shipped"/>
    <s v="Planes"/>
    <n v="84"/>
    <n v="-1.2099999999999937"/>
    <s v="S18_2581"/>
    <s v="Mini Classics"/>
    <n v="9145554562"/>
    <s v="3758 North Pendale Street"/>
    <s v="White Plains"/>
    <n v="24067"/>
    <x v="1"/>
    <s v="Frick"/>
    <s v="Steve"/>
    <s v="Small"/>
  </r>
  <r>
    <n v="10305"/>
    <n v="27"/>
    <n v="145.72"/>
    <n v="4"/>
    <n v="3934.44"/>
    <d v="2023-08-13T00:00:00"/>
    <n v="236"/>
    <s v="Shipped"/>
    <s v="Classic Cars"/>
    <n v="163"/>
    <n v="-17.28"/>
    <s v="S18_2238"/>
    <s v="Marta's Replicas Co."/>
    <n v="6175558555"/>
    <s v="39323 Spinnaker Dr."/>
    <s v="Cambridge"/>
    <n v="51247"/>
    <x v="1"/>
    <s v="Hernandez"/>
    <s v="Marta"/>
    <s v="Medium"/>
  </r>
  <r>
    <n v="10292"/>
    <n v="27"/>
    <n v="141.94"/>
    <n v="4"/>
    <n v="3832.38"/>
    <d v="2023-07-08T00:00:00"/>
    <n v="272"/>
    <s v="Shipped"/>
    <s v="Classic Cars"/>
    <n v="118"/>
    <n v="23.939999999999998"/>
    <s v="S24_4048"/>
    <s v="Land of Toys Inc."/>
    <n v="2125557818"/>
    <s v="897 Long Airport Avenue"/>
    <s v="NYC"/>
    <n v="10022"/>
    <x v="1"/>
    <s v="Yu"/>
    <s v="Kwai"/>
    <s v="Medium"/>
  </r>
  <r>
    <n v="10287"/>
    <n v="27"/>
    <n v="159.65"/>
    <n v="2"/>
    <n v="4310.55"/>
    <d v="2023-06-30T00:00:00"/>
    <n v="280"/>
    <s v="Shipped"/>
    <s v="Classic Cars"/>
    <n v="141"/>
    <n v="18.650000000000006"/>
    <s v="S18_3685"/>
    <s v="Vida Sport, Ltd"/>
    <s v="0897-034555"/>
    <s v="Grenzacherweg 237"/>
    <s v="Gensve"/>
    <n v="1203"/>
    <x v="13"/>
    <s v="Holz"/>
    <s v="Michael"/>
    <s v="Medium"/>
  </r>
  <r>
    <n v="10107"/>
    <n v="27"/>
    <n v="201.41"/>
    <n v="8"/>
    <n v="5438.07"/>
    <d v="2023-06-27T00:00:00"/>
    <n v="283"/>
    <s v="Shipped"/>
    <s v="Motorcycles"/>
    <n v="193"/>
    <n v="8.4099999999999966"/>
    <s v="S10_4698"/>
    <s v="Marta's Replicas Co."/>
    <n v="6175558555"/>
    <s v="39323 Spinnaker Dr."/>
    <s v="Cambridge"/>
    <n v="51247"/>
    <x v="1"/>
    <s v="Hernandez"/>
    <s v="Marta"/>
    <s v="Medium"/>
  </r>
  <r>
    <n v="10107"/>
    <n v="27"/>
    <n v="161.66"/>
    <n v="6"/>
    <n v="4364.82"/>
    <d v="2023-06-20T00:00:00"/>
    <n v="290"/>
    <s v="Shipped"/>
    <s v="Classic Cars"/>
    <n v="151"/>
    <n v="10.659999999999997"/>
    <s v="S12_3148"/>
    <s v="Mini Gifts Distributors Ltd."/>
    <n v="4155551450"/>
    <s v="5677 Strong St."/>
    <s v="San Rafael"/>
    <n v="97562"/>
    <x v="1"/>
    <s v="Nelson"/>
    <s v="Valarie"/>
    <s v="Medium"/>
  </r>
  <r>
    <n v="10281"/>
    <n v="27"/>
    <n v="85.98"/>
    <n v="11"/>
    <n v="2321.46"/>
    <d v="2023-06-19T00:00:00"/>
    <n v="291"/>
    <s v="Shipped"/>
    <s v="Classic Cars"/>
    <n v="101"/>
    <n v="-15.019999999999996"/>
    <s v="S700_2824"/>
    <s v="Diecast Classics Inc."/>
    <n v="2155551555"/>
    <s v="7586 Pompton St."/>
    <s v="Allentown"/>
    <n v="70267"/>
    <x v="1"/>
    <s v="Yu"/>
    <s v="Kyung"/>
    <s v="Small"/>
  </r>
  <r>
    <n v="10280"/>
    <n v="27"/>
    <n v="57.68"/>
    <n v="8"/>
    <n v="1557.36"/>
    <d v="2023-06-17T00:00:00"/>
    <n v="293"/>
    <s v="Shipped"/>
    <s v="Vintage Cars"/>
    <n v="53"/>
    <n v="4.68"/>
    <s v="S18_1367"/>
    <s v="Amica Models &amp; Co."/>
    <s v="011-4988555"/>
    <s v="Via Monte Bianco 34"/>
    <s v="Torino"/>
    <n v="10100"/>
    <x v="6"/>
    <s v="Accorti"/>
    <s v="Paolo"/>
    <s v="Small"/>
  </r>
  <r>
    <n v="10276"/>
    <n v="27"/>
    <n v="36.61"/>
    <n v="10"/>
    <n v="988.47"/>
    <d v="2023-06-02T00:00:00"/>
    <n v="308"/>
    <s v="Shipped"/>
    <s v="Motorcycles"/>
    <n v="40"/>
    <n v="-3.3900000000000006"/>
    <s v="S32_2206"/>
    <s v="Online Mini Collectables"/>
    <n v="6175557555"/>
    <s v="7635 Spinnaker Dr."/>
    <s v="Brickhaven"/>
    <n v="58339"/>
    <x v="1"/>
    <s v="Barajas"/>
    <s v="Miguel"/>
    <s v="Small"/>
  </r>
  <r>
    <n v="10275"/>
    <n v="27"/>
    <n v="62.31"/>
    <n v="10"/>
    <n v="1682.37"/>
    <d v="2023-05-23T00:00:00"/>
    <n v="318"/>
    <s v="Shipped"/>
    <s v="Planes"/>
    <n v="72"/>
    <n v="-9.6899999999999977"/>
    <s v="S24_4278"/>
    <s v="La Rochelle Gifts"/>
    <s v="40.67.8555"/>
    <s v="67, rue des Cinquante Otages"/>
    <s v="Nantes"/>
    <n v="44000"/>
    <x v="4"/>
    <s v="Labrune"/>
    <s v="Janine"/>
    <s v="Small"/>
  </r>
  <r>
    <n v="10273"/>
    <n v="27"/>
    <n v="103.56"/>
    <n v="6"/>
    <n v="2796.12"/>
    <d v="2023-05-21T00:00:00"/>
    <n v="320"/>
    <s v="Shipped"/>
    <s v="Vintage Cars"/>
    <n v="88"/>
    <n v="15.560000000000002"/>
    <s v="S24_3151"/>
    <s v="Petit Auto"/>
    <s v="(02) 5554 67"/>
    <s v="Rue Joseph-Bens 532"/>
    <s v="Bruxelles"/>
    <s v="B-1180"/>
    <x v="2"/>
    <s v="Dewey"/>
    <s v="Catherine"/>
    <s v="Small"/>
  </r>
  <r>
    <n v="10107"/>
    <n v="27"/>
    <n v="158.63"/>
    <n v="3"/>
    <n v="4283.01"/>
    <d v="2023-05-20T00:00:00"/>
    <n v="321"/>
    <s v="Shipped"/>
    <s v="Classic Cars"/>
    <n v="151"/>
    <n v="7.6299999999999955"/>
    <s v="S12_3148"/>
    <s v="Diecast Classics Inc."/>
    <n v="2155551555"/>
    <s v="7586 Pompton St."/>
    <s v="Allentown"/>
    <n v="70267"/>
    <x v="1"/>
    <s v="Yu"/>
    <s v="Kyung"/>
    <s v="Medium"/>
  </r>
  <r>
    <n v="10262"/>
    <n v="27"/>
    <n v="76"/>
    <n v="5"/>
    <n v="2052"/>
    <d v="2023-04-24T00:00:00"/>
    <n v="347"/>
    <s v="Cancelled"/>
    <s v="Planes"/>
    <n v="80"/>
    <n v="-4"/>
    <s v="S700_3167"/>
    <s v="Euro Shopping Channel"/>
    <s v="(91) 555 94 44"/>
    <s v="C/ Moralzarzal, 86"/>
    <s v="Madrid"/>
    <n v="28034"/>
    <x v="8"/>
    <s v="Freyre"/>
    <s v="Diego"/>
    <s v="Small"/>
  </r>
  <r>
    <n v="10107"/>
    <n v="27"/>
    <n v="125.12"/>
    <n v="1"/>
    <n v="3378.24"/>
    <d v="2023-04-17T00:00:00"/>
    <n v="354"/>
    <s v="Shipped"/>
    <s v="Classic Cars"/>
    <n v="136"/>
    <n v="-10.879999999999995"/>
    <s v="S10_4757"/>
    <s v="Quebec Home Shopping Network"/>
    <s v="(514) 555-8054"/>
    <s v="43 rue St. Laurent"/>
    <s v="Montreal"/>
    <s v="H1J 1C3"/>
    <x v="14"/>
    <s v="Fresnisre"/>
    <s v="Jean"/>
    <s v="Medium"/>
  </r>
  <r>
    <n v="10259"/>
    <n v="27"/>
    <n v="135.47"/>
    <n v="8"/>
    <n v="3657.69"/>
    <d v="2023-04-15T00:00:00"/>
    <n v="356"/>
    <s v="Shipped"/>
    <s v="Classic Cars"/>
    <n v="169"/>
    <n v="-33.53"/>
    <s v="S18_3232"/>
    <s v="Handji Gifts&amp; Co"/>
    <s v="+65 224 1555"/>
    <s v="Village Close - 106 Linden Road Sandown"/>
    <s v="Singapore"/>
    <n v="69045"/>
    <x v="0"/>
    <s v="Victorino"/>
    <s v="Wendy"/>
    <s v="Medium"/>
  </r>
  <r>
    <n v="10250"/>
    <n v="27"/>
    <n v="98.84"/>
    <n v="4"/>
    <n v="2668.68"/>
    <d v="2023-03-11T00:00:00"/>
    <n v="391"/>
    <s v="Shipped"/>
    <s v="Planes"/>
    <n v="84"/>
    <n v="14.840000000000003"/>
    <s v="S18_2581"/>
    <s v="The Sharp Gifts Warehouse"/>
    <n v="4085553659"/>
    <s v="3086 Ingle Ln."/>
    <s v="San Jose"/>
    <n v="94217"/>
    <x v="1"/>
    <s v="Frick"/>
    <s v="Sue"/>
    <s v="Small"/>
  </r>
  <r>
    <n v="10107"/>
    <n v="27"/>
    <n v="153.99"/>
    <n v="1"/>
    <n v="4157.7299999999996"/>
    <d v="2023-03-05T00:00:00"/>
    <n v="397"/>
    <s v="Shipped"/>
    <s v="Classic Cars"/>
    <n v="173"/>
    <n v="-19.009999999999991"/>
    <s v="S12_3891"/>
    <s v="Suominen Souveniers"/>
    <s v="+358 9 8045 555"/>
    <s v="Software Engineering Center, SEC Oy"/>
    <s v="Espoo"/>
    <s v="FIN-02271"/>
    <x v="15"/>
    <s v="Suominen"/>
    <s v="Kalle"/>
    <s v="Medium"/>
  </r>
  <r>
    <n v="10241"/>
    <n v="27"/>
    <n v="86.73"/>
    <n v="9"/>
    <n v="2341.71"/>
    <d v="2023-02-13T00:00:00"/>
    <n v="417"/>
    <s v="Shipped"/>
    <s v="Classic Cars"/>
    <n v="107"/>
    <n v="-20.269999999999996"/>
    <s v="S24_3432"/>
    <s v="Mini Caravy"/>
    <s v="88.60.1555"/>
    <s v="24, place Kluber"/>
    <s v="Strasbourg"/>
    <n v="67000"/>
    <x v="4"/>
    <s v="Citeaux"/>
    <s v="Frederique"/>
    <s v="Small"/>
  </r>
  <r>
    <n v="10237"/>
    <n v="27"/>
    <n v="115.32"/>
    <n v="5"/>
    <n v="3113.64"/>
    <d v="2023-02-05T00:00:00"/>
    <n v="425"/>
    <s v="Shipped"/>
    <s v="Motorcycles"/>
    <n v="102"/>
    <n v="13.319999999999993"/>
    <s v="S32_4485"/>
    <s v="Vitachrome Inc."/>
    <n v="2125551500"/>
    <s v="2678 Kingston Rd."/>
    <s v="NYC"/>
    <n v="10022"/>
    <x v="1"/>
    <s v="Frick"/>
    <s v="Michael"/>
    <s v="Medium"/>
  </r>
  <r>
    <n v="10227"/>
    <n v="27"/>
    <n v="43.9"/>
    <n v="8"/>
    <n v="1185.3"/>
    <d v="2023-01-02T00:00:00"/>
    <n v="459"/>
    <s v="Shipped"/>
    <s v="Vintage Cars"/>
    <n v="41"/>
    <n v="2.8999999999999986"/>
    <s v="S24_3969"/>
    <s v="Saveley &amp; Henriot, Co."/>
    <s v="78.32.5555"/>
    <s v="2, rue du Commerce"/>
    <s v="Lyon"/>
    <n v="69004"/>
    <x v="4"/>
    <s v="Saveley"/>
    <s v="Mary"/>
    <s v="Small"/>
  </r>
  <r>
    <n v="10107"/>
    <n v="27"/>
    <n v="167.33"/>
    <n v="9"/>
    <n v="4517.91"/>
    <d v="2022-12-22T00:00:00"/>
    <n v="470"/>
    <s v="Shipped"/>
    <s v="Classic Cars"/>
    <n v="194"/>
    <n v="-26.669999999999987"/>
    <s v="S12_1099"/>
    <s v="Vida Sport, Ltd"/>
    <s v="0897-034555"/>
    <s v="Grenzacherweg 237"/>
    <s v="Gensve"/>
    <n v="1203"/>
    <x v="13"/>
    <s v="Holz"/>
    <s v="Michael"/>
    <s v="Medium"/>
  </r>
  <r>
    <n v="10225"/>
    <n v="27"/>
    <n v="169.04"/>
    <n v="11"/>
    <n v="4564.08"/>
    <d v="2022-12-22T00:00:00"/>
    <n v="470"/>
    <s v="Shipped"/>
    <s v="Classic Cars"/>
    <n v="146"/>
    <n v="23.039999999999992"/>
    <s v="S18_3482"/>
    <s v="Vida Sport, Ltd"/>
    <s v="0897-034555"/>
    <s v="Grenzacherweg 237"/>
    <s v="Gensve"/>
    <n v="1203"/>
    <x v="13"/>
    <s v="Holz"/>
    <s v="Michael"/>
    <s v="Medium"/>
  </r>
  <r>
    <n v="10107"/>
    <n v="27"/>
    <n v="186.86"/>
    <n v="1"/>
    <n v="5045.22"/>
    <d v="2022-12-12T00:00:00"/>
    <n v="480"/>
    <s v="Shipped"/>
    <s v="Classic Cars"/>
    <n v="173"/>
    <n v="13.860000000000014"/>
    <s v="S12_3891"/>
    <s v="Clover Collections, Co."/>
    <s v="+353 1862 1555"/>
    <s v="25 Maiden Lane"/>
    <s v="Dublin"/>
    <n v="2"/>
    <x v="16"/>
    <s v="Cassidy"/>
    <s v="Dean"/>
    <s v="Medium"/>
  </r>
  <r>
    <n v="10215"/>
    <n v="27"/>
    <n v="89.38"/>
    <n v="10"/>
    <n v="2413.2600000000002"/>
    <d v="2022-11-29T00:00:00"/>
    <n v="493"/>
    <s v="Shipped"/>
    <s v="Vintage Cars"/>
    <n v="102"/>
    <n v="-12.620000000000005"/>
    <s v="S18_1342"/>
    <s v="West Coast Collectables Co."/>
    <n v="3105553722"/>
    <s v="3675 Furth Circle"/>
    <s v="Burbank"/>
    <n v="94019"/>
    <x v="1"/>
    <s v="Thompson"/>
    <s v="Steve"/>
    <s v="Small"/>
  </r>
  <r>
    <n v="10214"/>
    <n v="27"/>
    <n v="133.49"/>
    <n v="4"/>
    <n v="3604.23"/>
    <d v="2022-11-26T00:00:00"/>
    <n v="496"/>
    <s v="Shipped"/>
    <s v="Vintage Cars"/>
    <n v="127"/>
    <n v="6.4900000000000091"/>
    <s v="S18_2325"/>
    <s v="Corrida Auto Replicas, Ltd"/>
    <s v="(91) 555 22 82"/>
    <s v="C/ Araquil, 67"/>
    <s v="Madrid"/>
    <n v="28023"/>
    <x v="8"/>
    <s v="Sommer"/>
    <s v="MartÂ¡n"/>
    <s v="Medium"/>
  </r>
  <r>
    <n v="10213"/>
    <n v="27"/>
    <n v="103.35"/>
    <n v="3"/>
    <n v="2790.45"/>
    <d v="2022-11-22T00:00:00"/>
    <n v="500"/>
    <s v="Shipped"/>
    <s v="Classic Cars"/>
    <n v="117"/>
    <n v="-13.650000000000006"/>
    <s v="S24_2887"/>
    <s v="Double Decker Gift Stores, Ltd"/>
    <s v="(171) 555-7555"/>
    <s v="120 Hanover Sq."/>
    <s v="London"/>
    <s v="WA1 1DP"/>
    <x v="9"/>
    <s v="Hardy"/>
    <s v="Thomas"/>
    <s v="Small"/>
  </r>
  <r>
    <n v="10212"/>
    <n v="27"/>
    <n v="79.62"/>
    <n v="2"/>
    <n v="2149.7399999999998"/>
    <d v="2022-11-16T00:00:00"/>
    <n v="506"/>
    <s v="Shipped"/>
    <s v="Classic Cars"/>
    <n v="85"/>
    <n v="-5.3799999999999955"/>
    <s v="S24_3191"/>
    <s v="Euro Shopping Channel"/>
    <s v="(91) 555 94 44"/>
    <s v="C/ Moralzarzal, 86"/>
    <s v="Madrid"/>
    <n v="28034"/>
    <x v="8"/>
    <s v="Freyre"/>
    <s v="Diego"/>
    <s v="Small"/>
  </r>
  <r>
    <n v="10210"/>
    <n v="27"/>
    <n v="98.48"/>
    <n v="9"/>
    <n v="2658.96"/>
    <d v="2022-11-12T00:00:00"/>
    <n v="510"/>
    <s v="Shipped"/>
    <s v="Planes"/>
    <n v="109"/>
    <n v="-10.519999999999996"/>
    <s v="S24_1785"/>
    <s v="Osaka Souveniers Co."/>
    <s v="+81 06 6342 5555"/>
    <s v="Dojima Avanza 4F, 1-6-20 Dojima, Kita-ku"/>
    <s v="Osaka"/>
    <s v="530-0003"/>
    <x v="7"/>
    <s v="Kentary"/>
    <s v="Mory"/>
    <s v="Small"/>
  </r>
  <r>
    <n v="10207"/>
    <n v="27"/>
    <n v="60.06"/>
    <n v="9"/>
    <n v="1621.62"/>
    <d v="2022-10-09T00:00:00"/>
    <n v="544"/>
    <s v="Shipped"/>
    <s v="Trucks and Buses"/>
    <n v="54"/>
    <n v="6.0600000000000023"/>
    <s v="S32_2509"/>
    <s v="Diecast Collectables"/>
    <n v="6175552555"/>
    <s v="6251 Ingle Ln."/>
    <s v="Boston"/>
    <n v="51003"/>
    <x v="1"/>
    <s v="Franco"/>
    <s v="Valarie"/>
    <s v="Small"/>
  </r>
  <r>
    <n v="10204"/>
    <n v="27"/>
    <n v="154.44"/>
    <n v="14"/>
    <n v="4169.88"/>
    <d v="2022-10-02T00:00:00"/>
    <n v="551"/>
    <s v="Shipped"/>
    <s v="Classic Cars"/>
    <n v="132"/>
    <n v="22.439999999999998"/>
    <s v="S18_2870"/>
    <s v="Muscle Machine Inc"/>
    <n v="2125557413"/>
    <s v="4092 Furth Circle"/>
    <s v="NYC"/>
    <n v="10022"/>
    <x v="1"/>
    <s v="Young"/>
    <s v="Jeff"/>
    <s v="Medium"/>
  </r>
  <r>
    <n v="10198"/>
    <n v="27"/>
    <n v="71.67"/>
    <n v="6"/>
    <n v="1935.09"/>
    <d v="2022-09-27T00:00:00"/>
    <n v="556"/>
    <s v="Shipped"/>
    <s v="Vintage Cars"/>
    <n v="65"/>
    <n v="6.6700000000000017"/>
    <s v="S24_3420"/>
    <s v="Cruz &amp; Sons Co."/>
    <s v="+63 2 555 3587"/>
    <s v="15 McCallum Street - NatWest Center #13-03"/>
    <s v="Makati City"/>
    <s v="1227 MM"/>
    <x v="18"/>
    <s v="Cruz"/>
    <s v="Arnold"/>
    <s v="Small"/>
  </r>
  <r>
    <n v="10196"/>
    <n v="27"/>
    <n v="168.04"/>
    <n v="8"/>
    <n v="4537.08"/>
    <d v="2022-09-26T00:00:00"/>
    <n v="557"/>
    <s v="Shipped"/>
    <s v="Classic Cars"/>
    <n v="143"/>
    <n v="25.039999999999992"/>
    <s v="S18_4027"/>
    <s v="Super Scale Inc."/>
    <n v="2035559545"/>
    <s v="567 North Pendale Street"/>
    <s v="New Haven"/>
    <n v="97823"/>
    <x v="1"/>
    <s v="Murphy"/>
    <s v="Leslie"/>
    <s v="Medium"/>
  </r>
  <r>
    <n v="10197"/>
    <n v="27"/>
    <n v="92.16"/>
    <n v="10"/>
    <n v="2488.3200000000002"/>
    <d v="2022-09-26T00:00:00"/>
    <n v="557"/>
    <s v="Shipped"/>
    <s v="Ships"/>
    <n v="100"/>
    <n v="-7.8400000000000034"/>
    <s v="S700_3505"/>
    <s v="Enaco Distributors"/>
    <s v="(93) 203 4555"/>
    <s v="Rambla de CataluÂ¤a, 23"/>
    <s v="Barcelona"/>
    <n v="8022"/>
    <x v="8"/>
    <s v="Saavedra"/>
    <s v="Eduardo"/>
    <s v="Small"/>
  </r>
  <r>
    <n v="10195"/>
    <n v="27"/>
    <n v="189.93"/>
    <n v="5"/>
    <n v="5128.1099999999997"/>
    <d v="2022-09-25T00:00:00"/>
    <n v="558"/>
    <s v="Shipped"/>
    <s v="Classic Cars"/>
    <n v="163"/>
    <n v="26.930000000000007"/>
    <s v="S18_2238"/>
    <s v="Mini Classics"/>
    <n v="9145554562"/>
    <s v="3758 North Pendale Street"/>
    <s v="White Plains"/>
    <n v="24067"/>
    <x v="1"/>
    <s v="Frick"/>
    <s v="Steve"/>
    <s v="Medium"/>
  </r>
  <r>
    <n v="10107"/>
    <n v="27"/>
    <n v="131.28"/>
    <n v="16"/>
    <n v="3544.56"/>
    <d v="2022-09-20T00:00:00"/>
    <n v="563"/>
    <s v="Shipped"/>
    <s v="Classic Cars"/>
    <n v="115"/>
    <n v="16.28"/>
    <s v="S12_4675"/>
    <s v="Online Diecast Creations Co."/>
    <n v="6035558647"/>
    <s v="2304 Long Airport Avenue"/>
    <s v="Nashua"/>
    <n v="62005"/>
    <x v="1"/>
    <s v="Young"/>
    <s v="Valarie"/>
    <s v="Medium"/>
  </r>
  <r>
    <n v="10107"/>
    <n v="27"/>
    <n v="200.41"/>
    <n v="14"/>
    <n v="5411.07"/>
    <d v="2022-09-12T00:00:00"/>
    <n v="571"/>
    <s v="Shipped"/>
    <s v="Classic Cars"/>
    <n v="194"/>
    <n v="6.4099999999999966"/>
    <s v="S12_1099"/>
    <s v="Herkku Gifts"/>
    <s v="+47 2267 3215"/>
    <s v="Drammen 121, PR 744 Sentrum"/>
    <s v="Bergen"/>
    <s v="N 5804"/>
    <x v="17"/>
    <s v="Oeztan"/>
    <s v="Veysel"/>
    <s v="Medium"/>
  </r>
  <r>
    <n v="10181"/>
    <n v="27"/>
    <n v="143.88"/>
    <n v="3"/>
    <n v="3884.76"/>
    <d v="2022-09-12T00:00:00"/>
    <n v="571"/>
    <s v="Shipped"/>
    <s v="Classic Cars"/>
    <n v="132"/>
    <n v="11.879999999999995"/>
    <s v="S18_2870"/>
    <s v="Herkku Gifts"/>
    <s v="+47 2267 3215"/>
    <s v="Drammen 121, PR 744 Sentrum"/>
    <s v="Bergen"/>
    <s v="N 5804"/>
    <x v="17"/>
    <s v="Oeztan"/>
    <s v="Veysel"/>
    <s v="Medium"/>
  </r>
  <r>
    <n v="10178"/>
    <n v="27"/>
    <n v="73.64"/>
    <n v="6"/>
    <n v="1988.28"/>
    <d v="2022-09-08T00:00:00"/>
    <n v="575"/>
    <s v="Shipped"/>
    <s v="Vintage Cars"/>
    <n v="65"/>
    <n v="8.64"/>
    <s v="S24_3420"/>
    <s v="Alpha Cognac"/>
    <s v="61.77.6555"/>
    <s v="1 rue Alsace-Lorraine"/>
    <s v="Toulouse"/>
    <n v="31000"/>
    <x v="4"/>
    <s v="Roulet"/>
    <s v="Annette"/>
    <s v="Small"/>
  </r>
  <r>
    <n v="10176"/>
    <n v="27"/>
    <n v="68.78"/>
    <n v="8"/>
    <n v="1857.06"/>
    <d v="2022-09-06T00:00:00"/>
    <n v="577"/>
    <s v="Shipped"/>
    <s v="Classic Cars"/>
    <n v="57"/>
    <n v="11.780000000000001"/>
    <s v="S24_1444"/>
    <s v="L'ordine Souveniers"/>
    <s v="0522-556555"/>
    <s v="Strada Provinciale 124"/>
    <s v="Reggio Emilia"/>
    <n v="42100"/>
    <x v="6"/>
    <s v="Moroni"/>
    <s v="Maurizio"/>
    <s v="Small"/>
  </r>
  <r>
    <n v="10173"/>
    <n v="27"/>
    <n v="41.22"/>
    <n v="8"/>
    <n v="1112.94"/>
    <d v="2022-09-05T00:00:00"/>
    <n v="578"/>
    <s v="Shipped"/>
    <s v="Vintage Cars"/>
    <n v="44"/>
    <n v="-2.7800000000000011"/>
    <s v="S24_2022"/>
    <s v="Rovelli Gifts"/>
    <s v="035-640555"/>
    <s v="Via Ludovico il Moro 22"/>
    <s v="Bergamo"/>
    <n v="24100"/>
    <x v="6"/>
    <s v="Rovelli"/>
    <s v="Giovanni"/>
    <s v="Small"/>
  </r>
  <r>
    <n v="10107"/>
    <n v="27"/>
    <n v="135.59"/>
    <n v="4"/>
    <n v="3660.93"/>
    <d v="2022-08-28T00:00:00"/>
    <n v="586"/>
    <s v="Shipped"/>
    <s v="Motorcycles"/>
    <n v="118"/>
    <n v="17.590000000000003"/>
    <s v="S10_2016"/>
    <s v="Technics Stores Inc."/>
    <n v="6505556809"/>
    <s v="9408 Furth Circle"/>
    <s v="Burlingame"/>
    <n v="94217"/>
    <x v="1"/>
    <s v="Hirano"/>
    <s v="Juri"/>
    <s v="Medium"/>
  </r>
  <r>
    <n v="10168"/>
    <n v="27"/>
    <n v="73.02"/>
    <n v="18"/>
    <n v="1971.54"/>
    <d v="2022-08-28T00:00:00"/>
    <n v="586"/>
    <s v="Shipped"/>
    <s v="Planes"/>
    <n v="68"/>
    <n v="5.019999999999996"/>
    <s v="S24_3949"/>
    <s v="Technics Stores Inc."/>
    <n v="6505556809"/>
    <s v="9408 Furth Circle"/>
    <s v="Burlingame"/>
    <n v="94217"/>
    <x v="1"/>
    <s v="Hirano"/>
    <s v="Juri"/>
    <s v="Small"/>
  </r>
  <r>
    <n v="10107"/>
    <n v="27"/>
    <n v="205.89"/>
    <n v="2"/>
    <n v="5559.03"/>
    <d v="2022-08-22T00:00:00"/>
    <n v="592"/>
    <s v="Shipped"/>
    <s v="Classic Cars"/>
    <n v="173"/>
    <n v="32.889999999999986"/>
    <s v="S12_3891"/>
    <s v="Dragon Souveniers, Ltd."/>
    <s v="+65 221 7555"/>
    <s v="Bronz Sok., Bronz Apt. 3/6 Tesvikiye"/>
    <s v="Singapore"/>
    <n v="79903"/>
    <x v="0"/>
    <s v="Natividad"/>
    <s v="Eric"/>
    <s v="Medium"/>
  </r>
  <r>
    <n v="10165"/>
    <n v="27"/>
    <n v="31.82"/>
    <n v="13"/>
    <n v="859.14"/>
    <d v="2022-08-22T00:00:00"/>
    <n v="592"/>
    <s v="Shipped"/>
    <s v="Classic Cars"/>
    <n v="35"/>
    <n v="-3.1799999999999997"/>
    <s v="S24_2840"/>
    <s v="Dragon Souveniers, Ltd."/>
    <s v="+65 221 7555"/>
    <s v="Bronz Sok., Bronz Apt. 3/6 Tesvikiye"/>
    <s v="Singapore"/>
    <n v="79903"/>
    <x v="0"/>
    <s v="Natividad"/>
    <s v="Eric"/>
    <s v="Small"/>
  </r>
  <r>
    <n v="10301"/>
    <n v="27"/>
    <n v="72.02"/>
    <n v="1"/>
    <n v="1944.54"/>
    <d v="2022-08-05T00:00:00"/>
    <n v="609"/>
    <s v="Shipped"/>
    <s v="Classic Cars"/>
    <n v="73"/>
    <n v="-0.98000000000000398"/>
    <s v="S24_1046"/>
    <s v="Norway Gifts By Mail, Co."/>
    <s v="+47 2212 1555"/>
    <s v="Drammensveien 126 A, PB 744 Sentrum"/>
    <s v="Oslo"/>
    <s v="N 0106"/>
    <x v="17"/>
    <s v="Klaeboe"/>
    <s v="Jan"/>
    <s v="Small"/>
  </r>
  <r>
    <n v="10151"/>
    <n v="27"/>
    <n v="113.65"/>
    <n v="10"/>
    <n v="3068.55"/>
    <d v="2022-07-21T00:00:00"/>
    <n v="624"/>
    <s v="Shipped"/>
    <s v="Trucks and Buses"/>
    <n v="96"/>
    <n v="17.650000000000006"/>
    <s v="S32_1268"/>
    <s v="Oulu Toy Supplies, Inc."/>
    <s v="981-443655"/>
    <s v="Torikatu 38"/>
    <s v="Oulu"/>
    <n v="90110"/>
    <x v="15"/>
    <s v="Koskitalo"/>
    <s v="Pirkko"/>
    <s v="Medium"/>
  </r>
  <r>
    <n v="10148"/>
    <n v="27"/>
    <n v="130.68"/>
    <n v="10"/>
    <n v="3528.36"/>
    <d v="2022-07-11T00:00:00"/>
    <n v="634"/>
    <s v="Shipped"/>
    <s v="Classic Cars"/>
    <n v="132"/>
    <n v="-1.3199999999999932"/>
    <s v="S18_2870"/>
    <s v="Anna's Decorations, Ltd"/>
    <s v="02 9936 8555"/>
    <s v="201 Miller Street"/>
    <s v="North Sydney"/>
    <n v="2060"/>
    <x v="5"/>
    <s v="O'Hara"/>
    <s v="Anna"/>
    <s v="Medium"/>
  </r>
  <r>
    <n v="10148"/>
    <n v="27"/>
    <n v="128.5"/>
    <n v="7"/>
    <n v="3469.5"/>
    <d v="2022-07-11T00:00:00"/>
    <n v="634"/>
    <s v="Shipped"/>
    <s v="Classic Cars"/>
    <n v="107"/>
    <n v="21.5"/>
    <s v="S24_3432"/>
    <s v="Anna's Decorations, Ltd"/>
    <s v="02 9936 8555"/>
    <s v="201 Miller Street"/>
    <s v="North Sydney"/>
    <n v="2060"/>
    <x v="5"/>
    <s v="O'Hara"/>
    <s v="Anna"/>
    <s v="Medium"/>
  </r>
  <r>
    <n v="10145"/>
    <n v="27"/>
    <n v="60.95"/>
    <n v="3"/>
    <n v="1645.65"/>
    <d v="2022-06-25T00:00:00"/>
    <n v="650"/>
    <s v="Shipped"/>
    <s v="Motorcycles"/>
    <n v="69"/>
    <n v="-8.0499999999999972"/>
    <s v="S24_2360"/>
    <s v="Toys4GrownUps.com"/>
    <n v="6265557265"/>
    <s v="78934 Hillside Dr."/>
    <s v="Pasadena"/>
    <n v="90003"/>
    <x v="1"/>
    <s v="Young"/>
    <s v="Julie"/>
    <s v="Small"/>
  </r>
  <r>
    <n v="10145"/>
    <n v="27"/>
    <n v="120.42"/>
    <n v="4"/>
    <n v="3251.34"/>
    <d v="2022-06-25T00:00:00"/>
    <n v="650"/>
    <s v="Shipped"/>
    <s v="Motorcycles"/>
    <n v="102"/>
    <n v="18.420000000000002"/>
    <s v="S32_4485"/>
    <s v="Toys4GrownUps.com"/>
    <n v="6265557265"/>
    <s v="78934 Hillside Dr."/>
    <s v="Pasadena"/>
    <n v="90003"/>
    <x v="1"/>
    <s v="Young"/>
    <s v="Julie"/>
    <s v="Medium"/>
  </r>
  <r>
    <n v="10143"/>
    <n v="27"/>
    <n v="60.97"/>
    <n v="8"/>
    <n v="1646.19"/>
    <d v="2022-06-10T00:00:00"/>
    <n v="665"/>
    <s v="Shipped"/>
    <s v="Planes"/>
    <n v="68"/>
    <n v="-7.0300000000000011"/>
    <s v="S24_2841"/>
    <s v="Mini Creations Ltd."/>
    <n v="5085559555"/>
    <s v="4575 Hillside Dr."/>
    <s v="New Bedford"/>
    <n v="50553"/>
    <x v="1"/>
    <s v="Tam"/>
    <s v="Wing C"/>
    <s v="Small"/>
  </r>
  <r>
    <n v="10135"/>
    <n v="27"/>
    <n v="66.13"/>
    <n v="6"/>
    <n v="1785.51"/>
    <d v="2022-05-02T00:00:00"/>
    <n v="704"/>
    <s v="Shipped"/>
    <s v="Classic Cars"/>
    <n v="61"/>
    <n v="5.1299999999999955"/>
    <s v="S24_3371"/>
    <s v="Mini Gifts Distributors Ltd."/>
    <n v="4155551450"/>
    <s v="5677 Strong St."/>
    <s v="San Rafael"/>
    <n v="97562"/>
    <x v="1"/>
    <s v="Nelson"/>
    <s v="Valarie"/>
    <s v="Small"/>
  </r>
  <r>
    <n v="10107"/>
    <n v="27"/>
    <n v="122.51"/>
    <n v="5"/>
    <n v="3307.77"/>
    <d v="2022-05-01T00:00:00"/>
    <n v="705"/>
    <s v="Shipped"/>
    <s v="Motorcycles"/>
    <n v="118"/>
    <n v="4.5100000000000051"/>
    <s v="S10_2016"/>
    <s v="Lyon Souveniers"/>
    <s v="+33 1 46 62 7555"/>
    <s v="27 rue du Colonel Pierre Avia"/>
    <s v="Paris"/>
    <n v="75508"/>
    <x v="4"/>
    <s v="Da Cunha"/>
    <s v="Daniel"/>
    <s v="Medium"/>
  </r>
  <r>
    <n v="10133"/>
    <n v="27"/>
    <n v="50.19"/>
    <n v="7"/>
    <n v="1355.13"/>
    <d v="2022-04-27T00:00:00"/>
    <n v="709"/>
    <s v="Shipped"/>
    <s v="Vintage Cars"/>
    <n v="43"/>
    <n v="7.1899999999999977"/>
    <s v="S50_1341"/>
    <s v="Euro Shopping Channel"/>
    <s v="(91) 555 94 44"/>
    <s v="C/ Moralzarzal, 86"/>
    <s v="Madrid"/>
    <n v="28034"/>
    <x v="8"/>
    <s v="Freyre"/>
    <s v="Diego"/>
    <s v="Small"/>
  </r>
  <r>
    <n v="10133"/>
    <n v="27"/>
    <n v="99.67"/>
    <n v="2"/>
    <n v="2691.09"/>
    <d v="2022-04-27T00:00:00"/>
    <n v="709"/>
    <s v="Shipped"/>
    <s v="Planes"/>
    <n v="118"/>
    <n v="-18.329999999999998"/>
    <s v="S700_2834"/>
    <s v="Euro Shopping Channel"/>
    <s v="(91) 555 94 44"/>
    <s v="C/ Moralzarzal, 86"/>
    <s v="Madrid"/>
    <n v="28034"/>
    <x v="8"/>
    <s v="Freyre"/>
    <s v="Diego"/>
    <s v="Small"/>
  </r>
  <r>
    <n v="10126"/>
    <n v="27"/>
    <n v="126.51"/>
    <n v="1"/>
    <n v="3415.77"/>
    <d v="2022-03-28T00:00:00"/>
    <n v="739"/>
    <s v="Shipped"/>
    <s v="Trucks and Buses"/>
    <n v="127"/>
    <n v="-0.48999999999999488"/>
    <s v="S24_2300"/>
    <s v="Corrida Auto Replicas, Ltd"/>
    <s v="(91) 555 22 82"/>
    <s v="C/ Araquil, 67"/>
    <s v="Madrid"/>
    <n v="28023"/>
    <x v="8"/>
    <s v="Sommer"/>
    <s v="MartÂ¡n"/>
    <s v="Medium"/>
  </r>
  <r>
    <n v="10119"/>
    <n v="27"/>
    <n v="99.52"/>
    <n v="8"/>
    <n v="2687.04"/>
    <d v="2022-02-28T00:00:00"/>
    <n v="767"/>
    <s v="Shipped"/>
    <s v="Vintage Cars"/>
    <n v="105"/>
    <n v="-5.480000000000004"/>
    <s v="S18_3856"/>
    <s v="Salzburg Collectables"/>
    <s v="6562-9555"/>
    <s v="Geislweg 14"/>
    <s v="Salzburg"/>
    <n v="5020"/>
    <x v="3"/>
    <s v="Pipps"/>
    <s v="Georg"/>
    <s v="Small"/>
  </r>
  <r>
    <n v="10116"/>
    <n v="27"/>
    <n v="63.38"/>
    <n v="1"/>
    <n v="1711.26"/>
    <d v="2022-02-11T00:00:00"/>
    <n v="784"/>
    <s v="Shipped"/>
    <s v="Trains"/>
    <n v="62"/>
    <n v="1.3800000000000026"/>
    <s v="S32_3207"/>
    <s v="Royale Belge"/>
    <s v="(071) 23 67 2555"/>
    <s v="Boulevard Tirou, 255"/>
    <s v="Charleroi"/>
    <s v="B-6000"/>
    <x v="2"/>
    <s v="Cartrain"/>
    <s v="Pascale"/>
    <s v="Small"/>
  </r>
  <r>
    <n v="10115"/>
    <n v="27"/>
    <n v="105.33"/>
    <n v="3"/>
    <n v="2843.91"/>
    <d v="2022-02-04T00:00:00"/>
    <n v="791"/>
    <s v="Shipped"/>
    <s v="Trucks and Buses"/>
    <n v="115"/>
    <n v="-9.6700000000000017"/>
    <s v="S50_1392"/>
    <s v="Classic Legends Inc."/>
    <n v="2125558493"/>
    <s v="5905 Pompton St."/>
    <s v="NYC"/>
    <n v="10022"/>
    <x v="1"/>
    <s v="Hernandez"/>
    <s v="Maria"/>
    <s v="Small"/>
  </r>
  <r>
    <n v="10110"/>
    <n v="27"/>
    <n v="73.62"/>
    <n v="12"/>
    <n v="1987.74"/>
    <d v="2022-01-18T00:00:00"/>
    <n v="808"/>
    <s v="Shipped"/>
    <s v="Classic Cars"/>
    <n v="85"/>
    <n v="-11.379999999999995"/>
    <s v="S24_3191"/>
    <s v="AV Stores, Co."/>
    <s v="(171) 555-1555"/>
    <s v="Fauntleroy Circus"/>
    <s v="Manchester"/>
    <s v="EC2 5NT"/>
    <x v="9"/>
    <s v="Ashworth"/>
    <s v="Victoria"/>
    <s v="Small"/>
  </r>
  <r>
    <n v="10108"/>
    <n v="27"/>
    <n v="43.45"/>
    <n v="13"/>
    <n v="1173.1500000000001"/>
    <d v="2022-01-03T00:00:00"/>
    <n v="823"/>
    <s v="Shipped"/>
    <s v="Motorcycles"/>
    <n v="40"/>
    <n v="3.4500000000000028"/>
    <s v="S32_2206"/>
    <s v="Cruz &amp; Sons Co."/>
    <s v="+63 2 555 3587"/>
    <s v="15 McCallum Street - NatWest Center #13-03"/>
    <s v="Makati City"/>
    <s v="1227 MM"/>
    <x v="18"/>
    <s v="Cruz"/>
    <s v="Arnold"/>
    <s v="Small"/>
  </r>
  <r>
    <n v="10107"/>
    <n v="27"/>
    <n v="224.65"/>
    <n v="4"/>
    <n v="6065.55"/>
    <d v="2021-12-24T00:00:00"/>
    <n v="833"/>
    <s v="Shipped"/>
    <s v="Motorcycles"/>
    <n v="193"/>
    <n v="31.650000000000006"/>
    <s v="S10_4698"/>
    <s v="Land of Toys Inc."/>
    <n v="2125557818"/>
    <s v="897 Long Airport Avenue"/>
    <s v="NYC"/>
    <n v="10022"/>
    <x v="1"/>
    <s v="Yu"/>
    <s v="Kwai"/>
    <s v="Medium"/>
  </r>
  <r>
    <n v="10107"/>
    <n v="27"/>
    <n v="125.74"/>
    <n v="8"/>
    <n v="3394.98"/>
    <d v="2021-11-29T00:00:00"/>
    <n v="858"/>
    <s v="Shipped"/>
    <s v="Trucks and Buses"/>
    <n v="136"/>
    <n v="-10.260000000000005"/>
    <s v="S12_1666"/>
    <s v="Baane Mini Imports"/>
    <s v="07-98 9555"/>
    <s v="Erling Skakkes gate 78"/>
    <s v="Stavern"/>
    <n v="4110"/>
    <x v="17"/>
    <s v="Bergulfsen"/>
    <s v="Jonas"/>
    <s v="Medium"/>
  </r>
  <r>
    <n v="10103"/>
    <n v="27"/>
    <n v="83.07"/>
    <n v="12"/>
    <n v="2242.89"/>
    <d v="2021-11-29T00:00:00"/>
    <n v="858"/>
    <s v="Shipped"/>
    <s v="Vintage Cars"/>
    <n v="101"/>
    <n v="-17.930000000000007"/>
    <s v="S18_2949"/>
    <s v="Baane Mini Imports"/>
    <s v="07-98 9555"/>
    <s v="Erling Skakkes gate 78"/>
    <s v="Stavern"/>
    <n v="4110"/>
    <x v="17"/>
    <s v="Bergulfsen"/>
    <s v="Jonas"/>
    <s v="Small"/>
  </r>
  <r>
    <n v="10425"/>
    <n v="28"/>
    <n v="189.93"/>
    <n v="3"/>
    <n v="5318.04"/>
    <d v="2024-03-31T00:00:00"/>
    <n v="5"/>
    <s v="In Process"/>
    <s v="Classic Cars"/>
    <n v="163"/>
    <n v="26.930000000000007"/>
    <s v="S18_2238"/>
    <s v="La Rochelle Gifts"/>
    <s v="40.67.8555"/>
    <s v="67, rue des Cinquante Otages"/>
    <s v="Nantes"/>
    <n v="44000"/>
    <x v="4"/>
    <s v="Labrune"/>
    <s v="Janine"/>
    <s v="Medium"/>
  </r>
  <r>
    <n v="10425"/>
    <n v="28"/>
    <n v="135.47"/>
    <n v="8"/>
    <n v="3793.16"/>
    <d v="2024-03-31T00:00:00"/>
    <n v="5"/>
    <s v="In Process"/>
    <s v="Classic Cars"/>
    <n v="169"/>
    <n v="-33.53"/>
    <s v="S18_3232"/>
    <s v="La Rochelle Gifts"/>
    <s v="40.67.8555"/>
    <s v="67, rue des Cinquante Otages"/>
    <s v="Nantes"/>
    <n v="44000"/>
    <x v="4"/>
    <s v="Labrune"/>
    <s v="Janine"/>
    <s v="Medium"/>
  </r>
  <r>
    <n v="10423"/>
    <n v="28"/>
    <n v="78.89"/>
    <n v="4"/>
    <n v="2208.92"/>
    <d v="2024-03-30T00:00:00"/>
    <n v="6"/>
    <s v="In Process"/>
    <s v="Vintage Cars"/>
    <n v="97"/>
    <n v="-18.11"/>
    <s v="S24_4258"/>
    <s v="Petit Auto"/>
    <s v="(02) 5554 67"/>
    <s v="Rue Joseph-Bens 532"/>
    <s v="Bruxelles"/>
    <s v="B-1180"/>
    <x v="2"/>
    <s v="Dewey"/>
    <s v="Catherine"/>
    <s v="Small"/>
  </r>
  <r>
    <n v="10414"/>
    <n v="28"/>
    <n v="108.18"/>
    <n v="7"/>
    <n v="3029.04"/>
    <d v="2024-03-06T00:00:00"/>
    <n v="30"/>
    <s v="On Hold"/>
    <s v="Ships"/>
    <n v="100"/>
    <n v="8.1800000000000068"/>
    <s v="S700_3505"/>
    <s v="Gifts4AllAges.com"/>
    <n v="6175559555"/>
    <s v="8616 Spinnaker Dr."/>
    <s v="Boston"/>
    <n v="51003"/>
    <x v="1"/>
    <s v="Yoshido"/>
    <s v="Juri"/>
    <s v="Medium"/>
  </r>
  <r>
    <n v="10401"/>
    <n v="28"/>
    <n v="72.55"/>
    <n v="11"/>
    <n v="2031.4"/>
    <d v="2024-02-03T00:00:00"/>
    <n v="62"/>
    <s v="On Hold"/>
    <s v="Planes"/>
    <n v="74"/>
    <n v="-1.4500000000000028"/>
    <s v="S700_4002"/>
    <s v="Tekni Collectables Inc."/>
    <n v="2015559350"/>
    <s v="7476 Moss Rd."/>
    <s v="Newark"/>
    <n v="94019"/>
    <x v="1"/>
    <s v="Brown"/>
    <s v="William"/>
    <s v="Small"/>
  </r>
  <r>
    <n v="10398"/>
    <n v="28"/>
    <n v="72.260000000000005"/>
    <n v="18"/>
    <n v="2023.28"/>
    <d v="2024-01-30T00:00:00"/>
    <n v="66"/>
    <s v="Shipped"/>
    <s v="Ships"/>
    <n v="86"/>
    <n v="-13.739999999999995"/>
    <s v="S18_3029"/>
    <s v="Reims Collectables"/>
    <s v="26.47.1555"/>
    <s v="59 rue de l'Abbaye"/>
    <s v="Reims"/>
    <n v="51100"/>
    <x v="4"/>
    <s v="Henriot"/>
    <s v="Paul"/>
    <s v="Small"/>
  </r>
  <r>
    <n v="10398"/>
    <n v="28"/>
    <n v="57.55"/>
    <n v="3"/>
    <n v="1611.4"/>
    <d v="2024-01-30T00:00:00"/>
    <n v="66"/>
    <s v="Shipped"/>
    <s v="Planes"/>
    <n v="68"/>
    <n v="-10.450000000000003"/>
    <s v="S24_2841"/>
    <s v="Reims Collectables"/>
    <s v="26.47.1555"/>
    <s v="59 rue de l'Abbaye"/>
    <s v="Reims"/>
    <n v="51100"/>
    <x v="4"/>
    <s v="Henriot"/>
    <s v="Paul"/>
    <s v="Small"/>
  </r>
  <r>
    <n v="10383"/>
    <n v="28"/>
    <n v="58.58"/>
    <n v="7"/>
    <n v="1640.24"/>
    <d v="2023-12-22T00:00:00"/>
    <n v="105"/>
    <s v="Shipped"/>
    <s v="Vintage Cars"/>
    <n v="87"/>
    <n v="-28.42"/>
    <s v="S18_4522"/>
    <s v="Euro Shopping Channel"/>
    <s v="(91) 555 94 44"/>
    <s v="C/ Moralzarzal, 86"/>
    <s v="Madrid"/>
    <n v="28034"/>
    <x v="8"/>
    <s v="Freyre"/>
    <s v="Diego"/>
    <s v="Small"/>
  </r>
  <r>
    <n v="10378"/>
    <n v="28"/>
    <n v="164.63"/>
    <n v="9"/>
    <n v="4609.6400000000003"/>
    <d v="2023-12-10T00:00:00"/>
    <n v="117"/>
    <s v="Shipped"/>
    <s v="Motorcycles"/>
    <n v="62"/>
    <n v="102.63"/>
    <s v="S18_3782"/>
    <s v="Euro Shopping Channel"/>
    <s v="(91) 555 94 44"/>
    <s v="C/ Moralzarzal, 86"/>
    <s v="Madrid"/>
    <n v="28034"/>
    <x v="8"/>
    <s v="Freyre"/>
    <s v="Diego"/>
    <s v="Medium"/>
  </r>
  <r>
    <n v="10373"/>
    <n v="28"/>
    <n v="57.55"/>
    <n v="4"/>
    <n v="1611.4"/>
    <d v="2023-12-01T00:00:00"/>
    <n v="126"/>
    <s v="Shipped"/>
    <s v="Planes"/>
    <n v="157"/>
    <n v="-99.45"/>
    <s v="S18_1662"/>
    <s v="Oulu Toy Supplies, Inc."/>
    <s v="981-443655"/>
    <s v="Torikatu 38"/>
    <s v="Oulu"/>
    <n v="90110"/>
    <x v="15"/>
    <s v="Koskitalo"/>
    <s v="Pirkko"/>
    <s v="Small"/>
  </r>
  <r>
    <n v="10372"/>
    <n v="28"/>
    <n v="137.96"/>
    <n v="3"/>
    <n v="3862.88"/>
    <d v="2023-11-26T00:00:00"/>
    <n v="131"/>
    <s v="Shipped"/>
    <s v="Vintage Cars"/>
    <n v="136"/>
    <n v="1.960000000000008"/>
    <s v="S18_3140"/>
    <s v="Tokyo Collectables, Ltd"/>
    <s v="+81 3 3584 0555"/>
    <s v="2-2-8 Roppongi"/>
    <s v="Minato-ku"/>
    <s v="106-0032"/>
    <x v="7"/>
    <s v="Shimamura"/>
    <s v="Akiko"/>
    <s v="Medium"/>
  </r>
  <r>
    <n v="10371"/>
    <n v="28"/>
    <n v="50.32"/>
    <n v="9"/>
    <n v="1408.96"/>
    <d v="2023-11-23T00:00:00"/>
    <n v="134"/>
    <s v="Shipped"/>
    <s v="Classic Cars"/>
    <n v="118"/>
    <n v="-67.680000000000007"/>
    <s v="S24_4048"/>
    <s v="Mini Gifts Distributors Ltd."/>
    <n v="4155551450"/>
    <s v="5677 Strong St."/>
    <s v="San Rafael"/>
    <n v="97562"/>
    <x v="1"/>
    <s v="Nelson"/>
    <s v="Valarie"/>
    <s v="Small"/>
  </r>
  <r>
    <n v="10369"/>
    <n v="28"/>
    <n v="44.21"/>
    <n v="6"/>
    <n v="1237.8800000000001"/>
    <d v="2023-11-20T00:00:00"/>
    <n v="137"/>
    <s v="Shipped"/>
    <s v="Vintage Cars"/>
    <n v="62"/>
    <n v="-17.79"/>
    <s v="S18_2957"/>
    <s v="Collectables For Less Inc."/>
    <n v="6175558555"/>
    <s v="7825 Douglas Av."/>
    <s v="Brickhaven"/>
    <n v="58339"/>
    <x v="1"/>
    <s v="Nelson"/>
    <s v="Allen"/>
    <s v="Small"/>
  </r>
  <r>
    <n v="10367"/>
    <n v="28"/>
    <n v="30.59"/>
    <n v="12"/>
    <n v="856.52"/>
    <d v="2023-11-12T00:00:00"/>
    <n v="145"/>
    <s v="Resolved"/>
    <s v="Vintage Cars"/>
    <n v="44"/>
    <n v="-13.41"/>
    <s v="S24_2022"/>
    <s v="Toys4GrownUps.com"/>
    <n v="6265557265"/>
    <s v="78934 Hillside Dr."/>
    <s v="Pasadena"/>
    <n v="90003"/>
    <x v="1"/>
    <s v="Young"/>
    <s v="Julie"/>
    <s v="Small"/>
  </r>
  <r>
    <n v="10363"/>
    <n v="28"/>
    <n v="58.18"/>
    <n v="13"/>
    <n v="1629.04"/>
    <d v="2023-11-06T00:00:00"/>
    <n v="151"/>
    <s v="Shipped"/>
    <s v="Classic Cars"/>
    <n v="148"/>
    <n v="-89.82"/>
    <s v="S18_4721"/>
    <s v="Suominen Souveniers"/>
    <s v="+358 9 8045 555"/>
    <s v="Software Engineering Center, SEC Oy"/>
    <s v="Espoo"/>
    <s v="FIN-02271"/>
    <x v="15"/>
    <s v="Suominen"/>
    <s v="Kalle"/>
    <s v="Small"/>
  </r>
  <r>
    <n v="10357"/>
    <n v="28"/>
    <n v="127.13"/>
    <n v="2"/>
    <n v="3559.64"/>
    <d v="2023-10-10T00:00:00"/>
    <n v="178"/>
    <s v="Shipped"/>
    <s v="Trucks and Buses"/>
    <n v="121"/>
    <n v="6.1299999999999955"/>
    <s v="S18_4600"/>
    <s v="Mini Gifts Distributors Ltd."/>
    <n v="4155551450"/>
    <s v="5677 Strong St."/>
    <s v="San Rafael"/>
    <n v="97562"/>
    <x v="1"/>
    <s v="Nelson"/>
    <s v="Valarie"/>
    <s v="Medium"/>
  </r>
  <r>
    <n v="10355"/>
    <n v="28"/>
    <n v="95.39"/>
    <n v="9"/>
    <n v="2670.92"/>
    <d v="2023-10-07T00:00:00"/>
    <n v="181"/>
    <s v="Shipped"/>
    <s v="Classic Cars"/>
    <n v="80"/>
    <n v="15.39"/>
    <s v="S24_4620"/>
    <s v="Euro Shopping Channel"/>
    <s v="(91) 555 94 44"/>
    <s v="C/ Moralzarzal, 86"/>
    <s v="Madrid"/>
    <n v="28034"/>
    <x v="8"/>
    <s v="Freyre"/>
    <s v="Diego"/>
    <s v="Small"/>
  </r>
  <r>
    <n v="10353"/>
    <n v="28"/>
    <n v="71.73"/>
    <n v="2"/>
    <n v="2008.44"/>
    <d v="2023-10-04T00:00:00"/>
    <n v="184"/>
    <s v="Shipped"/>
    <s v="Planes"/>
    <n v="109"/>
    <n v="-37.269999999999996"/>
    <s v="S24_1785"/>
    <s v="Gift Ideas Corp."/>
    <n v="2035554407"/>
    <s v="2440 Pompton St."/>
    <s v="Glendale"/>
    <n v="97561"/>
    <x v="1"/>
    <s v="Lewis"/>
    <s v="Dan"/>
    <s v="Small"/>
  </r>
  <r>
    <n v="10350"/>
    <n v="28"/>
    <n v="104.44"/>
    <n v="4"/>
    <n v="2924.32"/>
    <d v="2023-10-02T00:00:00"/>
    <n v="186"/>
    <s v="Shipped"/>
    <s v="Ships"/>
    <n v="86"/>
    <n v="18.439999999999998"/>
    <s v="S700_1938"/>
    <s v="Euro Shopping Channel"/>
    <s v="(91) 555 94 44"/>
    <s v="C/ Moralzarzal, 86"/>
    <s v="Madrid"/>
    <n v="28034"/>
    <x v="8"/>
    <s v="Freyre"/>
    <s v="Diego"/>
    <s v="Small"/>
  </r>
  <r>
    <n v="10338"/>
    <n v="28"/>
    <n v="82.58"/>
    <n v="3"/>
    <n v="2312.2399999999998"/>
    <d v="2023-09-22T00:00:00"/>
    <n v="196"/>
    <s v="Shipped"/>
    <s v="Ships"/>
    <n v="86"/>
    <n v="-3.4200000000000017"/>
    <s v="S18_3029"/>
    <s v="Royale Belge"/>
    <s v="(071) 23 67 2555"/>
    <s v="Boulevard Tirou, 255"/>
    <s v="Charleroi"/>
    <s v="B-6000"/>
    <x v="2"/>
    <s v="Cartrain"/>
    <s v="Pascale"/>
    <s v="Small"/>
  </r>
  <r>
    <n v="10331"/>
    <n v="28"/>
    <n v="146.52000000000001"/>
    <n v="3"/>
    <n v="4102.5600000000004"/>
    <d v="2023-09-17T00:00:00"/>
    <n v="201"/>
    <s v="Shipped"/>
    <s v="Motorcycles"/>
    <n v="40"/>
    <n v="106.52000000000001"/>
    <s v="S32_2206"/>
    <s v="Motor Mint Distributors Inc."/>
    <n v="2155559857"/>
    <s v="11328 Douglas Av."/>
    <s v="Philadelphia"/>
    <n v="71270"/>
    <x v="1"/>
    <s v="Hernandez"/>
    <s v="Rosa"/>
    <s v="Medium"/>
  </r>
  <r>
    <n v="10325"/>
    <n v="28"/>
    <n v="192.05"/>
    <n v="2"/>
    <n v="5377.4"/>
    <d v="2023-09-05T00:00:00"/>
    <n v="213"/>
    <s v="Shipped"/>
    <s v="Trains"/>
    <n v="62"/>
    <n v="130.05000000000001"/>
    <s v="S32_3207"/>
    <s v="Baane Mini Imports"/>
    <s v="07-98 9555"/>
    <s v="Erling Skakkes gate 78"/>
    <s v="Stavern"/>
    <n v="4110"/>
    <x v="17"/>
    <s v="Bergulfsen"/>
    <s v="Jonas"/>
    <s v="Medium"/>
  </r>
  <r>
    <n v="10321"/>
    <n v="28"/>
    <n v="151.16999999999999"/>
    <n v="8"/>
    <n v="4232.76"/>
    <d v="2023-09-04T00:00:00"/>
    <n v="214"/>
    <s v="Shipped"/>
    <s v="Classic Cars"/>
    <n v="141"/>
    <n v="10.169999999999987"/>
    <s v="S18_3685"/>
    <s v="FunGiftIdeas.com"/>
    <n v="5085552555"/>
    <s v="1785 First Street"/>
    <s v="New Bedford"/>
    <n v="50553"/>
    <x v="1"/>
    <s v="Benitez"/>
    <s v="Violeta"/>
    <s v="Medium"/>
  </r>
  <r>
    <n v="10313"/>
    <n v="28"/>
    <n v="102.92"/>
    <n v="8"/>
    <n v="2881.76"/>
    <d v="2023-08-22T00:00:00"/>
    <n v="227"/>
    <s v="Shipped"/>
    <s v="Trucks and Buses"/>
    <n v="121"/>
    <n v="-18.079999999999998"/>
    <s v="S18_4600"/>
    <s v="Canadian Gift Exchange Network"/>
    <s v="(604) 555-3392"/>
    <s v="1900 Oak St."/>
    <s v="Vancouver"/>
    <s v="V3F 2K1"/>
    <x v="14"/>
    <s v="Tannamuri"/>
    <s v="Yoshi"/>
    <s v="Small"/>
  </r>
  <r>
    <n v="10314"/>
    <n v="28"/>
    <n v="121.54"/>
    <n v="12"/>
    <n v="3403.12"/>
    <d v="2023-08-22T00:00:00"/>
    <n v="227"/>
    <s v="Shipped"/>
    <s v="Trucks and Buses"/>
    <n v="115"/>
    <n v="6.5400000000000063"/>
    <s v="S50_1392"/>
    <s v="Heintze Collectables"/>
    <s v="86 21 3555"/>
    <s v="Smagsloget 45"/>
    <s v="Aaarhus"/>
    <n v="8200"/>
    <x v="11"/>
    <s v="Ibsen"/>
    <s v="Palle"/>
    <s v="Medium"/>
  </r>
  <r>
    <n v="10311"/>
    <n v="28"/>
    <n v="93.6"/>
    <n v="4"/>
    <n v="2620.8000000000002"/>
    <d v="2023-08-16T00:00:00"/>
    <n v="233"/>
    <s v="Shipped"/>
    <s v="Classic Cars"/>
    <n v="90"/>
    <n v="3.5999999999999943"/>
    <s v="S24_2766"/>
    <s v="Euro Shopping Channel"/>
    <s v="(91) 555 94 44"/>
    <s v="C/ Moralzarzal, 86"/>
    <s v="Madrid"/>
    <n v="28034"/>
    <x v="8"/>
    <s v="Freyre"/>
    <s v="Diego"/>
    <s v="Small"/>
  </r>
  <r>
    <n v="10309"/>
    <n v="28"/>
    <n v="88.68"/>
    <n v="1"/>
    <n v="2483.04"/>
    <d v="2023-08-15T00:00:00"/>
    <n v="234"/>
    <s v="Shipped"/>
    <s v="Motorcycles"/>
    <n v="81"/>
    <n v="7.6800000000000068"/>
    <s v="S50_4713"/>
    <s v="Baane Mini Imports"/>
    <s v="07-98 9555"/>
    <s v="Erling Skakkes gate 78"/>
    <s v="Stavern"/>
    <n v="4110"/>
    <x v="17"/>
    <s v="Bergulfsen"/>
    <s v="Jonas"/>
    <s v="Small"/>
  </r>
  <r>
    <n v="10305"/>
    <n v="28"/>
    <n v="112.68"/>
    <n v="12"/>
    <n v="3155.04"/>
    <d v="2023-08-13T00:00:00"/>
    <n v="236"/>
    <s v="Shipped"/>
    <s v="Trucks and Buses"/>
    <n v="96"/>
    <n v="16.680000000000007"/>
    <s v="S32_1268"/>
    <s v="Marta's Replicas Co."/>
    <n v="6175558555"/>
    <s v="39323 Spinnaker Dr."/>
    <s v="Cambridge"/>
    <n v="51247"/>
    <x v="1"/>
    <s v="Hernandez"/>
    <s v="Marta"/>
    <s v="Medium"/>
  </r>
  <r>
    <n v="10297"/>
    <n v="28"/>
    <n v="79.8"/>
    <n v="7"/>
    <n v="2234.4"/>
    <d v="2023-07-16T00:00:00"/>
    <n v="264"/>
    <s v="Shipped"/>
    <s v="Vintage Cars"/>
    <n v="68"/>
    <n v="11.799999999999997"/>
    <s v="S32_4289"/>
    <s v="Clover Collections, Co."/>
    <s v="+353 1862 1555"/>
    <s v="25 Maiden Lane"/>
    <s v="Dublin"/>
    <n v="2"/>
    <x v="16"/>
    <s v="Cassidy"/>
    <s v="Dean"/>
    <s v="Small"/>
  </r>
  <r>
    <n v="10291"/>
    <n v="28"/>
    <n v="116.32"/>
    <n v="6"/>
    <n v="3256.96"/>
    <d v="2023-07-08T00:00:00"/>
    <n v="272"/>
    <s v="Shipped"/>
    <s v="Classic Cars"/>
    <n v="101"/>
    <n v="15.319999999999993"/>
    <s v="S700_2824"/>
    <s v="Scandinavian Gift Ideas"/>
    <s v="0695-34 6555"/>
    <s v="?kergatan 24"/>
    <s v="Boras"/>
    <s v="S-844 67"/>
    <x v="10"/>
    <s v="Larsson"/>
    <s v="Maria"/>
    <s v="Medium"/>
  </r>
  <r>
    <n v="10288"/>
    <n v="28"/>
    <n v="61.75"/>
    <n v="4"/>
    <n v="1729"/>
    <d v="2023-07-01T00:00:00"/>
    <n v="279"/>
    <s v="Shipped"/>
    <s v="Vintage Cars"/>
    <n v="60"/>
    <n v="1.75"/>
    <s v="S18_2248"/>
    <s v="Handji Gifts&amp; Co"/>
    <s v="+65 224 1555"/>
    <s v="Village Close - 106 Linden Road Sandown"/>
    <s v="Singapore"/>
    <n v="69045"/>
    <x v="0"/>
    <s v="Victorino"/>
    <s v="Wendy"/>
    <s v="Small"/>
  </r>
  <r>
    <n v="10107"/>
    <n v="28"/>
    <n v="111.71"/>
    <n v="1"/>
    <n v="3127.88"/>
    <d v="2023-06-04T00:00:00"/>
    <n v="306"/>
    <s v="Shipped"/>
    <s v="Classic Cars"/>
    <n v="115"/>
    <n v="-3.2900000000000063"/>
    <s v="S12_4675"/>
    <s v="Dragon Souveniers, Ltd."/>
    <s v="+65 221 7555"/>
    <s v="Bronz Sok., Bronz Apt. 3/6 Tesvikiye"/>
    <s v="Singapore"/>
    <n v="79903"/>
    <x v="0"/>
    <s v="Natividad"/>
    <s v="Eric"/>
    <s v="Medium"/>
  </r>
  <r>
    <n v="10275"/>
    <n v="28"/>
    <n v="63.97"/>
    <n v="12"/>
    <n v="1791.16"/>
    <d v="2023-05-23T00:00:00"/>
    <n v="318"/>
    <s v="Shipped"/>
    <s v="Vintage Cars"/>
    <n v="68"/>
    <n v="-4.0300000000000011"/>
    <s v="S32_4289"/>
    <s v="La Rochelle Gifts"/>
    <s v="40.67.8555"/>
    <s v="67, rue des Cinquante Otages"/>
    <s v="Nantes"/>
    <n v="44000"/>
    <x v="4"/>
    <s v="Labrune"/>
    <s v="Janine"/>
    <s v="Small"/>
  </r>
  <r>
    <n v="10107"/>
    <n v="28"/>
    <n v="146.24"/>
    <n v="6"/>
    <n v="4094.72"/>
    <d v="2023-05-19T00:00:00"/>
    <n v="322"/>
    <s v="Shipped"/>
    <s v="Trucks and Buses"/>
    <n v="136"/>
    <n v="10.240000000000009"/>
    <s v="S12_1666"/>
    <s v="Souveniers And Things Co."/>
    <s v="+61 2 9495 8555"/>
    <s v="Monitor Money Building, 815 Pacific Hwy"/>
    <s v="Chatswood"/>
    <n v="2067"/>
    <x v="5"/>
    <s v="Huxley"/>
    <s v="Adrian"/>
    <s v="Medium"/>
  </r>
  <r>
    <n v="10266"/>
    <n v="28"/>
    <n v="48.3"/>
    <n v="1"/>
    <n v="1352.4"/>
    <d v="2023-05-06T00:00:00"/>
    <n v="335"/>
    <s v="Shipped"/>
    <s v="Classic Cars"/>
    <n v="50"/>
    <n v="-1.7000000000000028"/>
    <s v="S24_1628"/>
    <s v="L'ordine Souveniers"/>
    <s v="0522-556555"/>
    <s v="Strada Provinciale 124"/>
    <s v="Reggio Emilia"/>
    <n v="42100"/>
    <x v="6"/>
    <s v="Moroni"/>
    <s v="Maurizio"/>
    <s v="Small"/>
  </r>
  <r>
    <n v="10259"/>
    <n v="28"/>
    <n v="46.82"/>
    <n v="1"/>
    <n v="1310.96"/>
    <d v="2023-04-15T00:00:00"/>
    <n v="356"/>
    <s v="Shipped"/>
    <s v="Classic Cars"/>
    <n v="57"/>
    <n v="-10.18"/>
    <s v="S24_1444"/>
    <s v="Handji Gifts&amp; Co"/>
    <s v="+65 224 1555"/>
    <s v="Village Close - 106 Linden Road Sandown"/>
    <s v="Singapore"/>
    <n v="69045"/>
    <x v="0"/>
    <s v="Victorino"/>
    <s v="Wendy"/>
    <s v="Small"/>
  </r>
  <r>
    <n v="10107"/>
    <n v="28"/>
    <n v="113.88"/>
    <n v="2"/>
    <n v="3188.64"/>
    <d v="2023-03-18T00:00:00"/>
    <n v="384"/>
    <s v="Shipped"/>
    <s v="Motorcycles"/>
    <n v="95"/>
    <n v="18.879999999999995"/>
    <s v="S10_1678"/>
    <s v="Tekni Collectables Inc."/>
    <n v="2015559350"/>
    <s v="7476 Moss Rd."/>
    <s v="Newark"/>
    <n v="94019"/>
    <x v="1"/>
    <s v="Brown"/>
    <s v="William"/>
    <s v="Medium"/>
  </r>
  <r>
    <n v="10107"/>
    <n v="28"/>
    <n v="163.99"/>
    <n v="2"/>
    <n v="4591.72"/>
    <d v="2023-03-04T00:00:00"/>
    <n v="398"/>
    <s v="Shipped"/>
    <s v="Classic Cars"/>
    <n v="147"/>
    <n v="16.990000000000009"/>
    <s v="S10_4962"/>
    <s v="Super Scale Inc."/>
    <n v="2035559545"/>
    <s v="567 North Pendale Street"/>
    <s v="New Haven"/>
    <n v="97823"/>
    <x v="1"/>
    <s v="Murphy"/>
    <s v="Leslie"/>
    <s v="Medium"/>
  </r>
  <r>
    <n v="10241"/>
    <n v="28"/>
    <n v="98.65"/>
    <n v="5"/>
    <n v="2762.2"/>
    <d v="2023-02-13T00:00:00"/>
    <n v="417"/>
    <s v="Shipped"/>
    <s v="Classic Cars"/>
    <n v="117"/>
    <n v="-18.349999999999994"/>
    <s v="S24_2887"/>
    <s v="Mini Caravy"/>
    <s v="88.60.1555"/>
    <s v="24, place Kluber"/>
    <s v="Strasbourg"/>
    <n v="67000"/>
    <x v="4"/>
    <s v="Citeaux"/>
    <s v="Frederique"/>
    <s v="Small"/>
  </r>
  <r>
    <n v="10107"/>
    <n v="28"/>
    <n v="206.24"/>
    <n v="3"/>
    <n v="5774.72"/>
    <d v="2023-02-09T00:00:00"/>
    <n v="421"/>
    <s v="Shipped"/>
    <s v="Classic Cars"/>
    <n v="194"/>
    <n v="12.240000000000009"/>
    <s v="S12_1099"/>
    <s v="Danish Wholesale Imports"/>
    <s v="31 12 3555"/>
    <s v="Vinb'ltet 34"/>
    <s v="Kobenhavn"/>
    <n v="1734"/>
    <x v="11"/>
    <s v="Petersen"/>
    <s v="Jytte"/>
    <s v="Medium"/>
  </r>
  <r>
    <n v="10229"/>
    <n v="28"/>
    <n v="59.55"/>
    <n v="7"/>
    <n v="1667.4"/>
    <d v="2023-01-11T00:00:00"/>
    <n v="450"/>
    <s v="Shipped"/>
    <s v="Trucks and Buses"/>
    <n v="60"/>
    <n v="-0.45000000000000284"/>
    <s v="S18_2432"/>
    <s v="Mini Gifts Distributors Ltd."/>
    <n v="4155551450"/>
    <s v="5677 Strong St."/>
    <s v="San Rafael"/>
    <n v="97562"/>
    <x v="1"/>
    <s v="Nelson"/>
    <s v="Valarie"/>
    <s v="Small"/>
  </r>
  <r>
    <n v="10227"/>
    <n v="28"/>
    <n v="50.85"/>
    <n v="9"/>
    <n v="1423.8"/>
    <d v="2023-01-02T00:00:00"/>
    <n v="459"/>
    <s v="Shipped"/>
    <s v="Vintage Cars"/>
    <n v="60"/>
    <n v="-9.1499999999999986"/>
    <s v="S18_2248"/>
    <s v="Saveley &amp; Henriot, Co."/>
    <s v="78.32.5555"/>
    <s v="2, rue du Commerce"/>
    <s v="Lyon"/>
    <n v="69004"/>
    <x v="4"/>
    <s v="Saveley"/>
    <s v="Mary"/>
    <s v="Small"/>
  </r>
  <r>
    <n v="10223"/>
    <n v="28"/>
    <n v="60.57"/>
    <n v="5"/>
    <n v="1695.96"/>
    <d v="2022-12-20T00:00:00"/>
    <n v="472"/>
    <s v="Shipped"/>
    <s v="Motorcycles"/>
    <n v="60"/>
    <n v="0.57000000000000028"/>
    <s v="S18_2625"/>
    <s v="Australian Collectors, Co."/>
    <s v="03 9520 4555"/>
    <s v="636 St Kilda Road"/>
    <s v="Melbourne"/>
    <n v="3004"/>
    <x v="5"/>
    <s v="Ferguson"/>
    <s v="Peter"/>
    <s v="Small"/>
  </r>
  <r>
    <n v="10217"/>
    <n v="28"/>
    <n v="112.46"/>
    <n v="1"/>
    <n v="3148.88"/>
    <d v="2022-12-04T00:00:00"/>
    <n v="488"/>
    <s v="Shipped"/>
    <s v="Trucks and Buses"/>
    <n v="127"/>
    <n v="-14.540000000000006"/>
    <s v="S24_2300"/>
    <s v="Handji Gifts&amp; Co"/>
    <s v="+65 224 1555"/>
    <s v="Village Close - 106 Linden Road Sandown"/>
    <s v="Singapore"/>
    <n v="69045"/>
    <x v="0"/>
    <s v="Victorino"/>
    <s v="Wendy"/>
    <s v="Medium"/>
  </r>
  <r>
    <n v="10107"/>
    <n v="28"/>
    <n v="92.57"/>
    <n v="3"/>
    <n v="2591.96"/>
    <d v="2022-11-15T00:00:00"/>
    <n v="507"/>
    <s v="Shipped"/>
    <s v="Classic Cars"/>
    <n v="79"/>
    <n v="13.569999999999993"/>
    <s v="S12_3990"/>
    <s v="Auto Canal Petit"/>
    <s v="(1) 47.55.6555"/>
    <s v="25, rue Lauriston"/>
    <s v="Paris"/>
    <n v="75016"/>
    <x v="4"/>
    <s v="Perrier"/>
    <s v="Dominique"/>
    <s v="Small"/>
  </r>
  <r>
    <n v="10211"/>
    <n v="28"/>
    <n v="133.76"/>
    <n v="4"/>
    <n v="3745.28"/>
    <d v="2022-11-15T00:00:00"/>
    <n v="507"/>
    <s v="Shipped"/>
    <s v="Classic Cars"/>
    <n v="146"/>
    <n v="-12.240000000000009"/>
    <s v="S18_3482"/>
    <s v="Auto Canal Petit"/>
    <s v="(1) 47.55.6555"/>
    <s v="25, rue Lauriston"/>
    <s v="Paris"/>
    <n v="75016"/>
    <x v="4"/>
    <s v="Perrier"/>
    <s v="Dominique"/>
    <s v="Medium"/>
  </r>
  <r>
    <n v="10207"/>
    <n v="28"/>
    <n v="106.45"/>
    <n v="3"/>
    <n v="2980.6"/>
    <d v="2022-10-09T00:00:00"/>
    <n v="544"/>
    <s v="Shipped"/>
    <s v="Classic Cars"/>
    <n v="118"/>
    <n v="-11.549999999999997"/>
    <s v="S24_4048"/>
    <s v="Diecast Collectables"/>
    <n v="6175552555"/>
    <s v="6251 Ingle Ln."/>
    <s v="Boston"/>
    <n v="51003"/>
    <x v="1"/>
    <s v="Franco"/>
    <s v="Valarie"/>
    <s v="Small"/>
  </r>
  <r>
    <n v="10207"/>
    <n v="28"/>
    <n v="94.92"/>
    <n v="5"/>
    <n v="2657.76"/>
    <d v="2022-10-09T00:00:00"/>
    <n v="544"/>
    <s v="Shipped"/>
    <s v="Trucks and Buses"/>
    <n v="115"/>
    <n v="-20.079999999999998"/>
    <s v="S50_1392"/>
    <s v="Diecast Collectables"/>
    <n v="6175552555"/>
    <s v="6251 Ingle Ln."/>
    <s v="Boston"/>
    <n v="51003"/>
    <x v="1"/>
    <s v="Franco"/>
    <s v="Valarie"/>
    <s v="Small"/>
  </r>
  <r>
    <n v="10107"/>
    <n v="28"/>
    <n v="144.87"/>
    <n v="3"/>
    <n v="4056.36"/>
    <d v="2022-10-05T00:00:00"/>
    <n v="548"/>
    <s v="Shipped"/>
    <s v="Trucks and Buses"/>
    <n v="136"/>
    <n v="8.8700000000000045"/>
    <s v="S12_1666"/>
    <s v="Canadian Gift Exchange Network"/>
    <s v="(604) 555-3392"/>
    <s v="1900 Oak St."/>
    <s v="Vancouver"/>
    <s v="V3F 2K1"/>
    <x v="14"/>
    <s v="Tannamuri"/>
    <s v="Yoshi"/>
    <s v="Medium"/>
  </r>
  <r>
    <n v="10206"/>
    <n v="28"/>
    <n v="67.459999999999994"/>
    <n v="9"/>
    <n v="1888.88"/>
    <d v="2022-10-05T00:00:00"/>
    <n v="548"/>
    <s v="Shipped"/>
    <s v="Vintage Cars"/>
    <n v="62"/>
    <n v="5.4599999999999937"/>
    <s v="S18_2957"/>
    <s v="Canadian Gift Exchange Network"/>
    <s v="(604) 555-3392"/>
    <s v="1900 Oak St."/>
    <s v="Vancouver"/>
    <s v="V3F 2K1"/>
    <x v="14"/>
    <s v="Tannamuri"/>
    <s v="Yoshi"/>
    <s v="Small"/>
  </r>
  <r>
    <n v="10206"/>
    <n v="28"/>
    <n v="87.3"/>
    <n v="11"/>
    <n v="2444.4"/>
    <d v="2022-10-05T00:00:00"/>
    <n v="548"/>
    <s v="Shipped"/>
    <s v="Vintage Cars"/>
    <n v="99"/>
    <n v="-11.700000000000003"/>
    <s v="S18_3320"/>
    <s v="Canadian Gift Exchange Network"/>
    <s v="(604) 555-3392"/>
    <s v="1900 Oak St."/>
    <s v="Vancouver"/>
    <s v="V3F 2K1"/>
    <x v="14"/>
    <s v="Tannamuri"/>
    <s v="Yoshi"/>
    <s v="Small"/>
  </r>
  <r>
    <n v="10193"/>
    <n v="28"/>
    <n v="110.96"/>
    <n v="7"/>
    <n v="3106.88"/>
    <d v="2022-09-21T00:00:00"/>
    <n v="562"/>
    <s v="Shipped"/>
    <s v="Vintage Cars"/>
    <n v="102"/>
    <n v="8.9599999999999937"/>
    <s v="S18_1342"/>
    <s v="Australian Collectables, Ltd"/>
    <s v="61-9-3844-6555"/>
    <s v="7 Allen Street"/>
    <s v="Glen Waverly"/>
    <n v="3150"/>
    <x v="5"/>
    <s v="Connery"/>
    <s v="Sean"/>
    <s v="Medium"/>
  </r>
  <r>
    <n v="10193"/>
    <n v="28"/>
    <n v="93.21"/>
    <n v="1"/>
    <n v="2609.88"/>
    <d v="2022-09-21T00:00:00"/>
    <n v="562"/>
    <s v="Shipped"/>
    <s v="Vintage Cars"/>
    <n v="101"/>
    <n v="-7.7900000000000063"/>
    <s v="S18_2949"/>
    <s v="Australian Collectables, Ltd"/>
    <s v="61-9-3844-6555"/>
    <s v="7 Allen Street"/>
    <s v="Glen Waverly"/>
    <n v="3150"/>
    <x v="5"/>
    <s v="Connery"/>
    <s v="Sean"/>
    <s v="Small"/>
  </r>
  <r>
    <n v="10107"/>
    <n v="28"/>
    <n v="161.16"/>
    <n v="1"/>
    <n v="4512.4799999999996"/>
    <d v="2022-09-18T00:00:00"/>
    <n v="565"/>
    <s v="Shipped"/>
    <s v="Motorcycles"/>
    <n v="150"/>
    <n v="11.159999999999997"/>
    <s v="S12_2823"/>
    <s v="Toys4GrownUps.com"/>
    <n v="6265557265"/>
    <s v="78934 Hillside Dr."/>
    <s v="Pasadena"/>
    <n v="90003"/>
    <x v="1"/>
    <s v="Young"/>
    <s v="Julie"/>
    <s v="Medium"/>
  </r>
  <r>
    <n v="10185"/>
    <n v="28"/>
    <n v="122.93"/>
    <n v="9"/>
    <n v="3442.04"/>
    <d v="2022-09-14T00:00:00"/>
    <n v="569"/>
    <s v="Shipped"/>
    <s v="Vintage Cars"/>
    <n v="136"/>
    <n v="-13.069999999999993"/>
    <s v="S18_3140"/>
    <s v="Mini Creations Ltd."/>
    <n v="5085559555"/>
    <s v="4575 Hillside Dr."/>
    <s v="New Bedford"/>
    <n v="50553"/>
    <x v="1"/>
    <s v="Tam"/>
    <s v="Wing C"/>
    <s v="Medium"/>
  </r>
  <r>
    <n v="10184"/>
    <n v="28"/>
    <n v="157.49"/>
    <n v="10"/>
    <n v="4409.72"/>
    <d v="2022-09-14T00:00:00"/>
    <n v="569"/>
    <s v="Shipped"/>
    <s v="Classic Cars"/>
    <n v="169"/>
    <n v="-11.509999999999991"/>
    <s v="S18_3232"/>
    <s v="Iberia Gift Imports, Corp."/>
    <s v="(95) 555 82 82"/>
    <s v="C/ Romero, 33"/>
    <s v="Sevilla"/>
    <n v="41101"/>
    <x v="8"/>
    <s v="Roel"/>
    <s v="Jose Pedro"/>
    <s v="Medium"/>
  </r>
  <r>
    <n v="10186"/>
    <n v="28"/>
    <n v="52.14"/>
    <n v="4"/>
    <n v="1459.92"/>
    <d v="2022-09-14T00:00:00"/>
    <n v="569"/>
    <s v="Shipped"/>
    <s v="Planes"/>
    <n v="49"/>
    <n v="3.1400000000000006"/>
    <s v="S72_1253"/>
    <s v="Double Decker Gift Stores, Ltd"/>
    <s v="(171) 555-7555"/>
    <s v="120 Hanover Sq."/>
    <s v="London"/>
    <s v="WA1 1DP"/>
    <x v="9"/>
    <s v="Hardy"/>
    <s v="Thomas"/>
    <s v="Small"/>
  </r>
  <r>
    <n v="10185"/>
    <n v="28"/>
    <n v="64.430000000000007"/>
    <n v="6"/>
    <n v="1804.04"/>
    <d v="2022-09-14T00:00:00"/>
    <n v="569"/>
    <s v="Shipped"/>
    <s v="Ships"/>
    <n v="54"/>
    <n v="10.430000000000007"/>
    <s v="S72_3212"/>
    <s v="Mini Creations Ltd."/>
    <n v="5085559555"/>
    <s v="4575 Hillside Dr."/>
    <s v="New Bedford"/>
    <n v="50553"/>
    <x v="1"/>
    <s v="Tam"/>
    <s v="Wing C"/>
    <s v="Small"/>
  </r>
  <r>
    <n v="10107"/>
    <n v="28"/>
    <n v="122.62"/>
    <n v="1"/>
    <n v="3433.36"/>
    <d v="2022-09-13T00:00:00"/>
    <n v="570"/>
    <s v="Shipped"/>
    <s v="Classic Cars"/>
    <n v="147"/>
    <n v="-24.379999999999995"/>
    <s v="S10_4962"/>
    <s v="Classic Gift Ideas, Inc"/>
    <n v="2155554695"/>
    <s v="782 First Street"/>
    <s v="Philadelphia"/>
    <n v="71270"/>
    <x v="1"/>
    <s v="Cervantes"/>
    <s v="Francisca"/>
    <s v="Medium"/>
  </r>
  <r>
    <n v="10107"/>
    <n v="28"/>
    <n v="102.17"/>
    <n v="12"/>
    <n v="2860.76"/>
    <d v="2022-09-12T00:00:00"/>
    <n v="571"/>
    <s v="Shipped"/>
    <s v="Classic Cars"/>
    <n v="117"/>
    <n v="-14.829999999999998"/>
    <s v="S12_3380"/>
    <s v="Herkku Gifts"/>
    <s v="+47 2267 3215"/>
    <s v="Drammen 121, PR 744 Sentrum"/>
    <s v="Bergen"/>
    <s v="N 5804"/>
    <x v="17"/>
    <s v="Oeztan"/>
    <s v="Veysel"/>
    <s v="Small"/>
  </r>
  <r>
    <n v="10180"/>
    <n v="28"/>
    <n v="68.55"/>
    <n v="14"/>
    <n v="1919.4"/>
    <d v="2022-09-11T00:00:00"/>
    <n v="572"/>
    <s v="Shipped"/>
    <s v="Motorcycles"/>
    <n v="76"/>
    <n v="-7.4500000000000028"/>
    <s v="S24_2000"/>
    <s v="Daedalus Designs Imports"/>
    <s v="20.16.1555"/>
    <s v="184, chausse de Tournai"/>
    <s v="Lille"/>
    <n v="59000"/>
    <x v="4"/>
    <s v="Rance"/>
    <s v="Martine"/>
    <s v="Small"/>
  </r>
  <r>
    <n v="10180"/>
    <n v="28"/>
    <n v="71.14"/>
    <n v="1"/>
    <n v="1991.92"/>
    <d v="2022-09-11T00:00:00"/>
    <n v="572"/>
    <s v="Shipped"/>
    <s v="Classic Cars"/>
    <n v="80"/>
    <n v="-8.86"/>
    <s v="S24_4620"/>
    <s v="Daedalus Designs Imports"/>
    <s v="20.16.1555"/>
    <s v="184, chausse de Tournai"/>
    <s v="Lille"/>
    <n v="59000"/>
    <x v="4"/>
    <s v="Rance"/>
    <s v="Martine"/>
    <s v="Small"/>
  </r>
  <r>
    <n v="10175"/>
    <n v="28"/>
    <n v="106.07"/>
    <n v="6"/>
    <n v="2969.96"/>
    <d v="2022-09-06T00:00:00"/>
    <n v="577"/>
    <s v="Shipped"/>
    <s v="Trucks and Buses"/>
    <n v="127"/>
    <n v="-20.930000000000007"/>
    <s v="S24_2300"/>
    <s v="Stylish Desk Decors, Co."/>
    <s v="(171) 555-0297"/>
    <s v="35 King George"/>
    <s v="London"/>
    <s v="WX3 6FW"/>
    <x v="9"/>
    <s v="Brown"/>
    <s v="Ann"/>
    <s v="Small"/>
  </r>
  <r>
    <n v="10173"/>
    <n v="28"/>
    <n v="53.72"/>
    <n v="2"/>
    <n v="1504.16"/>
    <d v="2022-09-05T00:00:00"/>
    <n v="578"/>
    <s v="Shipped"/>
    <s v="Vintage Cars"/>
    <n v="62"/>
    <n v="-8.2800000000000011"/>
    <s v="S18_2957"/>
    <s v="Rovelli Gifts"/>
    <s v="035-640555"/>
    <s v="Via Ludovico il Moro 22"/>
    <s v="Bergamo"/>
    <n v="24100"/>
    <x v="6"/>
    <s v="Rovelli"/>
    <s v="Giovanni"/>
    <s v="Small"/>
  </r>
  <r>
    <n v="10168"/>
    <n v="28"/>
    <n v="115.87"/>
    <n v="7"/>
    <n v="3244.36"/>
    <d v="2022-08-28T00:00:00"/>
    <n v="586"/>
    <s v="Shipped"/>
    <s v="Motorcycles"/>
    <n v="99"/>
    <n v="16.870000000000005"/>
    <s v="S32_1374"/>
    <s v="Technics Stores Inc."/>
    <n v="6505556809"/>
    <s v="9408 Furth Circle"/>
    <s v="Burlingame"/>
    <n v="94217"/>
    <x v="1"/>
    <s v="Hirano"/>
    <s v="Juri"/>
    <s v="Medium"/>
  </r>
  <r>
    <n v="10168"/>
    <n v="28"/>
    <n v="98.65"/>
    <n v="14"/>
    <n v="2762.2"/>
    <d v="2022-08-28T00:00:00"/>
    <n v="586"/>
    <s v="Shipped"/>
    <s v="Planes"/>
    <n v="91"/>
    <n v="7.6500000000000057"/>
    <s v="S700_1691"/>
    <s v="Technics Stores Inc."/>
    <n v="6505556809"/>
    <s v="9408 Furth Circle"/>
    <s v="Burlingame"/>
    <n v="94217"/>
    <x v="1"/>
    <s v="Hirano"/>
    <s v="Juri"/>
    <s v="Small"/>
  </r>
  <r>
    <n v="10167"/>
    <n v="28"/>
    <n v="107.25"/>
    <n v="14"/>
    <n v="3003"/>
    <d v="2022-08-23T00:00:00"/>
    <n v="591"/>
    <s v="Cancelled"/>
    <s v="Ships"/>
    <n v="99"/>
    <n v="8.25"/>
    <s v="S700_3962"/>
    <s v="Scandinavian Gift Ideas"/>
    <s v="0695-34 6555"/>
    <s v="?kergatan 24"/>
    <s v="Boras"/>
    <s v="S-844 67"/>
    <x v="10"/>
    <s v="Larsson"/>
    <s v="Maria"/>
    <s v="Medium"/>
  </r>
  <r>
    <n v="10165"/>
    <n v="28"/>
    <n v="119.2"/>
    <n v="6"/>
    <n v="3337.6"/>
    <d v="2022-08-22T00:00:00"/>
    <n v="592"/>
    <s v="Shipped"/>
    <s v="Classic Cars"/>
    <n v="143"/>
    <n v="-23.799999999999997"/>
    <s v="S18_4027"/>
    <s v="Dragon Souveniers, Ltd."/>
    <s v="+65 221 7555"/>
    <s v="Bronz Sok., Bronz Apt. 3/6 Tesvikiye"/>
    <s v="Singapore"/>
    <n v="79903"/>
    <x v="0"/>
    <s v="Natividad"/>
    <s v="Eric"/>
    <s v="Medium"/>
  </r>
  <r>
    <n v="10161"/>
    <n v="28"/>
    <n v="134.46"/>
    <n v="12"/>
    <n v="3764.88"/>
    <d v="2022-08-17T00:00:00"/>
    <n v="597"/>
    <s v="Shipped"/>
    <s v="Classic Cars"/>
    <n v="141"/>
    <n v="-6.539999999999992"/>
    <s v="S18_1129"/>
    <s v="Heintze Collectables"/>
    <s v="86 21 3555"/>
    <s v="Smagsloget 45"/>
    <s v="Aaarhus"/>
    <n v="8200"/>
    <x v="11"/>
    <s v="Ibsen"/>
    <s v="Palle"/>
    <s v="Medium"/>
  </r>
  <r>
    <n v="10148"/>
    <n v="28"/>
    <n v="129.97999999999999"/>
    <n v="11"/>
    <n v="3639.44"/>
    <d v="2022-07-11T00:00:00"/>
    <n v="634"/>
    <s v="Shipped"/>
    <s v="Classic Cars"/>
    <n v="141"/>
    <n v="-11.02000000000001"/>
    <s v="S18_3685"/>
    <s v="Anna's Decorations, Ltd"/>
    <s v="02 9936 8555"/>
    <s v="201 Miller Street"/>
    <s v="North Sydney"/>
    <n v="2060"/>
    <x v="5"/>
    <s v="O'Hara"/>
    <s v="Anna"/>
    <s v="Medium"/>
  </r>
  <r>
    <n v="10143"/>
    <n v="28"/>
    <n v="66.19"/>
    <n v="6"/>
    <n v="1853.32"/>
    <d v="2022-06-10T00:00:00"/>
    <n v="665"/>
    <s v="Shipped"/>
    <s v="Planes"/>
    <n v="68"/>
    <n v="-1.8100000000000023"/>
    <s v="S24_3949"/>
    <s v="Mini Creations Ltd."/>
    <n v="5085559555"/>
    <s v="4575 Hillside Dr."/>
    <s v="New Bedford"/>
    <n v="50553"/>
    <x v="1"/>
    <s v="Tam"/>
    <s v="Wing C"/>
    <s v="Small"/>
  </r>
  <r>
    <n v="10143"/>
    <n v="28"/>
    <n v="96"/>
    <n v="3"/>
    <n v="2688"/>
    <d v="2022-06-10T00:00:00"/>
    <n v="665"/>
    <s v="Shipped"/>
    <s v="Planes"/>
    <n v="80"/>
    <n v="16"/>
    <s v="S700_3167"/>
    <s v="Mini Creations Ltd."/>
    <n v="5085559555"/>
    <s v="4575 Hillside Dr."/>
    <s v="New Bedford"/>
    <n v="50553"/>
    <x v="1"/>
    <s v="Tam"/>
    <s v="Wing C"/>
    <s v="Small"/>
  </r>
  <r>
    <n v="10140"/>
    <n v="28"/>
    <n v="60.76"/>
    <n v="7"/>
    <n v="1701.28"/>
    <d v="2022-05-24T00:00:00"/>
    <n v="682"/>
    <s v="Shipped"/>
    <s v="Trucks and Buses"/>
    <n v="64"/>
    <n v="-3.240000000000002"/>
    <s v="S32_3522"/>
    <s v="Technics Stores Inc."/>
    <n v="6505556809"/>
    <s v="9408 Furth Circle"/>
    <s v="Burlingame"/>
    <n v="94217"/>
    <x v="1"/>
    <s v="Hirano"/>
    <s v="Juri"/>
    <s v="Small"/>
  </r>
  <r>
    <n v="10122"/>
    <n v="28"/>
    <n v="127.97"/>
    <n v="15"/>
    <n v="3583.16"/>
    <d v="2022-03-08T00:00:00"/>
    <n v="759"/>
    <s v="Shipped"/>
    <s v="Classic Cars"/>
    <n v="148"/>
    <n v="-20.03"/>
    <s v="S18_4721"/>
    <s v="Marseille Mini Autos"/>
    <s v="91.24.4555"/>
    <s v="12, rue des Bouchers"/>
    <s v="Marseille"/>
    <n v="13008"/>
    <x v="4"/>
    <s v="Lebihan"/>
    <s v="Laurence"/>
    <s v="Medium"/>
  </r>
  <r>
    <n v="10119"/>
    <n v="28"/>
    <n v="70.290000000000006"/>
    <n v="2"/>
    <n v="1968.12"/>
    <d v="2022-02-28T00:00:00"/>
    <n v="767"/>
    <s v="Shipped"/>
    <s v="Planes"/>
    <n v="68"/>
    <n v="2.2900000000000063"/>
    <s v="S24_3949"/>
    <s v="Salzburg Collectables"/>
    <s v="6562-9555"/>
    <s v="Geislweg 14"/>
    <s v="Salzburg"/>
    <n v="5020"/>
    <x v="3"/>
    <s v="Pipps"/>
    <s v="Georg"/>
    <s v="Small"/>
  </r>
  <r>
    <n v="10119"/>
    <n v="28"/>
    <n v="48.17"/>
    <n v="6"/>
    <n v="1348.76"/>
    <d v="2022-02-28T00:00:00"/>
    <n v="767"/>
    <s v="Shipped"/>
    <s v="Planes"/>
    <n v="49"/>
    <n v="-0.82999999999999829"/>
    <s v="S72_1253"/>
    <s v="Salzburg Collectables"/>
    <s v="6562-9555"/>
    <s v="Geislweg 14"/>
    <s v="Salzburg"/>
    <n v="5020"/>
    <x v="3"/>
    <s v="Pipps"/>
    <s v="Georg"/>
    <s v="Small"/>
  </r>
  <r>
    <n v="10114"/>
    <n v="28"/>
    <n v="55.73"/>
    <n v="2"/>
    <n v="1560.44"/>
    <d v="2022-02-01T00:00:00"/>
    <n v="794"/>
    <s v="Shipped"/>
    <s v="Trucks and Buses"/>
    <n v="54"/>
    <n v="1.7299999999999969"/>
    <s v="S32_2509"/>
    <s v="La Corne D'abondance, Co."/>
    <s v="(1) 42.34.2555"/>
    <s v="265, boulevard Charonne"/>
    <s v="Paris"/>
    <n v="75012"/>
    <x v="4"/>
    <s v="Bertrand"/>
    <s v="Marie"/>
    <s v="Small"/>
  </r>
  <r>
    <n v="10110"/>
    <n v="28"/>
    <n v="89.27"/>
    <n v="8"/>
    <n v="2499.56"/>
    <d v="2022-01-18T00:00:00"/>
    <n v="808"/>
    <s v="Shipped"/>
    <s v="Vintage Cars"/>
    <n v="92"/>
    <n v="-2.730000000000004"/>
    <s v="S18_4409"/>
    <s v="AV Stores, Co."/>
    <s v="(171) 555-1555"/>
    <s v="Fauntleroy Circus"/>
    <s v="Manchester"/>
    <s v="EC2 5NT"/>
    <x v="9"/>
    <s v="Ashworth"/>
    <s v="Victoria"/>
    <s v="Small"/>
  </r>
  <r>
    <n v="10106"/>
    <n v="28"/>
    <n v="88.63"/>
    <n v="4"/>
    <n v="2481.64"/>
    <d v="2021-12-17T00:00:00"/>
    <n v="840"/>
    <s v="Shipped"/>
    <s v="Planes"/>
    <n v="109"/>
    <n v="-20.370000000000005"/>
    <s v="S24_1785"/>
    <s v="Rovelli Gifts"/>
    <s v="035-640555"/>
    <s v="Via Ludovico il Moro 22"/>
    <s v="Bergamo"/>
    <n v="24100"/>
    <x v="6"/>
    <s v="Rovelli"/>
    <s v="Giovanni"/>
    <s v="Small"/>
  </r>
  <r>
    <n v="10398"/>
    <n v="29"/>
    <n v="65.599999999999994"/>
    <n v="10"/>
    <n v="1902.4"/>
    <d v="2024-01-30T00:00:00"/>
    <n v="66"/>
    <s v="Shipped"/>
    <s v="Planes"/>
    <n v="80"/>
    <n v="-14.400000000000006"/>
    <s v="S700_3167"/>
    <s v="Reims Collectables"/>
    <s v="26.47.1555"/>
    <s v="59 rue de l'Abbaye"/>
    <s v="Reims"/>
    <n v="51100"/>
    <x v="4"/>
    <s v="Henriot"/>
    <s v="Paul"/>
    <s v="Small"/>
  </r>
  <r>
    <n v="10392"/>
    <n v="29"/>
    <n v="86.92"/>
    <n v="2"/>
    <n v="2520.6799999999998"/>
    <d v="2024-01-10T00:00:00"/>
    <n v="86"/>
    <s v="Shipped"/>
    <s v="Vintage Cars"/>
    <n v="104"/>
    <n v="-17.079999999999998"/>
    <s v="S18_3136"/>
    <s v="Mini Auto Werke"/>
    <s v="7675-3555"/>
    <s v="Kirchgasse 6"/>
    <s v="Graz"/>
    <n v="8010"/>
    <x v="3"/>
    <s v="Mendel"/>
    <s v="Roland"/>
    <s v="Small"/>
  </r>
  <r>
    <n v="10107"/>
    <n v="29"/>
    <n v="85.1"/>
    <n v="10"/>
    <n v="2467.9"/>
    <d v="2024-01-09T00:00:00"/>
    <n v="87"/>
    <s v="Shipped"/>
    <s v="Trucks and Buses"/>
    <n v="116"/>
    <n v="-30.900000000000006"/>
    <s v="S18_1097"/>
    <s v="Anna's Decorations, Ltd"/>
    <s v="02 9936 8555"/>
    <s v="201 Miller Street"/>
    <s v="North Sydney"/>
    <n v="2060"/>
    <x v="5"/>
    <s v="O'Hara"/>
    <s v="Anna"/>
    <s v="Small"/>
  </r>
  <r>
    <n v="10386"/>
    <n v="29"/>
    <n v="85.76"/>
    <n v="13"/>
    <n v="2487.04"/>
    <d v="2024-01-01T00:00:00"/>
    <n v="95"/>
    <s v="Resolved"/>
    <s v="Ships"/>
    <n v="90"/>
    <n v="-4.2399999999999949"/>
    <s v="S700_2047"/>
    <s v="Euro Shopping Channel"/>
    <s v="(91) 555 94 44"/>
    <s v="C/ Moralzarzal, 86"/>
    <s v="Madrid"/>
    <n v="28034"/>
    <x v="8"/>
    <s v="Freyre"/>
    <s v="Diego"/>
    <s v="Small"/>
  </r>
  <r>
    <n v="10383"/>
    <n v="29"/>
    <n v="106.45"/>
    <n v="13"/>
    <n v="3087.05"/>
    <d v="2023-12-22T00:00:00"/>
    <n v="105"/>
    <s v="Shipped"/>
    <s v="Trucks and Buses"/>
    <n v="115"/>
    <n v="-8.5499999999999972"/>
    <s v="S50_1392"/>
    <s v="Euro Shopping Channel"/>
    <s v="(91) 555 94 44"/>
    <s v="C/ Moralzarzal, 86"/>
    <s v="Madrid"/>
    <n v="28034"/>
    <x v="8"/>
    <s v="Freyre"/>
    <s v="Diego"/>
    <s v="Medium"/>
  </r>
  <r>
    <n v="10379"/>
    <n v="29"/>
    <n v="176.8"/>
    <n v="5"/>
    <n v="5127.2"/>
    <d v="2023-12-10T00:00:00"/>
    <n v="117"/>
    <s v="Shipped"/>
    <s v="Classic Cars"/>
    <n v="132"/>
    <n v="44.800000000000011"/>
    <s v="S18_2870"/>
    <s v="Euro Shopping Channel"/>
    <s v="(91) 555 94 44"/>
    <s v="C/ Moralzarzal, 86"/>
    <s v="Madrid"/>
    <n v="28034"/>
    <x v="8"/>
    <s v="Freyre"/>
    <s v="Diego"/>
    <s v="Medium"/>
  </r>
  <r>
    <n v="10373"/>
    <n v="29"/>
    <n v="137.19"/>
    <n v="1"/>
    <n v="3978.51"/>
    <d v="2023-12-01T00:00:00"/>
    <n v="126"/>
    <s v="Shipped"/>
    <s v="Ships"/>
    <n v="54"/>
    <n v="83.19"/>
    <s v="S72_3212"/>
    <s v="Oulu Toy Supplies, Inc."/>
    <s v="981-443655"/>
    <s v="Torikatu 38"/>
    <s v="Oulu"/>
    <n v="90110"/>
    <x v="15"/>
    <s v="Koskitalo"/>
    <s v="Pirkko"/>
    <s v="Medium"/>
  </r>
  <r>
    <n v="10370"/>
    <n v="29"/>
    <n v="57.53"/>
    <n v="6"/>
    <n v="1668.37"/>
    <d v="2023-11-20T00:00:00"/>
    <n v="137"/>
    <s v="Shipped"/>
    <s v="Trucks and Buses"/>
    <n v="121"/>
    <n v="-63.47"/>
    <s v="S18_4600"/>
    <s v="Anna's Decorations, Ltd"/>
    <s v="02 9936 8555"/>
    <s v="201 Miller Street"/>
    <s v="North Sydney"/>
    <n v="2060"/>
    <x v="5"/>
    <s v="O'Hara"/>
    <s v="Anna"/>
    <s v="Small"/>
  </r>
  <r>
    <n v="10356"/>
    <n v="29"/>
    <n v="125.18"/>
    <n v="3"/>
    <n v="3630.22"/>
    <d v="2023-10-09T00:00:00"/>
    <n v="179"/>
    <s v="Shipped"/>
    <s v="Vintage Cars"/>
    <n v="127"/>
    <n v="-1.8199999999999932"/>
    <s v="S18_2325"/>
    <s v="Lyon Souveniers"/>
    <s v="+33 1 46 62 7555"/>
    <s v="27 rue du Colonel Pierre Avia"/>
    <s v="Paris"/>
    <n v="75508"/>
    <x v="4"/>
    <s v="Da Cunha"/>
    <s v="Daniel"/>
    <s v="Medium"/>
  </r>
  <r>
    <n v="10350"/>
    <n v="29"/>
    <n v="75.349999999999994"/>
    <n v="12"/>
    <n v="2185.15"/>
    <d v="2023-10-02T00:00:00"/>
    <n v="186"/>
    <s v="Shipped"/>
    <s v="Ships"/>
    <n v="72"/>
    <n v="3.3499999999999943"/>
    <s v="S700_2610"/>
    <s v="Euro Shopping Channel"/>
    <s v="(91) 555 94 44"/>
    <s v="C/ Moralzarzal, 86"/>
    <s v="Madrid"/>
    <n v="28034"/>
    <x v="8"/>
    <s v="Freyre"/>
    <s v="Diego"/>
    <s v="Small"/>
  </r>
  <r>
    <n v="10107"/>
    <n v="29"/>
    <n v="123.67"/>
    <n v="3"/>
    <n v="3586.43"/>
    <d v="2023-09-29T00:00:00"/>
    <n v="189"/>
    <s v="Shipped"/>
    <s v="Trucks and Buses"/>
    <n v="136"/>
    <n v="-12.329999999999998"/>
    <s v="S12_1666"/>
    <s v="Australian Collectors, Co."/>
    <s v="03 9520 4555"/>
    <s v="636 St Kilda Road"/>
    <s v="Melbourne"/>
    <n v="3004"/>
    <x v="5"/>
    <s v="Ferguson"/>
    <s v="Peter"/>
    <s v="Medium"/>
  </r>
  <r>
    <n v="10344"/>
    <n v="29"/>
    <n v="59.53"/>
    <n v="7"/>
    <n v="1726.37"/>
    <d v="2023-09-25T00:00:00"/>
    <n v="193"/>
    <s v="Shipped"/>
    <s v="Classic Cars"/>
    <n v="73"/>
    <n v="-13.469999999999999"/>
    <s v="S24_1046"/>
    <s v="Marseille Mini Autos"/>
    <s v="91.24.4555"/>
    <s v="12, rue des Bouchers"/>
    <s v="Marseille"/>
    <n v="13008"/>
    <x v="4"/>
    <s v="Lebihan"/>
    <s v="Laurence"/>
    <s v="Small"/>
  </r>
  <r>
    <n v="10343"/>
    <n v="29"/>
    <n v="128.04"/>
    <n v="5"/>
    <n v="3713.16"/>
    <d v="2023-09-24T00:00:00"/>
    <n v="194"/>
    <s v="Shipped"/>
    <s v="Motorcycles"/>
    <n v="40"/>
    <n v="88.039999999999992"/>
    <s v="S32_2206"/>
    <s v="Reims Collectables"/>
    <s v="26.47.1555"/>
    <s v="59 rue de l'Abbaye"/>
    <s v="Reims"/>
    <n v="51100"/>
    <x v="4"/>
    <s v="Henriot"/>
    <s v="Paul"/>
    <s v="Medium"/>
  </r>
  <r>
    <n v="10340"/>
    <n v="29"/>
    <n v="141.19"/>
    <n v="6"/>
    <n v="4094.51"/>
    <d v="2023-09-24T00:00:00"/>
    <n v="194"/>
    <s v="Shipped"/>
    <s v="Planes"/>
    <n v="118"/>
    <n v="23.189999999999998"/>
    <s v="S700_2834"/>
    <s v="Enaco Distributors"/>
    <s v="(93) 203 4555"/>
    <s v="Rambla de CataluÂ¤a, 23"/>
    <s v="Barcelona"/>
    <n v="8022"/>
    <x v="8"/>
    <s v="Saavedra"/>
    <s v="Eduardo"/>
    <s v="Medium"/>
  </r>
  <r>
    <n v="10339"/>
    <n v="29"/>
    <n v="99.69"/>
    <n v="14"/>
    <n v="2891.01"/>
    <d v="2023-09-23T00:00:00"/>
    <n v="195"/>
    <s v="Shipped"/>
    <s v="Vintage Cars"/>
    <n v="65"/>
    <n v="34.69"/>
    <s v="S24_3420"/>
    <s v="Tokyo Collectables, Ltd"/>
    <s v="+81 3 3584 0555"/>
    <s v="2-2-8 Roppongi"/>
    <s v="Minato-ku"/>
    <s v="106-0032"/>
    <x v="7"/>
    <s v="Shimamura"/>
    <s v="Akiko"/>
    <s v="Small"/>
  </r>
  <r>
    <n v="10337"/>
    <n v="29"/>
    <n v="155.11000000000001"/>
    <n v="2"/>
    <n v="4498.1899999999996"/>
    <d v="2023-09-21T00:00:00"/>
    <n v="197"/>
    <s v="Shipped"/>
    <s v="Vintage Cars"/>
    <n v="87"/>
    <n v="68.110000000000014"/>
    <s v="S18_4522"/>
    <s v="Classic Legends Inc."/>
    <n v="2125558493"/>
    <s v="5905 Pompton St."/>
    <s v="NYC"/>
    <n v="10022"/>
    <x v="1"/>
    <s v="Hernandez"/>
    <s v="Maria"/>
    <s v="Medium"/>
  </r>
  <r>
    <n v="10337"/>
    <n v="29"/>
    <n v="71.97"/>
    <n v="4"/>
    <n v="2087.13"/>
    <d v="2023-09-21T00:00:00"/>
    <n v="197"/>
    <s v="Shipped"/>
    <s v="Ships"/>
    <n v="122"/>
    <n v="-50.03"/>
    <s v="S24_2011"/>
    <s v="Classic Legends Inc."/>
    <n v="2125558493"/>
    <s v="5905 Pompton St."/>
    <s v="NYC"/>
    <n v="10022"/>
    <x v="1"/>
    <s v="Hernandez"/>
    <s v="Maria"/>
    <s v="Small"/>
  </r>
  <r>
    <n v="10330"/>
    <n v="29"/>
    <n v="69.63"/>
    <n v="2"/>
    <n v="2019.27"/>
    <d v="2023-09-16T00:00:00"/>
    <n v="202"/>
    <s v="Shipped"/>
    <s v="Motorcycles"/>
    <n v="62"/>
    <n v="7.6299999999999955"/>
    <s v="S18_3782"/>
    <s v="Cruz &amp; Sons Co."/>
    <s v="+63 2 555 3587"/>
    <s v="15 McCallum Street - NatWest Center #13-03"/>
    <s v="Makati City"/>
    <s v="1227 MM"/>
    <x v="18"/>
    <s v="Cruz"/>
    <s v="Arnold"/>
    <s v="Small"/>
  </r>
  <r>
    <n v="10329"/>
    <n v="29"/>
    <n v="101.89"/>
    <n v="9"/>
    <n v="2954.81"/>
    <d v="2023-09-15T00:00:00"/>
    <n v="203"/>
    <s v="Shipped"/>
    <s v="Classic Cars"/>
    <n v="77"/>
    <n v="24.89"/>
    <s v="S18_1889"/>
    <s v="Land of Toys Inc."/>
    <n v="2125557818"/>
    <s v="897 Long Airport Avenue"/>
    <s v="NYC"/>
    <n v="10022"/>
    <x v="1"/>
    <s v="Yu"/>
    <s v="Kwai"/>
    <s v="Small"/>
  </r>
  <r>
    <n v="10319"/>
    <n v="29"/>
    <n v="38.22"/>
    <n v="5"/>
    <n v="1108.3800000000001"/>
    <d v="2023-09-03T00:00:00"/>
    <n v="215"/>
    <s v="Shipped"/>
    <s v="Motorcycles"/>
    <n v="40"/>
    <n v="-1.7800000000000011"/>
    <s v="S32_2206"/>
    <s v="Microscale Inc."/>
    <n v="2125551957"/>
    <s v="5290 North Pendale Street"/>
    <s v="NYC"/>
    <n v="10022"/>
    <x v="1"/>
    <s v="Kuo"/>
    <s v="Kee"/>
    <s v="Small"/>
  </r>
  <r>
    <n v="10348"/>
    <n v="29"/>
    <n v="245.2"/>
    <n v="6"/>
    <n v="7110.8"/>
    <d v="2023-09-01T00:00:00"/>
    <n v="217"/>
    <s v="Shipped"/>
    <s v="Vintage Cars"/>
    <n v="50"/>
    <n v="195.2"/>
    <s v="S18_4668"/>
    <s v="Corrida Auto Replicas, Ltd"/>
    <s v="(91) 555 22 82"/>
    <s v="C/ Araquil, 67"/>
    <s v="Madrid"/>
    <n v="28023"/>
    <x v="8"/>
    <s v="Sommer"/>
    <s v="MartÂ¡n"/>
    <s v="Large"/>
  </r>
  <r>
    <n v="10313"/>
    <n v="29"/>
    <n v="117.82"/>
    <n v="2"/>
    <n v="3416.78"/>
    <d v="2023-08-22T00:00:00"/>
    <n v="227"/>
    <s v="Shipped"/>
    <s v="Trucks and Buses"/>
    <n v="122"/>
    <n v="-4.1800000000000068"/>
    <s v="S18_2319"/>
    <s v="Canadian Gift Exchange Network"/>
    <s v="(604) 555-3392"/>
    <s v="1900 Oak St."/>
    <s v="Vancouver"/>
    <s v="V3F 2K1"/>
    <x v="14"/>
    <s v="Tannamuri"/>
    <s v="Yoshi"/>
    <s v="Medium"/>
  </r>
  <r>
    <n v="10314"/>
    <n v="29"/>
    <n v="145.06"/>
    <n v="8"/>
    <n v="4206.74"/>
    <d v="2023-08-22T00:00:00"/>
    <n v="227"/>
    <s v="Shipped"/>
    <s v="Classic Cars"/>
    <n v="143"/>
    <n v="2.0600000000000023"/>
    <s v="S18_4027"/>
    <s v="Heintze Collectables"/>
    <s v="86 21 3555"/>
    <s v="Smagsloget 45"/>
    <s v="Aaarhus"/>
    <n v="8200"/>
    <x v="11"/>
    <s v="Ibsen"/>
    <s v="Palle"/>
    <s v="Medium"/>
  </r>
  <r>
    <n v="10311"/>
    <n v="29"/>
    <n v="100.8"/>
    <n v="9"/>
    <n v="2923.2"/>
    <d v="2023-08-16T00:00:00"/>
    <n v="233"/>
    <s v="Shipped"/>
    <s v="Classic Cars"/>
    <n v="124"/>
    <n v="-23.200000000000003"/>
    <s v="S18_1589"/>
    <s v="Euro Shopping Channel"/>
    <s v="(91) 555 94 44"/>
    <s v="C/ Moralzarzal, 86"/>
    <s v="Madrid"/>
    <n v="28034"/>
    <x v="8"/>
    <s v="Freyre"/>
    <s v="Diego"/>
    <s v="Small"/>
  </r>
  <r>
    <n v="10306"/>
    <n v="29"/>
    <n v="110.6"/>
    <n v="7"/>
    <n v="3207.4"/>
    <d v="2023-08-14T00:00:00"/>
    <n v="235"/>
    <s v="Shipped"/>
    <s v="Ships"/>
    <n v="122"/>
    <n v="-11.400000000000006"/>
    <s v="S24_2011"/>
    <s v="AV Stores, Co."/>
    <s v="(171) 555-1555"/>
    <s v="Fauntleroy Circus"/>
    <s v="Manchester"/>
    <s v="EC2 5NT"/>
    <x v="9"/>
    <s v="Ashworth"/>
    <s v="Victoria"/>
    <s v="Medium"/>
  </r>
  <r>
    <n v="10107"/>
    <n v="29"/>
    <n v="230.46"/>
    <n v="11"/>
    <n v="6683.34"/>
    <d v="2023-07-30T00:00:00"/>
    <n v="250"/>
    <s v="Shipped"/>
    <s v="Motorcycles"/>
    <n v="193"/>
    <n v="37.460000000000008"/>
    <s v="S10_4698"/>
    <s v="Toys of Finland, Co."/>
    <s v="90-224 8555"/>
    <s v="Keskuskatu 45"/>
    <s v="Helsinki"/>
    <n v="21240"/>
    <x v="15"/>
    <s v="Karttunen"/>
    <s v="Matti"/>
    <s v="Medium"/>
  </r>
  <r>
    <n v="10293"/>
    <n v="29"/>
    <n v="71.89"/>
    <n v="5"/>
    <n v="2084.81"/>
    <d v="2023-07-09T00:00:00"/>
    <n v="271"/>
    <s v="Shipped"/>
    <s v="Ships"/>
    <n v="86"/>
    <n v="-14.11"/>
    <s v="S700_1938"/>
    <s v="Amica Models &amp; Co."/>
    <s v="011-4988555"/>
    <s v="Via Monte Bianco 34"/>
    <s v="Torino"/>
    <n v="10100"/>
    <x v="6"/>
    <s v="Accorti"/>
    <s v="Paolo"/>
    <s v="Small"/>
  </r>
  <r>
    <n v="10291"/>
    <n v="29"/>
    <n v="51.82"/>
    <n v="9"/>
    <n v="1502.78"/>
    <d v="2023-07-08T00:00:00"/>
    <n v="272"/>
    <s v="Shipped"/>
    <s v="Vintage Cars"/>
    <n v="50"/>
    <n v="1.8200000000000003"/>
    <s v="S18_4668"/>
    <s v="Scandinavian Gift Ideas"/>
    <s v="0695-34 6555"/>
    <s v="?kergatan 24"/>
    <s v="Boras"/>
    <s v="S-844 67"/>
    <x v="10"/>
    <s v="Larsson"/>
    <s v="Maria"/>
    <s v="Small"/>
  </r>
  <r>
    <n v="10288"/>
    <n v="29"/>
    <n v="38.17"/>
    <n v="1"/>
    <n v="1106.93"/>
    <d v="2023-07-01T00:00:00"/>
    <n v="279"/>
    <s v="Shipped"/>
    <s v="Vintage Cars"/>
    <n v="33"/>
    <n v="5.1700000000000017"/>
    <s v="S24_1937"/>
    <s v="Handji Gifts&amp; Co"/>
    <s v="+65 224 1555"/>
    <s v="Village Close - 106 Linden Road Sandown"/>
    <s v="Singapore"/>
    <n v="69045"/>
    <x v="0"/>
    <s v="Victorino"/>
    <s v="Wendy"/>
    <s v="Small"/>
  </r>
  <r>
    <n v="10282"/>
    <n v="29"/>
    <n v="46.82"/>
    <n v="11"/>
    <n v="1357.78"/>
    <d v="2023-06-20T00:00:00"/>
    <n v="290"/>
    <s v="Shipped"/>
    <s v="Classic Cars"/>
    <n v="57"/>
    <n v="-10.18"/>
    <s v="S24_1444"/>
    <s v="Mini Gifts Distributors Ltd."/>
    <n v="4155551450"/>
    <s v="5677 Strong St."/>
    <s v="San Rafael"/>
    <n v="97562"/>
    <x v="1"/>
    <s v="Nelson"/>
    <s v="Valarie"/>
    <s v="Small"/>
  </r>
  <r>
    <n v="10281"/>
    <n v="29"/>
    <n v="57.73"/>
    <n v="7"/>
    <n v="1674.17"/>
    <d v="2023-06-19T00:00:00"/>
    <n v="291"/>
    <s v="Shipped"/>
    <s v="Trucks and Buses"/>
    <n v="60"/>
    <n v="-2.2700000000000031"/>
    <s v="S18_2432"/>
    <s v="Diecast Classics Inc."/>
    <n v="2155551555"/>
    <s v="7586 Pompton St."/>
    <s v="Allentown"/>
    <n v="70267"/>
    <x v="1"/>
    <s v="Yu"/>
    <s v="Kyung"/>
    <s v="Small"/>
  </r>
  <r>
    <n v="10281"/>
    <n v="29"/>
    <n v="82.83"/>
    <n v="8"/>
    <n v="2402.0700000000002"/>
    <d v="2023-06-19T00:00:00"/>
    <n v="291"/>
    <s v="Shipped"/>
    <s v="Trucks and Buses"/>
    <n v="96"/>
    <n v="-13.170000000000002"/>
    <s v="S32_1268"/>
    <s v="Diecast Classics Inc."/>
    <n v="2155551555"/>
    <s v="7586 Pompton St."/>
    <s v="Allentown"/>
    <n v="70267"/>
    <x v="1"/>
    <s v="Yu"/>
    <s v="Kyung"/>
    <s v="Small"/>
  </r>
  <r>
    <n v="10280"/>
    <n v="29"/>
    <n v="103.67"/>
    <n v="4"/>
    <n v="3006.43"/>
    <d v="2023-06-17T00:00:00"/>
    <n v="293"/>
    <s v="Shipped"/>
    <s v="Vintage Cars"/>
    <n v="104"/>
    <n v="-0.32999999999999829"/>
    <s v="S18_3136"/>
    <s v="Amica Models &amp; Co."/>
    <s v="011-4988555"/>
    <s v="Via Monte Bianco 34"/>
    <s v="Torino"/>
    <n v="10100"/>
    <x v="6"/>
    <s v="Accorti"/>
    <s v="Paolo"/>
    <s v="Medium"/>
  </r>
  <r>
    <n v="10278"/>
    <n v="29"/>
    <n v="90.86"/>
    <n v="10"/>
    <n v="2634.94"/>
    <d v="2023-06-06T00:00:00"/>
    <n v="304"/>
    <s v="Shipped"/>
    <s v="Classic Cars"/>
    <n v="77"/>
    <n v="13.86"/>
    <s v="S18_1889"/>
    <s v="Signal Gift Stores"/>
    <n v="7025551838"/>
    <s v="8489 Strong St."/>
    <s v="Las Vegas"/>
    <n v="83030"/>
    <x v="1"/>
    <s v="King"/>
    <s v="Sue"/>
    <s v="Small"/>
  </r>
  <r>
    <n v="10278"/>
    <n v="29"/>
    <n v="129.44999999999999"/>
    <n v="5"/>
    <n v="3754.05"/>
    <d v="2023-06-06T00:00:00"/>
    <n v="304"/>
    <s v="Shipped"/>
    <s v="Classic Cars"/>
    <n v="142"/>
    <n v="-12.550000000000011"/>
    <s v="S18_1984"/>
    <s v="Signal Gift Stores"/>
    <n v="7025551838"/>
    <s v="8489 Strong St."/>
    <s v="Las Vegas"/>
    <n v="83030"/>
    <x v="1"/>
    <s v="King"/>
    <s v="Sue"/>
    <s v="Medium"/>
  </r>
  <r>
    <n v="10266"/>
    <n v="29"/>
    <n v="165.95"/>
    <n v="7"/>
    <n v="4812.55"/>
    <d v="2023-05-06T00:00:00"/>
    <n v="335"/>
    <s v="Shipped"/>
    <s v="Classic Cars"/>
    <n v="169"/>
    <n v="-3.0500000000000114"/>
    <s v="S18_3232"/>
    <s v="L'ordine Souveniers"/>
    <s v="0522-556555"/>
    <s v="Strada Provinciale 124"/>
    <s v="Reggio Emilia"/>
    <n v="42100"/>
    <x v="6"/>
    <s v="Moroni"/>
    <s v="Maurizio"/>
    <s v="Medium"/>
  </r>
  <r>
    <n v="10261"/>
    <n v="29"/>
    <n v="50.78"/>
    <n v="7"/>
    <n v="1472.62"/>
    <d v="2023-04-17T00:00:00"/>
    <n v="354"/>
    <s v="Shipped"/>
    <s v="Ships"/>
    <n v="54"/>
    <n v="-3.2199999999999989"/>
    <s v="S72_3212"/>
    <s v="Quebec Home Shopping Network"/>
    <s v="(514) 555-8054"/>
    <s v="43 rue St. Laurent"/>
    <s v="Montreal"/>
    <s v="H1J 1C3"/>
    <x v="14"/>
    <s v="Fresnisre"/>
    <s v="Jean"/>
    <s v="Small"/>
  </r>
  <r>
    <n v="10259"/>
    <n v="29"/>
    <n v="105.33"/>
    <n v="2"/>
    <n v="3054.57"/>
    <d v="2023-04-15T00:00:00"/>
    <n v="356"/>
    <s v="Shipped"/>
    <s v="Trucks and Buses"/>
    <n v="115"/>
    <n v="-9.6700000000000017"/>
    <s v="S50_1392"/>
    <s v="Handji Gifts&amp; Co"/>
    <s v="+65 224 1555"/>
    <s v="Village Close - 106 Linden Road Sandown"/>
    <s v="Singapore"/>
    <n v="69045"/>
    <x v="0"/>
    <s v="Victorino"/>
    <s v="Wendy"/>
    <s v="Medium"/>
  </r>
  <r>
    <n v="10256"/>
    <n v="29"/>
    <n v="51.75"/>
    <n v="1"/>
    <n v="1500.75"/>
    <d v="2023-04-08T00:00:00"/>
    <n v="363"/>
    <s v="Shipped"/>
    <s v="Vintage Cars"/>
    <n v="53"/>
    <n v="-1.25"/>
    <s v="S18_1367"/>
    <s v="Danish Wholesale Imports"/>
    <s v="31 12 3555"/>
    <s v="Vinb'ltet 34"/>
    <s v="Kobenhavn"/>
    <n v="1734"/>
    <x v="11"/>
    <s v="Petersen"/>
    <s v="Jytte"/>
    <s v="Small"/>
  </r>
  <r>
    <n v="10251"/>
    <n v="29"/>
    <n v="61.18"/>
    <n v="6"/>
    <n v="1774.22"/>
    <d v="2023-03-18T00:00:00"/>
    <n v="384"/>
    <s v="Shipped"/>
    <s v="Motorcycles"/>
    <n v="60"/>
    <n v="1.1799999999999997"/>
    <s v="S18_2625"/>
    <s v="Tekni Collectables Inc."/>
    <n v="2015559350"/>
    <s v="7476 Moss Rd."/>
    <s v="Newark"/>
    <n v="94019"/>
    <x v="1"/>
    <s v="Brown"/>
    <s v="William"/>
    <s v="Small"/>
  </r>
  <r>
    <n v="10246"/>
    <n v="29"/>
    <n v="121.4"/>
    <n v="10"/>
    <n v="3520.6"/>
    <d v="2023-03-05T00:00:00"/>
    <n v="397"/>
    <s v="Shipped"/>
    <s v="Trucks and Buses"/>
    <n v="127"/>
    <n v="-5.5999999999999943"/>
    <s v="S24_2300"/>
    <s v="Euro Shopping Channel"/>
    <s v="(91) 555 94 44"/>
    <s v="C/ Moralzarzal, 86"/>
    <s v="Madrid"/>
    <n v="28034"/>
    <x v="8"/>
    <s v="Freyre"/>
    <s v="Diego"/>
    <s v="Medium"/>
  </r>
  <r>
    <n v="10107"/>
    <n v="29"/>
    <n v="119"/>
    <n v="8"/>
    <n v="3451"/>
    <d v="2023-03-04T00:00:00"/>
    <n v="398"/>
    <s v="Shipped"/>
    <s v="Trucks and Buses"/>
    <n v="116"/>
    <n v="3"/>
    <s v="S18_1097"/>
    <s v="Super Scale Inc."/>
    <n v="2035559545"/>
    <s v="567 North Pendale Street"/>
    <s v="New Haven"/>
    <n v="97823"/>
    <x v="1"/>
    <s v="Murphy"/>
    <s v="Leslie"/>
    <s v="Medium"/>
  </r>
  <r>
    <n v="10244"/>
    <n v="29"/>
    <n v="115.19"/>
    <n v="2"/>
    <n v="3340.51"/>
    <d v="2023-03-01T00:00:00"/>
    <n v="401"/>
    <s v="Shipped"/>
    <s v="Vintage Cars"/>
    <n v="104"/>
    <n v="11.189999999999998"/>
    <s v="S18_3136"/>
    <s v="Euro Shopping Channel"/>
    <s v="(91) 555 94 44"/>
    <s v="C/ Moralzarzal, 86"/>
    <s v="Madrid"/>
    <n v="28034"/>
    <x v="8"/>
    <s v="Freyre"/>
    <s v="Diego"/>
    <s v="Medium"/>
  </r>
  <r>
    <n v="10239"/>
    <n v="29"/>
    <n v="154.47"/>
    <n v="3"/>
    <n v="4479.63"/>
    <d v="2023-02-12T00:00:00"/>
    <n v="418"/>
    <s v="Shipped"/>
    <s v="Classic Cars"/>
    <n v="140"/>
    <n v="14.469999999999999"/>
    <s v="S24_3856"/>
    <s v="Oulu Toy Supplies, Inc."/>
    <s v="981-443655"/>
    <s v="Torikatu 38"/>
    <s v="Oulu"/>
    <n v="90110"/>
    <x v="15"/>
    <s v="Koskitalo"/>
    <s v="Pirkko"/>
    <s v="Medium"/>
  </r>
  <r>
    <n v="10107"/>
    <n v="29"/>
    <n v="109.22"/>
    <n v="1"/>
    <n v="3167.38"/>
    <d v="2023-02-09T00:00:00"/>
    <n v="421"/>
    <s v="Shipped"/>
    <s v="Classic Cars"/>
    <n v="117"/>
    <n v="-7.7800000000000011"/>
    <s v="S12_3380"/>
    <s v="Danish Wholesale Imports"/>
    <s v="31 12 3555"/>
    <s v="Vinb'ltet 34"/>
    <s v="Kobenhavn"/>
    <n v="1734"/>
    <x v="11"/>
    <s v="Petersen"/>
    <s v="Jytte"/>
    <s v="Medium"/>
  </r>
  <r>
    <n v="10233"/>
    <n v="29"/>
    <n v="82.4"/>
    <n v="1"/>
    <n v="2389.6"/>
    <d v="2023-01-29T00:00:00"/>
    <n v="432"/>
    <s v="Shipped"/>
    <s v="Ships"/>
    <n v="72"/>
    <n v="10.400000000000006"/>
    <s v="S700_2610"/>
    <s v="Tekni Collectables Inc."/>
    <n v="2015559350"/>
    <s v="7476 Moss Rd."/>
    <s v="Newark"/>
    <n v="94019"/>
    <x v="1"/>
    <s v="Brown"/>
    <s v="William"/>
    <s v="Small"/>
  </r>
  <r>
    <n v="10107"/>
    <n v="29"/>
    <n v="222.87"/>
    <n v="2"/>
    <n v="6463.23"/>
    <d v="2023-01-10T00:00:00"/>
    <n v="451"/>
    <s v="Shipped"/>
    <s v="Classic Cars"/>
    <n v="214"/>
    <n v="8.8700000000000045"/>
    <s v="S10_1949"/>
    <s v="Cambridge Collectables Co."/>
    <n v="6175555555"/>
    <s v="4658 Baden Av."/>
    <s v="Cambridge"/>
    <n v="51247"/>
    <x v="1"/>
    <s v="Tseng"/>
    <s v="Kyung"/>
    <s v="Medium"/>
  </r>
  <r>
    <n v="10227"/>
    <n v="29"/>
    <n v="192.38"/>
    <n v="4"/>
    <n v="5579.02"/>
    <d v="2023-01-02T00:00:00"/>
    <n v="459"/>
    <s v="Shipped"/>
    <s v="Vintage Cars"/>
    <n v="168"/>
    <n v="24.379999999999995"/>
    <s v="S18_2795"/>
    <s v="Saveley &amp; Henriot, Co."/>
    <s v="78.32.5555"/>
    <s v="2, rue du Commerce"/>
    <s v="Lyon"/>
    <n v="69004"/>
    <x v="4"/>
    <s v="Saveley"/>
    <s v="Mary"/>
    <s v="Medium"/>
  </r>
  <r>
    <n v="10223"/>
    <n v="29"/>
    <n v="110.34"/>
    <n v="8"/>
    <n v="3199.86"/>
    <d v="2022-12-20T00:00:00"/>
    <n v="472"/>
    <s v="Shipped"/>
    <s v="Planes"/>
    <n v="118"/>
    <n v="-7.6599999999999966"/>
    <s v="S700_2834"/>
    <s v="Australian Collectors, Co."/>
    <s v="03 9520 4555"/>
    <s v="636 St Kilda Road"/>
    <s v="Melbourne"/>
    <n v="3004"/>
    <x v="5"/>
    <s v="Ferguson"/>
    <s v="Peter"/>
    <s v="Medium"/>
  </r>
  <r>
    <n v="10212"/>
    <n v="29"/>
    <n v="144.37"/>
    <n v="10"/>
    <n v="4186.7299999999996"/>
    <d v="2022-11-16T00:00:00"/>
    <n v="506"/>
    <s v="Shipped"/>
    <s v="Classic Cars"/>
    <n v="141"/>
    <n v="3.3700000000000045"/>
    <s v="S18_1129"/>
    <s v="Euro Shopping Channel"/>
    <s v="(91) 555 94 44"/>
    <s v="C/ Moralzarzal, 86"/>
    <s v="Madrid"/>
    <n v="28034"/>
    <x v="8"/>
    <s v="Freyre"/>
    <s v="Diego"/>
    <s v="Medium"/>
  </r>
  <r>
    <n v="10210"/>
    <n v="29"/>
    <n v="69.599999999999994"/>
    <n v="16"/>
    <n v="2018.4"/>
    <d v="2022-11-12T00:00:00"/>
    <n v="510"/>
    <s v="Shipped"/>
    <s v="Planes"/>
    <n v="68"/>
    <n v="1.5999999999999943"/>
    <s v="S24_3949"/>
    <s v="Osaka Souveniers Co."/>
    <s v="+81 06 6342 5555"/>
    <s v="Dojima Avanza 4F, 1-6-20 Dojima, Kita-ku"/>
    <s v="Osaka"/>
    <s v="530-0003"/>
    <x v="7"/>
    <s v="Kentary"/>
    <s v="Mory"/>
    <s v="Small"/>
  </r>
  <r>
    <n v="10204"/>
    <n v="29"/>
    <n v="85.59"/>
    <n v="5"/>
    <n v="2482.11"/>
    <d v="2022-10-02T00:00:00"/>
    <n v="551"/>
    <s v="Shipped"/>
    <s v="Vintage Cars"/>
    <n v="92"/>
    <n v="-6.4099999999999966"/>
    <s v="S18_4409"/>
    <s v="Muscle Machine Inc"/>
    <n v="2125557413"/>
    <s v="4092 Furth Circle"/>
    <s v="NYC"/>
    <n v="10022"/>
    <x v="1"/>
    <s v="Young"/>
    <s v="Jeff"/>
    <s v="Small"/>
  </r>
  <r>
    <n v="10199"/>
    <n v="29"/>
    <n v="38.4"/>
    <n v="1"/>
    <n v="1113.5999999999999"/>
    <d v="2022-10-01T00:00:00"/>
    <n v="552"/>
    <s v="Shipped"/>
    <s v="Vintage Cars"/>
    <n v="43"/>
    <n v="-4.6000000000000014"/>
    <s v="S50_1341"/>
    <s v="West Coast Collectables Co."/>
    <n v="3105553722"/>
    <s v="3675 Furth Circle"/>
    <s v="Burbank"/>
    <n v="94019"/>
    <x v="1"/>
    <s v="Thompson"/>
    <s v="Steve"/>
    <s v="Small"/>
  </r>
  <r>
    <n v="10197"/>
    <n v="29"/>
    <n v="41.71"/>
    <n v="1"/>
    <n v="1209.5899999999999"/>
    <d v="2022-09-26T00:00:00"/>
    <n v="557"/>
    <s v="Shipped"/>
    <s v="Planes"/>
    <n v="49"/>
    <n v="-7.2899999999999991"/>
    <s v="S72_1253"/>
    <s v="Enaco Distributors"/>
    <s v="(93) 203 4555"/>
    <s v="Rambla de CataluÂ¤a, 23"/>
    <s v="Barcelona"/>
    <n v="8022"/>
    <x v="8"/>
    <s v="Saavedra"/>
    <s v="Eduardo"/>
    <s v="Small"/>
  </r>
  <r>
    <n v="10192"/>
    <n v="29"/>
    <n v="146.84"/>
    <n v="7"/>
    <n v="4258.3599999999997"/>
    <d v="2022-09-20T00:00:00"/>
    <n v="563"/>
    <s v="Shipped"/>
    <s v="Classic Cars"/>
    <n v="124"/>
    <n v="22.840000000000003"/>
    <s v="S18_1589"/>
    <s v="Online Diecast Creations Co."/>
    <n v="6035558647"/>
    <s v="2304 Long Airport Avenue"/>
    <s v="Nashua"/>
    <n v="62005"/>
    <x v="1"/>
    <s v="Young"/>
    <s v="Valarie"/>
    <s v="Medium"/>
  </r>
  <r>
    <n v="10188"/>
    <n v="29"/>
    <n v="136.44999999999999"/>
    <n v="8"/>
    <n v="3957.05"/>
    <d v="2022-09-18T00:00:00"/>
    <n v="565"/>
    <s v="Shipped"/>
    <s v="Planes"/>
    <n v="118"/>
    <n v="18.449999999999989"/>
    <s v="S700_2834"/>
    <s v="Herkku Gifts"/>
    <s v="+47 2267 3215"/>
    <s v="Drammen 121, PR 744 Sentrum"/>
    <s v="Bergen"/>
    <s v="N 5804"/>
    <x v="17"/>
    <s v="Oeztan"/>
    <s v="Veysel"/>
    <s v="Medium"/>
  </r>
  <r>
    <n v="10107"/>
    <n v="29"/>
    <n v="86.13"/>
    <n v="9"/>
    <n v="2497.77"/>
    <d v="2022-09-11T00:00:00"/>
    <n v="572"/>
    <s v="Shipped"/>
    <s v="Motorcycles"/>
    <n v="95"/>
    <n v="-8.8700000000000045"/>
    <s v="S10_1678"/>
    <s v="Daedalus Designs Imports"/>
    <s v="20.16.1555"/>
    <s v="184, chausse de Tournai"/>
    <s v="Lille"/>
    <n v="59000"/>
    <x v="4"/>
    <s v="Rance"/>
    <s v="Martine"/>
    <s v="Small"/>
  </r>
  <r>
    <n v="10177"/>
    <n v="29"/>
    <n v="105.88"/>
    <n v="11"/>
    <n v="3070.52"/>
    <d v="2022-09-07T00:00:00"/>
    <n v="576"/>
    <s v="Shipped"/>
    <s v="Trains"/>
    <n v="100"/>
    <n v="5.8799999999999955"/>
    <s v="S18_3259"/>
    <s v="CAF Imports"/>
    <s v="+34 913 728 555"/>
    <s v="Merchants House, 27-30 Merchant's Quay"/>
    <s v="Madrid"/>
    <n v="28023"/>
    <x v="8"/>
    <s v="Fernandez"/>
    <s v="Jesus"/>
    <s v="Medium"/>
  </r>
  <r>
    <n v="10175"/>
    <n v="29"/>
    <n v="152.41"/>
    <n v="5"/>
    <n v="4419.8900000000003"/>
    <d v="2022-09-06T00:00:00"/>
    <n v="577"/>
    <s v="Shipped"/>
    <s v="Classic Cars"/>
    <n v="169"/>
    <n v="-16.590000000000003"/>
    <s v="S18_3232"/>
    <s v="Stylish Desk Decors, Co."/>
    <s v="(171) 555-0297"/>
    <s v="35 King George"/>
    <s v="London"/>
    <s v="WX3 6FW"/>
    <x v="9"/>
    <s v="Brown"/>
    <s v="Ann"/>
    <s v="Medium"/>
  </r>
  <r>
    <n v="10176"/>
    <n v="29"/>
    <n v="100.54"/>
    <n v="7"/>
    <n v="2915.66"/>
    <d v="2022-09-06T00:00:00"/>
    <n v="577"/>
    <s v="Shipped"/>
    <s v="Classic Cars"/>
    <n v="118"/>
    <n v="-17.459999999999994"/>
    <s v="S24_4048"/>
    <s v="L'ordine Souveniers"/>
    <s v="0522-556555"/>
    <s v="Strada Provinciale 124"/>
    <s v="Reggio Emilia"/>
    <n v="42100"/>
    <x v="6"/>
    <s v="Moroni"/>
    <s v="Maurizio"/>
    <s v="Small"/>
  </r>
  <r>
    <n v="10175"/>
    <n v="29"/>
    <n v="74.98"/>
    <n v="12"/>
    <n v="2174.42"/>
    <d v="2022-09-06T00:00:00"/>
    <n v="577"/>
    <s v="Shipped"/>
    <s v="Trucks and Buses"/>
    <n v="64"/>
    <n v="10.980000000000004"/>
    <s v="S32_3522"/>
    <s v="Stylish Desk Decors, Co."/>
    <s v="(171) 555-0297"/>
    <s v="35 King George"/>
    <s v="London"/>
    <s v="WX3 6FW"/>
    <x v="9"/>
    <s v="Brown"/>
    <s v="Ann"/>
    <s v="Small"/>
  </r>
  <r>
    <n v="10173"/>
    <n v="29"/>
    <n v="95.24"/>
    <n v="4"/>
    <n v="2761.96"/>
    <d v="2022-09-05T00:00:00"/>
    <n v="578"/>
    <s v="Shipped"/>
    <s v="Vintage Cars"/>
    <n v="99"/>
    <n v="-3.7600000000000051"/>
    <s v="S18_3320"/>
    <s v="Rovelli Gifts"/>
    <s v="035-640555"/>
    <s v="Via Ludovico il Moro 22"/>
    <s v="Bergamo"/>
    <n v="24100"/>
    <x v="6"/>
    <s v="Rovelli"/>
    <s v="Giovanni"/>
    <s v="Small"/>
  </r>
  <r>
    <n v="10168"/>
    <n v="29"/>
    <n v="75.41"/>
    <n v="6"/>
    <n v="2186.89"/>
    <d v="2022-08-28T00:00:00"/>
    <n v="586"/>
    <s v="Shipped"/>
    <s v="Motorcycles"/>
    <n v="76"/>
    <n v="-0.59000000000000341"/>
    <s v="S24_2000"/>
    <s v="Technics Stores Inc."/>
    <n v="6505556809"/>
    <s v="9408 Furth Circle"/>
    <s v="Burlingame"/>
    <n v="94217"/>
    <x v="1"/>
    <s v="Hirano"/>
    <s v="Juri"/>
    <s v="Small"/>
  </r>
  <r>
    <n v="10167"/>
    <n v="29"/>
    <n v="83.86"/>
    <n v="8"/>
    <n v="2431.94"/>
    <d v="2022-08-23T00:00:00"/>
    <n v="591"/>
    <s v="Cancelled"/>
    <s v="Vintage Cars"/>
    <n v="83"/>
    <n v="0.85999999999999943"/>
    <s v="S24_3816"/>
    <s v="Scandinavian Gift Ideas"/>
    <s v="0695-34 6555"/>
    <s v="?kergatan 24"/>
    <s v="Boras"/>
    <s v="S-844 67"/>
    <x v="10"/>
    <s v="Larsson"/>
    <s v="Maria"/>
    <s v="Small"/>
  </r>
  <r>
    <n v="10167"/>
    <n v="29"/>
    <n v="101.38"/>
    <n v="5"/>
    <n v="2940.02"/>
    <d v="2022-08-23T00:00:00"/>
    <n v="591"/>
    <s v="Cancelled"/>
    <s v="Ships"/>
    <n v="90"/>
    <n v="11.379999999999995"/>
    <s v="S700_2047"/>
    <s v="Scandinavian Gift Ideas"/>
    <s v="0695-34 6555"/>
    <s v="?kergatan 24"/>
    <s v="Boras"/>
    <s v="S-844 67"/>
    <x v="10"/>
    <s v="Larsson"/>
    <s v="Maria"/>
    <s v="Small"/>
  </r>
  <r>
    <n v="10165"/>
    <n v="29"/>
    <n v="173.55"/>
    <n v="11"/>
    <n v="5032.95"/>
    <d v="2022-08-22T00:00:00"/>
    <n v="592"/>
    <s v="Shipped"/>
    <s v="Classic Cars"/>
    <n v="163"/>
    <n v="10.550000000000011"/>
    <s v="S18_2238"/>
    <s v="Dragon Souveniers, Ltd."/>
    <s v="+65 221 7555"/>
    <s v="Bronz Sok., Bronz Apt. 3/6 Tesvikiye"/>
    <s v="Singapore"/>
    <n v="79903"/>
    <x v="0"/>
    <s v="Natividad"/>
    <s v="Eric"/>
    <s v="Medium"/>
  </r>
  <r>
    <n v="10166"/>
    <n v="29"/>
    <n v="103.93"/>
    <n v="3"/>
    <n v="3013.97"/>
    <d v="2022-08-21T00:00:00"/>
    <n v="593"/>
    <s v="Shipped"/>
    <s v="Ships"/>
    <n v="86"/>
    <n v="17.930000000000007"/>
    <s v="S700_1938"/>
    <s v="FunGiftIdeas.com"/>
    <n v="5085552555"/>
    <s v="1785 First Street"/>
    <s v="New Bedford"/>
    <n v="50553"/>
    <x v="1"/>
    <s v="Benitez"/>
    <s v="Violeta"/>
    <s v="Medium"/>
  </r>
  <r>
    <n v="10155"/>
    <n v="29"/>
    <n v="124.93"/>
    <n v="10"/>
    <n v="3622.97"/>
    <d v="2022-08-06T00:00:00"/>
    <n v="608"/>
    <s v="Shipped"/>
    <s v="Vintage Cars"/>
    <n v="105"/>
    <n v="19.930000000000007"/>
    <s v="S18_3856"/>
    <s v="Toys of Finland, Co."/>
    <s v="90-224 8555"/>
    <s v="Keskuskatu 45"/>
    <s v="Helsinki"/>
    <n v="21240"/>
    <x v="15"/>
    <s v="Karttunen"/>
    <s v="Matti"/>
    <s v="Medium"/>
  </r>
  <r>
    <n v="10107"/>
    <n v="29"/>
    <n v="137.4"/>
    <n v="3"/>
    <n v="3984.6"/>
    <d v="2022-08-04T00:00:00"/>
    <n v="610"/>
    <s v="Shipped"/>
    <s v="Classic Cars"/>
    <n v="117"/>
    <n v="20.400000000000006"/>
    <s v="S12_3380"/>
    <s v="Blauer See Auto, Co."/>
    <s v="+49 69 66 90 2555"/>
    <s v="Lyonerstr. 34"/>
    <s v="Frankfurt"/>
    <n v="60528"/>
    <x v="12"/>
    <s v="Keitel"/>
    <s v="Roland"/>
    <s v="Medium"/>
  </r>
  <r>
    <n v="10153"/>
    <n v="29"/>
    <n v="88.74"/>
    <n v="9"/>
    <n v="2573.46"/>
    <d v="2022-07-28T00:00:00"/>
    <n v="617"/>
    <s v="Shipped"/>
    <s v="Trains"/>
    <n v="100"/>
    <n v="-11.260000000000005"/>
    <s v="S18_3259"/>
    <s v="Euro Shopping Channel"/>
    <s v="(91) 555 94 44"/>
    <s v="C/ Moralzarzal, 86"/>
    <s v="Madrid"/>
    <n v="28034"/>
    <x v="8"/>
    <s v="Freyre"/>
    <s v="Diego"/>
    <s v="Small"/>
  </r>
  <r>
    <n v="10148"/>
    <n v="29"/>
    <n v="81.25"/>
    <n v="2"/>
    <n v="2356.25"/>
    <d v="2022-07-11T00:00:00"/>
    <n v="634"/>
    <s v="Shipped"/>
    <s v="Classic Cars"/>
    <n v="71"/>
    <n v="10.25"/>
    <s v="S18_4933"/>
    <s v="Anna's Decorations, Ltd"/>
    <s v="02 9936 8555"/>
    <s v="201 Miller Street"/>
    <s v="North Sydney"/>
    <n v="2060"/>
    <x v="5"/>
    <s v="O'Hara"/>
    <s v="Anna"/>
    <s v="Small"/>
  </r>
  <r>
    <n v="10146"/>
    <n v="29"/>
    <n v="153.26"/>
    <n v="1"/>
    <n v="4444.54"/>
    <d v="2022-07-03T00:00:00"/>
    <n v="642"/>
    <s v="Shipped"/>
    <s v="Classic Cars"/>
    <n v="148"/>
    <n v="5.2599999999999909"/>
    <s v="S18_4721"/>
    <s v="Gift Ideas Corp."/>
    <n v="2035554407"/>
    <s v="2440 Pompton St."/>
    <s v="Glendale"/>
    <n v="97561"/>
    <x v="1"/>
    <s v="Lewis"/>
    <s v="Dan"/>
    <s v="Medium"/>
  </r>
  <r>
    <n v="10140"/>
    <n v="29"/>
    <n v="43.27"/>
    <n v="9"/>
    <n v="1254.83"/>
    <d v="2022-05-24T00:00:00"/>
    <n v="682"/>
    <s v="Shipped"/>
    <s v="Vintage Cars"/>
    <n v="50"/>
    <n v="-6.7299999999999969"/>
    <s v="S18_4668"/>
    <s v="Technics Stores Inc."/>
    <n v="6505556809"/>
    <s v="9408 Furth Circle"/>
    <s v="Burlingame"/>
    <n v="94217"/>
    <x v="1"/>
    <s v="Hirano"/>
    <s v="Juri"/>
    <s v="Small"/>
  </r>
  <r>
    <n v="10139"/>
    <n v="29"/>
    <n v="112.97"/>
    <n v="4"/>
    <n v="3276.13"/>
    <d v="2022-05-16T00:00:00"/>
    <n v="690"/>
    <s v="Shipped"/>
    <s v="Vintage Cars"/>
    <n v="97"/>
    <n v="15.969999999999999"/>
    <s v="S24_4258"/>
    <s v="Souveniers And Things Co."/>
    <s v="+61 2 9495 8555"/>
    <s v="Monitor Money Building, 815 Pacific Hwy"/>
    <s v="Chatswood"/>
    <n v="2067"/>
    <x v="5"/>
    <s v="Huxley"/>
    <s v="Adrian"/>
    <s v="Medium"/>
  </r>
  <r>
    <n v="10107"/>
    <n v="29"/>
    <n v="97.89"/>
    <n v="4"/>
    <n v="2838.81"/>
    <d v="2022-05-02T00:00:00"/>
    <n v="704"/>
    <s v="Shipped"/>
    <s v="Classic Cars"/>
    <n v="115"/>
    <n v="-17.11"/>
    <s v="S12_4675"/>
    <s v="Mini Gifts Distributors Ltd."/>
    <n v="4155551450"/>
    <s v="5677 Strong St."/>
    <s v="San Rafael"/>
    <n v="97562"/>
    <x v="1"/>
    <s v="Nelson"/>
    <s v="Valarie"/>
    <s v="Small"/>
  </r>
  <r>
    <n v="10135"/>
    <n v="29"/>
    <n v="61.64"/>
    <n v="16"/>
    <n v="1787.56"/>
    <d v="2022-05-02T00:00:00"/>
    <n v="704"/>
    <s v="Shipped"/>
    <s v="Motorcycles"/>
    <n v="69"/>
    <n v="-7.3599999999999994"/>
    <s v="S24_2360"/>
    <s v="Mini Gifts Distributors Ltd."/>
    <n v="4155551450"/>
    <s v="5677 Strong St."/>
    <s v="San Rafael"/>
    <n v="97562"/>
    <x v="1"/>
    <s v="Nelson"/>
    <s v="Valarie"/>
    <s v="Small"/>
  </r>
  <r>
    <n v="10131"/>
    <n v="29"/>
    <n v="59.18"/>
    <n v="6"/>
    <n v="1716.22"/>
    <d v="2022-04-16T00:00:00"/>
    <n v="720"/>
    <s v="Shipped"/>
    <s v="Vintage Cars"/>
    <n v="65"/>
    <n v="-5.82"/>
    <s v="S24_3420"/>
    <s v="Gift Ideas Corp."/>
    <n v="2035554407"/>
    <s v="2440 Pompton St."/>
    <s v="Glendale"/>
    <n v="97561"/>
    <x v="1"/>
    <s v="Lewis"/>
    <s v="Dan"/>
    <s v="Small"/>
  </r>
  <r>
    <n v="10127"/>
    <n v="29"/>
    <n v="70.84"/>
    <n v="6"/>
    <n v="2054.36"/>
    <d v="2022-04-03T00:00:00"/>
    <n v="733"/>
    <s v="Shipped"/>
    <s v="Trains"/>
    <n v="62"/>
    <n v="8.8400000000000034"/>
    <s v="S32_3207"/>
    <s v="Muscle Machine Inc"/>
    <n v="2125557413"/>
    <s v="4092 Furth Circle"/>
    <s v="NYC"/>
    <n v="10022"/>
    <x v="1"/>
    <s v="Young"/>
    <s v="Jeff"/>
    <s v="Small"/>
  </r>
  <r>
    <n v="10122"/>
    <n v="29"/>
    <n v="71.14"/>
    <n v="14"/>
    <n v="2063.06"/>
    <d v="2022-03-08T00:00:00"/>
    <n v="759"/>
    <s v="Shipped"/>
    <s v="Classic Cars"/>
    <n v="80"/>
    <n v="-8.86"/>
    <s v="S24_4620"/>
    <s v="Marseille Mini Autos"/>
    <s v="91.24.4555"/>
    <s v="12, rue des Bouchers"/>
    <s v="Marseille"/>
    <n v="13008"/>
    <x v="4"/>
    <s v="Lebihan"/>
    <s v="Laurence"/>
    <s v="Small"/>
  </r>
  <r>
    <n v="10107"/>
    <n v="29"/>
    <n v="96.34"/>
    <n v="3"/>
    <n v="2793.86"/>
    <d v="2022-03-01T00:00:00"/>
    <n v="766"/>
    <s v="Shipped"/>
    <s v="Motorcycles"/>
    <n v="118"/>
    <n v="-21.659999999999997"/>
    <s v="S10_2016"/>
    <s v="Australian Collectors, Co."/>
    <s v="03 9520 4555"/>
    <s v="636 St Kilda Road"/>
    <s v="Melbourne"/>
    <n v="3004"/>
    <x v="5"/>
    <s v="Ferguson"/>
    <s v="Peter"/>
    <s v="Small"/>
  </r>
  <r>
    <n v="10120"/>
    <n v="29"/>
    <n v="71.81"/>
    <n v="8"/>
    <n v="2082.4899999999998"/>
    <d v="2022-03-01T00:00:00"/>
    <n v="766"/>
    <s v="Shipped"/>
    <s v="Planes"/>
    <n v="84"/>
    <n v="-12.189999999999998"/>
    <s v="S18_2581"/>
    <s v="Australian Collectors, Co."/>
    <s v="03 9520 4555"/>
    <s v="636 St Kilda Road"/>
    <s v="Melbourne"/>
    <n v="3004"/>
    <x v="5"/>
    <s v="Ferguson"/>
    <s v="Peter"/>
    <s v="Small"/>
  </r>
  <r>
    <n v="10120"/>
    <n v="29"/>
    <n v="85.49"/>
    <n v="9"/>
    <n v="2479.21"/>
    <d v="2022-03-01T00:00:00"/>
    <n v="766"/>
    <s v="Shipped"/>
    <s v="Planes"/>
    <n v="72"/>
    <n v="13.489999999999995"/>
    <s v="S24_4278"/>
    <s v="Australian Collectors, Co."/>
    <s v="03 9520 4555"/>
    <s v="636 St Kilda Road"/>
    <s v="Melbourne"/>
    <n v="3004"/>
    <x v="5"/>
    <s v="Ferguson"/>
    <s v="Peter"/>
    <s v="Small"/>
  </r>
  <r>
    <n v="10120"/>
    <n v="29"/>
    <n v="72.23"/>
    <n v="11"/>
    <n v="2094.67"/>
    <d v="2022-03-01T00:00:00"/>
    <n v="766"/>
    <s v="Shipped"/>
    <s v="Vintage Cars"/>
    <n v="68"/>
    <n v="4.230000000000004"/>
    <s v="S32_4289"/>
    <s v="Australian Collectors, Co."/>
    <s v="03 9520 4555"/>
    <s v="636 St Kilda Road"/>
    <s v="Melbourne"/>
    <n v="3004"/>
    <x v="5"/>
    <s v="Ferguson"/>
    <s v="Peter"/>
    <s v="Small"/>
  </r>
  <r>
    <n v="10119"/>
    <n v="29"/>
    <n v="94.14"/>
    <n v="7"/>
    <n v="2730.06"/>
    <d v="2022-02-28T00:00:00"/>
    <n v="767"/>
    <s v="Shipped"/>
    <s v="Ships"/>
    <n v="90"/>
    <n v="4.1400000000000006"/>
    <s v="S700_2047"/>
    <s v="Salzburg Collectables"/>
    <s v="6562-9555"/>
    <s v="Geislweg 14"/>
    <s v="Salzburg"/>
    <n v="5020"/>
    <x v="3"/>
    <s v="Pipps"/>
    <s v="Georg"/>
    <s v="Small"/>
  </r>
  <r>
    <n v="10107"/>
    <n v="29"/>
    <n v="248.59"/>
    <n v="1"/>
    <n v="7209.11"/>
    <d v="2022-01-24T00:00:00"/>
    <n v="802"/>
    <s v="Shipped"/>
    <s v="Classic Cars"/>
    <n v="214"/>
    <n v="34.590000000000003"/>
    <s v="S10_1949"/>
    <s v="Volvo Model Replicas, Co"/>
    <s v="0921-12 3555"/>
    <s v="BerguvsvÂ„gen  8"/>
    <s v="Lule"/>
    <s v="S-958 22"/>
    <x v="10"/>
    <s v="Berglund"/>
    <s v="Christina"/>
    <s v="Large"/>
  </r>
  <r>
    <n v="10110"/>
    <n v="29"/>
    <n v="59.37"/>
    <n v="15"/>
    <n v="1721.73"/>
    <d v="2022-01-18T00:00:00"/>
    <n v="808"/>
    <s v="Shipped"/>
    <s v="Classic Cars"/>
    <n v="50"/>
    <n v="9.3699999999999974"/>
    <s v="S24_1628"/>
    <s v="AV Stores, Co."/>
    <s v="(171) 555-1555"/>
    <s v="Fauntleroy Circus"/>
    <s v="Manchester"/>
    <s v="EC2 5NT"/>
    <x v="9"/>
    <s v="Ashworth"/>
    <s v="Victoria"/>
    <s v="Small"/>
  </r>
  <r>
    <n v="10109"/>
    <n v="29"/>
    <n v="32.1"/>
    <n v="6"/>
    <n v="930.9"/>
    <d v="2022-01-10T00:00:00"/>
    <n v="816"/>
    <s v="Shipped"/>
    <s v="Classic Cars"/>
    <n v="37"/>
    <n v="-4.8999999999999986"/>
    <s v="S24_2972"/>
    <s v="Motor Mint Distributors Inc."/>
    <n v="2155559857"/>
    <s v="11328 Douglas Av."/>
    <s v="Philadelphia"/>
    <n v="71270"/>
    <x v="1"/>
    <s v="Hernandez"/>
    <s v="Rosa"/>
    <s v="Small"/>
  </r>
  <r>
    <n v="10108"/>
    <n v="29"/>
    <n v="139.63999999999999"/>
    <n v="8"/>
    <n v="4049.56"/>
    <d v="2022-01-03T00:00:00"/>
    <n v="823"/>
    <s v="Shipped"/>
    <s v="Classic Cars"/>
    <n v="146"/>
    <n v="-6.3600000000000136"/>
    <s v="S18_3482"/>
    <s v="Cruz &amp; Sons Co."/>
    <s v="+63 2 555 3587"/>
    <s v="15 McCallum Street - NatWest Center #13-03"/>
    <s v="Makati City"/>
    <s v="1227 MM"/>
    <x v="18"/>
    <s v="Cruz"/>
    <s v="Arnold"/>
    <s v="Medium"/>
  </r>
  <r>
    <n v="10107"/>
    <n v="29"/>
    <n v="70.87"/>
    <n v="6"/>
    <n v="2055.23"/>
    <d v="2021-12-24T00:00:00"/>
    <n v="833"/>
    <s v="Shipped"/>
    <s v="Motorcycles"/>
    <n v="60"/>
    <n v="10.870000000000005"/>
    <s v="S18_2625"/>
    <s v="Land of Toys Inc."/>
    <n v="2125557818"/>
    <s v="897 Long Airport Avenue"/>
    <s v="NYC"/>
    <n v="10022"/>
    <x v="1"/>
    <s v="Yu"/>
    <s v="Kwai"/>
    <s v="Small"/>
  </r>
  <r>
    <n v="10107"/>
    <n v="29"/>
    <n v="157.44999999999999"/>
    <n v="14"/>
    <n v="4566.05"/>
    <d v="2021-12-11T00:00:00"/>
    <n v="846"/>
    <s v="Shipped"/>
    <s v="Classic Cars"/>
    <n v="173"/>
    <n v="-15.550000000000011"/>
    <s v="S12_3891"/>
    <s v="Danish Wholesale Imports"/>
    <s v="31 12 3555"/>
    <s v="Vinb'ltet 34"/>
    <s v="Kobenhavn"/>
    <n v="1734"/>
    <x v="11"/>
    <s v="Petersen"/>
    <s v="Jytte"/>
    <s v="Medium"/>
  </r>
  <r>
    <n v="10105"/>
    <n v="29"/>
    <n v="70.150000000000006"/>
    <n v="12"/>
    <n v="2034.35"/>
    <d v="2021-12-11T00:00:00"/>
    <n v="846"/>
    <s v="Shipped"/>
    <s v="Ships"/>
    <n v="86"/>
    <n v="-15.849999999999994"/>
    <s v="S700_1938"/>
    <s v="Danish Wholesale Imports"/>
    <s v="31 12 3555"/>
    <s v="Vinb'ltet 34"/>
    <s v="Kobenhavn"/>
    <n v="1734"/>
    <x v="11"/>
    <s v="Petersen"/>
    <s v="Jytte"/>
    <s v="Small"/>
  </r>
  <r>
    <n v="10104"/>
    <n v="29"/>
    <n v="130.09"/>
    <n v="12"/>
    <n v="3772.61"/>
    <d v="2021-12-01T00:00:00"/>
    <n v="856"/>
    <s v="Shipped"/>
    <s v="Trucks and Buses"/>
    <n v="122"/>
    <n v="8.0900000000000034"/>
    <s v="S18_2319"/>
    <s v="Euro Shopping Channel"/>
    <s v="(91) 555 94 44"/>
    <s v="C/ Moralzarzal, 86"/>
    <s v="Madrid"/>
    <n v="28034"/>
    <x v="8"/>
    <s v="Freyre"/>
    <s v="Diego"/>
    <s v="Medium"/>
  </r>
  <r>
    <n v="10412"/>
    <n v="30"/>
    <n v="36.07"/>
    <n v="6"/>
    <n v="1082.0999999999999"/>
    <d v="2024-03-03T00:00:00"/>
    <n v="33"/>
    <s v="Shipped"/>
    <s v="Classic Cars"/>
    <n v="35"/>
    <n v="1.0700000000000003"/>
    <s v="S24_2840"/>
    <s v="Euro Shopping Channel"/>
    <s v="(91) 555 94 44"/>
    <s v="C/ Moralzarzal, 86"/>
    <s v="Madrid"/>
    <n v="28034"/>
    <x v="8"/>
    <s v="Freyre"/>
    <s v="Diego"/>
    <s v="Small"/>
  </r>
  <r>
    <n v="10403"/>
    <n v="30"/>
    <n v="40.229999999999997"/>
    <n v="2"/>
    <n v="1206.9000000000001"/>
    <d v="2024-02-08T00:00:00"/>
    <n v="57"/>
    <s v="Shipped"/>
    <s v="Motorcycles"/>
    <n v="40"/>
    <n v="0.22999999999999687"/>
    <s v="S32_2206"/>
    <s v="UK Collectables, Ltd."/>
    <s v="(171) 555-2282"/>
    <s v="Berkeley Gardens 12  Brewery"/>
    <s v="Liverpool"/>
    <s v="WX1 6LT"/>
    <x v="9"/>
    <s v="Devon"/>
    <s v="Elizabeth"/>
    <s v="Small"/>
  </r>
  <r>
    <n v="10400"/>
    <n v="30"/>
    <n v="74.84"/>
    <n v="7"/>
    <n v="2245.1999999999998"/>
    <d v="2024-02-01T00:00:00"/>
    <n v="64"/>
    <s v="Shipped"/>
    <s v="Ships"/>
    <n v="86"/>
    <n v="-11.159999999999997"/>
    <s v="S18_3029"/>
    <s v="The Sharp Gifts Warehouse"/>
    <n v="4085553659"/>
    <s v="3086 Ingle Ln."/>
    <s v="San Jose"/>
    <n v="94217"/>
    <x v="1"/>
    <s v="Frick"/>
    <s v="Sue"/>
    <s v="Small"/>
  </r>
  <r>
    <n v="10394"/>
    <n v="30"/>
    <n v="60.28"/>
    <n v="4"/>
    <n v="1808.4"/>
    <d v="2024-01-15T00:00:00"/>
    <n v="81"/>
    <s v="Shipped"/>
    <s v="Trains"/>
    <n v="62"/>
    <n v="-1.7199999999999989"/>
    <s v="S32_3207"/>
    <s v="Euro Shopping Channel"/>
    <s v="(91) 555 94 44"/>
    <s v="C/ Moralzarzal, 86"/>
    <s v="Madrid"/>
    <n v="28034"/>
    <x v="8"/>
    <s v="Freyre"/>
    <s v="Diego"/>
    <s v="Small"/>
  </r>
  <r>
    <n v="10390"/>
    <n v="30"/>
    <n v="82.42"/>
    <n v="10"/>
    <n v="2472.6"/>
    <d v="2024-01-04T00:00:00"/>
    <n v="92"/>
    <s v="Shipped"/>
    <s v="Classic Cars"/>
    <n v="80"/>
    <n v="2.4200000000000017"/>
    <s v="S24_4620"/>
    <s v="Mini Gifts Distributors Ltd."/>
    <n v="4155551450"/>
    <s v="5677 Strong St."/>
    <s v="San Rafael"/>
    <n v="97562"/>
    <x v="1"/>
    <s v="Nelson"/>
    <s v="Valarie"/>
    <s v="Small"/>
  </r>
  <r>
    <n v="10386"/>
    <n v="30"/>
    <n v="95.48"/>
    <n v="3"/>
    <n v="2864.4"/>
    <d v="2024-01-01T00:00:00"/>
    <n v="95"/>
    <s v="Resolved"/>
    <s v="Ships"/>
    <n v="99"/>
    <n v="-3.519999999999996"/>
    <s v="S700_3962"/>
    <s v="Euro Shopping Channel"/>
    <s v="(91) 555 94 44"/>
    <s v="C/ Moralzarzal, 86"/>
    <s v="Madrid"/>
    <n v="28034"/>
    <x v="8"/>
    <s v="Freyre"/>
    <s v="Diego"/>
    <s v="Small"/>
  </r>
  <r>
    <n v="10371"/>
    <n v="30"/>
    <n v="99.55"/>
    <n v="11"/>
    <n v="2986.5"/>
    <d v="2023-11-23T00:00:00"/>
    <n v="134"/>
    <s v="Shipped"/>
    <s v="Trains"/>
    <n v="62"/>
    <n v="37.549999999999997"/>
    <s v="S32_3207"/>
    <s v="Mini Gifts Distributors Ltd."/>
    <n v="4155551450"/>
    <s v="5677 Strong St."/>
    <s v="San Rafael"/>
    <n v="97562"/>
    <x v="1"/>
    <s v="Nelson"/>
    <s v="Valarie"/>
    <s v="Small"/>
  </r>
  <r>
    <n v="10365"/>
    <n v="30"/>
    <n v="87.06"/>
    <n v="1"/>
    <n v="2611.8000000000002"/>
    <d v="2023-11-07T00:00:00"/>
    <n v="150"/>
    <s v="Shipped"/>
    <s v="Classic Cars"/>
    <n v="141"/>
    <n v="-53.94"/>
    <s v="S18_1129"/>
    <s v="Mini Creations Ltd."/>
    <n v="5085559555"/>
    <s v="4575 Hillside Dr."/>
    <s v="New Bedford"/>
    <n v="50553"/>
    <x v="1"/>
    <s v="Tam"/>
    <s v="Wing C"/>
    <s v="Small"/>
  </r>
  <r>
    <n v="10358"/>
    <n v="30"/>
    <n v="176.76"/>
    <n v="8"/>
    <n v="5302.8"/>
    <d v="2023-10-10T00:00:00"/>
    <n v="178"/>
    <s v="Shipped"/>
    <s v="Vintage Cars"/>
    <n v="50"/>
    <n v="126.75999999999999"/>
    <s v="S18_4668"/>
    <s v="Euro Shopping Channel"/>
    <s v="(91) 555 94 44"/>
    <s v="C/ Moralzarzal, 86"/>
    <s v="Madrid"/>
    <n v="28034"/>
    <x v="8"/>
    <s v="Freyre"/>
    <s v="Diego"/>
    <s v="Medium"/>
  </r>
  <r>
    <n v="10356"/>
    <n v="30"/>
    <n v="148.74"/>
    <n v="1"/>
    <n v="4462.2"/>
    <d v="2023-10-09T00:00:00"/>
    <n v="179"/>
    <s v="Shipped"/>
    <s v="Vintage Cars"/>
    <n v="168"/>
    <n v="-19.259999999999991"/>
    <s v="S18_2795"/>
    <s v="Lyon Souveniers"/>
    <s v="+33 1 46 62 7555"/>
    <s v="27 rue du Colonel Pierre Avia"/>
    <s v="Paris"/>
    <n v="75508"/>
    <x v="4"/>
    <s v="Da Cunha"/>
    <s v="Daniel"/>
    <s v="Medium"/>
  </r>
  <r>
    <n v="10350"/>
    <n v="30"/>
    <n v="100.77"/>
    <n v="3"/>
    <n v="3023.1"/>
    <d v="2023-10-02T00:00:00"/>
    <n v="186"/>
    <s v="Shipped"/>
    <s v="Vintage Cars"/>
    <n v="87"/>
    <n v="13.769999999999996"/>
    <s v="S18_4522"/>
    <s v="Euro Shopping Channel"/>
    <s v="(91) 555 94 44"/>
    <s v="C/ Moralzarzal, 86"/>
    <s v="Madrid"/>
    <n v="28034"/>
    <x v="8"/>
    <s v="Freyre"/>
    <s v="Diego"/>
    <s v="Medium"/>
  </r>
  <r>
    <n v="10350"/>
    <n v="30"/>
    <n v="100.7"/>
    <n v="9"/>
    <n v="3021"/>
    <d v="2023-10-02T00:00:00"/>
    <n v="186"/>
    <s v="Shipped"/>
    <s v="Vintage Cars"/>
    <n v="88"/>
    <n v="12.700000000000003"/>
    <s v="S24_3151"/>
    <s v="Euro Shopping Channel"/>
    <s v="(91) 555 94 44"/>
    <s v="C/ Moralzarzal, 86"/>
    <s v="Madrid"/>
    <n v="28034"/>
    <x v="8"/>
    <s v="Freyre"/>
    <s v="Diego"/>
    <s v="Medium"/>
  </r>
  <r>
    <n v="10107"/>
    <n v="30"/>
    <n v="131.49"/>
    <n v="1"/>
    <n v="3944.7"/>
    <d v="2023-09-29T00:00:00"/>
    <n v="189"/>
    <s v="Shipped"/>
    <s v="Classic Cars"/>
    <n v="214"/>
    <n v="-82.509999999999991"/>
    <s v="S10_1949"/>
    <s v="Australian Collectors, Co."/>
    <s v="03 9520 4555"/>
    <s v="636 St Kilda Road"/>
    <s v="Melbourne"/>
    <n v="3004"/>
    <x v="5"/>
    <s v="Ferguson"/>
    <s v="Peter"/>
    <s v="Medium"/>
  </r>
  <r>
    <n v="10344"/>
    <n v="30"/>
    <n v="130.94"/>
    <n v="3"/>
    <n v="3928.2"/>
    <d v="2023-09-25T00:00:00"/>
    <n v="193"/>
    <s v="Shipped"/>
    <s v="Vintage Cars"/>
    <n v="127"/>
    <n v="3.9399999999999977"/>
    <s v="S18_2325"/>
    <s v="Marseille Mini Autos"/>
    <s v="91.24.4555"/>
    <s v="12, rue des Bouchers"/>
    <s v="Marseille"/>
    <n v="13008"/>
    <x v="4"/>
    <s v="Lebihan"/>
    <s v="Laurence"/>
    <s v="Medium"/>
  </r>
  <r>
    <n v="10342"/>
    <n v="30"/>
    <n v="167.65"/>
    <n v="4"/>
    <n v="5029.5"/>
    <d v="2023-09-24T00:00:00"/>
    <n v="194"/>
    <s v="Shipped"/>
    <s v="Classic Cars"/>
    <n v="169"/>
    <n v="-1.3499999999999943"/>
    <s v="S18_3232"/>
    <s v="Australian Collectors, Co."/>
    <s v="03 9520 4555"/>
    <s v="636 St Kilda Road"/>
    <s v="Melbourne"/>
    <n v="3004"/>
    <x v="5"/>
    <s v="Ferguson"/>
    <s v="Peter"/>
    <s v="Medium"/>
  </r>
  <r>
    <n v="10343"/>
    <n v="30"/>
    <n v="103.29"/>
    <n v="1"/>
    <n v="3098.7"/>
    <d v="2023-09-24T00:00:00"/>
    <n v="194"/>
    <s v="Shipped"/>
    <s v="Classic Cars"/>
    <n v="80"/>
    <n v="23.290000000000006"/>
    <s v="S24_4620"/>
    <s v="Reims Collectables"/>
    <s v="26.47.1555"/>
    <s v="59 rue de l'Abbaye"/>
    <s v="Reims"/>
    <n v="51100"/>
    <x v="4"/>
    <s v="Henriot"/>
    <s v="Paul"/>
    <s v="Medium"/>
  </r>
  <r>
    <n v="10340"/>
    <n v="30"/>
    <n v="88.6"/>
    <n v="5"/>
    <n v="2658"/>
    <d v="2023-09-24T00:00:00"/>
    <n v="194"/>
    <s v="Shipped"/>
    <s v="Planes"/>
    <n v="91"/>
    <n v="-2.4000000000000057"/>
    <s v="S700_1691"/>
    <s v="Enaco Distributors"/>
    <s v="(93) 203 4555"/>
    <s v="Rambla de CataluÂ¤a, 23"/>
    <s v="Barcelona"/>
    <n v="8022"/>
    <x v="8"/>
    <s v="Saavedra"/>
    <s v="Eduardo"/>
    <s v="Small"/>
  </r>
  <r>
    <n v="10339"/>
    <n v="30"/>
    <n v="62.16"/>
    <n v="1"/>
    <n v="1864.8"/>
    <d v="2023-09-23T00:00:00"/>
    <n v="195"/>
    <s v="Shipped"/>
    <s v="Motorcycles"/>
    <n v="60"/>
    <n v="2.1599999999999966"/>
    <s v="S18_2625"/>
    <s v="Tokyo Collectables, Ltd"/>
    <s v="+81 3 3584 0555"/>
    <s v="2-2-8 Roppongi"/>
    <s v="Minato-ku"/>
    <s v="106-0032"/>
    <x v="7"/>
    <s v="Shimamura"/>
    <s v="Akiko"/>
    <s v="Small"/>
  </r>
  <r>
    <n v="10331"/>
    <n v="30"/>
    <n v="32.47"/>
    <n v="8"/>
    <n v="974.1"/>
    <d v="2023-09-17T00:00:00"/>
    <n v="201"/>
    <s v="Shipped"/>
    <s v="Classic Cars"/>
    <n v="142"/>
    <n v="-109.53"/>
    <s v="S18_1984"/>
    <s v="Motor Mint Distributors Inc."/>
    <n v="2155559857"/>
    <s v="11328 Douglas Av."/>
    <s v="Philadelphia"/>
    <n v="71270"/>
    <x v="1"/>
    <s v="Hernandez"/>
    <s v="Rosa"/>
    <s v="Small"/>
  </r>
  <r>
    <n v="10329"/>
    <n v="30"/>
    <n v="87.78"/>
    <n v="7"/>
    <n v="2633.4"/>
    <d v="2023-09-15T00:00:00"/>
    <n v="203"/>
    <s v="Shipped"/>
    <s v="Motorcycles"/>
    <n v="112"/>
    <n v="-24.22"/>
    <s v="S24_1578"/>
    <s v="Land of Toys Inc."/>
    <n v="2125557818"/>
    <s v="897 Long Airport Avenue"/>
    <s v="NYC"/>
    <n v="10022"/>
    <x v="1"/>
    <s v="Yu"/>
    <s v="Kwai"/>
    <s v="Small"/>
  </r>
  <r>
    <n v="10324"/>
    <n v="30"/>
    <n v="111.27"/>
    <n v="9"/>
    <n v="3338.1"/>
    <d v="2023-09-05T00:00:00"/>
    <n v="213"/>
    <s v="Shipped"/>
    <s v="Classic Cars"/>
    <n v="35"/>
    <n v="76.27"/>
    <s v="S24_2840"/>
    <s v="Vitachrome Inc."/>
    <n v="2125551500"/>
    <s v="2678 Kingston Rd."/>
    <s v="NYC"/>
    <n v="10022"/>
    <x v="1"/>
    <s v="Frick"/>
    <s v="Michael"/>
    <s v="Medium"/>
  </r>
  <r>
    <n v="10321"/>
    <n v="30"/>
    <n v="70.55"/>
    <n v="3"/>
    <n v="2116.5"/>
    <d v="2023-09-04T00:00:00"/>
    <n v="214"/>
    <s v="Shipped"/>
    <s v="Classic Cars"/>
    <n v="73"/>
    <n v="-2.4500000000000028"/>
    <s v="S24_1046"/>
    <s v="FunGiftIdeas.com"/>
    <n v="5085552555"/>
    <s v="1785 First Street"/>
    <s v="New Bedford"/>
    <n v="50553"/>
    <x v="1"/>
    <s v="Benitez"/>
    <s v="Violeta"/>
    <s v="Small"/>
  </r>
  <r>
    <n v="10322"/>
    <n v="30"/>
    <n v="116.67"/>
    <n v="4"/>
    <n v="3500.1"/>
    <d v="2023-09-04T00:00:00"/>
    <n v="214"/>
    <s v="Shipped"/>
    <s v="Vintage Cars"/>
    <n v="44"/>
    <n v="72.67"/>
    <s v="S24_2022"/>
    <s v="Online Diecast Creations Co."/>
    <n v="6035558647"/>
    <s v="2304 Long Airport Avenue"/>
    <s v="Nashua"/>
    <n v="62005"/>
    <x v="1"/>
    <s v="Young"/>
    <s v="Valarie"/>
    <s v="Medium"/>
  </r>
  <r>
    <n v="10321"/>
    <n v="30"/>
    <n v="72.7"/>
    <n v="1"/>
    <n v="2181"/>
    <d v="2023-09-04T00:00:00"/>
    <n v="214"/>
    <s v="Shipped"/>
    <s v="Classic Cars"/>
    <n v="90"/>
    <n v="-17.299999999999997"/>
    <s v="S24_2766"/>
    <s v="FunGiftIdeas.com"/>
    <n v="5085552555"/>
    <s v="1785 First Street"/>
    <s v="New Bedford"/>
    <n v="50553"/>
    <x v="1"/>
    <s v="Benitez"/>
    <s v="Violeta"/>
    <s v="Small"/>
  </r>
  <r>
    <n v="10107"/>
    <n v="30"/>
    <n v="137.06"/>
    <n v="9"/>
    <n v="4111.8"/>
    <d v="2023-09-03T00:00:00"/>
    <n v="215"/>
    <s v="Shipped"/>
    <s v="Motorcycles"/>
    <n v="150"/>
    <n v="-12.939999999999998"/>
    <s v="S12_2823"/>
    <s v="Microscale Inc."/>
    <n v="2125551957"/>
    <s v="5290 North Pendale Street"/>
    <s v="NYC"/>
    <n v="10022"/>
    <x v="1"/>
    <s v="Kuo"/>
    <s v="Kee"/>
    <s v="Medium"/>
  </r>
  <r>
    <n v="10316"/>
    <n v="30"/>
    <n v="77.790000000000006"/>
    <n v="8"/>
    <n v="2333.6999999999998"/>
    <d v="2023-09-01T00:00:00"/>
    <n v="217"/>
    <s v="Shipped"/>
    <s v="Planes"/>
    <n v="68"/>
    <n v="9.7900000000000063"/>
    <s v="S24_3949"/>
    <s v="giftsbymail.co.uk"/>
    <s v="(198) 555-8888"/>
    <s v="Garden House Crowther Way"/>
    <s v="Cowes"/>
    <s v="PO31 7PJ"/>
    <x v="9"/>
    <s v="Bennett"/>
    <s v="Helen"/>
    <s v="Small"/>
  </r>
  <r>
    <n v="10313"/>
    <n v="30"/>
    <n v="99.13"/>
    <n v="9"/>
    <n v="2973.9"/>
    <d v="2023-08-22T00:00:00"/>
    <n v="227"/>
    <s v="Shipped"/>
    <s v="Classic Cars"/>
    <n v="101"/>
    <n v="-1.8700000000000045"/>
    <s v="S700_2824"/>
    <s v="Canadian Gift Exchange Network"/>
    <s v="(604) 555-3392"/>
    <s v="1900 Oak St."/>
    <s v="Vancouver"/>
    <s v="V3F 2K1"/>
    <x v="14"/>
    <s v="Tannamuri"/>
    <s v="Yoshi"/>
    <s v="Small"/>
  </r>
  <r>
    <n v="10312"/>
    <n v="30"/>
    <n v="61.15"/>
    <n v="16"/>
    <n v="1834.5"/>
    <d v="2023-08-21T00:00:00"/>
    <n v="228"/>
    <s v="Shipped"/>
    <s v="Vintage Cars"/>
    <n v="60"/>
    <n v="1.1499999999999986"/>
    <s v="S18_2248"/>
    <s v="Mini Gifts Distributors Ltd."/>
    <n v="4155551450"/>
    <s v="5677 Strong St."/>
    <s v="San Rafael"/>
    <n v="97562"/>
    <x v="1"/>
    <s v="Nelson"/>
    <s v="Valarie"/>
    <s v="Small"/>
  </r>
  <r>
    <n v="10306"/>
    <n v="30"/>
    <n v="117.19"/>
    <n v="5"/>
    <n v="3515.7"/>
    <d v="2023-08-14T00:00:00"/>
    <n v="235"/>
    <s v="Shipped"/>
    <s v="Ships"/>
    <n v="99"/>
    <n v="18.189999999999998"/>
    <s v="S700_3962"/>
    <s v="AV Stores, Co."/>
    <s v="(171) 555-1555"/>
    <s v="Fauntleroy Circus"/>
    <s v="Manchester"/>
    <s v="EC2 5NT"/>
    <x v="9"/>
    <s v="Ashworth"/>
    <s v="Victoria"/>
    <s v="Medium"/>
  </r>
  <r>
    <n v="10107"/>
    <n v="30"/>
    <n v="128.53"/>
    <n v="4"/>
    <n v="3855.9"/>
    <d v="2023-07-08T00:00:00"/>
    <n v="272"/>
    <s v="Shipped"/>
    <s v="Classic Cars"/>
    <n v="147"/>
    <n v="-18.47"/>
    <s v="S10_4962"/>
    <s v="Scandinavian Gift Ideas"/>
    <s v="0695-34 6555"/>
    <s v="?kergatan 24"/>
    <s v="Boras"/>
    <s v="S-844 67"/>
    <x v="10"/>
    <s v="Larsson"/>
    <s v="Maria"/>
    <s v="Medium"/>
  </r>
  <r>
    <n v="10284"/>
    <n v="30"/>
    <n v="73.989999999999995"/>
    <n v="12"/>
    <n v="2219.6999999999998"/>
    <d v="2023-06-21T00:00:00"/>
    <n v="289"/>
    <s v="Shipped"/>
    <s v="Planes"/>
    <n v="68"/>
    <n v="5.9899999999999949"/>
    <s v="S24_2841"/>
    <s v="Norway Gifts By Mail, Co."/>
    <s v="+47 2212 1555"/>
    <s v="Drammensveien 126 A, PB 744 Sentrum"/>
    <s v="Oslo"/>
    <s v="N 0106"/>
    <x v="17"/>
    <s v="Klaeboe"/>
    <s v="Jan"/>
    <s v="Small"/>
  </r>
  <r>
    <n v="10276"/>
    <n v="30"/>
    <n v="130.82"/>
    <n v="5"/>
    <n v="3924.6"/>
    <d v="2023-06-02T00:00:00"/>
    <n v="308"/>
    <s v="Shipped"/>
    <s v="Classic Cars"/>
    <n v="146"/>
    <n v="-15.180000000000007"/>
    <s v="S18_3482"/>
    <s v="Online Mini Collectables"/>
    <n v="6175557555"/>
    <s v="7635 Spinnaker Dr."/>
    <s v="Brickhaven"/>
    <n v="58339"/>
    <x v="1"/>
    <s v="Barajas"/>
    <s v="Miguel"/>
    <s v="Medium"/>
  </r>
  <r>
    <n v="10275"/>
    <n v="30"/>
    <n v="79.98"/>
    <n v="6"/>
    <n v="2399.4"/>
    <d v="2023-05-23T00:00:00"/>
    <n v="318"/>
    <s v="Shipped"/>
    <s v="Motorcycles"/>
    <n v="76"/>
    <n v="3.980000000000004"/>
    <s v="S24_2000"/>
    <s v="La Rochelle Gifts"/>
    <s v="40.67.8555"/>
    <s v="67, rue des Cinquante Otages"/>
    <s v="Nantes"/>
    <n v="44000"/>
    <x v="4"/>
    <s v="Labrune"/>
    <s v="Janine"/>
    <s v="Small"/>
  </r>
  <r>
    <n v="10107"/>
    <n v="30"/>
    <n v="116.96"/>
    <n v="4"/>
    <n v="3508.8"/>
    <d v="2023-05-21T00:00:00"/>
    <n v="320"/>
    <s v="Shipped"/>
    <s v="Classic Cars"/>
    <n v="136"/>
    <n v="-19.040000000000006"/>
    <s v="S10_4757"/>
    <s v="Petit Auto"/>
    <s v="(02) 5554 67"/>
    <s v="Rue Joseph-Bens 532"/>
    <s v="Bruxelles"/>
    <s v="B-1180"/>
    <x v="2"/>
    <s v="Dewey"/>
    <s v="Catherine"/>
    <s v="Medium"/>
  </r>
  <r>
    <n v="10259"/>
    <n v="30"/>
    <n v="189.93"/>
    <n v="3"/>
    <n v="5697.9"/>
    <d v="2023-04-15T00:00:00"/>
    <n v="356"/>
    <s v="Shipped"/>
    <s v="Classic Cars"/>
    <n v="163"/>
    <n v="26.930000000000007"/>
    <s v="S18_2238"/>
    <s v="Handji Gifts&amp; Co"/>
    <s v="+65 224 1555"/>
    <s v="Village Close - 106 Linden Road Sandown"/>
    <s v="Singapore"/>
    <n v="69045"/>
    <x v="0"/>
    <s v="Victorino"/>
    <s v="Wendy"/>
    <s v="Medium"/>
  </r>
  <r>
    <n v="10259"/>
    <n v="30"/>
    <n v="49.22"/>
    <n v="10"/>
    <n v="1476.6"/>
    <d v="2023-04-15T00:00:00"/>
    <n v="356"/>
    <s v="Shipped"/>
    <s v="Trucks and Buses"/>
    <n v="60"/>
    <n v="-10.780000000000001"/>
    <s v="S18_2432"/>
    <s v="Handji Gifts&amp; Co"/>
    <s v="+65 224 1555"/>
    <s v="Village Close - 106 Linden Road Sandown"/>
    <s v="Singapore"/>
    <n v="69045"/>
    <x v="0"/>
    <s v="Victorino"/>
    <s v="Wendy"/>
    <s v="Small"/>
  </r>
  <r>
    <n v="10248"/>
    <n v="30"/>
    <n v="101.79"/>
    <n v="5"/>
    <n v="3053.7"/>
    <d v="2023-03-07T00:00:00"/>
    <n v="395"/>
    <s v="Cancelled"/>
    <s v="Vintage Cars"/>
    <n v="88"/>
    <n v="13.790000000000006"/>
    <s v="S24_3151"/>
    <s v="Land of Toys Inc."/>
    <n v="2125557818"/>
    <s v="897 Long Airport Avenue"/>
    <s v="NYC"/>
    <n v="10022"/>
    <x v="1"/>
    <s v="Yu"/>
    <s v="Kwai"/>
    <s v="Medium"/>
  </r>
  <r>
    <n v="10248"/>
    <n v="30"/>
    <n v="108.18"/>
    <n v="7"/>
    <n v="3245.4"/>
    <d v="2023-03-07T00:00:00"/>
    <n v="395"/>
    <s v="Cancelled"/>
    <s v="Ships"/>
    <n v="100"/>
    <n v="8.1800000000000068"/>
    <s v="S700_3505"/>
    <s v="Land of Toys Inc."/>
    <n v="2125557818"/>
    <s v="897 Long Airport Avenue"/>
    <s v="NYC"/>
    <n v="10022"/>
    <x v="1"/>
    <s v="Yu"/>
    <s v="Kwai"/>
    <s v="Medium"/>
  </r>
  <r>
    <n v="10246"/>
    <n v="30"/>
    <n v="61.99"/>
    <n v="11"/>
    <n v="1859.7"/>
    <d v="2023-03-05T00:00:00"/>
    <n v="397"/>
    <s v="Shipped"/>
    <s v="Trucks and Buses"/>
    <n v="60"/>
    <n v="1.990000000000002"/>
    <s v="S18_2432"/>
    <s v="Euro Shopping Channel"/>
    <s v="(91) 555 94 44"/>
    <s v="C/ Moralzarzal, 86"/>
    <s v="Madrid"/>
    <n v="28034"/>
    <x v="8"/>
    <s v="Freyre"/>
    <s v="Diego"/>
    <s v="Small"/>
  </r>
  <r>
    <n v="10244"/>
    <n v="30"/>
    <n v="117.52"/>
    <n v="1"/>
    <n v="3525.6"/>
    <d v="2023-03-01T00:00:00"/>
    <n v="401"/>
    <s v="Shipped"/>
    <s v="Vintage Cars"/>
    <n v="101"/>
    <n v="16.519999999999996"/>
    <s v="S18_2949"/>
    <s v="Euro Shopping Channel"/>
    <s v="(91) 555 94 44"/>
    <s v="C/ Moralzarzal, 86"/>
    <s v="Madrid"/>
    <n v="28034"/>
    <x v="8"/>
    <s v="Freyre"/>
    <s v="Diego"/>
    <s v="Medium"/>
  </r>
  <r>
    <n v="10241"/>
    <n v="30"/>
    <n v="66.989999999999995"/>
    <n v="4"/>
    <n v="2009.7"/>
    <d v="2023-02-13T00:00:00"/>
    <n v="417"/>
    <s v="Shipped"/>
    <s v="Classic Cars"/>
    <n v="71"/>
    <n v="-4.0100000000000051"/>
    <s v="S18_4933"/>
    <s v="Mini Caravy"/>
    <s v="88.60.1555"/>
    <s v="24, place Kluber"/>
    <s v="Strasbourg"/>
    <n v="67000"/>
    <x v="4"/>
    <s v="Citeaux"/>
    <s v="Frederique"/>
    <s v="Small"/>
  </r>
  <r>
    <n v="10229"/>
    <n v="30"/>
    <n v="73.040000000000006"/>
    <n v="12"/>
    <n v="2191.1999999999998"/>
    <d v="2023-01-11T00:00:00"/>
    <n v="450"/>
    <s v="Shipped"/>
    <s v="Trucks and Buses"/>
    <n v="64"/>
    <n v="9.0400000000000063"/>
    <s v="S32_3522"/>
    <s v="Mini Gifts Distributors Ltd."/>
    <n v="4155551450"/>
    <s v="5677 Strong St."/>
    <s v="San Rafael"/>
    <n v="97562"/>
    <x v="1"/>
    <s v="Nelson"/>
    <s v="Valarie"/>
    <s v="Small"/>
  </r>
  <r>
    <n v="10224"/>
    <n v="30"/>
    <n v="111.23"/>
    <n v="5"/>
    <n v="3336.9"/>
    <d v="2022-12-21T00:00:00"/>
    <n v="471"/>
    <s v="Shipped"/>
    <s v="Motorcycles"/>
    <n v="102"/>
    <n v="9.230000000000004"/>
    <s v="S32_4485"/>
    <s v="Daedalus Designs Imports"/>
    <s v="20.16.1555"/>
    <s v="184, chausse de Tournai"/>
    <s v="Lille"/>
    <n v="59000"/>
    <x v="4"/>
    <s v="Rance"/>
    <s v="Martine"/>
    <s v="Medium"/>
  </r>
  <r>
    <n v="10107"/>
    <n v="30"/>
    <n v="157.12"/>
    <n v="3"/>
    <n v="4713.6000000000004"/>
    <d v="2022-12-12T00:00:00"/>
    <n v="480"/>
    <s v="Shipped"/>
    <s v="Classic Cars"/>
    <n v="151"/>
    <n v="6.1200000000000045"/>
    <s v="S12_3148"/>
    <s v="Clover Collections, Co."/>
    <s v="+353 1862 1555"/>
    <s v="25 Maiden Lane"/>
    <s v="Dublin"/>
    <n v="2"/>
    <x v="16"/>
    <s v="Cassidy"/>
    <s v="Dean"/>
    <s v="Medium"/>
  </r>
  <r>
    <n v="10220"/>
    <n v="30"/>
    <n v="68.540000000000006"/>
    <n v="4"/>
    <n v="2056.1999999999998"/>
    <d v="2022-12-12T00:00:00"/>
    <n v="480"/>
    <s v="Shipped"/>
    <s v="Trains"/>
    <n v="58"/>
    <n v="10.540000000000006"/>
    <s v="S50_1514"/>
    <s v="Clover Collections, Co."/>
    <s v="+353 1862 1555"/>
    <s v="25 Maiden Lane"/>
    <s v="Dublin"/>
    <n v="2"/>
    <x v="16"/>
    <s v="Cassidy"/>
    <s v="Dean"/>
    <s v="Small"/>
  </r>
  <r>
    <n v="10214"/>
    <n v="30"/>
    <n v="198.9"/>
    <n v="7"/>
    <n v="5967"/>
    <d v="2022-11-26T00:00:00"/>
    <n v="496"/>
    <s v="Shipped"/>
    <s v="Vintage Cars"/>
    <n v="170"/>
    <n v="28.900000000000006"/>
    <s v="S18_1749"/>
    <s v="Corrida Auto Replicas, Ltd"/>
    <s v="(91) 555 22 82"/>
    <s v="C/ Araquil, 67"/>
    <s v="Madrid"/>
    <n v="28023"/>
    <x v="8"/>
    <s v="Sommer"/>
    <s v="MartÂ¡n"/>
    <s v="Medium"/>
  </r>
  <r>
    <n v="10210"/>
    <n v="30"/>
    <n v="61.7"/>
    <n v="4"/>
    <n v="1851"/>
    <d v="2022-11-12T00:00:00"/>
    <n v="510"/>
    <s v="Shipped"/>
    <s v="Motorcycles"/>
    <n v="76"/>
    <n v="-14.299999999999997"/>
    <s v="S24_2000"/>
    <s v="Osaka Souveniers Co."/>
    <s v="+81 06 6342 5555"/>
    <s v="Dojima Avanza 4F, 1-6-20 Dojima, Kita-ku"/>
    <s v="Osaka"/>
    <s v="530-0003"/>
    <x v="7"/>
    <s v="Kentary"/>
    <s v="Mory"/>
    <s v="Small"/>
  </r>
  <r>
    <n v="10208"/>
    <n v="30"/>
    <n v="65.61"/>
    <n v="15"/>
    <n v="1968.3"/>
    <d v="2022-11-02T00:00:00"/>
    <n v="520"/>
    <s v="Shipped"/>
    <s v="Trains"/>
    <n v="58"/>
    <n v="7.6099999999999994"/>
    <s v="S50_1514"/>
    <s v="Saveley &amp; Henriot, Co."/>
    <s v="78.32.5555"/>
    <s v="2, rue du Commerce"/>
    <s v="Lyon"/>
    <n v="69004"/>
    <x v="4"/>
    <s v="Saveley"/>
    <s v="Mary"/>
    <s v="Small"/>
  </r>
  <r>
    <n v="10206"/>
    <n v="30"/>
    <n v="119.38"/>
    <n v="8"/>
    <n v="3581.4"/>
    <d v="2022-10-05T00:00:00"/>
    <n v="548"/>
    <s v="Shipped"/>
    <s v="Vintage Cars"/>
    <n v="104"/>
    <n v="15.379999999999995"/>
    <s v="S18_3136"/>
    <s v="Canadian Gift Exchange Network"/>
    <s v="(604) 555-3392"/>
    <s v="1900 Oak St."/>
    <s v="Vancouver"/>
    <s v="V3F 2K1"/>
    <x v="14"/>
    <s v="Tannamuri"/>
    <s v="Yoshi"/>
    <s v="Medium"/>
  </r>
  <r>
    <n v="10107"/>
    <n v="30"/>
    <n v="64.64"/>
    <n v="4"/>
    <n v="1939.2"/>
    <d v="2022-09-20T00:00:00"/>
    <n v="563"/>
    <s v="Shipped"/>
    <s v="Classic Cars"/>
    <n v="79"/>
    <n v="-14.36"/>
    <s v="S12_3990"/>
    <s v="Toms Spezialitten, Ltd"/>
    <s v="0221-5554327"/>
    <s v="Mehrheimerstr. 369"/>
    <s v="Koln"/>
    <n v="50739"/>
    <x v="12"/>
    <s v="Pfalzheim"/>
    <s v="Henriette"/>
    <s v="Small"/>
  </r>
  <r>
    <n v="10192"/>
    <n v="30"/>
    <n v="30.59"/>
    <n v="13"/>
    <n v="917.7"/>
    <d v="2022-09-20T00:00:00"/>
    <n v="563"/>
    <s v="Shipped"/>
    <s v="Classic Cars"/>
    <n v="37"/>
    <n v="-6.41"/>
    <s v="S24_2972"/>
    <s v="Online Diecast Creations Co."/>
    <n v="6035558647"/>
    <s v="2304 Long Airport Avenue"/>
    <s v="Nashua"/>
    <n v="62005"/>
    <x v="1"/>
    <s v="Young"/>
    <s v="Valarie"/>
    <s v="Small"/>
  </r>
  <r>
    <n v="10185"/>
    <n v="30"/>
    <n v="105.69"/>
    <n v="7"/>
    <n v="3170.7"/>
    <d v="2022-09-14T00:00:00"/>
    <n v="569"/>
    <s v="Shipped"/>
    <s v="Ships"/>
    <n v="122"/>
    <n v="-16.310000000000002"/>
    <s v="S24_2011"/>
    <s v="Mini Creations Ltd."/>
    <n v="5085559555"/>
    <s v="4575 Hillside Dr."/>
    <s v="New Bedford"/>
    <n v="50553"/>
    <x v="1"/>
    <s v="Tam"/>
    <s v="Wing C"/>
    <s v="Medium"/>
  </r>
  <r>
    <n v="10185"/>
    <n v="30"/>
    <n v="94.4"/>
    <n v="10"/>
    <n v="2832"/>
    <d v="2022-09-14T00:00:00"/>
    <n v="569"/>
    <s v="Shipped"/>
    <s v="Ships"/>
    <n v="86"/>
    <n v="8.4000000000000057"/>
    <s v="S700_1938"/>
    <s v="Mini Creations Ltd."/>
    <n v="5085559555"/>
    <s v="4575 Hillside Dr."/>
    <s v="New Bedford"/>
    <n v="50553"/>
    <x v="1"/>
    <s v="Tam"/>
    <s v="Wing C"/>
    <s v="Small"/>
  </r>
  <r>
    <n v="10181"/>
    <n v="30"/>
    <n v="82.82"/>
    <n v="17"/>
    <n v="2484.6"/>
    <d v="2022-09-12T00:00:00"/>
    <n v="571"/>
    <s v="Shipped"/>
    <s v="Classic Cars"/>
    <n v="80"/>
    <n v="2.8199999999999932"/>
    <s v="S18_3278"/>
    <s v="Herkku Gifts"/>
    <s v="+47 2267 3215"/>
    <s v="Drammen 121, PR 744 Sentrum"/>
    <s v="Bergen"/>
    <s v="N 5804"/>
    <x v="17"/>
    <s v="Oeztan"/>
    <s v="Veysel"/>
    <s v="Small"/>
  </r>
  <r>
    <n v="10178"/>
    <n v="30"/>
    <n v="72.33"/>
    <n v="3"/>
    <n v="2169.9"/>
    <d v="2022-09-08T00:00:00"/>
    <n v="575"/>
    <s v="Shipped"/>
    <s v="Planes"/>
    <n v="68"/>
    <n v="4.3299999999999983"/>
    <s v="S24_3949"/>
    <s v="Alpha Cognac"/>
    <s v="61.77.6555"/>
    <s v="1 rue Alsace-Lorraine"/>
    <s v="Toulouse"/>
    <n v="31000"/>
    <x v="4"/>
    <s v="Roulet"/>
    <s v="Annette"/>
    <s v="Small"/>
  </r>
  <r>
    <n v="10107"/>
    <n v="30"/>
    <n v="167.33"/>
    <n v="2"/>
    <n v="5019.8999999999996"/>
    <d v="2022-09-04T00:00:00"/>
    <n v="579"/>
    <s v="Shipped"/>
    <s v="Classic Cars"/>
    <n v="194"/>
    <n v="-26.669999999999987"/>
    <s v="S12_1099"/>
    <s v="Anna's Decorations, Ltd"/>
    <s v="02 9936 8555"/>
    <s v="201 Miller Street"/>
    <s v="North Sydney"/>
    <n v="2060"/>
    <x v="5"/>
    <s v="O'Hara"/>
    <s v="Anna"/>
    <s v="Medium"/>
  </r>
  <r>
    <n v="10161"/>
    <n v="30"/>
    <n v="104.94"/>
    <n v="6"/>
    <n v="3148.2"/>
    <d v="2022-08-17T00:00:00"/>
    <n v="597"/>
    <s v="Shipped"/>
    <s v="Classic Cars"/>
    <n v="107"/>
    <n v="-2.0600000000000023"/>
    <s v="S24_3432"/>
    <s v="Heintze Collectables"/>
    <s v="86 21 3555"/>
    <s v="Smagsloget 45"/>
    <s v="Aaarhus"/>
    <n v="8200"/>
    <x v="11"/>
    <s v="Ibsen"/>
    <s v="Palle"/>
    <s v="Medium"/>
  </r>
  <r>
    <n v="10151"/>
    <n v="30"/>
    <n v="40.31"/>
    <n v="4"/>
    <n v="1209.3"/>
    <d v="2022-07-21T00:00:00"/>
    <n v="624"/>
    <s v="Shipped"/>
    <s v="Classic Cars"/>
    <n v="35"/>
    <n v="5.3100000000000023"/>
    <s v="S24_2840"/>
    <s v="Oulu Toy Supplies, Inc."/>
    <s v="981-443655"/>
    <s v="Torikatu 38"/>
    <s v="Oulu"/>
    <n v="90110"/>
    <x v="15"/>
    <s v="Koskitalo"/>
    <s v="Pirkko"/>
    <s v="Small"/>
  </r>
  <r>
    <n v="10107"/>
    <n v="30"/>
    <n v="136.66999999999999"/>
    <n v="5"/>
    <n v="4100.1000000000004"/>
    <d v="2022-07-19T00:00:00"/>
    <n v="626"/>
    <s v="Shipped"/>
    <s v="Trucks and Buses"/>
    <n v="136"/>
    <n v="0.66999999999998749"/>
    <s v="S12_1666"/>
    <s v="Dragon Souveniers, Ltd."/>
    <s v="+65 221 7555"/>
    <s v="Bronz Sok., Bronz Apt. 3/6 Tesvikiye"/>
    <s v="Singapore"/>
    <n v="79903"/>
    <x v="0"/>
    <s v="Natividad"/>
    <s v="Eric"/>
    <s v="Medium"/>
  </r>
  <r>
    <n v="10150"/>
    <n v="30"/>
    <n v="49.97"/>
    <n v="11"/>
    <n v="1499.1"/>
    <d v="2022-07-19T00:00:00"/>
    <n v="626"/>
    <s v="Shipped"/>
    <s v="Vintage Cars"/>
    <n v="62"/>
    <n v="-12.030000000000001"/>
    <s v="S18_2957"/>
    <s v="Dragon Souveniers, Ltd."/>
    <s v="+65 221 7555"/>
    <s v="Bronz Sok., Bronz Apt. 3/6 Tesvikiye"/>
    <s v="Singapore"/>
    <n v="79903"/>
    <x v="0"/>
    <s v="Natividad"/>
    <s v="Eric"/>
    <s v="Small"/>
  </r>
  <r>
    <n v="10150"/>
    <n v="30"/>
    <n v="42.76"/>
    <n v="6"/>
    <n v="1282.8"/>
    <d v="2022-07-19T00:00:00"/>
    <n v="626"/>
    <s v="Shipped"/>
    <s v="Vintage Cars"/>
    <n v="50"/>
    <n v="-7.240000000000002"/>
    <s v="S18_4668"/>
    <s v="Dragon Souveniers, Ltd."/>
    <s v="+65 221 7555"/>
    <s v="Bronz Sok., Bronz Apt. 3/6 Tesvikiye"/>
    <s v="Singapore"/>
    <n v="79903"/>
    <x v="0"/>
    <s v="Natividad"/>
    <s v="Eric"/>
    <s v="Small"/>
  </r>
  <r>
    <n v="10149"/>
    <n v="30"/>
    <n v="58.22"/>
    <n v="3"/>
    <n v="1746.6"/>
    <d v="2022-07-12T00:00:00"/>
    <n v="633"/>
    <s v="Shipped"/>
    <s v="Vintage Cars"/>
    <n v="53"/>
    <n v="5.2199999999999989"/>
    <s v="S18_1367"/>
    <s v="Signal Collectibles Ltd."/>
    <n v="4155554312"/>
    <s v="2793 Furth Circle"/>
    <s v="Brisbane"/>
    <n v="94217"/>
    <x v="1"/>
    <s v="Taylor"/>
    <s v="Sue"/>
    <s v="Small"/>
  </r>
  <r>
    <n v="10147"/>
    <n v="30"/>
    <n v="68.58"/>
    <n v="6"/>
    <n v="2057.4"/>
    <d v="2022-07-05T00:00:00"/>
    <n v="640"/>
    <s v="Shipped"/>
    <s v="Classic Cars"/>
    <n v="61"/>
    <n v="7.5799999999999983"/>
    <s v="S24_3371"/>
    <s v="Collectables For Less Inc."/>
    <n v="6175558555"/>
    <s v="7825 Douglas Av."/>
    <s v="Brickhaven"/>
    <n v="58339"/>
    <x v="1"/>
    <s v="Nelson"/>
    <s v="Allen"/>
    <s v="Small"/>
  </r>
  <r>
    <n v="10145"/>
    <n v="30"/>
    <n v="85.32"/>
    <n v="14"/>
    <n v="2559.6"/>
    <d v="2022-06-25T00:00:00"/>
    <n v="650"/>
    <s v="Shipped"/>
    <s v="Planes"/>
    <n v="84"/>
    <n v="1.3199999999999932"/>
    <s v="S18_2581"/>
    <s v="Toys4GrownUps.com"/>
    <n v="6265557265"/>
    <s v="78934 Hillside Dr."/>
    <s v="Pasadena"/>
    <n v="90003"/>
    <x v="1"/>
    <s v="Young"/>
    <s v="Julie"/>
    <s v="Small"/>
  </r>
  <r>
    <n v="10145"/>
    <n v="30"/>
    <n v="49.67"/>
    <n v="10"/>
    <n v="1490.1"/>
    <d v="2022-06-25T00:00:00"/>
    <n v="650"/>
    <s v="Shipped"/>
    <s v="Motorcycles"/>
    <n v="60"/>
    <n v="-10.329999999999998"/>
    <s v="S18_2625"/>
    <s v="Toys4GrownUps.com"/>
    <n v="6265557265"/>
    <s v="78934 Hillside Dr."/>
    <s v="Pasadena"/>
    <n v="90003"/>
    <x v="1"/>
    <s v="Young"/>
    <s v="Julie"/>
    <s v="Small"/>
  </r>
  <r>
    <n v="10139"/>
    <n v="30"/>
    <n v="103.18"/>
    <n v="5"/>
    <n v="3095.4"/>
    <d v="2022-05-16T00:00:00"/>
    <n v="690"/>
    <s v="Shipped"/>
    <s v="Vintage Cars"/>
    <n v="99"/>
    <n v="4.1800000000000068"/>
    <s v="S18_3320"/>
    <s v="Souveniers And Things Co."/>
    <s v="+61 2 9495 8555"/>
    <s v="Monitor Money Building, 815 Pacific Hwy"/>
    <s v="Chatswood"/>
    <n v="2067"/>
    <x v="5"/>
    <s v="Huxley"/>
    <s v="Adrian"/>
    <s v="Medium"/>
  </r>
  <r>
    <n v="10135"/>
    <n v="30"/>
    <n v="89.8"/>
    <n v="17"/>
    <n v="2694"/>
    <d v="2022-05-02T00:00:00"/>
    <n v="704"/>
    <s v="Shipped"/>
    <s v="Motorcycles"/>
    <n v="102"/>
    <n v="-12.200000000000003"/>
    <s v="S32_4485"/>
    <s v="Mini Gifts Distributors Ltd."/>
    <n v="4155551450"/>
    <s v="5677 Strong St."/>
    <s v="San Rafael"/>
    <n v="97562"/>
    <x v="1"/>
    <s v="Nelson"/>
    <s v="Valarie"/>
    <s v="Small"/>
  </r>
  <r>
    <n v="10134"/>
    <n v="30"/>
    <n v="61.78"/>
    <n v="6"/>
    <n v="1853.4"/>
    <d v="2022-05-01T00:00:00"/>
    <n v="705"/>
    <s v="Shipped"/>
    <s v="Motorcycles"/>
    <n v="60"/>
    <n v="1.7800000000000011"/>
    <s v="S18_2625"/>
    <s v="Lyon Souveniers"/>
    <s v="+33 1 46 62 7555"/>
    <s v="27 rue du Colonel Pierre Avia"/>
    <s v="Paris"/>
    <n v="75508"/>
    <x v="4"/>
    <s v="Da Cunha"/>
    <s v="Daniel"/>
    <s v="Small"/>
  </r>
  <r>
    <n v="10129"/>
    <n v="30"/>
    <n v="85.41"/>
    <n v="7"/>
    <n v="2562.3000000000002"/>
    <d v="2022-04-12T00:00:00"/>
    <n v="724"/>
    <s v="Shipped"/>
    <s v="Ships"/>
    <n v="99"/>
    <n v="-13.590000000000003"/>
    <s v="S700_3962"/>
    <s v="Stylish Desk Decors, Co."/>
    <s v="(171) 555-0297"/>
    <s v="35 King George"/>
    <s v="London"/>
    <s v="WX3 6FW"/>
    <x v="9"/>
    <s v="Brown"/>
    <s v="Ann"/>
    <s v="Small"/>
  </r>
  <r>
    <n v="10126"/>
    <n v="30"/>
    <n v="97.39"/>
    <n v="13"/>
    <n v="2921.7"/>
    <d v="2022-03-28T00:00:00"/>
    <n v="739"/>
    <s v="Shipped"/>
    <s v="Vintage Cars"/>
    <n v="104"/>
    <n v="-6.6099999999999994"/>
    <s v="S18_3136"/>
    <s v="Corrida Auto Replicas, Ltd"/>
    <s v="(91) 555 22 82"/>
    <s v="C/ Araquil, 67"/>
    <s v="Madrid"/>
    <n v="28023"/>
    <x v="8"/>
    <s v="Sommer"/>
    <s v="MartÂ¡n"/>
    <s v="Small"/>
  </r>
  <r>
    <n v="10108"/>
    <n v="30"/>
    <n v="63.07"/>
    <n v="5"/>
    <n v="1892.1"/>
    <d v="2022-01-03T00:00:00"/>
    <n v="823"/>
    <s v="Shipped"/>
    <s v="Classic Cars"/>
    <n v="61"/>
    <n v="2.0700000000000003"/>
    <s v="S24_3371"/>
    <s v="Cruz &amp; Sons Co."/>
    <s v="+63 2 555 3587"/>
    <s v="15 McCallum Street - NatWest Center #13-03"/>
    <s v="Makati City"/>
    <s v="1227 MM"/>
    <x v="18"/>
    <s v="Cruz"/>
    <s v="Arnold"/>
    <s v="Small"/>
  </r>
  <r>
    <n v="10107"/>
    <n v="30"/>
    <n v="95.7"/>
    <n v="2"/>
    <n v="2871"/>
    <d v="2021-12-24T00:00:00"/>
    <n v="833"/>
    <s v="Shipped"/>
    <s v="Motorcycles"/>
    <n v="95"/>
    <n v="0.70000000000000284"/>
    <s v="S10_1678"/>
    <s v="Land of Toys Inc."/>
    <n v="2125557818"/>
    <s v="897 Long Airport Avenue"/>
    <s v="NYC"/>
    <n v="10022"/>
    <x v="1"/>
    <s v="Yu"/>
    <s v="Kwai"/>
    <s v="Small"/>
  </r>
  <r>
    <n v="10106"/>
    <n v="30"/>
    <n v="105.91"/>
    <n v="16"/>
    <n v="3177.3"/>
    <d v="2021-12-17T00:00:00"/>
    <n v="840"/>
    <s v="Shipped"/>
    <s v="Ships"/>
    <n v="90"/>
    <n v="15.909999999999997"/>
    <s v="S700_2047"/>
    <s v="Rovelli Gifts"/>
    <s v="035-640555"/>
    <s v="Via Ludovico il Moro 22"/>
    <s v="Bergamo"/>
    <n v="24100"/>
    <x v="6"/>
    <s v="Rovelli"/>
    <s v="Giovanni"/>
    <s v="Medium"/>
  </r>
  <r>
    <n v="10100"/>
    <n v="30"/>
    <n v="171.7"/>
    <n v="3"/>
    <n v="5151"/>
    <d v="2021-11-06T00:00:00"/>
    <n v="881"/>
    <s v="Shipped"/>
    <s v="Vintage Cars"/>
    <n v="170"/>
    <n v="1.6999999999999886"/>
    <s v="S18_1749"/>
    <s v="Online Diecast Creations Co."/>
    <n v="6035558647"/>
    <s v="2304 Long Airport Avenue"/>
    <s v="Nashua"/>
    <n v="62005"/>
    <x v="1"/>
    <s v="Young"/>
    <s v="Valarie"/>
    <s v="Medium"/>
  </r>
  <r>
    <n v="10425"/>
    <n v="31"/>
    <n v="33.24"/>
    <n v="5"/>
    <n v="1030.44"/>
    <d v="2024-03-31T00:00:00"/>
    <n v="5"/>
    <s v="In Process"/>
    <s v="Classic Cars"/>
    <n v="35"/>
    <n v="-1.759999999999998"/>
    <s v="S24_2840"/>
    <s v="La Rochelle Gifts"/>
    <s v="40.67.8555"/>
    <s v="67, rue des Cinquante Otages"/>
    <s v="Nantes"/>
    <n v="44000"/>
    <x v="4"/>
    <s v="Labrune"/>
    <s v="Janine"/>
    <s v="Small"/>
  </r>
  <r>
    <n v="10423"/>
    <n v="31"/>
    <n v="53.72"/>
    <n v="3"/>
    <n v="1665.32"/>
    <d v="2024-03-30T00:00:00"/>
    <n v="6"/>
    <s v="In Process"/>
    <s v="Vintage Cars"/>
    <n v="62"/>
    <n v="-8.2800000000000011"/>
    <s v="S18_2957"/>
    <s v="Petit Auto"/>
    <s v="(02) 5554 67"/>
    <s v="Rue Joseph-Bens 532"/>
    <s v="Bruxelles"/>
    <s v="B-1180"/>
    <x v="2"/>
    <s v="Dewey"/>
    <s v="Catherine"/>
    <s v="Small"/>
  </r>
  <r>
    <n v="10414"/>
    <n v="31"/>
    <n v="75.89"/>
    <n v="4"/>
    <n v="2352.59"/>
    <d v="2024-03-06T00:00:00"/>
    <n v="30"/>
    <s v="On Hold"/>
    <s v="Ships"/>
    <n v="72"/>
    <n v="3.8900000000000006"/>
    <s v="S700_2610"/>
    <s v="Gifts4AllAges.com"/>
    <n v="6175559555"/>
    <s v="8616 Spinnaker Dr."/>
    <s v="Boston"/>
    <n v="51003"/>
    <x v="1"/>
    <s v="Yoshido"/>
    <s v="Juri"/>
    <s v="Small"/>
  </r>
  <r>
    <n v="10412"/>
    <n v="31"/>
    <n v="137.19999999999999"/>
    <n v="1"/>
    <n v="4253.2"/>
    <d v="2024-03-03T00:00:00"/>
    <n v="33"/>
    <s v="Shipped"/>
    <s v="Classic Cars"/>
    <n v="118"/>
    <n v="19.199999999999989"/>
    <s v="S24_4048"/>
    <s v="Euro Shopping Channel"/>
    <s v="(91) 555 94 44"/>
    <s v="C/ Moralzarzal, 86"/>
    <s v="Madrid"/>
    <n v="28034"/>
    <x v="8"/>
    <s v="Freyre"/>
    <s v="Diego"/>
    <s v="Medium"/>
  </r>
  <r>
    <n v="10403"/>
    <n v="31"/>
    <n v="68.34"/>
    <n v="3"/>
    <n v="2118.54"/>
    <d v="2024-02-08T00:00:00"/>
    <n v="57"/>
    <s v="Shipped"/>
    <s v="Motorcycles"/>
    <n v="81"/>
    <n v="-12.659999999999997"/>
    <s v="S50_4713"/>
    <s v="UK Collectables, Ltd."/>
    <s v="(171) 555-2282"/>
    <s v="Berkeley Gardens 12  Brewery"/>
    <s v="Liverpool"/>
    <s v="WX1 6LT"/>
    <x v="9"/>
    <s v="Devon"/>
    <s v="Elizabeth"/>
    <s v="Small"/>
  </r>
  <r>
    <n v="10394"/>
    <n v="31"/>
    <n v="50.29"/>
    <n v="2"/>
    <n v="1558.99"/>
    <d v="2024-01-15T00:00:00"/>
    <n v="81"/>
    <s v="Shipped"/>
    <s v="Classic Cars"/>
    <n v="57"/>
    <n v="-6.7100000000000009"/>
    <s v="S24_1444"/>
    <s v="Euro Shopping Channel"/>
    <s v="(91) 555 94 44"/>
    <s v="C/ Moralzarzal, 86"/>
    <s v="Madrid"/>
    <n v="28034"/>
    <x v="8"/>
    <s v="Freyre"/>
    <s v="Diego"/>
    <s v="Small"/>
  </r>
  <r>
    <n v="10390"/>
    <n v="31"/>
    <n v="98.99"/>
    <n v="16"/>
    <n v="3068.69"/>
    <d v="2024-01-04T00:00:00"/>
    <n v="92"/>
    <s v="Shipped"/>
    <s v="Vintage Cars"/>
    <n v="127"/>
    <n v="-28.010000000000005"/>
    <s v="S18_2325"/>
    <s v="Mini Gifts Distributors Ltd."/>
    <n v="4155551450"/>
    <s v="5677 Strong St."/>
    <s v="San Rafael"/>
    <n v="97562"/>
    <x v="1"/>
    <s v="Nelson"/>
    <s v="Valarie"/>
    <s v="Medium"/>
  </r>
  <r>
    <n v="10377"/>
    <n v="31"/>
    <n v="67.760000000000005"/>
    <n v="4"/>
    <n v="2100.56"/>
    <d v="2023-12-09T00:00:00"/>
    <n v="118"/>
    <s v="Shipped"/>
    <s v="Classic Cars"/>
    <n v="77"/>
    <n v="-9.2399999999999949"/>
    <s v="S18_1889"/>
    <s v="Toys of Finland, Co."/>
    <s v="90-224 8555"/>
    <s v="Keskuskatu 45"/>
    <s v="Helsinki"/>
    <n v="21240"/>
    <x v="15"/>
    <s v="Karttunen"/>
    <s v="Matti"/>
    <s v="Small"/>
  </r>
  <r>
    <n v="10368"/>
    <n v="31"/>
    <n v="136.22999999999999"/>
    <n v="5"/>
    <n v="4223.13"/>
    <d v="2023-11-19T00:00:00"/>
    <n v="138"/>
    <s v="Shipped"/>
    <s v="Classic Cars"/>
    <n v="117"/>
    <n v="19.22999999999999"/>
    <s v="S24_2887"/>
    <s v="Mini Gifts Distributors Ltd."/>
    <n v="4155551450"/>
    <s v="5677 Strong St."/>
    <s v="San Rafael"/>
    <n v="97562"/>
    <x v="1"/>
    <s v="Nelson"/>
    <s v="Valarie"/>
    <s v="Medium"/>
  </r>
  <r>
    <n v="10363"/>
    <n v="31"/>
    <n v="94.58"/>
    <n v="1"/>
    <n v="2931.98"/>
    <d v="2023-11-06T00:00:00"/>
    <n v="151"/>
    <s v="Shipped"/>
    <s v="Classic Cars"/>
    <n v="140"/>
    <n v="-45.42"/>
    <s v="S24_3856"/>
    <s v="Suominen Souveniers"/>
    <s v="+358 9 8045 555"/>
    <s v="Software Engineering Center, SEC Oy"/>
    <s v="Espoo"/>
    <s v="FIN-02271"/>
    <x v="15"/>
    <s v="Suominen"/>
    <s v="Kalle"/>
    <s v="Small"/>
  </r>
  <r>
    <n v="10355"/>
    <n v="31"/>
    <n v="53.47"/>
    <n v="1"/>
    <n v="1657.57"/>
    <d v="2023-10-07T00:00:00"/>
    <n v="181"/>
    <s v="Shipped"/>
    <s v="Motorcycles"/>
    <n v="62"/>
    <n v="-8.5300000000000011"/>
    <s v="S18_3782"/>
    <s v="Euro Shopping Channel"/>
    <s v="(91) 555 94 44"/>
    <s v="C/ Moralzarzal, 86"/>
    <s v="Madrid"/>
    <n v="28034"/>
    <x v="8"/>
    <s v="Freyre"/>
    <s v="Diego"/>
    <s v="Small"/>
  </r>
  <r>
    <n v="10350"/>
    <n v="31"/>
    <n v="71.400000000000006"/>
    <n v="8"/>
    <n v="2213.4"/>
    <d v="2023-10-02T00:00:00"/>
    <n v="186"/>
    <s v="Shipped"/>
    <s v="Trucks and Buses"/>
    <n v="115"/>
    <n v="-43.599999999999994"/>
    <s v="S50_1392"/>
    <s v="Euro Shopping Channel"/>
    <s v="(91) 555 94 44"/>
    <s v="C/ Moralzarzal, 86"/>
    <s v="Madrid"/>
    <n v="28034"/>
    <x v="8"/>
    <s v="Freyre"/>
    <s v="Diego"/>
    <s v="Small"/>
  </r>
  <r>
    <n v="10350"/>
    <n v="31"/>
    <n v="77.34"/>
    <n v="13"/>
    <n v="2397.54"/>
    <d v="2023-10-02T00:00:00"/>
    <n v="186"/>
    <s v="Shipped"/>
    <s v="Ships"/>
    <n v="100"/>
    <n v="-22.659999999999997"/>
    <s v="S700_3505"/>
    <s v="Euro Shopping Channel"/>
    <s v="(91) 555 94 44"/>
    <s v="C/ Moralzarzal, 86"/>
    <s v="Madrid"/>
    <n v="28034"/>
    <x v="8"/>
    <s v="Freyre"/>
    <s v="Diego"/>
    <s v="Small"/>
  </r>
  <r>
    <n v="10341"/>
    <n v="31"/>
    <n v="71.02"/>
    <n v="4"/>
    <n v="2201.62"/>
    <d v="2023-09-24T00:00:00"/>
    <n v="194"/>
    <s v="Shipped"/>
    <s v="Motorcycles"/>
    <n v="102"/>
    <n v="-30.980000000000004"/>
    <s v="S32_4485"/>
    <s v="Salzburg Collectables"/>
    <s v="6562-9555"/>
    <s v="Geislweg 14"/>
    <s v="Salzburg"/>
    <n v="5020"/>
    <x v="3"/>
    <s v="Pipps"/>
    <s v="Georg"/>
    <s v="Small"/>
  </r>
  <r>
    <n v="10337"/>
    <n v="31"/>
    <n v="89.38"/>
    <n v="1"/>
    <n v="2770.78"/>
    <d v="2023-09-21T00:00:00"/>
    <n v="197"/>
    <s v="Shipped"/>
    <s v="Ships"/>
    <n v="100"/>
    <n v="-10.620000000000005"/>
    <s v="S700_3505"/>
    <s v="Classic Legends Inc."/>
    <n v="2125558493"/>
    <s v="5905 Pompton St."/>
    <s v="NYC"/>
    <n v="10022"/>
    <x v="1"/>
    <s v="Hernandez"/>
    <s v="Maria"/>
    <s v="Small"/>
  </r>
  <r>
    <n v="10336"/>
    <n v="31"/>
    <n v="148.99"/>
    <n v="5"/>
    <n v="4618.6899999999996"/>
    <d v="2023-09-20T00:00:00"/>
    <n v="198"/>
    <s v="Shipped"/>
    <s v="Classic Cars"/>
    <n v="118"/>
    <n v="30.990000000000009"/>
    <s v="S24_4048"/>
    <s v="La Corne D'abondance, Co."/>
    <s v="(1) 42.34.2555"/>
    <s v="265, boulevard Charonne"/>
    <s v="Paris"/>
    <n v="75012"/>
    <x v="4"/>
    <s v="Bertrand"/>
    <s v="Marie"/>
    <s v="Medium"/>
  </r>
  <r>
    <n v="10336"/>
    <n v="31"/>
    <n v="84.71"/>
    <n v="9"/>
    <n v="2626.01"/>
    <d v="2023-09-20T00:00:00"/>
    <n v="198"/>
    <s v="Shipped"/>
    <s v="Trains"/>
    <n v="62"/>
    <n v="22.709999999999994"/>
    <s v="S32_3207"/>
    <s v="La Corne D'abondance, Co."/>
    <s v="(1) 42.34.2555"/>
    <s v="265, boulevard Charonne"/>
    <s v="Paris"/>
    <n v="75012"/>
    <x v="4"/>
    <s v="Bertrand"/>
    <s v="Marie"/>
    <s v="Small"/>
  </r>
  <r>
    <n v="10332"/>
    <n v="31"/>
    <n v="37.18"/>
    <n v="13"/>
    <n v="1152.58"/>
    <d v="2023-09-17T00:00:00"/>
    <n v="201"/>
    <s v="Shipped"/>
    <s v="Classic Cars"/>
    <n v="107"/>
    <n v="-69.819999999999993"/>
    <s v="S24_3432"/>
    <s v="AV Stores, Co."/>
    <s v="(171) 555-1555"/>
    <s v="Fauntleroy Circus"/>
    <s v="Manchester"/>
    <s v="EC2 5NT"/>
    <x v="9"/>
    <s v="Ashworth"/>
    <s v="Victoria"/>
    <s v="Small"/>
  </r>
  <r>
    <n v="10324"/>
    <n v="31"/>
    <n v="123.24"/>
    <n v="2"/>
    <n v="3820.44"/>
    <d v="2023-09-05T00:00:00"/>
    <n v="213"/>
    <s v="Shipped"/>
    <s v="Trucks and Buses"/>
    <n v="127"/>
    <n v="-3.7600000000000051"/>
    <s v="S24_2300"/>
    <s v="Vitachrome Inc."/>
    <n v="2125551500"/>
    <s v="2678 Kingston Rd."/>
    <s v="NYC"/>
    <n v="10022"/>
    <x v="1"/>
    <s v="Frick"/>
    <s v="Michael"/>
    <s v="Medium"/>
  </r>
  <r>
    <n v="10107"/>
    <n v="31"/>
    <n v="221.81"/>
    <n v="3"/>
    <n v="6876.11"/>
    <d v="2023-09-03T00:00:00"/>
    <n v="215"/>
    <s v="Shipped"/>
    <s v="Classic Cars"/>
    <n v="194"/>
    <n v="27.810000000000002"/>
    <s v="S12_1099"/>
    <s v="Volvo Model Replicas, Co"/>
    <s v="0921-12 3555"/>
    <s v="BerguvsvÂ„gen  8"/>
    <s v="Lule"/>
    <s v="S-958 22"/>
    <x v="10"/>
    <s v="Berglund"/>
    <s v="Christina"/>
    <s v="Medium"/>
  </r>
  <r>
    <n v="10319"/>
    <n v="31"/>
    <n v="81.73"/>
    <n v="7"/>
    <n v="2533.63"/>
    <d v="2023-09-03T00:00:00"/>
    <n v="215"/>
    <s v="Shipped"/>
    <s v="Motorcycles"/>
    <n v="69"/>
    <n v="12.730000000000004"/>
    <s v="S24_2360"/>
    <s v="Microscale Inc."/>
    <n v="2125551957"/>
    <s v="5290 North Pendale Street"/>
    <s v="NYC"/>
    <n v="10022"/>
    <x v="1"/>
    <s v="Kuo"/>
    <s v="Kee"/>
    <s v="Small"/>
  </r>
  <r>
    <n v="10318"/>
    <n v="31"/>
    <n v="100.53"/>
    <n v="9"/>
    <n v="3116.43"/>
    <d v="2023-09-02T00:00:00"/>
    <n v="216"/>
    <s v="Shipped"/>
    <s v="Planes"/>
    <n v="84"/>
    <n v="16.53"/>
    <s v="S18_2581"/>
    <s v="Diecast Classics Inc."/>
    <n v="2155551555"/>
    <s v="7586 Pompton St."/>
    <s v="Allentown"/>
    <n v="70267"/>
    <x v="1"/>
    <s v="Yu"/>
    <s v="Kyung"/>
    <s v="Medium"/>
  </r>
  <r>
    <n v="10348"/>
    <n v="31"/>
    <n v="101.29"/>
    <n v="5"/>
    <n v="3139.99"/>
    <d v="2023-09-01T00:00:00"/>
    <n v="217"/>
    <s v="Shipped"/>
    <s v="Trucks and Buses"/>
    <n v="64"/>
    <n v="37.290000000000006"/>
    <s v="S32_3522"/>
    <s v="Corrida Auto Replicas, Ltd"/>
    <s v="(91) 555 22 82"/>
    <s v="C/ Araquil, 67"/>
    <s v="Madrid"/>
    <n v="28023"/>
    <x v="8"/>
    <s v="Sommer"/>
    <s v="MartÂ¡n"/>
    <s v="Medium"/>
  </r>
  <r>
    <n v="10315"/>
    <n v="31"/>
    <n v="86.15"/>
    <n v="3"/>
    <n v="2670.65"/>
    <d v="2023-08-29T00:00:00"/>
    <n v="220"/>
    <s v="Shipped"/>
    <s v="Ships"/>
    <n v="100"/>
    <n v="-13.849999999999994"/>
    <s v="S700_3505"/>
    <s v="La Rochelle Gifts"/>
    <s v="40.67.8555"/>
    <s v="67, rue des Cinquante Otages"/>
    <s v="Nantes"/>
    <n v="44000"/>
    <x v="4"/>
    <s v="Labrune"/>
    <s v="Janine"/>
    <s v="Small"/>
  </r>
  <r>
    <n v="10312"/>
    <n v="31"/>
    <n v="152.56"/>
    <n v="14"/>
    <n v="4729.3599999999997"/>
    <d v="2023-08-21T00:00:00"/>
    <n v="228"/>
    <s v="Shipped"/>
    <s v="Vintage Cars"/>
    <n v="127"/>
    <n v="25.560000000000002"/>
    <s v="S18_2325"/>
    <s v="Mini Gifts Distributors Ltd."/>
    <n v="4155551450"/>
    <s v="5677 Strong St."/>
    <s v="San Rafael"/>
    <n v="97562"/>
    <x v="1"/>
    <s v="Nelson"/>
    <s v="Valarie"/>
    <s v="Medium"/>
  </r>
  <r>
    <n v="10312"/>
    <n v="31"/>
    <n v="35.29"/>
    <n v="15"/>
    <n v="1093.99"/>
    <d v="2023-08-21T00:00:00"/>
    <n v="228"/>
    <s v="Shipped"/>
    <s v="Vintage Cars"/>
    <n v="41"/>
    <n v="-5.7100000000000009"/>
    <s v="S24_3969"/>
    <s v="Mini Gifts Distributors Ltd."/>
    <n v="4155551450"/>
    <s v="5677 Strong St."/>
    <s v="San Rafael"/>
    <n v="97562"/>
    <x v="1"/>
    <s v="Nelson"/>
    <s v="Valarie"/>
    <s v="Small"/>
  </r>
  <r>
    <n v="10308"/>
    <n v="31"/>
    <n v="112.7"/>
    <n v="9"/>
    <n v="3493.7"/>
    <d v="2023-08-15T00:00:00"/>
    <n v="234"/>
    <s v="Shipped"/>
    <s v="Planes"/>
    <n v="109"/>
    <n v="3.7000000000000028"/>
    <s v="S24_1785"/>
    <s v="Mini Classics"/>
    <n v="9145554562"/>
    <s v="3758 North Pendale Street"/>
    <s v="White Plains"/>
    <n v="24067"/>
    <x v="1"/>
    <s v="Frick"/>
    <s v="Steve"/>
    <s v="Medium"/>
  </r>
  <r>
    <n v="10308"/>
    <n v="31"/>
    <n v="129.33000000000001"/>
    <n v="6"/>
    <n v="4009.23"/>
    <d v="2023-08-15T00:00:00"/>
    <n v="234"/>
    <s v="Shipped"/>
    <s v="Planes"/>
    <n v="118"/>
    <n v="11.330000000000013"/>
    <s v="S700_2834"/>
    <s v="Mini Classics"/>
    <n v="9145554562"/>
    <s v="3758 North Pendale Street"/>
    <s v="White Plains"/>
    <n v="24067"/>
    <x v="1"/>
    <s v="Frick"/>
    <s v="Steve"/>
    <s v="Medium"/>
  </r>
  <r>
    <n v="10107"/>
    <n v="31"/>
    <n v="211.96"/>
    <n v="13"/>
    <n v="6570.76"/>
    <d v="2023-08-14T00:00:00"/>
    <n v="235"/>
    <s v="Shipped"/>
    <s v="Classic Cars"/>
    <n v="207"/>
    <n v="4.960000000000008"/>
    <s v="S12_1108"/>
    <s v="AV Stores, Co."/>
    <s v="(171) 555-1555"/>
    <s v="Fauntleroy Circus"/>
    <s v="Manchester"/>
    <s v="EC2 5NT"/>
    <x v="9"/>
    <s v="Ashworth"/>
    <s v="Victoria"/>
    <s v="Medium"/>
  </r>
  <r>
    <n v="10307"/>
    <n v="31"/>
    <n v="83.44"/>
    <n v="7"/>
    <n v="2586.64"/>
    <d v="2023-08-14T00:00:00"/>
    <n v="235"/>
    <s v="Shipped"/>
    <s v="Ships"/>
    <n v="86"/>
    <n v="-2.5600000000000023"/>
    <s v="S18_3029"/>
    <s v="Classic Gift Ideas, Inc"/>
    <n v="2155554695"/>
    <s v="782 First Street"/>
    <s v="Philadelphia"/>
    <n v="71270"/>
    <x v="1"/>
    <s v="Cervantes"/>
    <s v="Francisca"/>
    <s v="Small"/>
  </r>
  <r>
    <n v="10306"/>
    <n v="31"/>
    <n v="84.08"/>
    <n v="2"/>
    <n v="2606.48"/>
    <d v="2023-08-14T00:00:00"/>
    <n v="235"/>
    <s v="Shipped"/>
    <s v="Vintage Cars"/>
    <n v="88"/>
    <n v="-3.9200000000000017"/>
    <s v="S24_3151"/>
    <s v="AV Stores, Co."/>
    <s v="(171) 555-1555"/>
    <s v="Fauntleroy Circus"/>
    <s v="Manchester"/>
    <s v="EC2 5NT"/>
    <x v="9"/>
    <s v="Ashworth"/>
    <s v="Victoria"/>
    <s v="Small"/>
  </r>
  <r>
    <n v="10296"/>
    <n v="31"/>
    <n v="53.92"/>
    <n v="9"/>
    <n v="1671.52"/>
    <d v="2023-07-15T00:00:00"/>
    <n v="265"/>
    <s v="Shipped"/>
    <s v="Vintage Cars"/>
    <n v="65"/>
    <n v="-11.079999999999998"/>
    <s v="S24_3420"/>
    <s v="Bavarian Collectables Imports, Co."/>
    <s v="+49 89 61 08 9555"/>
    <s v="Hansastr. 15"/>
    <s v="Munich"/>
    <n v="80686"/>
    <x v="12"/>
    <s v="Donnermeyer"/>
    <s v="Michael"/>
    <s v="Small"/>
  </r>
  <r>
    <n v="10292"/>
    <n v="31"/>
    <n v="67.73"/>
    <n v="3"/>
    <n v="2099.63"/>
    <d v="2023-07-08T00:00:00"/>
    <n v="272"/>
    <s v="Shipped"/>
    <s v="Trains"/>
    <n v="62"/>
    <n v="5.730000000000004"/>
    <s v="S32_3207"/>
    <s v="Land of Toys Inc."/>
    <n v="2125557818"/>
    <s v="897 Long Airport Avenue"/>
    <s v="NYC"/>
    <n v="10022"/>
    <x v="1"/>
    <s v="Yu"/>
    <s v="Kwai"/>
    <s v="Small"/>
  </r>
  <r>
    <n v="10288"/>
    <n v="31"/>
    <n v="123.32"/>
    <n v="2"/>
    <n v="3822.92"/>
    <d v="2023-07-01T00:00:00"/>
    <n v="279"/>
    <s v="Shipped"/>
    <s v="Vintage Cars"/>
    <n v="127"/>
    <n v="-3.6800000000000068"/>
    <s v="S18_2325"/>
    <s v="Handji Gifts&amp; Co"/>
    <s v="+65 224 1555"/>
    <s v="Village Close - 106 Linden Road Sandown"/>
    <s v="Singapore"/>
    <n v="69045"/>
    <x v="0"/>
    <s v="Victorino"/>
    <s v="Wendy"/>
    <s v="Medium"/>
  </r>
  <r>
    <n v="10284"/>
    <n v="31"/>
    <n v="71.81"/>
    <n v="1"/>
    <n v="2226.11"/>
    <d v="2023-06-21T00:00:00"/>
    <n v="289"/>
    <s v="Shipped"/>
    <s v="Planes"/>
    <n v="84"/>
    <n v="-12.189999999999998"/>
    <s v="S18_2581"/>
    <s v="Norway Gifts By Mail, Co."/>
    <s v="+47 2212 1555"/>
    <s v="Drammensveien 126 A, PB 744 Sentrum"/>
    <s v="Oslo"/>
    <s v="N 0106"/>
    <x v="17"/>
    <s v="Klaeboe"/>
    <s v="Jan"/>
    <s v="Small"/>
  </r>
  <r>
    <n v="10282"/>
    <n v="31"/>
    <n v="150.80000000000001"/>
    <n v="8"/>
    <n v="4674.8"/>
    <d v="2023-06-20T00:00:00"/>
    <n v="290"/>
    <s v="Shipped"/>
    <s v="Classic Cars"/>
    <n v="143"/>
    <n v="7.8000000000000114"/>
    <s v="S18_4027"/>
    <s v="Mini Gifts Distributors Ltd."/>
    <n v="4155551450"/>
    <s v="5677 Strong St."/>
    <s v="San Rafael"/>
    <n v="97562"/>
    <x v="1"/>
    <s v="Nelson"/>
    <s v="Valarie"/>
    <s v="Medium"/>
  </r>
  <r>
    <n v="10281"/>
    <n v="31"/>
    <n v="55.19"/>
    <n v="3"/>
    <n v="1710.89"/>
    <d v="2023-06-19T00:00:00"/>
    <n v="291"/>
    <s v="Shipped"/>
    <s v="Trucks and Buses"/>
    <n v="54"/>
    <n v="1.1899999999999977"/>
    <s v="S32_2509"/>
    <s v="Diecast Classics Inc."/>
    <n v="2155551555"/>
    <s v="7586 Pompton St."/>
    <s v="Allentown"/>
    <n v="70267"/>
    <x v="1"/>
    <s v="Yu"/>
    <s v="Kyung"/>
    <s v="Small"/>
  </r>
  <r>
    <n v="10278"/>
    <n v="31"/>
    <n v="132.80000000000001"/>
    <n v="4"/>
    <n v="4116.8"/>
    <d v="2023-06-06T00:00:00"/>
    <n v="304"/>
    <s v="Shipped"/>
    <s v="Classic Cars"/>
    <n v="141"/>
    <n v="-8.1999999999999886"/>
    <s v="S18_3685"/>
    <s v="Signal Gift Stores"/>
    <n v="7025551838"/>
    <s v="8489 Strong St."/>
    <s v="Las Vegas"/>
    <n v="83030"/>
    <x v="1"/>
    <s v="King"/>
    <s v="Sue"/>
    <s v="Medium"/>
  </r>
  <r>
    <n v="10278"/>
    <n v="31"/>
    <n v="38.89"/>
    <n v="8"/>
    <n v="1205.5899999999999"/>
    <d v="2023-06-06T00:00:00"/>
    <n v="304"/>
    <s v="Shipped"/>
    <s v="Classic Cars"/>
    <n v="37"/>
    <n v="1.8900000000000006"/>
    <s v="S24_2972"/>
    <s v="Signal Gift Stores"/>
    <n v="7025551838"/>
    <s v="8489 Strong St."/>
    <s v="Las Vegas"/>
    <n v="83030"/>
    <x v="1"/>
    <s v="King"/>
    <s v="Sue"/>
    <s v="Small"/>
  </r>
  <r>
    <n v="10275"/>
    <n v="31"/>
    <n v="72.55"/>
    <n v="17"/>
    <n v="2249.0500000000002"/>
    <d v="2023-05-23T00:00:00"/>
    <n v="318"/>
    <s v="Shipped"/>
    <s v="Planes"/>
    <n v="74"/>
    <n v="-1.4500000000000028"/>
    <s v="S700_4002"/>
    <s v="La Rochelle Gifts"/>
    <s v="40.67.8555"/>
    <s v="67, rue des Cinquante Otages"/>
    <s v="Nantes"/>
    <n v="44000"/>
    <x v="4"/>
    <s v="Labrune"/>
    <s v="Janine"/>
    <s v="Small"/>
  </r>
  <r>
    <n v="10107"/>
    <n v="31"/>
    <n v="97.17"/>
    <n v="5"/>
    <n v="3012.27"/>
    <d v="2023-05-20T00:00:00"/>
    <n v="321"/>
    <s v="Shipped"/>
    <s v="Trucks and Buses"/>
    <n v="118"/>
    <n v="-20.83"/>
    <s v="S12_4473"/>
    <s v="Mini Gifts Distributors Ltd."/>
    <n v="4155551450"/>
    <s v="5677 Strong St."/>
    <s v="San Rafael"/>
    <n v="97562"/>
    <x v="1"/>
    <s v="Nelson"/>
    <s v="Valarie"/>
    <s v="Medium"/>
  </r>
  <r>
    <n v="10270"/>
    <n v="31"/>
    <n v="96.24"/>
    <n v="10"/>
    <n v="2983.44"/>
    <d v="2023-05-19T00:00:00"/>
    <n v="322"/>
    <s v="Shipped"/>
    <s v="Vintage Cars"/>
    <n v="101"/>
    <n v="-4.7600000000000051"/>
    <s v="S18_2949"/>
    <s v="Souveniers And Things Co."/>
    <s v="+61 2 9495 8555"/>
    <s v="Monitor Money Building, 815 Pacific Hwy"/>
    <s v="Chatswood"/>
    <n v="2067"/>
    <x v="5"/>
    <s v="Huxley"/>
    <s v="Adrian"/>
    <s v="Small"/>
  </r>
  <r>
    <n v="10263"/>
    <n v="31"/>
    <n v="79.91"/>
    <n v="8"/>
    <n v="2477.21"/>
    <d v="2023-04-28T00:00:00"/>
    <n v="343"/>
    <s v="Shipped"/>
    <s v="Motorcycles"/>
    <n v="99"/>
    <n v="-19.090000000000003"/>
    <s v="S32_1374"/>
    <s v="Gift Depot Inc."/>
    <n v="2035552570"/>
    <s v="25593 South Bay Ln."/>
    <s v="Bridgewater"/>
    <n v="97562"/>
    <x v="1"/>
    <s v="King"/>
    <s v="Julie"/>
    <s v="Small"/>
  </r>
  <r>
    <n v="10259"/>
    <n v="31"/>
    <n v="33.24"/>
    <n v="5"/>
    <n v="1030.44"/>
    <d v="2023-04-15T00:00:00"/>
    <n v="356"/>
    <s v="Shipped"/>
    <s v="Classic Cars"/>
    <n v="35"/>
    <n v="-1.759999999999998"/>
    <s v="S24_2840"/>
    <s v="Handji Gifts&amp; Co"/>
    <s v="+65 224 1555"/>
    <s v="Village Close - 106 Linden Road Sandown"/>
    <s v="Singapore"/>
    <n v="69045"/>
    <x v="0"/>
    <s v="Victorino"/>
    <s v="Wendy"/>
    <s v="Small"/>
  </r>
  <r>
    <n v="10253"/>
    <n v="31"/>
    <n v="129.97999999999999"/>
    <n v="3"/>
    <n v="4029.38"/>
    <d v="2023-04-01T00:00:00"/>
    <n v="370"/>
    <s v="Cancelled"/>
    <s v="Classic Cars"/>
    <n v="141"/>
    <n v="-11.02000000000001"/>
    <s v="S18_3685"/>
    <s v="UK Collectables, Ltd."/>
    <s v="(171) 555-2282"/>
    <s v="Berkeley Gardens 12  Brewery"/>
    <s v="Liverpool"/>
    <s v="WX1 6LT"/>
    <x v="9"/>
    <s v="Devon"/>
    <s v="Elizabeth"/>
    <s v="Medium"/>
  </r>
  <r>
    <n v="10252"/>
    <n v="31"/>
    <n v="52.84"/>
    <n v="5"/>
    <n v="1638.04"/>
    <d v="2023-03-26T00:00:00"/>
    <n v="376"/>
    <s v="Shipped"/>
    <s v="Motorcycles"/>
    <n v="62"/>
    <n v="-9.1599999999999966"/>
    <s v="S18_3782"/>
    <s v="Auto Canal Petit"/>
    <s v="(1) 47.55.6555"/>
    <s v="25, rue Lauriston"/>
    <s v="Paris"/>
    <n v="75016"/>
    <x v="4"/>
    <s v="Perrier"/>
    <s v="Dominique"/>
    <s v="Small"/>
  </r>
  <r>
    <n v="10250"/>
    <n v="31"/>
    <n v="88.63"/>
    <n v="6"/>
    <n v="2747.53"/>
    <d v="2023-03-11T00:00:00"/>
    <n v="391"/>
    <s v="Shipped"/>
    <s v="Planes"/>
    <n v="109"/>
    <n v="-20.370000000000005"/>
    <s v="S24_1785"/>
    <s v="The Sharp Gifts Warehouse"/>
    <n v="4085553659"/>
    <s v="3086 Ingle Ln."/>
    <s v="San Jose"/>
    <n v="94217"/>
    <x v="1"/>
    <s v="Frick"/>
    <s v="Sue"/>
    <s v="Small"/>
  </r>
  <r>
    <n v="10250"/>
    <n v="31"/>
    <n v="105.88"/>
    <n v="2"/>
    <n v="3282.28"/>
    <d v="2023-03-11T00:00:00"/>
    <n v="391"/>
    <s v="Shipped"/>
    <s v="Motorcycles"/>
    <n v="99"/>
    <n v="6.8799999999999955"/>
    <s v="S32_1374"/>
    <s v="The Sharp Gifts Warehouse"/>
    <n v="4085553659"/>
    <s v="3086 Ingle Ln."/>
    <s v="San Jose"/>
    <n v="94217"/>
    <x v="1"/>
    <s v="Frick"/>
    <s v="Sue"/>
    <s v="Medium"/>
  </r>
  <r>
    <n v="10250"/>
    <n v="31"/>
    <n v="91.34"/>
    <n v="9"/>
    <n v="2831.54"/>
    <d v="2023-03-11T00:00:00"/>
    <n v="391"/>
    <s v="Shipped"/>
    <s v="Planes"/>
    <n v="91"/>
    <n v="0.34000000000000341"/>
    <s v="S700_1691"/>
    <s v="The Sharp Gifts Warehouse"/>
    <n v="4085553659"/>
    <s v="3086 Ingle Ln."/>
    <s v="San Jose"/>
    <n v="94217"/>
    <x v="1"/>
    <s v="Frick"/>
    <s v="Sue"/>
    <s v="Small"/>
  </r>
  <r>
    <n v="10228"/>
    <n v="31"/>
    <n v="102.63"/>
    <n v="4"/>
    <n v="3181.53"/>
    <d v="2023-01-10T00:00:00"/>
    <n v="451"/>
    <s v="Shipped"/>
    <s v="Vintage Cars"/>
    <n v="104"/>
    <n v="-1.3700000000000045"/>
    <s v="S18_3136"/>
    <s v="Cambridge Collectables Co."/>
    <n v="6175555555"/>
    <s v="4658 Baden Av."/>
    <s v="Cambridge"/>
    <n v="51247"/>
    <x v="1"/>
    <s v="Tseng"/>
    <s v="Kyung"/>
    <s v="Medium"/>
  </r>
  <r>
    <n v="10227"/>
    <n v="31"/>
    <n v="48.52"/>
    <n v="2"/>
    <n v="1504.12"/>
    <d v="2023-01-02T00:00:00"/>
    <n v="459"/>
    <s v="Shipped"/>
    <s v="Vintage Cars"/>
    <n v="53"/>
    <n v="-4.4799999999999969"/>
    <s v="S18_1367"/>
    <s v="Saveley &amp; Henriot, Co."/>
    <s v="78.32.5555"/>
    <s v="2, rue du Commerce"/>
    <s v="Lyon"/>
    <n v="69004"/>
    <x v="4"/>
    <s v="Saveley"/>
    <s v="Mary"/>
    <s v="Small"/>
  </r>
  <r>
    <n v="10222"/>
    <n v="31"/>
    <n v="62.67"/>
    <n v="15"/>
    <n v="1942.77"/>
    <d v="2022-12-19T00:00:00"/>
    <n v="473"/>
    <s v="Shipped"/>
    <s v="Ships"/>
    <n v="66"/>
    <n v="-3.3299999999999983"/>
    <s v="S700_1138"/>
    <s v="Collectable Mini Designs Co."/>
    <n v="7605558146"/>
    <s v="361 Furth Circle"/>
    <s v="San Diego"/>
    <n v="91217"/>
    <x v="1"/>
    <s v="Thompson"/>
    <s v="Valarie"/>
    <s v="Small"/>
  </r>
  <r>
    <n v="10222"/>
    <n v="31"/>
    <n v="95.34"/>
    <n v="17"/>
    <n v="2955.54"/>
    <d v="2022-12-19T00:00:00"/>
    <n v="473"/>
    <s v="Shipped"/>
    <s v="Ships"/>
    <n v="99"/>
    <n v="-3.6599999999999966"/>
    <s v="S700_3962"/>
    <s v="Collectable Mini Designs Co."/>
    <n v="7605558146"/>
    <s v="361 Furth Circle"/>
    <s v="San Diego"/>
    <n v="91217"/>
    <x v="1"/>
    <s v="Thompson"/>
    <s v="Valarie"/>
    <s v="Small"/>
  </r>
  <r>
    <n v="10222"/>
    <n v="31"/>
    <n v="45.69"/>
    <n v="7"/>
    <n v="1416.39"/>
    <d v="2022-12-19T00:00:00"/>
    <n v="473"/>
    <s v="Shipped"/>
    <s v="Planes"/>
    <n v="49"/>
    <n v="-3.3100000000000023"/>
    <s v="S72_1253"/>
    <s v="Collectable Mini Designs Co."/>
    <n v="7605558146"/>
    <s v="361 Furth Circle"/>
    <s v="San Diego"/>
    <n v="91217"/>
    <x v="1"/>
    <s v="Thompson"/>
    <s v="Valarie"/>
    <s v="Small"/>
  </r>
  <r>
    <n v="10217"/>
    <n v="31"/>
    <n v="88"/>
    <n v="6"/>
    <n v="2728"/>
    <d v="2022-12-04T00:00:00"/>
    <n v="488"/>
    <s v="Shipped"/>
    <s v="Classic Cars"/>
    <n v="101"/>
    <n v="-13"/>
    <s v="S700_2824"/>
    <s v="Handji Gifts&amp; Co"/>
    <s v="+65 224 1555"/>
    <s v="Village Close - 106 Linden Road Sandown"/>
    <s v="Singapore"/>
    <n v="69045"/>
    <x v="0"/>
    <s v="Victorino"/>
    <s v="Wendy"/>
    <s v="Small"/>
  </r>
  <r>
    <n v="10215"/>
    <n v="31"/>
    <n v="58.71"/>
    <n v="6"/>
    <n v="1820.01"/>
    <d v="2022-11-29T00:00:00"/>
    <n v="493"/>
    <s v="Shipped"/>
    <s v="Vintage Cars"/>
    <n v="62"/>
    <n v="-3.2899999999999991"/>
    <s v="S18_2957"/>
    <s v="West Coast Collectables Co."/>
    <n v="3105553722"/>
    <s v="3675 Furth Circle"/>
    <s v="Burbank"/>
    <n v="94019"/>
    <x v="1"/>
    <s v="Thompson"/>
    <s v="Steve"/>
    <s v="Small"/>
  </r>
  <r>
    <n v="10210"/>
    <n v="31"/>
    <n v="184.5"/>
    <n v="17"/>
    <n v="5719.5"/>
    <d v="2022-11-12T00:00:00"/>
    <n v="510"/>
    <s v="Shipped"/>
    <s v="Planes"/>
    <n v="157"/>
    <n v="27.5"/>
    <s v="S18_1662"/>
    <s v="Osaka Souveniers Co."/>
    <s v="+81 06 6342 5555"/>
    <s v="Dojima Avanza 4F, 1-6-20 Dojima, Kita-ku"/>
    <s v="Osaka"/>
    <s v="530-0003"/>
    <x v="7"/>
    <s v="Kentary"/>
    <s v="Mory"/>
    <s v="Medium"/>
  </r>
  <r>
    <n v="10210"/>
    <n v="31"/>
    <n v="86.4"/>
    <n v="13"/>
    <n v="2678.4"/>
    <d v="2022-11-12T00:00:00"/>
    <n v="510"/>
    <s v="Shipped"/>
    <s v="Planes"/>
    <n v="80"/>
    <n v="6.4000000000000057"/>
    <s v="S700_3167"/>
    <s v="Osaka Souveniers Co."/>
    <s v="+81 06 6342 5555"/>
    <s v="Dojima Avanza 4F, 1-6-20 Dojima, Kita-ku"/>
    <s v="Osaka"/>
    <s v="530-0003"/>
    <x v="7"/>
    <s v="Kentary"/>
    <s v="Mory"/>
    <s v="Small"/>
  </r>
  <r>
    <n v="10107"/>
    <n v="31"/>
    <n v="131.49"/>
    <n v="15"/>
    <n v="4076.19"/>
    <d v="2022-10-09T00:00:00"/>
    <n v="544"/>
    <s v="Shipped"/>
    <s v="Classic Cars"/>
    <n v="147"/>
    <n v="-15.509999999999991"/>
    <s v="S10_4962"/>
    <s v="Diecast Collectables"/>
    <n v="6175552555"/>
    <s v="6251 Ingle Ln."/>
    <s v="Boston"/>
    <n v="51003"/>
    <x v="1"/>
    <s v="Franco"/>
    <s v="Valarie"/>
    <s v="Medium"/>
  </r>
  <r>
    <n v="10184"/>
    <n v="31"/>
    <n v="60.11"/>
    <n v="3"/>
    <n v="1863.41"/>
    <d v="2022-09-14T00:00:00"/>
    <n v="569"/>
    <s v="Shipped"/>
    <s v="Classic Cars"/>
    <n v="57"/>
    <n v="3.1099999999999994"/>
    <s v="S24_1444"/>
    <s v="Iberia Gift Imports, Corp."/>
    <s v="(95) 555 82 82"/>
    <s v="C/ Romero, 33"/>
    <s v="Sevilla"/>
    <n v="41101"/>
    <x v="8"/>
    <s v="Roel"/>
    <s v="Jose Pedro"/>
    <s v="Small"/>
  </r>
  <r>
    <n v="10182"/>
    <n v="31"/>
    <n v="36.74"/>
    <n v="5"/>
    <n v="1138.94"/>
    <d v="2022-09-12T00:00:00"/>
    <n v="571"/>
    <s v="Shipped"/>
    <s v="Vintage Cars"/>
    <n v="44"/>
    <n v="-7.259999999999998"/>
    <s v="S24_2022"/>
    <s v="Mini Gifts Distributors Ltd."/>
    <n v="4155551450"/>
    <s v="5677 Strong St."/>
    <s v="San Rafael"/>
    <n v="97562"/>
    <x v="1"/>
    <s v="Nelson"/>
    <s v="Valarie"/>
    <s v="Small"/>
  </r>
  <r>
    <n v="10177"/>
    <n v="31"/>
    <n v="88.34"/>
    <n v="10"/>
    <n v="2738.54"/>
    <d v="2022-09-07T00:00:00"/>
    <n v="576"/>
    <s v="Shipped"/>
    <s v="Ships"/>
    <n v="86"/>
    <n v="2.3400000000000034"/>
    <s v="S700_1938"/>
    <s v="CAF Imports"/>
    <s v="+34 913 728 555"/>
    <s v="Merchants House, 27-30 Merchant's Quay"/>
    <s v="Madrid"/>
    <n v="28023"/>
    <x v="8"/>
    <s v="Fernandez"/>
    <s v="Jesus"/>
    <s v="Small"/>
  </r>
  <r>
    <n v="10173"/>
    <n v="31"/>
    <n v="144.93"/>
    <n v="10"/>
    <n v="4492.83"/>
    <d v="2022-09-05T00:00:00"/>
    <n v="578"/>
    <s v="Shipped"/>
    <s v="Vintage Cars"/>
    <n v="127"/>
    <n v="17.930000000000007"/>
    <s v="S18_2325"/>
    <s v="Rovelli Gifts"/>
    <s v="035-640555"/>
    <s v="Via Ludovico il Moro 22"/>
    <s v="Bergamo"/>
    <n v="24100"/>
    <x v="6"/>
    <s v="Rovelli"/>
    <s v="Giovanni"/>
    <s v="Medium"/>
  </r>
  <r>
    <n v="10173"/>
    <n v="31"/>
    <n v="89.01"/>
    <n v="1"/>
    <n v="2759.31"/>
    <d v="2022-09-05T00:00:00"/>
    <n v="578"/>
    <s v="Shipped"/>
    <s v="Vintage Cars"/>
    <n v="104"/>
    <n v="-14.989999999999995"/>
    <s v="S18_3136"/>
    <s v="Rovelli Gifts"/>
    <s v="035-640555"/>
    <s v="Via Ludovico il Moro 22"/>
    <s v="Bergamo"/>
    <n v="24100"/>
    <x v="6"/>
    <s v="Rovelli"/>
    <s v="Giovanni"/>
    <s v="Small"/>
  </r>
  <r>
    <n v="10173"/>
    <n v="31"/>
    <n v="31.53"/>
    <n v="9"/>
    <n v="977.43"/>
    <d v="2022-09-05T00:00:00"/>
    <n v="578"/>
    <s v="Shipped"/>
    <s v="Vintage Cars"/>
    <n v="33"/>
    <n v="-1.4699999999999989"/>
    <s v="S24_1937"/>
    <s v="Rovelli Gifts"/>
    <s v="035-640555"/>
    <s v="Via Ludovico il Moro 22"/>
    <s v="Bergamo"/>
    <n v="24100"/>
    <x v="6"/>
    <s v="Rovelli"/>
    <s v="Giovanni"/>
    <s v="Small"/>
  </r>
  <r>
    <n v="10168"/>
    <n v="31"/>
    <n v="73.61"/>
    <n v="12"/>
    <n v="2281.91"/>
    <d v="2022-08-28T00:00:00"/>
    <n v="586"/>
    <s v="Shipped"/>
    <s v="Vintage Cars"/>
    <n v="68"/>
    <n v="5.6099999999999994"/>
    <s v="S32_4289"/>
    <s v="Technics Stores Inc."/>
    <n v="6505556809"/>
    <s v="9408 Furth Circle"/>
    <s v="Burlingame"/>
    <n v="94217"/>
    <x v="1"/>
    <s v="Hirano"/>
    <s v="Juri"/>
    <s v="Small"/>
  </r>
  <r>
    <n v="10168"/>
    <n v="31"/>
    <n v="110.69"/>
    <n v="16"/>
    <n v="3431.39"/>
    <d v="2022-08-28T00:00:00"/>
    <n v="586"/>
    <s v="Shipped"/>
    <s v="Planes"/>
    <n v="99"/>
    <n v="11.689999999999998"/>
    <s v="S700_2466"/>
    <s v="Technics Stores Inc."/>
    <n v="6505556809"/>
    <s v="9408 Furth Circle"/>
    <s v="Burlingame"/>
    <n v="94217"/>
    <x v="1"/>
    <s v="Hirano"/>
    <s v="Juri"/>
    <s v="Medium"/>
  </r>
  <r>
    <n v="10165"/>
    <n v="31"/>
    <n v="71.099999999999994"/>
    <n v="18"/>
    <n v="2204.1"/>
    <d v="2022-08-22T00:00:00"/>
    <n v="592"/>
    <s v="Shipped"/>
    <s v="Trucks and Buses"/>
    <n v="60"/>
    <n v="11.099999999999994"/>
    <s v="S18_2432"/>
    <s v="Dragon Souveniers, Ltd."/>
    <s v="+65 221 7555"/>
    <s v="Bronz Sok., Bronz Apt. 3/6 Tesvikiye"/>
    <s v="Singapore"/>
    <n v="79903"/>
    <x v="0"/>
    <s v="Natividad"/>
    <s v="Eric"/>
    <s v="Small"/>
  </r>
  <r>
    <n v="10163"/>
    <n v="31"/>
    <n v="107.39"/>
    <n v="2"/>
    <n v="3329.09"/>
    <d v="2022-08-20T00:00:00"/>
    <n v="594"/>
    <s v="Shipped"/>
    <s v="Vintage Cars"/>
    <n v="101"/>
    <n v="6.3900000000000006"/>
    <s v="S18_2949"/>
    <s v="Classic Legends Inc."/>
    <n v="2125558493"/>
    <s v="5905 Pompton St."/>
    <s v="NYC"/>
    <n v="10022"/>
    <x v="1"/>
    <s v="Hernandez"/>
    <s v="Maria"/>
    <s v="Medium"/>
  </r>
  <r>
    <n v="10300"/>
    <n v="31"/>
    <n v="58.78"/>
    <n v="4"/>
    <n v="1822.18"/>
    <d v="2022-08-04T00:00:00"/>
    <n v="610"/>
    <s v="Shipped"/>
    <s v="Classic Cars"/>
    <n v="61"/>
    <n v="-2.2199999999999989"/>
    <s v="S24_3371"/>
    <s v="Blauer See Auto, Co."/>
    <s v="+49 69 66 90 2555"/>
    <s v="Lyonerstr. 34"/>
    <s v="Frankfurt"/>
    <n v="60528"/>
    <x v="12"/>
    <s v="Keitel"/>
    <s v="Roland"/>
    <s v="Small"/>
  </r>
  <r>
    <n v="10154"/>
    <n v="31"/>
    <n v="91.17"/>
    <n v="2"/>
    <n v="2826.27"/>
    <d v="2022-08-02T00:00:00"/>
    <n v="612"/>
    <s v="Shipped"/>
    <s v="Vintage Cars"/>
    <n v="88"/>
    <n v="3.1700000000000017"/>
    <s v="S24_3151"/>
    <s v="Boards &amp; Toys Co."/>
    <n v="3105552373"/>
    <s v="4097 Douglas Av."/>
    <s v="Glendale"/>
    <n v="92561"/>
    <x v="1"/>
    <s v="Young"/>
    <s v="Leslie"/>
    <s v="Small"/>
  </r>
  <r>
    <n v="10153"/>
    <n v="31"/>
    <n v="117.47"/>
    <n v="7"/>
    <n v="3641.57"/>
    <d v="2022-07-28T00:00:00"/>
    <n v="617"/>
    <s v="Shipped"/>
    <s v="Vintage Cars"/>
    <n v="136"/>
    <n v="-18.53"/>
    <s v="S18_3140"/>
    <s v="Euro Shopping Channel"/>
    <s v="(91) 555 94 44"/>
    <s v="C/ Moralzarzal, 86"/>
    <s v="Madrid"/>
    <n v="28034"/>
    <x v="8"/>
    <s v="Freyre"/>
    <s v="Diego"/>
    <s v="Medium"/>
  </r>
  <r>
    <n v="10153"/>
    <n v="31"/>
    <n v="57.41"/>
    <n v="13"/>
    <n v="1779.71"/>
    <d v="2022-07-28T00:00:00"/>
    <n v="617"/>
    <s v="Shipped"/>
    <s v="Trains"/>
    <n v="58"/>
    <n v="-0.59000000000000341"/>
    <s v="S50_1514"/>
    <s v="Euro Shopping Channel"/>
    <s v="(91) 555 94 44"/>
    <s v="C/ Moralzarzal, 86"/>
    <s v="Madrid"/>
    <n v="28034"/>
    <x v="8"/>
    <s v="Freyre"/>
    <s v="Diego"/>
    <s v="Small"/>
  </r>
  <r>
    <n v="10153"/>
    <n v="31"/>
    <n v="87.48"/>
    <n v="8"/>
    <n v="2711.88"/>
    <d v="2022-07-28T00:00:00"/>
    <n v="617"/>
    <s v="Shipped"/>
    <s v="Ships"/>
    <n v="86"/>
    <n v="1.480000000000004"/>
    <s v="S700_1938"/>
    <s v="Euro Shopping Channel"/>
    <s v="(91) 555 94 44"/>
    <s v="C/ Moralzarzal, 86"/>
    <s v="Madrid"/>
    <n v="28034"/>
    <x v="8"/>
    <s v="Freyre"/>
    <s v="Diego"/>
    <s v="Small"/>
  </r>
  <r>
    <n v="10148"/>
    <n v="31"/>
    <n v="73.62"/>
    <n v="5"/>
    <n v="2282.2199999999998"/>
    <d v="2022-07-11T00:00:00"/>
    <n v="634"/>
    <s v="Shipped"/>
    <s v="Classic Cars"/>
    <n v="85"/>
    <n v="-11.379999999999995"/>
    <s v="S24_3191"/>
    <s v="Anna's Decorations, Ltd"/>
    <s v="02 9936 8555"/>
    <s v="201 Miller Street"/>
    <s v="North Sydney"/>
    <n v="2060"/>
    <x v="5"/>
    <s v="O'Hara"/>
    <s v="Anna"/>
    <s v="Small"/>
  </r>
  <r>
    <n v="10107"/>
    <n v="31"/>
    <n v="112.74"/>
    <n v="5"/>
    <n v="3494.94"/>
    <d v="2022-07-05T00:00:00"/>
    <n v="640"/>
    <s v="Shipped"/>
    <s v="Classic Cars"/>
    <n v="117"/>
    <n v="-4.2600000000000051"/>
    <s v="S12_3380"/>
    <s v="Collectables For Less Inc."/>
    <n v="6175558555"/>
    <s v="7825 Douglas Av."/>
    <s v="Brickhaven"/>
    <n v="58339"/>
    <x v="1"/>
    <s v="Nelson"/>
    <s v="Allen"/>
    <s v="Medium"/>
  </r>
  <r>
    <n v="10147"/>
    <n v="31"/>
    <n v="64.67"/>
    <n v="11"/>
    <n v="2004.77"/>
    <d v="2022-07-05T00:00:00"/>
    <n v="640"/>
    <s v="Shipped"/>
    <s v="Classic Cars"/>
    <n v="80"/>
    <n v="-15.329999999999998"/>
    <s v="S24_4620"/>
    <s v="Collectables For Less Inc."/>
    <n v="6175558555"/>
    <s v="7825 Douglas Av."/>
    <s v="Brickhaven"/>
    <n v="58339"/>
    <x v="1"/>
    <s v="Nelson"/>
    <s v="Allen"/>
    <s v="Small"/>
  </r>
  <r>
    <n v="10145"/>
    <n v="31"/>
    <n v="35.799999999999997"/>
    <n v="1"/>
    <n v="1109.8"/>
    <d v="2022-06-25T00:00:00"/>
    <n v="650"/>
    <s v="Shipped"/>
    <s v="Motorcycles"/>
    <n v="40"/>
    <n v="-4.2000000000000028"/>
    <s v="S32_2206"/>
    <s v="Toys4GrownUps.com"/>
    <n v="6265557265"/>
    <s v="78934 Hillside Dr."/>
    <s v="Pasadena"/>
    <n v="90003"/>
    <x v="1"/>
    <s v="Young"/>
    <s v="Julie"/>
    <s v="Small"/>
  </r>
  <r>
    <n v="10143"/>
    <n v="31"/>
    <n v="85.29"/>
    <n v="16"/>
    <n v="2643.99"/>
    <d v="2022-06-10T00:00:00"/>
    <n v="665"/>
    <s v="Shipped"/>
    <s v="Ships"/>
    <n v="72"/>
    <n v="13.290000000000006"/>
    <s v="S700_2610"/>
    <s v="Mini Creations Ltd."/>
    <n v="5085559555"/>
    <s v="4575 Hillside Dr."/>
    <s v="New Bedford"/>
    <n v="50553"/>
    <x v="1"/>
    <s v="Tam"/>
    <s v="Wing C"/>
    <s v="Small"/>
  </r>
  <r>
    <n v="10139"/>
    <n v="31"/>
    <n v="102.74"/>
    <n v="7"/>
    <n v="3184.94"/>
    <d v="2022-05-16T00:00:00"/>
    <n v="690"/>
    <s v="Shipped"/>
    <s v="Vintage Cars"/>
    <n v="102"/>
    <n v="0.73999999999999488"/>
    <s v="S18_1342"/>
    <s v="Souveniers And Things Co."/>
    <s v="+61 2 9495 8555"/>
    <s v="Monitor Money Building, 815 Pacific Hwy"/>
    <s v="Chatswood"/>
    <n v="2067"/>
    <x v="5"/>
    <s v="Huxley"/>
    <s v="Adrian"/>
    <s v="Medium"/>
  </r>
  <r>
    <n v="10137"/>
    <n v="31"/>
    <n v="165.3"/>
    <n v="4"/>
    <n v="5124.3"/>
    <d v="2022-05-10T00:00:00"/>
    <n v="696"/>
    <s v="Shipped"/>
    <s v="Classic Cars"/>
    <n v="141"/>
    <n v="24.300000000000011"/>
    <s v="S18_3685"/>
    <s v="Reims Collectables"/>
    <s v="26.47.1555"/>
    <s v="59 rue de l'Abbaye"/>
    <s v="Reims"/>
    <n v="51100"/>
    <x v="4"/>
    <s v="Henriot"/>
    <s v="Paul"/>
    <s v="Medium"/>
  </r>
  <r>
    <n v="10135"/>
    <n v="31"/>
    <n v="151.78"/>
    <n v="12"/>
    <n v="4705.18"/>
    <d v="2022-05-02T00:00:00"/>
    <n v="704"/>
    <s v="Shipped"/>
    <s v="Classic Cars"/>
    <n v="148"/>
    <n v="3.7800000000000011"/>
    <s v="S18_4721"/>
    <s v="Mini Gifts Distributors Ltd."/>
    <n v="4155551450"/>
    <s v="5677 Strong St."/>
    <s v="San Rafael"/>
    <n v="97562"/>
    <x v="1"/>
    <s v="Nelson"/>
    <s v="Valarie"/>
    <s v="Medium"/>
  </r>
  <r>
    <n v="10107"/>
    <n v="31"/>
    <n v="226.58"/>
    <n v="4"/>
    <n v="7023.98"/>
    <d v="2022-05-01T00:00:00"/>
    <n v="705"/>
    <s v="Shipped"/>
    <s v="Motorcycles"/>
    <n v="193"/>
    <n v="33.580000000000013"/>
    <s v="S10_4698"/>
    <s v="Lyon Souveniers"/>
    <s v="+33 1 46 62 7555"/>
    <s v="27 rue du Colonel Pierre Avia"/>
    <s v="Paris"/>
    <n v="75508"/>
    <x v="4"/>
    <s v="Da Cunha"/>
    <s v="Daniel"/>
    <s v="Large"/>
  </r>
  <r>
    <n v="10129"/>
    <n v="31"/>
    <n v="60"/>
    <n v="5"/>
    <n v="1860"/>
    <d v="2022-04-12T00:00:00"/>
    <n v="724"/>
    <s v="Shipped"/>
    <s v="Ships"/>
    <n v="66"/>
    <n v="-6"/>
    <s v="S700_1138"/>
    <s v="Stylish Desk Decors, Co."/>
    <s v="(171) 555-0297"/>
    <s v="35 King George"/>
    <s v="London"/>
    <s v="WX3 6FW"/>
    <x v="9"/>
    <s v="Brown"/>
    <s v="Ann"/>
    <s v="Small"/>
  </r>
  <r>
    <n v="10126"/>
    <n v="31"/>
    <n v="90.17"/>
    <n v="12"/>
    <n v="2795.27"/>
    <d v="2022-03-28T00:00:00"/>
    <n v="739"/>
    <s v="Shipped"/>
    <s v="Vintage Cars"/>
    <n v="101"/>
    <n v="-10.829999999999998"/>
    <s v="S18_2949"/>
    <s v="Corrida Auto Replicas, Ltd"/>
    <s v="(91) 555 22 82"/>
    <s v="C/ Araquil, 67"/>
    <s v="Madrid"/>
    <n v="28023"/>
    <x v="8"/>
    <s v="Sommer"/>
    <s v="MartÂ¡n"/>
    <s v="Small"/>
  </r>
  <r>
    <n v="10122"/>
    <n v="31"/>
    <n v="132.29"/>
    <n v="1"/>
    <n v="4100.99"/>
    <d v="2022-03-08T00:00:00"/>
    <n v="759"/>
    <s v="Shipped"/>
    <s v="Classic Cars"/>
    <n v="142"/>
    <n v="-9.710000000000008"/>
    <s v="S18_1984"/>
    <s v="Marseille Mini Autos"/>
    <s v="91.24.4555"/>
    <s v="12, rue des Bouchers"/>
    <s v="Marseille"/>
    <n v="13008"/>
    <x v="4"/>
    <s v="Lebihan"/>
    <s v="Laurence"/>
    <s v="Medium"/>
  </r>
  <r>
    <n v="10122"/>
    <n v="31"/>
    <n v="44.66"/>
    <n v="17"/>
    <n v="1384.46"/>
    <d v="2022-03-08T00:00:00"/>
    <n v="759"/>
    <s v="Shipped"/>
    <s v="Motorcycles"/>
    <n v="40"/>
    <n v="4.6599999999999966"/>
    <s v="S32_2206"/>
    <s v="Marseille Mini Autos"/>
    <s v="91.24.4555"/>
    <s v="12, rue des Bouchers"/>
    <s v="Marseille"/>
    <n v="13008"/>
    <x v="4"/>
    <s v="Lebihan"/>
    <s v="Laurence"/>
    <s v="Small"/>
  </r>
  <r>
    <n v="10107"/>
    <n v="31"/>
    <n v="138.88"/>
    <n v="8"/>
    <n v="4305.28"/>
    <d v="2022-02-01T00:00:00"/>
    <n v="794"/>
    <s v="Shipped"/>
    <s v="Classic Cars"/>
    <n v="147"/>
    <n v="-8.1200000000000045"/>
    <s v="S10_4962"/>
    <s v="La Corne D'abondance, Co."/>
    <s v="(1) 42.34.2555"/>
    <s v="265, boulevard Charonne"/>
    <s v="Paris"/>
    <n v="75012"/>
    <x v="4"/>
    <s v="Bertrand"/>
    <s v="Marie"/>
    <s v="Medium"/>
  </r>
  <r>
    <n v="10110"/>
    <n v="31"/>
    <n v="163.69"/>
    <n v="1"/>
    <n v="5074.3900000000003"/>
    <d v="2022-01-18T00:00:00"/>
    <n v="808"/>
    <s v="Shipped"/>
    <s v="Vintage Cars"/>
    <n v="168"/>
    <n v="-4.3100000000000023"/>
    <s v="S18_2795"/>
    <s v="AV Stores, Co."/>
    <s v="(171) 555-1555"/>
    <s v="Fauntleroy Circus"/>
    <s v="Manchester"/>
    <s v="EC2 5NT"/>
    <x v="9"/>
    <s v="Ashworth"/>
    <s v="Victoria"/>
    <s v="Medium"/>
  </r>
  <r>
    <n v="10108"/>
    <n v="31"/>
    <n v="68.709999999999994"/>
    <n v="10"/>
    <n v="2130.0100000000002"/>
    <d v="2022-01-03T00:00:00"/>
    <n v="823"/>
    <s v="Shipped"/>
    <s v="Classic Cars"/>
    <n v="80"/>
    <n v="-11.290000000000006"/>
    <s v="S24_4620"/>
    <s v="Cruz &amp; Sons Co."/>
    <s v="+63 2 555 3587"/>
    <s v="15 McCallum Street - NatWest Center #13-03"/>
    <s v="Makati City"/>
    <s v="1227 MM"/>
    <x v="18"/>
    <s v="Cruz"/>
    <s v="Arnold"/>
    <s v="Small"/>
  </r>
  <r>
    <n v="10108"/>
    <n v="31"/>
    <n v="118.38"/>
    <n v="16"/>
    <n v="3669.78"/>
    <d v="2022-01-03T00:00:00"/>
    <n v="823"/>
    <s v="Shipped"/>
    <s v="Motorcycles"/>
    <n v="102"/>
    <n v="16.379999999999995"/>
    <s v="S32_4485"/>
    <s v="Cruz &amp; Sons Co."/>
    <s v="+63 2 555 3587"/>
    <s v="15 McCallum Street - NatWest Center #13-03"/>
    <s v="Makati City"/>
    <s v="1227 MM"/>
    <x v="18"/>
    <s v="Cruz"/>
    <s v="Arnold"/>
    <s v="Medium"/>
  </r>
  <r>
    <n v="10106"/>
    <n v="31"/>
    <n v="52.6"/>
    <n v="14"/>
    <n v="1630.6"/>
    <d v="2021-12-17T00:00:00"/>
    <n v="840"/>
    <s v="Shipped"/>
    <s v="Vintage Cars"/>
    <n v="65"/>
    <n v="-12.399999999999999"/>
    <s v="S24_3420"/>
    <s v="Rovelli Gifts"/>
    <s v="035-640555"/>
    <s v="Via Ludovico il Moro 22"/>
    <s v="Bergamo"/>
    <n v="24100"/>
    <x v="6"/>
    <s v="Rovelli"/>
    <s v="Giovanni"/>
    <s v="Small"/>
  </r>
  <r>
    <n v="10106"/>
    <n v="31"/>
    <n v="106.87"/>
    <n v="7"/>
    <n v="3312.97"/>
    <d v="2021-12-17T00:00:00"/>
    <n v="840"/>
    <s v="Shipped"/>
    <s v="Planes"/>
    <n v="91"/>
    <n v="15.870000000000005"/>
    <s v="S700_1691"/>
    <s v="Rovelli Gifts"/>
    <s v="035-640555"/>
    <s v="Via Ludovico il Moro 22"/>
    <s v="Bergamo"/>
    <n v="24100"/>
    <x v="6"/>
    <s v="Rovelli"/>
    <s v="Giovanni"/>
    <s v="Medium"/>
  </r>
  <r>
    <n v="10105"/>
    <n v="31"/>
    <n v="65.77"/>
    <n v="3"/>
    <n v="2038.87"/>
    <d v="2021-12-11T00:00:00"/>
    <n v="846"/>
    <s v="Shipped"/>
    <s v="Ships"/>
    <n v="72"/>
    <n v="-6.230000000000004"/>
    <s v="S700_2610"/>
    <s v="Danish Wholesale Imports"/>
    <s v="31 12 3555"/>
    <s v="Vinb'ltet 34"/>
    <s v="Kobenhavn"/>
    <n v="1734"/>
    <x v="11"/>
    <s v="Petersen"/>
    <s v="Jytte"/>
    <s v="Small"/>
  </r>
  <r>
    <n v="10103"/>
    <n v="31"/>
    <n v="104.01"/>
    <n v="3"/>
    <n v="3224.31"/>
    <d v="2021-11-29T00:00:00"/>
    <n v="858"/>
    <s v="Shipped"/>
    <s v="Trucks and Buses"/>
    <n v="96"/>
    <n v="8.0100000000000051"/>
    <s v="S32_1268"/>
    <s v="Baane Mini Imports"/>
    <s v="07-98 9555"/>
    <s v="Erling Skakkes gate 78"/>
    <s v="Stavern"/>
    <n v="4110"/>
    <x v="17"/>
    <s v="Bergulfsen"/>
    <s v="Jonas"/>
    <s v="Medium"/>
  </r>
  <r>
    <n v="10107"/>
    <n v="32"/>
    <n v="119.77"/>
    <n v="10"/>
    <n v="3832.64"/>
    <d v="2024-03-17T00:00:00"/>
    <n v="19"/>
    <s v="Shipped"/>
    <s v="Classic Cars"/>
    <n v="115"/>
    <n v="4.769999999999996"/>
    <s v="S12_4675"/>
    <s v="Salzburg Collectables"/>
    <s v="6562-9555"/>
    <s v="Geislweg 14"/>
    <s v="Salzburg"/>
    <n v="5020"/>
    <x v="3"/>
    <s v="Pipps"/>
    <s v="Georg"/>
    <s v="Medium"/>
  </r>
  <r>
    <n v="10416"/>
    <n v="32"/>
    <n v="87.6"/>
    <n v="1"/>
    <n v="2803.2"/>
    <d v="2024-03-10T00:00:00"/>
    <n v="26"/>
    <s v="Shipped"/>
    <s v="Motorcycles"/>
    <n v="76"/>
    <n v="11.599999999999994"/>
    <s v="S24_2000"/>
    <s v="L'ordine Souveniers"/>
    <s v="0522-556555"/>
    <s v="Strada Provinciale 124"/>
    <s v="Reggio Emilia"/>
    <n v="42100"/>
    <x v="6"/>
    <s v="Moroni"/>
    <s v="Maurizio"/>
    <s v="Small"/>
  </r>
  <r>
    <n v="10415"/>
    <n v="32"/>
    <n v="95.95"/>
    <n v="4"/>
    <n v="3070.4"/>
    <d v="2024-03-09T00:00:00"/>
    <n v="27"/>
    <s v="Disputed"/>
    <s v="Ships"/>
    <n v="90"/>
    <n v="5.9500000000000028"/>
    <s v="S700_2047"/>
    <s v="Australian Collectables, Ltd"/>
    <s v="61-9-3844-6555"/>
    <s v="7 Allen Street"/>
    <s v="Glen Waverly"/>
    <n v="3150"/>
    <x v="5"/>
    <s v="Connery"/>
    <s v="Sean"/>
    <s v="Medium"/>
  </r>
  <r>
    <n v="10397"/>
    <n v="32"/>
    <n v="80.55"/>
    <n v="5"/>
    <n v="2577.6"/>
    <d v="2024-01-28T00:00:00"/>
    <n v="68"/>
    <s v="Shipped"/>
    <s v="Ships"/>
    <n v="86"/>
    <n v="-5.4500000000000028"/>
    <s v="S700_1938"/>
    <s v="Alpha Cognac"/>
    <s v="61.77.6555"/>
    <s v="1 rue Alsace-Lorraine"/>
    <s v="Toulouse"/>
    <n v="31000"/>
    <x v="4"/>
    <s v="Roulet"/>
    <s v="Annette"/>
    <s v="Small"/>
  </r>
  <r>
    <n v="10107"/>
    <n v="32"/>
    <n v="105.33"/>
    <n v="2"/>
    <n v="3370.56"/>
    <d v="2024-01-17T00:00:00"/>
    <n v="79"/>
    <s v="Shipped"/>
    <s v="Classic Cars"/>
    <n v="136"/>
    <n v="-30.67"/>
    <s v="S10_4757"/>
    <s v="Lyon Souveniers"/>
    <s v="+33 1 46 62 7555"/>
    <s v="27 rue du Colonel Pierre Avia"/>
    <s v="Paris"/>
    <n v="75508"/>
    <x v="4"/>
    <s v="Da Cunha"/>
    <s v="Daniel"/>
    <s v="Medium"/>
  </r>
  <r>
    <n v="10391"/>
    <n v="32"/>
    <n v="45.25"/>
    <n v="6"/>
    <n v="1448"/>
    <d v="2024-01-09T00:00:00"/>
    <n v="87"/>
    <s v="Shipped"/>
    <s v="Vintage Cars"/>
    <n v="101"/>
    <n v="-55.75"/>
    <s v="S18_2949"/>
    <s v="Anna's Decorations, Ltd"/>
    <s v="02 9936 8555"/>
    <s v="201 Miller Street"/>
    <s v="North Sydney"/>
    <n v="2060"/>
    <x v="5"/>
    <s v="O'Hara"/>
    <s v="Anna"/>
    <s v="Small"/>
  </r>
  <r>
    <n v="10386"/>
    <n v="32"/>
    <n v="94.34"/>
    <n v="17"/>
    <n v="3018.88"/>
    <d v="2024-01-01T00:00:00"/>
    <n v="95"/>
    <s v="Resolved"/>
    <s v="Planes"/>
    <n v="80"/>
    <n v="14.340000000000003"/>
    <s v="S700_3167"/>
    <s v="Euro Shopping Channel"/>
    <s v="(91) 555 94 44"/>
    <s v="C/ Moralzarzal, 86"/>
    <s v="Madrid"/>
    <n v="28034"/>
    <x v="8"/>
    <s v="Freyre"/>
    <s v="Diego"/>
    <s v="Medium"/>
  </r>
  <r>
    <n v="10383"/>
    <n v="32"/>
    <n v="53.18"/>
    <n v="5"/>
    <n v="1701.76"/>
    <d v="2023-12-22T00:00:00"/>
    <n v="105"/>
    <s v="Shipped"/>
    <s v="Trucks and Buses"/>
    <n v="54"/>
    <n v="-0.82000000000000028"/>
    <s v="S32_2509"/>
    <s v="Euro Shopping Channel"/>
    <s v="(91) 555 94 44"/>
    <s v="C/ Moralzarzal, 86"/>
    <s v="Madrid"/>
    <n v="28034"/>
    <x v="8"/>
    <s v="Freyre"/>
    <s v="Diego"/>
    <s v="Small"/>
  </r>
  <r>
    <n v="10107"/>
    <n v="32"/>
    <n v="66.58"/>
    <n v="13"/>
    <n v="2130.56"/>
    <d v="2023-12-17T00:00:00"/>
    <n v="110"/>
    <s v="Shipped"/>
    <s v="Trucks and Buses"/>
    <n v="118"/>
    <n v="-51.42"/>
    <s v="S12_4473"/>
    <s v="Mini Gifts Distributors Ltd."/>
    <n v="4155551450"/>
    <s v="5677 Strong St."/>
    <s v="San Rafael"/>
    <n v="97562"/>
    <x v="1"/>
    <s v="Nelson"/>
    <s v="Valarie"/>
    <s v="Small"/>
  </r>
  <r>
    <n v="10380"/>
    <n v="32"/>
    <n v="105.52"/>
    <n v="1"/>
    <n v="3376.64"/>
    <d v="2023-12-16T00:00:00"/>
    <n v="111"/>
    <s v="Shipped"/>
    <s v="Vintage Cars"/>
    <n v="92"/>
    <n v="13.519999999999996"/>
    <s v="S18_4409"/>
    <s v="Euro Shopping Channel"/>
    <s v="(91) 555 94 44"/>
    <s v="C/ Moralzarzal, 86"/>
    <s v="Madrid"/>
    <n v="28034"/>
    <x v="8"/>
    <s v="Freyre"/>
    <s v="Diego"/>
    <s v="Medium"/>
  </r>
  <r>
    <n v="10380"/>
    <n v="32"/>
    <n v="70.56"/>
    <n v="4"/>
    <n v="2257.92"/>
    <d v="2023-12-16T00:00:00"/>
    <n v="111"/>
    <s v="Shipped"/>
    <s v="Vintage Cars"/>
    <n v="33"/>
    <n v="37.56"/>
    <s v="S24_1937"/>
    <s v="Euro Shopping Channel"/>
    <s v="(91) 555 94 44"/>
    <s v="C/ Moralzarzal, 86"/>
    <s v="Madrid"/>
    <n v="28034"/>
    <x v="8"/>
    <s v="Freyre"/>
    <s v="Diego"/>
    <s v="Small"/>
  </r>
  <r>
    <n v="10379"/>
    <n v="32"/>
    <n v="70.83"/>
    <n v="4"/>
    <n v="2266.56"/>
    <d v="2023-12-10T00:00:00"/>
    <n v="117"/>
    <s v="Shipped"/>
    <s v="Classic Cars"/>
    <n v="141"/>
    <n v="-70.17"/>
    <s v="S18_3685"/>
    <s v="Euro Shopping Channel"/>
    <s v="(91) 555 94 44"/>
    <s v="C/ Moralzarzal, 86"/>
    <s v="Madrid"/>
    <n v="28034"/>
    <x v="8"/>
    <s v="Freyre"/>
    <s v="Diego"/>
    <s v="Small"/>
  </r>
  <r>
    <n v="10379"/>
    <n v="32"/>
    <n v="124.08"/>
    <n v="3"/>
    <n v="3970.56"/>
    <d v="2023-12-10T00:00:00"/>
    <n v="117"/>
    <s v="Shipped"/>
    <s v="Classic Cars"/>
    <n v="50"/>
    <n v="74.08"/>
    <s v="S24_1628"/>
    <s v="Euro Shopping Channel"/>
    <s v="(91) 555 94 44"/>
    <s v="C/ Moralzarzal, 86"/>
    <s v="Madrid"/>
    <n v="28034"/>
    <x v="8"/>
    <s v="Freyre"/>
    <s v="Diego"/>
    <s v="Medium"/>
  </r>
  <r>
    <n v="10373"/>
    <n v="32"/>
    <n v="84.41"/>
    <n v="15"/>
    <n v="2701.12"/>
    <d v="2023-12-01T00:00:00"/>
    <n v="126"/>
    <s v="Shipped"/>
    <s v="Ships"/>
    <n v="90"/>
    <n v="-5.5900000000000034"/>
    <s v="S700_2047"/>
    <s v="Oulu Toy Supplies, Inc."/>
    <s v="981-443655"/>
    <s v="Torikatu 38"/>
    <s v="Oulu"/>
    <n v="90110"/>
    <x v="15"/>
    <s v="Koskitalo"/>
    <s v="Pirkko"/>
    <s v="Small"/>
  </r>
  <r>
    <n v="10107"/>
    <n v="32"/>
    <n v="111.27"/>
    <n v="6"/>
    <n v="3560.64"/>
    <d v="2023-11-23T00:00:00"/>
    <n v="134"/>
    <s v="Shipped"/>
    <s v="Classic Cars"/>
    <n v="207"/>
    <n v="-95.73"/>
    <s v="S12_1108"/>
    <s v="Mini Gifts Distributors Ltd."/>
    <n v="4155551450"/>
    <s v="5677 Strong St."/>
    <s v="San Rafael"/>
    <n v="97562"/>
    <x v="1"/>
    <s v="Nelson"/>
    <s v="Valarie"/>
    <s v="Medium"/>
  </r>
  <r>
    <n v="10369"/>
    <n v="32"/>
    <n v="98.63"/>
    <n v="7"/>
    <n v="3156.16"/>
    <d v="2023-11-20T00:00:00"/>
    <n v="137"/>
    <s v="Shipped"/>
    <s v="Vintage Cars"/>
    <n v="53"/>
    <n v="45.629999999999995"/>
    <s v="S18_1367"/>
    <s v="Collectables For Less Inc."/>
    <n v="6175558555"/>
    <s v="7825 Douglas Av."/>
    <s v="Brickhaven"/>
    <n v="58339"/>
    <x v="1"/>
    <s v="Nelson"/>
    <s v="Allen"/>
    <s v="Medium"/>
  </r>
  <r>
    <n v="10367"/>
    <n v="32"/>
    <n v="94.79"/>
    <n v="7"/>
    <n v="3033.28"/>
    <d v="2023-11-12T00:00:00"/>
    <n v="145"/>
    <s v="Resolved"/>
    <s v="Vintage Cars"/>
    <n v="168"/>
    <n v="-73.209999999999994"/>
    <s v="S18_2795"/>
    <s v="Toys4GrownUps.com"/>
    <n v="6265557265"/>
    <s v="78934 Hillside Dr."/>
    <s v="Pasadena"/>
    <n v="90003"/>
    <x v="1"/>
    <s v="Young"/>
    <s v="Julie"/>
    <s v="Medium"/>
  </r>
  <r>
    <n v="10363"/>
    <n v="32"/>
    <n v="89.12"/>
    <n v="12"/>
    <n v="2851.84"/>
    <d v="2023-11-06T00:00:00"/>
    <n v="151"/>
    <s v="Shipped"/>
    <s v="Motorcycles"/>
    <n v="62"/>
    <n v="27.120000000000005"/>
    <s v="S18_3782"/>
    <s v="Suominen Souveniers"/>
    <s v="+358 9 8045 555"/>
    <s v="Software Engineering Center, SEC Oy"/>
    <s v="Espoo"/>
    <s v="FIN-02271"/>
    <x v="15"/>
    <s v="Suominen"/>
    <s v="Kalle"/>
    <s v="Small"/>
  </r>
  <r>
    <n v="10107"/>
    <n v="32"/>
    <n v="177.87"/>
    <n v="10"/>
    <n v="5691.84"/>
    <d v="2023-10-10T00:00:00"/>
    <n v="178"/>
    <s v="Shipped"/>
    <s v="Classic Cars"/>
    <n v="214"/>
    <n v="-36.129999999999995"/>
    <s v="S10_1949"/>
    <s v="Mini Gifts Distributors Ltd."/>
    <n v="4155551450"/>
    <s v="5677 Strong St."/>
    <s v="San Rafael"/>
    <n v="97562"/>
    <x v="1"/>
    <s v="Nelson"/>
    <s v="Valarie"/>
    <s v="Medium"/>
  </r>
  <r>
    <n v="10358"/>
    <n v="32"/>
    <n v="93.49"/>
    <n v="12"/>
    <n v="2991.68"/>
    <d v="2023-10-10T00:00:00"/>
    <n v="178"/>
    <s v="Shipped"/>
    <s v="Classic Cars"/>
    <n v="169"/>
    <n v="-75.510000000000005"/>
    <s v="S18_3232"/>
    <s v="Euro Shopping Channel"/>
    <s v="(91) 555 94 44"/>
    <s v="C/ Moralzarzal, 86"/>
    <s v="Madrid"/>
    <n v="28034"/>
    <x v="8"/>
    <s v="Freyre"/>
    <s v="Diego"/>
    <s v="Small"/>
  </r>
  <r>
    <n v="10355"/>
    <n v="32"/>
    <n v="165.71"/>
    <n v="8"/>
    <n v="5302.72"/>
    <d v="2023-10-07T00:00:00"/>
    <n v="181"/>
    <s v="Shipped"/>
    <s v="Classic Cars"/>
    <n v="140"/>
    <n v="25.710000000000008"/>
    <s v="S24_3856"/>
    <s v="Euro Shopping Channel"/>
    <s v="(91) 555 94 44"/>
    <s v="C/ Moralzarzal, 86"/>
    <s v="Madrid"/>
    <n v="28034"/>
    <x v="8"/>
    <s v="Freyre"/>
    <s v="Diego"/>
    <s v="Medium"/>
  </r>
  <r>
    <n v="10341"/>
    <n v="32"/>
    <n v="103.35"/>
    <n v="6"/>
    <n v="3307.2"/>
    <d v="2023-09-24T00:00:00"/>
    <n v="194"/>
    <s v="Shipped"/>
    <s v="Motorcycles"/>
    <n v="69"/>
    <n v="34.349999999999994"/>
    <s v="S24_2360"/>
    <s v="Salzburg Collectables"/>
    <s v="6562-9555"/>
    <s v="Geislweg 14"/>
    <s v="Salzburg"/>
    <n v="5020"/>
    <x v="3"/>
    <s v="Pipps"/>
    <s v="Georg"/>
    <s v="Medium"/>
  </r>
  <r>
    <n v="10331"/>
    <n v="32"/>
    <n v="157.08000000000001"/>
    <n v="4"/>
    <n v="5026.5600000000004"/>
    <d v="2023-09-17T00:00:00"/>
    <n v="201"/>
    <s v="Shipped"/>
    <s v="Motorcycles"/>
    <n v="102"/>
    <n v="55.080000000000013"/>
    <s v="S32_4485"/>
    <s v="Motor Mint Distributors Inc."/>
    <n v="2155559857"/>
    <s v="11328 Douglas Av."/>
    <s v="Philadelphia"/>
    <n v="71270"/>
    <x v="1"/>
    <s v="Hernandez"/>
    <s v="Rosa"/>
    <s v="Medium"/>
  </r>
  <r>
    <n v="10326"/>
    <n v="32"/>
    <n v="118.99"/>
    <n v="6"/>
    <n v="3807.68"/>
    <d v="2023-09-09T00:00:00"/>
    <n v="209"/>
    <s v="Shipped"/>
    <s v="Trains"/>
    <n v="100"/>
    <n v="18.989999999999995"/>
    <s v="S18_3259"/>
    <s v="Volvo Model Replicas, Co"/>
    <s v="0921-12 3555"/>
    <s v="BerguvsvÂ„gen  8"/>
    <s v="Lule"/>
    <s v="S-958 22"/>
    <x v="10"/>
    <s v="Berglund"/>
    <s v="Christina"/>
    <s v="Medium"/>
  </r>
  <r>
    <n v="10348"/>
    <n v="32"/>
    <n v="82.83"/>
    <n v="7"/>
    <n v="2650.56"/>
    <d v="2023-09-01T00:00:00"/>
    <n v="217"/>
    <s v="Shipped"/>
    <s v="Classic Cars"/>
    <n v="101"/>
    <n v="-18.170000000000002"/>
    <s v="S700_2824"/>
    <s v="Corrida Auto Replicas, Ltd"/>
    <s v="(91) 555 22 82"/>
    <s v="C/ Araquil, 67"/>
    <s v="Madrid"/>
    <n v="28023"/>
    <x v="8"/>
    <s v="Sommer"/>
    <s v="MartÂ¡n"/>
    <s v="Small"/>
  </r>
  <r>
    <n v="10107"/>
    <n v="32"/>
    <n v="130.66999999999999"/>
    <n v="2"/>
    <n v="4181.4399999999996"/>
    <d v="2023-08-21T00:00:00"/>
    <n v="228"/>
    <s v="Shipped"/>
    <s v="Trucks and Buses"/>
    <n v="116"/>
    <n v="14.669999999999987"/>
    <s v="S18_1097"/>
    <s v="Mini Gifts Distributors Ltd."/>
    <n v="4155551450"/>
    <s v="5677 Strong St."/>
    <s v="San Rafael"/>
    <n v="97562"/>
    <x v="1"/>
    <s v="Nelson"/>
    <s v="Valarie"/>
    <s v="Medium"/>
  </r>
  <r>
    <n v="10311"/>
    <n v="32"/>
    <n v="113.02"/>
    <n v="11"/>
    <n v="3616.64"/>
    <d v="2023-08-16T00:00:00"/>
    <n v="233"/>
    <s v="Shipped"/>
    <s v="Classic Cars"/>
    <n v="141"/>
    <n v="-27.980000000000004"/>
    <s v="S18_3685"/>
    <s v="Euro Shopping Channel"/>
    <s v="(91) 555 94 44"/>
    <s v="C/ Moralzarzal, 86"/>
    <s v="Madrid"/>
    <n v="28034"/>
    <x v="8"/>
    <s v="Freyre"/>
    <s v="Diego"/>
    <s v="Medium"/>
  </r>
  <r>
    <n v="10306"/>
    <n v="32"/>
    <n v="117.47"/>
    <n v="9"/>
    <n v="3759.04"/>
    <d v="2023-08-14T00:00:00"/>
    <n v="235"/>
    <s v="Shipped"/>
    <s v="Vintage Cars"/>
    <n v="136"/>
    <n v="-18.53"/>
    <s v="S18_3140"/>
    <s v="AV Stores, Co."/>
    <s v="(171) 555-1555"/>
    <s v="Fauntleroy Circus"/>
    <s v="Manchester"/>
    <s v="EC2 5NT"/>
    <x v="9"/>
    <s v="Ashworth"/>
    <s v="Victoria"/>
    <s v="Medium"/>
  </r>
  <r>
    <n v="10306"/>
    <n v="32"/>
    <n v="90.15"/>
    <n v="4"/>
    <n v="2884.8"/>
    <d v="2023-08-14T00:00:00"/>
    <n v="235"/>
    <s v="Shipped"/>
    <s v="Ships"/>
    <n v="100"/>
    <n v="-9.8499999999999943"/>
    <s v="S700_3505"/>
    <s v="AV Stores, Co."/>
    <s v="(171) 555-1555"/>
    <s v="Fauntleroy Circus"/>
    <s v="Manchester"/>
    <s v="EC2 5NT"/>
    <x v="9"/>
    <s v="Ashworth"/>
    <s v="Victoria"/>
    <s v="Small"/>
  </r>
  <r>
    <n v="10299"/>
    <n v="32"/>
    <n v="80.84"/>
    <n v="1"/>
    <n v="2586.88"/>
    <d v="2023-07-30T00:00:00"/>
    <n v="250"/>
    <s v="Shipped"/>
    <s v="Classic Cars"/>
    <n v="80"/>
    <n v="0.84000000000000341"/>
    <s v="S24_4620"/>
    <s v="Toys of Finland, Co."/>
    <s v="90-224 8555"/>
    <s v="Keskuskatu 45"/>
    <s v="Helsinki"/>
    <n v="21240"/>
    <x v="15"/>
    <s v="Karttunen"/>
    <s v="Matti"/>
    <s v="Small"/>
  </r>
  <r>
    <n v="10298"/>
    <n v="32"/>
    <n v="48.46"/>
    <n v="2"/>
    <n v="1550.72"/>
    <d v="2023-07-27T00:00:00"/>
    <n v="253"/>
    <s v="Shipped"/>
    <s v="Motorcycles"/>
    <n v="60"/>
    <n v="-11.54"/>
    <s v="S18_2625"/>
    <s v="Atelier graphique"/>
    <s v="40.32.2555"/>
    <s v="54, rue Royale"/>
    <s v="Nantes"/>
    <n v="44000"/>
    <x v="4"/>
    <s v="Schmitt"/>
    <s v="Carine"/>
    <s v="Small"/>
  </r>
  <r>
    <n v="10297"/>
    <n v="32"/>
    <n v="126.93"/>
    <n v="6"/>
    <n v="4061.76"/>
    <d v="2023-07-16T00:00:00"/>
    <n v="264"/>
    <s v="Shipped"/>
    <s v="Planes"/>
    <n v="109"/>
    <n v="17.930000000000007"/>
    <s v="S24_1785"/>
    <s v="Clover Collections, Co."/>
    <s v="+353 1862 1555"/>
    <s v="25 Maiden Lane"/>
    <s v="Dublin"/>
    <n v="2"/>
    <x v="16"/>
    <s v="Cassidy"/>
    <s v="Dean"/>
    <s v="Medium"/>
  </r>
  <r>
    <n v="10297"/>
    <n v="32"/>
    <n v="65.510000000000005"/>
    <n v="1"/>
    <n v="2096.3200000000002"/>
    <d v="2023-07-16T00:00:00"/>
    <n v="264"/>
    <s v="Shipped"/>
    <s v="Motorcycles"/>
    <n v="76"/>
    <n v="-10.489999999999995"/>
    <s v="S24_2000"/>
    <s v="Clover Collections, Co."/>
    <s v="+353 1862 1555"/>
    <s v="25 Maiden Lane"/>
    <s v="Dublin"/>
    <n v="2"/>
    <x v="16"/>
    <s v="Cassidy"/>
    <s v="Dean"/>
    <s v="Small"/>
  </r>
  <r>
    <n v="10296"/>
    <n v="32"/>
    <n v="71.650000000000006"/>
    <n v="6"/>
    <n v="2292.8000000000002"/>
    <d v="2023-07-15T00:00:00"/>
    <n v="265"/>
    <s v="Shipped"/>
    <s v="Planes"/>
    <n v="68"/>
    <n v="3.6500000000000057"/>
    <s v="S24_3949"/>
    <s v="Bavarian Collectables Imports, Co."/>
    <s v="+49 89 61 08 9555"/>
    <s v="Hansastr. 15"/>
    <s v="Munich"/>
    <n v="80686"/>
    <x v="12"/>
    <s v="Donnermeyer"/>
    <s v="Michael"/>
    <s v="Small"/>
  </r>
  <r>
    <n v="10293"/>
    <n v="32"/>
    <n v="60.06"/>
    <n v="1"/>
    <n v="1921.92"/>
    <d v="2023-07-09T00:00:00"/>
    <n v="271"/>
    <s v="Shipped"/>
    <s v="Ships"/>
    <n v="54"/>
    <n v="6.0600000000000023"/>
    <s v="S72_3212"/>
    <s v="Amica Models &amp; Co."/>
    <s v="011-4988555"/>
    <s v="Via Monte Bianco 34"/>
    <s v="Torino"/>
    <n v="10100"/>
    <x v="6"/>
    <s v="Accorti"/>
    <s v="Paolo"/>
    <s v="Small"/>
  </r>
  <r>
    <n v="10291"/>
    <n v="32"/>
    <n v="71.75"/>
    <n v="7"/>
    <n v="2296"/>
    <d v="2023-07-08T00:00:00"/>
    <n v="272"/>
    <s v="Shipped"/>
    <s v="Trucks and Buses"/>
    <n v="64"/>
    <n v="7.75"/>
    <s v="S32_3522"/>
    <s v="Scandinavian Gift Ideas"/>
    <s v="0695-34 6555"/>
    <s v="?kergatan 24"/>
    <s v="Boras"/>
    <s v="S-844 67"/>
    <x v="10"/>
    <s v="Larsson"/>
    <s v="Maria"/>
    <s v="Small"/>
  </r>
  <r>
    <n v="10288"/>
    <n v="32"/>
    <n v="183.6"/>
    <n v="5"/>
    <n v="5875.2"/>
    <d v="2023-07-01T00:00:00"/>
    <n v="279"/>
    <s v="Shipped"/>
    <s v="Vintage Cars"/>
    <n v="170"/>
    <n v="13.599999999999994"/>
    <s v="S18_1749"/>
    <s v="Handji Gifts&amp; Co"/>
    <s v="+65 224 1555"/>
    <s v="Village Close - 106 Linden Road Sandown"/>
    <s v="Singapore"/>
    <n v="69045"/>
    <x v="0"/>
    <s v="Victorino"/>
    <s v="Wendy"/>
    <s v="Medium"/>
  </r>
  <r>
    <n v="10284"/>
    <n v="32"/>
    <n v="64.41"/>
    <n v="9"/>
    <n v="2061.12"/>
    <d v="2023-06-21T00:00:00"/>
    <n v="289"/>
    <s v="Shipped"/>
    <s v="Planes"/>
    <n v="74"/>
    <n v="-9.5900000000000034"/>
    <s v="S700_4002"/>
    <s v="Norway Gifts By Mail, Co."/>
    <s v="+47 2212 1555"/>
    <s v="Drammensveien 126 A, PB 744 Sentrum"/>
    <s v="Oslo"/>
    <s v="N 0106"/>
    <x v="17"/>
    <s v="Klaeboe"/>
    <s v="Jan"/>
    <s v="Small"/>
  </r>
  <r>
    <n v="10279"/>
    <n v="32"/>
    <n v="74.959999999999994"/>
    <n v="5"/>
    <n v="2398.7199999999998"/>
    <d v="2023-06-09T00:00:00"/>
    <n v="301"/>
    <s v="Shipped"/>
    <s v="Classic Cars"/>
    <n v="73"/>
    <n v="1.9599999999999937"/>
    <s v="S24_1046"/>
    <s v="Euro Shopping Channel"/>
    <s v="(91) 555 94 44"/>
    <s v="C/ Moralzarzal, 86"/>
    <s v="Madrid"/>
    <n v="28034"/>
    <x v="8"/>
    <s v="Freyre"/>
    <s v="Diego"/>
    <s v="Small"/>
  </r>
  <r>
    <n v="10275"/>
    <n v="32"/>
    <n v="89.51"/>
    <n v="14"/>
    <n v="2864.32"/>
    <d v="2023-05-23T00:00:00"/>
    <n v="318"/>
    <s v="Shipped"/>
    <s v="Planes"/>
    <n v="91"/>
    <n v="-1.4899999999999949"/>
    <s v="S700_1691"/>
    <s v="La Rochelle Gifts"/>
    <s v="40.67.8555"/>
    <s v="67, rue des Cinquante Otages"/>
    <s v="Nantes"/>
    <n v="44000"/>
    <x v="4"/>
    <s v="Labrune"/>
    <s v="Janine"/>
    <s v="Small"/>
  </r>
  <r>
    <n v="10274"/>
    <n v="32"/>
    <n v="58.6"/>
    <n v="4"/>
    <n v="1875.2"/>
    <d v="2023-05-21T00:00:00"/>
    <n v="320"/>
    <s v="Shipped"/>
    <s v="Planes"/>
    <n v="49"/>
    <n v="9.6000000000000014"/>
    <s v="S72_1253"/>
    <s v="Collectables For Less Inc."/>
    <n v="6175558555"/>
    <s v="7825 Douglas Av."/>
    <s v="Brickhaven"/>
    <n v="58339"/>
    <x v="1"/>
    <s v="Nelson"/>
    <s v="Allen"/>
    <s v="Small"/>
  </r>
  <r>
    <n v="10107"/>
    <n v="32"/>
    <n v="134.44"/>
    <n v="2"/>
    <n v="4302.08"/>
    <d v="2023-05-19T00:00:00"/>
    <n v="322"/>
    <s v="Shipped"/>
    <s v="Classic Cars"/>
    <n v="147"/>
    <n v="-12.560000000000002"/>
    <s v="S10_4962"/>
    <s v="Souveniers And Things Co."/>
    <s v="+61 2 9495 8555"/>
    <s v="Monitor Money Building, 815 Pacific Hwy"/>
    <s v="Chatswood"/>
    <n v="2067"/>
    <x v="5"/>
    <s v="Huxley"/>
    <s v="Adrian"/>
    <s v="Medium"/>
  </r>
  <r>
    <n v="10270"/>
    <n v="32"/>
    <n v="85.72"/>
    <n v="1"/>
    <n v="2743.04"/>
    <d v="2023-05-19T00:00:00"/>
    <n v="322"/>
    <s v="Shipped"/>
    <s v="Trucks and Buses"/>
    <n v="96"/>
    <n v="-10.280000000000001"/>
    <s v="S32_1268"/>
    <s v="Souveniers And Things Co."/>
    <s v="+61 2 9495 8555"/>
    <s v="Monitor Money Building, 815 Pacific Hwy"/>
    <s v="Chatswood"/>
    <n v="2067"/>
    <x v="5"/>
    <s v="Huxley"/>
    <s v="Adrian"/>
    <s v="Small"/>
  </r>
  <r>
    <n v="10269"/>
    <n v="32"/>
    <n v="63.08"/>
    <n v="1"/>
    <n v="2018.56"/>
    <d v="2023-05-16T00:00:00"/>
    <n v="325"/>
    <s v="Shipped"/>
    <s v="Vintage Cars"/>
    <n v="62"/>
    <n v="1.0799999999999983"/>
    <s v="S18_2957"/>
    <s v="Salzburg Collectables"/>
    <s v="6562-9555"/>
    <s v="Geislweg 14"/>
    <s v="Salzburg"/>
    <n v="5020"/>
    <x v="3"/>
    <s v="Pipps"/>
    <s v="Georg"/>
    <s v="Small"/>
  </r>
  <r>
    <n v="10262"/>
    <n v="32"/>
    <n v="84.3"/>
    <n v="15"/>
    <n v="2697.6"/>
    <d v="2023-04-24T00:00:00"/>
    <n v="347"/>
    <s v="Cancelled"/>
    <s v="Ships"/>
    <n v="86"/>
    <n v="-1.7000000000000028"/>
    <s v="S18_3029"/>
    <s v="Euro Shopping Channel"/>
    <s v="(91) 555 94 44"/>
    <s v="C/ Moralzarzal, 86"/>
    <s v="Madrid"/>
    <n v="28034"/>
    <x v="8"/>
    <s v="Freyre"/>
    <s v="Diego"/>
    <s v="Small"/>
  </r>
  <r>
    <n v="10107"/>
    <n v="32"/>
    <n v="240.02"/>
    <n v="6"/>
    <n v="7680.64"/>
    <d v="2023-04-15T00:00:00"/>
    <n v="356"/>
    <s v="Shipped"/>
    <s v="Classic Cars"/>
    <n v="214"/>
    <n v="26.02000000000001"/>
    <s v="S10_1949"/>
    <s v="Tokyo Collectables, Ltd"/>
    <s v="+81 3 3584 0555"/>
    <s v="2-2-8 Roppongi"/>
    <s v="Minato-ku"/>
    <s v="106-0032"/>
    <x v="7"/>
    <s v="Shimamura"/>
    <s v="Akiko"/>
    <s v="Large"/>
  </r>
  <r>
    <n v="10250"/>
    <n v="32"/>
    <n v="87.6"/>
    <n v="1"/>
    <n v="2803.2"/>
    <d v="2023-03-11T00:00:00"/>
    <n v="391"/>
    <s v="Shipped"/>
    <s v="Motorcycles"/>
    <n v="76"/>
    <n v="11.599999999999994"/>
    <s v="S24_2000"/>
    <s v="The Sharp Gifts Warehouse"/>
    <n v="4085553659"/>
    <s v="3086 Ingle Ln."/>
    <s v="San Jose"/>
    <n v="94217"/>
    <x v="1"/>
    <s v="Frick"/>
    <s v="Sue"/>
    <s v="Small"/>
  </r>
  <r>
    <n v="10249"/>
    <n v="32"/>
    <n v="57.61"/>
    <n v="3"/>
    <n v="1843.52"/>
    <d v="2023-03-08T00:00:00"/>
    <n v="394"/>
    <s v="Shipped"/>
    <s v="Planes"/>
    <n v="49"/>
    <n v="8.61"/>
    <s v="S72_1253"/>
    <s v="Cambridge Collectables Co."/>
    <n v="6175555555"/>
    <s v="4658 Baden Av."/>
    <s v="Cambridge"/>
    <n v="51247"/>
    <x v="1"/>
    <s v="Tseng"/>
    <s v="Kyung"/>
    <s v="Small"/>
  </r>
  <r>
    <n v="10248"/>
    <n v="32"/>
    <n v="118.83"/>
    <n v="12"/>
    <n v="3802.56"/>
    <d v="2023-03-07T00:00:00"/>
    <n v="395"/>
    <s v="Cancelled"/>
    <s v="Vintage Cars"/>
    <n v="136"/>
    <n v="-17.170000000000002"/>
    <s v="S18_3140"/>
    <s v="Land of Toys Inc."/>
    <n v="2125557818"/>
    <s v="897 Long Airport Avenue"/>
    <s v="NYC"/>
    <n v="10022"/>
    <x v="1"/>
    <s v="Yu"/>
    <s v="Kwai"/>
    <s v="Medium"/>
  </r>
  <r>
    <n v="10248"/>
    <n v="32"/>
    <n v="75.89"/>
    <n v="4"/>
    <n v="2428.48"/>
    <d v="2023-03-07T00:00:00"/>
    <n v="395"/>
    <s v="Cancelled"/>
    <s v="Ships"/>
    <n v="72"/>
    <n v="3.8900000000000006"/>
    <s v="S700_2610"/>
    <s v="Land of Toys Inc."/>
    <n v="2125557818"/>
    <s v="897 Long Airport Avenue"/>
    <s v="NYC"/>
    <n v="10022"/>
    <x v="1"/>
    <s v="Yu"/>
    <s v="Kwai"/>
    <s v="Small"/>
  </r>
  <r>
    <n v="10107"/>
    <n v="32"/>
    <n v="131.04"/>
    <n v="6"/>
    <n v="4193.28"/>
    <d v="2023-02-05T00:00:00"/>
    <n v="425"/>
    <s v="Shipped"/>
    <s v="Motorcycles"/>
    <n v="150"/>
    <n v="-18.960000000000008"/>
    <s v="S12_2823"/>
    <s v="Vitachrome Inc."/>
    <n v="2125551500"/>
    <s v="2678 Kingston Rd."/>
    <s v="NYC"/>
    <n v="10022"/>
    <x v="1"/>
    <s v="Frick"/>
    <s v="Michael"/>
    <s v="Medium"/>
  </r>
  <r>
    <n v="10235"/>
    <n v="32"/>
    <n v="92"/>
    <n v="9"/>
    <n v="2944"/>
    <d v="2023-02-02T00:00:00"/>
    <n v="428"/>
    <s v="Shipped"/>
    <s v="Planes"/>
    <n v="80"/>
    <n v="12"/>
    <s v="S700_3167"/>
    <s v="Royal Canadian Collectables, Ltd."/>
    <s v="(604) 555-4555"/>
    <s v="23 Tsawassen Blvd."/>
    <s v="Tsawassen"/>
    <s v="T2F 8M4"/>
    <x v="14"/>
    <s v="Lincoln"/>
    <s v="Elizabeth"/>
    <s v="Small"/>
  </r>
  <r>
    <n v="10107"/>
    <n v="32"/>
    <n v="105"/>
    <n v="1"/>
    <n v="3360"/>
    <d v="2023-01-10T00:00:00"/>
    <n v="451"/>
    <s v="Shipped"/>
    <s v="Trucks and Buses"/>
    <n v="116"/>
    <n v="-11"/>
    <s v="S18_1097"/>
    <s v="Cambridge Collectables Co."/>
    <n v="6175555555"/>
    <s v="4658 Baden Av."/>
    <s v="Cambridge"/>
    <n v="51247"/>
    <x v="1"/>
    <s v="Tseng"/>
    <s v="Kyung"/>
    <s v="Medium"/>
  </r>
  <r>
    <n v="10225"/>
    <n v="32"/>
    <n v="141.54"/>
    <n v="1"/>
    <n v="4529.28"/>
    <d v="2022-12-22T00:00:00"/>
    <n v="470"/>
    <s v="Shipped"/>
    <s v="Classic Cars"/>
    <n v="141"/>
    <n v="0.53999999999999204"/>
    <s v="S18_1129"/>
    <s v="Vida Sport, Ltd"/>
    <s v="0897-034555"/>
    <s v="Grenzacherweg 237"/>
    <s v="Gensve"/>
    <n v="1203"/>
    <x v="13"/>
    <s v="Holz"/>
    <s v="Michael"/>
    <s v="Medium"/>
  </r>
  <r>
    <n v="10223"/>
    <n v="32"/>
    <n v="91.29"/>
    <n v="2"/>
    <n v="2921.28"/>
    <d v="2022-12-20T00:00:00"/>
    <n v="472"/>
    <s v="Shipped"/>
    <s v="Motorcycles"/>
    <n v="112"/>
    <n v="-20.709999999999994"/>
    <s v="S24_1578"/>
    <s v="Australian Collectors, Co."/>
    <s v="03 9520 4555"/>
    <s v="636 St Kilda Road"/>
    <s v="Melbourne"/>
    <n v="3004"/>
    <x v="5"/>
    <s v="Ferguson"/>
    <s v="Peter"/>
    <s v="Small"/>
  </r>
  <r>
    <n v="10222"/>
    <n v="32"/>
    <n v="81.53"/>
    <n v="5"/>
    <n v="2608.96"/>
    <d v="2022-12-19T00:00:00"/>
    <n v="473"/>
    <s v="Shipped"/>
    <s v="Planes"/>
    <n v="68"/>
    <n v="13.530000000000001"/>
    <s v="S24_2841"/>
    <s v="Collectable Mini Designs Co."/>
    <n v="7605558146"/>
    <s v="361 Furth Circle"/>
    <s v="San Diego"/>
    <n v="91217"/>
    <x v="1"/>
    <s v="Thompson"/>
    <s v="Valarie"/>
    <s v="Small"/>
  </r>
  <r>
    <n v="10107"/>
    <n v="32"/>
    <n v="224.42"/>
    <n v="2"/>
    <n v="7181.44"/>
    <d v="2022-12-12T00:00:00"/>
    <n v="480"/>
    <s v="Shipped"/>
    <s v="Classic Cars"/>
    <n v="207"/>
    <n v="17.419999999999987"/>
    <s v="S12_1108"/>
    <s v="Clover Collections, Co."/>
    <s v="+353 1862 1555"/>
    <s v="25 Maiden Lane"/>
    <s v="Dublin"/>
    <n v="2"/>
    <x v="16"/>
    <s v="Cassidy"/>
    <s v="Dean"/>
    <s v="Large"/>
  </r>
  <r>
    <n v="10205"/>
    <n v="32"/>
    <n v="37.17"/>
    <n v="5"/>
    <n v="1189.44"/>
    <d v="2022-10-03T00:00:00"/>
    <n v="550"/>
    <s v="Shipped"/>
    <s v="Vintage Cars"/>
    <n v="33"/>
    <n v="4.1700000000000017"/>
    <s v="S24_1937"/>
    <s v="Euro Shopping Channel"/>
    <s v="(91) 555 94 44"/>
    <s v="C/ Moralzarzal, 86"/>
    <s v="Madrid"/>
    <n v="28034"/>
    <x v="8"/>
    <s v="Freyre"/>
    <s v="Diego"/>
    <s v="Small"/>
  </r>
  <r>
    <n v="10203"/>
    <n v="32"/>
    <n v="160.22"/>
    <n v="10"/>
    <n v="5127.04"/>
    <d v="2022-10-02T00:00:00"/>
    <n v="551"/>
    <s v="Shipped"/>
    <s v="Classic Cars"/>
    <n v="146"/>
    <n v="14.219999999999999"/>
    <s v="S18_3482"/>
    <s v="Euro Shopping Channel"/>
    <s v="(91) 555 94 44"/>
    <s v="C/ Moralzarzal, 86"/>
    <s v="Madrid"/>
    <n v="28034"/>
    <x v="8"/>
    <s v="Freyre"/>
    <s v="Diego"/>
    <s v="Medium"/>
  </r>
  <r>
    <n v="10194"/>
    <n v="32"/>
    <n v="133.19"/>
    <n v="5"/>
    <n v="4262.08"/>
    <d v="2022-09-25T00:00:00"/>
    <n v="558"/>
    <s v="Shipped"/>
    <s v="Trucks and Buses"/>
    <n v="121"/>
    <n v="12.189999999999998"/>
    <s v="S18_4600"/>
    <s v="Saveley &amp; Henriot, Co."/>
    <s v="78.32.5555"/>
    <s v="2, rue du Commerce"/>
    <s v="Lyon"/>
    <n v="69004"/>
    <x v="4"/>
    <s v="Saveley"/>
    <s v="Mary"/>
    <s v="Medium"/>
  </r>
  <r>
    <n v="10195"/>
    <n v="32"/>
    <n v="28.29"/>
    <n v="7"/>
    <n v="905.28"/>
    <d v="2022-09-25T00:00:00"/>
    <n v="558"/>
    <s v="Shipped"/>
    <s v="Classic Cars"/>
    <n v="35"/>
    <n v="-6.7100000000000009"/>
    <s v="S24_2840"/>
    <s v="Mini Classics"/>
    <n v="9145554562"/>
    <s v="3758 North Pendale Street"/>
    <s v="White Plains"/>
    <n v="24067"/>
    <x v="1"/>
    <s v="Frick"/>
    <s v="Steve"/>
    <s v="Small"/>
  </r>
  <r>
    <n v="10195"/>
    <n v="32"/>
    <n v="43.29"/>
    <n v="8"/>
    <n v="1385.28"/>
    <d v="2022-09-25T00:00:00"/>
    <n v="558"/>
    <s v="Shipped"/>
    <s v="Trucks and Buses"/>
    <n v="54"/>
    <n v="-10.71"/>
    <s v="S32_2509"/>
    <s v="Mini Classics"/>
    <n v="9145554562"/>
    <s v="3758 North Pendale Street"/>
    <s v="White Plains"/>
    <n v="24067"/>
    <x v="1"/>
    <s v="Frick"/>
    <s v="Steve"/>
    <s v="Small"/>
  </r>
  <r>
    <n v="10193"/>
    <n v="32"/>
    <n v="79.37"/>
    <n v="5"/>
    <n v="2539.84"/>
    <d v="2022-09-21T00:00:00"/>
    <n v="562"/>
    <s v="Shipped"/>
    <s v="Vintage Cars"/>
    <n v="99"/>
    <n v="-19.629999999999995"/>
    <s v="S18_3320"/>
    <s v="Australian Collectables, Ltd"/>
    <s v="61-9-3844-6555"/>
    <s v="7 Allen Street"/>
    <s v="Glen Waverly"/>
    <n v="3150"/>
    <x v="5"/>
    <s v="Connery"/>
    <s v="Sean"/>
    <s v="Small"/>
  </r>
  <r>
    <n v="10191"/>
    <n v="32"/>
    <n v="132.43"/>
    <n v="8"/>
    <n v="4237.76"/>
    <d v="2022-09-20T00:00:00"/>
    <n v="563"/>
    <s v="Shipped"/>
    <s v="Classic Cars"/>
    <n v="148"/>
    <n v="-15.569999999999993"/>
    <s v="S18_4721"/>
    <s v="Toms Spezialitten, Ltd"/>
    <s v="0221-5554327"/>
    <s v="Mehrheimerstr. 369"/>
    <s v="Koln"/>
    <n v="50739"/>
    <x v="12"/>
    <s v="Pfalzheim"/>
    <s v="Henriette"/>
    <s v="Medium"/>
  </r>
  <r>
    <n v="10192"/>
    <n v="32"/>
    <n v="72.77"/>
    <n v="3"/>
    <n v="2328.64"/>
    <d v="2022-09-20T00:00:00"/>
    <n v="563"/>
    <s v="Shipped"/>
    <s v="Classic Cars"/>
    <n v="85"/>
    <n v="-12.230000000000004"/>
    <s v="S24_3191"/>
    <s v="Online Diecast Creations Co."/>
    <n v="6035558647"/>
    <s v="2304 Long Airport Avenue"/>
    <s v="Nashua"/>
    <n v="62005"/>
    <x v="1"/>
    <s v="Young"/>
    <s v="Valarie"/>
    <s v="Small"/>
  </r>
  <r>
    <n v="10188"/>
    <n v="32"/>
    <n v="65.42"/>
    <n v="5"/>
    <n v="2093.44"/>
    <d v="2022-09-18T00:00:00"/>
    <n v="565"/>
    <s v="Shipped"/>
    <s v="Motorcycles"/>
    <n v="60"/>
    <n v="5.4200000000000017"/>
    <s v="S18_2625"/>
    <s v="Herkku Gifts"/>
    <s v="+47 2267 3215"/>
    <s v="Drammen 121, PR 744 Sentrum"/>
    <s v="Bergen"/>
    <s v="N 5804"/>
    <x v="17"/>
    <s v="Oeztan"/>
    <s v="Veysel"/>
    <s v="Small"/>
  </r>
  <r>
    <n v="10186"/>
    <n v="32"/>
    <n v="187.65"/>
    <n v="1"/>
    <n v="6004.8"/>
    <d v="2022-09-14T00:00:00"/>
    <n v="569"/>
    <s v="Shipped"/>
    <s v="Planes"/>
    <n v="157"/>
    <n v="30.650000000000006"/>
    <s v="S18_1662"/>
    <s v="Double Decker Gift Stores, Ltd"/>
    <s v="(171) 555-7555"/>
    <s v="120 Hanover Sq."/>
    <s v="London"/>
    <s v="WA1 1DP"/>
    <x v="9"/>
    <s v="Hardy"/>
    <s v="Thomas"/>
    <s v="Medium"/>
  </r>
  <r>
    <n v="10186"/>
    <n v="32"/>
    <n v="89.46"/>
    <n v="7"/>
    <n v="2862.72"/>
    <d v="2022-09-14T00:00:00"/>
    <n v="569"/>
    <s v="Shipped"/>
    <s v="Ships"/>
    <n v="86"/>
    <n v="3.4599999999999937"/>
    <s v="S18_3029"/>
    <s v="Double Decker Gift Stores, Ltd"/>
    <s v="(171) 555-7555"/>
    <s v="120 Hanover Sq."/>
    <s v="London"/>
    <s v="WA1 1DP"/>
    <x v="9"/>
    <s v="Hardy"/>
    <s v="Thomas"/>
    <s v="Small"/>
  </r>
  <r>
    <n v="10182"/>
    <n v="32"/>
    <n v="54.45"/>
    <n v="2"/>
    <n v="1742.4"/>
    <d v="2022-09-12T00:00:00"/>
    <n v="571"/>
    <s v="Shipped"/>
    <s v="Vintage Cars"/>
    <n v="53"/>
    <n v="1.4500000000000028"/>
    <s v="S18_1367"/>
    <s v="Mini Gifts Distributors Ltd."/>
    <n v="4155551450"/>
    <s v="5677 Strong St."/>
    <s v="San Rafael"/>
    <n v="97562"/>
    <x v="1"/>
    <s v="Nelson"/>
    <s v="Valarie"/>
    <s v="Small"/>
  </r>
  <r>
    <n v="10177"/>
    <n v="32"/>
    <n v="76.62"/>
    <n v="1"/>
    <n v="2451.84"/>
    <d v="2022-09-07T00:00:00"/>
    <n v="576"/>
    <s v="Shipped"/>
    <s v="Ships"/>
    <n v="72"/>
    <n v="4.6200000000000045"/>
    <s v="S700_2610"/>
    <s v="CAF Imports"/>
    <s v="+34 913 728 555"/>
    <s v="Merchants House, 27-30 Merchant's Quay"/>
    <s v="Madrid"/>
    <n v="28023"/>
    <x v="8"/>
    <s v="Fernandez"/>
    <s v="Jesus"/>
    <s v="Small"/>
  </r>
  <r>
    <n v="10172"/>
    <n v="32"/>
    <n v="75.69"/>
    <n v="3"/>
    <n v="2422.08"/>
    <d v="2022-09-05T00:00:00"/>
    <n v="578"/>
    <s v="Shipped"/>
    <s v="Classic Cars"/>
    <n v="73"/>
    <n v="2.6899999999999977"/>
    <s v="S24_1046"/>
    <s v="Gift Depot Inc."/>
    <n v="2035552570"/>
    <s v="25593 South Bay Ln."/>
    <s v="Bridgewater"/>
    <n v="97562"/>
    <x v="1"/>
    <s v="King"/>
    <s v="Julie"/>
    <s v="Small"/>
  </r>
  <r>
    <n v="10169"/>
    <n v="32"/>
    <n v="70.760000000000005"/>
    <n v="5"/>
    <n v="2264.3200000000002"/>
    <d v="2022-09-04T00:00:00"/>
    <n v="579"/>
    <s v="Shipped"/>
    <s v="Classic Cars"/>
    <n v="80"/>
    <n v="-9.2399999999999949"/>
    <s v="S18_3278"/>
    <s v="Anna's Decorations, Ltd"/>
    <s v="02 9936 8555"/>
    <s v="201 Miller Street"/>
    <s v="North Sydney"/>
    <n v="2060"/>
    <x v="5"/>
    <s v="O'Hara"/>
    <s v="Anna"/>
    <s v="Small"/>
  </r>
  <r>
    <n v="10167"/>
    <n v="32"/>
    <n v="63.12"/>
    <n v="3"/>
    <n v="2019.84"/>
    <d v="2022-08-23T00:00:00"/>
    <n v="591"/>
    <s v="Cancelled"/>
    <s v="Vintage Cars"/>
    <n v="65"/>
    <n v="-1.8800000000000026"/>
    <s v="S24_3420"/>
    <s v="Scandinavian Gift Ideas"/>
    <s v="0695-34 6555"/>
    <s v="?kergatan 24"/>
    <s v="Boras"/>
    <s v="S-844 67"/>
    <x v="10"/>
    <s v="Larsson"/>
    <s v="Maria"/>
    <s v="Small"/>
  </r>
  <r>
    <n v="10165"/>
    <n v="32"/>
    <n v="145.68"/>
    <n v="17"/>
    <n v="4661.76"/>
    <d v="2022-08-22T00:00:00"/>
    <n v="592"/>
    <s v="Shipped"/>
    <s v="Trucks and Buses"/>
    <n v="127"/>
    <n v="18.680000000000007"/>
    <s v="S24_2300"/>
    <s v="Dragon Souveniers, Ltd."/>
    <s v="+65 221 7555"/>
    <s v="Bronz Sok., Bronz Apt. 3/6 Tesvikiye"/>
    <s v="Singapore"/>
    <n v="79903"/>
    <x v="0"/>
    <s v="Natividad"/>
    <s v="Eric"/>
    <s v="Medium"/>
  </r>
  <r>
    <n v="10107"/>
    <n v="32"/>
    <n v="141.44"/>
    <n v="13"/>
    <n v="4526.08"/>
    <d v="2022-08-06T00:00:00"/>
    <n v="608"/>
    <s v="Shipped"/>
    <s v="Classic Cars"/>
    <n v="136"/>
    <n v="5.4399999999999977"/>
    <s v="S10_4757"/>
    <s v="Toys of Finland, Co."/>
    <s v="90-224 8555"/>
    <s v="Keskuskatu 45"/>
    <s v="Helsinki"/>
    <n v="21240"/>
    <x v="15"/>
    <s v="Karttunen"/>
    <s v="Matti"/>
    <s v="Medium"/>
  </r>
  <r>
    <n v="10155"/>
    <n v="32"/>
    <n v="91.43"/>
    <n v="9"/>
    <n v="2925.76"/>
    <d v="2022-08-06T00:00:00"/>
    <n v="608"/>
    <s v="Shipped"/>
    <s v="Ships"/>
    <n v="90"/>
    <n v="1.4300000000000068"/>
    <s v="S700_2047"/>
    <s v="Toys of Finland, Co."/>
    <s v="90-224 8555"/>
    <s v="Keskuskatu 45"/>
    <s v="Helsinki"/>
    <n v="21240"/>
    <x v="15"/>
    <s v="Karttunen"/>
    <s v="Matti"/>
    <s v="Small"/>
  </r>
  <r>
    <n v="10301"/>
    <n v="32"/>
    <n v="107.02"/>
    <n v="4"/>
    <n v="3424.64"/>
    <d v="2022-08-05T00:00:00"/>
    <n v="609"/>
    <s v="Shipped"/>
    <s v="Classic Cars"/>
    <n v="124"/>
    <n v="-16.980000000000004"/>
    <s v="S18_1589"/>
    <s v="Norway Gifts By Mail, Co."/>
    <s v="+47 2212 1555"/>
    <s v="Drammensveien 126 A, PB 744 Sentrum"/>
    <s v="Oslo"/>
    <s v="N 0106"/>
    <x v="17"/>
    <s v="Klaeboe"/>
    <s v="Jan"/>
    <s v="Medium"/>
  </r>
  <r>
    <n v="10148"/>
    <n v="32"/>
    <n v="169.34"/>
    <n v="14"/>
    <n v="5418.88"/>
    <d v="2022-07-11T00:00:00"/>
    <n v="634"/>
    <s v="Shipped"/>
    <s v="Classic Cars"/>
    <n v="169"/>
    <n v="0.34000000000000341"/>
    <s v="S18_3232"/>
    <s v="Anna's Decorations, Ltd"/>
    <s v="02 9936 8555"/>
    <s v="201 Miller Street"/>
    <s v="North Sydney"/>
    <n v="2060"/>
    <x v="5"/>
    <s v="O'Hara"/>
    <s v="Anna"/>
    <s v="Medium"/>
  </r>
  <r>
    <n v="10143"/>
    <n v="32"/>
    <n v="164"/>
    <n v="7"/>
    <n v="5248"/>
    <d v="2022-06-10T00:00:00"/>
    <n v="665"/>
    <s v="Shipped"/>
    <s v="Planes"/>
    <n v="157"/>
    <n v="7"/>
    <s v="S18_1662"/>
    <s v="Mini Creations Ltd."/>
    <n v="5085559555"/>
    <s v="4575 Hillside Dr."/>
    <s v="New Bedford"/>
    <n v="50553"/>
    <x v="1"/>
    <s v="Tam"/>
    <s v="Wing C"/>
    <s v="Medium"/>
  </r>
  <r>
    <n v="10107"/>
    <n v="32"/>
    <n v="130.66999999999999"/>
    <n v="10"/>
    <n v="4181.4399999999996"/>
    <d v="2022-05-24T00:00:00"/>
    <n v="682"/>
    <s v="Shipped"/>
    <s v="Trucks and Buses"/>
    <n v="116"/>
    <n v="14.669999999999987"/>
    <s v="S18_1097"/>
    <s v="Technics Stores Inc."/>
    <n v="6505556809"/>
    <s v="9408 Furth Circle"/>
    <s v="Burlingame"/>
    <n v="94217"/>
    <x v="1"/>
    <s v="Hirano"/>
    <s v="Juri"/>
    <s v="Medium"/>
  </r>
  <r>
    <n v="10129"/>
    <n v="32"/>
    <n v="64.97"/>
    <n v="8"/>
    <n v="2079.04"/>
    <d v="2022-04-12T00:00:00"/>
    <n v="724"/>
    <s v="Shipped"/>
    <s v="Ships"/>
    <n v="54"/>
    <n v="10.969999999999999"/>
    <s v="S72_3212"/>
    <s v="Stylish Desk Decors, Co."/>
    <s v="(171) 555-0297"/>
    <s v="35 King George"/>
    <s v="London"/>
    <s v="WX3 6FW"/>
    <x v="9"/>
    <s v="Brown"/>
    <s v="Ann"/>
    <s v="Small"/>
  </r>
  <r>
    <n v="10128"/>
    <n v="32"/>
    <n v="97"/>
    <n v="3"/>
    <n v="3104"/>
    <d v="2022-04-06T00:00:00"/>
    <n v="730"/>
    <s v="Shipped"/>
    <s v="Ships"/>
    <n v="86"/>
    <n v="11"/>
    <s v="S700_1938"/>
    <s v="Euro Shopping Channel"/>
    <s v="(91) 555 94 44"/>
    <s v="C/ Moralzarzal, 86"/>
    <s v="Madrid"/>
    <n v="28034"/>
    <x v="8"/>
    <s v="Freyre"/>
    <s v="Diego"/>
    <s v="Medium"/>
  </r>
  <r>
    <n v="10125"/>
    <n v="32"/>
    <n v="101.71"/>
    <n v="1"/>
    <n v="3254.72"/>
    <d v="2022-03-21T00:00:00"/>
    <n v="746"/>
    <s v="Shipped"/>
    <s v="Vintage Cars"/>
    <n v="102"/>
    <n v="-0.29000000000000625"/>
    <s v="S18_1342"/>
    <s v="Australian Collectors, Co."/>
    <s v="03 9520 4555"/>
    <s v="636 St Kilda Road"/>
    <s v="Melbourne"/>
    <n v="3004"/>
    <x v="5"/>
    <s v="Ferguson"/>
    <s v="Peter"/>
    <s v="Medium"/>
  </r>
  <r>
    <n v="10124"/>
    <n v="32"/>
    <n v="72.7"/>
    <n v="10"/>
    <n v="2326.4"/>
    <d v="2022-03-21T00:00:00"/>
    <n v="746"/>
    <s v="Shipped"/>
    <s v="Classic Cars"/>
    <n v="90"/>
    <n v="-17.299999999999997"/>
    <s v="S24_2766"/>
    <s v="Signal Gift Stores"/>
    <n v="7025551838"/>
    <s v="8489 Strong St."/>
    <s v="Las Vegas"/>
    <n v="83030"/>
    <x v="1"/>
    <s v="King"/>
    <s v="Sue"/>
    <s v="Small"/>
  </r>
  <r>
    <n v="10107"/>
    <n v="32"/>
    <n v="63.84"/>
    <n v="11"/>
    <n v="2042.88"/>
    <d v="2022-03-08T00:00:00"/>
    <n v="759"/>
    <s v="Shipped"/>
    <s v="Classic Cars"/>
    <n v="79"/>
    <n v="-15.159999999999997"/>
    <s v="S12_3990"/>
    <s v="Marseille Mini Autos"/>
    <s v="91.24.4555"/>
    <s v="12, rue des Bouchers"/>
    <s v="Marseille"/>
    <n v="13008"/>
    <x v="4"/>
    <s v="Lebihan"/>
    <s v="Laurence"/>
    <s v="Small"/>
  </r>
  <r>
    <n v="10121"/>
    <n v="32"/>
    <n v="76.88"/>
    <n v="2"/>
    <n v="2460.16"/>
    <d v="2022-03-07T00:00:00"/>
    <n v="760"/>
    <s v="Shipped"/>
    <s v="Motorcycles"/>
    <n v="69"/>
    <n v="7.8799999999999955"/>
    <s v="S24_2360"/>
    <s v="Reims Collectables"/>
    <s v="26.47.1555"/>
    <s v="59 rue de l'Abbaye"/>
    <s v="Reims"/>
    <n v="51100"/>
    <x v="4"/>
    <s v="Henriot"/>
    <s v="Paul"/>
    <s v="Small"/>
  </r>
  <r>
    <n v="10114"/>
    <n v="32"/>
    <n v="114.61"/>
    <n v="7"/>
    <n v="3667.52"/>
    <d v="2022-02-01T00:00:00"/>
    <n v="794"/>
    <s v="Shipped"/>
    <s v="Trucks and Buses"/>
    <n v="96"/>
    <n v="18.61"/>
    <s v="S32_1268"/>
    <s v="La Corne D'abondance, Co."/>
    <s v="(1) 42.34.2555"/>
    <s v="265, boulevard Charonne"/>
    <s v="Paris"/>
    <n v="75012"/>
    <x v="4"/>
    <s v="Bertrand"/>
    <s v="Marie"/>
    <s v="Medium"/>
  </r>
  <r>
    <n v="10110"/>
    <n v="32"/>
    <n v="50.25"/>
    <n v="6"/>
    <n v="1608"/>
    <d v="2022-01-18T00:00:00"/>
    <n v="808"/>
    <s v="Shipped"/>
    <s v="Vintage Cars"/>
    <n v="60"/>
    <n v="-9.75"/>
    <s v="S18_2248"/>
    <s v="AV Stores, Co."/>
    <s v="(171) 555-1555"/>
    <s v="Fauntleroy Circus"/>
    <s v="Manchester"/>
    <s v="EC2 5NT"/>
    <x v="9"/>
    <s v="Ashworth"/>
    <s v="Victoria"/>
    <s v="Small"/>
  </r>
  <r>
    <n v="10106"/>
    <n v="32"/>
    <n v="124.58"/>
    <n v="1"/>
    <n v="3986.56"/>
    <d v="2021-12-17T00:00:00"/>
    <n v="840"/>
    <s v="Shipped"/>
    <s v="Planes"/>
    <n v="118"/>
    <n v="6.5799999999999983"/>
    <s v="S700_2834"/>
    <s v="Rovelli Gifts"/>
    <s v="035-640555"/>
    <s v="Via Ludovico il Moro 22"/>
    <s v="Bergamo"/>
    <n v="24100"/>
    <x v="6"/>
    <s v="Rovelli"/>
    <s v="Giovanni"/>
    <s v="Medium"/>
  </r>
  <r>
    <n v="10104"/>
    <n v="32"/>
    <n v="53.31"/>
    <n v="2"/>
    <n v="1705.92"/>
    <d v="2021-12-01T00:00:00"/>
    <n v="856"/>
    <s v="Shipped"/>
    <s v="Trains"/>
    <n v="58"/>
    <n v="-4.6899999999999977"/>
    <s v="S50_1514"/>
    <s v="Euro Shopping Channel"/>
    <s v="(91) 555 94 44"/>
    <s v="C/ Moralzarzal, 86"/>
    <s v="Madrid"/>
    <n v="28034"/>
    <x v="8"/>
    <s v="Freyre"/>
    <s v="Diego"/>
    <s v="Small"/>
  </r>
  <r>
    <n v="10107"/>
    <n v="33"/>
    <n v="142.19999999999999"/>
    <n v="4"/>
    <n v="4692.6000000000004"/>
    <d v="2024-03-31T00:00:00"/>
    <n v="5"/>
    <s v="In Process"/>
    <s v="Trucks and Buses"/>
    <n v="118"/>
    <n v="24.199999999999989"/>
    <s v="S12_4473"/>
    <s v="La Rochelle Gifts"/>
    <s v="40.67.8555"/>
    <s v="67, rue des Cinquante Otages"/>
    <s v="Nantes"/>
    <n v="44000"/>
    <x v="4"/>
    <s v="Labrune"/>
    <s v="Janine"/>
    <s v="Medium"/>
  </r>
  <r>
    <n v="10398"/>
    <n v="33"/>
    <n v="127.73"/>
    <n v="11"/>
    <n v="4215.09"/>
    <d v="2024-01-30T00:00:00"/>
    <n v="66"/>
    <s v="Shipped"/>
    <s v="Planes"/>
    <n v="157"/>
    <n v="-29.269999999999996"/>
    <s v="S18_1662"/>
    <s v="Reims Collectables"/>
    <s v="26.47.1555"/>
    <s v="59 rue de l'Abbaye"/>
    <s v="Reims"/>
    <n v="51100"/>
    <x v="4"/>
    <s v="Henriot"/>
    <s v="Paul"/>
    <s v="Medium"/>
  </r>
  <r>
    <n v="10107"/>
    <n v="33"/>
    <n v="185.13"/>
    <n v="3"/>
    <n v="6109.29"/>
    <d v="2024-01-23T00:00:00"/>
    <n v="73"/>
    <s v="Shipped"/>
    <s v="Classic Cars"/>
    <n v="173"/>
    <n v="12.129999999999995"/>
    <s v="S12_3891"/>
    <s v="Mini Gifts Distributors Ltd."/>
    <n v="4155551450"/>
    <s v="5677 Strong St."/>
    <s v="San Rafael"/>
    <n v="97562"/>
    <x v="1"/>
    <s v="Nelson"/>
    <s v="Valarie"/>
    <s v="Medium"/>
  </r>
  <r>
    <n v="10396"/>
    <n v="33"/>
    <n v="159.81"/>
    <n v="2"/>
    <n v="5273.73"/>
    <d v="2024-01-23T00:00:00"/>
    <n v="73"/>
    <s v="Shipped"/>
    <s v="Vintage Cars"/>
    <n v="136"/>
    <n v="23.810000000000002"/>
    <s v="S18_3140"/>
    <s v="Mini Gifts Distributors Ltd."/>
    <n v="4155551450"/>
    <s v="5677 Strong St."/>
    <s v="San Rafael"/>
    <n v="97562"/>
    <x v="1"/>
    <s v="Nelson"/>
    <s v="Valarie"/>
    <s v="Medium"/>
  </r>
  <r>
    <n v="10107"/>
    <n v="33"/>
    <n v="69.12"/>
    <n v="1"/>
    <n v="2280.96"/>
    <d v="2024-01-17T00:00:00"/>
    <n v="79"/>
    <s v="Shipped"/>
    <s v="Classic Cars"/>
    <n v="207"/>
    <n v="-137.88"/>
    <s v="S12_1108"/>
    <s v="Lyon Souveniers"/>
    <s v="+33 1 46 62 7555"/>
    <s v="27 rue du Colonel Pierre Avia"/>
    <s v="Paris"/>
    <n v="75508"/>
    <x v="4"/>
    <s v="Da Cunha"/>
    <s v="Daniel"/>
    <s v="Small"/>
  </r>
  <r>
    <n v="10391"/>
    <n v="33"/>
    <n v="252.87"/>
    <n v="8"/>
    <n v="8344.7099999999991"/>
    <d v="2024-01-09T00:00:00"/>
    <n v="87"/>
    <s v="Shipped"/>
    <s v="Vintage Cars"/>
    <n v="33"/>
    <n v="219.87"/>
    <s v="S24_1937"/>
    <s v="Anna's Decorations, Ltd"/>
    <s v="02 9936 8555"/>
    <s v="201 Miller Street"/>
    <s v="North Sydney"/>
    <n v="2060"/>
    <x v="5"/>
    <s v="O'Hara"/>
    <s v="Anna"/>
    <s v="Large"/>
  </r>
  <r>
    <n v="10386"/>
    <n v="33"/>
    <n v="41.71"/>
    <n v="11"/>
    <n v="1376.43"/>
    <d v="2024-01-01T00:00:00"/>
    <n v="95"/>
    <s v="Resolved"/>
    <s v="Planes"/>
    <n v="109"/>
    <n v="-67.289999999999992"/>
    <s v="S24_1785"/>
    <s v="Euro Shopping Channel"/>
    <s v="(91) 555 94 44"/>
    <s v="C/ Moralzarzal, 86"/>
    <s v="Madrid"/>
    <n v="28034"/>
    <x v="8"/>
    <s v="Freyre"/>
    <s v="Diego"/>
    <s v="Small"/>
  </r>
  <r>
    <n v="10382"/>
    <n v="33"/>
    <n v="139.16999999999999"/>
    <n v="4"/>
    <n v="4592.6099999999997"/>
    <d v="2023-12-17T00:00:00"/>
    <n v="110"/>
    <s v="Shipped"/>
    <s v="Vintage Cars"/>
    <n v="97"/>
    <n v="42.169999999999987"/>
    <s v="S24_4258"/>
    <s v="Mini Gifts Distributors Ltd."/>
    <n v="4155551450"/>
    <s v="5677 Strong St."/>
    <s v="San Rafael"/>
    <n v="97562"/>
    <x v="1"/>
    <s v="Nelson"/>
    <s v="Valarie"/>
    <s v="Medium"/>
  </r>
  <r>
    <n v="10378"/>
    <n v="33"/>
    <n v="53.27"/>
    <n v="3"/>
    <n v="1757.91"/>
    <d v="2023-12-10T00:00:00"/>
    <n v="117"/>
    <s v="Shipped"/>
    <s v="Classic Cars"/>
    <n v="140"/>
    <n v="-86.72999999999999"/>
    <s v="S24_3856"/>
    <s v="Euro Shopping Channel"/>
    <s v="(91) 555 94 44"/>
    <s v="C/ Moralzarzal, 86"/>
    <s v="Madrid"/>
    <n v="28034"/>
    <x v="8"/>
    <s v="Freyre"/>
    <s v="Diego"/>
    <s v="Small"/>
  </r>
  <r>
    <n v="10375"/>
    <n v="33"/>
    <n v="116.87"/>
    <n v="1"/>
    <n v="3856.71"/>
    <d v="2023-12-03T00:00:00"/>
    <n v="124"/>
    <s v="Shipped"/>
    <s v="Planes"/>
    <n v="99"/>
    <n v="17.870000000000005"/>
    <s v="S700_2466"/>
    <s v="La Rochelle Gifts"/>
    <s v="40.67.8555"/>
    <s v="67, rue des Cinquante Otages"/>
    <s v="Nantes"/>
    <n v="44000"/>
    <x v="4"/>
    <s v="Labrune"/>
    <s v="Janine"/>
    <s v="Medium"/>
  </r>
  <r>
    <n v="10373"/>
    <n v="33"/>
    <n v="57.32"/>
    <n v="12"/>
    <n v="1891.56"/>
    <d v="2023-12-01T00:00:00"/>
    <n v="126"/>
    <s v="Shipped"/>
    <s v="Vintage Cars"/>
    <n v="88"/>
    <n v="-30.68"/>
    <s v="S24_3151"/>
    <s v="Oulu Toy Supplies, Inc."/>
    <s v="981-443655"/>
    <s v="Torikatu 38"/>
    <s v="Oulu"/>
    <n v="90110"/>
    <x v="15"/>
    <s v="Koskitalo"/>
    <s v="Pirkko"/>
    <s v="Small"/>
  </r>
  <r>
    <n v="10107"/>
    <n v="33"/>
    <n v="85.39"/>
    <n v="3"/>
    <n v="2817.87"/>
    <d v="2023-11-06T00:00:00"/>
    <n v="151"/>
    <s v="Shipped"/>
    <s v="Classic Cars"/>
    <n v="194"/>
    <n v="-108.61"/>
    <s v="S12_1099"/>
    <s v="Suominen Souveniers"/>
    <s v="+358 9 8045 555"/>
    <s v="Software Engineering Center, SEC Oy"/>
    <s v="Espoo"/>
    <s v="FIN-02271"/>
    <x v="15"/>
    <s v="Suominen"/>
    <s v="Kalle"/>
    <s v="Small"/>
  </r>
  <r>
    <n v="10361"/>
    <n v="33"/>
    <n v="82.59"/>
    <n v="3"/>
    <n v="2725.47"/>
    <d v="2023-10-17T00:00:00"/>
    <n v="171"/>
    <s v="Shipped"/>
    <s v="Vintage Cars"/>
    <n v="43"/>
    <n v="39.590000000000003"/>
    <s v="S50_1341"/>
    <s v="Souveniers And Things Co."/>
    <s v="+61 2 9495 8555"/>
    <s v="Monitor Money Building, 815 Pacific Hwy"/>
    <s v="Chatswood"/>
    <n v="2067"/>
    <x v="5"/>
    <s v="Huxley"/>
    <s v="Adrian"/>
    <s v="Small"/>
  </r>
  <r>
    <n v="10349"/>
    <n v="33"/>
    <n v="46.53"/>
    <n v="1"/>
    <n v="1535.49"/>
    <d v="2023-10-01T00:00:00"/>
    <n v="187"/>
    <s v="Shipped"/>
    <s v="Trucks and Buses"/>
    <n v="54"/>
    <n v="-7.4699999999999989"/>
    <s v="S32_2509"/>
    <s v="Muscle Machine Inc"/>
    <n v="2125557413"/>
    <s v="4092 Furth Circle"/>
    <s v="NYC"/>
    <n v="10022"/>
    <x v="1"/>
    <s v="Young"/>
    <s v="Jeff"/>
    <s v="Small"/>
  </r>
  <r>
    <n v="10107"/>
    <n v="33"/>
    <n v="57.22"/>
    <n v="10"/>
    <n v="1888.26"/>
    <d v="2023-09-20T00:00:00"/>
    <n v="198"/>
    <s v="Shipped"/>
    <s v="Classic Cars"/>
    <n v="207"/>
    <n v="-149.78"/>
    <s v="S12_1108"/>
    <s v="La Corne D'abondance, Co."/>
    <s v="(1) 42.34.2555"/>
    <s v="265, boulevard Charonne"/>
    <s v="Paris"/>
    <n v="75012"/>
    <x v="4"/>
    <s v="Bertrand"/>
    <s v="Marie"/>
    <s v="Small"/>
  </r>
  <r>
    <n v="10107"/>
    <n v="33"/>
    <n v="123.01"/>
    <n v="11"/>
    <n v="4059.33"/>
    <d v="2023-09-20T00:00:00"/>
    <n v="198"/>
    <s v="Shipped"/>
    <s v="Classic Cars"/>
    <n v="151"/>
    <n v="-27.989999999999995"/>
    <s v="S12_3148"/>
    <s v="La Corne D'abondance, Co."/>
    <s v="(1) 42.34.2555"/>
    <s v="265, boulevard Charonne"/>
    <s v="Paris"/>
    <n v="75012"/>
    <x v="4"/>
    <s v="Bertrand"/>
    <s v="Marie"/>
    <s v="Medium"/>
  </r>
  <r>
    <n v="10335"/>
    <n v="33"/>
    <n v="37.130000000000003"/>
    <n v="2"/>
    <n v="1225.29"/>
    <d v="2023-09-19T00:00:00"/>
    <n v="199"/>
    <s v="Shipped"/>
    <s v="Classic Cars"/>
    <n v="35"/>
    <n v="2.1300000000000026"/>
    <s v="S24_2840"/>
    <s v="Mini Gifts Distributors Ltd."/>
    <n v="4155551450"/>
    <s v="5677 Strong St."/>
    <s v="San Rafael"/>
    <n v="97562"/>
    <x v="1"/>
    <s v="Nelson"/>
    <s v="Valarie"/>
    <s v="Small"/>
  </r>
  <r>
    <n v="10107"/>
    <n v="33"/>
    <n v="109.32"/>
    <n v="14"/>
    <n v="3607.56"/>
    <d v="2023-09-15T00:00:00"/>
    <n v="203"/>
    <s v="Shipped"/>
    <s v="Classic Cars"/>
    <n v="79"/>
    <n v="30.319999999999993"/>
    <s v="S12_3990"/>
    <s v="Land of Toys Inc."/>
    <n v="2125557818"/>
    <s v="897 Long Airport Avenue"/>
    <s v="NYC"/>
    <n v="10022"/>
    <x v="1"/>
    <s v="Yu"/>
    <s v="Kwai"/>
    <s v="Medium"/>
  </r>
  <r>
    <n v="10328"/>
    <n v="33"/>
    <n v="123.4"/>
    <n v="11"/>
    <n v="4072.2"/>
    <d v="2023-09-12T00:00:00"/>
    <n v="206"/>
    <s v="Shipped"/>
    <s v="Planes"/>
    <n v="118"/>
    <n v="5.4000000000000057"/>
    <s v="S700_2834"/>
    <s v="Rovelli Gifts"/>
    <s v="035-640555"/>
    <s v="Via Ludovico il Moro 22"/>
    <s v="Bergamo"/>
    <n v="24100"/>
    <x v="6"/>
    <s v="Rovelli"/>
    <s v="Giovanni"/>
    <s v="Medium"/>
  </r>
  <r>
    <n v="10328"/>
    <n v="33"/>
    <n v="64"/>
    <n v="13"/>
    <n v="2112"/>
    <d v="2023-09-12T00:00:00"/>
    <n v="206"/>
    <s v="Shipped"/>
    <s v="Planes"/>
    <n v="80"/>
    <n v="-16"/>
    <s v="S700_3167"/>
    <s v="Rovelli Gifts"/>
    <s v="035-640555"/>
    <s v="Via Ludovico il Moro 22"/>
    <s v="Bergamo"/>
    <n v="24100"/>
    <x v="6"/>
    <s v="Rovelli"/>
    <s v="Giovanni"/>
    <s v="Small"/>
  </r>
  <r>
    <n v="10324"/>
    <n v="33"/>
    <n v="37.479999999999997"/>
    <n v="10"/>
    <n v="1236.8399999999999"/>
    <d v="2023-09-05T00:00:00"/>
    <n v="213"/>
    <s v="Shipped"/>
    <s v="Trucks and Buses"/>
    <n v="122"/>
    <n v="-84.52000000000001"/>
    <s v="S18_2319"/>
    <s v="Vitachrome Inc."/>
    <n v="2125551500"/>
    <s v="2678 Kingston Rd."/>
    <s v="NYC"/>
    <n v="10022"/>
    <x v="1"/>
    <s v="Frick"/>
    <s v="Michael"/>
    <s v="Small"/>
  </r>
  <r>
    <n v="10323"/>
    <n v="33"/>
    <n v="91.27"/>
    <n v="2"/>
    <n v="3011.91"/>
    <d v="2023-09-05T00:00:00"/>
    <n v="213"/>
    <s v="Shipped"/>
    <s v="Vintage Cars"/>
    <n v="99"/>
    <n v="-7.730000000000004"/>
    <s v="S18_3320"/>
    <s v="Blauer See Auto, Co."/>
    <s v="+49 69 66 90 2555"/>
    <s v="Lyonerstr. 34"/>
    <s v="Frankfurt"/>
    <n v="60528"/>
    <x v="12"/>
    <s v="Keitel"/>
    <s v="Roland"/>
    <s v="Medium"/>
  </r>
  <r>
    <n v="10324"/>
    <n v="33"/>
    <n v="189.93"/>
    <n v="3"/>
    <n v="6267.69"/>
    <d v="2023-09-05T00:00:00"/>
    <n v="213"/>
    <s v="Shipped"/>
    <s v="Vintage Cars"/>
    <n v="97"/>
    <n v="92.93"/>
    <s v="S24_4258"/>
    <s v="Vitachrome Inc."/>
    <n v="2125551500"/>
    <s v="2678 Kingston Rd."/>
    <s v="NYC"/>
    <n v="10022"/>
    <x v="1"/>
    <s v="Frick"/>
    <s v="Michael"/>
    <s v="Medium"/>
  </r>
  <r>
    <n v="10322"/>
    <n v="33"/>
    <n v="106.81"/>
    <n v="12"/>
    <n v="3524.73"/>
    <d v="2023-09-04T00:00:00"/>
    <n v="214"/>
    <s v="Shipped"/>
    <s v="Vintage Cars"/>
    <n v="101"/>
    <n v="5.8100000000000023"/>
    <s v="S18_2949"/>
    <s v="Online Diecast Creations Co."/>
    <n v="6035558647"/>
    <s v="2304 Long Airport Avenue"/>
    <s v="Nashua"/>
    <n v="62005"/>
    <x v="1"/>
    <s v="Young"/>
    <s v="Valarie"/>
    <s v="Medium"/>
  </r>
  <r>
    <n v="10321"/>
    <n v="33"/>
    <n v="172.73"/>
    <n v="11"/>
    <n v="5700.09"/>
    <d v="2023-09-04T00:00:00"/>
    <n v="214"/>
    <s v="Shipped"/>
    <s v="Classic Cars"/>
    <n v="169"/>
    <n v="3.7299999999999898"/>
    <s v="S18_3232"/>
    <s v="FunGiftIdeas.com"/>
    <n v="5085552555"/>
    <s v="1785 First Street"/>
    <s v="New Bedford"/>
    <n v="50553"/>
    <x v="1"/>
    <s v="Benitez"/>
    <s v="Violeta"/>
    <s v="Medium"/>
  </r>
  <r>
    <n v="10107"/>
    <n v="33"/>
    <n v="125.12"/>
    <n v="17"/>
    <n v="4128.96"/>
    <d v="2023-09-01T00:00:00"/>
    <n v="217"/>
    <s v="Shipped"/>
    <s v="Classic Cars"/>
    <n v="136"/>
    <n v="-10.879999999999995"/>
    <s v="S10_4757"/>
    <s v="giftsbymail.co.uk"/>
    <s v="(198) 555-8888"/>
    <s v="Garden House Crowther Way"/>
    <s v="Cowes"/>
    <s v="PO31 7PJ"/>
    <x v="9"/>
    <s v="Bennett"/>
    <s v="Helen"/>
    <s v="Medium"/>
  </r>
  <r>
    <n v="10312"/>
    <n v="33"/>
    <n v="107.15"/>
    <n v="8"/>
    <n v="3535.95"/>
    <d v="2023-08-21T00:00:00"/>
    <n v="228"/>
    <s v="Shipped"/>
    <s v="Vintage Cars"/>
    <n v="99"/>
    <n v="8.1500000000000057"/>
    <s v="S18_3320"/>
    <s v="Mini Gifts Distributors Ltd."/>
    <n v="4155551450"/>
    <s v="5677 Strong St."/>
    <s v="San Rafael"/>
    <n v="97562"/>
    <x v="1"/>
    <s v="Nelson"/>
    <s v="Valarie"/>
    <s v="Medium"/>
  </r>
  <r>
    <n v="10107"/>
    <n v="33"/>
    <n v="210.14"/>
    <n v="10"/>
    <n v="6934.62"/>
    <d v="2023-08-16T00:00:00"/>
    <n v="233"/>
    <s v="Shipped"/>
    <s v="Classic Cars"/>
    <n v="194"/>
    <n v="16.139999999999986"/>
    <s v="S12_1099"/>
    <s v="Toms Spezialitten, Ltd"/>
    <s v="0221-5554327"/>
    <s v="Mehrheimerstr. 369"/>
    <s v="Koln"/>
    <n v="50739"/>
    <x v="12"/>
    <s v="Pfalzheim"/>
    <s v="Henriette"/>
    <s v="Medium"/>
  </r>
  <r>
    <n v="10310"/>
    <n v="33"/>
    <n v="41.91"/>
    <n v="4"/>
    <n v="1383.03"/>
    <d v="2023-08-16T00:00:00"/>
    <n v="233"/>
    <s v="Shipped"/>
    <s v="Classic Cars"/>
    <n v="37"/>
    <n v="4.9099999999999966"/>
    <s v="S24_2972"/>
    <s v="Toms Spezialitten, Ltd"/>
    <s v="0221-5554327"/>
    <s v="Mehrheimerstr. 369"/>
    <s v="Koln"/>
    <n v="50739"/>
    <x v="12"/>
    <s v="Pfalzheim"/>
    <s v="Henriette"/>
    <s v="Small"/>
  </r>
  <r>
    <n v="10304"/>
    <n v="33"/>
    <n v="101.29"/>
    <n v="10"/>
    <n v="3342.57"/>
    <d v="2023-08-11T00:00:00"/>
    <n v="238"/>
    <s v="Shipped"/>
    <s v="Vintage Cars"/>
    <n v="97"/>
    <n v="4.2900000000000063"/>
    <s v="S24_4258"/>
    <s v="Auto Assoc. &amp; Cie."/>
    <s v="30.59.8555"/>
    <s v="67, avenue de l'Europe"/>
    <s v="Versailles"/>
    <n v="78000"/>
    <x v="4"/>
    <s v="Tonini"/>
    <s v="Daniel"/>
    <s v="Medium"/>
  </r>
  <r>
    <n v="10299"/>
    <n v="33"/>
    <n v="66.489999999999995"/>
    <n v="6"/>
    <n v="2194.17"/>
    <d v="2023-07-30T00:00:00"/>
    <n v="250"/>
    <s v="Shipped"/>
    <s v="Motorcycles"/>
    <n v="69"/>
    <n v="-2.5100000000000051"/>
    <s v="S24_2360"/>
    <s v="Toys of Finland, Co."/>
    <s v="90-224 8555"/>
    <s v="Keskuskatu 45"/>
    <s v="Helsinki"/>
    <n v="21240"/>
    <x v="15"/>
    <s v="Karttunen"/>
    <s v="Matti"/>
    <s v="Small"/>
  </r>
  <r>
    <n v="10288"/>
    <n v="33"/>
    <n v="40.619999999999997"/>
    <n v="3"/>
    <n v="1340.46"/>
    <d v="2023-07-01T00:00:00"/>
    <n v="279"/>
    <s v="Shipped"/>
    <s v="Vintage Cars"/>
    <n v="41"/>
    <n v="-0.38000000000000256"/>
    <s v="S24_3969"/>
    <s v="Handji Gifts&amp; Co"/>
    <s v="+65 224 1555"/>
    <s v="Village Close - 106 Linden Road Sandown"/>
    <s v="Singapore"/>
    <n v="69045"/>
    <x v="0"/>
    <s v="Victorino"/>
    <s v="Wendy"/>
    <s v="Small"/>
  </r>
  <r>
    <n v="10284"/>
    <n v="33"/>
    <n v="51.93"/>
    <n v="5"/>
    <n v="1713.69"/>
    <d v="2023-06-21T00:00:00"/>
    <n v="289"/>
    <s v="Shipped"/>
    <s v="Vintage Cars"/>
    <n v="43"/>
    <n v="8.93"/>
    <s v="S50_1341"/>
    <s v="Norway Gifts By Mail, Co."/>
    <s v="+47 2212 1555"/>
    <s v="Drammensveien 126 A, PB 744 Sentrum"/>
    <s v="Oslo"/>
    <s v="N 0106"/>
    <x v="17"/>
    <s v="Klaeboe"/>
    <s v="Jan"/>
    <s v="Small"/>
  </r>
  <r>
    <n v="10283"/>
    <n v="33"/>
    <n v="72.959999999999994"/>
    <n v="5"/>
    <n v="2407.6799999999998"/>
    <d v="2023-06-20T00:00:00"/>
    <n v="290"/>
    <s v="Shipped"/>
    <s v="Vintage Cars"/>
    <n v="83"/>
    <n v="-10.040000000000006"/>
    <s v="S24_3816"/>
    <s v="Royal Canadian Collectables, Ltd."/>
    <s v="(604) 555-4555"/>
    <s v="23 Tsawassen Blvd."/>
    <s v="Tsawassen"/>
    <s v="T2F 8M4"/>
    <x v="14"/>
    <s v="Lincoln"/>
    <s v="Elizabeth"/>
    <s v="Small"/>
  </r>
  <r>
    <n v="10283"/>
    <n v="33"/>
    <n v="51.32"/>
    <n v="12"/>
    <n v="1693.56"/>
    <d v="2023-06-20T00:00:00"/>
    <n v="290"/>
    <s v="Shipped"/>
    <s v="Ships"/>
    <n v="54"/>
    <n v="-2.6799999999999997"/>
    <s v="S72_3212"/>
    <s v="Royal Canadian Collectables, Ltd."/>
    <s v="(604) 555-4555"/>
    <s v="23 Tsawassen Blvd."/>
    <s v="Tsawassen"/>
    <s v="T2F 8M4"/>
    <x v="14"/>
    <s v="Lincoln"/>
    <s v="Elizabeth"/>
    <s v="Small"/>
  </r>
  <r>
    <n v="10280"/>
    <n v="33"/>
    <n v="41.85"/>
    <n v="14"/>
    <n v="1381.05"/>
    <d v="2023-06-17T00:00:00"/>
    <n v="293"/>
    <s v="Shipped"/>
    <s v="Vintage Cars"/>
    <n v="41"/>
    <n v="0.85000000000000142"/>
    <s v="S24_3969"/>
    <s v="Amica Models &amp; Co."/>
    <s v="011-4988555"/>
    <s v="Via Monte Bianco 34"/>
    <s v="Torino"/>
    <n v="10100"/>
    <x v="6"/>
    <s v="Accorti"/>
    <s v="Paolo"/>
    <s v="Small"/>
  </r>
  <r>
    <n v="10279"/>
    <n v="33"/>
    <n v="71.06"/>
    <n v="4"/>
    <n v="2344.98"/>
    <d v="2023-06-09T00:00:00"/>
    <n v="301"/>
    <s v="Shipped"/>
    <s v="Classic Cars"/>
    <n v="85"/>
    <n v="-13.939999999999998"/>
    <s v="S24_3191"/>
    <s v="Euro Shopping Channel"/>
    <s v="(91) 555 94 44"/>
    <s v="C/ Moralzarzal, 86"/>
    <s v="Madrid"/>
    <n v="28034"/>
    <x v="8"/>
    <s v="Freyre"/>
    <s v="Diego"/>
    <s v="Small"/>
  </r>
  <r>
    <n v="10276"/>
    <n v="33"/>
    <n v="50.36"/>
    <n v="9"/>
    <n v="1661.88"/>
    <d v="2023-06-02T00:00:00"/>
    <n v="308"/>
    <s v="Shipped"/>
    <s v="Motorcycles"/>
    <n v="62"/>
    <n v="-11.64"/>
    <s v="S18_3782"/>
    <s v="Online Mini Collectables"/>
    <n v="6175557555"/>
    <s v="7635 Spinnaker Dr."/>
    <s v="Brickhaven"/>
    <n v="58339"/>
    <x v="1"/>
    <s v="Barajas"/>
    <s v="Miguel"/>
    <s v="Small"/>
  </r>
  <r>
    <n v="10273"/>
    <n v="33"/>
    <n v="71.09"/>
    <n v="12"/>
    <n v="2345.9699999999998"/>
    <d v="2023-05-21T00:00:00"/>
    <n v="320"/>
    <s v="Shipped"/>
    <s v="Vintage Cars"/>
    <n v="87"/>
    <n v="-15.909999999999997"/>
    <s v="S18_4522"/>
    <s v="Petit Auto"/>
    <s v="(02) 5554 67"/>
    <s v="Rue Joseph-Bens 532"/>
    <s v="Bruxelles"/>
    <s v="B-1180"/>
    <x v="2"/>
    <s v="Dewey"/>
    <s v="Catherine"/>
    <s v="Small"/>
  </r>
  <r>
    <n v="10266"/>
    <n v="33"/>
    <n v="74.69"/>
    <n v="10"/>
    <n v="2464.77"/>
    <d v="2023-05-06T00:00:00"/>
    <n v="335"/>
    <s v="Shipped"/>
    <s v="Classic Cars"/>
    <n v="77"/>
    <n v="-2.3100000000000023"/>
    <s v="S18_1889"/>
    <s v="L'ordine Souveniers"/>
    <s v="0522-556555"/>
    <s v="Strada Provinciale 124"/>
    <s v="Reggio Emilia"/>
    <n v="42100"/>
    <x v="6"/>
    <s v="Moroni"/>
    <s v="Maurizio"/>
    <s v="Small"/>
  </r>
  <r>
    <n v="10266"/>
    <n v="33"/>
    <n v="152.58000000000001"/>
    <n v="4"/>
    <n v="5035.1400000000003"/>
    <d v="2023-05-06T00:00:00"/>
    <n v="335"/>
    <s v="Shipped"/>
    <s v="Classic Cars"/>
    <n v="141"/>
    <n v="11.580000000000013"/>
    <s v="S18_3685"/>
    <s v="L'ordine Souveniers"/>
    <s v="0522-556555"/>
    <s v="Strada Provinciale 124"/>
    <s v="Reggio Emilia"/>
    <n v="42100"/>
    <x v="6"/>
    <s v="Moroni"/>
    <s v="Maurizio"/>
    <s v="Medium"/>
  </r>
  <r>
    <n v="10263"/>
    <n v="33"/>
    <n v="86.17"/>
    <n v="10"/>
    <n v="2843.61"/>
    <d v="2023-04-28T00:00:00"/>
    <n v="343"/>
    <s v="Shipped"/>
    <s v="Planes"/>
    <n v="84"/>
    <n v="2.1700000000000017"/>
    <s v="S18_2581"/>
    <s v="Gift Depot Inc."/>
    <n v="2035552570"/>
    <s v="25593 South Bay Ln."/>
    <s v="Bridgewater"/>
    <n v="97562"/>
    <x v="1"/>
    <s v="King"/>
    <s v="Julie"/>
    <s v="Small"/>
  </r>
  <r>
    <n v="10262"/>
    <n v="33"/>
    <n v="90.75"/>
    <n v="6"/>
    <n v="2994.75"/>
    <d v="2023-04-24T00:00:00"/>
    <n v="347"/>
    <s v="Cancelled"/>
    <s v="Planes"/>
    <n v="99"/>
    <n v="-8.25"/>
    <s v="S700_2466"/>
    <s v="Euro Shopping Channel"/>
    <s v="(91) 555 94 44"/>
    <s v="C/ Moralzarzal, 86"/>
    <s v="Madrid"/>
    <n v="28034"/>
    <x v="8"/>
    <s v="Freyre"/>
    <s v="Diego"/>
    <s v="Small"/>
  </r>
  <r>
    <n v="10253"/>
    <n v="33"/>
    <n v="135.13999999999999"/>
    <n v="4"/>
    <n v="4459.62"/>
    <d v="2023-04-01T00:00:00"/>
    <n v="370"/>
    <s v="Cancelled"/>
    <s v="Classic Cars"/>
    <n v="142"/>
    <n v="-6.8600000000000136"/>
    <s v="S18_1984"/>
    <s v="UK Collectables, Ltd."/>
    <s v="(171) 555-2282"/>
    <s v="Berkeley Gardens 12  Brewery"/>
    <s v="Liverpool"/>
    <s v="WX1 6LT"/>
    <x v="9"/>
    <s v="Devon"/>
    <s v="Elizabeth"/>
    <s v="Medium"/>
  </r>
  <r>
    <n v="10243"/>
    <n v="33"/>
    <n v="29.54"/>
    <n v="1"/>
    <n v="974.82"/>
    <d v="2023-02-26T00:00:00"/>
    <n v="404"/>
    <s v="Shipped"/>
    <s v="Vintage Cars"/>
    <n v="33"/>
    <n v="-3.4600000000000009"/>
    <s v="S24_1937"/>
    <s v="Diecast Collectables"/>
    <n v="6175552555"/>
    <s v="6251 Ingle Ln."/>
    <s v="Boston"/>
    <n v="51003"/>
    <x v="1"/>
    <s v="Franco"/>
    <s v="Valarie"/>
    <s v="Small"/>
  </r>
  <r>
    <n v="10241"/>
    <n v="33"/>
    <n v="72.650000000000006"/>
    <n v="1"/>
    <n v="2397.4499999999998"/>
    <d v="2023-02-13T00:00:00"/>
    <n v="417"/>
    <s v="Shipped"/>
    <s v="Vintage Cars"/>
    <n v="60"/>
    <n v="12.650000000000006"/>
    <s v="S18_2248"/>
    <s v="Mini Caravy"/>
    <s v="88.60.1555"/>
    <s v="24, place Kluber"/>
    <s v="Strasbourg"/>
    <n v="67000"/>
    <x v="4"/>
    <s v="Citeaux"/>
    <s v="Frederique"/>
    <s v="Small"/>
  </r>
  <r>
    <n v="10235"/>
    <n v="33"/>
    <n v="60.05"/>
    <n v="12"/>
    <n v="1981.65"/>
    <d v="2023-02-02T00:00:00"/>
    <n v="428"/>
    <s v="Shipped"/>
    <s v="Planes"/>
    <n v="68"/>
    <n v="-7.9500000000000028"/>
    <s v="S24_3949"/>
    <s v="Royal Canadian Collectables, Ltd."/>
    <s v="(604) 555-4555"/>
    <s v="23 Tsawassen Blvd."/>
    <s v="Tsawassen"/>
    <s v="T2F 8M4"/>
    <x v="14"/>
    <s v="Lincoln"/>
    <s v="Elizabeth"/>
    <s v="Small"/>
  </r>
  <r>
    <n v="10229"/>
    <n v="33"/>
    <n v="32.880000000000003"/>
    <n v="2"/>
    <n v="1085.04"/>
    <d v="2023-01-11T00:00:00"/>
    <n v="450"/>
    <s v="Shipped"/>
    <s v="Classic Cars"/>
    <n v="35"/>
    <n v="-2.1199999999999974"/>
    <s v="S24_2840"/>
    <s v="Mini Gifts Distributors Ltd."/>
    <n v="4155551450"/>
    <s v="5677 Strong St."/>
    <s v="San Rafael"/>
    <n v="97562"/>
    <x v="1"/>
    <s v="Nelson"/>
    <s v="Valarie"/>
    <s v="Small"/>
  </r>
  <r>
    <n v="10228"/>
    <n v="33"/>
    <n v="103.23"/>
    <n v="6"/>
    <n v="3406.59"/>
    <d v="2023-01-10T00:00:00"/>
    <n v="451"/>
    <s v="Shipped"/>
    <s v="Vintage Cars"/>
    <n v="97"/>
    <n v="6.230000000000004"/>
    <s v="S24_4258"/>
    <s v="Cambridge Collectables Co."/>
    <n v="6175555555"/>
    <s v="4658 Baden Av."/>
    <s v="Cambridge"/>
    <n v="51247"/>
    <x v="1"/>
    <s v="Tseng"/>
    <s v="Kyung"/>
    <s v="Medium"/>
  </r>
  <r>
    <n v="10227"/>
    <n v="33"/>
    <n v="111.12"/>
    <n v="1"/>
    <n v="3666.96"/>
    <d v="2023-01-02T00:00:00"/>
    <n v="459"/>
    <s v="Shipped"/>
    <s v="Vintage Cars"/>
    <n v="99"/>
    <n v="12.120000000000005"/>
    <s v="S18_3320"/>
    <s v="Saveley &amp; Henriot, Co."/>
    <s v="78.32.5555"/>
    <s v="2, rue du Commerce"/>
    <s v="Lyon"/>
    <n v="69004"/>
    <x v="4"/>
    <s v="Saveley"/>
    <s v="Mary"/>
    <s v="Medium"/>
  </r>
  <r>
    <n v="10227"/>
    <n v="33"/>
    <n v="131.53"/>
    <n v="13"/>
    <n v="4340.49"/>
    <d v="2023-01-02T00:00:00"/>
    <n v="459"/>
    <s v="Shipped"/>
    <s v="Classic Cars"/>
    <n v="117"/>
    <n v="14.530000000000001"/>
    <s v="S24_2887"/>
    <s v="Saveley &amp; Henriot, Co."/>
    <s v="78.32.5555"/>
    <s v="2, rue du Commerce"/>
    <s v="Lyon"/>
    <n v="69004"/>
    <x v="4"/>
    <s v="Saveley"/>
    <s v="Mary"/>
    <s v="Medium"/>
  </r>
  <r>
    <n v="10221"/>
    <n v="33"/>
    <n v="133.86000000000001"/>
    <n v="3"/>
    <n v="4417.38"/>
    <d v="2022-12-18T00:00:00"/>
    <n v="474"/>
    <s v="Shipped"/>
    <s v="Vintage Cars"/>
    <n v="136"/>
    <n v="-2.1399999999999864"/>
    <s v="S18_3140"/>
    <s v="Petit Auto"/>
    <s v="(02) 5554 67"/>
    <s v="Rue Joseph-Bens 532"/>
    <s v="Bruxelles"/>
    <s v="B-1180"/>
    <x v="2"/>
    <s v="Dewey"/>
    <s v="Catherine"/>
    <s v="Medium"/>
  </r>
  <r>
    <n v="10215"/>
    <n v="33"/>
    <n v="43.13"/>
    <n v="9"/>
    <n v="1423.29"/>
    <d v="2022-11-29T00:00:00"/>
    <n v="493"/>
    <s v="Shipped"/>
    <s v="Vintage Cars"/>
    <n v="53"/>
    <n v="-9.8699999999999974"/>
    <s v="S18_1367"/>
    <s v="West Coast Collectables Co."/>
    <n v="3105553722"/>
    <s v="3675 Furth Circle"/>
    <s v="Burbank"/>
    <n v="94019"/>
    <x v="1"/>
    <s v="Thompson"/>
    <s v="Steve"/>
    <s v="Small"/>
  </r>
  <r>
    <n v="10107"/>
    <n v="33"/>
    <n v="126.68"/>
    <n v="15"/>
    <n v="4180.4399999999996"/>
    <d v="2022-11-16T00:00:00"/>
    <n v="506"/>
    <s v="Shipped"/>
    <s v="Classic Cars"/>
    <n v="115"/>
    <n v="11.680000000000007"/>
    <s v="S12_4675"/>
    <s v="Euro Shopping Channel"/>
    <s v="(91) 555 94 44"/>
    <s v="C/ Moralzarzal, 86"/>
    <s v="Madrid"/>
    <n v="28034"/>
    <x v="8"/>
    <s v="Freyre"/>
    <s v="Diego"/>
    <s v="Medium"/>
  </r>
  <r>
    <n v="10208"/>
    <n v="33"/>
    <n v="85.41"/>
    <n v="5"/>
    <n v="2818.53"/>
    <d v="2022-11-02T00:00:00"/>
    <n v="520"/>
    <s v="Shipped"/>
    <s v="Ships"/>
    <n v="99"/>
    <n v="-13.590000000000003"/>
    <s v="S700_3962"/>
    <s v="Saveley &amp; Henriot, Co."/>
    <s v="78.32.5555"/>
    <s v="2, rue du Commerce"/>
    <s v="Lyon"/>
    <n v="69004"/>
    <x v="4"/>
    <s v="Saveley"/>
    <s v="Mary"/>
    <s v="Small"/>
  </r>
  <r>
    <n v="10206"/>
    <n v="33"/>
    <n v="97.39"/>
    <n v="10"/>
    <n v="3213.87"/>
    <d v="2022-10-05T00:00:00"/>
    <n v="548"/>
    <s v="Shipped"/>
    <s v="Vintage Cars"/>
    <n v="97"/>
    <n v="0.39000000000000057"/>
    <s v="S24_4258"/>
    <s v="Canadian Gift Exchange Network"/>
    <s v="(604) 555-3392"/>
    <s v="1900 Oak St."/>
    <s v="Vancouver"/>
    <s v="V3F 2K1"/>
    <x v="14"/>
    <s v="Tannamuri"/>
    <s v="Yoshi"/>
    <s v="Medium"/>
  </r>
  <r>
    <n v="10206"/>
    <n v="33"/>
    <n v="117.33"/>
    <n v="1"/>
    <n v="3871.89"/>
    <d v="2022-10-05T00:00:00"/>
    <n v="548"/>
    <s v="Shipped"/>
    <s v="Classic Cars"/>
    <n v="101"/>
    <n v="16.329999999999998"/>
    <s v="S700_2824"/>
    <s v="Canadian Gift Exchange Network"/>
    <s v="(604) 555-3392"/>
    <s v="1900 Oak St."/>
    <s v="Vancouver"/>
    <s v="V3F 2K1"/>
    <x v="14"/>
    <s v="Tannamuri"/>
    <s v="Yoshi"/>
    <s v="Medium"/>
  </r>
  <r>
    <n v="10204"/>
    <n v="33"/>
    <n v="178.5"/>
    <n v="4"/>
    <n v="5890.5"/>
    <d v="2022-10-02T00:00:00"/>
    <n v="551"/>
    <s v="Shipped"/>
    <s v="Vintage Cars"/>
    <n v="170"/>
    <n v="8.5"/>
    <s v="S18_1749"/>
    <s v="Muscle Machine Inc"/>
    <n v="2125557413"/>
    <s v="4092 Furth Circle"/>
    <s v="NYC"/>
    <n v="10022"/>
    <x v="1"/>
    <s v="Young"/>
    <s v="Jeff"/>
    <s v="Medium"/>
  </r>
  <r>
    <n v="10203"/>
    <n v="33"/>
    <n v="86.04"/>
    <n v="11"/>
    <n v="2839.32"/>
    <d v="2022-10-02T00:00:00"/>
    <n v="551"/>
    <s v="Shipped"/>
    <s v="Classic Cars"/>
    <n v="80"/>
    <n v="6.0400000000000063"/>
    <s v="S18_3278"/>
    <s v="Euro Shopping Channel"/>
    <s v="(91) 555 94 44"/>
    <s v="C/ Moralzarzal, 86"/>
    <s v="Madrid"/>
    <n v="28034"/>
    <x v="8"/>
    <s v="Freyre"/>
    <s v="Diego"/>
    <s v="Small"/>
  </r>
  <r>
    <n v="10195"/>
    <n v="33"/>
    <n v="54.68"/>
    <n v="1"/>
    <n v="1804.44"/>
    <d v="2022-09-25T00:00:00"/>
    <n v="558"/>
    <s v="Shipped"/>
    <s v="Trains"/>
    <n v="62"/>
    <n v="-7.32"/>
    <s v="S32_3207"/>
    <s v="Mini Classics"/>
    <n v="9145554562"/>
    <s v="3758 North Pendale Street"/>
    <s v="White Plains"/>
    <n v="24067"/>
    <x v="1"/>
    <s v="Frick"/>
    <s v="Steve"/>
    <s v="Small"/>
  </r>
  <r>
    <n v="10107"/>
    <n v="33"/>
    <n v="122.37"/>
    <n v="14"/>
    <n v="4038.21"/>
    <d v="2022-09-14T00:00:00"/>
    <n v="569"/>
    <s v="Shipped"/>
    <s v="Classic Cars"/>
    <n v="151"/>
    <n v="-28.629999999999995"/>
    <s v="S12_3148"/>
    <s v="Mini Creations Ltd."/>
    <n v="5085559555"/>
    <s v="4575 Hillside Dr."/>
    <s v="New Bedford"/>
    <n v="50553"/>
    <x v="1"/>
    <s v="Tam"/>
    <s v="Wing C"/>
    <s v="Medium"/>
  </r>
  <r>
    <n v="10185"/>
    <n v="33"/>
    <n v="74.349999999999994"/>
    <n v="2"/>
    <n v="2453.5500000000002"/>
    <d v="2022-09-14T00:00:00"/>
    <n v="569"/>
    <s v="Shipped"/>
    <s v="Vintage Cars"/>
    <n v="88"/>
    <n v="-13.650000000000006"/>
    <s v="S24_3151"/>
    <s v="Mini Creations Ltd."/>
    <n v="5085559555"/>
    <s v="4575 Hillside Dr."/>
    <s v="New Bedford"/>
    <n v="50553"/>
    <x v="1"/>
    <s v="Tam"/>
    <s v="Wing C"/>
    <s v="Small"/>
  </r>
  <r>
    <n v="10184"/>
    <n v="33"/>
    <n v="62.77"/>
    <n v="8"/>
    <n v="2071.41"/>
    <d v="2022-09-14T00:00:00"/>
    <n v="569"/>
    <s v="Shipped"/>
    <s v="Trucks and Buses"/>
    <n v="54"/>
    <n v="8.7700000000000031"/>
    <s v="S32_2509"/>
    <s v="Iberia Gift Imports, Corp."/>
    <s v="(95) 555 82 82"/>
    <s v="C/ Romero, 33"/>
    <s v="Sevilla"/>
    <n v="41101"/>
    <x v="8"/>
    <s v="Roel"/>
    <s v="Jose Pedro"/>
    <s v="Small"/>
  </r>
  <r>
    <n v="10182"/>
    <n v="33"/>
    <n v="86.31"/>
    <n v="1"/>
    <n v="2848.23"/>
    <d v="2022-09-12T00:00:00"/>
    <n v="571"/>
    <s v="Shipped"/>
    <s v="Vintage Cars"/>
    <n v="99"/>
    <n v="-12.689999999999998"/>
    <s v="S18_3320"/>
    <s v="Mini Gifts Distributors Ltd."/>
    <n v="4155551450"/>
    <s v="5677 Strong St."/>
    <s v="San Rafael"/>
    <n v="97562"/>
    <x v="1"/>
    <s v="Nelson"/>
    <s v="Valarie"/>
    <s v="Small"/>
  </r>
  <r>
    <n v="10182"/>
    <n v="33"/>
    <n v="94.17"/>
    <n v="15"/>
    <n v="3107.61"/>
    <d v="2022-09-12T00:00:00"/>
    <n v="571"/>
    <s v="Shipped"/>
    <s v="Classic Cars"/>
    <n v="85"/>
    <n v="9.1700000000000017"/>
    <s v="S24_3191"/>
    <s v="Mini Gifts Distributors Ltd."/>
    <n v="4155551450"/>
    <s v="5677 Strong St."/>
    <s v="San Rafael"/>
    <n v="97562"/>
    <x v="1"/>
    <s v="Nelson"/>
    <s v="Valarie"/>
    <s v="Medium"/>
  </r>
  <r>
    <n v="10107"/>
    <n v="33"/>
    <n v="162.51"/>
    <n v="9"/>
    <n v="5362.83"/>
    <d v="2022-09-06T00:00:00"/>
    <n v="577"/>
    <s v="Shipped"/>
    <s v="Classic Cars"/>
    <n v="147"/>
    <n v="15.509999999999991"/>
    <s v="S10_4962"/>
    <s v="Stylish Desk Decors, Co."/>
    <s v="(171) 555-0297"/>
    <s v="35 King George"/>
    <s v="London"/>
    <s v="WX3 6FW"/>
    <x v="9"/>
    <s v="Brown"/>
    <s v="Ann"/>
    <s v="Medium"/>
  </r>
  <r>
    <n v="10107"/>
    <n v="33"/>
    <n v="226.5"/>
    <n v="2"/>
    <n v="7474.5"/>
    <d v="2022-09-06T00:00:00"/>
    <n v="577"/>
    <s v="Shipped"/>
    <s v="Classic Cars"/>
    <n v="207"/>
    <n v="19.5"/>
    <s v="S12_1108"/>
    <s v="L'ordine Souveniers"/>
    <s v="0522-556555"/>
    <s v="Strada Provinciale 124"/>
    <s v="Reggio Emilia"/>
    <n v="42100"/>
    <x v="6"/>
    <s v="Moroni"/>
    <s v="Maurizio"/>
    <s v="Large"/>
  </r>
  <r>
    <n v="10169"/>
    <n v="33"/>
    <n v="148.80000000000001"/>
    <n v="7"/>
    <n v="4910.3999999999996"/>
    <d v="2022-09-04T00:00:00"/>
    <n v="579"/>
    <s v="Shipped"/>
    <s v="Classic Cars"/>
    <n v="148"/>
    <n v="0.80000000000001137"/>
    <s v="S18_4721"/>
    <s v="Anna's Decorations, Ltd"/>
    <s v="02 9936 8555"/>
    <s v="201 Miller Street"/>
    <s v="North Sydney"/>
    <n v="2060"/>
    <x v="5"/>
    <s v="O'Hara"/>
    <s v="Anna"/>
    <s v="Medium"/>
  </r>
  <r>
    <n v="10167"/>
    <n v="33"/>
    <n v="115.52"/>
    <n v="16"/>
    <n v="3812.16"/>
    <d v="2022-08-23T00:00:00"/>
    <n v="591"/>
    <s v="Cancelled"/>
    <s v="Ships"/>
    <n v="122"/>
    <n v="-6.480000000000004"/>
    <s v="S24_2011"/>
    <s v="Scandinavian Gift Ideas"/>
    <s v="0695-34 6555"/>
    <s v="?kergatan 24"/>
    <s v="Boras"/>
    <s v="S-844 67"/>
    <x v="10"/>
    <s v="Larsson"/>
    <s v="Maria"/>
    <s v="Medium"/>
  </r>
  <r>
    <n v="10107"/>
    <n v="33"/>
    <n v="167.33"/>
    <n v="5"/>
    <n v="5521.89"/>
    <d v="2022-08-04T00:00:00"/>
    <n v="610"/>
    <s v="Shipped"/>
    <s v="Classic Cars"/>
    <n v="194"/>
    <n v="-26.669999999999987"/>
    <s v="S12_1099"/>
    <s v="Blauer See Auto, Co."/>
    <s v="+49 69 66 90 2555"/>
    <s v="Lyonerstr. 34"/>
    <s v="Frankfurt"/>
    <n v="60528"/>
    <x v="12"/>
    <s v="Keitel"/>
    <s v="Roland"/>
    <s v="Medium"/>
  </r>
  <r>
    <n v="10152"/>
    <n v="33"/>
    <n v="50.95"/>
    <n v="2"/>
    <n v="1681.35"/>
    <d v="2022-07-25T00:00:00"/>
    <n v="620"/>
    <s v="Shipped"/>
    <s v="Trains"/>
    <n v="62"/>
    <n v="-11.049999999999997"/>
    <s v="S32_3207"/>
    <s v="Australian Gift Network, Co"/>
    <s v="61-7-3844-6555"/>
    <s v="31 Duncan St. West End"/>
    <s v="South Brisbane"/>
    <n v="4101"/>
    <x v="5"/>
    <s v="Calaghan"/>
    <s v="Tony"/>
    <s v="Small"/>
  </r>
  <r>
    <n v="10149"/>
    <n v="33"/>
    <n v="150.01"/>
    <n v="8"/>
    <n v="4950.33"/>
    <d v="2022-07-12T00:00:00"/>
    <n v="633"/>
    <s v="Shipped"/>
    <s v="Vintage Cars"/>
    <n v="127"/>
    <n v="23.009999999999991"/>
    <s v="S18_2325"/>
    <s v="Signal Collectibles Ltd."/>
    <n v="4155554312"/>
    <s v="2793 Furth Circle"/>
    <s v="Brisbane"/>
    <n v="94217"/>
    <x v="1"/>
    <s v="Taylor"/>
    <s v="Sue"/>
    <s v="Medium"/>
  </r>
  <r>
    <n v="10107"/>
    <n v="33"/>
    <n v="97.89"/>
    <n v="4"/>
    <n v="3230.37"/>
    <d v="2022-07-05T00:00:00"/>
    <n v="640"/>
    <s v="Shipped"/>
    <s v="Classic Cars"/>
    <n v="115"/>
    <n v="-17.11"/>
    <s v="S12_4675"/>
    <s v="Collectables For Less Inc."/>
    <n v="6175558555"/>
    <s v="7825 Douglas Av."/>
    <s v="Brickhaven"/>
    <n v="58339"/>
    <x v="1"/>
    <s v="Nelson"/>
    <s v="Allen"/>
    <s v="Medium"/>
  </r>
  <r>
    <n v="10107"/>
    <n v="33"/>
    <n v="156.86000000000001"/>
    <n v="8"/>
    <n v="5176.38"/>
    <d v="2022-06-25T00:00:00"/>
    <n v="650"/>
    <s v="Shipped"/>
    <s v="Motorcycles"/>
    <n v="193"/>
    <n v="-36.139999999999986"/>
    <s v="S10_4698"/>
    <s v="Toys4GrownUps.com"/>
    <n v="6265557265"/>
    <s v="78934 Hillside Dr."/>
    <s v="Pasadena"/>
    <n v="90003"/>
    <x v="1"/>
    <s v="Young"/>
    <s v="Julie"/>
    <s v="Medium"/>
  </r>
  <r>
    <n v="10145"/>
    <n v="33"/>
    <n v="84.77"/>
    <n v="15"/>
    <n v="2797.41"/>
    <d v="2022-06-25T00:00:00"/>
    <n v="650"/>
    <s v="Shipped"/>
    <s v="Planes"/>
    <n v="72"/>
    <n v="12.769999999999996"/>
    <s v="S24_4278"/>
    <s v="Toys4GrownUps.com"/>
    <n v="6265557265"/>
    <s v="78934 Hillside Dr."/>
    <s v="Pasadena"/>
    <n v="90003"/>
    <x v="1"/>
    <s v="Young"/>
    <s v="Julie"/>
    <s v="Small"/>
  </r>
  <r>
    <n v="10145"/>
    <n v="33"/>
    <n v="93.9"/>
    <n v="12"/>
    <n v="3098.7"/>
    <d v="2022-06-25T00:00:00"/>
    <n v="650"/>
    <s v="Shipped"/>
    <s v="Motorcycles"/>
    <n v="99"/>
    <n v="-5.0999999999999943"/>
    <s v="S32_1374"/>
    <s v="Toys4GrownUps.com"/>
    <n v="6265557265"/>
    <s v="78934 Hillside Dr."/>
    <s v="Pasadena"/>
    <n v="90003"/>
    <x v="1"/>
    <s v="Young"/>
    <s v="Julie"/>
    <s v="Medium"/>
  </r>
  <r>
    <n v="10143"/>
    <n v="33"/>
    <n v="77.59"/>
    <n v="9"/>
    <n v="2560.4699999999998"/>
    <d v="2022-06-10T00:00:00"/>
    <n v="665"/>
    <s v="Shipped"/>
    <s v="Vintage Cars"/>
    <n v="65"/>
    <n v="12.590000000000003"/>
    <s v="S24_3420"/>
    <s v="Mini Creations Ltd."/>
    <n v="5085559555"/>
    <s v="4575 Hillside Dr."/>
    <s v="New Bedford"/>
    <n v="50553"/>
    <x v="1"/>
    <s v="Tam"/>
    <s v="Wing C"/>
    <s v="Small"/>
  </r>
  <r>
    <n v="10107"/>
    <n v="33"/>
    <n v="243.13"/>
    <n v="12"/>
    <n v="8023.29"/>
    <d v="2022-06-08T00:00:00"/>
    <n v="667"/>
    <s v="Shipped"/>
    <s v="Classic Cars"/>
    <n v="207"/>
    <n v="36.129999999999995"/>
    <s v="S12_1108"/>
    <s v="Mini Gifts Distributors Ltd."/>
    <n v="4155551450"/>
    <s v="5677 Strong St."/>
    <s v="San Rafael"/>
    <n v="97562"/>
    <x v="1"/>
    <s v="Nelson"/>
    <s v="Valarie"/>
    <s v="Large"/>
  </r>
  <r>
    <n v="10107"/>
    <n v="33"/>
    <n v="151.08000000000001"/>
    <n v="13"/>
    <n v="4985.6400000000003"/>
    <d v="2022-06-08T00:00:00"/>
    <n v="667"/>
    <s v="Shipped"/>
    <s v="Classic Cars"/>
    <n v="151"/>
    <n v="8.0000000000012506E-2"/>
    <s v="S12_3148"/>
    <s v="Mini Gifts Distributors Ltd."/>
    <n v="4155551450"/>
    <s v="5677 Strong St."/>
    <s v="San Rafael"/>
    <n v="97562"/>
    <x v="1"/>
    <s v="Nelson"/>
    <s v="Valarie"/>
    <s v="Medium"/>
  </r>
  <r>
    <n v="10142"/>
    <n v="33"/>
    <n v="102"/>
    <n v="6"/>
    <n v="3366"/>
    <d v="2022-06-08T00:00:00"/>
    <n v="667"/>
    <s v="Shipped"/>
    <s v="Ships"/>
    <n v="122"/>
    <n v="-20"/>
    <s v="S24_2011"/>
    <s v="Mini Gifts Distributors Ltd."/>
    <n v="4155551450"/>
    <s v="5677 Strong St."/>
    <s v="San Rafael"/>
    <n v="97562"/>
    <x v="1"/>
    <s v="Nelson"/>
    <s v="Valarie"/>
    <s v="Medium"/>
  </r>
  <r>
    <n v="10135"/>
    <n v="33"/>
    <n v="40.229999999999997"/>
    <n v="14"/>
    <n v="1327.59"/>
    <d v="2022-05-02T00:00:00"/>
    <n v="704"/>
    <s v="Shipped"/>
    <s v="Motorcycles"/>
    <n v="40"/>
    <n v="0.22999999999999687"/>
    <s v="S32_2206"/>
    <s v="Mini Gifts Distributors Ltd."/>
    <n v="4155551450"/>
    <s v="5677 Strong St."/>
    <s v="San Rafael"/>
    <n v="97562"/>
    <x v="1"/>
    <s v="Nelson"/>
    <s v="Valarie"/>
    <s v="Small"/>
  </r>
  <r>
    <n v="10130"/>
    <n v="33"/>
    <n v="103.75"/>
    <n v="1"/>
    <n v="3423.75"/>
    <d v="2022-04-16T00:00:00"/>
    <n v="720"/>
    <s v="Shipped"/>
    <s v="Vintage Cars"/>
    <n v="105"/>
    <n v="-1.25"/>
    <s v="S18_3856"/>
    <s v="Auto-Moto Classics Inc."/>
    <n v="6175558428"/>
    <s v="16780 Pompton St."/>
    <s v="Brickhaven"/>
    <n v="58339"/>
    <x v="1"/>
    <s v="Taylor"/>
    <s v="Leslie"/>
    <s v="Medium"/>
  </r>
  <r>
    <n v="10107"/>
    <n v="33"/>
    <n v="133.28"/>
    <n v="2"/>
    <n v="4398.24"/>
    <d v="2022-04-12T00:00:00"/>
    <n v="724"/>
    <s v="Shipped"/>
    <s v="Classic Cars"/>
    <n v="136"/>
    <n v="-2.7199999999999989"/>
    <s v="S10_4757"/>
    <s v="Stylish Desk Decors, Co."/>
    <s v="(171) 555-0297"/>
    <s v="35 King George"/>
    <s v="London"/>
    <s v="WX3 6FW"/>
    <x v="9"/>
    <s v="Brown"/>
    <s v="Ann"/>
    <s v="Medium"/>
  </r>
  <r>
    <n v="10107"/>
    <n v="33"/>
    <n v="182.86"/>
    <n v="9"/>
    <n v="6034.38"/>
    <d v="2022-02-16T00:00:00"/>
    <n v="779"/>
    <s v="Shipped"/>
    <s v="Classic Cars"/>
    <n v="207"/>
    <n v="-24.139999999999986"/>
    <s v="S12_1108"/>
    <s v="Dragon Souveniers, Ltd."/>
    <s v="+65 221 7555"/>
    <s v="Bronz Sok., Bronz Apt. 3/6 Tesvikiye"/>
    <s v="Singapore"/>
    <n v="79903"/>
    <x v="0"/>
    <s v="Natividad"/>
    <s v="Eric"/>
    <s v="Medium"/>
  </r>
  <r>
    <n v="10110"/>
    <n v="33"/>
    <n v="116.96"/>
    <n v="4"/>
    <n v="3859.68"/>
    <d v="2022-01-18T00:00:00"/>
    <n v="808"/>
    <s v="Shipped"/>
    <s v="Vintage Cars"/>
    <n v="127"/>
    <n v="-10.040000000000006"/>
    <s v="S18_2325"/>
    <s v="AV Stores, Co."/>
    <s v="(171) 555-1555"/>
    <s v="Fauntleroy Circus"/>
    <s v="Manchester"/>
    <s v="EC2 5NT"/>
    <x v="9"/>
    <s v="Ashworth"/>
    <s v="Victoria"/>
    <s v="Medium"/>
  </r>
  <r>
    <n v="10107"/>
    <n v="33"/>
    <n v="159.55000000000001"/>
    <n v="6"/>
    <n v="5265.15"/>
    <d v="2022-01-03T00:00:00"/>
    <n v="823"/>
    <s v="Shipped"/>
    <s v="Classic Cars"/>
    <n v="194"/>
    <n v="-34.449999999999989"/>
    <s v="S12_1099"/>
    <s v="Cruz &amp; Sons Co."/>
    <s v="+63 2 555 3587"/>
    <s v="15 McCallum Street - NatWest Center #13-03"/>
    <s v="Makati City"/>
    <s v="1227 MM"/>
    <x v="18"/>
    <s v="Cruz"/>
    <s v="Arnold"/>
    <s v="Medium"/>
  </r>
  <r>
    <n v="10106"/>
    <n v="33"/>
    <n v="72.92"/>
    <n v="5"/>
    <n v="2406.36"/>
    <d v="2021-12-17T00:00:00"/>
    <n v="840"/>
    <s v="Shipped"/>
    <s v="Vintage Cars"/>
    <n v="68"/>
    <n v="4.9200000000000017"/>
    <s v="S32_4289"/>
    <s v="Rovelli Gifts"/>
    <s v="035-640555"/>
    <s v="Via Ludovico il Moro 22"/>
    <s v="Bergamo"/>
    <n v="24100"/>
    <x v="6"/>
    <s v="Rovelli"/>
    <s v="Giovanni"/>
    <s v="Small"/>
  </r>
  <r>
    <n v="10104"/>
    <n v="33"/>
    <n v="112.28"/>
    <n v="7"/>
    <n v="3705.24"/>
    <d v="2021-12-01T00:00:00"/>
    <n v="856"/>
    <s v="Shipped"/>
    <s v="Trucks and Buses"/>
    <n v="115"/>
    <n v="-2.7199999999999989"/>
    <s v="S50_1392"/>
    <s v="Euro Shopping Channel"/>
    <s v="(91) 555 94 44"/>
    <s v="C/ Moralzarzal, 86"/>
    <s v="Madrid"/>
    <n v="28034"/>
    <x v="8"/>
    <s v="Freyre"/>
    <s v="Diego"/>
    <s v="Medium"/>
  </r>
  <r>
    <n v="10107"/>
    <n v="34"/>
    <n v="90.17"/>
    <n v="14"/>
    <n v="3065.78"/>
    <d v="2024-03-17T00:00:00"/>
    <n v="19"/>
    <s v="Shipped"/>
    <s v="Classic Cars"/>
    <n v="79"/>
    <n v="11.170000000000002"/>
    <s v="S12_3990"/>
    <s v="Salzburg Collectables"/>
    <s v="6562-9555"/>
    <s v="Geislweg 14"/>
    <s v="Salzburg"/>
    <n v="5020"/>
    <x v="3"/>
    <s v="Pipps"/>
    <s v="Georg"/>
    <s v="Medium"/>
  </r>
  <r>
    <n v="10419"/>
    <n v="34"/>
    <n v="135.13999999999999"/>
    <n v="4"/>
    <n v="4594.76"/>
    <d v="2024-03-17T00:00:00"/>
    <n v="19"/>
    <s v="Shipped"/>
    <s v="Classic Cars"/>
    <n v="142"/>
    <n v="-6.8600000000000136"/>
    <s v="S18_1984"/>
    <s v="Salzburg Collectables"/>
    <s v="6562-9555"/>
    <s v="Geislweg 14"/>
    <s v="Salzburg"/>
    <n v="5020"/>
    <x v="3"/>
    <s v="Pipps"/>
    <s v="Georg"/>
    <s v="Medium"/>
  </r>
  <r>
    <n v="10414"/>
    <n v="34"/>
    <n v="103.93"/>
    <n v="13"/>
    <n v="3533.62"/>
    <d v="2024-03-06T00:00:00"/>
    <n v="30"/>
    <s v="On Hold"/>
    <s v="Ships"/>
    <n v="86"/>
    <n v="17.930000000000007"/>
    <s v="S700_1938"/>
    <s v="Gifts4AllAges.com"/>
    <n v="6175559555"/>
    <s v="8616 Spinnaker Dr."/>
    <s v="Boston"/>
    <n v="51003"/>
    <x v="1"/>
    <s v="Yoshido"/>
    <s v="Juri"/>
    <s v="Medium"/>
  </r>
  <r>
    <n v="10411"/>
    <n v="34"/>
    <n v="105.2"/>
    <n v="4"/>
    <n v="3576.8"/>
    <d v="2024-03-01T00:00:00"/>
    <n v="35"/>
    <s v="Shipped"/>
    <s v="Classic Cars"/>
    <n v="101"/>
    <n v="4.2000000000000028"/>
    <s v="S700_2824"/>
    <s v="Quebec Home Shopping Network"/>
    <s v="(514) 555-8054"/>
    <s v="43 rue St. Laurent"/>
    <s v="Montreal"/>
    <s v="H1J 1C3"/>
    <x v="14"/>
    <s v="Fresnisre"/>
    <s v="Jean"/>
    <s v="Medium"/>
  </r>
  <r>
    <n v="10400"/>
    <n v="34"/>
    <n v="189.23"/>
    <n v="1"/>
    <n v="6433.82"/>
    <d v="2024-02-01T00:00:00"/>
    <n v="64"/>
    <s v="Shipped"/>
    <s v="Planes"/>
    <n v="157"/>
    <n v="32.22999999999999"/>
    <s v="S18_1662"/>
    <s v="The Sharp Gifts Warehouse"/>
    <n v="4085553659"/>
    <s v="3086 Ingle Ln."/>
    <s v="San Jose"/>
    <n v="94217"/>
    <x v="1"/>
    <s v="Frick"/>
    <s v="Sue"/>
    <s v="Medium"/>
  </r>
  <r>
    <n v="10398"/>
    <n v="34"/>
    <n v="76.88"/>
    <n v="15"/>
    <n v="2613.92"/>
    <d v="2024-01-30T00:00:00"/>
    <n v="66"/>
    <s v="Shipped"/>
    <s v="Planes"/>
    <n v="84"/>
    <n v="-7.1200000000000045"/>
    <s v="S18_2581"/>
    <s v="Reims Collectables"/>
    <s v="26.47.1555"/>
    <s v="59 rue de l'Abbaye"/>
    <s v="Reims"/>
    <n v="51100"/>
    <x v="4"/>
    <s v="Henriot"/>
    <s v="Paul"/>
    <s v="Small"/>
  </r>
  <r>
    <n v="10398"/>
    <n v="34"/>
    <n v="71.67"/>
    <n v="13"/>
    <n v="2436.7800000000002"/>
    <d v="2024-01-30T00:00:00"/>
    <n v="66"/>
    <s v="Shipped"/>
    <s v="Vintage Cars"/>
    <n v="65"/>
    <n v="6.6700000000000017"/>
    <s v="S24_3420"/>
    <s v="Reims Collectables"/>
    <s v="26.47.1555"/>
    <s v="59 rue de l'Abbaye"/>
    <s v="Reims"/>
    <n v="51100"/>
    <x v="4"/>
    <s v="Henriot"/>
    <s v="Paul"/>
    <s v="Small"/>
  </r>
  <r>
    <n v="10398"/>
    <n v="34"/>
    <n v="40.22"/>
    <n v="1"/>
    <n v="1367.48"/>
    <d v="2024-01-30T00:00:00"/>
    <n v="66"/>
    <s v="Shipped"/>
    <s v="Planes"/>
    <n v="49"/>
    <n v="-8.7800000000000011"/>
    <s v="S72_1253"/>
    <s v="Reims Collectables"/>
    <s v="26.47.1555"/>
    <s v="59 rue de l'Abbaye"/>
    <s v="Reims"/>
    <n v="51100"/>
    <x v="4"/>
    <s v="Henriot"/>
    <s v="Paul"/>
    <s v="Small"/>
  </r>
  <r>
    <n v="10397"/>
    <n v="34"/>
    <n v="62.24"/>
    <n v="1"/>
    <n v="2116.16"/>
    <d v="2024-01-28T00:00:00"/>
    <n v="68"/>
    <s v="Shipped"/>
    <s v="Ships"/>
    <n v="54"/>
    <n v="8.240000000000002"/>
    <s v="S72_3212"/>
    <s v="Alpha Cognac"/>
    <s v="61.77.6555"/>
    <s v="1 rue Alsace-Lorraine"/>
    <s v="Toulouse"/>
    <n v="31000"/>
    <x v="4"/>
    <s v="Roulet"/>
    <s v="Annette"/>
    <s v="Small"/>
  </r>
  <r>
    <n v="10390"/>
    <n v="34"/>
    <n v="43.05"/>
    <n v="15"/>
    <n v="1463.7"/>
    <d v="2024-01-04T00:00:00"/>
    <n v="92"/>
    <s v="Shipped"/>
    <s v="Classic Cars"/>
    <n v="142"/>
    <n v="-98.95"/>
    <s v="S18_1984"/>
    <s v="Mini Gifts Distributors Ltd."/>
    <n v="4155551450"/>
    <s v="5677 Strong St."/>
    <s v="San Rafael"/>
    <n v="97562"/>
    <x v="1"/>
    <s v="Nelson"/>
    <s v="Valarie"/>
    <s v="Small"/>
  </r>
  <r>
    <n v="10107"/>
    <n v="34"/>
    <n v="112.46"/>
    <n v="10"/>
    <n v="3823.64"/>
    <d v="2023-12-17T00:00:00"/>
    <n v="110"/>
    <s v="Shipped"/>
    <s v="Classic Cars"/>
    <n v="207"/>
    <n v="-94.54"/>
    <s v="S12_1108"/>
    <s v="Mini Gifts Distributors Ltd."/>
    <n v="4155551450"/>
    <s v="5677 Strong St."/>
    <s v="San Rafael"/>
    <n v="97562"/>
    <x v="1"/>
    <s v="Nelson"/>
    <s v="Valarie"/>
    <s v="Medium"/>
  </r>
  <r>
    <n v="10107"/>
    <n v="34"/>
    <n v="95.35"/>
    <n v="12"/>
    <n v="3241.9"/>
    <d v="2023-12-17T00:00:00"/>
    <n v="110"/>
    <s v="Shipped"/>
    <s v="Classic Cars"/>
    <n v="173"/>
    <n v="-77.650000000000006"/>
    <s v="S12_3891"/>
    <s v="Mini Gifts Distributors Ltd."/>
    <n v="4155551450"/>
    <s v="5677 Strong St."/>
    <s v="San Rafael"/>
    <n v="97562"/>
    <x v="1"/>
    <s v="Nelson"/>
    <s v="Valarie"/>
    <s v="Medium"/>
  </r>
  <r>
    <n v="10382"/>
    <n v="34"/>
    <n v="54.84"/>
    <n v="9"/>
    <n v="1864.56"/>
    <d v="2023-12-17T00:00:00"/>
    <n v="110"/>
    <s v="Shipped"/>
    <s v="Classic Cars"/>
    <n v="101"/>
    <n v="-46.16"/>
    <s v="S700_2824"/>
    <s v="Mini Gifts Distributors Ltd."/>
    <n v="4155551450"/>
    <s v="5677 Strong St."/>
    <s v="San Rafael"/>
    <n v="97562"/>
    <x v="1"/>
    <s v="Nelson"/>
    <s v="Valarie"/>
    <s v="Small"/>
  </r>
  <r>
    <n v="10380"/>
    <n v="34"/>
    <n v="101.23"/>
    <n v="3"/>
    <n v="3441.82"/>
    <d v="2023-12-16T00:00:00"/>
    <n v="111"/>
    <s v="Shipped"/>
    <s v="Classic Cars"/>
    <n v="73"/>
    <n v="28.230000000000004"/>
    <s v="S24_1046"/>
    <s v="Euro Shopping Channel"/>
    <s v="(91) 555 94 44"/>
    <s v="C/ Moralzarzal, 86"/>
    <s v="Madrid"/>
    <n v="28034"/>
    <x v="8"/>
    <s v="Freyre"/>
    <s v="Diego"/>
    <s v="Medium"/>
  </r>
  <r>
    <n v="10380"/>
    <n v="34"/>
    <n v="116.27"/>
    <n v="11"/>
    <n v="3953.18"/>
    <d v="2023-12-16T00:00:00"/>
    <n v="111"/>
    <s v="Shipped"/>
    <s v="Classic Cars"/>
    <n v="107"/>
    <n v="9.269999999999996"/>
    <s v="S24_3432"/>
    <s v="Euro Shopping Channel"/>
    <s v="(91) 555 94 44"/>
    <s v="C/ Moralzarzal, 86"/>
    <s v="Madrid"/>
    <n v="28034"/>
    <x v="8"/>
    <s v="Freyre"/>
    <s v="Diego"/>
    <s v="Medium"/>
  </r>
  <r>
    <n v="10378"/>
    <n v="34"/>
    <n v="42.64"/>
    <n v="5"/>
    <n v="1449.76"/>
    <d v="2023-12-10T00:00:00"/>
    <n v="117"/>
    <s v="Shipped"/>
    <s v="Classic Cars"/>
    <n v="124"/>
    <n v="-81.36"/>
    <s v="S18_1589"/>
    <s v="Euro Shopping Channel"/>
    <s v="(91) 555 94 44"/>
    <s v="C/ Moralzarzal, 86"/>
    <s v="Madrid"/>
    <n v="28034"/>
    <x v="8"/>
    <s v="Freyre"/>
    <s v="Diego"/>
    <s v="Small"/>
  </r>
  <r>
    <n v="10373"/>
    <n v="34"/>
    <n v="96.34"/>
    <n v="2"/>
    <n v="3275.56"/>
    <d v="2023-12-01T00:00:00"/>
    <n v="126"/>
    <s v="Shipped"/>
    <s v="Ships"/>
    <n v="100"/>
    <n v="-3.6599999999999966"/>
    <s v="S700_3505"/>
    <s v="Oulu Toy Supplies, Inc."/>
    <s v="981-443655"/>
    <s v="Torikatu 38"/>
    <s v="Oulu"/>
    <n v="90110"/>
    <x v="15"/>
    <s v="Koskitalo"/>
    <s v="Pirkko"/>
    <s v="Medium"/>
  </r>
  <r>
    <n v="10107"/>
    <n v="34"/>
    <n v="174.75"/>
    <n v="1"/>
    <n v="5941.5"/>
    <d v="2023-11-26T00:00:00"/>
    <n v="131"/>
    <s v="Shipped"/>
    <s v="Classic Cars"/>
    <n v="173"/>
    <n v="1.75"/>
    <s v="S12_3891"/>
    <s v="Tokyo Collectables, Ltd"/>
    <s v="+81 3 3584 0555"/>
    <s v="2-2-8 Roppongi"/>
    <s v="Minato-ku"/>
    <s v="106-0032"/>
    <x v="7"/>
    <s v="Shimamura"/>
    <s v="Akiko"/>
    <s v="Medium"/>
  </r>
  <r>
    <n v="10371"/>
    <n v="34"/>
    <n v="126.51"/>
    <n v="3"/>
    <n v="4301.34"/>
    <d v="2023-11-23T00:00:00"/>
    <n v="134"/>
    <s v="Shipped"/>
    <s v="Classic Cars"/>
    <n v="101"/>
    <n v="25.510000000000005"/>
    <s v="S700_2824"/>
    <s v="Mini Gifts Distributors Ltd."/>
    <n v="4155551450"/>
    <s v="5677 Strong St."/>
    <s v="San Rafael"/>
    <n v="97562"/>
    <x v="1"/>
    <s v="Nelson"/>
    <s v="Valarie"/>
    <s v="Medium"/>
  </r>
  <r>
    <n v="10366"/>
    <n v="34"/>
    <n v="123.76"/>
    <n v="3"/>
    <n v="4207.84"/>
    <d v="2023-11-10T00:00:00"/>
    <n v="147"/>
    <s v="Shipped"/>
    <s v="Classic Cars"/>
    <n v="142"/>
    <n v="-18.239999999999995"/>
    <s v="S18_1984"/>
    <s v="Royale Belge"/>
    <s v="(071) 23 67 2555"/>
    <s v="Boulevard Tirou, 255"/>
    <s v="Charleroi"/>
    <s v="B-6000"/>
    <x v="2"/>
    <s v="Cartrain"/>
    <s v="Pascale"/>
    <s v="Medium"/>
  </r>
  <r>
    <n v="10366"/>
    <n v="34"/>
    <n v="184.58"/>
    <n v="1"/>
    <n v="6275.72"/>
    <d v="2023-11-10T00:00:00"/>
    <n v="147"/>
    <s v="Shipped"/>
    <s v="Classic Cars"/>
    <n v="169"/>
    <n v="15.580000000000013"/>
    <s v="S18_3232"/>
    <s v="Royale Belge"/>
    <s v="(071) 23 67 2555"/>
    <s v="Boulevard Tirou, 255"/>
    <s v="Charleroi"/>
    <s v="B-6000"/>
    <x v="2"/>
    <s v="Cartrain"/>
    <s v="Pascale"/>
    <s v="Medium"/>
  </r>
  <r>
    <n v="10107"/>
    <n v="34"/>
    <n v="96.73"/>
    <n v="4"/>
    <n v="3288.82"/>
    <d v="2023-11-06T00:00:00"/>
    <n v="151"/>
    <s v="Shipped"/>
    <s v="Classic Cars"/>
    <n v="117"/>
    <n v="-20.269999999999996"/>
    <s v="S12_3380"/>
    <s v="Suominen Souveniers"/>
    <s v="+358 9 8045 555"/>
    <s v="Software Engineering Center, SEC Oy"/>
    <s v="Espoo"/>
    <s v="FIN-02271"/>
    <x v="15"/>
    <s v="Suominen"/>
    <s v="Kalle"/>
    <s v="Medium"/>
  </r>
  <r>
    <n v="10107"/>
    <n v="34"/>
    <n v="81.62"/>
    <n v="5"/>
    <n v="2775.08"/>
    <d v="2023-11-06T00:00:00"/>
    <n v="151"/>
    <s v="Shipped"/>
    <s v="Classic Cars"/>
    <n v="79"/>
    <n v="2.6200000000000045"/>
    <s v="S12_3990"/>
    <s v="Suominen Souveniers"/>
    <s v="+358 9 8045 555"/>
    <s v="Software Engineering Center, SEC Oy"/>
    <s v="Espoo"/>
    <s v="FIN-02271"/>
    <x v="15"/>
    <s v="Suominen"/>
    <s v="Kalle"/>
    <s v="Small"/>
  </r>
  <r>
    <n v="10361"/>
    <n v="34"/>
    <n v="113.88"/>
    <n v="6"/>
    <n v="3871.92"/>
    <d v="2023-10-17T00:00:00"/>
    <n v="171"/>
    <s v="Shipped"/>
    <s v="Vintage Cars"/>
    <n v="65"/>
    <n v="48.879999999999995"/>
    <s v="S24_3420"/>
    <s v="Souveniers And Things Co."/>
    <s v="+61 2 9495 8555"/>
    <s v="Monitor Money Building, 815 Pacific Hwy"/>
    <s v="Chatswood"/>
    <n v="2067"/>
    <x v="5"/>
    <s v="Huxley"/>
    <s v="Adrian"/>
    <s v="Medium"/>
  </r>
  <r>
    <n v="10351"/>
    <n v="34"/>
    <n v="59.37"/>
    <n v="3"/>
    <n v="2018.58"/>
    <d v="2023-10-03T00:00:00"/>
    <n v="185"/>
    <s v="Shipped"/>
    <s v="Planes"/>
    <n v="68"/>
    <n v="-8.6300000000000026"/>
    <s v="S24_3949"/>
    <s v="Stylish Desk Decors, Co."/>
    <s v="(171) 555-0297"/>
    <s v="35 King George"/>
    <s v="London"/>
    <s v="WX3 6FW"/>
    <x v="9"/>
    <s v="Brown"/>
    <s v="Ann"/>
    <s v="Small"/>
  </r>
  <r>
    <n v="10350"/>
    <n v="34"/>
    <n v="50.33"/>
    <n v="7"/>
    <n v="1711.22"/>
    <d v="2023-10-02T00:00:00"/>
    <n v="186"/>
    <s v="Shipped"/>
    <s v="Ships"/>
    <n v="122"/>
    <n v="-71.67"/>
    <s v="S24_2011"/>
    <s v="Euro Shopping Channel"/>
    <s v="(91) 555 94 44"/>
    <s v="C/ Moralzarzal, 86"/>
    <s v="Madrid"/>
    <n v="28034"/>
    <x v="8"/>
    <s v="Freyre"/>
    <s v="Diego"/>
    <s v="Small"/>
  </r>
  <r>
    <n v="10349"/>
    <n v="34"/>
    <n v="129.26"/>
    <n v="5"/>
    <n v="4394.84"/>
    <d v="2023-10-01T00:00:00"/>
    <n v="187"/>
    <s v="Shipped"/>
    <s v="Classic Cars"/>
    <n v="143"/>
    <n v="-13.740000000000009"/>
    <s v="S18_4027"/>
    <s v="Muscle Machine Inc"/>
    <n v="2125557413"/>
    <s v="4092 Furth Circle"/>
    <s v="NYC"/>
    <n v="10022"/>
    <x v="1"/>
    <s v="Young"/>
    <s v="Jeff"/>
    <s v="Medium"/>
  </r>
  <r>
    <n v="10347"/>
    <n v="34"/>
    <n v="64.959999999999994"/>
    <n v="10"/>
    <n v="2208.64"/>
    <d v="2023-09-29T00:00:00"/>
    <n v="189"/>
    <s v="Shipped"/>
    <s v="Vintage Cars"/>
    <n v="62"/>
    <n v="2.9599999999999937"/>
    <s v="S18_2957"/>
    <s v="Australian Collectors, Co."/>
    <s v="03 9520 4555"/>
    <s v="636 St Kilda Road"/>
    <s v="Melbourne"/>
    <n v="3004"/>
    <x v="5"/>
    <s v="Ferguson"/>
    <s v="Peter"/>
    <s v="Small"/>
  </r>
  <r>
    <n v="10341"/>
    <n v="34"/>
    <n v="107.18"/>
    <n v="5"/>
    <n v="3644.12"/>
    <d v="2023-09-24T00:00:00"/>
    <n v="194"/>
    <s v="Shipped"/>
    <s v="Planes"/>
    <n v="80"/>
    <n v="27.180000000000007"/>
    <s v="S700_3167"/>
    <s v="Salzburg Collectables"/>
    <s v="6562-9555"/>
    <s v="Geislweg 14"/>
    <s v="Salzburg"/>
    <n v="5020"/>
    <x v="3"/>
    <s v="Pipps"/>
    <s v="Georg"/>
    <s v="Medium"/>
  </r>
  <r>
    <n v="10334"/>
    <n v="34"/>
    <n v="61.38"/>
    <n v="1"/>
    <n v="2086.92"/>
    <d v="2023-09-19T00:00:00"/>
    <n v="199"/>
    <s v="On Hold"/>
    <s v="Trucks and Buses"/>
    <n v="60"/>
    <n v="1.3800000000000026"/>
    <s v="S18_2432"/>
    <s v="Volvo Model Replicas, Co"/>
    <s v="0921-12 3555"/>
    <s v="BerguvsvÂ„gen  8"/>
    <s v="Lule"/>
    <s v="S-958 22"/>
    <x v="10"/>
    <s v="Berglund"/>
    <s v="Christina"/>
    <s v="Small"/>
  </r>
  <r>
    <n v="10328"/>
    <n v="34"/>
    <n v="112.22"/>
    <n v="6"/>
    <n v="3815.48"/>
    <d v="2023-09-12T00:00:00"/>
    <n v="206"/>
    <s v="Shipped"/>
    <s v="Vintage Cars"/>
    <n v="105"/>
    <n v="7.2199999999999989"/>
    <s v="S18_3856"/>
    <s v="Rovelli Gifts"/>
    <s v="035-640555"/>
    <s v="Via Ludovico il Moro 22"/>
    <s v="Bergamo"/>
    <n v="24100"/>
    <x v="6"/>
    <s v="Rovelli"/>
    <s v="Giovanni"/>
    <s v="Medium"/>
  </r>
  <r>
    <n v="10328"/>
    <n v="34"/>
    <n v="51.93"/>
    <n v="7"/>
    <n v="1765.62"/>
    <d v="2023-09-12T00:00:00"/>
    <n v="206"/>
    <s v="Shipped"/>
    <s v="Vintage Cars"/>
    <n v="43"/>
    <n v="8.93"/>
    <s v="S50_1341"/>
    <s v="Rovelli Gifts"/>
    <s v="035-640555"/>
    <s v="Via Ludovico il Moro 22"/>
    <s v="Bergamo"/>
    <n v="24100"/>
    <x v="6"/>
    <s v="Rovelli"/>
    <s v="Giovanni"/>
    <s v="Small"/>
  </r>
  <r>
    <n v="10324"/>
    <n v="34"/>
    <n v="124.95"/>
    <n v="5"/>
    <n v="4248.3"/>
    <d v="2023-09-05T00:00:00"/>
    <n v="213"/>
    <s v="Shipped"/>
    <s v="Classic Cars"/>
    <n v="101"/>
    <n v="23.950000000000003"/>
    <s v="S700_2824"/>
    <s v="Vitachrome Inc."/>
    <n v="2125551500"/>
    <s v="2678 Kingston Rd."/>
    <s v="NYC"/>
    <n v="10022"/>
    <x v="1"/>
    <s v="Frick"/>
    <s v="Michael"/>
    <s v="Medium"/>
  </r>
  <r>
    <n v="10316"/>
    <n v="34"/>
    <n v="63.71"/>
    <n v="10"/>
    <n v="2166.14"/>
    <d v="2023-09-01T00:00:00"/>
    <n v="217"/>
    <s v="Shipped"/>
    <s v="Planes"/>
    <n v="68"/>
    <n v="-4.2899999999999991"/>
    <s v="S24_2841"/>
    <s v="giftsbymail.co.uk"/>
    <s v="(198) 555-8888"/>
    <s v="Garden House Crowther Way"/>
    <s v="Cowes"/>
    <s v="PO31 7PJ"/>
    <x v="9"/>
    <s v="Bennett"/>
    <s v="Helen"/>
    <s v="Small"/>
  </r>
  <r>
    <n v="10316"/>
    <n v="34"/>
    <n v="47.57"/>
    <n v="3"/>
    <n v="1617.38"/>
    <d v="2023-09-01T00:00:00"/>
    <n v="217"/>
    <s v="Shipped"/>
    <s v="Vintage Cars"/>
    <n v="43"/>
    <n v="4.57"/>
    <s v="S50_1341"/>
    <s v="giftsbymail.co.uk"/>
    <s v="(198) 555-8888"/>
    <s v="Garden House Crowther Way"/>
    <s v="Cowes"/>
    <s v="PO31 7PJ"/>
    <x v="9"/>
    <s v="Bennett"/>
    <s v="Helen"/>
    <s v="Small"/>
  </r>
  <r>
    <n v="10316"/>
    <n v="34"/>
    <n v="82.21"/>
    <n v="4"/>
    <n v="2795.14"/>
    <d v="2023-09-01T00:00:00"/>
    <n v="217"/>
    <s v="Shipped"/>
    <s v="Planes"/>
    <n v="91"/>
    <n v="-8.7900000000000063"/>
    <s v="S700_1691"/>
    <s v="giftsbymail.co.uk"/>
    <s v="(198) 555-8888"/>
    <s v="Garden House Crowther Way"/>
    <s v="Cowes"/>
    <s v="PO31 7PJ"/>
    <x v="9"/>
    <s v="Bennett"/>
    <s v="Helen"/>
    <s v="Small"/>
  </r>
  <r>
    <n v="10316"/>
    <n v="34"/>
    <n v="43.7"/>
    <n v="12"/>
    <n v="1485.8"/>
    <d v="2023-09-01T00:00:00"/>
    <n v="217"/>
    <s v="Shipped"/>
    <s v="Planes"/>
    <n v="49"/>
    <n v="-5.2999999999999972"/>
    <s v="S72_1253"/>
    <s v="giftsbymail.co.uk"/>
    <s v="(198) 555-8888"/>
    <s v="Garden House Crowther Way"/>
    <s v="Cowes"/>
    <s v="PO31 7PJ"/>
    <x v="9"/>
    <s v="Bennett"/>
    <s v="Helen"/>
    <s v="Small"/>
  </r>
  <r>
    <n v="10313"/>
    <n v="34"/>
    <n v="52.87"/>
    <n v="5"/>
    <n v="1797.58"/>
    <d v="2023-08-22T00:00:00"/>
    <n v="227"/>
    <s v="Shipped"/>
    <s v="Trucks and Buses"/>
    <n v="60"/>
    <n v="-7.1300000000000026"/>
    <s v="S18_2432"/>
    <s v="Canadian Gift Exchange Network"/>
    <s v="(604) 555-3392"/>
    <s v="1900 Oak St."/>
    <s v="Vancouver"/>
    <s v="V3F 2K1"/>
    <x v="14"/>
    <s v="Tannamuri"/>
    <s v="Yoshi"/>
    <s v="Small"/>
  </r>
  <r>
    <n v="10313"/>
    <n v="34"/>
    <n v="56.24"/>
    <n v="10"/>
    <n v="1912.16"/>
    <d v="2023-08-22T00:00:00"/>
    <n v="227"/>
    <s v="Shipped"/>
    <s v="Trucks and Buses"/>
    <n v="64"/>
    <n v="-7.759999999999998"/>
    <s v="S32_3522"/>
    <s v="Canadian Gift Exchange Network"/>
    <s v="(604) 555-3392"/>
    <s v="1900 Oak St."/>
    <s v="Vancouver"/>
    <s v="V3F 2K1"/>
    <x v="14"/>
    <s v="Tannamuri"/>
    <s v="Yoshi"/>
    <s v="Small"/>
  </r>
  <r>
    <n v="10107"/>
    <n v="34"/>
    <n v="118.94"/>
    <n v="2"/>
    <n v="4043.96"/>
    <d v="2023-08-15T00:00:00"/>
    <n v="234"/>
    <s v="Shipped"/>
    <s v="Motorcycles"/>
    <n v="118"/>
    <n v="0.93999999999999773"/>
    <s v="S10_2016"/>
    <s v="Mini Classics"/>
    <n v="9145554562"/>
    <s v="3758 North Pendale Street"/>
    <s v="White Plains"/>
    <n v="24067"/>
    <x v="1"/>
    <s v="Frick"/>
    <s v="Steve"/>
    <s v="Medium"/>
  </r>
  <r>
    <n v="10308"/>
    <n v="34"/>
    <n v="52.09"/>
    <n v="3"/>
    <n v="1771.06"/>
    <d v="2023-08-15T00:00:00"/>
    <n v="234"/>
    <s v="Shipped"/>
    <s v="Motorcycles"/>
    <n v="60"/>
    <n v="-7.9099999999999966"/>
    <s v="S18_2625"/>
    <s v="Mini Classics"/>
    <n v="9145554562"/>
    <s v="3758 North Pendale Street"/>
    <s v="White Plains"/>
    <n v="24067"/>
    <x v="1"/>
    <s v="Frick"/>
    <s v="Steve"/>
    <s v="Small"/>
  </r>
  <r>
    <n v="10107"/>
    <n v="34"/>
    <n v="146.55000000000001"/>
    <n v="14"/>
    <n v="4982.7"/>
    <d v="2023-08-14T00:00:00"/>
    <n v="235"/>
    <s v="Shipped"/>
    <s v="Classic Cars"/>
    <n v="151"/>
    <n v="-4.4499999999999886"/>
    <s v="S12_3148"/>
    <s v="AV Stores, Co."/>
    <s v="(171) 555-1555"/>
    <s v="Fauntleroy Circus"/>
    <s v="Manchester"/>
    <s v="EC2 5NT"/>
    <x v="9"/>
    <s v="Ashworth"/>
    <s v="Victoria"/>
    <s v="Medium"/>
  </r>
  <r>
    <n v="10306"/>
    <n v="34"/>
    <n v="60.34"/>
    <n v="15"/>
    <n v="2051.56"/>
    <d v="2023-08-14T00:00:00"/>
    <n v="235"/>
    <s v="Shipped"/>
    <s v="Trains"/>
    <n v="58"/>
    <n v="2.3400000000000034"/>
    <s v="S50_1514"/>
    <s v="AV Stores, Co."/>
    <s v="(171) 555-1555"/>
    <s v="Fauntleroy Circus"/>
    <s v="Manchester"/>
    <s v="EC2 5NT"/>
    <x v="9"/>
    <s v="Ashworth"/>
    <s v="Victoria"/>
    <s v="Small"/>
  </r>
  <r>
    <n v="10307"/>
    <n v="34"/>
    <n v="97.76"/>
    <n v="5"/>
    <n v="3323.84"/>
    <d v="2023-08-14T00:00:00"/>
    <n v="235"/>
    <s v="Shipped"/>
    <s v="Ships"/>
    <n v="90"/>
    <n v="7.7600000000000051"/>
    <s v="S700_2047"/>
    <s v="Classic Gift Ideas, Inc"/>
    <n v="2155554695"/>
    <s v="782 First Street"/>
    <s v="Philadelphia"/>
    <n v="71270"/>
    <x v="1"/>
    <s v="Cervantes"/>
    <s v="Francisca"/>
    <s v="Medium"/>
  </r>
  <r>
    <n v="10307"/>
    <n v="34"/>
    <n v="53.63"/>
    <n v="4"/>
    <n v="1823.42"/>
    <d v="2023-08-14T00:00:00"/>
    <n v="235"/>
    <s v="Shipped"/>
    <s v="Planes"/>
    <n v="49"/>
    <n v="4.6300000000000026"/>
    <s v="S72_1253"/>
    <s v="Classic Gift Ideas, Inc"/>
    <n v="2155554695"/>
    <s v="782 First Street"/>
    <s v="Philadelphia"/>
    <n v="71270"/>
    <x v="1"/>
    <s v="Cervantes"/>
    <s v="Francisca"/>
    <s v="Small"/>
  </r>
  <r>
    <n v="10304"/>
    <n v="34"/>
    <n v="49.3"/>
    <n v="4"/>
    <n v="1676.2"/>
    <d v="2023-08-11T00:00:00"/>
    <n v="238"/>
    <s v="Shipped"/>
    <s v="Vintage Cars"/>
    <n v="50"/>
    <n v="-0.70000000000000284"/>
    <s v="S18_4668"/>
    <s v="Auto Assoc. &amp; Cie."/>
    <s v="30.59.8555"/>
    <s v="67, avenue de l'Europe"/>
    <s v="Versailles"/>
    <n v="78000"/>
    <x v="4"/>
    <s v="Tonini"/>
    <s v="Daniel"/>
    <s v="Small"/>
  </r>
  <r>
    <n v="10296"/>
    <n v="34"/>
    <n v="102.29"/>
    <n v="11"/>
    <n v="3477.86"/>
    <d v="2023-07-15T00:00:00"/>
    <n v="265"/>
    <s v="Shipped"/>
    <s v="Ships"/>
    <n v="90"/>
    <n v="12.290000000000006"/>
    <s v="S700_2047"/>
    <s v="Bavarian Collectables Imports, Co."/>
    <s v="+49 89 61 08 9555"/>
    <s v="Hansastr. 15"/>
    <s v="Munich"/>
    <n v="80686"/>
    <x v="12"/>
    <s v="Donnermeyer"/>
    <s v="Michael"/>
    <s v="Medium"/>
  </r>
  <r>
    <n v="10295"/>
    <n v="34"/>
    <n v="102.17"/>
    <n v="5"/>
    <n v="3473.78"/>
    <d v="2023-07-10T00:00:00"/>
    <n v="270"/>
    <s v="Shipped"/>
    <s v="Ships"/>
    <n v="100"/>
    <n v="2.1700000000000017"/>
    <s v="S700_3505"/>
    <s v="Gifts4AllAges.com"/>
    <n v="6175559555"/>
    <s v="8616 Spinnaker Dr."/>
    <s v="Boston"/>
    <n v="51003"/>
    <x v="1"/>
    <s v="Yoshido"/>
    <s v="Juri"/>
    <s v="Medium"/>
  </r>
  <r>
    <n v="10288"/>
    <n v="34"/>
    <n v="68.489999999999995"/>
    <n v="10"/>
    <n v="2328.66"/>
    <d v="2023-07-01T00:00:00"/>
    <n v="279"/>
    <s v="Shipped"/>
    <s v="Classic Cars"/>
    <n v="85"/>
    <n v="-16.510000000000005"/>
    <s v="S24_3191"/>
    <s v="Handji Gifts&amp; Co"/>
    <s v="+65 224 1555"/>
    <s v="Village Close - 106 Linden Road Sandown"/>
    <s v="Singapore"/>
    <n v="69045"/>
    <x v="0"/>
    <s v="Victorino"/>
    <s v="Wendy"/>
    <s v="Small"/>
  </r>
  <r>
    <n v="10287"/>
    <n v="34"/>
    <n v="126.48"/>
    <n v="17"/>
    <n v="4300.32"/>
    <d v="2023-06-30T00:00:00"/>
    <n v="280"/>
    <s v="Shipped"/>
    <s v="Classic Cars"/>
    <n v="148"/>
    <n v="-21.519999999999996"/>
    <s v="S18_4721"/>
    <s v="Vida Sport, Ltd"/>
    <s v="0897-034555"/>
    <s v="Grenzacherweg 237"/>
    <s v="Gensve"/>
    <n v="1203"/>
    <x v="13"/>
    <s v="Holz"/>
    <s v="Michael"/>
    <s v="Medium"/>
  </r>
  <r>
    <n v="10285"/>
    <n v="34"/>
    <n v="109.32"/>
    <n v="7"/>
    <n v="3716.88"/>
    <d v="2023-06-27T00:00:00"/>
    <n v="283"/>
    <s v="Shipped"/>
    <s v="Motorcycles"/>
    <n v="112"/>
    <n v="-2.6800000000000068"/>
    <s v="S24_1578"/>
    <s v="Marta's Replicas Co."/>
    <n v="6175558555"/>
    <s v="39323 Spinnaker Dr."/>
    <s v="Cambridge"/>
    <n v="51247"/>
    <x v="1"/>
    <s v="Hernandez"/>
    <s v="Marta"/>
    <s v="Medium"/>
  </r>
  <r>
    <n v="10283"/>
    <n v="34"/>
    <n v="105.32"/>
    <n v="14"/>
    <n v="3580.88"/>
    <d v="2023-06-20T00:00:00"/>
    <n v="290"/>
    <s v="Shipped"/>
    <s v="Vintage Cars"/>
    <n v="87"/>
    <n v="18.319999999999993"/>
    <s v="S18_4522"/>
    <s v="Royal Canadian Collectables, Ltd."/>
    <s v="(604) 555-4555"/>
    <s v="23 Tsawassen Blvd."/>
    <s v="Tsawassen"/>
    <s v="T2F 8M4"/>
    <x v="14"/>
    <s v="Lincoln"/>
    <s v="Elizabeth"/>
    <s v="Medium"/>
  </r>
  <r>
    <n v="10283"/>
    <n v="34"/>
    <n v="92.94"/>
    <n v="8"/>
    <n v="3159.96"/>
    <d v="2023-06-20T00:00:00"/>
    <n v="290"/>
    <s v="Shipped"/>
    <s v="Vintage Cars"/>
    <n v="88"/>
    <n v="4.9399999999999977"/>
    <s v="S24_3151"/>
    <s v="Royal Canadian Collectables, Ltd."/>
    <s v="(604) 555-4555"/>
    <s v="23 Tsawassen Blvd."/>
    <s v="Tsawassen"/>
    <s v="T2F 8M4"/>
    <x v="14"/>
    <s v="Lincoln"/>
    <s v="Elizabeth"/>
    <s v="Medium"/>
  </r>
  <r>
    <n v="10107"/>
    <n v="34"/>
    <n v="235.73"/>
    <n v="2"/>
    <n v="8014.82"/>
    <d v="2023-06-17T00:00:00"/>
    <n v="293"/>
    <s v="Shipped"/>
    <s v="Classic Cars"/>
    <n v="214"/>
    <n v="21.72999999999999"/>
    <s v="S10_1949"/>
    <s v="Amica Models &amp; Co."/>
    <s v="011-4988555"/>
    <s v="Via Monte Bianco 34"/>
    <s v="Torino"/>
    <n v="10100"/>
    <x v="6"/>
    <s v="Accorti"/>
    <s v="Paolo"/>
    <s v="Large"/>
  </r>
  <r>
    <n v="10280"/>
    <n v="34"/>
    <n v="102.19"/>
    <n v="7"/>
    <n v="3474.46"/>
    <d v="2023-06-17T00:00:00"/>
    <n v="293"/>
    <s v="Shipped"/>
    <s v="Vintage Cars"/>
    <n v="99"/>
    <n v="3.1899999999999977"/>
    <s v="S18_3320"/>
    <s v="Amica Models &amp; Co."/>
    <s v="011-4988555"/>
    <s v="Via Monte Bianco 34"/>
    <s v="Torino"/>
    <n v="10100"/>
    <x v="6"/>
    <s v="Accorti"/>
    <s v="Paolo"/>
    <s v="Medium"/>
  </r>
  <r>
    <n v="10278"/>
    <n v="34"/>
    <n v="137.29"/>
    <n v="6"/>
    <n v="4667.8599999999997"/>
    <d v="2023-06-06T00:00:00"/>
    <n v="304"/>
    <s v="Shipped"/>
    <s v="Classic Cars"/>
    <n v="141"/>
    <n v="-3.710000000000008"/>
    <s v="S18_1129"/>
    <s v="Signal Gift Stores"/>
    <n v="7025551838"/>
    <s v="8489 Strong St."/>
    <s v="Las Vegas"/>
    <n v="83030"/>
    <x v="1"/>
    <s v="King"/>
    <s v="Sue"/>
    <s v="Medium"/>
  </r>
  <r>
    <n v="10273"/>
    <n v="34"/>
    <n v="98.06"/>
    <n v="2"/>
    <n v="3334.04"/>
    <d v="2023-05-21T00:00:00"/>
    <n v="320"/>
    <s v="Shipped"/>
    <s v="Ships"/>
    <n v="86"/>
    <n v="12.060000000000002"/>
    <s v="S18_3029"/>
    <s v="Petit Auto"/>
    <s v="(02) 5554 67"/>
    <s v="Rue Joseph-Bens 532"/>
    <s v="Bruxelles"/>
    <s v="B-1180"/>
    <x v="2"/>
    <s v="Dewey"/>
    <s v="Catherine"/>
    <s v="Medium"/>
  </r>
  <r>
    <n v="10271"/>
    <n v="34"/>
    <n v="98.39"/>
    <n v="3"/>
    <n v="3345.26"/>
    <d v="2023-05-20T00:00:00"/>
    <n v="321"/>
    <s v="Shipped"/>
    <s v="Trucks and Buses"/>
    <n v="115"/>
    <n v="-16.61"/>
    <s v="S50_1392"/>
    <s v="Mini Gifts Distributors Ltd."/>
    <n v="4155551450"/>
    <s v="5677 Strong St."/>
    <s v="San Rafael"/>
    <n v="97562"/>
    <x v="1"/>
    <s v="Nelson"/>
    <s v="Valarie"/>
    <s v="Medium"/>
  </r>
  <r>
    <n v="10266"/>
    <n v="34"/>
    <n v="40.4"/>
    <n v="8"/>
    <n v="1373.6"/>
    <d v="2023-05-06T00:00:00"/>
    <n v="335"/>
    <s v="Shipped"/>
    <s v="Classic Cars"/>
    <n v="37"/>
    <n v="3.3999999999999986"/>
    <s v="S24_2972"/>
    <s v="L'ordine Souveniers"/>
    <s v="0522-556555"/>
    <s v="Strada Provinciale 124"/>
    <s v="Reggio Emilia"/>
    <n v="42100"/>
    <x v="6"/>
    <s v="Moroni"/>
    <s v="Maurizio"/>
    <s v="Small"/>
  </r>
  <r>
    <n v="10264"/>
    <n v="34"/>
    <n v="97.97"/>
    <n v="7"/>
    <n v="3330.98"/>
    <d v="2023-04-30T00:00:00"/>
    <n v="341"/>
    <s v="Shipped"/>
    <s v="Motorcycles"/>
    <n v="102"/>
    <n v="-4.0300000000000011"/>
    <s v="S32_4485"/>
    <s v="Gifts4AllAges.com"/>
    <n v="6175559555"/>
    <s v="8616 Spinnaker Dr."/>
    <s v="Boston"/>
    <n v="51003"/>
    <x v="1"/>
    <s v="Yoshido"/>
    <s v="Juri"/>
    <s v="Medium"/>
  </r>
  <r>
    <n v="10107"/>
    <n v="34"/>
    <n v="108.14"/>
    <n v="2"/>
    <n v="3676.76"/>
    <d v="2023-04-28T00:00:00"/>
    <n v="343"/>
    <s v="Shipped"/>
    <s v="Motorcycles"/>
    <n v="95"/>
    <n v="13.14"/>
    <s v="S10_1678"/>
    <s v="Gift Depot Inc."/>
    <n v="2035552570"/>
    <s v="25593 South Bay Ln."/>
    <s v="Bridgewater"/>
    <n v="97562"/>
    <x v="1"/>
    <s v="King"/>
    <s v="Julie"/>
    <s v="Medium"/>
  </r>
  <r>
    <n v="10263"/>
    <n v="34"/>
    <n v="58.75"/>
    <n v="6"/>
    <n v="1997.5"/>
    <d v="2023-04-28T00:00:00"/>
    <n v="343"/>
    <s v="Shipped"/>
    <s v="Motorcycles"/>
    <n v="60"/>
    <n v="-1.25"/>
    <s v="S18_2625"/>
    <s v="Gift Depot Inc."/>
    <n v="2035552570"/>
    <s v="25593 South Bay Ln."/>
    <s v="Bridgewater"/>
    <n v="97562"/>
    <x v="1"/>
    <s v="King"/>
    <s v="Julie"/>
    <s v="Small"/>
  </r>
  <r>
    <n v="10262"/>
    <n v="34"/>
    <n v="120.69"/>
    <n v="14"/>
    <n v="4103.46"/>
    <d v="2023-04-24T00:00:00"/>
    <n v="347"/>
    <s v="Cancelled"/>
    <s v="Vintage Cars"/>
    <n v="105"/>
    <n v="15.689999999999998"/>
    <s v="S18_3856"/>
    <s v="Euro Shopping Channel"/>
    <s v="(91) 555 94 44"/>
    <s v="C/ Moralzarzal, 86"/>
    <s v="Madrid"/>
    <n v="28034"/>
    <x v="8"/>
    <s v="Freyre"/>
    <s v="Diego"/>
    <s v="Medium"/>
  </r>
  <r>
    <n v="10262"/>
    <n v="34"/>
    <n v="97.38"/>
    <n v="1"/>
    <n v="3310.92"/>
    <d v="2023-04-24T00:00:00"/>
    <n v="347"/>
    <s v="Cancelled"/>
    <s v="Planes"/>
    <n v="109"/>
    <n v="-11.620000000000005"/>
    <s v="S24_1785"/>
    <s v="Euro Shopping Channel"/>
    <s v="(91) 555 94 44"/>
    <s v="C/ Moralzarzal, 86"/>
    <s v="Madrid"/>
    <n v="28034"/>
    <x v="8"/>
    <s v="Freyre"/>
    <s v="Diego"/>
    <s v="Medium"/>
  </r>
  <r>
    <n v="10261"/>
    <n v="34"/>
    <n v="62"/>
    <n v="4"/>
    <n v="2108"/>
    <d v="2023-04-17T00:00:00"/>
    <n v="354"/>
    <s v="Shipped"/>
    <s v="Ships"/>
    <n v="66"/>
    <n v="-4"/>
    <s v="S700_1138"/>
    <s v="Quebec Home Shopping Network"/>
    <s v="(514) 555-8054"/>
    <s v="43 rue St. Laurent"/>
    <s v="Montreal"/>
    <s v="H1J 1C3"/>
    <x v="14"/>
    <s v="Fresnisre"/>
    <s v="Jean"/>
    <s v="Small"/>
  </r>
  <r>
    <n v="10259"/>
    <n v="34"/>
    <n v="99.41"/>
    <n v="7"/>
    <n v="3379.94"/>
    <d v="2023-04-15T00:00:00"/>
    <n v="356"/>
    <s v="Shipped"/>
    <s v="Trucks and Buses"/>
    <n v="122"/>
    <n v="-22.590000000000003"/>
    <s v="S18_2319"/>
    <s v="Handji Gifts&amp; Co"/>
    <s v="+65 224 1555"/>
    <s v="Village Close - 106 Linden Road Sandown"/>
    <s v="Singapore"/>
    <n v="69045"/>
    <x v="0"/>
    <s v="Victorino"/>
    <s v="Wendy"/>
    <s v="Medium"/>
  </r>
  <r>
    <n v="10256"/>
    <n v="34"/>
    <n v="95.55"/>
    <n v="2"/>
    <n v="3248.7"/>
    <d v="2023-04-08T00:00:00"/>
    <n v="363"/>
    <s v="Shipped"/>
    <s v="Vintage Cars"/>
    <n v="102"/>
    <n v="-6.4500000000000028"/>
    <s v="S18_1342"/>
    <s v="Danish Wholesale Imports"/>
    <s v="31 12 3555"/>
    <s v="Vinb'ltet 34"/>
    <s v="Kobenhavn"/>
    <n v="1734"/>
    <x v="11"/>
    <s v="Petersen"/>
    <s v="Jytte"/>
    <s v="Medium"/>
  </r>
  <r>
    <n v="10107"/>
    <n v="34"/>
    <n v="180.01"/>
    <n v="9"/>
    <n v="6120.34"/>
    <d v="2023-03-04T00:00:00"/>
    <n v="398"/>
    <s v="Shipped"/>
    <s v="Classic Cars"/>
    <n v="214"/>
    <n v="-33.990000000000009"/>
    <s v="S10_1949"/>
    <s v="Super Scale Inc."/>
    <n v="2035559545"/>
    <s v="567 North Pendale Street"/>
    <s v="New Haven"/>
    <n v="97823"/>
    <x v="1"/>
    <s v="Murphy"/>
    <s v="Leslie"/>
    <s v="Medium"/>
  </r>
  <r>
    <n v="10235"/>
    <n v="34"/>
    <n v="77.73"/>
    <n v="6"/>
    <n v="2642.82"/>
    <d v="2023-02-02T00:00:00"/>
    <n v="428"/>
    <s v="Shipped"/>
    <s v="Vintage Cars"/>
    <n v="68"/>
    <n v="9.730000000000004"/>
    <s v="S32_4289"/>
    <s v="Royal Canadian Collectables, Ltd."/>
    <s v="(604) 555-4555"/>
    <s v="23 Tsawassen Blvd."/>
    <s v="Tsawassen"/>
    <s v="T2F 8M4"/>
    <x v="14"/>
    <s v="Lincoln"/>
    <s v="Elizabeth"/>
    <s v="Small"/>
  </r>
  <r>
    <n v="10235"/>
    <n v="34"/>
    <n v="72.55"/>
    <n v="11"/>
    <n v="2466.6999999999998"/>
    <d v="2023-02-02T00:00:00"/>
    <n v="428"/>
    <s v="Shipped"/>
    <s v="Planes"/>
    <n v="74"/>
    <n v="-1.4500000000000028"/>
    <s v="S700_4002"/>
    <s v="Royal Canadian Collectables, Ltd."/>
    <s v="(604) 555-4555"/>
    <s v="23 Tsawassen Blvd."/>
    <s v="Tsawassen"/>
    <s v="T2F 8M4"/>
    <x v="14"/>
    <s v="Lincoln"/>
    <s v="Elizabeth"/>
    <s v="Small"/>
  </r>
  <r>
    <n v="10230"/>
    <n v="34"/>
    <n v="116.91"/>
    <n v="7"/>
    <n v="3974.94"/>
    <d v="2023-01-15T00:00:00"/>
    <n v="446"/>
    <s v="Shipped"/>
    <s v="Trucks and Buses"/>
    <n v="115"/>
    <n v="1.9099999999999966"/>
    <s v="S50_1392"/>
    <s v="Blauer See Auto, Co."/>
    <s v="+49 69 66 90 2555"/>
    <s v="Lyonerstr. 34"/>
    <s v="Frankfurt"/>
    <n v="60528"/>
    <x v="12"/>
    <s v="Keitel"/>
    <s v="Roland"/>
    <s v="Medium"/>
  </r>
  <r>
    <n v="10227"/>
    <n v="34"/>
    <n v="104.91"/>
    <n v="11"/>
    <n v="3566.94"/>
    <d v="2023-01-02T00:00:00"/>
    <n v="459"/>
    <s v="Shipped"/>
    <s v="Vintage Cars"/>
    <n v="92"/>
    <n v="12.909999999999997"/>
    <s v="S18_4409"/>
    <s v="Saveley &amp; Henriot, Co."/>
    <s v="78.32.5555"/>
    <s v="2, rue du Commerce"/>
    <s v="Lyon"/>
    <n v="69004"/>
    <x v="4"/>
    <s v="Saveley"/>
    <s v="Mary"/>
    <s v="Medium"/>
  </r>
  <r>
    <n v="10223"/>
    <n v="34"/>
    <n v="106.14"/>
    <n v="11"/>
    <n v="3608.76"/>
    <d v="2022-12-20T00:00:00"/>
    <n v="472"/>
    <s v="Shipped"/>
    <s v="Planes"/>
    <n v="109"/>
    <n v="-2.8599999999999994"/>
    <s v="S24_1785"/>
    <s v="Australian Collectors, Co."/>
    <s v="03 9520 4555"/>
    <s v="636 St Kilda Road"/>
    <s v="Melbourne"/>
    <n v="3004"/>
    <x v="5"/>
    <s v="Ferguson"/>
    <s v="Peter"/>
    <s v="Medium"/>
  </r>
  <r>
    <n v="10212"/>
    <n v="34"/>
    <n v="43.42"/>
    <n v="12"/>
    <n v="1476.28"/>
    <d v="2022-11-16T00:00:00"/>
    <n v="506"/>
    <s v="Shipped"/>
    <s v="Classic Cars"/>
    <n v="37"/>
    <n v="6.4200000000000017"/>
    <s v="S24_2972"/>
    <s v="Euro Shopping Channel"/>
    <s v="(91) 555 94 44"/>
    <s v="C/ Moralzarzal, 86"/>
    <s v="Madrid"/>
    <n v="28034"/>
    <x v="8"/>
    <s v="Freyre"/>
    <s v="Diego"/>
    <s v="Small"/>
  </r>
  <r>
    <n v="10107"/>
    <n v="34"/>
    <n v="180.1"/>
    <n v="1"/>
    <n v="6123.4"/>
    <d v="2022-11-12T00:00:00"/>
    <n v="510"/>
    <s v="Shipped"/>
    <s v="Motorcycles"/>
    <n v="193"/>
    <n v="-12.900000000000006"/>
    <s v="S10_4698"/>
    <s v="Osaka Souveniers Co."/>
    <s v="+81 06 6342 5555"/>
    <s v="Dojima Avanza 4F, 1-6-20 Dojima, Kita-ku"/>
    <s v="Osaka"/>
    <s v="530-0003"/>
    <x v="7"/>
    <s v="Kentary"/>
    <s v="Mory"/>
    <s v="Medium"/>
  </r>
  <r>
    <n v="10107"/>
    <n v="34"/>
    <n v="99.54"/>
    <n v="7"/>
    <n v="3384.36"/>
    <d v="2022-10-09T00:00:00"/>
    <n v="544"/>
    <s v="Shipped"/>
    <s v="Trucks and Buses"/>
    <n v="118"/>
    <n v="-18.459999999999994"/>
    <s v="S12_4473"/>
    <s v="Diecast Collectables"/>
    <n v="6175552555"/>
    <s v="6251 Ingle Ln."/>
    <s v="Boston"/>
    <n v="51003"/>
    <x v="1"/>
    <s v="Franco"/>
    <s v="Valarie"/>
    <s v="Medium"/>
  </r>
  <r>
    <n v="10107"/>
    <n v="34"/>
    <n v="116.67"/>
    <n v="5"/>
    <n v="3966.78"/>
    <d v="2022-10-05T00:00:00"/>
    <n v="548"/>
    <s v="Shipped"/>
    <s v="Trucks and Buses"/>
    <n v="116"/>
    <n v="0.67000000000000171"/>
    <s v="S18_1097"/>
    <s v="Canadian Gift Exchange Network"/>
    <s v="(604) 555-3392"/>
    <s v="1900 Oak St."/>
    <s v="Vancouver"/>
    <s v="V3F 2K1"/>
    <x v="14"/>
    <s v="Tannamuri"/>
    <s v="Yoshi"/>
    <s v="Medium"/>
  </r>
  <r>
    <n v="10203"/>
    <n v="34"/>
    <n v="64.900000000000006"/>
    <n v="7"/>
    <n v="2206.6"/>
    <d v="2022-10-02T00:00:00"/>
    <n v="551"/>
    <s v="Shipped"/>
    <s v="Classic Cars"/>
    <n v="61"/>
    <n v="3.9000000000000057"/>
    <s v="S24_3371"/>
    <s v="Euro Shopping Channel"/>
    <s v="(91) 555 94 44"/>
    <s v="C/ Moralzarzal, 86"/>
    <s v="Madrid"/>
    <n v="28034"/>
    <x v="8"/>
    <s v="Freyre"/>
    <s v="Diego"/>
    <s v="Small"/>
  </r>
  <r>
    <n v="10195"/>
    <n v="34"/>
    <n v="108.82"/>
    <n v="2"/>
    <n v="3699.88"/>
    <d v="2022-09-25T00:00:00"/>
    <n v="558"/>
    <s v="Shipped"/>
    <s v="Classic Cars"/>
    <n v="118"/>
    <n v="-9.1800000000000068"/>
    <s v="S24_4048"/>
    <s v="Mini Classics"/>
    <n v="9145554562"/>
    <s v="3758 North Pendale Street"/>
    <s v="White Plains"/>
    <n v="24067"/>
    <x v="1"/>
    <s v="Frick"/>
    <s v="Steve"/>
    <s v="Medium"/>
  </r>
  <r>
    <n v="10181"/>
    <n v="34"/>
    <n v="53.83"/>
    <n v="1"/>
    <n v="1830.22"/>
    <d v="2022-09-12T00:00:00"/>
    <n v="571"/>
    <s v="Shipped"/>
    <s v="Classic Cars"/>
    <n v="50"/>
    <n v="3.8299999999999983"/>
    <s v="S24_1628"/>
    <s v="Herkku Gifts"/>
    <s v="+47 2267 3215"/>
    <s v="Drammen 121, PR 744 Sentrum"/>
    <s v="Bergen"/>
    <s v="N 5804"/>
    <x v="17"/>
    <s v="Oeztan"/>
    <s v="Veysel"/>
    <s v="Small"/>
  </r>
  <r>
    <n v="10180"/>
    <n v="34"/>
    <n v="45.46"/>
    <n v="4"/>
    <n v="1545.64"/>
    <d v="2022-09-11T00:00:00"/>
    <n v="572"/>
    <s v="Shipped"/>
    <s v="Motorcycles"/>
    <n v="40"/>
    <n v="5.4600000000000009"/>
    <s v="S32_2206"/>
    <s v="Daedalus Designs Imports"/>
    <s v="20.16.1555"/>
    <s v="184, chausse de Tournai"/>
    <s v="Lille"/>
    <n v="59000"/>
    <x v="4"/>
    <s v="Rance"/>
    <s v="Martine"/>
    <s v="Small"/>
  </r>
  <r>
    <n v="10178"/>
    <n v="34"/>
    <n v="80.84"/>
    <n v="5"/>
    <n v="2748.56"/>
    <d v="2022-09-08T00:00:00"/>
    <n v="575"/>
    <s v="Shipped"/>
    <s v="Planes"/>
    <n v="68"/>
    <n v="12.840000000000003"/>
    <s v="S24_2841"/>
    <s v="Alpha Cognac"/>
    <s v="61.77.6555"/>
    <s v="1 rue Alsace-Lorraine"/>
    <s v="Toulouse"/>
    <n v="31000"/>
    <x v="4"/>
    <s v="Roulet"/>
    <s v="Annette"/>
    <s v="Small"/>
  </r>
  <r>
    <n v="10178"/>
    <n v="34"/>
    <n v="96.86"/>
    <n v="8"/>
    <n v="3293.24"/>
    <d v="2022-09-08T00:00:00"/>
    <n v="575"/>
    <s v="Shipped"/>
    <s v="Ships"/>
    <n v="90"/>
    <n v="6.8599999999999994"/>
    <s v="S700_2047"/>
    <s v="Alpha Cognac"/>
    <s v="61.77.6555"/>
    <s v="1 rue Alsace-Lorraine"/>
    <s v="Toulouse"/>
    <n v="31000"/>
    <x v="4"/>
    <s v="Roulet"/>
    <s v="Annette"/>
    <s v="Medium"/>
  </r>
  <r>
    <n v="10107"/>
    <n v="34"/>
    <n v="235.73"/>
    <n v="4"/>
    <n v="8014.82"/>
    <d v="2022-09-06T00:00:00"/>
    <n v="577"/>
    <s v="Shipped"/>
    <s v="Classic Cars"/>
    <n v="214"/>
    <n v="21.72999999999999"/>
    <s v="S10_1949"/>
    <s v="Australian Gift Network, Co"/>
    <s v="61-7-3844-6555"/>
    <s v="31 Duncan St. West End"/>
    <s v="South Brisbane"/>
    <n v="4101"/>
    <x v="5"/>
    <s v="Calaghan"/>
    <s v="Tony"/>
    <s v="Large"/>
  </r>
  <r>
    <n v="10172"/>
    <n v="34"/>
    <n v="42.76"/>
    <n v="5"/>
    <n v="1453.84"/>
    <d v="2022-09-05T00:00:00"/>
    <n v="578"/>
    <s v="Shipped"/>
    <s v="Classic Cars"/>
    <n v="50"/>
    <n v="-7.240000000000002"/>
    <s v="S24_1628"/>
    <s v="Gift Depot Inc."/>
    <n v="2035552570"/>
    <s v="25593 South Bay Ln."/>
    <s v="Bridgewater"/>
    <n v="97562"/>
    <x v="1"/>
    <s v="King"/>
    <s v="Julie"/>
    <s v="Small"/>
  </r>
  <r>
    <n v="10169"/>
    <n v="34"/>
    <n v="50.21"/>
    <n v="1"/>
    <n v="1707.14"/>
    <d v="2022-09-04T00:00:00"/>
    <n v="579"/>
    <s v="Shipped"/>
    <s v="Classic Cars"/>
    <n v="61"/>
    <n v="-10.79"/>
    <s v="S24_3371"/>
    <s v="Anna's Decorations, Ltd"/>
    <s v="02 9936 8555"/>
    <s v="201 Miller Street"/>
    <s v="North Sydney"/>
    <n v="2060"/>
    <x v="5"/>
    <s v="O'Hara"/>
    <s v="Anna"/>
    <s v="Small"/>
  </r>
  <r>
    <n v="10170"/>
    <n v="34"/>
    <n v="112.34"/>
    <n v="1"/>
    <n v="3819.56"/>
    <d v="2022-09-04T00:00:00"/>
    <n v="579"/>
    <s v="Shipped"/>
    <s v="Classic Cars"/>
    <n v="140"/>
    <n v="-27.659999999999997"/>
    <s v="S24_3856"/>
    <s v="Mini Auto Werke"/>
    <s v="7675-3555"/>
    <s v="Kirchgasse 6"/>
    <s v="Graz"/>
    <n v="8010"/>
    <x v="3"/>
    <s v="Mendel"/>
    <s v="Roland"/>
    <s v="Medium"/>
  </r>
  <r>
    <n v="10169"/>
    <n v="34"/>
    <n v="115.32"/>
    <n v="12"/>
    <n v="3920.88"/>
    <d v="2022-09-04T00:00:00"/>
    <n v="579"/>
    <s v="Shipped"/>
    <s v="Motorcycles"/>
    <n v="102"/>
    <n v="13.319999999999993"/>
    <s v="S32_4485"/>
    <s v="Anna's Decorations, Ltd"/>
    <s v="02 9936 8555"/>
    <s v="201 Miller Street"/>
    <s v="North Sydney"/>
    <n v="2060"/>
    <x v="5"/>
    <s v="O'Hara"/>
    <s v="Anna"/>
    <s v="Medium"/>
  </r>
  <r>
    <n v="10167"/>
    <n v="34"/>
    <n v="105.87"/>
    <n v="6"/>
    <n v="3599.58"/>
    <d v="2022-08-23T00:00:00"/>
    <n v="591"/>
    <s v="Cancelled"/>
    <s v="Vintage Cars"/>
    <n v="105"/>
    <n v="0.87000000000000455"/>
    <s v="S18_3856"/>
    <s v="Scandinavian Gift Ideas"/>
    <s v="0695-34 6555"/>
    <s v="?kergatan 24"/>
    <s v="Boras"/>
    <s v="S-844 67"/>
    <x v="10"/>
    <s v="Larsson"/>
    <s v="Maria"/>
    <s v="Medium"/>
  </r>
  <r>
    <n v="10107"/>
    <n v="34"/>
    <n v="143.53"/>
    <n v="4"/>
    <n v="4880.0200000000004"/>
    <d v="2022-08-22T00:00:00"/>
    <n v="592"/>
    <s v="Shipped"/>
    <s v="Classic Cars"/>
    <n v="151"/>
    <n v="-7.4699999999999989"/>
    <s v="S12_3148"/>
    <s v="Dragon Souveniers, Ltd."/>
    <s v="+65 221 7555"/>
    <s v="Bronz Sok., Bronz Apt. 3/6 Tesvikiye"/>
    <s v="Singapore"/>
    <n v="79903"/>
    <x v="0"/>
    <s v="Natividad"/>
    <s v="Eric"/>
    <s v="Medium"/>
  </r>
  <r>
    <n v="10155"/>
    <n v="34"/>
    <n v="55.89"/>
    <n v="7"/>
    <n v="1900.26"/>
    <d v="2022-08-06T00:00:00"/>
    <n v="608"/>
    <s v="Shipped"/>
    <s v="Vintage Cars"/>
    <n v="65"/>
    <n v="-9.11"/>
    <s v="S24_3420"/>
    <s v="Toys of Finland, Co."/>
    <s v="90-224 8555"/>
    <s v="Keskuskatu 45"/>
    <s v="Helsinki"/>
    <n v="21240"/>
    <x v="15"/>
    <s v="Karttunen"/>
    <s v="Matti"/>
    <s v="Small"/>
  </r>
  <r>
    <n v="10155"/>
    <n v="34"/>
    <n v="49.16"/>
    <n v="8"/>
    <n v="1671.44"/>
    <d v="2022-08-06T00:00:00"/>
    <n v="608"/>
    <s v="Shipped"/>
    <s v="Planes"/>
    <n v="49"/>
    <n v="0.15999999999999659"/>
    <s v="S72_1253"/>
    <s v="Toys of Finland, Co."/>
    <s v="90-224 8555"/>
    <s v="Keskuskatu 45"/>
    <s v="Helsinki"/>
    <n v="21240"/>
    <x v="15"/>
    <s v="Karttunen"/>
    <s v="Matti"/>
    <s v="Small"/>
  </r>
  <r>
    <n v="10107"/>
    <n v="34"/>
    <n v="136.5"/>
    <n v="7"/>
    <n v="4641"/>
    <d v="2022-07-19T00:00:00"/>
    <n v="626"/>
    <s v="Shipped"/>
    <s v="Trucks and Buses"/>
    <n v="116"/>
    <n v="20.5"/>
    <s v="S18_1097"/>
    <s v="Dragon Souveniers, Ltd."/>
    <s v="+65 221 7555"/>
    <s v="Bronz Sok., Bronz Apt. 3/6 Tesvikiye"/>
    <s v="Singapore"/>
    <n v="79903"/>
    <x v="0"/>
    <s v="Natividad"/>
    <s v="Eric"/>
    <s v="Medium"/>
  </r>
  <r>
    <n v="10149"/>
    <n v="34"/>
    <n v="158.1"/>
    <n v="11"/>
    <n v="5375.4"/>
    <d v="2022-07-12T00:00:00"/>
    <n v="633"/>
    <s v="Shipped"/>
    <s v="Vintage Cars"/>
    <n v="170"/>
    <n v="-11.900000000000006"/>
    <s v="S18_1749"/>
    <s v="Signal Collectibles Ltd."/>
    <n v="4155554312"/>
    <s v="2793 Furth Circle"/>
    <s v="Brisbane"/>
    <n v="94217"/>
    <x v="1"/>
    <s v="Taylor"/>
    <s v="Sue"/>
    <s v="Medium"/>
  </r>
  <r>
    <n v="10148"/>
    <n v="34"/>
    <n v="105.83"/>
    <n v="1"/>
    <n v="3598.22"/>
    <d v="2022-07-11T00:00:00"/>
    <n v="634"/>
    <s v="Shipped"/>
    <s v="Vintage Cars"/>
    <n v="92"/>
    <n v="13.829999999999998"/>
    <s v="S18_4409"/>
    <s v="Anna's Decorations, Ltd"/>
    <s v="02 9936 8555"/>
    <s v="201 Miller Street"/>
    <s v="North Sydney"/>
    <n v="2060"/>
    <x v="5"/>
    <s v="O'Hara"/>
    <s v="Anna"/>
    <s v="Medium"/>
  </r>
  <r>
    <n v="10148"/>
    <n v="34"/>
    <n v="129.18"/>
    <n v="3"/>
    <n v="4392.12"/>
    <d v="2022-07-11T00:00:00"/>
    <n v="634"/>
    <s v="Shipped"/>
    <s v="Classic Cars"/>
    <n v="117"/>
    <n v="12.180000000000007"/>
    <s v="S24_2887"/>
    <s v="Anna's Decorations, Ltd"/>
    <s v="02 9936 8555"/>
    <s v="201 Miller Street"/>
    <s v="North Sydney"/>
    <n v="2060"/>
    <x v="5"/>
    <s v="O'Hara"/>
    <s v="Anna"/>
    <s v="Medium"/>
  </r>
  <r>
    <n v="10143"/>
    <n v="34"/>
    <n v="101.64"/>
    <n v="12"/>
    <n v="3455.76"/>
    <d v="2022-06-10T00:00:00"/>
    <n v="665"/>
    <s v="Shipped"/>
    <s v="Vintage Cars"/>
    <n v="105"/>
    <n v="-3.3599999999999994"/>
    <s v="S18_3856"/>
    <s v="Mini Creations Ltd."/>
    <n v="5085559555"/>
    <s v="4575 Hillside Dr."/>
    <s v="New Bedford"/>
    <n v="50553"/>
    <x v="1"/>
    <s v="Tam"/>
    <s v="Wing C"/>
    <s v="Medium"/>
  </r>
  <r>
    <n v="10143"/>
    <n v="34"/>
    <n v="36.659999999999997"/>
    <n v="1"/>
    <n v="1246.44"/>
    <d v="2022-06-10T00:00:00"/>
    <n v="665"/>
    <s v="Shipped"/>
    <s v="Vintage Cars"/>
    <n v="43"/>
    <n v="-6.3400000000000034"/>
    <s v="S50_1341"/>
    <s v="Mini Creations Ltd."/>
    <n v="5085559555"/>
    <s v="4575 Hillside Dr."/>
    <s v="New Bedford"/>
    <n v="50553"/>
    <x v="1"/>
    <s v="Tam"/>
    <s v="Wing C"/>
    <s v="Small"/>
  </r>
  <r>
    <n v="10143"/>
    <n v="34"/>
    <n v="85.87"/>
    <n v="5"/>
    <n v="2919.58"/>
    <d v="2022-06-10T00:00:00"/>
    <n v="665"/>
    <s v="Shipped"/>
    <s v="Planes"/>
    <n v="74"/>
    <n v="11.870000000000005"/>
    <s v="S700_4002"/>
    <s v="Mini Creations Ltd."/>
    <n v="5085559555"/>
    <s v="4575 Hillside Dr."/>
    <s v="New Bedford"/>
    <n v="50553"/>
    <x v="1"/>
    <s v="Tam"/>
    <s v="Wing C"/>
    <s v="Small"/>
  </r>
  <r>
    <n v="10141"/>
    <n v="34"/>
    <n v="142.25"/>
    <n v="9"/>
    <n v="4836.5"/>
    <d v="2022-06-01T00:00:00"/>
    <n v="674"/>
    <s v="Shipped"/>
    <s v="Classic Cars"/>
    <n v="169"/>
    <n v="-26.75"/>
    <s v="S18_3232"/>
    <s v="Suominen Souveniers"/>
    <s v="+358 9 8045 555"/>
    <s v="Software Engineering Center, SEC Oy"/>
    <s v="Espoo"/>
    <s v="FIN-02271"/>
    <x v="15"/>
    <s v="Suominen"/>
    <s v="Kalle"/>
    <s v="Medium"/>
  </r>
  <r>
    <n v="10126"/>
    <n v="34"/>
    <n v="105.18"/>
    <n v="15"/>
    <n v="3576.12"/>
    <d v="2022-03-28T00:00:00"/>
    <n v="739"/>
    <s v="Shipped"/>
    <s v="Vintage Cars"/>
    <n v="97"/>
    <n v="8.1800000000000068"/>
    <s v="S24_4258"/>
    <s v="Corrida Auto Replicas, Ltd"/>
    <s v="(91) 555 22 82"/>
    <s v="C/ Araquil, 67"/>
    <s v="Madrid"/>
    <n v="28023"/>
    <x v="8"/>
    <s v="Sommer"/>
    <s v="MartÂ¡n"/>
    <s v="Medium"/>
  </r>
  <r>
    <n v="10125"/>
    <n v="34"/>
    <n v="190.69"/>
    <n v="2"/>
    <n v="6483.46"/>
    <d v="2022-03-21T00:00:00"/>
    <n v="746"/>
    <s v="Shipped"/>
    <s v="Vintage Cars"/>
    <n v="168"/>
    <n v="22.689999999999998"/>
    <s v="S18_2795"/>
    <s v="Australian Collectors, Co."/>
    <s v="03 9520 4555"/>
    <s v="636 St Kilda Road"/>
    <s v="Melbourne"/>
    <n v="3004"/>
    <x v="5"/>
    <s v="Ferguson"/>
    <s v="Peter"/>
    <s v="Medium"/>
  </r>
  <r>
    <n v="10123"/>
    <n v="34"/>
    <n v="156.82"/>
    <n v="4"/>
    <n v="5331.88"/>
    <d v="2022-03-20T00:00:00"/>
    <n v="747"/>
    <s v="Shipped"/>
    <s v="Classic Cars"/>
    <n v="141"/>
    <n v="15.819999999999993"/>
    <s v="S18_3685"/>
    <s v="Atelier graphique"/>
    <s v="40.32.2555"/>
    <s v="54, rue Royale"/>
    <s v="Nantes"/>
    <n v="44000"/>
    <x v="4"/>
    <s v="Schmitt"/>
    <s v="Carine"/>
    <s v="Medium"/>
  </r>
  <r>
    <n v="10122"/>
    <n v="34"/>
    <n v="147.19999999999999"/>
    <n v="2"/>
    <n v="5004.8"/>
    <d v="2022-03-08T00:00:00"/>
    <n v="759"/>
    <s v="Shipped"/>
    <s v="Classic Cars"/>
    <n v="141"/>
    <n v="6.1999999999999886"/>
    <s v="S18_1129"/>
    <s v="Marseille Mini Autos"/>
    <s v="91.24.4555"/>
    <s v="12, rue des Bouchers"/>
    <s v="Marseille"/>
    <n v="13008"/>
    <x v="4"/>
    <s v="Lebihan"/>
    <s v="Laurence"/>
    <s v="Medium"/>
  </r>
  <r>
    <n v="10122"/>
    <n v="34"/>
    <n v="50.21"/>
    <n v="9"/>
    <n v="1707.14"/>
    <d v="2022-03-08T00:00:00"/>
    <n v="759"/>
    <s v="Shipped"/>
    <s v="Classic Cars"/>
    <n v="61"/>
    <n v="-10.79"/>
    <s v="S24_3371"/>
    <s v="Marseille Mini Autos"/>
    <s v="91.24.4555"/>
    <s v="12, rue des Bouchers"/>
    <s v="Marseille"/>
    <n v="13008"/>
    <x v="4"/>
    <s v="Lebihan"/>
    <s v="Laurence"/>
    <s v="Small"/>
  </r>
  <r>
    <n v="10107"/>
    <n v="34"/>
    <n v="81.349999999999994"/>
    <n v="5"/>
    <n v="2765.9"/>
    <d v="2022-03-07T00:00:00"/>
    <n v="760"/>
    <s v="Shipped"/>
    <s v="Motorcycles"/>
    <n v="95"/>
    <n v="-13.650000000000006"/>
    <s v="S10_1678"/>
    <s v="Reims Collectables"/>
    <s v="26.47.1555"/>
    <s v="59 rue de l'Abbaye"/>
    <s v="Reims"/>
    <n v="51100"/>
    <x v="4"/>
    <s v="Henriot"/>
    <s v="Paul"/>
    <s v="Small"/>
  </r>
  <r>
    <n v="10120"/>
    <n v="34"/>
    <n v="83.79"/>
    <n v="5"/>
    <n v="2848.86"/>
    <d v="2022-03-01T00:00:00"/>
    <n v="766"/>
    <s v="Shipped"/>
    <s v="Motorcycles"/>
    <n v="76"/>
    <n v="7.7900000000000063"/>
    <s v="S24_2000"/>
    <s v="Australian Collectors, Co."/>
    <s v="03 9520 4555"/>
    <s v="636 St Kilda Road"/>
    <s v="Melbourne"/>
    <n v="3004"/>
    <x v="5"/>
    <s v="Ferguson"/>
    <s v="Peter"/>
    <s v="Small"/>
  </r>
  <r>
    <n v="10108"/>
    <n v="34"/>
    <n v="82.99"/>
    <n v="14"/>
    <n v="2821.66"/>
    <d v="2022-01-03T00:00:00"/>
    <n v="823"/>
    <s v="Shipped"/>
    <s v="Motorcycles"/>
    <n v="81"/>
    <n v="1.9899999999999949"/>
    <s v="S50_4713"/>
    <s v="Cruz &amp; Sons Co."/>
    <s v="+63 2 555 3587"/>
    <s v="15 McCallum Street - NatWest Center #13-03"/>
    <s v="Makati City"/>
    <s v="1227 MM"/>
    <x v="18"/>
    <s v="Cruz"/>
    <s v="Arnold"/>
    <s v="Small"/>
  </r>
  <r>
    <n v="10106"/>
    <n v="34"/>
    <n v="90.39"/>
    <n v="2"/>
    <n v="3073.26"/>
    <d v="2021-12-17T00:00:00"/>
    <n v="840"/>
    <s v="Shipped"/>
    <s v="Planes"/>
    <n v="84"/>
    <n v="6.3900000000000006"/>
    <s v="S18_2581"/>
    <s v="Rovelli Gifts"/>
    <s v="035-640555"/>
    <s v="Via Ludovico il Moro 22"/>
    <s v="Bergamo"/>
    <n v="24100"/>
    <x v="6"/>
    <s v="Rovelli"/>
    <s v="Giovanni"/>
    <s v="Medium"/>
  </r>
  <r>
    <n v="10106"/>
    <n v="34"/>
    <n v="110.69"/>
    <n v="9"/>
    <n v="3763.46"/>
    <d v="2021-12-17T00:00:00"/>
    <n v="840"/>
    <s v="Shipped"/>
    <s v="Planes"/>
    <n v="99"/>
    <n v="11.689999999999998"/>
    <s v="S700_2466"/>
    <s v="Rovelli Gifts"/>
    <s v="035-640555"/>
    <s v="Via Ludovico il Moro 22"/>
    <s v="Bergamo"/>
    <n v="24100"/>
    <x v="6"/>
    <s v="Rovelli"/>
    <s v="Giovanni"/>
    <s v="Medium"/>
  </r>
  <r>
    <n v="10107"/>
    <n v="34"/>
    <n v="175.25"/>
    <n v="1"/>
    <n v="5958.5"/>
    <d v="2021-12-01T00:00:00"/>
    <n v="856"/>
    <s v="Shipped"/>
    <s v="Classic Cars"/>
    <n v="151"/>
    <n v="24.25"/>
    <s v="S12_3148"/>
    <s v="Euro Shopping Channel"/>
    <s v="(91) 555 94 44"/>
    <s v="C/ Moralzarzal, 86"/>
    <s v="Madrid"/>
    <n v="28034"/>
    <x v="8"/>
    <s v="Freyre"/>
    <s v="Diego"/>
    <s v="Medium"/>
  </r>
  <r>
    <n v="10421"/>
    <n v="35"/>
    <n v="155.25"/>
    <n v="1"/>
    <n v="5433.75"/>
    <d v="2024-03-29T00:00:00"/>
    <n v="7"/>
    <s v="In Process"/>
    <s v="Vintage Cars"/>
    <n v="168"/>
    <n v="-12.75"/>
    <s v="S18_2795"/>
    <s v="Mini Gifts Distributors Ltd."/>
    <n v="4155551450"/>
    <s v="5677 Strong St."/>
    <s v="San Rafael"/>
    <n v="97562"/>
    <x v="1"/>
    <s v="Nelson"/>
    <s v="Valarie"/>
    <s v="Medium"/>
  </r>
  <r>
    <n v="10420"/>
    <n v="35"/>
    <n v="96.74"/>
    <n v="10"/>
    <n v="3385.9"/>
    <d v="2024-03-29T00:00:00"/>
    <n v="7"/>
    <s v="In Process"/>
    <s v="Classic Cars"/>
    <n v="85"/>
    <n v="11.739999999999995"/>
    <s v="S24_3191"/>
    <s v="Souveniers And Things Co."/>
    <s v="+61 2 9495 8555"/>
    <s v="Monitor Money Building, 815 Pacific Hwy"/>
    <s v="Chatswood"/>
    <n v="2067"/>
    <x v="5"/>
    <s v="Huxley"/>
    <s v="Adrian"/>
    <s v="Medium"/>
  </r>
  <r>
    <n v="10419"/>
    <n v="35"/>
    <n v="169.34"/>
    <n v="6"/>
    <n v="5926.9"/>
    <d v="2024-03-17T00:00:00"/>
    <n v="19"/>
    <s v="Shipped"/>
    <s v="Classic Cars"/>
    <n v="169"/>
    <n v="0.34000000000000341"/>
    <s v="S18_3232"/>
    <s v="Salzburg Collectables"/>
    <s v="6562-9555"/>
    <s v="Geislweg 14"/>
    <s v="Salzburg"/>
    <n v="5020"/>
    <x v="3"/>
    <s v="Pipps"/>
    <s v="Georg"/>
    <s v="Medium"/>
  </r>
  <r>
    <n v="10417"/>
    <n v="35"/>
    <n v="101.43"/>
    <n v="3"/>
    <n v="3550.05"/>
    <d v="2024-03-13T00:00:00"/>
    <n v="23"/>
    <s v="Disputed"/>
    <s v="Motorcycles"/>
    <n v="112"/>
    <n v="-10.569999999999993"/>
    <s v="S24_1578"/>
    <s v="Euro Shopping Channel"/>
    <s v="(91) 555 94 44"/>
    <s v="C/ Moralzarzal, 86"/>
    <s v="Madrid"/>
    <n v="28034"/>
    <x v="8"/>
    <s v="Freyre"/>
    <s v="Diego"/>
    <s v="Medium"/>
  </r>
  <r>
    <n v="10411"/>
    <n v="35"/>
    <n v="59.87"/>
    <n v="7"/>
    <n v="2095.4499999999998"/>
    <d v="2024-03-01T00:00:00"/>
    <n v="35"/>
    <s v="Shipped"/>
    <s v="Vintage Cars"/>
    <n v="50"/>
    <n v="9.8699999999999974"/>
    <s v="S18_4668"/>
    <s v="Quebec Home Shopping Network"/>
    <s v="(514) 555-8054"/>
    <s v="43 rue St. Laurent"/>
    <s v="Montreal"/>
    <s v="H1J 1C3"/>
    <x v="14"/>
    <s v="Fresnisre"/>
    <s v="Jean"/>
    <s v="Small"/>
  </r>
  <r>
    <n v="10391"/>
    <n v="35"/>
    <n v="158.54"/>
    <n v="2"/>
    <n v="5548.9"/>
    <d v="2024-01-09T00:00:00"/>
    <n v="87"/>
    <s v="Shipped"/>
    <s v="Vintage Cars"/>
    <n v="102"/>
    <n v="56.539999999999992"/>
    <s v="S18_1342"/>
    <s v="Anna's Decorations, Ltd"/>
    <s v="02 9936 8555"/>
    <s v="201 Miller Street"/>
    <s v="North Sydney"/>
    <n v="2060"/>
    <x v="5"/>
    <s v="O'Hara"/>
    <s v="Anna"/>
    <s v="Medium"/>
  </r>
  <r>
    <n v="10390"/>
    <n v="35"/>
    <n v="65.13"/>
    <n v="4"/>
    <n v="2279.5500000000002"/>
    <d v="2024-01-04T00:00:00"/>
    <n v="92"/>
    <s v="Shipped"/>
    <s v="Motorcycles"/>
    <n v="69"/>
    <n v="-3.8700000000000045"/>
    <s v="S24_2360"/>
    <s v="Mini Gifts Distributors Ltd."/>
    <n v="4155551450"/>
    <s v="5677 Strong St."/>
    <s v="San Rafael"/>
    <n v="97562"/>
    <x v="1"/>
    <s v="Nelson"/>
    <s v="Valarie"/>
    <s v="Small"/>
  </r>
  <r>
    <n v="10388"/>
    <n v="35"/>
    <n v="111.97"/>
    <n v="8"/>
    <n v="3918.95"/>
    <d v="2024-01-03T00:00:00"/>
    <n v="93"/>
    <s v="Shipped"/>
    <s v="Vintage Cars"/>
    <n v="68"/>
    <n v="43.97"/>
    <s v="S32_4289"/>
    <s v="FunGiftIdeas.com"/>
    <n v="5085552555"/>
    <s v="1785 First Street"/>
    <s v="New Bedford"/>
    <n v="50553"/>
    <x v="1"/>
    <s v="Benitez"/>
    <s v="Violeta"/>
    <s v="Medium"/>
  </r>
  <r>
    <n v="10386"/>
    <n v="35"/>
    <n v="63.76"/>
    <n v="9"/>
    <n v="2231.6"/>
    <d v="2024-01-01T00:00:00"/>
    <n v="95"/>
    <s v="Resolved"/>
    <s v="Vintage Cars"/>
    <n v="65"/>
    <n v="-1.240000000000002"/>
    <s v="S24_3420"/>
    <s v="Euro Shopping Channel"/>
    <s v="(91) 555 94 44"/>
    <s v="C/ Moralzarzal, 86"/>
    <s v="Madrid"/>
    <n v="28034"/>
    <x v="8"/>
    <s v="Freyre"/>
    <s v="Diego"/>
    <s v="Small"/>
  </r>
  <r>
    <n v="10377"/>
    <n v="35"/>
    <n v="168.43"/>
    <n v="2"/>
    <n v="5895.05"/>
    <d v="2023-12-09T00:00:00"/>
    <n v="118"/>
    <s v="Shipped"/>
    <s v="Classic Cars"/>
    <n v="141"/>
    <n v="27.430000000000007"/>
    <s v="S18_1129"/>
    <s v="Toys of Finland, Co."/>
    <s v="90-224 8555"/>
    <s v="Keskuskatu 45"/>
    <s v="Helsinki"/>
    <n v="21240"/>
    <x v="15"/>
    <s v="Karttunen"/>
    <s v="Matti"/>
    <s v="Medium"/>
  </r>
  <r>
    <n v="10107"/>
    <n v="35"/>
    <n v="113.92"/>
    <n v="1"/>
    <n v="3987.2"/>
    <d v="2023-12-08T00:00:00"/>
    <n v="119"/>
    <s v="Shipped"/>
    <s v="Classic Cars"/>
    <n v="117"/>
    <n v="-3.0799999999999983"/>
    <s v="S12_3380"/>
    <s v="Boards &amp; Toys Co."/>
    <n v="3105552373"/>
    <s v="4097 Douglas Av."/>
    <s v="Glendale"/>
    <n v="92561"/>
    <x v="1"/>
    <s v="Young"/>
    <s v="Leslie"/>
    <s v="Medium"/>
  </r>
  <r>
    <n v="10107"/>
    <n v="35"/>
    <n v="65.63"/>
    <n v="4"/>
    <n v="2297.0500000000002"/>
    <d v="2023-11-20T00:00:00"/>
    <n v="137"/>
    <s v="Shipped"/>
    <s v="Classic Cars"/>
    <n v="147"/>
    <n v="-81.37"/>
    <s v="S10_4962"/>
    <s v="Anna's Decorations, Ltd"/>
    <s v="02 9936 8555"/>
    <s v="201 Miller Street"/>
    <s v="North Sydney"/>
    <n v="2060"/>
    <x v="5"/>
    <s v="O'Hara"/>
    <s v="Anna"/>
    <s v="Small"/>
  </r>
  <r>
    <n v="10361"/>
    <n v="35"/>
    <n v="122.21"/>
    <n v="11"/>
    <n v="4277.3500000000004"/>
    <d v="2023-10-17T00:00:00"/>
    <n v="171"/>
    <s v="Shipped"/>
    <s v="Planes"/>
    <n v="74"/>
    <n v="48.209999999999994"/>
    <s v="S700_4002"/>
    <s v="Souveniers And Things Co."/>
    <s v="+61 2 9495 8555"/>
    <s v="Monitor Money Building, 815 Pacific Hwy"/>
    <s v="Chatswood"/>
    <n v="2067"/>
    <x v="5"/>
    <s v="Huxley"/>
    <s v="Adrian"/>
    <s v="Medium"/>
  </r>
  <r>
    <n v="10353"/>
    <n v="35"/>
    <n v="89.9"/>
    <n v="3"/>
    <n v="3146.5"/>
    <d v="2023-10-04T00:00:00"/>
    <n v="184"/>
    <s v="Shipped"/>
    <s v="Planes"/>
    <n v="72"/>
    <n v="17.900000000000006"/>
    <s v="S24_4278"/>
    <s v="Gift Ideas Corp."/>
    <n v="2035554407"/>
    <s v="2440 Pompton St."/>
    <s v="Glendale"/>
    <n v="97561"/>
    <x v="1"/>
    <s v="Lewis"/>
    <s v="Dan"/>
    <s v="Medium"/>
  </r>
  <r>
    <n v="10332"/>
    <n v="35"/>
    <n v="64.69"/>
    <n v="8"/>
    <n v="2264.15"/>
    <d v="2023-09-17T00:00:00"/>
    <n v="201"/>
    <s v="Shipped"/>
    <s v="Vintage Cars"/>
    <n v="127"/>
    <n v="-62.31"/>
    <s v="S18_2325"/>
    <s v="AV Stores, Co."/>
    <s v="(171) 555-1555"/>
    <s v="Fauntleroy Circus"/>
    <s v="Manchester"/>
    <s v="EC2 5NT"/>
    <x v="9"/>
    <s v="Ashworth"/>
    <s v="Victoria"/>
    <s v="Small"/>
  </r>
  <r>
    <n v="10328"/>
    <n v="35"/>
    <n v="76.430000000000007"/>
    <n v="3"/>
    <n v="2675.05"/>
    <d v="2023-09-12T00:00:00"/>
    <n v="206"/>
    <s v="Shipped"/>
    <s v="Planes"/>
    <n v="68"/>
    <n v="8.4300000000000068"/>
    <s v="S24_3949"/>
    <s v="Rovelli Gifts"/>
    <s v="035-640555"/>
    <s v="Via Ludovico il Moro 22"/>
    <s v="Bergamo"/>
    <n v="24100"/>
    <x v="6"/>
    <s v="Rovelli"/>
    <s v="Giovanni"/>
    <s v="Small"/>
  </r>
  <r>
    <n v="10322"/>
    <n v="35"/>
    <n v="61.21"/>
    <n v="11"/>
    <n v="2142.35"/>
    <d v="2023-09-04T00:00:00"/>
    <n v="214"/>
    <s v="Shipped"/>
    <s v="Trucks and Buses"/>
    <n v="60"/>
    <n v="1.2100000000000009"/>
    <s v="S18_2432"/>
    <s v="Online Diecast Creations Co."/>
    <n v="6035558647"/>
    <s v="2304 Long Airport Avenue"/>
    <s v="Nashua"/>
    <n v="62005"/>
    <x v="1"/>
    <s v="Young"/>
    <s v="Valarie"/>
    <s v="Small"/>
  </r>
  <r>
    <n v="10107"/>
    <n v="35"/>
    <n v="138.58000000000001"/>
    <n v="1"/>
    <n v="4850.3"/>
    <d v="2023-09-03T00:00:00"/>
    <n v="215"/>
    <s v="Shipped"/>
    <s v="Classic Cars"/>
    <n v="117"/>
    <n v="21.580000000000013"/>
    <s v="S12_3380"/>
    <s v="Volvo Model Replicas, Co"/>
    <s v="0921-12 3555"/>
    <s v="BerguvsvÂ„gen  8"/>
    <s v="Lule"/>
    <s v="S-958 22"/>
    <x v="10"/>
    <s v="Berglund"/>
    <s v="Christina"/>
    <s v="Medium"/>
  </r>
  <r>
    <n v="10317"/>
    <n v="35"/>
    <n v="83.32"/>
    <n v="1"/>
    <n v="2916.2"/>
    <d v="2023-09-02T00:00:00"/>
    <n v="216"/>
    <s v="Shipped"/>
    <s v="Planes"/>
    <n v="72"/>
    <n v="11.319999999999993"/>
    <s v="S24_4278"/>
    <s v="Technics Stores Inc."/>
    <n v="6505556809"/>
    <s v="9408 Furth Circle"/>
    <s v="Burlingame"/>
    <n v="94217"/>
    <x v="1"/>
    <s v="Hirano"/>
    <s v="Juri"/>
    <s v="Small"/>
  </r>
  <r>
    <n v="10315"/>
    <n v="35"/>
    <n v="120.43"/>
    <n v="6"/>
    <n v="4215.05"/>
    <d v="2023-08-29T00:00:00"/>
    <n v="220"/>
    <s v="Shipped"/>
    <s v="Ships"/>
    <n v="122"/>
    <n v="-1.5699999999999932"/>
    <s v="S24_2011"/>
    <s v="La Rochelle Gifts"/>
    <s v="40.67.8555"/>
    <s v="67, rue des Cinquante Otages"/>
    <s v="Nantes"/>
    <n v="44000"/>
    <x v="4"/>
    <s v="Labrune"/>
    <s v="Janine"/>
    <s v="Medium"/>
  </r>
  <r>
    <n v="10314"/>
    <n v="35"/>
    <n v="66.489999999999995"/>
    <n v="9"/>
    <n v="2327.15"/>
    <d v="2023-08-22T00:00:00"/>
    <n v="227"/>
    <s v="Shipped"/>
    <s v="Trains"/>
    <n v="62"/>
    <n v="4.4899999999999949"/>
    <s v="S32_3207"/>
    <s v="Heintze Collectables"/>
    <s v="86 21 3555"/>
    <s v="Smagsloget 45"/>
    <s v="Aaarhus"/>
    <n v="8200"/>
    <x v="11"/>
    <s v="Ibsen"/>
    <s v="Palle"/>
    <s v="Small"/>
  </r>
  <r>
    <n v="10312"/>
    <n v="35"/>
    <n v="53.72"/>
    <n v="6"/>
    <n v="1880.2"/>
    <d v="2023-08-21T00:00:00"/>
    <n v="228"/>
    <s v="Shipped"/>
    <s v="Vintage Cars"/>
    <n v="62"/>
    <n v="-8.2800000000000011"/>
    <s v="S18_2957"/>
    <s v="Mini Gifts Distributors Ltd."/>
    <n v="4155551450"/>
    <s v="5677 Strong St."/>
    <s v="San Rafael"/>
    <n v="97562"/>
    <x v="1"/>
    <s v="Nelson"/>
    <s v="Valarie"/>
    <s v="Small"/>
  </r>
  <r>
    <n v="10308"/>
    <n v="35"/>
    <n v="88.75"/>
    <n v="14"/>
    <n v="3106.25"/>
    <d v="2023-08-15T00:00:00"/>
    <n v="234"/>
    <s v="Shipped"/>
    <s v="Planes"/>
    <n v="99"/>
    <n v="-10.25"/>
    <s v="S700_2466"/>
    <s v="Mini Classics"/>
    <n v="9145554562"/>
    <s v="3758 North Pendale Street"/>
    <s v="White Plains"/>
    <n v="24067"/>
    <x v="1"/>
    <s v="Frick"/>
    <s v="Steve"/>
    <s v="Medium"/>
  </r>
  <r>
    <n v="10306"/>
    <n v="35"/>
    <n v="59.51"/>
    <n v="6"/>
    <n v="2082.85"/>
    <d v="2023-08-14T00:00:00"/>
    <n v="235"/>
    <s v="Shipped"/>
    <s v="Ships"/>
    <n v="54"/>
    <n v="5.509999999999998"/>
    <s v="S72_3212"/>
    <s v="AV Stores, Co."/>
    <s v="(171) 555-1555"/>
    <s v="Fauntleroy Circus"/>
    <s v="Manchester"/>
    <s v="EC2 5NT"/>
    <x v="9"/>
    <s v="Ashworth"/>
    <s v="Victoria"/>
    <s v="Small"/>
  </r>
  <r>
    <n v="10297"/>
    <n v="35"/>
    <n v="113.9"/>
    <n v="3"/>
    <n v="3986.5"/>
    <d v="2023-07-16T00:00:00"/>
    <n v="264"/>
    <s v="Shipped"/>
    <s v="Planes"/>
    <n v="118"/>
    <n v="-4.0999999999999943"/>
    <s v="S700_2834"/>
    <s v="Clover Collections, Co."/>
    <s v="+353 1862 1555"/>
    <s v="25 Maiden Lane"/>
    <s v="Dublin"/>
    <n v="2"/>
    <x v="16"/>
    <s v="Cassidy"/>
    <s v="Dean"/>
    <s v="Medium"/>
  </r>
  <r>
    <n v="10292"/>
    <n v="35"/>
    <n v="55.07"/>
    <n v="1"/>
    <n v="1927.45"/>
    <d v="2023-07-08T00:00:00"/>
    <n v="272"/>
    <s v="Shipped"/>
    <s v="Trains"/>
    <n v="58"/>
    <n v="-2.9299999999999997"/>
    <s v="S50_1514"/>
    <s v="Land of Toys Inc."/>
    <n v="2125557818"/>
    <s v="897 Long Airport Avenue"/>
    <s v="NYC"/>
    <n v="10022"/>
    <x v="1"/>
    <s v="Yu"/>
    <s v="Kwai"/>
    <s v="Small"/>
  </r>
  <r>
    <n v="10288"/>
    <n v="35"/>
    <n v="80.989999999999995"/>
    <n v="6"/>
    <n v="2834.65"/>
    <d v="2023-07-01T00:00:00"/>
    <n v="279"/>
    <s v="Shipped"/>
    <s v="Vintage Cars"/>
    <n v="92"/>
    <n v="-11.010000000000005"/>
    <s v="S18_4409"/>
    <s v="Handji Gifts&amp; Co"/>
    <s v="+65 224 1555"/>
    <s v="Village Close - 106 Linden Road Sandown"/>
    <s v="Singapore"/>
    <n v="69045"/>
    <x v="0"/>
    <s v="Victorino"/>
    <s v="Wendy"/>
    <s v="Small"/>
  </r>
  <r>
    <n v="10288"/>
    <n v="35"/>
    <n v="80.87"/>
    <n v="9"/>
    <n v="2830.45"/>
    <d v="2023-07-01T00:00:00"/>
    <n v="279"/>
    <s v="Shipped"/>
    <s v="Classic Cars"/>
    <n v="90"/>
    <n v="-9.1299999999999955"/>
    <s v="S24_2766"/>
    <s v="Handji Gifts&amp; Co"/>
    <s v="+65 224 1555"/>
    <s v="Village Close - 106 Linden Road Sandown"/>
    <s v="Singapore"/>
    <n v="69045"/>
    <x v="0"/>
    <s v="Victorino"/>
    <s v="Wendy"/>
    <s v="Small"/>
  </r>
  <r>
    <n v="10280"/>
    <n v="35"/>
    <n v="105.83"/>
    <n v="17"/>
    <n v="3704.05"/>
    <d v="2023-06-17T00:00:00"/>
    <n v="293"/>
    <s v="Shipped"/>
    <s v="Vintage Cars"/>
    <n v="92"/>
    <n v="13.829999999999998"/>
    <s v="S18_4409"/>
    <s v="Amica Models &amp; Co."/>
    <s v="011-4988555"/>
    <s v="Via Monte Bianco 34"/>
    <s v="Torino"/>
    <n v="10100"/>
    <x v="6"/>
    <s v="Accorti"/>
    <s v="Paolo"/>
    <s v="Medium"/>
  </r>
  <r>
    <n v="10278"/>
    <n v="35"/>
    <n v="45.28"/>
    <n v="1"/>
    <n v="1584.8"/>
    <d v="2023-06-06T00:00:00"/>
    <n v="304"/>
    <s v="Shipped"/>
    <s v="Classic Cars"/>
    <n v="50"/>
    <n v="-4.7199999999999989"/>
    <s v="S24_1628"/>
    <s v="Signal Gift Stores"/>
    <n v="7025551838"/>
    <s v="8489 Strong St."/>
    <s v="Las Vegas"/>
    <n v="83030"/>
    <x v="1"/>
    <s v="King"/>
    <s v="Sue"/>
    <s v="Small"/>
  </r>
  <r>
    <n v="10275"/>
    <n v="35"/>
    <n v="90.39"/>
    <n v="9"/>
    <n v="3163.65"/>
    <d v="2023-05-23T00:00:00"/>
    <n v="318"/>
    <s v="Shipped"/>
    <s v="Planes"/>
    <n v="84"/>
    <n v="6.3900000000000006"/>
    <s v="S18_2581"/>
    <s v="La Rochelle Gifts"/>
    <s v="40.67.8555"/>
    <s v="67, rue des Cinquante Otages"/>
    <s v="Nantes"/>
    <n v="44000"/>
    <x v="4"/>
    <s v="Labrune"/>
    <s v="Janine"/>
    <s v="Medium"/>
  </r>
  <r>
    <n v="10107"/>
    <n v="35"/>
    <n v="166.24"/>
    <n v="2"/>
    <n v="5818.4"/>
    <d v="2023-05-20T00:00:00"/>
    <n v="321"/>
    <s v="Shipped"/>
    <s v="Classic Cars"/>
    <n v="207"/>
    <n v="-40.759999999999991"/>
    <s v="S12_1108"/>
    <s v="Diecast Classics Inc."/>
    <n v="2155551555"/>
    <s v="7586 Pompton St."/>
    <s v="Allentown"/>
    <n v="70267"/>
    <x v="1"/>
    <s v="Yu"/>
    <s v="Kyung"/>
    <s v="Medium"/>
  </r>
  <r>
    <n v="10271"/>
    <n v="35"/>
    <n v="47.62"/>
    <n v="7"/>
    <n v="1666.7"/>
    <d v="2023-05-20T00:00:00"/>
    <n v="321"/>
    <s v="Shipped"/>
    <s v="Trucks and Buses"/>
    <n v="54"/>
    <n v="-6.3800000000000026"/>
    <s v="S32_2509"/>
    <s v="Mini Gifts Distributors Ltd."/>
    <n v="4155551450"/>
    <s v="5677 Strong St."/>
    <s v="San Rafael"/>
    <n v="97562"/>
    <x v="1"/>
    <s v="Nelson"/>
    <s v="Valarie"/>
    <s v="Small"/>
  </r>
  <r>
    <n v="10107"/>
    <n v="35"/>
    <n v="76.61"/>
    <n v="15"/>
    <n v="2681.35"/>
    <d v="2023-05-06T00:00:00"/>
    <n v="335"/>
    <s v="Shipped"/>
    <s v="Classic Cars"/>
    <n v="79"/>
    <n v="-2.3900000000000006"/>
    <s v="S12_3990"/>
    <s v="L'ordine Souveniers"/>
    <s v="0522-556555"/>
    <s v="Strada Provinciale 124"/>
    <s v="Reggio Emilia"/>
    <n v="42100"/>
    <x v="6"/>
    <s v="Moroni"/>
    <s v="Maurizio"/>
    <s v="Small"/>
  </r>
  <r>
    <n v="10262"/>
    <n v="35"/>
    <n v="71.069999999999993"/>
    <n v="7"/>
    <n v="2487.4499999999998"/>
    <d v="2023-04-24T00:00:00"/>
    <n v="347"/>
    <s v="Cancelled"/>
    <s v="Planes"/>
    <n v="74"/>
    <n v="-2.9300000000000068"/>
    <s v="S700_4002"/>
    <s v="Euro Shopping Channel"/>
    <s v="(91) 555 94 44"/>
    <s v="C/ Moralzarzal, 86"/>
    <s v="Madrid"/>
    <n v="28034"/>
    <x v="8"/>
    <s v="Freyre"/>
    <s v="Diego"/>
    <s v="Small"/>
  </r>
  <r>
    <n v="10250"/>
    <n v="35"/>
    <n v="111.69"/>
    <n v="11"/>
    <n v="3909.15"/>
    <d v="2023-03-11T00:00:00"/>
    <n v="391"/>
    <s v="Shipped"/>
    <s v="Planes"/>
    <n v="99"/>
    <n v="12.689999999999998"/>
    <s v="S700_2466"/>
    <s v="The Sharp Gifts Warehouse"/>
    <n v="4085553659"/>
    <s v="3086 Ingle Ln."/>
    <s v="San Jose"/>
    <n v="94217"/>
    <x v="1"/>
    <s v="Frick"/>
    <s v="Sue"/>
    <s v="Medium"/>
  </r>
  <r>
    <n v="10248"/>
    <n v="35"/>
    <n v="90.37"/>
    <n v="8"/>
    <n v="3162.95"/>
    <d v="2023-03-07T00:00:00"/>
    <n v="395"/>
    <s v="Cancelled"/>
    <s v="Ships"/>
    <n v="99"/>
    <n v="-8.6299999999999955"/>
    <s v="S700_3962"/>
    <s v="Land of Toys Inc."/>
    <n v="2125557818"/>
    <s v="897 Long Airport Avenue"/>
    <s v="NYC"/>
    <n v="10022"/>
    <x v="1"/>
    <s v="Yu"/>
    <s v="Kwai"/>
    <s v="Medium"/>
  </r>
  <r>
    <n v="10246"/>
    <n v="35"/>
    <n v="48.7"/>
    <n v="7"/>
    <n v="1704.5"/>
    <d v="2023-03-05T00:00:00"/>
    <n v="397"/>
    <s v="Shipped"/>
    <s v="Trucks and Buses"/>
    <n v="54"/>
    <n v="-5.2999999999999972"/>
    <s v="S32_2509"/>
    <s v="Euro Shopping Channel"/>
    <s v="(91) 555 94 44"/>
    <s v="C/ Moralzarzal, 86"/>
    <s v="Madrid"/>
    <n v="28034"/>
    <x v="8"/>
    <s v="Freyre"/>
    <s v="Diego"/>
    <s v="Small"/>
  </r>
  <r>
    <n v="10232"/>
    <n v="35"/>
    <n v="82.43"/>
    <n v="2"/>
    <n v="2885.05"/>
    <d v="2023-01-20T00:00:00"/>
    <n v="441"/>
    <s v="Shipped"/>
    <s v="Ships"/>
    <n v="99"/>
    <n v="-16.569999999999993"/>
    <s v="S700_3962"/>
    <s v="giftsbymail.co.uk"/>
    <s v="(198) 555-8888"/>
    <s v="Garden House Crowther Way"/>
    <s v="Cowes"/>
    <s v="PO31 7PJ"/>
    <x v="9"/>
    <s v="Bennett"/>
    <s v="Helen"/>
    <s v="Small"/>
  </r>
  <r>
    <n v="10225"/>
    <n v="35"/>
    <n v="150.29"/>
    <n v="14"/>
    <n v="5260.15"/>
    <d v="2022-12-22T00:00:00"/>
    <n v="470"/>
    <s v="Shipped"/>
    <s v="Classic Cars"/>
    <n v="148"/>
    <n v="2.289999999999992"/>
    <s v="S18_4721"/>
    <s v="Vida Sport, Ltd"/>
    <s v="0897-034555"/>
    <s v="Grenzacherweg 237"/>
    <s v="Gensve"/>
    <n v="1203"/>
    <x v="13"/>
    <s v="Holz"/>
    <s v="Michael"/>
    <s v="Medium"/>
  </r>
  <r>
    <n v="10219"/>
    <n v="35"/>
    <n v="55.19"/>
    <n v="4"/>
    <n v="1931.65"/>
    <d v="2022-12-10T00:00:00"/>
    <n v="482"/>
    <s v="Shipped"/>
    <s v="Trucks and Buses"/>
    <n v="54"/>
    <n v="1.1899999999999977"/>
    <s v="S32_2509"/>
    <s v="Signal Collectibles Ltd."/>
    <n v="4155554312"/>
    <s v="2793 Furth Circle"/>
    <s v="Brisbane"/>
    <n v="94217"/>
    <x v="1"/>
    <s v="Taylor"/>
    <s v="Sue"/>
    <s v="Small"/>
  </r>
  <r>
    <n v="10217"/>
    <n v="35"/>
    <n v="61.38"/>
    <n v="2"/>
    <n v="2148.3000000000002"/>
    <d v="2022-12-04T00:00:00"/>
    <n v="488"/>
    <s v="Shipped"/>
    <s v="Trucks and Buses"/>
    <n v="60"/>
    <n v="1.3800000000000026"/>
    <s v="S18_2432"/>
    <s v="Handji Gifts&amp; Co"/>
    <s v="+65 224 1555"/>
    <s v="Village Close - 106 Linden Road Sandown"/>
    <s v="Singapore"/>
    <n v="69045"/>
    <x v="0"/>
    <s v="Victorino"/>
    <s v="Wendy"/>
    <s v="Small"/>
  </r>
  <r>
    <n v="10107"/>
    <n v="35"/>
    <n v="173.58"/>
    <n v="3"/>
    <n v="6075.3"/>
    <d v="2022-11-29T00:00:00"/>
    <n v="493"/>
    <s v="Shipped"/>
    <s v="Classic Cars"/>
    <n v="214"/>
    <n v="-40.419999999999987"/>
    <s v="S10_1949"/>
    <s v="West Coast Collectables Co."/>
    <n v="3105553722"/>
    <s v="3675 Furth Circle"/>
    <s v="Burbank"/>
    <n v="94019"/>
    <x v="1"/>
    <s v="Thompson"/>
    <s v="Steve"/>
    <s v="Medium"/>
  </r>
  <r>
    <n v="10211"/>
    <n v="35"/>
    <n v="78"/>
    <n v="5"/>
    <n v="2730"/>
    <d v="2022-11-15T00:00:00"/>
    <n v="507"/>
    <s v="Shipped"/>
    <s v="Classic Cars"/>
    <n v="80"/>
    <n v="-2"/>
    <s v="S18_3278"/>
    <s v="Auto Canal Petit"/>
    <s v="(1) 47.55.6555"/>
    <s v="25, rue Lauriston"/>
    <s v="Paris"/>
    <n v="75016"/>
    <x v="4"/>
    <s v="Perrier"/>
    <s v="Dominique"/>
    <s v="Small"/>
  </r>
  <r>
    <n v="10208"/>
    <n v="35"/>
    <n v="122.89"/>
    <n v="7"/>
    <n v="4301.1499999999996"/>
    <d v="2022-11-02T00:00:00"/>
    <n v="520"/>
    <s v="Shipped"/>
    <s v="Ships"/>
    <n v="122"/>
    <n v="0.89000000000000057"/>
    <s v="S24_2011"/>
    <s v="Saveley &amp; Henriot, Co."/>
    <s v="78.32.5555"/>
    <s v="2, rue du Commerce"/>
    <s v="Lyon"/>
    <n v="69004"/>
    <x v="4"/>
    <s v="Saveley"/>
    <s v="Mary"/>
    <s v="Medium"/>
  </r>
  <r>
    <n v="10204"/>
    <n v="35"/>
    <n v="163.88"/>
    <n v="15"/>
    <n v="5735.8"/>
    <d v="2022-10-02T00:00:00"/>
    <n v="551"/>
    <s v="Shipped"/>
    <s v="Classic Cars"/>
    <n v="141"/>
    <n v="22.879999999999995"/>
    <s v="S18_3685"/>
    <s v="Muscle Machine Inc"/>
    <n v="2125557413"/>
    <s v="4092 Furth Circle"/>
    <s v="NYC"/>
    <n v="10022"/>
    <x v="1"/>
    <s v="Young"/>
    <s v="Jeff"/>
    <s v="Medium"/>
  </r>
  <r>
    <n v="10196"/>
    <n v="35"/>
    <n v="101.85"/>
    <n v="3"/>
    <n v="3564.75"/>
    <d v="2022-09-26T00:00:00"/>
    <n v="557"/>
    <s v="Shipped"/>
    <s v="Trains"/>
    <n v="100"/>
    <n v="1.8499999999999943"/>
    <s v="S18_3259"/>
    <s v="Super Scale Inc."/>
    <n v="2035559545"/>
    <s v="567 North Pendale Street"/>
    <s v="New Haven"/>
    <n v="97823"/>
    <x v="1"/>
    <s v="Murphy"/>
    <s v="Leslie"/>
    <s v="Medium"/>
  </r>
  <r>
    <n v="10197"/>
    <n v="35"/>
    <n v="93.35"/>
    <n v="11"/>
    <n v="3267.25"/>
    <d v="2022-09-26T00:00:00"/>
    <n v="557"/>
    <s v="Shipped"/>
    <s v="Ships"/>
    <n v="99"/>
    <n v="-5.6500000000000057"/>
    <s v="S700_3962"/>
    <s v="Enaco Distributors"/>
    <s v="(93) 203 4555"/>
    <s v="Rambla de CataluÂ¤a, 23"/>
    <s v="Barcelona"/>
    <n v="8022"/>
    <x v="8"/>
    <s v="Saavedra"/>
    <s v="Eduardo"/>
    <s v="Medium"/>
  </r>
  <r>
    <n v="10195"/>
    <n v="35"/>
    <n v="103.09"/>
    <n v="9"/>
    <n v="3608.15"/>
    <d v="2022-09-25T00:00:00"/>
    <n v="558"/>
    <s v="Shipped"/>
    <s v="Trucks and Buses"/>
    <n v="122"/>
    <n v="-18.909999999999997"/>
    <s v="S18_2319"/>
    <s v="Mini Classics"/>
    <n v="9145554562"/>
    <s v="3758 North Pendale Street"/>
    <s v="White Plains"/>
    <n v="24067"/>
    <x v="1"/>
    <s v="Frick"/>
    <s v="Steve"/>
    <s v="Medium"/>
  </r>
  <r>
    <n v="10180"/>
    <n v="35"/>
    <n v="72.03"/>
    <n v="6"/>
    <n v="2521.0500000000002"/>
    <d v="2022-09-11T00:00:00"/>
    <n v="572"/>
    <s v="Shipped"/>
    <s v="Motorcycles"/>
    <n v="69"/>
    <n v="3.0300000000000011"/>
    <s v="S24_2360"/>
    <s v="Daedalus Designs Imports"/>
    <s v="20.16.1555"/>
    <s v="184, chausse de Tournai"/>
    <s v="Lille"/>
    <n v="59000"/>
    <x v="4"/>
    <s v="Rance"/>
    <s v="Martine"/>
    <s v="Small"/>
  </r>
  <r>
    <n v="10177"/>
    <n v="35"/>
    <n v="74.599999999999994"/>
    <n v="8"/>
    <n v="2611"/>
    <d v="2022-09-07T00:00:00"/>
    <n v="576"/>
    <s v="Shipped"/>
    <s v="Vintage Cars"/>
    <n v="87"/>
    <n v="-12.400000000000006"/>
    <s v="S18_4522"/>
    <s v="CAF Imports"/>
    <s v="+34 913 728 555"/>
    <s v="Merchants House, 27-30 Merchant's Quay"/>
    <s v="Madrid"/>
    <n v="28023"/>
    <x v="8"/>
    <s v="Fernandez"/>
    <s v="Jesus"/>
    <s v="Small"/>
  </r>
  <r>
    <n v="10171"/>
    <n v="35"/>
    <n v="128.80000000000001"/>
    <n v="2"/>
    <n v="4508"/>
    <d v="2022-09-05T00:00:00"/>
    <n v="578"/>
    <s v="Shipped"/>
    <s v="Classic Cars"/>
    <n v="141"/>
    <n v="-12.199999999999989"/>
    <s v="S18_1129"/>
    <s v="Quebec Home Shopping Network"/>
    <s v="(514) 555-8054"/>
    <s v="43 rue St. Laurent"/>
    <s v="Montreal"/>
    <s v="H1J 1C3"/>
    <x v="14"/>
    <s v="Fresnisre"/>
    <s v="Jean"/>
    <s v="Medium"/>
  </r>
  <r>
    <n v="10171"/>
    <n v="35"/>
    <n v="133.72"/>
    <n v="1"/>
    <n v="4680.2"/>
    <d v="2022-09-05T00:00:00"/>
    <n v="578"/>
    <s v="Shipped"/>
    <s v="Classic Cars"/>
    <n v="142"/>
    <n v="-8.2800000000000011"/>
    <s v="S18_1984"/>
    <s v="Quebec Home Shopping Network"/>
    <s v="(514) 555-8054"/>
    <s v="43 rue St. Laurent"/>
    <s v="Montreal"/>
    <s v="H1J 1C3"/>
    <x v="14"/>
    <s v="Fresnisre"/>
    <s v="Jean"/>
    <s v="Medium"/>
  </r>
  <r>
    <n v="10173"/>
    <n v="35"/>
    <n v="33.229999999999997"/>
    <n v="11"/>
    <n v="1163.05"/>
    <d v="2022-09-05T00:00:00"/>
    <n v="578"/>
    <s v="Shipped"/>
    <s v="Vintage Cars"/>
    <n v="41"/>
    <n v="-7.7700000000000031"/>
    <s v="S24_3969"/>
    <s v="Rovelli Gifts"/>
    <s v="035-640555"/>
    <s v="Via Ludovico il Moro 22"/>
    <s v="Bergamo"/>
    <n v="24100"/>
    <x v="6"/>
    <s v="Rovelli"/>
    <s v="Giovanni"/>
    <s v="Small"/>
  </r>
  <r>
    <n v="10107"/>
    <n v="35"/>
    <n v="132.55000000000001"/>
    <n v="13"/>
    <n v="4639.25"/>
    <d v="2022-09-04T00:00:00"/>
    <n v="579"/>
    <s v="Shipped"/>
    <s v="Motorcycles"/>
    <n v="150"/>
    <n v="-17.449999999999989"/>
    <s v="S12_2823"/>
    <s v="Anna's Decorations, Ltd"/>
    <s v="02 9936 8555"/>
    <s v="201 Miller Street"/>
    <s v="North Sydney"/>
    <n v="2060"/>
    <x v="5"/>
    <s v="O'Hara"/>
    <s v="Anna"/>
    <s v="Medium"/>
  </r>
  <r>
    <n v="10152"/>
    <n v="35"/>
    <n v="129.26"/>
    <n v="1"/>
    <n v="4524.1000000000004"/>
    <d v="2022-07-25T00:00:00"/>
    <n v="620"/>
    <s v="Shipped"/>
    <s v="Classic Cars"/>
    <n v="143"/>
    <n v="-13.740000000000009"/>
    <s v="S18_4027"/>
    <s v="Australian Gift Network, Co"/>
    <s v="61-7-3844-6555"/>
    <s v="31 Duncan St. West End"/>
    <s v="South Brisbane"/>
    <n v="4101"/>
    <x v="5"/>
    <s v="Calaghan"/>
    <s v="Tony"/>
    <s v="Medium"/>
  </r>
  <r>
    <n v="10134"/>
    <n v="35"/>
    <n v="93.54"/>
    <n v="3"/>
    <n v="3273.9"/>
    <d v="2022-05-01T00:00:00"/>
    <n v="705"/>
    <s v="Shipped"/>
    <s v="Motorcycles"/>
    <n v="112"/>
    <n v="-18.459999999999994"/>
    <s v="S24_1578"/>
    <s v="Lyon Souveniers"/>
    <s v="+33 1 46 62 7555"/>
    <s v="27 rue du Colonel Pierre Avia"/>
    <s v="Paris"/>
    <n v="75508"/>
    <x v="4"/>
    <s v="Da Cunha"/>
    <s v="Daniel"/>
    <s v="Medium"/>
  </r>
  <r>
    <n v="10131"/>
    <n v="35"/>
    <n v="67.14"/>
    <n v="5"/>
    <n v="2349.9"/>
    <d v="2022-04-16T00:00:00"/>
    <n v="720"/>
    <s v="Shipped"/>
    <s v="Planes"/>
    <n v="68"/>
    <n v="-0.85999999999999943"/>
    <s v="S24_2841"/>
    <s v="Gift Ideas Corp."/>
    <n v="2035554407"/>
    <s v="2440 Pompton St."/>
    <s v="Glendale"/>
    <n v="97561"/>
    <x v="1"/>
    <s v="Lewis"/>
    <s v="Dan"/>
    <s v="Small"/>
  </r>
  <r>
    <n v="10122"/>
    <n v="35"/>
    <n v="49.74"/>
    <n v="16"/>
    <n v="1740.9"/>
    <d v="2022-03-08T00:00:00"/>
    <n v="759"/>
    <s v="Shipped"/>
    <s v="Motorcycles"/>
    <n v="62"/>
    <n v="-12.259999999999998"/>
    <s v="S18_3782"/>
    <s v="Marseille Mini Autos"/>
    <s v="91.24.4555"/>
    <s v="12, rue des Bouchers"/>
    <s v="Marseille"/>
    <n v="13008"/>
    <x v="4"/>
    <s v="Lebihan"/>
    <s v="Laurence"/>
    <s v="Small"/>
  </r>
  <r>
    <n v="10120"/>
    <n v="35"/>
    <n v="98.05"/>
    <n v="1"/>
    <n v="3431.75"/>
    <d v="2022-03-01T00:00:00"/>
    <n v="766"/>
    <s v="Shipped"/>
    <s v="Motorcycles"/>
    <n v="112"/>
    <n v="-13.950000000000003"/>
    <s v="S24_1578"/>
    <s v="Australian Collectors, Co."/>
    <s v="03 9520 4555"/>
    <s v="636 St Kilda Road"/>
    <s v="Melbourne"/>
    <n v="3004"/>
    <x v="5"/>
    <s v="Ferguson"/>
    <s v="Peter"/>
    <s v="Medium"/>
  </r>
  <r>
    <n v="10119"/>
    <n v="35"/>
    <n v="87.62"/>
    <n v="13"/>
    <n v="3066.7"/>
    <d v="2022-02-28T00:00:00"/>
    <n v="767"/>
    <s v="Shipped"/>
    <s v="Vintage Cars"/>
    <n v="88"/>
    <n v="-0.37999999999999545"/>
    <s v="S24_3151"/>
    <s v="Salzburg Collectables"/>
    <s v="6562-9555"/>
    <s v="Geislweg 14"/>
    <s v="Salzburg"/>
    <n v="5020"/>
    <x v="3"/>
    <s v="Pipps"/>
    <s v="Georg"/>
    <s v="Medium"/>
  </r>
  <r>
    <n v="10119"/>
    <n v="35"/>
    <n v="90.57"/>
    <n v="10"/>
    <n v="3169.95"/>
    <d v="2022-02-28T00:00:00"/>
    <n v="767"/>
    <s v="Shipped"/>
    <s v="Vintage Cars"/>
    <n v="83"/>
    <n v="7.5699999999999932"/>
    <s v="S24_3816"/>
    <s v="Salzburg Collectables"/>
    <s v="6562-9555"/>
    <s v="Geislweg 14"/>
    <s v="Salzburg"/>
    <n v="5020"/>
    <x v="3"/>
    <s v="Pipps"/>
    <s v="Georg"/>
    <s v="Medium"/>
  </r>
  <r>
    <n v="10108"/>
    <n v="35"/>
    <n v="58.87"/>
    <n v="15"/>
    <n v="2060.4499999999998"/>
    <d v="2022-01-03T00:00:00"/>
    <n v="823"/>
    <s v="Shipped"/>
    <s v="Motorcycles"/>
    <n v="69"/>
    <n v="-10.130000000000003"/>
    <s v="S24_2360"/>
    <s v="Cruz &amp; Sons Co."/>
    <s v="+63 2 555 3587"/>
    <s v="15 McCallum Street - NatWest Center #13-03"/>
    <s v="Makati City"/>
    <s v="1227 MM"/>
    <x v="18"/>
    <s v="Cruz"/>
    <s v="Arnold"/>
    <s v="Small"/>
  </r>
  <r>
    <n v="10104"/>
    <n v="35"/>
    <n v="55.49"/>
    <n v="6"/>
    <n v="1942.15"/>
    <d v="2021-12-01T00:00:00"/>
    <n v="856"/>
    <s v="Shipped"/>
    <s v="Classic Cars"/>
    <n v="57"/>
    <n v="-1.509999999999998"/>
    <s v="S24_1444"/>
    <s v="Euro Shopping Channel"/>
    <s v="(91) 555 94 44"/>
    <s v="C/ Moralzarzal, 86"/>
    <s v="Madrid"/>
    <n v="28034"/>
    <x v="8"/>
    <s v="Freyre"/>
    <s v="Diego"/>
    <s v="Small"/>
  </r>
  <r>
    <n v="10104"/>
    <n v="35"/>
    <n v="47.62"/>
    <n v="11"/>
    <n v="1666.7"/>
    <d v="2021-12-01T00:00:00"/>
    <n v="856"/>
    <s v="Shipped"/>
    <s v="Trucks and Buses"/>
    <n v="54"/>
    <n v="-6.3800000000000026"/>
    <s v="S32_2509"/>
    <s v="Euro Shopping Channel"/>
    <s v="(91) 555 94 44"/>
    <s v="C/ Moralzarzal, 86"/>
    <s v="Madrid"/>
    <n v="28034"/>
    <x v="8"/>
    <s v="Freyre"/>
    <s v="Diego"/>
    <s v="Small"/>
  </r>
  <r>
    <n v="10107"/>
    <n v="35"/>
    <n v="112"/>
    <n v="10"/>
    <n v="3920"/>
    <d v="2021-11-29T00:00:00"/>
    <n v="858"/>
    <s v="Shipped"/>
    <s v="Trucks and Buses"/>
    <n v="116"/>
    <n v="-4"/>
    <s v="S18_1097"/>
    <s v="Baane Mini Imports"/>
    <s v="07-98 9555"/>
    <s v="Erling Skakkes gate 78"/>
    <s v="Stavern"/>
    <n v="4110"/>
    <x v="17"/>
    <s v="Bergulfsen"/>
    <s v="Jonas"/>
    <s v="Medium"/>
  </r>
  <r>
    <n v="10103"/>
    <n v="35"/>
    <n v="57.46"/>
    <n v="14"/>
    <n v="2011.1"/>
    <d v="2021-11-29T00:00:00"/>
    <n v="858"/>
    <s v="Shipped"/>
    <s v="Vintage Cars"/>
    <n v="62"/>
    <n v="-4.5399999999999991"/>
    <s v="S18_2957"/>
    <s v="Baane Mini Imports"/>
    <s v="07-98 9555"/>
    <s v="Erling Skakkes gate 78"/>
    <s v="Stavern"/>
    <n v="4110"/>
    <x v="17"/>
    <s v="Bergulfsen"/>
    <s v="Jonas"/>
    <s v="Small"/>
  </r>
  <r>
    <n v="10420"/>
    <n v="36"/>
    <n v="63.57"/>
    <n v="4"/>
    <n v="2288.52"/>
    <d v="2024-03-29T00:00:00"/>
    <n v="7"/>
    <s v="In Process"/>
    <s v="Vintage Cars"/>
    <n v="60"/>
    <n v="3.5700000000000003"/>
    <s v="S18_2248"/>
    <s v="Souveniers And Things Co."/>
    <s v="+61 2 9495 8555"/>
    <s v="Monitor Money Building, 815 Pacific Hwy"/>
    <s v="Chatswood"/>
    <n v="2067"/>
    <x v="5"/>
    <s v="Huxley"/>
    <s v="Adrian"/>
    <s v="Small"/>
  </r>
  <r>
    <n v="10420"/>
    <n v="36"/>
    <n v="57.73"/>
    <n v="7"/>
    <n v="2078.2800000000002"/>
    <d v="2024-03-29T00:00:00"/>
    <n v="7"/>
    <s v="In Process"/>
    <s v="Classic Cars"/>
    <n v="71"/>
    <n v="-13.270000000000003"/>
    <s v="S18_4933"/>
    <s v="Souveniers And Things Co."/>
    <s v="+61 2 9495 8555"/>
    <s v="Monitor Money Building, 815 Pacific Hwy"/>
    <s v="Chatswood"/>
    <n v="2067"/>
    <x v="5"/>
    <s v="Huxley"/>
    <s v="Adrian"/>
    <s v="Small"/>
  </r>
  <r>
    <n v="10417"/>
    <n v="36"/>
    <n v="61.18"/>
    <n v="6"/>
    <n v="2202.48"/>
    <d v="2024-03-13T00:00:00"/>
    <n v="23"/>
    <s v="Disputed"/>
    <s v="Motorcycles"/>
    <n v="60"/>
    <n v="1.1799999999999997"/>
    <s v="S18_2625"/>
    <s v="Euro Shopping Channel"/>
    <s v="(91) 555 94 44"/>
    <s v="C/ Moralzarzal, 86"/>
    <s v="Madrid"/>
    <n v="28034"/>
    <x v="8"/>
    <s v="Freyre"/>
    <s v="Diego"/>
    <s v="Small"/>
  </r>
  <r>
    <n v="10107"/>
    <n v="36"/>
    <n v="241.05"/>
    <n v="2"/>
    <n v="8677.7999999999993"/>
    <d v="2024-03-05T00:00:00"/>
    <n v="31"/>
    <s v="Shipped"/>
    <s v="Classic Cars"/>
    <n v="207"/>
    <n v="34.050000000000011"/>
    <s v="S12_1108"/>
    <s v="Gift Depot Inc."/>
    <n v="2035552570"/>
    <s v="25593 South Bay Ln."/>
    <s v="Bridgewater"/>
    <n v="97562"/>
    <x v="1"/>
    <s v="King"/>
    <s v="Julie"/>
    <s v="Large"/>
  </r>
  <r>
    <n v="10403"/>
    <n v="36"/>
    <n v="52.22"/>
    <n v="1"/>
    <n v="1879.92"/>
    <d v="2024-02-08T00:00:00"/>
    <n v="57"/>
    <s v="Shipped"/>
    <s v="Motorcycles"/>
    <n v="62"/>
    <n v="-9.7800000000000011"/>
    <s v="S18_3782"/>
    <s v="UK Collectables, Ltd."/>
    <s v="(171) 555-2282"/>
    <s v="Berkeley Gardens 12  Brewery"/>
    <s v="Liverpool"/>
    <s v="WX1 6LT"/>
    <x v="9"/>
    <s v="Devon"/>
    <s v="Elizabeth"/>
    <s v="Small"/>
  </r>
  <r>
    <n v="10398"/>
    <n v="36"/>
    <n v="108.62"/>
    <n v="7"/>
    <n v="3910.32"/>
    <d v="2024-01-30T00:00:00"/>
    <n v="66"/>
    <s v="Shipped"/>
    <s v="Ships"/>
    <n v="90"/>
    <n v="18.620000000000005"/>
    <s v="S700_2047"/>
    <s v="Reims Collectables"/>
    <s v="26.47.1555"/>
    <s v="59 rue de l'Abbaye"/>
    <s v="Reims"/>
    <n v="51100"/>
    <x v="4"/>
    <s v="Henriot"/>
    <s v="Paul"/>
    <s v="Medium"/>
  </r>
  <r>
    <n v="10398"/>
    <n v="36"/>
    <n v="87.36"/>
    <n v="12"/>
    <n v="3144.96"/>
    <d v="2024-01-30T00:00:00"/>
    <n v="66"/>
    <s v="Shipped"/>
    <s v="Planes"/>
    <n v="74"/>
    <n v="13.36"/>
    <s v="S700_4002"/>
    <s v="Reims Collectables"/>
    <s v="26.47.1555"/>
    <s v="59 rue de l'Abbaye"/>
    <s v="Reims"/>
    <n v="51100"/>
    <x v="4"/>
    <s v="Henriot"/>
    <s v="Paul"/>
    <s v="Medium"/>
  </r>
  <r>
    <n v="10397"/>
    <n v="36"/>
    <n v="105.27"/>
    <n v="2"/>
    <n v="3789.72"/>
    <d v="2024-01-28T00:00:00"/>
    <n v="68"/>
    <s v="Shipped"/>
    <s v="Ships"/>
    <n v="99"/>
    <n v="6.269999999999996"/>
    <s v="S700_3962"/>
    <s v="Alpha Cognac"/>
    <s v="61.77.6555"/>
    <s v="1 rue Alsace-Lorraine"/>
    <s v="Toulouse"/>
    <n v="31000"/>
    <x v="4"/>
    <s v="Roulet"/>
    <s v="Annette"/>
    <s v="Medium"/>
  </r>
  <r>
    <n v="10394"/>
    <n v="36"/>
    <n v="62.77"/>
    <n v="3"/>
    <n v="2259.7199999999998"/>
    <d v="2024-01-15T00:00:00"/>
    <n v="81"/>
    <s v="Shipped"/>
    <s v="Trucks and Buses"/>
    <n v="54"/>
    <n v="8.7700000000000031"/>
    <s v="S32_2509"/>
    <s v="Euro Shopping Channel"/>
    <s v="(91) 555 94 44"/>
    <s v="C/ Moralzarzal, 86"/>
    <s v="Madrid"/>
    <n v="28034"/>
    <x v="8"/>
    <s v="Freyre"/>
    <s v="Diego"/>
    <s v="Small"/>
  </r>
  <r>
    <n v="10392"/>
    <n v="36"/>
    <n v="112.11"/>
    <n v="1"/>
    <n v="4035.96"/>
    <d v="2024-01-10T00:00:00"/>
    <n v="86"/>
    <s v="Shipped"/>
    <s v="Vintage Cars"/>
    <n v="99"/>
    <n v="13.11"/>
    <s v="S18_3320"/>
    <s v="Mini Auto Werke"/>
    <s v="7675-3555"/>
    <s v="Kirchgasse 6"/>
    <s v="Graz"/>
    <n v="8010"/>
    <x v="3"/>
    <s v="Mendel"/>
    <s v="Roland"/>
    <s v="Medium"/>
  </r>
  <r>
    <n v="10390"/>
    <n v="36"/>
    <n v="93.77"/>
    <n v="14"/>
    <n v="3375.72"/>
    <d v="2024-01-04T00:00:00"/>
    <n v="92"/>
    <s v="Shipped"/>
    <s v="Classic Cars"/>
    <n v="141"/>
    <n v="-47.230000000000004"/>
    <s v="S18_1129"/>
    <s v="Mini Gifts Distributors Ltd."/>
    <n v="4155551450"/>
    <s v="5677 Strong St."/>
    <s v="San Rafael"/>
    <n v="97562"/>
    <x v="1"/>
    <s v="Nelson"/>
    <s v="Valarie"/>
    <s v="Medium"/>
  </r>
  <r>
    <n v="10390"/>
    <n v="36"/>
    <n v="141.11000000000001"/>
    <n v="2"/>
    <n v="5079.96"/>
    <d v="2024-01-04T00:00:00"/>
    <n v="92"/>
    <s v="Shipped"/>
    <s v="Motorcycles"/>
    <n v="62"/>
    <n v="79.110000000000014"/>
    <s v="S18_3782"/>
    <s v="Mini Gifts Distributors Ltd."/>
    <n v="4155551450"/>
    <s v="5677 Strong St."/>
    <s v="San Rafael"/>
    <n v="97562"/>
    <x v="1"/>
    <s v="Nelson"/>
    <s v="Valarie"/>
    <s v="Medium"/>
  </r>
  <r>
    <n v="10107"/>
    <n v="36"/>
    <n v="70.260000000000005"/>
    <n v="7"/>
    <n v="2529.36"/>
    <d v="2024-01-03T00:00:00"/>
    <n v="93"/>
    <s v="Shipped"/>
    <s v="Classic Cars"/>
    <n v="79"/>
    <n v="-8.7399999999999949"/>
    <s v="S12_3990"/>
    <s v="Scandinavian Gift Ideas"/>
    <s v="0695-34 6555"/>
    <s v="?kergatan 24"/>
    <s v="Boras"/>
    <s v="S-844 67"/>
    <x v="10"/>
    <s v="Larsson"/>
    <s v="Maria"/>
    <s v="Small"/>
  </r>
  <r>
    <n v="10380"/>
    <n v="36"/>
    <n v="37.5"/>
    <n v="6"/>
    <n v="1350"/>
    <d v="2023-12-16T00:00:00"/>
    <n v="111"/>
    <s v="Shipped"/>
    <s v="Classic Cars"/>
    <n v="90"/>
    <n v="-52.5"/>
    <s v="S24_2766"/>
    <s v="Euro Shopping Channel"/>
    <s v="(91) 555 94 44"/>
    <s v="C/ Moralzarzal, 86"/>
    <s v="Madrid"/>
    <n v="28034"/>
    <x v="8"/>
    <s v="Freyre"/>
    <s v="Diego"/>
    <s v="Small"/>
  </r>
  <r>
    <n v="10377"/>
    <n v="36"/>
    <n v="120.91"/>
    <n v="6"/>
    <n v="4352.76"/>
    <d v="2023-12-09T00:00:00"/>
    <n v="118"/>
    <s v="Shipped"/>
    <s v="Classic Cars"/>
    <n v="142"/>
    <n v="-21.090000000000003"/>
    <s v="S18_1984"/>
    <s v="Toys of Finland, Co."/>
    <s v="90-224 8555"/>
    <s v="Keskuskatu 45"/>
    <s v="Helsinki"/>
    <n v="21240"/>
    <x v="15"/>
    <s v="Karttunen"/>
    <s v="Matti"/>
    <s v="Medium"/>
  </r>
  <r>
    <n v="10367"/>
    <n v="36"/>
    <n v="139.4"/>
    <n v="2"/>
    <n v="5018.3999999999996"/>
    <d v="2023-11-12T00:00:00"/>
    <n v="145"/>
    <s v="Resolved"/>
    <s v="Classic Cars"/>
    <n v="37"/>
    <n v="102.4"/>
    <s v="S24_2972"/>
    <s v="Toys4GrownUps.com"/>
    <n v="6265557265"/>
    <s v="78934 Hillside Dr."/>
    <s v="Pasadena"/>
    <n v="90003"/>
    <x v="1"/>
    <s v="Young"/>
    <s v="Julie"/>
    <s v="Medium"/>
  </r>
  <r>
    <n v="10359"/>
    <n v="36"/>
    <n v="176.63"/>
    <n v="3"/>
    <n v="6358.68"/>
    <d v="2023-10-15T00:00:00"/>
    <n v="173"/>
    <s v="Shipped"/>
    <s v="Trucks and Buses"/>
    <n v="54"/>
    <n v="122.63"/>
    <s v="S32_2509"/>
    <s v="Reims Collectables"/>
    <s v="26.47.1555"/>
    <s v="59 rue de l'Abbaye"/>
    <s v="Reims"/>
    <n v="51100"/>
    <x v="4"/>
    <s v="Henriot"/>
    <s v="Paul"/>
    <s v="Medium"/>
  </r>
  <r>
    <n v="10358"/>
    <n v="36"/>
    <n v="82.94"/>
    <n v="4"/>
    <n v="2985.84"/>
    <d v="2023-10-10T00:00:00"/>
    <n v="178"/>
    <s v="Shipped"/>
    <s v="Classic Cars"/>
    <n v="35"/>
    <n v="47.94"/>
    <s v="S24_2840"/>
    <s v="Euro Shopping Channel"/>
    <s v="(91) 555 94 44"/>
    <s v="C/ Moralzarzal, 86"/>
    <s v="Madrid"/>
    <n v="28034"/>
    <x v="8"/>
    <s v="Freyre"/>
    <s v="Diego"/>
    <s v="Small"/>
  </r>
  <r>
    <n v="10358"/>
    <n v="36"/>
    <n v="157.49"/>
    <n v="2"/>
    <n v="5669.64"/>
    <d v="2023-10-10T00:00:00"/>
    <n v="178"/>
    <s v="Shipped"/>
    <s v="Trucks and Buses"/>
    <n v="64"/>
    <n v="93.490000000000009"/>
    <s v="S32_3522"/>
    <s v="Euro Shopping Channel"/>
    <s v="(91) 555 94 44"/>
    <s v="C/ Moralzarzal, 86"/>
    <s v="Madrid"/>
    <n v="28034"/>
    <x v="8"/>
    <s v="Freyre"/>
    <s v="Diego"/>
    <s v="Medium"/>
  </r>
  <r>
    <n v="10355"/>
    <n v="36"/>
    <n v="38.520000000000003"/>
    <n v="4"/>
    <n v="1386.72"/>
    <d v="2023-10-07T00:00:00"/>
    <n v="181"/>
    <s v="Shipped"/>
    <s v="Classic Cars"/>
    <n v="37"/>
    <n v="1.5200000000000031"/>
    <s v="S24_2972"/>
    <s v="Euro Shopping Channel"/>
    <s v="(91) 555 94 44"/>
    <s v="C/ Moralzarzal, 86"/>
    <s v="Madrid"/>
    <n v="28034"/>
    <x v="8"/>
    <s v="Freyre"/>
    <s v="Diego"/>
    <s v="Small"/>
  </r>
  <r>
    <n v="10349"/>
    <n v="36"/>
    <n v="37.130000000000003"/>
    <n v="3"/>
    <n v="1336.68"/>
    <d v="2023-10-01T00:00:00"/>
    <n v="187"/>
    <s v="Shipped"/>
    <s v="Classic Cars"/>
    <n v="35"/>
    <n v="2.1300000000000026"/>
    <s v="S24_2840"/>
    <s v="Muscle Machine Inc"/>
    <n v="2125557413"/>
    <s v="4092 Furth Circle"/>
    <s v="NYC"/>
    <n v="10022"/>
    <x v="1"/>
    <s v="Young"/>
    <s v="Jeff"/>
    <s v="Small"/>
  </r>
  <r>
    <n v="10107"/>
    <n v="36"/>
    <n v="93.56"/>
    <n v="10"/>
    <n v="3368.16"/>
    <d v="2023-09-24T00:00:00"/>
    <n v="194"/>
    <s v="Shipped"/>
    <s v="Classic Cars"/>
    <n v="79"/>
    <n v="14.560000000000002"/>
    <s v="S12_3990"/>
    <s v="Salzburg Collectables"/>
    <s v="6562-9555"/>
    <s v="Geislweg 14"/>
    <s v="Salzburg"/>
    <n v="5020"/>
    <x v="3"/>
    <s v="Pipps"/>
    <s v="Georg"/>
    <s v="Medium"/>
  </r>
  <r>
    <n v="10343"/>
    <n v="36"/>
    <n v="162.47"/>
    <n v="4"/>
    <n v="5848.92"/>
    <d v="2023-09-24T00:00:00"/>
    <n v="194"/>
    <s v="Shipped"/>
    <s v="Classic Cars"/>
    <n v="124"/>
    <n v="38.47"/>
    <s v="S18_1589"/>
    <s v="Reims Collectables"/>
    <s v="26.47.1555"/>
    <s v="59 rue de l'Abbaye"/>
    <s v="Reims"/>
    <n v="51100"/>
    <x v="4"/>
    <s v="Henriot"/>
    <s v="Paul"/>
    <s v="Medium"/>
  </r>
  <r>
    <n v="10337"/>
    <n v="36"/>
    <n v="157.76"/>
    <n v="3"/>
    <n v="5679.36"/>
    <d v="2023-09-21T00:00:00"/>
    <n v="197"/>
    <s v="Shipped"/>
    <s v="Classic Cars"/>
    <n v="143"/>
    <n v="14.759999999999991"/>
    <s v="S18_4027"/>
    <s v="Classic Legends Inc."/>
    <n v="2125558493"/>
    <s v="5905 Pompton St."/>
    <s v="NYC"/>
    <n v="10022"/>
    <x v="1"/>
    <s v="Hernandez"/>
    <s v="Maria"/>
    <s v="Medium"/>
  </r>
  <r>
    <n v="10337"/>
    <n v="36"/>
    <n v="70.3"/>
    <n v="9"/>
    <n v="2530.8000000000002"/>
    <d v="2023-09-21T00:00:00"/>
    <n v="197"/>
    <s v="Shipped"/>
    <s v="Ships"/>
    <n v="86"/>
    <n v="-15.700000000000003"/>
    <s v="S700_1938"/>
    <s v="Classic Legends Inc."/>
    <n v="2125558493"/>
    <s v="5905 Pompton St."/>
    <s v="NYC"/>
    <n v="10022"/>
    <x v="1"/>
    <s v="Hernandez"/>
    <s v="Maria"/>
    <s v="Small"/>
  </r>
  <r>
    <n v="10337"/>
    <n v="36"/>
    <n v="71.89"/>
    <n v="7"/>
    <n v="2588.04"/>
    <d v="2023-09-21T00:00:00"/>
    <n v="197"/>
    <s v="Shipped"/>
    <s v="Ships"/>
    <n v="99"/>
    <n v="-27.11"/>
    <s v="S700_3962"/>
    <s v="Classic Legends Inc."/>
    <n v="2125558493"/>
    <s v="5905 Pompton St."/>
    <s v="NYC"/>
    <n v="10022"/>
    <x v="1"/>
    <s v="Hernandez"/>
    <s v="Maria"/>
    <s v="Small"/>
  </r>
  <r>
    <n v="10322"/>
    <n v="36"/>
    <n v="161.04"/>
    <n v="2"/>
    <n v="5797.44"/>
    <d v="2023-09-04T00:00:00"/>
    <n v="214"/>
    <s v="Shipped"/>
    <s v="Vintage Cars"/>
    <n v="168"/>
    <n v="-6.960000000000008"/>
    <s v="S18_2795"/>
    <s v="Online Diecast Creations Co."/>
    <n v="6035558647"/>
    <s v="2304 Long Airport Avenue"/>
    <s v="Nashua"/>
    <n v="62005"/>
    <x v="1"/>
    <s v="Young"/>
    <s v="Valarie"/>
    <s v="Medium"/>
  </r>
  <r>
    <n v="10315"/>
    <n v="36"/>
    <n v="100.06"/>
    <n v="7"/>
    <n v="3602.16"/>
    <d v="2023-08-29T00:00:00"/>
    <n v="220"/>
    <s v="Shipped"/>
    <s v="Vintage Cars"/>
    <n v="87"/>
    <n v="13.060000000000002"/>
    <s v="S18_4522"/>
    <s v="La Rochelle Gifts"/>
    <s v="40.67.8555"/>
    <s v="67, rue des Cinquante Otages"/>
    <s v="Nantes"/>
    <n v="44000"/>
    <x v="4"/>
    <s v="Labrune"/>
    <s v="Janine"/>
    <s v="Medium"/>
  </r>
  <r>
    <n v="10107"/>
    <n v="36"/>
    <n v="192.05"/>
    <n v="4"/>
    <n v="6913.8"/>
    <d v="2023-08-22T00:00:00"/>
    <n v="227"/>
    <s v="Shipped"/>
    <s v="Classic Cars"/>
    <n v="173"/>
    <n v="19.050000000000011"/>
    <s v="S12_3891"/>
    <s v="Heintze Collectables"/>
    <s v="86 21 3555"/>
    <s v="Smagsloget 45"/>
    <s v="Aaarhus"/>
    <n v="8200"/>
    <x v="11"/>
    <s v="Ibsen"/>
    <s v="Palle"/>
    <s v="Medium"/>
  </r>
  <r>
    <n v="10310"/>
    <n v="36"/>
    <n v="43.05"/>
    <n v="17"/>
    <n v="1549.8"/>
    <d v="2023-08-16T00:00:00"/>
    <n v="233"/>
    <s v="Shipped"/>
    <s v="Motorcycles"/>
    <n v="40"/>
    <n v="3.0499999999999972"/>
    <s v="S32_2206"/>
    <s v="Toms Spezialitten, Ltd"/>
    <s v="0221-5554327"/>
    <s v="Mehrheimerstr. 369"/>
    <s v="Koln"/>
    <n v="50739"/>
    <x v="12"/>
    <s v="Pfalzheim"/>
    <s v="Henriette"/>
    <s v="Small"/>
  </r>
  <r>
    <n v="10305"/>
    <n v="36"/>
    <n v="133.78"/>
    <n v="8"/>
    <n v="4816.08"/>
    <d v="2023-08-13T00:00:00"/>
    <n v="236"/>
    <s v="Shipped"/>
    <s v="Trucks and Buses"/>
    <n v="122"/>
    <n v="11.780000000000001"/>
    <s v="S18_2319"/>
    <s v="Marta's Replicas Co."/>
    <n v="6175558555"/>
    <s v="39323 Spinnaker Dr."/>
    <s v="Cambridge"/>
    <n v="51247"/>
    <x v="1"/>
    <s v="Hernandez"/>
    <s v="Marta"/>
    <s v="Medium"/>
  </r>
  <r>
    <n v="10305"/>
    <n v="36"/>
    <n v="128.93"/>
    <n v="1"/>
    <n v="4641.4799999999996"/>
    <d v="2023-08-13T00:00:00"/>
    <n v="236"/>
    <s v="Shipped"/>
    <s v="Classic Cars"/>
    <n v="118"/>
    <n v="10.930000000000007"/>
    <s v="S24_4048"/>
    <s v="Marta's Replicas Co."/>
    <n v="6175558555"/>
    <s v="39323 Spinnaker Dr."/>
    <s v="Cambridge"/>
    <n v="51247"/>
    <x v="1"/>
    <s v="Hernandez"/>
    <s v="Marta"/>
    <s v="Medium"/>
  </r>
  <r>
    <n v="10304"/>
    <n v="36"/>
    <n v="73.040000000000006"/>
    <n v="2"/>
    <n v="2629.44"/>
    <d v="2023-08-11T00:00:00"/>
    <n v="238"/>
    <s v="Shipped"/>
    <s v="Trucks and Buses"/>
    <n v="64"/>
    <n v="9.0400000000000063"/>
    <s v="S32_3522"/>
    <s v="Auto Assoc. &amp; Cie."/>
    <s v="30.59.8555"/>
    <s v="67, avenue de l'Europe"/>
    <s v="Versailles"/>
    <n v="78000"/>
    <x v="4"/>
    <s v="Tonini"/>
    <s v="Daniel"/>
    <s v="Small"/>
  </r>
  <r>
    <n v="10296"/>
    <n v="36"/>
    <n v="157.69"/>
    <n v="7"/>
    <n v="5676.84"/>
    <d v="2023-07-15T00:00:00"/>
    <n v="265"/>
    <s v="Shipped"/>
    <s v="Planes"/>
    <n v="157"/>
    <n v="0.68999999999999773"/>
    <s v="S18_1662"/>
    <s v="Bavarian Collectables Imports, Co."/>
    <s v="+49 89 61 08 9555"/>
    <s v="Hansastr. 15"/>
    <s v="Munich"/>
    <n v="80686"/>
    <x v="12"/>
    <s v="Donnermeyer"/>
    <s v="Michael"/>
    <s v="Medium"/>
  </r>
  <r>
    <n v="10288"/>
    <n v="36"/>
    <n v="66.14"/>
    <n v="11"/>
    <n v="2381.04"/>
    <d v="2023-07-01T00:00:00"/>
    <n v="279"/>
    <s v="Shipped"/>
    <s v="Classic Cars"/>
    <n v="73"/>
    <n v="-6.8599999999999994"/>
    <s v="S24_1046"/>
    <s v="Handji Gifts&amp; Co"/>
    <s v="+65 224 1555"/>
    <s v="Village Close - 106 Linden Road Sandown"/>
    <s v="Singapore"/>
    <n v="69045"/>
    <x v="0"/>
    <s v="Victorino"/>
    <s v="Wendy"/>
    <s v="Small"/>
  </r>
  <r>
    <n v="10287"/>
    <n v="36"/>
    <n v="162.57"/>
    <n v="5"/>
    <n v="5852.52"/>
    <d v="2023-06-30T00:00:00"/>
    <n v="280"/>
    <s v="Shipped"/>
    <s v="Classic Cars"/>
    <n v="169"/>
    <n v="-6.4300000000000068"/>
    <s v="S18_3232"/>
    <s v="Vida Sport, Ltd"/>
    <s v="0897-034555"/>
    <s v="Grenzacherweg 237"/>
    <s v="Gensve"/>
    <n v="1203"/>
    <x v="13"/>
    <s v="Holz"/>
    <s v="Michael"/>
    <s v="Medium"/>
  </r>
  <r>
    <n v="10287"/>
    <n v="36"/>
    <n v="39.65"/>
    <n v="6"/>
    <n v="1427.4"/>
    <d v="2023-06-30T00:00:00"/>
    <n v="280"/>
    <s v="Shipped"/>
    <s v="Classic Cars"/>
    <n v="37"/>
    <n v="2.6499999999999986"/>
    <s v="S24_2972"/>
    <s v="Vida Sport, Ltd"/>
    <s v="0897-034555"/>
    <s v="Grenzacherweg 237"/>
    <s v="Gensve"/>
    <n v="1203"/>
    <x v="13"/>
    <s v="Holz"/>
    <s v="Michael"/>
    <s v="Small"/>
  </r>
  <r>
    <n v="10287"/>
    <n v="36"/>
    <n v="119.37"/>
    <n v="7"/>
    <n v="4297.32"/>
    <d v="2023-06-30T00:00:00"/>
    <n v="280"/>
    <s v="Shipped"/>
    <s v="Classic Cars"/>
    <n v="140"/>
    <n v="-20.629999999999995"/>
    <s v="S24_3856"/>
    <s v="Vida Sport, Ltd"/>
    <s v="0897-034555"/>
    <s v="Grenzacherweg 237"/>
    <s v="Gensve"/>
    <n v="1203"/>
    <x v="13"/>
    <s v="Holz"/>
    <s v="Michael"/>
    <s v="Medium"/>
  </r>
  <r>
    <n v="10107"/>
    <n v="36"/>
    <n v="113.88"/>
    <n v="6"/>
    <n v="4099.68"/>
    <d v="2023-06-27T00:00:00"/>
    <n v="283"/>
    <s v="Shipped"/>
    <s v="Motorcycles"/>
    <n v="95"/>
    <n v="18.879999999999995"/>
    <s v="S10_1678"/>
    <s v="Marta's Replicas Co."/>
    <n v="6175558555"/>
    <s v="39323 Spinnaker Dr."/>
    <s v="Cambridge"/>
    <n v="51247"/>
    <x v="1"/>
    <s v="Hernandez"/>
    <s v="Marta"/>
    <s v="Medium"/>
  </r>
  <r>
    <n v="10282"/>
    <n v="36"/>
    <n v="115.97"/>
    <n v="3"/>
    <n v="4174.92"/>
    <d v="2023-06-20T00:00:00"/>
    <n v="290"/>
    <s v="Shipped"/>
    <s v="Trains"/>
    <n v="100"/>
    <n v="15.969999999999999"/>
    <s v="S18_3259"/>
    <s v="Mini Gifts Distributors Ltd."/>
    <n v="4155551450"/>
    <s v="5677 Strong St."/>
    <s v="San Rafael"/>
    <n v="97562"/>
    <x v="1"/>
    <s v="Nelson"/>
    <s v="Valarie"/>
    <s v="Medium"/>
  </r>
  <r>
    <n v="10282"/>
    <n v="36"/>
    <n v="59.65"/>
    <n v="9"/>
    <n v="2147.4"/>
    <d v="2023-06-20T00:00:00"/>
    <n v="290"/>
    <s v="Shipped"/>
    <s v="Trains"/>
    <n v="62"/>
    <n v="-2.3500000000000014"/>
    <s v="S32_3207"/>
    <s v="Mini Gifts Distributors Ltd."/>
    <n v="4155551450"/>
    <s v="5677 Strong St."/>
    <s v="San Rafael"/>
    <n v="97562"/>
    <x v="1"/>
    <s v="Nelson"/>
    <s v="Valarie"/>
    <s v="Small"/>
  </r>
  <r>
    <n v="10281"/>
    <n v="36"/>
    <n v="77.569999999999993"/>
    <n v="12"/>
    <n v="2792.52"/>
    <d v="2023-06-19T00:00:00"/>
    <n v="291"/>
    <s v="Shipped"/>
    <s v="Trucks and Buses"/>
    <n v="64"/>
    <n v="13.569999999999993"/>
    <s v="S32_3522"/>
    <s v="Diecast Classics Inc."/>
    <n v="2155551555"/>
    <s v="7586 Pompton St."/>
    <s v="Allentown"/>
    <n v="70267"/>
    <x v="1"/>
    <s v="Yu"/>
    <s v="Kyung"/>
    <s v="Small"/>
  </r>
  <r>
    <n v="10107"/>
    <n v="36"/>
    <n v="191.72"/>
    <n v="3"/>
    <n v="6901.92"/>
    <d v="2023-05-23T00:00:00"/>
    <n v="318"/>
    <s v="Shipped"/>
    <s v="Motorcycles"/>
    <n v="193"/>
    <n v="-1.2800000000000011"/>
    <s v="S10_4698"/>
    <s v="La Rochelle Gifts"/>
    <s v="40.67.8555"/>
    <s v="67, rue des Cinquante Otages"/>
    <s v="Nantes"/>
    <n v="44000"/>
    <x v="4"/>
    <s v="Labrune"/>
    <s v="Janine"/>
    <s v="Medium"/>
  </r>
  <r>
    <n v="10267"/>
    <n v="36"/>
    <n v="75.55"/>
    <n v="1"/>
    <n v="2719.8"/>
    <d v="2023-05-07T00:00:00"/>
    <n v="334"/>
    <s v="Shipped"/>
    <s v="Classic Cars"/>
    <n v="71"/>
    <n v="4.5499999999999972"/>
    <s v="S18_4933"/>
    <s v="Muscle Machine Inc"/>
    <n v="2125557413"/>
    <s v="4092 Furth Circle"/>
    <s v="NYC"/>
    <n v="10022"/>
    <x v="1"/>
    <s v="Young"/>
    <s v="Jeff"/>
    <s v="Small"/>
  </r>
  <r>
    <n v="10266"/>
    <n v="36"/>
    <n v="144.35"/>
    <n v="2"/>
    <n v="5196.6000000000004"/>
    <d v="2023-05-06T00:00:00"/>
    <n v="335"/>
    <s v="Shipped"/>
    <s v="Classic Cars"/>
    <n v="124"/>
    <n v="20.349999999999994"/>
    <s v="S18_1589"/>
    <s v="L'ordine Souveniers"/>
    <s v="0522-556555"/>
    <s v="Strada Provinciale 124"/>
    <s v="Reggio Emilia"/>
    <n v="42100"/>
    <x v="6"/>
    <s v="Moroni"/>
    <s v="Maurizio"/>
    <s v="Medium"/>
  </r>
  <r>
    <n v="10261"/>
    <n v="36"/>
    <n v="125.35"/>
    <n v="8"/>
    <n v="4512.6000000000004"/>
    <d v="2023-04-17T00:00:00"/>
    <n v="354"/>
    <s v="Shipped"/>
    <s v="Ships"/>
    <n v="122"/>
    <n v="3.3499999999999943"/>
    <s v="S24_2011"/>
    <s v="Quebec Home Shopping Network"/>
    <s v="(514) 555-8054"/>
    <s v="43 rue St. Laurent"/>
    <s v="Montreal"/>
    <s v="H1J 1C3"/>
    <x v="14"/>
    <s v="Fresnisre"/>
    <s v="Jean"/>
    <s v="Medium"/>
  </r>
  <r>
    <n v="10252"/>
    <n v="36"/>
    <n v="48.28"/>
    <n v="6"/>
    <n v="1738.08"/>
    <d v="2023-03-26T00:00:00"/>
    <n v="376"/>
    <s v="Shipped"/>
    <s v="Motorcycles"/>
    <n v="40"/>
    <n v="8.2800000000000011"/>
    <s v="S32_2206"/>
    <s v="Auto Canal Petit"/>
    <s v="(1) 47.55.6555"/>
    <s v="25, rue Lauriston"/>
    <s v="Paris"/>
    <n v="75016"/>
    <x v="4"/>
    <s v="Perrier"/>
    <s v="Dominique"/>
    <s v="Small"/>
  </r>
  <r>
    <n v="10250"/>
    <n v="36"/>
    <n v="51.93"/>
    <n v="8"/>
    <n v="1869.48"/>
    <d v="2023-03-11T00:00:00"/>
    <n v="391"/>
    <s v="Shipped"/>
    <s v="Vintage Cars"/>
    <n v="43"/>
    <n v="8.93"/>
    <s v="S50_1341"/>
    <s v="The Sharp Gifts Warehouse"/>
    <n v="4085553659"/>
    <s v="3086 Ingle Ln."/>
    <s v="San Jose"/>
    <n v="94217"/>
    <x v="1"/>
    <s v="Frick"/>
    <s v="Sue"/>
    <s v="Small"/>
  </r>
  <r>
    <n v="10248"/>
    <n v="36"/>
    <n v="71.34"/>
    <n v="6"/>
    <n v="2568.2399999999998"/>
    <d v="2023-03-07T00:00:00"/>
    <n v="395"/>
    <s v="Cancelled"/>
    <s v="Ships"/>
    <n v="66"/>
    <n v="5.3400000000000034"/>
    <s v="S700_1138"/>
    <s v="Land of Toys Inc."/>
    <n v="2125557818"/>
    <s v="897 Long Airport Avenue"/>
    <s v="NYC"/>
    <n v="10022"/>
    <x v="1"/>
    <s v="Yu"/>
    <s v="Kwai"/>
    <s v="Small"/>
  </r>
  <r>
    <n v="10246"/>
    <n v="36"/>
    <n v="198.13"/>
    <n v="9"/>
    <n v="7132.68"/>
    <d v="2023-03-05T00:00:00"/>
    <n v="397"/>
    <s v="Shipped"/>
    <s v="Classic Cars"/>
    <n v="169"/>
    <n v="29.129999999999995"/>
    <s v="S18_3232"/>
    <s v="Euro Shopping Channel"/>
    <s v="(91) 555 94 44"/>
    <s v="C/ Moralzarzal, 86"/>
    <s v="Madrid"/>
    <n v="28034"/>
    <x v="8"/>
    <s v="Freyre"/>
    <s v="Diego"/>
    <s v="Large"/>
  </r>
  <r>
    <n v="10244"/>
    <n v="36"/>
    <n v="84.33"/>
    <n v="5"/>
    <n v="3035.88"/>
    <d v="2023-03-01T00:00:00"/>
    <n v="401"/>
    <s v="Shipped"/>
    <s v="Vintage Cars"/>
    <n v="99"/>
    <n v="-14.670000000000002"/>
    <s v="S18_3320"/>
    <s v="Euro Shopping Channel"/>
    <s v="(91) 555 94 44"/>
    <s v="C/ Moralzarzal, 86"/>
    <s v="Madrid"/>
    <n v="28034"/>
    <x v="8"/>
    <s v="Freyre"/>
    <s v="Diego"/>
    <s v="Medium"/>
  </r>
  <r>
    <n v="10236"/>
    <n v="36"/>
    <n v="87.6"/>
    <n v="3"/>
    <n v="3153.6"/>
    <d v="2023-02-03T00:00:00"/>
    <n v="427"/>
    <s v="Shipped"/>
    <s v="Motorcycles"/>
    <n v="76"/>
    <n v="11.599999999999994"/>
    <s v="S24_2000"/>
    <s v="Motor Mint Distributors Inc."/>
    <n v="2155559857"/>
    <s v="11328 Douglas Av."/>
    <s v="Philadelphia"/>
    <n v="71270"/>
    <x v="1"/>
    <s v="Hernandez"/>
    <s v="Rosa"/>
    <s v="Medium"/>
  </r>
  <r>
    <n v="10233"/>
    <n v="36"/>
    <n v="70.67"/>
    <n v="3"/>
    <n v="2544.12"/>
    <d v="2023-01-29T00:00:00"/>
    <n v="432"/>
    <s v="Shipped"/>
    <s v="Ships"/>
    <n v="66"/>
    <n v="4.6700000000000017"/>
    <s v="S700_1138"/>
    <s v="Tekni Collectables Inc."/>
    <n v="2015559350"/>
    <s v="7476 Moss Rd."/>
    <s v="Newark"/>
    <n v="94019"/>
    <x v="1"/>
    <s v="Brown"/>
    <s v="William"/>
    <s v="Small"/>
  </r>
  <r>
    <n v="10230"/>
    <n v="36"/>
    <n v="54.33"/>
    <n v="6"/>
    <n v="1955.88"/>
    <d v="2023-01-15T00:00:00"/>
    <n v="446"/>
    <s v="Shipped"/>
    <s v="Classic Cars"/>
    <n v="57"/>
    <n v="-2.6700000000000017"/>
    <s v="S24_1444"/>
    <s v="Blauer See Auto, Co."/>
    <s v="+49 69 66 90 2555"/>
    <s v="Lyonerstr. 34"/>
    <s v="Frankfurt"/>
    <n v="60528"/>
    <x v="12"/>
    <s v="Keitel"/>
    <s v="Roland"/>
    <s v="Small"/>
  </r>
  <r>
    <n v="10107"/>
    <n v="36"/>
    <n v="125.61"/>
    <n v="1"/>
    <n v="4521.96"/>
    <d v="2023-01-11T00:00:00"/>
    <n v="450"/>
    <s v="Shipped"/>
    <s v="Trucks and Buses"/>
    <n v="118"/>
    <n v="7.6099999999999994"/>
    <s v="S12_4473"/>
    <s v="Mini Gifts Distributors Ltd."/>
    <n v="4155551450"/>
    <s v="5677 Strong St."/>
    <s v="San Rafael"/>
    <n v="97562"/>
    <x v="1"/>
    <s v="Nelson"/>
    <s v="Valarie"/>
    <s v="Medium"/>
  </r>
  <r>
    <n v="10226"/>
    <n v="36"/>
    <n v="43.27"/>
    <n v="3"/>
    <n v="1557.72"/>
    <d v="2022-12-26T00:00:00"/>
    <n v="466"/>
    <s v="Shipped"/>
    <s v="Classic Cars"/>
    <n v="50"/>
    <n v="-6.7299999999999969"/>
    <s v="S24_1628"/>
    <s v="Collectable Mini Designs Co."/>
    <n v="7605558146"/>
    <s v="361 Furth Circle"/>
    <s v="San Diego"/>
    <n v="91217"/>
    <x v="1"/>
    <s v="Thompson"/>
    <s v="Valarie"/>
    <s v="Small"/>
  </r>
  <r>
    <n v="10222"/>
    <n v="36"/>
    <n v="80.95"/>
    <n v="13"/>
    <n v="2914.2"/>
    <d v="2022-12-19T00:00:00"/>
    <n v="473"/>
    <s v="Shipped"/>
    <s v="Ships"/>
    <n v="72"/>
    <n v="8.9500000000000028"/>
    <s v="S700_2610"/>
    <s v="Collectable Mini Designs Co."/>
    <n v="7605558146"/>
    <s v="361 Furth Circle"/>
    <s v="San Diego"/>
    <n v="91217"/>
    <x v="1"/>
    <s v="Thompson"/>
    <s v="Valarie"/>
    <s v="Small"/>
  </r>
  <r>
    <n v="10222"/>
    <n v="36"/>
    <n v="63.34"/>
    <n v="18"/>
    <n v="2280.2399999999998"/>
    <d v="2022-12-19T00:00:00"/>
    <n v="473"/>
    <s v="Shipped"/>
    <s v="Ships"/>
    <n v="54"/>
    <n v="9.3400000000000034"/>
    <s v="S72_3212"/>
    <s v="Collectable Mini Designs Co."/>
    <n v="7605558146"/>
    <s v="361 Furth Circle"/>
    <s v="San Diego"/>
    <n v="91217"/>
    <x v="1"/>
    <s v="Thompson"/>
    <s v="Valarie"/>
    <s v="Small"/>
  </r>
  <r>
    <n v="10107"/>
    <n v="36"/>
    <n v="132.55000000000001"/>
    <n v="13"/>
    <n v="4771.8"/>
    <d v="2022-11-15T00:00:00"/>
    <n v="507"/>
    <s v="Shipped"/>
    <s v="Motorcycles"/>
    <n v="150"/>
    <n v="-17.449999999999989"/>
    <s v="S12_2823"/>
    <s v="Auto Canal Petit"/>
    <s v="(1) 47.55.6555"/>
    <s v="25, rue Lauriston"/>
    <s v="Paris"/>
    <n v="75016"/>
    <x v="4"/>
    <s v="Perrier"/>
    <s v="Dominique"/>
    <s v="Medium"/>
  </r>
  <r>
    <n v="10206"/>
    <n v="36"/>
    <n v="58.82"/>
    <n v="2"/>
    <n v="2117.52"/>
    <d v="2022-10-05T00:00:00"/>
    <n v="548"/>
    <s v="Shipped"/>
    <s v="Trucks and Buses"/>
    <n v="64"/>
    <n v="-5.18"/>
    <s v="S32_3522"/>
    <s v="Canadian Gift Exchange Network"/>
    <s v="(604) 555-3392"/>
    <s v="1900 Oak St."/>
    <s v="Vancouver"/>
    <s v="V3F 2K1"/>
    <x v="14"/>
    <s v="Tannamuri"/>
    <s v="Yoshi"/>
    <s v="Small"/>
  </r>
  <r>
    <n v="10205"/>
    <n v="36"/>
    <n v="103.77"/>
    <n v="2"/>
    <n v="3735.72"/>
    <d v="2022-10-03T00:00:00"/>
    <n v="550"/>
    <s v="Shipped"/>
    <s v="Vintage Cars"/>
    <n v="102"/>
    <n v="1.769999999999996"/>
    <s v="S18_1342"/>
    <s v="Euro Shopping Channel"/>
    <s v="(91) 555 94 44"/>
    <s v="C/ Moralzarzal, 86"/>
    <s v="Madrid"/>
    <n v="28034"/>
    <x v="8"/>
    <s v="Freyre"/>
    <s v="Diego"/>
    <s v="Medium"/>
  </r>
  <r>
    <n v="10191"/>
    <n v="36"/>
    <n v="94.88"/>
    <n v="6"/>
    <n v="3415.68"/>
    <d v="2022-09-20T00:00:00"/>
    <n v="563"/>
    <s v="Shipped"/>
    <s v="Classic Cars"/>
    <n v="80"/>
    <n v="14.879999999999995"/>
    <s v="S18_3278"/>
    <s v="Toms Spezialitten, Ltd"/>
    <s v="0221-5554327"/>
    <s v="Mehrheimerstr. 369"/>
    <s v="Koln"/>
    <n v="50739"/>
    <x v="12"/>
    <s v="Pfalzheim"/>
    <s v="Henriette"/>
    <s v="Medium"/>
  </r>
  <r>
    <n v="10186"/>
    <n v="36"/>
    <n v="85.54"/>
    <n v="8"/>
    <n v="3079.44"/>
    <d v="2022-09-14T00:00:00"/>
    <n v="569"/>
    <s v="Shipped"/>
    <s v="Vintage Cars"/>
    <n v="83"/>
    <n v="2.5400000000000063"/>
    <s v="S24_3816"/>
    <s v="Double Decker Gift Stores, Ltd"/>
    <s v="(171) 555-7555"/>
    <s v="120 Hanover Sq."/>
    <s v="London"/>
    <s v="WA1 1DP"/>
    <x v="9"/>
    <s v="Hardy"/>
    <s v="Thomas"/>
    <s v="Medium"/>
  </r>
  <r>
    <n v="10107"/>
    <n v="36"/>
    <n v="124.37"/>
    <n v="11"/>
    <n v="4477.32"/>
    <d v="2022-09-12T00:00:00"/>
    <n v="571"/>
    <s v="Shipped"/>
    <s v="Classic Cars"/>
    <n v="115"/>
    <n v="9.3700000000000045"/>
    <s v="S12_4675"/>
    <s v="Herkku Gifts"/>
    <s v="+47 2267 3215"/>
    <s v="Drammen 121, PR 744 Sentrum"/>
    <s v="Bergen"/>
    <s v="N 5804"/>
    <x v="17"/>
    <s v="Oeztan"/>
    <s v="Veysel"/>
    <s v="Medium"/>
  </r>
  <r>
    <n v="10182"/>
    <n v="36"/>
    <n v="109.52"/>
    <n v="11"/>
    <n v="3942.72"/>
    <d v="2022-09-12T00:00:00"/>
    <n v="571"/>
    <s v="Shipped"/>
    <s v="Vintage Cars"/>
    <n v="92"/>
    <n v="17.519999999999996"/>
    <s v="S18_4409"/>
    <s v="Mini Gifts Distributors Ltd."/>
    <n v="4155551450"/>
    <s v="5677 Strong St."/>
    <s v="San Rafael"/>
    <n v="97562"/>
    <x v="1"/>
    <s v="Nelson"/>
    <s v="Valarie"/>
    <s v="Medium"/>
  </r>
  <r>
    <n v="10182"/>
    <n v="36"/>
    <n v="73.599999999999994"/>
    <n v="14"/>
    <n v="2649.6"/>
    <d v="2022-09-12T00:00:00"/>
    <n v="571"/>
    <s v="Shipped"/>
    <s v="Classic Cars"/>
    <n v="90"/>
    <n v="-16.400000000000006"/>
    <s v="S24_2766"/>
    <s v="Mini Gifts Distributors Ltd."/>
    <n v="4155551450"/>
    <s v="5677 Strong St."/>
    <s v="San Rafael"/>
    <n v="97562"/>
    <x v="1"/>
    <s v="Nelson"/>
    <s v="Valarie"/>
    <s v="Small"/>
  </r>
  <r>
    <n v="10176"/>
    <n v="36"/>
    <n v="153.66999999999999"/>
    <n v="5"/>
    <n v="5532.12"/>
    <d v="2022-09-06T00:00:00"/>
    <n v="577"/>
    <s v="Shipped"/>
    <s v="Classic Cars"/>
    <n v="143"/>
    <n v="10.669999999999987"/>
    <s v="S18_4027"/>
    <s v="L'ordine Souveniers"/>
    <s v="0522-556555"/>
    <s v="Strada Provinciale 124"/>
    <s v="Reggio Emilia"/>
    <n v="42100"/>
    <x v="6"/>
    <s v="Moroni"/>
    <s v="Maurizio"/>
    <s v="Medium"/>
  </r>
  <r>
    <n v="10171"/>
    <n v="36"/>
    <n v="35.49"/>
    <n v="4"/>
    <n v="1277.6400000000001"/>
    <d v="2022-09-05T00:00:00"/>
    <n v="578"/>
    <s v="Shipped"/>
    <s v="Classic Cars"/>
    <n v="37"/>
    <n v="-1.509999999999998"/>
    <s v="S24_2972"/>
    <s v="Quebec Home Shopping Network"/>
    <s v="(514) 555-8054"/>
    <s v="43 rue St. Laurent"/>
    <s v="Montreal"/>
    <s v="H1J 1C3"/>
    <x v="14"/>
    <s v="Fresnisre"/>
    <s v="Jean"/>
    <s v="Small"/>
  </r>
  <r>
    <n v="10107"/>
    <n v="36"/>
    <n v="63.84"/>
    <n v="3"/>
    <n v="2298.2399999999998"/>
    <d v="2022-09-04T00:00:00"/>
    <n v="579"/>
    <s v="Shipped"/>
    <s v="Classic Cars"/>
    <n v="79"/>
    <n v="-15.159999999999997"/>
    <s v="S12_3990"/>
    <s v="Anna's Decorations, Ltd"/>
    <s v="02 9936 8555"/>
    <s v="201 Miller Street"/>
    <s v="North Sydney"/>
    <n v="2060"/>
    <x v="5"/>
    <s v="O'Hara"/>
    <s v="Anna"/>
    <s v="Small"/>
  </r>
  <r>
    <n v="10169"/>
    <n v="36"/>
    <n v="123.47"/>
    <n v="4"/>
    <n v="4444.92"/>
    <d v="2022-09-04T00:00:00"/>
    <n v="579"/>
    <s v="Shipped"/>
    <s v="Classic Cars"/>
    <n v="146"/>
    <n v="-22.53"/>
    <s v="S18_3482"/>
    <s v="Anna's Decorations, Ltd"/>
    <s v="02 9936 8555"/>
    <s v="201 Miller Street"/>
    <s v="North Sydney"/>
    <n v="2060"/>
    <x v="5"/>
    <s v="O'Hara"/>
    <s v="Anna"/>
    <s v="Medium"/>
  </r>
  <r>
    <n v="10107"/>
    <n v="36"/>
    <n v="96.66"/>
    <n v="1"/>
    <n v="3479.76"/>
    <d v="2022-08-28T00:00:00"/>
    <n v="586"/>
    <s v="Shipped"/>
    <s v="Motorcycles"/>
    <n v="95"/>
    <n v="1.6599999999999966"/>
    <s v="S10_1678"/>
    <s v="Technics Stores Inc."/>
    <n v="6505556809"/>
    <s v="9408 Furth Circle"/>
    <s v="Burlingame"/>
    <n v="94217"/>
    <x v="1"/>
    <s v="Hirano"/>
    <s v="Juri"/>
    <s v="Medium"/>
  </r>
  <r>
    <n v="10168"/>
    <n v="36"/>
    <n v="125.77"/>
    <n v="8"/>
    <n v="4527.72"/>
    <d v="2022-08-28T00:00:00"/>
    <n v="586"/>
    <s v="Shipped"/>
    <s v="Planes"/>
    <n v="118"/>
    <n v="7.769999999999996"/>
    <s v="S700_2834"/>
    <s v="Technics Stores Inc."/>
    <n v="6505556809"/>
    <s v="9408 Furth Circle"/>
    <s v="Burlingame"/>
    <n v="94217"/>
    <x v="1"/>
    <s v="Hirano"/>
    <s v="Juri"/>
    <s v="Medium"/>
  </r>
  <r>
    <n v="10107"/>
    <n v="36"/>
    <n v="99.17"/>
    <n v="8"/>
    <n v="3570.12"/>
    <d v="2022-08-21T00:00:00"/>
    <n v="593"/>
    <s v="Resolved"/>
    <s v="Trucks and Buses"/>
    <n v="116"/>
    <n v="-16.829999999999998"/>
    <s v="S18_1097"/>
    <s v="Mini Auto Werke"/>
    <s v="7675-3555"/>
    <s v="Kirchgasse 6"/>
    <s v="Graz"/>
    <n v="8010"/>
    <x v="3"/>
    <s v="Mendel"/>
    <s v="Roland"/>
    <s v="Medium"/>
  </r>
  <r>
    <n v="10161"/>
    <n v="36"/>
    <n v="154"/>
    <n v="10"/>
    <n v="5544"/>
    <d v="2022-08-17T00:00:00"/>
    <n v="597"/>
    <s v="Shipped"/>
    <s v="Classic Cars"/>
    <n v="141"/>
    <n v="13"/>
    <s v="S18_3685"/>
    <s v="Heintze Collectables"/>
    <s v="86 21 3555"/>
    <s v="Smagsloget 45"/>
    <s v="Aaarhus"/>
    <n v="8200"/>
    <x v="11"/>
    <s v="Ibsen"/>
    <s v="Palle"/>
    <s v="Medium"/>
  </r>
  <r>
    <n v="10154"/>
    <n v="36"/>
    <n v="64.33"/>
    <n v="1"/>
    <n v="2315.88"/>
    <d v="2022-08-02T00:00:00"/>
    <n v="612"/>
    <s v="Shipped"/>
    <s v="Ships"/>
    <n v="72"/>
    <n v="-7.6700000000000017"/>
    <s v="S700_2610"/>
    <s v="Boards &amp; Toys Co."/>
    <n v="3105552373"/>
    <s v="4097 Douglas Av."/>
    <s v="Glendale"/>
    <n v="92561"/>
    <x v="1"/>
    <s v="Young"/>
    <s v="Leslie"/>
    <s v="Small"/>
  </r>
  <r>
    <n v="10149"/>
    <n v="36"/>
    <n v="33.19"/>
    <n v="7"/>
    <n v="1194.8399999999999"/>
    <d v="2022-07-12T00:00:00"/>
    <n v="633"/>
    <s v="Shipped"/>
    <s v="Vintage Cars"/>
    <n v="33"/>
    <n v="0.18999999999999773"/>
    <s v="S24_1937"/>
    <s v="Signal Collectibles Ltd."/>
    <n v="4155554312"/>
    <s v="2793 Furth Circle"/>
    <s v="Brisbane"/>
    <n v="94217"/>
    <x v="1"/>
    <s v="Taylor"/>
    <s v="Sue"/>
    <s v="Small"/>
  </r>
  <r>
    <n v="10147"/>
    <n v="36"/>
    <n v="86.04"/>
    <n v="10"/>
    <n v="3097.44"/>
    <d v="2022-07-05T00:00:00"/>
    <n v="640"/>
    <s v="Shipped"/>
    <s v="Classic Cars"/>
    <n v="80"/>
    <n v="6.0400000000000063"/>
    <s v="S18_3278"/>
    <s v="Collectables For Less Inc."/>
    <n v="6175558555"/>
    <s v="7825 Douglas Av."/>
    <s v="Brickhaven"/>
    <n v="58339"/>
    <x v="1"/>
    <s v="Nelson"/>
    <s v="Allen"/>
    <s v="Medium"/>
  </r>
  <r>
    <n v="10143"/>
    <n v="36"/>
    <n v="109.61"/>
    <n v="2"/>
    <n v="3945.96"/>
    <d v="2022-06-10T00:00:00"/>
    <n v="665"/>
    <s v="Shipped"/>
    <s v="Planes"/>
    <n v="91"/>
    <n v="18.61"/>
    <s v="S700_1691"/>
    <s v="Mini Creations Ltd."/>
    <n v="5085559555"/>
    <s v="4575 Hillside Dr."/>
    <s v="New Bedford"/>
    <n v="50553"/>
    <x v="1"/>
    <s v="Tam"/>
    <s v="Wing C"/>
    <s v="Medium"/>
  </r>
  <r>
    <n v="10140"/>
    <n v="36"/>
    <n v="114.3"/>
    <n v="6"/>
    <n v="4114.8"/>
    <d v="2022-05-24T00:00:00"/>
    <n v="682"/>
    <s v="Shipped"/>
    <s v="Classic Cars"/>
    <n v="101"/>
    <n v="13.299999999999997"/>
    <s v="S700_2824"/>
    <s v="Technics Stores Inc."/>
    <n v="6505556809"/>
    <s v="9408 Furth Circle"/>
    <s v="Burlingame"/>
    <n v="94217"/>
    <x v="1"/>
    <s v="Hirano"/>
    <s v="Juri"/>
    <s v="Medium"/>
  </r>
  <r>
    <n v="10136"/>
    <n v="36"/>
    <n v="146.52000000000001"/>
    <n v="1"/>
    <n v="5274.72"/>
    <d v="2022-05-04T00:00:00"/>
    <n v="702"/>
    <s v="Shipped"/>
    <s v="Classic Cars"/>
    <n v="142"/>
    <n v="4.5200000000000102"/>
    <s v="S18_1984"/>
    <s v="Alpha Cognac"/>
    <s v="61.77.6555"/>
    <s v="1 rue Alsace-Lorraine"/>
    <s v="Toulouse"/>
    <n v="31000"/>
    <x v="4"/>
    <s v="Roulet"/>
    <s v="Annette"/>
    <s v="Medium"/>
  </r>
  <r>
    <n v="10124"/>
    <n v="36"/>
    <n v="85.59"/>
    <n v="7"/>
    <n v="3081.24"/>
    <d v="2022-03-21T00:00:00"/>
    <n v="746"/>
    <s v="Shipped"/>
    <s v="Vintage Cars"/>
    <n v="92"/>
    <n v="-6.4099999999999966"/>
    <s v="S18_4409"/>
    <s v="Signal Gift Stores"/>
    <n v="7025551838"/>
    <s v="8489 Strong St."/>
    <s v="Las Vegas"/>
    <n v="83030"/>
    <x v="1"/>
    <s v="King"/>
    <s v="Sue"/>
    <s v="Medium"/>
  </r>
  <r>
    <n v="10118"/>
    <n v="36"/>
    <n v="117.2"/>
    <n v="1"/>
    <n v="4219.2"/>
    <d v="2022-02-21T00:00:00"/>
    <n v="774"/>
    <s v="Shipped"/>
    <s v="Ships"/>
    <n v="100"/>
    <n v="17.200000000000003"/>
    <s v="S700_3505"/>
    <s v="Enaco Distributors"/>
    <s v="(93) 203 4555"/>
    <s v="Rambla de CataluÂ¤a, 23"/>
    <s v="Barcelona"/>
    <n v="8022"/>
    <x v="8"/>
    <s v="Saavedra"/>
    <s v="Eduardo"/>
    <s v="Medium"/>
  </r>
  <r>
    <n v="10110"/>
    <n v="36"/>
    <n v="85.25"/>
    <n v="13"/>
    <n v="3069"/>
    <d v="2022-01-18T00:00:00"/>
    <n v="808"/>
    <s v="Shipped"/>
    <s v="Classic Cars"/>
    <n v="73"/>
    <n v="12.25"/>
    <s v="S24_1046"/>
    <s v="AV Stores, Co."/>
    <s v="(171) 555-1555"/>
    <s v="Fauntleroy Circus"/>
    <s v="Manchester"/>
    <s v="EC2 5NT"/>
    <x v="9"/>
    <s v="Ashworth"/>
    <s v="Victoria"/>
    <s v="Medium"/>
  </r>
  <r>
    <n v="10107"/>
    <n v="36"/>
    <n v="103.64"/>
    <n v="3"/>
    <n v="3731.04"/>
    <d v="2022-01-03T00:00:00"/>
    <n v="823"/>
    <s v="Shipped"/>
    <s v="Classic Cars"/>
    <n v="115"/>
    <n v="-11.36"/>
    <s v="S12_4675"/>
    <s v="Cruz &amp; Sons Co."/>
    <s v="+63 2 555 3587"/>
    <s v="15 McCallum Street - NatWest Center #13-03"/>
    <s v="Makati City"/>
    <s v="1227 MM"/>
    <x v="18"/>
    <s v="Cruz"/>
    <s v="Arnold"/>
    <s v="Medium"/>
  </r>
  <r>
    <n v="10106"/>
    <n v="36"/>
    <n v="146.65"/>
    <n v="12"/>
    <n v="5279.4"/>
    <d v="2021-12-17T00:00:00"/>
    <n v="840"/>
    <s v="Shipped"/>
    <s v="Planes"/>
    <n v="157"/>
    <n v="-10.349999999999994"/>
    <s v="S18_1662"/>
    <s v="Rovelli Gifts"/>
    <s v="035-640555"/>
    <s v="Via Ludovico il Moro 22"/>
    <s v="Bergamo"/>
    <n v="24100"/>
    <x v="6"/>
    <s v="Rovelli"/>
    <s v="Giovanni"/>
    <s v="Medium"/>
  </r>
  <r>
    <n v="10103"/>
    <n v="36"/>
    <n v="117.45"/>
    <n v="5"/>
    <n v="4228.2"/>
    <d v="2021-11-29T00:00:00"/>
    <n v="858"/>
    <s v="Shipped"/>
    <s v="Trucks and Buses"/>
    <n v="121"/>
    <n v="-3.5499999999999972"/>
    <s v="S18_4600"/>
    <s v="Baane Mini Imports"/>
    <s v="07-98 9555"/>
    <s v="Erling Skakkes gate 78"/>
    <s v="Stavern"/>
    <n v="4110"/>
    <x v="17"/>
    <s v="Bergulfsen"/>
    <s v="Jonas"/>
    <s v="Medium"/>
  </r>
  <r>
    <n v="10103"/>
    <n v="36"/>
    <n v="102.23"/>
    <n v="1"/>
    <n v="3680.28"/>
    <d v="2021-11-29T00:00:00"/>
    <n v="858"/>
    <s v="Shipped"/>
    <s v="Trucks and Buses"/>
    <n v="127"/>
    <n v="-24.769999999999996"/>
    <s v="S24_2300"/>
    <s v="Baane Mini Imports"/>
    <s v="07-98 9555"/>
    <s v="Erling Skakkes gate 78"/>
    <s v="Stavern"/>
    <n v="4110"/>
    <x v="17"/>
    <s v="Bergulfsen"/>
    <s v="Jonas"/>
    <s v="Medium"/>
  </r>
  <r>
    <n v="10420"/>
    <n v="37"/>
    <n v="142.80000000000001"/>
    <n v="5"/>
    <n v="5283.6"/>
    <d v="2024-03-29T00:00:00"/>
    <n v="7"/>
    <s v="In Process"/>
    <s v="Vintage Cars"/>
    <n v="170"/>
    <n v="-27.199999999999989"/>
    <s v="S18_1749"/>
    <s v="Souveniers And Things Co."/>
    <s v="+61 2 9495 8555"/>
    <s v="Monitor Money Building, 815 Pacific Hwy"/>
    <s v="Chatswood"/>
    <n v="2067"/>
    <x v="5"/>
    <s v="Huxley"/>
    <s v="Adrian"/>
    <s v="Medium"/>
  </r>
  <r>
    <n v="10420"/>
    <n v="37"/>
    <n v="60.37"/>
    <n v="13"/>
    <n v="2233.69"/>
    <d v="2024-03-29T00:00:00"/>
    <n v="7"/>
    <s v="In Process"/>
    <s v="Classic Cars"/>
    <n v="50"/>
    <n v="10.369999999999997"/>
    <s v="S24_1628"/>
    <s v="Souveniers And Things Co."/>
    <s v="+61 2 9495 8555"/>
    <s v="Monitor Money Building, 815 Pacific Hwy"/>
    <s v="Chatswood"/>
    <n v="2067"/>
    <x v="5"/>
    <s v="Huxley"/>
    <s v="Adrian"/>
    <s v="Small"/>
  </r>
  <r>
    <n v="10419"/>
    <n v="37"/>
    <n v="140.62"/>
    <n v="1"/>
    <n v="5202.9399999999996"/>
    <d v="2024-03-17T00:00:00"/>
    <n v="19"/>
    <s v="Shipped"/>
    <s v="Classic Cars"/>
    <n v="124"/>
    <n v="16.620000000000005"/>
    <s v="S18_1589"/>
    <s v="Salzburg Collectables"/>
    <s v="6562-9555"/>
    <s v="Geislweg 14"/>
    <s v="Salzburg"/>
    <n v="5020"/>
    <x v="3"/>
    <s v="Pipps"/>
    <s v="Georg"/>
    <s v="Medium"/>
  </r>
  <r>
    <n v="10416"/>
    <n v="37"/>
    <n v="51.93"/>
    <n v="8"/>
    <n v="1921.41"/>
    <d v="2024-03-10T00:00:00"/>
    <n v="26"/>
    <s v="Shipped"/>
    <s v="Vintage Cars"/>
    <n v="43"/>
    <n v="8.93"/>
    <s v="S50_1341"/>
    <s v="L'ordine Souveniers"/>
    <s v="0522-556555"/>
    <s v="Strada Provinciale 124"/>
    <s v="Reggio Emilia"/>
    <n v="42100"/>
    <x v="6"/>
    <s v="Moroni"/>
    <s v="Maurizio"/>
    <s v="Small"/>
  </r>
  <r>
    <n v="10414"/>
    <n v="37"/>
    <n v="71.34"/>
    <n v="6"/>
    <n v="2639.58"/>
    <d v="2024-03-06T00:00:00"/>
    <n v="30"/>
    <s v="On Hold"/>
    <s v="Ships"/>
    <n v="66"/>
    <n v="5.3400000000000034"/>
    <s v="S700_1138"/>
    <s v="Gifts4AllAges.com"/>
    <n v="6175559555"/>
    <s v="8616 Spinnaker Dr."/>
    <s v="Boston"/>
    <n v="51003"/>
    <x v="1"/>
    <s v="Yoshido"/>
    <s v="Juri"/>
    <s v="Small"/>
  </r>
  <r>
    <n v="10396"/>
    <n v="37"/>
    <n v="90.57"/>
    <n v="8"/>
    <n v="3351.09"/>
    <d v="2024-01-23T00:00:00"/>
    <n v="73"/>
    <s v="Shipped"/>
    <s v="Vintage Cars"/>
    <n v="83"/>
    <n v="7.5699999999999932"/>
    <s v="S24_3816"/>
    <s v="Mini Gifts Distributors Ltd."/>
    <n v="4155551450"/>
    <s v="5677 Strong St."/>
    <s v="San Rafael"/>
    <n v="97562"/>
    <x v="1"/>
    <s v="Nelson"/>
    <s v="Valarie"/>
    <s v="Medium"/>
  </r>
  <r>
    <n v="10394"/>
    <n v="37"/>
    <n v="172.34"/>
    <n v="1"/>
    <n v="6376.58"/>
    <d v="2024-01-15T00:00:00"/>
    <n v="81"/>
    <s v="Shipped"/>
    <s v="Classic Cars"/>
    <n v="143"/>
    <n v="29.340000000000003"/>
    <s v="S18_4027"/>
    <s v="Euro Shopping Channel"/>
    <s v="(91) 555 94 44"/>
    <s v="C/ Moralzarzal, 86"/>
    <s v="Madrid"/>
    <n v="28034"/>
    <x v="8"/>
    <s v="Freyre"/>
    <s v="Diego"/>
    <s v="Medium"/>
  </r>
  <r>
    <n v="10394"/>
    <n v="37"/>
    <n v="140.75"/>
    <n v="7"/>
    <n v="5207.75"/>
    <d v="2024-01-15T00:00:00"/>
    <n v="81"/>
    <s v="Shipped"/>
    <s v="Classic Cars"/>
    <n v="118"/>
    <n v="22.75"/>
    <s v="S24_4048"/>
    <s v="Euro Shopping Channel"/>
    <s v="(91) 555 94 44"/>
    <s v="C/ Moralzarzal, 86"/>
    <s v="Madrid"/>
    <n v="28034"/>
    <x v="8"/>
    <s v="Freyre"/>
    <s v="Diego"/>
    <s v="Medium"/>
  </r>
  <r>
    <n v="10392"/>
    <n v="37"/>
    <n v="59.96"/>
    <n v="3"/>
    <n v="2218.52"/>
    <d v="2024-01-10T00:00:00"/>
    <n v="86"/>
    <s v="Shipped"/>
    <s v="Vintage Cars"/>
    <n v="62"/>
    <n v="-2.0399999999999991"/>
    <s v="S18_2957"/>
    <s v="Mini Auto Werke"/>
    <s v="7675-3555"/>
    <s v="Kirchgasse 6"/>
    <s v="Graz"/>
    <n v="8010"/>
    <x v="3"/>
    <s v="Mendel"/>
    <s v="Roland"/>
    <s v="Small"/>
  </r>
  <r>
    <n v="10107"/>
    <n v="37"/>
    <n v="46.9"/>
    <n v="7"/>
    <n v="1735.3"/>
    <d v="2024-01-09T00:00:00"/>
    <n v="87"/>
    <s v="Shipped"/>
    <s v="Classic Cars"/>
    <n v="147"/>
    <n v="-100.1"/>
    <s v="S10_4962"/>
    <s v="Anna's Decorations, Ltd"/>
    <s v="02 9936 8555"/>
    <s v="201 Miller Street"/>
    <s v="North Sydney"/>
    <n v="2060"/>
    <x v="5"/>
    <s v="O'Hara"/>
    <s v="Anna"/>
    <s v="Small"/>
  </r>
  <r>
    <n v="10390"/>
    <n v="37"/>
    <n v="132.29"/>
    <n v="5"/>
    <n v="4894.7299999999996"/>
    <d v="2024-01-04T00:00:00"/>
    <n v="92"/>
    <s v="Shipped"/>
    <s v="Classic Cars"/>
    <n v="37"/>
    <n v="95.289999999999992"/>
    <s v="S24_2972"/>
    <s v="Mini Gifts Distributors Ltd."/>
    <n v="4155551450"/>
    <s v="5677 Strong St."/>
    <s v="San Rafael"/>
    <n v="97562"/>
    <x v="1"/>
    <s v="Nelson"/>
    <s v="Valarie"/>
    <s v="Medium"/>
  </r>
  <r>
    <n v="10386"/>
    <n v="37"/>
    <n v="93.01"/>
    <n v="5"/>
    <n v="3441.37"/>
    <d v="2024-01-01T00:00:00"/>
    <n v="95"/>
    <s v="Resolved"/>
    <s v="Ships"/>
    <n v="86"/>
    <n v="7.0100000000000051"/>
    <s v="S18_3029"/>
    <s v="Euro Shopping Channel"/>
    <s v="(91) 555 94 44"/>
    <s v="C/ Moralzarzal, 86"/>
    <s v="Madrid"/>
    <n v="28034"/>
    <x v="8"/>
    <s v="Freyre"/>
    <s v="Diego"/>
    <s v="Medium"/>
  </r>
  <r>
    <n v="10386"/>
    <n v="37"/>
    <n v="83.84"/>
    <n v="14"/>
    <n v="3102.08"/>
    <d v="2024-01-01T00:00:00"/>
    <n v="95"/>
    <s v="Resolved"/>
    <s v="Planes"/>
    <n v="99"/>
    <n v="-15.159999999999997"/>
    <s v="S700_2466"/>
    <s v="Euro Shopping Channel"/>
    <s v="(91) 555 94 44"/>
    <s v="C/ Moralzarzal, 86"/>
    <s v="Madrid"/>
    <n v="28034"/>
    <x v="8"/>
    <s v="Freyre"/>
    <s v="Diego"/>
    <s v="Medium"/>
  </r>
  <r>
    <n v="10386"/>
    <n v="37"/>
    <n v="135.61000000000001"/>
    <n v="10"/>
    <n v="5017.57"/>
    <d v="2024-01-01T00:00:00"/>
    <n v="95"/>
    <s v="Resolved"/>
    <s v="Ships"/>
    <n v="72"/>
    <n v="63.610000000000014"/>
    <s v="S700_2610"/>
    <s v="Euro Shopping Channel"/>
    <s v="(91) 555 94 44"/>
    <s v="C/ Moralzarzal, 86"/>
    <s v="Madrid"/>
    <n v="28034"/>
    <x v="8"/>
    <s v="Freyre"/>
    <s v="Diego"/>
    <s v="Medium"/>
  </r>
  <r>
    <n v="10385"/>
    <n v="37"/>
    <n v="85.54"/>
    <n v="2"/>
    <n v="3164.98"/>
    <d v="2023-12-28T00:00:00"/>
    <n v="99"/>
    <s v="Shipped"/>
    <s v="Vintage Cars"/>
    <n v="83"/>
    <n v="2.5400000000000063"/>
    <s v="S24_3816"/>
    <s v="Mini Gifts Distributors Ltd."/>
    <n v="4155551450"/>
    <s v="5677 Strong St."/>
    <s v="San Rafael"/>
    <n v="97562"/>
    <x v="1"/>
    <s v="Nelson"/>
    <s v="Valarie"/>
    <s v="Medium"/>
  </r>
  <r>
    <n v="10107"/>
    <n v="37"/>
    <n v="110.05"/>
    <n v="11"/>
    <n v="4071.85"/>
    <d v="2023-12-17T00:00:00"/>
    <n v="110"/>
    <s v="Shipped"/>
    <s v="Classic Cars"/>
    <n v="151"/>
    <n v="-40.950000000000003"/>
    <s v="S12_3148"/>
    <s v="Mini Gifts Distributors Ltd."/>
    <n v="4155551450"/>
    <s v="5677 Strong St."/>
    <s v="San Rafael"/>
    <n v="97562"/>
    <x v="1"/>
    <s v="Nelson"/>
    <s v="Valarie"/>
    <s v="Medium"/>
  </r>
  <r>
    <n v="10375"/>
    <n v="37"/>
    <n v="171.71"/>
    <n v="3"/>
    <n v="6353.27"/>
    <d v="2023-12-03T00:00:00"/>
    <n v="124"/>
    <s v="Shipped"/>
    <s v="Motorcycles"/>
    <n v="99"/>
    <n v="72.710000000000008"/>
    <s v="S32_1374"/>
    <s v="La Rochelle Gifts"/>
    <s v="40.67.8555"/>
    <s v="67, rue des Cinquante Otages"/>
    <s v="Nantes"/>
    <n v="44000"/>
    <x v="4"/>
    <s v="Labrune"/>
    <s v="Janine"/>
    <s v="Medium"/>
  </r>
  <r>
    <n v="10375"/>
    <n v="37"/>
    <n v="81.87"/>
    <n v="6"/>
    <n v="3029.19"/>
    <d v="2023-12-03T00:00:00"/>
    <n v="124"/>
    <s v="Shipped"/>
    <s v="Planes"/>
    <n v="91"/>
    <n v="-9.1299999999999955"/>
    <s v="S700_1691"/>
    <s v="La Rochelle Gifts"/>
    <s v="40.67.8555"/>
    <s v="67, rue des Cinquante Otages"/>
    <s v="Nantes"/>
    <n v="44000"/>
    <x v="4"/>
    <s v="Labrune"/>
    <s v="Janine"/>
    <s v="Medium"/>
  </r>
  <r>
    <n v="10373"/>
    <n v="37"/>
    <n v="108.8"/>
    <n v="8"/>
    <n v="4025.6"/>
    <d v="2023-12-01T00:00:00"/>
    <n v="126"/>
    <s v="Shipped"/>
    <s v="Ships"/>
    <n v="99"/>
    <n v="9.7999999999999972"/>
    <s v="S700_3962"/>
    <s v="Oulu Toy Supplies, Inc."/>
    <s v="981-443655"/>
    <s v="Torikatu 38"/>
    <s v="Oulu"/>
    <n v="90110"/>
    <x v="15"/>
    <s v="Koskitalo"/>
    <s v="Pirkko"/>
    <s v="Medium"/>
  </r>
  <r>
    <n v="10372"/>
    <n v="37"/>
    <n v="105.69"/>
    <n v="8"/>
    <n v="3910.53"/>
    <d v="2023-11-26T00:00:00"/>
    <n v="131"/>
    <s v="Shipped"/>
    <s v="Ships"/>
    <n v="122"/>
    <n v="-16.310000000000002"/>
    <s v="S24_2011"/>
    <s v="Tokyo Collectables, Ltd"/>
    <s v="+81 3 3584 0555"/>
    <s v="2-2-8 Roppongi"/>
    <s v="Minato-ku"/>
    <s v="106-0032"/>
    <x v="7"/>
    <s v="Shimamura"/>
    <s v="Akiko"/>
    <s v="Medium"/>
  </r>
  <r>
    <n v="10367"/>
    <n v="37"/>
    <n v="127.13"/>
    <n v="3"/>
    <n v="4703.8100000000004"/>
    <d v="2023-11-12T00:00:00"/>
    <n v="145"/>
    <s v="Resolved"/>
    <s v="Vintage Cars"/>
    <n v="170"/>
    <n v="-42.870000000000005"/>
    <s v="S18_1749"/>
    <s v="Toys4GrownUps.com"/>
    <n v="6265557265"/>
    <s v="78934 Hillside Dr."/>
    <s v="Pasadena"/>
    <n v="90003"/>
    <x v="1"/>
    <s v="Young"/>
    <s v="Julie"/>
    <s v="Medium"/>
  </r>
  <r>
    <n v="10330"/>
    <n v="37"/>
    <n v="119.06"/>
    <n v="3"/>
    <n v="4405.22"/>
    <d v="2023-09-16T00:00:00"/>
    <n v="202"/>
    <s v="Shipped"/>
    <s v="Classic Cars"/>
    <n v="146"/>
    <n v="-26.939999999999998"/>
    <s v="S18_3482"/>
    <s v="Cruz &amp; Sons Co."/>
    <s v="+63 2 555 3587"/>
    <s v="15 McCallum Street - NatWest Center #13-03"/>
    <s v="Makati City"/>
    <s v="1227 MM"/>
    <x v="18"/>
    <s v="Cruz"/>
    <s v="Arnold"/>
    <s v="Medium"/>
  </r>
  <r>
    <n v="10329"/>
    <n v="37"/>
    <n v="94.43"/>
    <n v="4"/>
    <n v="3493.91"/>
    <d v="2023-09-15T00:00:00"/>
    <n v="203"/>
    <s v="Shipped"/>
    <s v="Motorcycles"/>
    <n v="76"/>
    <n v="18.430000000000007"/>
    <s v="S24_2000"/>
    <s v="Land of Toys Inc."/>
    <n v="2125557818"/>
    <s v="897 Long Airport Avenue"/>
    <s v="NYC"/>
    <n v="10022"/>
    <x v="1"/>
    <s v="Yu"/>
    <s v="Kwai"/>
    <s v="Medium"/>
  </r>
  <r>
    <n v="10328"/>
    <n v="37"/>
    <n v="108.69"/>
    <n v="10"/>
    <n v="4021.53"/>
    <d v="2023-09-12T00:00:00"/>
    <n v="206"/>
    <s v="Shipped"/>
    <s v="Planes"/>
    <n v="99"/>
    <n v="9.6899999999999977"/>
    <s v="S700_2466"/>
    <s v="Rovelli Gifts"/>
    <s v="035-640555"/>
    <s v="Via Ludovico il Moro 22"/>
    <s v="Bergamo"/>
    <n v="24100"/>
    <x v="6"/>
    <s v="Rovelli"/>
    <s v="Giovanni"/>
    <s v="Medium"/>
  </r>
  <r>
    <n v="10327"/>
    <n v="37"/>
    <n v="86.61"/>
    <n v="3"/>
    <n v="3204.57"/>
    <d v="2023-09-10T00:00:00"/>
    <n v="208"/>
    <s v="Resolved"/>
    <s v="Ships"/>
    <n v="99"/>
    <n v="-12.39"/>
    <s v="S700_3962"/>
    <s v="Danish Wholesale Imports"/>
    <s v="31 12 3555"/>
    <s v="Vinb'ltet 34"/>
    <s v="Kobenhavn"/>
    <n v="1734"/>
    <x v="11"/>
    <s v="Petersen"/>
    <s v="Jytte"/>
    <s v="Medium"/>
  </r>
  <r>
    <n v="10327"/>
    <n v="37"/>
    <n v="86.74"/>
    <n v="4"/>
    <n v="3209.38"/>
    <d v="2023-09-10T00:00:00"/>
    <n v="208"/>
    <s v="Resolved"/>
    <s v="Ships"/>
    <n v="54"/>
    <n v="32.739999999999995"/>
    <s v="S72_3212"/>
    <s v="Danish Wholesale Imports"/>
    <s v="31 12 3555"/>
    <s v="Vinb'ltet 34"/>
    <s v="Kobenhavn"/>
    <n v="1734"/>
    <x v="11"/>
    <s v="Petersen"/>
    <s v="Jytte"/>
    <s v="Medium"/>
  </r>
  <r>
    <n v="10321"/>
    <n v="37"/>
    <n v="78.540000000000006"/>
    <n v="14"/>
    <n v="2905.98"/>
    <d v="2023-09-04T00:00:00"/>
    <n v="214"/>
    <s v="Shipped"/>
    <s v="Classic Cars"/>
    <n v="77"/>
    <n v="1.5400000000000063"/>
    <s v="S18_1889"/>
    <s v="FunGiftIdeas.com"/>
    <n v="5085552555"/>
    <s v="1785 First Street"/>
    <s v="New Bedford"/>
    <n v="50553"/>
    <x v="1"/>
    <s v="Benitez"/>
    <s v="Violeta"/>
    <s v="Small"/>
  </r>
  <r>
    <n v="10321"/>
    <n v="37"/>
    <n v="33.229999999999997"/>
    <n v="12"/>
    <n v="1229.51"/>
    <d v="2023-09-04T00:00:00"/>
    <n v="214"/>
    <s v="Shipped"/>
    <s v="Classic Cars"/>
    <n v="37"/>
    <n v="-3.7700000000000031"/>
    <s v="S24_2972"/>
    <s v="FunGiftIdeas.com"/>
    <n v="5085552555"/>
    <s v="1785 First Street"/>
    <s v="New Bedford"/>
    <n v="50553"/>
    <x v="1"/>
    <s v="Benitez"/>
    <s v="Violeta"/>
    <s v="Small"/>
  </r>
  <r>
    <n v="10107"/>
    <n v="37"/>
    <n v="207.22"/>
    <n v="3"/>
    <n v="7667.14"/>
    <d v="2023-09-02T00:00:00"/>
    <n v="216"/>
    <s v="Shipped"/>
    <s v="Motorcycles"/>
    <n v="193"/>
    <n v="14.219999999999999"/>
    <s v="S10_4698"/>
    <s v="Diecast Classics Inc."/>
    <n v="2155551555"/>
    <s v="7586 Pompton St."/>
    <s v="Allentown"/>
    <n v="70267"/>
    <x v="1"/>
    <s v="Yu"/>
    <s v="Kyung"/>
    <s v="Large"/>
  </r>
  <r>
    <n v="10348"/>
    <n v="37"/>
    <n v="161.66"/>
    <n v="1"/>
    <n v="5981.42"/>
    <d v="2023-09-01T00:00:00"/>
    <n v="217"/>
    <s v="Shipped"/>
    <s v="Trucks and Buses"/>
    <n v="127"/>
    <n v="34.659999999999997"/>
    <s v="S24_2300"/>
    <s v="Corrida Auto Replicas, Ltd"/>
    <s v="(91) 555 22 82"/>
    <s v="C/ Araquil, 67"/>
    <s v="Madrid"/>
    <n v="28023"/>
    <x v="8"/>
    <s v="Sommer"/>
    <s v="MartÂ¡n"/>
    <s v="Medium"/>
  </r>
  <r>
    <n v="10315"/>
    <n v="37"/>
    <n v="91.37"/>
    <n v="4"/>
    <n v="3380.69"/>
    <d v="2023-08-29T00:00:00"/>
    <n v="220"/>
    <s v="Shipped"/>
    <s v="Ships"/>
    <n v="99"/>
    <n v="-7.6299999999999955"/>
    <s v="S700_3962"/>
    <s v="La Rochelle Gifts"/>
    <s v="40.67.8555"/>
    <s v="67, rue des Cinquante Otages"/>
    <s v="Nantes"/>
    <n v="44000"/>
    <x v="4"/>
    <s v="Labrune"/>
    <s v="Janine"/>
    <s v="Medium"/>
  </r>
  <r>
    <n v="10312"/>
    <n v="37"/>
    <n v="100.3"/>
    <n v="4"/>
    <n v="3711.1"/>
    <d v="2023-08-21T00:00:00"/>
    <n v="228"/>
    <s v="Shipped"/>
    <s v="Vintage Cars"/>
    <n v="101"/>
    <n v="-0.70000000000000284"/>
    <s v="S18_2949"/>
    <s v="Mini Gifts Distributors Ltd."/>
    <n v="4155551450"/>
    <s v="5677 Strong St."/>
    <s v="San Rafael"/>
    <n v="97562"/>
    <x v="1"/>
    <s v="Nelson"/>
    <s v="Valarie"/>
    <s v="Medium"/>
  </r>
  <r>
    <n v="10310"/>
    <n v="37"/>
    <n v="168.43"/>
    <n v="2"/>
    <n v="6231.91"/>
    <d v="2023-08-16T00:00:00"/>
    <n v="233"/>
    <s v="Shipped"/>
    <s v="Classic Cars"/>
    <n v="141"/>
    <n v="27.430000000000007"/>
    <s v="S18_1129"/>
    <s v="Toms Spezialitten, Ltd"/>
    <s v="0221-5554327"/>
    <s v="Mehrheimerstr. 369"/>
    <s v="Koln"/>
    <n v="50739"/>
    <x v="12"/>
    <s v="Pfalzheim"/>
    <s v="Henriette"/>
    <s v="Medium"/>
  </r>
  <r>
    <n v="10305"/>
    <n v="37"/>
    <n v="201.51"/>
    <n v="9"/>
    <n v="7455.87"/>
    <d v="2023-08-13T00:00:00"/>
    <n v="236"/>
    <s v="Shipped"/>
    <s v="Classic Cars"/>
    <n v="169"/>
    <n v="32.509999999999991"/>
    <s v="S18_3232"/>
    <s v="Marta's Replicas Co."/>
    <n v="6175558555"/>
    <s v="39323 Spinnaker Dr."/>
    <s v="Cambridge"/>
    <n v="51247"/>
    <x v="1"/>
    <s v="Hernandez"/>
    <s v="Marta"/>
    <s v="Large"/>
  </r>
  <r>
    <n v="10304"/>
    <n v="37"/>
    <n v="95.55"/>
    <n v="13"/>
    <n v="3535.35"/>
    <d v="2023-08-11T00:00:00"/>
    <n v="238"/>
    <s v="Shipped"/>
    <s v="Vintage Cars"/>
    <n v="102"/>
    <n v="-6.4500000000000028"/>
    <s v="S18_1342"/>
    <s v="Auto Assoc. &amp; Cie."/>
    <s v="30.59.8555"/>
    <s v="67, avenue de l'Europe"/>
    <s v="Versailles"/>
    <n v="78000"/>
    <x v="4"/>
    <s v="Tonini"/>
    <s v="Daniel"/>
    <s v="Medium"/>
  </r>
  <r>
    <n v="10304"/>
    <n v="37"/>
    <n v="48.52"/>
    <n v="12"/>
    <n v="1795.24"/>
    <d v="2023-08-11T00:00:00"/>
    <n v="238"/>
    <s v="Shipped"/>
    <s v="Vintage Cars"/>
    <n v="53"/>
    <n v="-4.4799999999999969"/>
    <s v="S18_1367"/>
    <s v="Auto Assoc. &amp; Cie."/>
    <s v="30.59.8555"/>
    <s v="67, avenue de l'Europe"/>
    <s v="Versailles"/>
    <n v="78000"/>
    <x v="4"/>
    <s v="Tonini"/>
    <s v="Daniel"/>
    <s v="Small"/>
  </r>
  <r>
    <n v="10107"/>
    <n v="37"/>
    <n v="192.87"/>
    <n v="11"/>
    <n v="7136.19"/>
    <d v="2023-07-08T00:00:00"/>
    <n v="272"/>
    <s v="Shipped"/>
    <s v="Classic Cars"/>
    <n v="214"/>
    <n v="-21.129999999999995"/>
    <s v="S10_1949"/>
    <s v="Scandinavian Gift Ideas"/>
    <s v="0695-34 6555"/>
    <s v="?kergatan 24"/>
    <s v="Boras"/>
    <s v="S-844 67"/>
    <x v="10"/>
    <s v="Larsson"/>
    <s v="Maria"/>
    <s v="Large"/>
  </r>
  <r>
    <n v="10291"/>
    <n v="37"/>
    <n v="50.59"/>
    <n v="14"/>
    <n v="1871.83"/>
    <d v="2023-07-08T00:00:00"/>
    <n v="272"/>
    <s v="Shipped"/>
    <s v="Vintage Cars"/>
    <n v="62"/>
    <n v="-11.409999999999997"/>
    <s v="S18_2957"/>
    <s v="Scandinavian Gift Ideas"/>
    <s v="0695-34 6555"/>
    <s v="?kergatan 24"/>
    <s v="Boras"/>
    <s v="S-844 67"/>
    <x v="10"/>
    <s v="Larsson"/>
    <s v="Maria"/>
    <s v="Small"/>
  </r>
  <r>
    <n v="10285"/>
    <n v="37"/>
    <n v="98.89"/>
    <n v="12"/>
    <n v="3658.93"/>
    <d v="2023-06-27T00:00:00"/>
    <n v="283"/>
    <s v="Shipped"/>
    <s v="Motorcycles"/>
    <n v="99"/>
    <n v="-0.10999999999999943"/>
    <s v="S32_1374"/>
    <s v="Marta's Replicas Co."/>
    <n v="6175558555"/>
    <s v="39323 Spinnaker Dr."/>
    <s v="Cambridge"/>
    <n v="51247"/>
    <x v="1"/>
    <s v="Hernandez"/>
    <s v="Marta"/>
    <s v="Medium"/>
  </r>
  <r>
    <n v="10285"/>
    <n v="37"/>
    <n v="41.03"/>
    <n v="1"/>
    <n v="1518.11"/>
    <d v="2023-06-27T00:00:00"/>
    <n v="283"/>
    <s v="Shipped"/>
    <s v="Motorcycles"/>
    <n v="40"/>
    <n v="1.0300000000000011"/>
    <s v="S32_2206"/>
    <s v="Marta's Replicas Co."/>
    <n v="6175558555"/>
    <s v="39323 Spinnaker Dr."/>
    <s v="Cambridge"/>
    <n v="51247"/>
    <x v="1"/>
    <s v="Hernandez"/>
    <s v="Marta"/>
    <s v="Small"/>
  </r>
  <r>
    <n v="10282"/>
    <n v="37"/>
    <n v="66.78"/>
    <n v="7"/>
    <n v="2470.86"/>
    <d v="2023-06-20T00:00:00"/>
    <n v="290"/>
    <s v="Shipped"/>
    <s v="Trains"/>
    <n v="58"/>
    <n v="8.7800000000000011"/>
    <s v="S50_1514"/>
    <s v="Mini Gifts Distributors Ltd."/>
    <n v="4155551450"/>
    <s v="5677 Strong St."/>
    <s v="San Rafael"/>
    <n v="97562"/>
    <x v="1"/>
    <s v="Nelson"/>
    <s v="Valarie"/>
    <s v="Small"/>
  </r>
  <r>
    <n v="10280"/>
    <n v="37"/>
    <n v="128.4"/>
    <n v="13"/>
    <n v="4750.8"/>
    <d v="2023-06-17T00:00:00"/>
    <n v="293"/>
    <s v="Shipped"/>
    <s v="Vintage Cars"/>
    <n v="127"/>
    <n v="1.4000000000000057"/>
    <s v="S18_2325"/>
    <s v="Amica Models &amp; Co."/>
    <s v="011-4988555"/>
    <s v="Via Monte Bianco 34"/>
    <s v="Torino"/>
    <n v="10100"/>
    <x v="6"/>
    <s v="Accorti"/>
    <s v="Paolo"/>
    <s v="Medium"/>
  </r>
  <r>
    <n v="10275"/>
    <n v="37"/>
    <n v="63.6"/>
    <n v="5"/>
    <n v="2353.1999999999998"/>
    <d v="2023-05-23T00:00:00"/>
    <n v="318"/>
    <s v="Shipped"/>
    <s v="Motorcycles"/>
    <n v="60"/>
    <n v="3.6000000000000014"/>
    <s v="S18_2625"/>
    <s v="La Rochelle Gifts"/>
    <s v="40.67.8555"/>
    <s v="67, rue des Cinquante Otages"/>
    <s v="Nantes"/>
    <n v="44000"/>
    <x v="4"/>
    <s v="Labrune"/>
    <s v="Janine"/>
    <s v="Small"/>
  </r>
  <r>
    <n v="10273"/>
    <n v="37"/>
    <n v="45.86"/>
    <n v="10"/>
    <n v="1696.82"/>
    <d v="2023-05-21T00:00:00"/>
    <n v="320"/>
    <s v="Shipped"/>
    <s v="Ships"/>
    <n v="54"/>
    <n v="-8.14"/>
    <s v="S72_3212"/>
    <s v="Petit Auto"/>
    <s v="(02) 5554 67"/>
    <s v="Rue Joseph-Bens 532"/>
    <s v="Bruxelles"/>
    <s v="B-1180"/>
    <x v="2"/>
    <s v="Dewey"/>
    <s v="Catherine"/>
    <s v="Small"/>
  </r>
  <r>
    <n v="10264"/>
    <n v="37"/>
    <n v="65.099999999999994"/>
    <n v="6"/>
    <n v="2408.6999999999998"/>
    <d v="2023-04-30T00:00:00"/>
    <n v="341"/>
    <s v="Shipped"/>
    <s v="Motorcycles"/>
    <n v="69"/>
    <n v="-3.9000000000000057"/>
    <s v="S24_2360"/>
    <s v="Gifts4AllAges.com"/>
    <n v="6175559555"/>
    <s v="8616 Spinnaker Dr."/>
    <s v="Boston"/>
    <n v="51003"/>
    <x v="1"/>
    <s v="Yoshido"/>
    <s v="Juri"/>
    <s v="Small"/>
  </r>
  <r>
    <n v="10263"/>
    <n v="37"/>
    <n v="62.46"/>
    <n v="7"/>
    <n v="2311.02"/>
    <d v="2023-04-28T00:00:00"/>
    <n v="343"/>
    <s v="Shipped"/>
    <s v="Motorcycles"/>
    <n v="76"/>
    <n v="-13.54"/>
    <s v="S24_2000"/>
    <s v="Gift Depot Inc."/>
    <n v="2035552570"/>
    <s v="25593 South Bay Ln."/>
    <s v="Bridgewater"/>
    <n v="97562"/>
    <x v="1"/>
    <s v="King"/>
    <s v="Julie"/>
    <s v="Small"/>
  </r>
  <r>
    <n v="10257"/>
    <n v="37"/>
    <n v="84.82"/>
    <n v="2"/>
    <n v="3138.34"/>
    <d v="2023-04-14T00:00:00"/>
    <n v="357"/>
    <s v="Shipped"/>
    <s v="Vintage Cars"/>
    <n v="104"/>
    <n v="-19.180000000000007"/>
    <s v="S18_3136"/>
    <s v="The Sharp Gifts Warehouse"/>
    <n v="4085553659"/>
    <s v="3086 Ingle Ln."/>
    <s v="San Jose"/>
    <n v="94217"/>
    <x v="1"/>
    <s v="Frick"/>
    <s v="Sue"/>
    <s v="Medium"/>
  </r>
  <r>
    <n v="10255"/>
    <n v="37"/>
    <n v="45.7"/>
    <n v="2"/>
    <n v="1690.9"/>
    <d v="2023-04-04T00:00:00"/>
    <n v="367"/>
    <s v="Shipped"/>
    <s v="Vintage Cars"/>
    <n v="44"/>
    <n v="1.7000000000000028"/>
    <s v="S24_2022"/>
    <s v="Mini Caravy"/>
    <s v="88.60.1555"/>
    <s v="24, place Kluber"/>
    <s v="Strasbourg"/>
    <n v="67000"/>
    <x v="4"/>
    <s v="Citeaux"/>
    <s v="Frederique"/>
    <s v="Small"/>
  </r>
  <r>
    <n v="10253"/>
    <n v="37"/>
    <n v="139.91999999999999"/>
    <n v="2"/>
    <n v="5177.04"/>
    <d v="2023-04-01T00:00:00"/>
    <n v="370"/>
    <s v="Cancelled"/>
    <s v="Classic Cars"/>
    <n v="132"/>
    <n v="7.9199999999999875"/>
    <s v="S18_2870"/>
    <s v="UK Collectables, Ltd."/>
    <s v="(171) 555-2282"/>
    <s v="Berkeley Gardens 12  Brewery"/>
    <s v="Liverpool"/>
    <s v="WX1 6LT"/>
    <x v="9"/>
    <s v="Devon"/>
    <s v="Elizabeth"/>
    <s v="Medium"/>
  </r>
  <r>
    <n v="10250"/>
    <n v="37"/>
    <n v="74.62"/>
    <n v="5"/>
    <n v="2760.94"/>
    <d v="2023-03-11T00:00:00"/>
    <n v="391"/>
    <s v="Shipped"/>
    <s v="Planes"/>
    <n v="72"/>
    <n v="2.6200000000000045"/>
    <s v="S24_4278"/>
    <s v="The Sharp Gifts Warehouse"/>
    <n v="4085553659"/>
    <s v="3086 Ingle Ln."/>
    <s v="San Jose"/>
    <n v="94217"/>
    <x v="1"/>
    <s v="Frick"/>
    <s v="Sue"/>
    <s v="Small"/>
  </r>
  <r>
    <n v="10245"/>
    <n v="37"/>
    <n v="111.72"/>
    <n v="1"/>
    <n v="4133.6400000000003"/>
    <d v="2023-03-04T00:00:00"/>
    <n v="398"/>
    <s v="Shipped"/>
    <s v="Trucks and Buses"/>
    <n v="96"/>
    <n v="15.719999999999999"/>
    <s v="S32_1268"/>
    <s v="Super Scale Inc."/>
    <n v="2035559545"/>
    <s v="567 North Pendale Street"/>
    <s v="New Haven"/>
    <n v="97823"/>
    <x v="1"/>
    <s v="Murphy"/>
    <s v="Leslie"/>
    <s v="Medium"/>
  </r>
  <r>
    <n v="10240"/>
    <n v="37"/>
    <n v="149.36000000000001"/>
    <n v="2"/>
    <n v="5526.32"/>
    <d v="2023-02-13T00:00:00"/>
    <n v="417"/>
    <s v="Shipped"/>
    <s v="Classic Cars"/>
    <n v="142"/>
    <n v="7.3600000000000136"/>
    <s v="S18_1984"/>
    <s v="Osaka Souveniers Co."/>
    <s v="+81 06 6342 5555"/>
    <s v="Dojima Avanza 4F, 1-6-20 Dojima, Kita-ku"/>
    <s v="Osaka"/>
    <s v="530-0003"/>
    <x v="7"/>
    <s v="Kentary"/>
    <s v="Mory"/>
    <s v="Medium"/>
  </r>
  <r>
    <n v="10240"/>
    <n v="37"/>
    <n v="161.06"/>
    <n v="1"/>
    <n v="5959.22"/>
    <d v="2023-02-13T00:00:00"/>
    <n v="417"/>
    <s v="Shipped"/>
    <s v="Classic Cars"/>
    <n v="141"/>
    <n v="20.060000000000002"/>
    <s v="S18_3685"/>
    <s v="Osaka Souveniers Co."/>
    <s v="+81 06 6342 5555"/>
    <s v="Dojima Avanza 4F, 1-6-20 Dojima, Kita-ku"/>
    <s v="Osaka"/>
    <s v="530-0003"/>
    <x v="7"/>
    <s v="Kentary"/>
    <s v="Mory"/>
    <s v="Medium"/>
  </r>
  <r>
    <n v="10227"/>
    <n v="37"/>
    <n v="57.73"/>
    <n v="12"/>
    <n v="2136.0100000000002"/>
    <d v="2023-01-02T00:00:00"/>
    <n v="459"/>
    <s v="Shipped"/>
    <s v="Classic Cars"/>
    <n v="71"/>
    <n v="-13.270000000000003"/>
    <s v="S18_4933"/>
    <s v="Saveley &amp; Henriot, Co."/>
    <s v="78.32.5555"/>
    <s v="2, rue du Commerce"/>
    <s v="Lyon"/>
    <n v="69004"/>
    <x v="4"/>
    <s v="Saveley"/>
    <s v="Mary"/>
    <s v="Small"/>
  </r>
  <r>
    <n v="10107"/>
    <n v="37"/>
    <n v="77.41"/>
    <n v="10"/>
    <n v="2864.17"/>
    <d v="2022-12-22T00:00:00"/>
    <n v="470"/>
    <s v="Shipped"/>
    <s v="Classic Cars"/>
    <n v="79"/>
    <n v="-1.5900000000000034"/>
    <s v="S12_3990"/>
    <s v="Vida Sport, Ltd"/>
    <s v="0897-034555"/>
    <s v="Grenzacherweg 237"/>
    <s v="Gensve"/>
    <n v="1203"/>
    <x v="13"/>
    <s v="Holz"/>
    <s v="Michael"/>
    <s v="Small"/>
  </r>
  <r>
    <n v="10225"/>
    <n v="37"/>
    <n v="95.69"/>
    <n v="12"/>
    <n v="3540.53"/>
    <d v="2022-12-22T00:00:00"/>
    <n v="470"/>
    <s v="Shipped"/>
    <s v="Classic Cars"/>
    <n v="80"/>
    <n v="15.689999999999998"/>
    <s v="S18_3278"/>
    <s v="Vida Sport, Ltd"/>
    <s v="0897-034555"/>
    <s v="Grenzacherweg 237"/>
    <s v="Gensve"/>
    <n v="1203"/>
    <x v="13"/>
    <s v="Holz"/>
    <s v="Michael"/>
    <s v="Medium"/>
  </r>
  <r>
    <n v="10224"/>
    <n v="37"/>
    <n v="80.34"/>
    <n v="4"/>
    <n v="2972.58"/>
    <d v="2022-12-21T00:00:00"/>
    <n v="471"/>
    <s v="Shipped"/>
    <s v="Motorcycles"/>
    <n v="69"/>
    <n v="11.340000000000003"/>
    <s v="S24_2360"/>
    <s v="Daedalus Designs Imports"/>
    <s v="20.16.1555"/>
    <s v="184, chausse de Tournai"/>
    <s v="Lille"/>
    <n v="59000"/>
    <x v="4"/>
    <s v="Rance"/>
    <s v="Martine"/>
    <s v="Small"/>
  </r>
  <r>
    <n v="10107"/>
    <n v="37"/>
    <n v="107.18"/>
    <n v="1"/>
    <n v="3965.66"/>
    <d v="2022-12-20T00:00:00"/>
    <n v="472"/>
    <s v="Shipped"/>
    <s v="Motorcycles"/>
    <n v="95"/>
    <n v="12.180000000000007"/>
    <s v="S10_1678"/>
    <s v="Australian Collectors, Co."/>
    <s v="03 9520 4555"/>
    <s v="636 St Kilda Road"/>
    <s v="Melbourne"/>
    <n v="3004"/>
    <x v="5"/>
    <s v="Ferguson"/>
    <s v="Peter"/>
    <s v="Medium"/>
  </r>
  <r>
    <n v="10222"/>
    <n v="37"/>
    <n v="87.75"/>
    <n v="1"/>
    <n v="3246.75"/>
    <d v="2022-12-19T00:00:00"/>
    <n v="473"/>
    <s v="Shipped"/>
    <s v="Planes"/>
    <n v="99"/>
    <n v="-11.25"/>
    <s v="S700_2466"/>
    <s v="Collectable Mini Designs Co."/>
    <n v="7605558146"/>
    <s v="361 Furth Circle"/>
    <s v="San Diego"/>
    <n v="91217"/>
    <x v="1"/>
    <s v="Thompson"/>
    <s v="Valarie"/>
    <s v="Medium"/>
  </r>
  <r>
    <n v="10220"/>
    <n v="37"/>
    <n v="136.02000000000001"/>
    <n v="7"/>
    <n v="5032.74"/>
    <d v="2022-12-12T00:00:00"/>
    <n v="480"/>
    <s v="Shipped"/>
    <s v="Classic Cars"/>
    <n v="118"/>
    <n v="18.02000000000001"/>
    <s v="S24_4048"/>
    <s v="Clover Collections, Co."/>
    <s v="+353 1862 1555"/>
    <s v="25 Maiden Lane"/>
    <s v="Dublin"/>
    <n v="2"/>
    <x v="16"/>
    <s v="Cassidy"/>
    <s v="Dean"/>
    <s v="Medium"/>
  </r>
  <r>
    <n v="10220"/>
    <n v="37"/>
    <n v="107.65"/>
    <n v="9"/>
    <n v="3983.05"/>
    <d v="2022-12-12T00:00:00"/>
    <n v="480"/>
    <s v="Shipped"/>
    <s v="Trucks and Buses"/>
    <n v="115"/>
    <n v="-7.3499999999999943"/>
    <s v="S50_1392"/>
    <s v="Clover Collections, Co."/>
    <s v="+353 1862 1555"/>
    <s v="25 Maiden Lane"/>
    <s v="Dublin"/>
    <n v="2"/>
    <x v="16"/>
    <s v="Cassidy"/>
    <s v="Dean"/>
    <s v="Medium"/>
  </r>
  <r>
    <n v="10211"/>
    <n v="37"/>
    <n v="109.19"/>
    <n v="12"/>
    <n v="4040.03"/>
    <d v="2022-11-15T00:00:00"/>
    <n v="507"/>
    <s v="Shipped"/>
    <s v="Motorcycles"/>
    <n v="102"/>
    <n v="7.1899999999999977"/>
    <s v="S32_4485"/>
    <s v="Auto Canal Petit"/>
    <s v="(1) 47.55.6555"/>
    <s v="25, rue Lauriston"/>
    <s v="Paris"/>
    <n v="75016"/>
    <x v="4"/>
    <s v="Perrier"/>
    <s v="Dominique"/>
    <s v="Medium"/>
  </r>
  <r>
    <n v="10208"/>
    <n v="37"/>
    <n v="120.2"/>
    <n v="4"/>
    <n v="4447.3999999999996"/>
    <d v="2022-11-02T00:00:00"/>
    <n v="520"/>
    <s v="Shipped"/>
    <s v="Ships"/>
    <n v="100"/>
    <n v="20.200000000000003"/>
    <s v="S700_3505"/>
    <s v="Saveley &amp; Henriot, Co."/>
    <s v="78.32.5555"/>
    <s v="2, rue du Commerce"/>
    <s v="Lyon"/>
    <n v="69004"/>
    <x v="4"/>
    <s v="Saveley"/>
    <s v="Mary"/>
    <s v="Medium"/>
  </r>
  <r>
    <n v="10207"/>
    <n v="37"/>
    <n v="69.89"/>
    <n v="13"/>
    <n v="2585.9299999999998"/>
    <d v="2022-10-09T00:00:00"/>
    <n v="544"/>
    <s v="Shipped"/>
    <s v="Trucks and Buses"/>
    <n v="60"/>
    <n v="9.89"/>
    <s v="S18_2432"/>
    <s v="Diecast Collectables"/>
    <n v="6175552555"/>
    <s v="6251 Ingle Ln."/>
    <s v="Boston"/>
    <n v="51003"/>
    <x v="1"/>
    <s v="Franco"/>
    <s v="Valarie"/>
    <s v="Small"/>
  </r>
  <r>
    <n v="10206"/>
    <n v="37"/>
    <n v="90.17"/>
    <n v="7"/>
    <n v="3336.29"/>
    <d v="2022-10-05T00:00:00"/>
    <n v="548"/>
    <s v="Shipped"/>
    <s v="Vintage Cars"/>
    <n v="101"/>
    <n v="-10.829999999999998"/>
    <s v="S18_2949"/>
    <s v="Canadian Gift Exchange Network"/>
    <s v="(604) 555-3392"/>
    <s v="1900 Oak St."/>
    <s v="Vancouver"/>
    <s v="V3F 2K1"/>
    <x v="14"/>
    <s v="Tannamuri"/>
    <s v="Yoshi"/>
    <s v="Medium"/>
  </r>
  <r>
    <n v="10194"/>
    <n v="37"/>
    <n v="97.27"/>
    <n v="3"/>
    <n v="3598.99"/>
    <d v="2022-09-25T00:00:00"/>
    <n v="558"/>
    <s v="Shipped"/>
    <s v="Trucks and Buses"/>
    <n v="96"/>
    <n v="1.269999999999996"/>
    <s v="S32_1268"/>
    <s v="Saveley &amp; Henriot, Co."/>
    <s v="78.32.5555"/>
    <s v="2, rue du Commerce"/>
    <s v="Lyon"/>
    <n v="69004"/>
    <x v="4"/>
    <s v="Saveley"/>
    <s v="Mary"/>
    <s v="Medium"/>
  </r>
  <r>
    <n v="10192"/>
    <n v="37"/>
    <n v="69.819999999999993"/>
    <n v="4"/>
    <n v="2583.34"/>
    <d v="2022-09-20T00:00:00"/>
    <n v="563"/>
    <s v="Shipped"/>
    <s v="Classic Cars"/>
    <n v="73"/>
    <n v="-3.1800000000000068"/>
    <s v="S24_1046"/>
    <s v="Online Diecast Creations Co."/>
    <n v="6035558647"/>
    <s v="2304 Long Airport Avenue"/>
    <s v="Nashua"/>
    <n v="62005"/>
    <x v="1"/>
    <s v="Young"/>
    <s v="Valarie"/>
    <s v="Small"/>
  </r>
  <r>
    <n v="10107"/>
    <n v="37"/>
    <n v="122.06"/>
    <n v="6"/>
    <n v="4516.22"/>
    <d v="2022-09-14T00:00:00"/>
    <n v="569"/>
    <s v="Shipped"/>
    <s v="Trucks and Buses"/>
    <n v="118"/>
    <n v="4.0600000000000023"/>
    <s v="S12_4473"/>
    <s v="Iberia Gift Imports, Corp."/>
    <s v="(95) 555 82 82"/>
    <s v="C/ Romero, 33"/>
    <s v="Sevilla"/>
    <n v="41101"/>
    <x v="8"/>
    <s v="Roel"/>
    <s v="Jose Pedro"/>
    <s v="Medium"/>
  </r>
  <r>
    <n v="10185"/>
    <n v="37"/>
    <n v="105.18"/>
    <n v="4"/>
    <n v="3891.66"/>
    <d v="2022-09-14T00:00:00"/>
    <n v="569"/>
    <s v="Shipped"/>
    <s v="Ships"/>
    <n v="100"/>
    <n v="5.1800000000000068"/>
    <s v="S700_3505"/>
    <s v="Mini Creations Ltd."/>
    <n v="5085559555"/>
    <s v="4575 Hillside Dr."/>
    <s v="New Bedford"/>
    <n v="50553"/>
    <x v="1"/>
    <s v="Tam"/>
    <s v="Wing C"/>
    <s v="Medium"/>
  </r>
  <r>
    <n v="10183"/>
    <n v="37"/>
    <n v="89.15"/>
    <n v="9"/>
    <n v="3298.55"/>
    <d v="2022-09-13T00:00:00"/>
    <n v="570"/>
    <s v="Shipped"/>
    <s v="Vintage Cars"/>
    <n v="101"/>
    <n v="-11.849999999999994"/>
    <s v="S18_2949"/>
    <s v="Classic Gift Ideas, Inc"/>
    <n v="2155554695"/>
    <s v="782 First Street"/>
    <s v="Philadelphia"/>
    <n v="71270"/>
    <x v="1"/>
    <s v="Cervantes"/>
    <s v="Francisca"/>
    <s v="Medium"/>
  </r>
  <r>
    <n v="10181"/>
    <n v="37"/>
    <n v="42.67"/>
    <n v="8"/>
    <n v="1578.79"/>
    <d v="2022-09-12T00:00:00"/>
    <n v="571"/>
    <s v="Shipped"/>
    <s v="Classic Cars"/>
    <n v="37"/>
    <n v="5.6700000000000017"/>
    <s v="S24_2972"/>
    <s v="Herkku Gifts"/>
    <s v="+47 2267 3215"/>
    <s v="Drammen 121, PR 744 Sentrum"/>
    <s v="Bergen"/>
    <s v="N 5804"/>
    <x v="17"/>
    <s v="Oeztan"/>
    <s v="Veysel"/>
    <s v="Small"/>
  </r>
  <r>
    <n v="10175"/>
    <n v="37"/>
    <n v="31.12"/>
    <n v="2"/>
    <n v="1151.44"/>
    <d v="2022-09-06T00:00:00"/>
    <n v="577"/>
    <s v="Shipped"/>
    <s v="Classic Cars"/>
    <n v="35"/>
    <n v="-3.879999999999999"/>
    <s v="S24_2840"/>
    <s v="Stylish Desk Decors, Co."/>
    <s v="(171) 555-0297"/>
    <s v="35 King George"/>
    <s v="London"/>
    <s v="WX3 6FW"/>
    <x v="9"/>
    <s v="Brown"/>
    <s v="Ann"/>
    <s v="Small"/>
  </r>
  <r>
    <n v="10161"/>
    <n v="37"/>
    <n v="72.760000000000005"/>
    <n v="5"/>
    <n v="2692.12"/>
    <d v="2022-08-17T00:00:00"/>
    <n v="597"/>
    <s v="Shipped"/>
    <s v="Classic Cars"/>
    <n v="73"/>
    <n v="-0.23999999999999488"/>
    <s v="S24_1046"/>
    <s v="Heintze Collectables"/>
    <s v="86 21 3555"/>
    <s v="Smagsloget 45"/>
    <s v="Aaarhus"/>
    <n v="8200"/>
    <x v="11"/>
    <s v="Ibsen"/>
    <s v="Palle"/>
    <s v="Small"/>
  </r>
  <r>
    <n v="10155"/>
    <n v="37"/>
    <n v="67.930000000000007"/>
    <n v="12"/>
    <n v="2513.41"/>
    <d v="2022-08-06T00:00:00"/>
    <n v="608"/>
    <s v="Shipped"/>
    <s v="Vintage Cars"/>
    <n v="83"/>
    <n v="-15.069999999999993"/>
    <s v="S24_3816"/>
    <s v="Toys of Finland, Co."/>
    <s v="90-224 8555"/>
    <s v="Keskuskatu 45"/>
    <s v="Helsinki"/>
    <n v="21240"/>
    <x v="15"/>
    <s v="Karttunen"/>
    <s v="Matti"/>
    <s v="Small"/>
  </r>
  <r>
    <n v="10301"/>
    <n v="37"/>
    <n v="159.94"/>
    <n v="8"/>
    <n v="5917.78"/>
    <d v="2022-08-05T00:00:00"/>
    <n v="609"/>
    <s v="Shipped"/>
    <s v="Classic Cars"/>
    <n v="141"/>
    <n v="18.939999999999998"/>
    <s v="S18_1129"/>
    <s v="Norway Gifts By Mail, Co."/>
    <s v="+47 2212 1555"/>
    <s v="Drammensveien 126 A, PB 744 Sentrum"/>
    <s v="Oslo"/>
    <s v="N 0106"/>
    <x v="17"/>
    <s v="Klaeboe"/>
    <s v="Jan"/>
    <s v="Medium"/>
  </r>
  <r>
    <n v="10147"/>
    <n v="37"/>
    <n v="119.06"/>
    <n v="9"/>
    <n v="4405.22"/>
    <d v="2022-07-05T00:00:00"/>
    <n v="640"/>
    <s v="Shipped"/>
    <s v="Classic Cars"/>
    <n v="146"/>
    <n v="-26.939999999999998"/>
    <s v="S18_3482"/>
    <s v="Collectables For Less Inc."/>
    <n v="6175558555"/>
    <s v="7825 Douglas Av."/>
    <s v="Brickhaven"/>
    <n v="58339"/>
    <x v="1"/>
    <s v="Nelson"/>
    <s v="Allen"/>
    <s v="Medium"/>
  </r>
  <r>
    <n v="10107"/>
    <n v="37"/>
    <n v="140.35"/>
    <n v="9"/>
    <n v="5192.95"/>
    <d v="2022-06-25T00:00:00"/>
    <n v="650"/>
    <s v="Shipped"/>
    <s v="Motorcycles"/>
    <n v="118"/>
    <n v="22.349999999999994"/>
    <s v="S10_2016"/>
    <s v="Toys4GrownUps.com"/>
    <n v="6265557265"/>
    <s v="78934 Hillside Dr."/>
    <s v="Pasadena"/>
    <n v="90003"/>
    <x v="1"/>
    <s v="Young"/>
    <s v="Julie"/>
    <s v="Medium"/>
  </r>
  <r>
    <n v="10143"/>
    <n v="37"/>
    <n v="50.65"/>
    <n v="10"/>
    <n v="1874.05"/>
    <d v="2022-06-10T00:00:00"/>
    <n v="665"/>
    <s v="Shipped"/>
    <s v="Planes"/>
    <n v="49"/>
    <n v="1.6499999999999986"/>
    <s v="S72_1253"/>
    <s v="Mini Creations Ltd."/>
    <n v="5085559555"/>
    <s v="4575 Hillside Dr."/>
    <s v="New Bedford"/>
    <n v="50553"/>
    <x v="1"/>
    <s v="Tam"/>
    <s v="Wing C"/>
    <s v="Small"/>
  </r>
  <r>
    <n v="10107"/>
    <n v="37"/>
    <n v="199.3"/>
    <n v="11"/>
    <n v="7374.1"/>
    <d v="2022-05-24T00:00:00"/>
    <n v="682"/>
    <s v="Shipped"/>
    <s v="Classic Cars"/>
    <n v="214"/>
    <n v="-14.699999999999989"/>
    <s v="S10_1949"/>
    <s v="Technics Stores Inc."/>
    <n v="6505556809"/>
    <s v="9408 Furth Circle"/>
    <s v="Burlingame"/>
    <n v="94217"/>
    <x v="1"/>
    <s v="Hirano"/>
    <s v="Juri"/>
    <s v="Large"/>
  </r>
  <r>
    <n v="10137"/>
    <n v="37"/>
    <n v="117.48"/>
    <n v="3"/>
    <n v="4346.76"/>
    <d v="2022-05-10T00:00:00"/>
    <n v="696"/>
    <s v="Shipped"/>
    <s v="Classic Cars"/>
    <n v="132"/>
    <n v="-14.519999999999996"/>
    <s v="S18_2870"/>
    <s v="Reims Collectables"/>
    <s v="26.47.1555"/>
    <s v="59 rue de l'Abbaye"/>
    <s v="Reims"/>
    <n v="51100"/>
    <x v="4"/>
    <s v="Henriot"/>
    <s v="Paul"/>
    <s v="Medium"/>
  </r>
  <r>
    <n v="10107"/>
    <n v="37"/>
    <n v="99.82"/>
    <n v="8"/>
    <n v="3693.34"/>
    <d v="2022-03-08T00:00:00"/>
    <n v="759"/>
    <s v="Shipped"/>
    <s v="Classic Cars"/>
    <n v="117"/>
    <n v="-17.180000000000007"/>
    <s v="S12_3380"/>
    <s v="Marseille Mini Autos"/>
    <s v="91.24.4555"/>
    <s v="12, rue des Bouchers"/>
    <s v="Marseille"/>
    <n v="13008"/>
    <x v="4"/>
    <s v="Lebihan"/>
    <s v="Laurence"/>
    <s v="Medium"/>
  </r>
  <r>
    <n v="10110"/>
    <n v="37"/>
    <n v="146.84"/>
    <n v="16"/>
    <n v="5433.08"/>
    <d v="2022-01-18T00:00:00"/>
    <n v="808"/>
    <s v="Shipped"/>
    <s v="Classic Cars"/>
    <n v="124"/>
    <n v="22.840000000000003"/>
    <s v="S18_1589"/>
    <s v="AV Stores, Co."/>
    <s v="(171) 555-1555"/>
    <s v="Fauntleroy Circus"/>
    <s v="Manchester"/>
    <s v="EC2 5NT"/>
    <x v="9"/>
    <s v="Ashworth"/>
    <s v="Victoria"/>
    <s v="Medium"/>
  </r>
  <r>
    <n v="10110"/>
    <n v="37"/>
    <n v="100.66"/>
    <n v="14"/>
    <n v="3724.42"/>
    <d v="2022-01-18T00:00:00"/>
    <n v="808"/>
    <s v="Shipped"/>
    <s v="Classic Cars"/>
    <n v="107"/>
    <n v="-6.3400000000000034"/>
    <s v="S24_3432"/>
    <s v="AV Stores, Co."/>
    <s v="(171) 555-1555"/>
    <s v="Fauntleroy Circus"/>
    <s v="Manchester"/>
    <s v="EC2 5NT"/>
    <x v="9"/>
    <s v="Ashworth"/>
    <s v="Victoria"/>
    <s v="Medium"/>
  </r>
  <r>
    <n v="10107"/>
    <n v="38"/>
    <n v="155.13"/>
    <n v="12"/>
    <n v="5894.94"/>
    <d v="2024-03-31T00:00:00"/>
    <n v="5"/>
    <s v="In Process"/>
    <s v="Classic Cars"/>
    <n v="147"/>
    <n v="8.1299999999999955"/>
    <s v="S10_4962"/>
    <s v="La Rochelle Gifts"/>
    <s v="40.67.8555"/>
    <s v="67, rue des Cinquante Otages"/>
    <s v="Nantes"/>
    <n v="44000"/>
    <x v="4"/>
    <s v="Labrune"/>
    <s v="Janine"/>
    <s v="Medium"/>
  </r>
  <r>
    <n v="10425"/>
    <n v="38"/>
    <n v="99.41"/>
    <n v="7"/>
    <n v="3777.58"/>
    <d v="2024-03-31T00:00:00"/>
    <n v="5"/>
    <s v="In Process"/>
    <s v="Trucks and Buses"/>
    <n v="122"/>
    <n v="-22.590000000000003"/>
    <s v="S18_2319"/>
    <s v="La Rochelle Gifts"/>
    <s v="40.67.8555"/>
    <s v="67, rue des Cinquante Otages"/>
    <s v="Nantes"/>
    <n v="44000"/>
    <x v="4"/>
    <s v="Labrune"/>
    <s v="Janine"/>
    <s v="Medium"/>
  </r>
  <r>
    <n v="10425"/>
    <n v="38"/>
    <n v="113.82"/>
    <n v="13"/>
    <n v="4325.16"/>
    <d v="2024-03-31T00:00:00"/>
    <n v="5"/>
    <s v="In Process"/>
    <s v="Trucks and Buses"/>
    <n v="121"/>
    <n v="-7.1800000000000068"/>
    <s v="S18_4600"/>
    <s v="La Rochelle Gifts"/>
    <s v="40.67.8555"/>
    <s v="67, rue des Cinquante Otages"/>
    <s v="Nantes"/>
    <n v="44000"/>
    <x v="4"/>
    <s v="Labrune"/>
    <s v="Janine"/>
    <s v="Medium"/>
  </r>
  <r>
    <n v="10419"/>
    <n v="38"/>
    <n v="117.48"/>
    <n v="5"/>
    <n v="4464.24"/>
    <d v="2024-03-17T00:00:00"/>
    <n v="19"/>
    <s v="Shipped"/>
    <s v="Classic Cars"/>
    <n v="141"/>
    <n v="-23.519999999999996"/>
    <s v="S18_1129"/>
    <s v="Salzburg Collectables"/>
    <s v="6562-9555"/>
    <s v="Geislweg 14"/>
    <s v="Salzburg"/>
    <n v="5020"/>
    <x v="3"/>
    <s v="Pipps"/>
    <s v="Georg"/>
    <s v="Medium"/>
  </r>
  <r>
    <n v="10401"/>
    <n v="38"/>
    <n v="96.29"/>
    <n v="5"/>
    <n v="3659.02"/>
    <d v="2024-02-03T00:00:00"/>
    <n v="62"/>
    <s v="On Hold"/>
    <s v="Planes"/>
    <n v="109"/>
    <n v="-12.709999999999994"/>
    <s v="S24_1785"/>
    <s v="Tekni Collectables Inc."/>
    <n v="2015559350"/>
    <s v="7476 Moss Rd."/>
    <s v="Newark"/>
    <n v="94019"/>
    <x v="1"/>
    <s v="Brown"/>
    <s v="William"/>
    <s v="Medium"/>
  </r>
  <r>
    <n v="10400"/>
    <n v="38"/>
    <n v="57.2"/>
    <n v="3"/>
    <n v="2173.6"/>
    <d v="2024-02-01T00:00:00"/>
    <n v="64"/>
    <s v="Shipped"/>
    <s v="Vintage Cars"/>
    <n v="65"/>
    <n v="-7.7999999999999972"/>
    <s v="S24_3420"/>
    <s v="The Sharp Gifts Warehouse"/>
    <n v="4085553659"/>
    <s v="3086 Ingle Ln."/>
    <s v="San Jose"/>
    <n v="94217"/>
    <x v="1"/>
    <s v="Frick"/>
    <s v="Sue"/>
    <s v="Small"/>
  </r>
  <r>
    <n v="10383"/>
    <n v="38"/>
    <n v="140.55000000000001"/>
    <n v="1"/>
    <n v="5340.9"/>
    <d v="2023-12-22T00:00:00"/>
    <n v="105"/>
    <s v="Shipped"/>
    <s v="Classic Cars"/>
    <n v="143"/>
    <n v="-2.4499999999999886"/>
    <s v="S18_4027"/>
    <s v="Euro Shopping Channel"/>
    <s v="(91) 555 94 44"/>
    <s v="C/ Moralzarzal, 86"/>
    <s v="Madrid"/>
    <n v="28034"/>
    <x v="8"/>
    <s v="Freyre"/>
    <s v="Diego"/>
    <s v="Medium"/>
  </r>
  <r>
    <n v="10383"/>
    <n v="38"/>
    <n v="60.06"/>
    <n v="10"/>
    <n v="2282.2800000000002"/>
    <d v="2023-12-22T00:00:00"/>
    <n v="105"/>
    <s v="Shipped"/>
    <s v="Trains"/>
    <n v="58"/>
    <n v="2.0600000000000023"/>
    <s v="S50_1514"/>
    <s v="Euro Shopping Channel"/>
    <s v="(91) 555 94 44"/>
    <s v="C/ Moralzarzal, 86"/>
    <s v="Madrid"/>
    <n v="28034"/>
    <x v="8"/>
    <s v="Freyre"/>
    <s v="Diego"/>
    <s v="Small"/>
  </r>
  <r>
    <n v="10374"/>
    <n v="38"/>
    <n v="110.45"/>
    <n v="6"/>
    <n v="4197.1000000000004"/>
    <d v="2023-12-02T00:00:00"/>
    <n v="125"/>
    <s v="Shipped"/>
    <s v="Motorcycles"/>
    <n v="112"/>
    <n v="-1.5499999999999972"/>
    <s v="S24_1578"/>
    <s v="Australian Gift Network, Co"/>
    <s v="61-7-3844-6555"/>
    <s v="31 Duncan St. West End"/>
    <s v="South Brisbane"/>
    <n v="4101"/>
    <x v="5"/>
    <s v="Calaghan"/>
    <s v="Tony"/>
    <s v="Medium"/>
  </r>
  <r>
    <n v="10373"/>
    <n v="38"/>
    <n v="70.44"/>
    <n v="7"/>
    <n v="2676.72"/>
    <d v="2023-12-01T00:00:00"/>
    <n v="126"/>
    <s v="Shipped"/>
    <s v="Planes"/>
    <n v="68"/>
    <n v="2.4399999999999977"/>
    <s v="S24_2841"/>
    <s v="Oulu Toy Supplies, Inc."/>
    <s v="981-443655"/>
    <s v="Torikatu 38"/>
    <s v="Oulu"/>
    <n v="90110"/>
    <x v="15"/>
    <s v="Koskitalo"/>
    <s v="Pirkko"/>
    <s v="Small"/>
  </r>
  <r>
    <n v="10367"/>
    <n v="38"/>
    <n v="38.5"/>
    <n v="11"/>
    <n v="1463"/>
    <d v="2023-11-12T00:00:00"/>
    <n v="145"/>
    <s v="Resolved"/>
    <s v="Classic Cars"/>
    <n v="50"/>
    <n v="-11.5"/>
    <s v="S24_1628"/>
    <s v="Toys4GrownUps.com"/>
    <n v="6265557265"/>
    <s v="78934 Hillside Dr."/>
    <s v="Pasadena"/>
    <n v="90003"/>
    <x v="1"/>
    <s v="Young"/>
    <s v="Julie"/>
    <s v="Small"/>
  </r>
  <r>
    <n v="10355"/>
    <n v="38"/>
    <n v="39.83"/>
    <n v="10"/>
    <n v="1513.54"/>
    <d v="2023-10-07T00:00:00"/>
    <n v="181"/>
    <s v="Shipped"/>
    <s v="Motorcycles"/>
    <n v="40"/>
    <n v="-0.17000000000000171"/>
    <s v="S32_2206"/>
    <s v="Euro Shopping Channel"/>
    <s v="(91) 555 94 44"/>
    <s v="C/ Moralzarzal, 86"/>
    <s v="Madrid"/>
    <n v="28034"/>
    <x v="8"/>
    <s v="Freyre"/>
    <s v="Diego"/>
    <s v="Small"/>
  </r>
  <r>
    <n v="10351"/>
    <n v="38"/>
    <n v="68.38"/>
    <n v="4"/>
    <n v="2598.44"/>
    <d v="2023-10-03T00:00:00"/>
    <n v="185"/>
    <s v="Shipped"/>
    <s v="Vintage Cars"/>
    <n v="65"/>
    <n v="3.3799999999999955"/>
    <s v="S24_3420"/>
    <s v="Stylish Desk Decors, Co."/>
    <s v="(171) 555-0297"/>
    <s v="35 King George"/>
    <s v="London"/>
    <s v="WX3 6FW"/>
    <x v="9"/>
    <s v="Brown"/>
    <s v="Ann"/>
    <s v="Small"/>
  </r>
  <r>
    <n v="10349"/>
    <n v="38"/>
    <n v="176.83"/>
    <n v="8"/>
    <n v="6719.54"/>
    <d v="2023-10-01T00:00:00"/>
    <n v="187"/>
    <s v="Shipped"/>
    <s v="Classic Cars"/>
    <n v="163"/>
    <n v="13.830000000000013"/>
    <s v="S18_2238"/>
    <s v="Muscle Machine Inc"/>
    <n v="2125557413"/>
    <s v="4092 Furth Circle"/>
    <s v="NYC"/>
    <n v="10022"/>
    <x v="1"/>
    <s v="Young"/>
    <s v="Jeff"/>
    <s v="Medium"/>
  </r>
  <r>
    <n v="10349"/>
    <n v="38"/>
    <n v="137.46"/>
    <n v="7"/>
    <n v="5223.4799999999996"/>
    <d v="2023-10-01T00:00:00"/>
    <n v="187"/>
    <s v="Shipped"/>
    <s v="Trucks and Buses"/>
    <n v="122"/>
    <n v="15.460000000000008"/>
    <s v="S18_2319"/>
    <s v="Muscle Machine Inc"/>
    <n v="2125557413"/>
    <s v="4092 Furth Circle"/>
    <s v="NYC"/>
    <n v="10022"/>
    <x v="1"/>
    <s v="Young"/>
    <s v="Jeff"/>
    <s v="Medium"/>
  </r>
  <r>
    <n v="10342"/>
    <n v="38"/>
    <n v="165.17"/>
    <n v="11"/>
    <n v="6276.46"/>
    <d v="2023-09-24T00:00:00"/>
    <n v="194"/>
    <s v="Shipped"/>
    <s v="Classic Cars"/>
    <n v="148"/>
    <n v="17.169999999999987"/>
    <s v="S18_4721"/>
    <s v="Australian Collectors, Co."/>
    <s v="03 9520 4555"/>
    <s v="636 St Kilda Road"/>
    <s v="Melbourne"/>
    <n v="3004"/>
    <x v="5"/>
    <s v="Ferguson"/>
    <s v="Peter"/>
    <s v="Medium"/>
  </r>
  <r>
    <n v="10341"/>
    <n v="38"/>
    <n v="123.22"/>
    <n v="3"/>
    <n v="4682.3599999999997"/>
    <d v="2023-09-24T00:00:00"/>
    <n v="194"/>
    <s v="Shipped"/>
    <s v="Motorcycles"/>
    <n v="81"/>
    <n v="42.22"/>
    <s v="S50_4713"/>
    <s v="Salzburg Collectables"/>
    <s v="6562-9555"/>
    <s v="Geislweg 14"/>
    <s v="Salzburg"/>
    <n v="5020"/>
    <x v="3"/>
    <s v="Pipps"/>
    <s v="Georg"/>
    <s v="Medium"/>
  </r>
  <r>
    <n v="10107"/>
    <n v="38"/>
    <n v="167.7"/>
    <n v="3"/>
    <n v="6372.6"/>
    <d v="2023-09-20T00:00:00"/>
    <n v="198"/>
    <s v="Shipped"/>
    <s v="Trucks and Buses"/>
    <n v="118"/>
    <n v="49.699999999999989"/>
    <s v="S12_4473"/>
    <s v="La Corne D'abondance, Co."/>
    <s v="(1) 42.34.2555"/>
    <s v="265, boulevard Charonne"/>
    <s v="Paris"/>
    <n v="75012"/>
    <x v="4"/>
    <s v="Bertrand"/>
    <s v="Marie"/>
    <s v="Medium"/>
  </r>
  <r>
    <n v="10332"/>
    <n v="38"/>
    <n v="84.25"/>
    <n v="9"/>
    <n v="3201.5"/>
    <d v="2023-09-17T00:00:00"/>
    <n v="201"/>
    <s v="Shipped"/>
    <s v="Vintage Cars"/>
    <n v="60"/>
    <n v="24.25"/>
    <s v="S18_2248"/>
    <s v="AV Stores, Co."/>
    <s v="(171) 555-1555"/>
    <s v="Fauntleroy Circus"/>
    <s v="Manchester"/>
    <s v="EC2 5NT"/>
    <x v="9"/>
    <s v="Ashworth"/>
    <s v="Victoria"/>
    <s v="Medium"/>
  </r>
  <r>
    <n v="10329"/>
    <n v="38"/>
    <n v="138.58000000000001"/>
    <n v="12"/>
    <n v="5266.04"/>
    <d v="2023-09-15T00:00:00"/>
    <n v="203"/>
    <s v="Shipped"/>
    <s v="Motorcycles"/>
    <n v="60"/>
    <n v="78.580000000000013"/>
    <s v="S18_2625"/>
    <s v="Land of Toys Inc."/>
    <n v="2125557818"/>
    <s v="897 Long Airport Avenue"/>
    <s v="NYC"/>
    <n v="10022"/>
    <x v="1"/>
    <s v="Yu"/>
    <s v="Kwai"/>
    <s v="Medium"/>
  </r>
  <r>
    <n v="10329"/>
    <n v="38"/>
    <n v="59.1"/>
    <n v="10"/>
    <n v="2245.8000000000002"/>
    <d v="2023-09-15T00:00:00"/>
    <n v="203"/>
    <s v="Shipped"/>
    <s v="Classic Cars"/>
    <n v="80"/>
    <n v="-20.9"/>
    <s v="S18_3278"/>
    <s v="Land of Toys Inc."/>
    <n v="2125557818"/>
    <s v="897 Long Airport Avenue"/>
    <s v="NYC"/>
    <n v="10022"/>
    <x v="1"/>
    <s v="Yu"/>
    <s v="Kwai"/>
    <s v="Small"/>
  </r>
  <r>
    <n v="10324"/>
    <n v="38"/>
    <n v="179.79"/>
    <n v="6"/>
    <n v="6832.02"/>
    <d v="2023-09-05T00:00:00"/>
    <n v="213"/>
    <s v="Shipped"/>
    <s v="Vintage Cars"/>
    <n v="50"/>
    <n v="129.79"/>
    <s v="S18_4668"/>
    <s v="Vitachrome Inc."/>
    <n v="2125551500"/>
    <s v="2678 Kingston Rd."/>
    <s v="NYC"/>
    <n v="10022"/>
    <x v="1"/>
    <s v="Frick"/>
    <s v="Michael"/>
    <s v="Medium"/>
  </r>
  <r>
    <n v="10325"/>
    <n v="38"/>
    <n v="232.74"/>
    <n v="3"/>
    <n v="8844.1200000000008"/>
    <d v="2023-09-05T00:00:00"/>
    <n v="213"/>
    <s v="Shipped"/>
    <s v="Trucks and Buses"/>
    <n v="54"/>
    <n v="178.74"/>
    <s v="S32_2509"/>
    <s v="Baane Mini Imports"/>
    <s v="07-98 9555"/>
    <s v="Erling Skakkes gate 78"/>
    <s v="Stavern"/>
    <n v="4110"/>
    <x v="17"/>
    <s v="Bergulfsen"/>
    <s v="Jonas"/>
    <s v="Large"/>
  </r>
  <r>
    <n v="10325"/>
    <n v="38"/>
    <n v="136.59"/>
    <n v="4"/>
    <n v="5190.42"/>
    <d v="2023-09-05T00:00:00"/>
    <n v="213"/>
    <s v="Shipped"/>
    <s v="Trucks and Buses"/>
    <n v="115"/>
    <n v="21.590000000000003"/>
    <s v="S50_1392"/>
    <s v="Baane Mini Imports"/>
    <s v="07-98 9555"/>
    <s v="Erling Skakkes gate 78"/>
    <s v="Stavern"/>
    <n v="4110"/>
    <x v="17"/>
    <s v="Bergulfsen"/>
    <s v="Jonas"/>
    <s v="Medium"/>
  </r>
  <r>
    <n v="10107"/>
    <n v="38"/>
    <n v="73.42"/>
    <n v="4"/>
    <n v="2789.96"/>
    <d v="2023-09-03T00:00:00"/>
    <n v="215"/>
    <s v="Shipped"/>
    <s v="Classic Cars"/>
    <n v="79"/>
    <n v="-5.5799999999999983"/>
    <s v="S12_3990"/>
    <s v="Volvo Model Replicas, Co"/>
    <s v="0921-12 3555"/>
    <s v="BerguvsvÂ„gen  8"/>
    <s v="Lule"/>
    <s v="S-958 22"/>
    <x v="10"/>
    <s v="Berglund"/>
    <s v="Christina"/>
    <s v="Small"/>
  </r>
  <r>
    <n v="10107"/>
    <n v="38"/>
    <n v="209.88"/>
    <n v="5"/>
    <n v="7975.44"/>
    <d v="2023-08-22T00:00:00"/>
    <n v="227"/>
    <s v="Shipped"/>
    <s v="Classic Cars"/>
    <n v="207"/>
    <n v="2.8799999999999955"/>
    <s v="S12_1108"/>
    <s v="Heintze Collectables"/>
    <s v="86 21 3555"/>
    <s v="Smagsloget 45"/>
    <s v="Aaarhus"/>
    <n v="8200"/>
    <x v="11"/>
    <s v="Ibsen"/>
    <s v="Palle"/>
    <s v="Large"/>
  </r>
  <r>
    <n v="10314"/>
    <n v="38"/>
    <n v="105.27"/>
    <n v="10"/>
    <n v="4000.26"/>
    <d v="2023-08-22T00:00:00"/>
    <n v="227"/>
    <s v="Shipped"/>
    <s v="Classic Cars"/>
    <n v="118"/>
    <n v="-12.730000000000004"/>
    <s v="S24_4048"/>
    <s v="Heintze Collectables"/>
    <s v="86 21 3555"/>
    <s v="Smagsloget 45"/>
    <s v="Aaarhus"/>
    <n v="8200"/>
    <x v="11"/>
    <s v="Ibsen"/>
    <s v="Palle"/>
    <s v="Medium"/>
  </r>
  <r>
    <n v="10313"/>
    <n v="38"/>
    <n v="45.45"/>
    <n v="1"/>
    <n v="1727.1"/>
    <d v="2023-08-22T00:00:00"/>
    <n v="227"/>
    <s v="Shipped"/>
    <s v="Trucks and Buses"/>
    <n v="54"/>
    <n v="-8.5499999999999972"/>
    <s v="S32_2509"/>
    <s v="Canadian Gift Exchange Network"/>
    <s v="(604) 555-3392"/>
    <s v="1900 Oak St."/>
    <s v="Vancouver"/>
    <s v="V3F 2K1"/>
    <x v="14"/>
    <s v="Tannamuri"/>
    <s v="Yoshi"/>
    <s v="Small"/>
  </r>
  <r>
    <n v="10314"/>
    <n v="38"/>
    <n v="61.51"/>
    <n v="7"/>
    <n v="2337.38"/>
    <d v="2023-08-22T00:00:00"/>
    <n v="227"/>
    <s v="Shipped"/>
    <s v="Trains"/>
    <n v="58"/>
    <n v="3.509999999999998"/>
    <s v="S50_1514"/>
    <s v="Heintze Collectables"/>
    <s v="86 21 3555"/>
    <s v="Smagsloget 45"/>
    <s v="Aaarhus"/>
    <n v="8200"/>
    <x v="11"/>
    <s v="Ibsen"/>
    <s v="Palle"/>
    <s v="Small"/>
  </r>
  <r>
    <n v="10312"/>
    <n v="38"/>
    <n v="117.29"/>
    <n v="5"/>
    <n v="4457.0200000000004"/>
    <d v="2023-08-21T00:00:00"/>
    <n v="228"/>
    <s v="Shipped"/>
    <s v="Vintage Cars"/>
    <n v="104"/>
    <n v="13.290000000000006"/>
    <s v="S18_3136"/>
    <s v="Mini Gifts Distributors Ltd."/>
    <n v="4155551450"/>
    <s v="5677 Strong St."/>
    <s v="San Rafael"/>
    <n v="97562"/>
    <x v="1"/>
    <s v="Nelson"/>
    <s v="Valarie"/>
    <s v="Medium"/>
  </r>
  <r>
    <n v="10310"/>
    <n v="38"/>
    <n v="56.94"/>
    <n v="9"/>
    <n v="2163.7199999999998"/>
    <d v="2023-08-16T00:00:00"/>
    <n v="233"/>
    <s v="Shipped"/>
    <s v="Classic Cars"/>
    <n v="61"/>
    <n v="-4.0600000000000023"/>
    <s v="S24_3371"/>
    <s v="Toms Spezialitten, Ltd"/>
    <s v="0221-5554327"/>
    <s v="Mehrheimerstr. 369"/>
    <s v="Koln"/>
    <n v="50739"/>
    <x v="12"/>
    <s v="Pfalzheim"/>
    <s v="Henriette"/>
    <s v="Small"/>
  </r>
  <r>
    <n v="10306"/>
    <n v="38"/>
    <n v="91.81"/>
    <n v="10"/>
    <n v="3488.78"/>
    <d v="2023-08-14T00:00:00"/>
    <n v="235"/>
    <s v="Shipped"/>
    <s v="Ships"/>
    <n v="86"/>
    <n v="5.8100000000000023"/>
    <s v="S700_1938"/>
    <s v="AV Stores, Co."/>
    <s v="(171) 555-1555"/>
    <s v="Fauntleroy Circus"/>
    <s v="Manchester"/>
    <s v="EC2 5NT"/>
    <x v="9"/>
    <s v="Ashworth"/>
    <s v="Victoria"/>
    <s v="Medium"/>
  </r>
  <r>
    <n v="10107"/>
    <n v="38"/>
    <n v="175.81"/>
    <n v="13"/>
    <n v="6680.78"/>
    <d v="2023-08-13T00:00:00"/>
    <n v="236"/>
    <s v="Shipped"/>
    <s v="Classic Cars"/>
    <n v="147"/>
    <n v="28.810000000000002"/>
    <s v="S10_4962"/>
    <s v="Marta's Replicas Co."/>
    <n v="6175558555"/>
    <s v="39323 Spinnaker Dr."/>
    <s v="Cambridge"/>
    <n v="51247"/>
    <x v="1"/>
    <s v="Hernandez"/>
    <s v="Marta"/>
    <s v="Medium"/>
  </r>
  <r>
    <n v="10107"/>
    <n v="38"/>
    <n v="125.61"/>
    <n v="5"/>
    <n v="4773.18"/>
    <d v="2023-08-13T00:00:00"/>
    <n v="236"/>
    <s v="Shipped"/>
    <s v="Trucks and Buses"/>
    <n v="118"/>
    <n v="7.6099999999999994"/>
    <s v="S12_4473"/>
    <s v="Marta's Replicas Co."/>
    <n v="6175558555"/>
    <s v="39323 Spinnaker Dr."/>
    <s v="Cambridge"/>
    <n v="51247"/>
    <x v="1"/>
    <s v="Hernandez"/>
    <s v="Marta"/>
    <s v="Medium"/>
  </r>
  <r>
    <n v="10304"/>
    <n v="38"/>
    <n v="104.17"/>
    <n v="11"/>
    <n v="3958.46"/>
    <d v="2023-08-11T00:00:00"/>
    <n v="238"/>
    <s v="Shipped"/>
    <s v="Vintage Cars"/>
    <n v="99"/>
    <n v="5.1700000000000017"/>
    <s v="S18_3320"/>
    <s v="Auto Assoc. &amp; Cie."/>
    <s v="30.59.8555"/>
    <s v="67, avenue de l'Europe"/>
    <s v="Versailles"/>
    <n v="78000"/>
    <x v="4"/>
    <s v="Tonini"/>
    <s v="Daniel"/>
    <s v="Medium"/>
  </r>
  <r>
    <n v="10299"/>
    <n v="38"/>
    <n v="115.32"/>
    <n v="7"/>
    <n v="4382.16"/>
    <d v="2023-07-30T00:00:00"/>
    <n v="250"/>
    <s v="Shipped"/>
    <s v="Motorcycles"/>
    <n v="102"/>
    <n v="13.319999999999993"/>
    <s v="S32_4485"/>
    <s v="Toys of Finland, Co."/>
    <s v="90-224 8555"/>
    <s v="Keskuskatu 45"/>
    <s v="Helsinki"/>
    <n v="21240"/>
    <x v="15"/>
    <s v="Karttunen"/>
    <s v="Matti"/>
    <s v="Medium"/>
  </r>
  <r>
    <n v="10289"/>
    <n v="38"/>
    <n v="120.21"/>
    <n v="2"/>
    <n v="4567.9799999999996"/>
    <d v="2023-07-03T00:00:00"/>
    <n v="277"/>
    <s v="Shipped"/>
    <s v="Vintage Cars"/>
    <n v="102"/>
    <n v="18.209999999999994"/>
    <s v="S18_1342"/>
    <s v="Herkku Gifts"/>
    <s v="+47 2267 3215"/>
    <s v="Drammen 121, PR 744 Sentrum"/>
    <s v="Bergen"/>
    <s v="N 5804"/>
    <x v="17"/>
    <s v="Oeztan"/>
    <s v="Veysel"/>
    <s v="Medium"/>
  </r>
  <r>
    <n v="10286"/>
    <n v="38"/>
    <n v="57.2"/>
    <n v="1"/>
    <n v="2173.6"/>
    <d v="2023-06-28T00:00:00"/>
    <n v="282"/>
    <s v="Shipped"/>
    <s v="Motorcycles"/>
    <n v="62"/>
    <n v="-4.7999999999999972"/>
    <s v="S18_3782"/>
    <s v="La Corne D'abondance, Co."/>
    <s v="(1) 42.34.2555"/>
    <s v="265, boulevard Charonne"/>
    <s v="Paris"/>
    <n v="75012"/>
    <x v="4"/>
    <s v="Bertrand"/>
    <s v="Marie"/>
    <s v="Small"/>
  </r>
  <r>
    <n v="10285"/>
    <n v="38"/>
    <n v="59.56"/>
    <n v="3"/>
    <n v="2263.2800000000002"/>
    <d v="2023-06-27T00:00:00"/>
    <n v="283"/>
    <s v="Shipped"/>
    <s v="Motorcycles"/>
    <n v="69"/>
    <n v="-9.4399999999999977"/>
    <s v="S24_2360"/>
    <s v="Marta's Replicas Co."/>
    <n v="6175558555"/>
    <s v="39323 Spinnaker Dr."/>
    <s v="Cambridge"/>
    <n v="51247"/>
    <x v="1"/>
    <s v="Hernandez"/>
    <s v="Marta"/>
    <s v="Small"/>
  </r>
  <r>
    <n v="10282"/>
    <n v="38"/>
    <n v="113.44"/>
    <n v="12"/>
    <n v="4310.72"/>
    <d v="2023-06-20T00:00:00"/>
    <n v="290"/>
    <s v="Shipped"/>
    <s v="Trucks and Buses"/>
    <n v="115"/>
    <n v="-1.5600000000000023"/>
    <s v="S50_1392"/>
    <s v="Mini Gifts Distributors Ltd."/>
    <n v="4155551450"/>
    <s v="5677 Strong St."/>
    <s v="San Rafael"/>
    <n v="97562"/>
    <x v="1"/>
    <s v="Nelson"/>
    <s v="Valarie"/>
    <s v="Medium"/>
  </r>
  <r>
    <n v="10283"/>
    <n v="38"/>
    <n v="89.38"/>
    <n v="11"/>
    <n v="3396.44"/>
    <d v="2023-06-20T00:00:00"/>
    <n v="290"/>
    <s v="Shipped"/>
    <s v="Ships"/>
    <n v="99"/>
    <n v="-9.6200000000000045"/>
    <s v="S700_3962"/>
    <s v="Royal Canadian Collectables, Ltd."/>
    <s v="(604) 555-4555"/>
    <s v="23 Tsawassen Blvd."/>
    <s v="Tsawassen"/>
    <s v="T2F 8M4"/>
    <x v="14"/>
    <s v="Lincoln"/>
    <s v="Elizabeth"/>
    <s v="Medium"/>
  </r>
  <r>
    <n v="10107"/>
    <n v="38"/>
    <n v="83.79"/>
    <n v="4"/>
    <n v="3184.02"/>
    <d v="2023-06-02T00:00:00"/>
    <n v="308"/>
    <s v="Shipped"/>
    <s v="Classic Cars"/>
    <n v="79"/>
    <n v="4.7900000000000063"/>
    <s v="S12_3990"/>
    <s v="Online Mini Collectables"/>
    <n v="6175557555"/>
    <s v="7635 Spinnaker Dr."/>
    <s v="Brickhaven"/>
    <n v="58339"/>
    <x v="1"/>
    <s v="Barajas"/>
    <s v="Miguel"/>
    <s v="Medium"/>
  </r>
  <r>
    <n v="10276"/>
    <n v="38"/>
    <n v="69.959999999999994"/>
    <n v="6"/>
    <n v="2658.48"/>
    <d v="2023-06-02T00:00:00"/>
    <n v="308"/>
    <s v="Shipped"/>
    <s v="Classic Cars"/>
    <n v="80"/>
    <n v="-10.040000000000006"/>
    <s v="S18_3278"/>
    <s v="Online Mini Collectables"/>
    <n v="6175557555"/>
    <s v="7635 Spinnaker Dr."/>
    <s v="Brickhaven"/>
    <n v="58339"/>
    <x v="1"/>
    <s v="Barajas"/>
    <s v="Miguel"/>
    <s v="Small"/>
  </r>
  <r>
    <n v="10276"/>
    <n v="38"/>
    <n v="113.28"/>
    <n v="13"/>
    <n v="4304.6400000000003"/>
    <d v="2023-06-02T00:00:00"/>
    <n v="308"/>
    <s v="Shipped"/>
    <s v="Motorcycles"/>
    <n v="102"/>
    <n v="11.280000000000001"/>
    <s v="S32_4485"/>
    <s v="Online Mini Collectables"/>
    <n v="6175557555"/>
    <s v="7635 Spinnaker Dr."/>
    <s v="Brickhaven"/>
    <n v="58339"/>
    <x v="1"/>
    <s v="Barajas"/>
    <s v="Miguel"/>
    <s v="Medium"/>
  </r>
  <r>
    <n v="10275"/>
    <n v="38"/>
    <n v="45.39"/>
    <n v="13"/>
    <n v="1724.82"/>
    <d v="2023-05-23T00:00:00"/>
    <n v="318"/>
    <s v="Shipped"/>
    <s v="Vintage Cars"/>
    <n v="43"/>
    <n v="2.3900000000000006"/>
    <s v="S50_1341"/>
    <s v="La Rochelle Gifts"/>
    <s v="40.67.8555"/>
    <s v="67, rue des Cinquante Otages"/>
    <s v="Nantes"/>
    <n v="44000"/>
    <x v="4"/>
    <s v="Labrune"/>
    <s v="Janine"/>
    <s v="Small"/>
  </r>
  <r>
    <n v="10271"/>
    <n v="38"/>
    <n v="41.72"/>
    <n v="6"/>
    <n v="1585.36"/>
    <d v="2023-05-20T00:00:00"/>
    <n v="321"/>
    <s v="Shipped"/>
    <s v="Classic Cars"/>
    <n v="35"/>
    <n v="6.7199999999999989"/>
    <s v="S24_2840"/>
    <s v="Mini Gifts Distributors Ltd."/>
    <n v="4155551450"/>
    <s v="5677 Strong St."/>
    <s v="San Rafael"/>
    <n v="97562"/>
    <x v="1"/>
    <s v="Nelson"/>
    <s v="Valarie"/>
    <s v="Small"/>
  </r>
  <r>
    <n v="10270"/>
    <n v="38"/>
    <n v="125.66"/>
    <n v="11"/>
    <n v="4775.08"/>
    <d v="2023-05-19T00:00:00"/>
    <n v="322"/>
    <s v="Shipped"/>
    <s v="Vintage Cars"/>
    <n v="104"/>
    <n v="21.659999999999997"/>
    <s v="S18_3136"/>
    <s v="Souveniers And Things Co."/>
    <s v="+61 2 9495 8555"/>
    <s v="Monitor Money Building, 815 Pacific Hwy"/>
    <s v="Chatswood"/>
    <n v="2067"/>
    <x v="5"/>
    <s v="Huxley"/>
    <s v="Adrian"/>
    <s v="Medium"/>
  </r>
  <r>
    <n v="10270"/>
    <n v="38"/>
    <n v="141.66"/>
    <n v="3"/>
    <n v="5383.08"/>
    <d v="2023-05-19T00:00:00"/>
    <n v="322"/>
    <s v="Shipped"/>
    <s v="Trucks and Buses"/>
    <n v="121"/>
    <n v="20.659999999999997"/>
    <s v="S18_4600"/>
    <s v="Souveniers And Things Co."/>
    <s v="+61 2 9495 8555"/>
    <s v="Monitor Money Building, 815 Pacific Hwy"/>
    <s v="Chatswood"/>
    <n v="2067"/>
    <x v="5"/>
    <s v="Huxley"/>
    <s v="Adrian"/>
    <s v="Medium"/>
  </r>
  <r>
    <n v="10267"/>
    <n v="38"/>
    <n v="87.24"/>
    <n v="3"/>
    <n v="3315.12"/>
    <d v="2023-05-07T00:00:00"/>
    <n v="334"/>
    <s v="Shipped"/>
    <s v="Classic Cars"/>
    <n v="90"/>
    <n v="-2.7600000000000051"/>
    <s v="S24_2766"/>
    <s v="Muscle Machine Inc"/>
    <n v="2125557413"/>
    <s v="4092 Furth Circle"/>
    <s v="NYC"/>
    <n v="10022"/>
    <x v="1"/>
    <s v="Young"/>
    <s v="Jeff"/>
    <s v="Medium"/>
  </r>
  <r>
    <n v="10252"/>
    <n v="38"/>
    <n v="87.31"/>
    <n v="3"/>
    <n v="3317.78"/>
    <d v="2023-03-26T00:00:00"/>
    <n v="376"/>
    <s v="Shipped"/>
    <s v="Classic Cars"/>
    <n v="80"/>
    <n v="7.3100000000000023"/>
    <s v="S24_4620"/>
    <s v="Auto Canal Petit"/>
    <s v="(1) 47.55.6555"/>
    <s v="25, rue Lauriston"/>
    <s v="Paris"/>
    <n v="75016"/>
    <x v="4"/>
    <s v="Perrier"/>
    <s v="Dominique"/>
    <s v="Medium"/>
  </r>
  <r>
    <n v="10250"/>
    <n v="38"/>
    <n v="62.19"/>
    <n v="12"/>
    <n v="2363.2199999999998"/>
    <d v="2023-03-11T00:00:00"/>
    <n v="391"/>
    <s v="Shipped"/>
    <s v="Planes"/>
    <n v="74"/>
    <n v="-11.810000000000002"/>
    <s v="S700_4002"/>
    <s v="The Sharp Gifts Warehouse"/>
    <n v="4085553659"/>
    <s v="3086 Ingle Ln."/>
    <s v="San Jose"/>
    <n v="94217"/>
    <x v="1"/>
    <s v="Frick"/>
    <s v="Sue"/>
    <s v="Small"/>
  </r>
  <r>
    <n v="10107"/>
    <n v="38"/>
    <n v="155.80000000000001"/>
    <n v="6"/>
    <n v="5920.4"/>
    <d v="2023-03-04T00:00:00"/>
    <n v="398"/>
    <s v="Shipped"/>
    <s v="Trucks and Buses"/>
    <n v="136"/>
    <n v="19.800000000000011"/>
    <s v="S12_1666"/>
    <s v="Super Scale Inc."/>
    <n v="2035559545"/>
    <s v="567 North Pendale Street"/>
    <s v="New Haven"/>
    <n v="97823"/>
    <x v="1"/>
    <s v="Murphy"/>
    <s v="Leslie"/>
    <s v="Medium"/>
  </r>
  <r>
    <n v="10235"/>
    <n v="38"/>
    <n v="88.75"/>
    <n v="10"/>
    <n v="3372.5"/>
    <d v="2023-02-02T00:00:00"/>
    <n v="428"/>
    <s v="Shipped"/>
    <s v="Planes"/>
    <n v="99"/>
    <n v="-10.25"/>
    <s v="S700_2466"/>
    <s v="Royal Canadian Collectables, Ltd."/>
    <s v="(604) 555-4555"/>
    <s v="23 Tsawassen Blvd."/>
    <s v="Tsawassen"/>
    <s v="T2F 8M4"/>
    <x v="14"/>
    <s v="Lincoln"/>
    <s v="Elizabeth"/>
    <s v="Medium"/>
  </r>
  <r>
    <n v="10226"/>
    <n v="38"/>
    <n v="109.51"/>
    <n v="4"/>
    <n v="4161.38"/>
    <d v="2022-12-26T00:00:00"/>
    <n v="466"/>
    <s v="Shipped"/>
    <s v="Classic Cars"/>
    <n v="124"/>
    <n v="-14.489999999999995"/>
    <s v="S18_1589"/>
    <s v="Collectable Mini Designs Co."/>
    <n v="7605558146"/>
    <s v="361 Furth Circle"/>
    <s v="San Diego"/>
    <n v="91217"/>
    <x v="1"/>
    <s v="Thompson"/>
    <s v="Valarie"/>
    <s v="Medium"/>
  </r>
  <r>
    <n v="10224"/>
    <n v="38"/>
    <n v="58.44"/>
    <n v="1"/>
    <n v="2220.7199999999998"/>
    <d v="2022-12-21T00:00:00"/>
    <n v="471"/>
    <s v="Shipped"/>
    <s v="Motorcycles"/>
    <n v="62"/>
    <n v="-3.5600000000000023"/>
    <s v="S18_3782"/>
    <s v="Daedalus Designs Imports"/>
    <s v="20.16.1555"/>
    <s v="184, chausse de Tournai"/>
    <s v="Lille"/>
    <n v="59000"/>
    <x v="4"/>
    <s v="Rance"/>
    <s v="Martine"/>
    <s v="Small"/>
  </r>
  <r>
    <n v="10223"/>
    <n v="38"/>
    <n v="69.31"/>
    <n v="6"/>
    <n v="2633.78"/>
    <d v="2022-12-20T00:00:00"/>
    <n v="472"/>
    <s v="Shipped"/>
    <s v="Motorcycles"/>
    <n v="76"/>
    <n v="-6.6899999999999977"/>
    <s v="S24_2000"/>
    <s v="Australian Collectors, Co."/>
    <s v="03 9520 4555"/>
    <s v="636 St Kilda Road"/>
    <s v="Melbourne"/>
    <n v="3004"/>
    <x v="5"/>
    <s v="Ferguson"/>
    <s v="Peter"/>
    <s v="Small"/>
  </r>
  <r>
    <n v="10222"/>
    <n v="38"/>
    <n v="110.19"/>
    <n v="16"/>
    <n v="4187.22"/>
    <d v="2022-12-19T00:00:00"/>
    <n v="473"/>
    <s v="Shipped"/>
    <s v="Ships"/>
    <n v="100"/>
    <n v="10.189999999999998"/>
    <s v="S700_3505"/>
    <s v="Collectable Mini Designs Co."/>
    <n v="7605558146"/>
    <s v="361 Furth Circle"/>
    <s v="San Diego"/>
    <n v="91217"/>
    <x v="1"/>
    <s v="Thompson"/>
    <s v="Valarie"/>
    <s v="Medium"/>
  </r>
  <r>
    <n v="10217"/>
    <n v="38"/>
    <n v="118.66"/>
    <n v="5"/>
    <n v="4509.08"/>
    <d v="2022-12-04T00:00:00"/>
    <n v="488"/>
    <s v="Shipped"/>
    <s v="Trucks and Buses"/>
    <n v="121"/>
    <n v="-2.3400000000000034"/>
    <s v="S18_4600"/>
    <s v="Handji Gifts&amp; Co"/>
    <s v="+65 224 1555"/>
    <s v="Village Close - 106 Linden Road Sandown"/>
    <s v="Singapore"/>
    <n v="69045"/>
    <x v="0"/>
    <s v="Victorino"/>
    <s v="Wendy"/>
    <s v="Medium"/>
  </r>
  <r>
    <n v="10213"/>
    <n v="38"/>
    <n v="94.79"/>
    <n v="1"/>
    <n v="3602.02"/>
    <d v="2022-11-22T00:00:00"/>
    <n v="500"/>
    <s v="Shipped"/>
    <s v="Vintage Cars"/>
    <n v="92"/>
    <n v="2.7900000000000063"/>
    <s v="S18_4409"/>
    <s v="Double Decker Gift Stores, Ltd"/>
    <s v="(171) 555-7555"/>
    <s v="120 Hanover Sq."/>
    <s v="London"/>
    <s v="WA1 1DP"/>
    <x v="9"/>
    <s v="Hardy"/>
    <s v="Thomas"/>
    <s v="Medium"/>
  </r>
  <r>
    <n v="10212"/>
    <n v="38"/>
    <n v="118.22"/>
    <n v="6"/>
    <n v="4492.3599999999997"/>
    <d v="2022-11-16T00:00:00"/>
    <n v="506"/>
    <s v="Shipped"/>
    <s v="Classic Cars"/>
    <n v="124"/>
    <n v="-5.7800000000000011"/>
    <s v="S18_1589"/>
    <s v="Euro Shopping Channel"/>
    <s v="(91) 555 94 44"/>
    <s v="C/ Moralzarzal, 86"/>
    <s v="Madrid"/>
    <n v="28034"/>
    <x v="8"/>
    <s v="Freyre"/>
    <s v="Diego"/>
    <s v="Medium"/>
  </r>
  <r>
    <n v="10208"/>
    <n v="38"/>
    <n v="74.67"/>
    <n v="3"/>
    <n v="2837.46"/>
    <d v="2022-11-02T00:00:00"/>
    <n v="520"/>
    <s v="Shipped"/>
    <s v="Ships"/>
    <n v="66"/>
    <n v="8.6700000000000017"/>
    <s v="S700_1138"/>
    <s v="Saveley &amp; Henriot, Co."/>
    <s v="78.32.5555"/>
    <s v="2, rue du Commerce"/>
    <s v="Lyon"/>
    <n v="69004"/>
    <x v="4"/>
    <s v="Saveley"/>
    <s v="Mary"/>
    <s v="Small"/>
  </r>
  <r>
    <n v="10204"/>
    <n v="38"/>
    <n v="169.28"/>
    <n v="16"/>
    <n v="6432.64"/>
    <d v="2022-10-02T00:00:00"/>
    <n v="551"/>
    <s v="Shipped"/>
    <s v="Classic Cars"/>
    <n v="142"/>
    <n v="27.28"/>
    <s v="S18_1984"/>
    <s v="Muscle Machine Inc"/>
    <n v="2125557413"/>
    <s v="4092 Furth Circle"/>
    <s v="NYC"/>
    <n v="10022"/>
    <x v="1"/>
    <s v="Young"/>
    <s v="Jeff"/>
    <s v="Medium"/>
  </r>
  <r>
    <n v="10199"/>
    <n v="38"/>
    <n v="82.4"/>
    <n v="3"/>
    <n v="3131.2"/>
    <d v="2022-10-01T00:00:00"/>
    <n v="552"/>
    <s v="Shipped"/>
    <s v="Planes"/>
    <n v="80"/>
    <n v="2.4000000000000057"/>
    <s v="S700_3167"/>
    <s v="West Coast Collectables Co."/>
    <n v="3105553722"/>
    <s v="3675 Furth Circle"/>
    <s v="Burbank"/>
    <n v="94019"/>
    <x v="1"/>
    <s v="Thompson"/>
    <s v="Steve"/>
    <s v="Medium"/>
  </r>
  <r>
    <n v="10107"/>
    <n v="38"/>
    <n v="190.32"/>
    <n v="4"/>
    <n v="7232.16"/>
    <d v="2022-09-26T00:00:00"/>
    <n v="557"/>
    <s v="Shipped"/>
    <s v="Classic Cars"/>
    <n v="173"/>
    <n v="17.319999999999993"/>
    <s v="S12_3891"/>
    <s v="Super Scale Inc."/>
    <n v="2035559545"/>
    <s v="567 North Pendale Street"/>
    <s v="New Haven"/>
    <n v="97823"/>
    <x v="1"/>
    <s v="Murphy"/>
    <s v="Leslie"/>
    <s v="Large"/>
  </r>
  <r>
    <n v="10107"/>
    <n v="38"/>
    <n v="129.84"/>
    <n v="8"/>
    <n v="4933.92"/>
    <d v="2022-09-25T00:00:00"/>
    <n v="558"/>
    <s v="Shipped"/>
    <s v="Trucks and Buses"/>
    <n v="136"/>
    <n v="-6.1599999999999966"/>
    <s v="S12_1666"/>
    <s v="Saveley &amp; Henriot, Co."/>
    <s v="78.32.5555"/>
    <s v="2, rue du Commerce"/>
    <s v="Lyon"/>
    <n v="69004"/>
    <x v="4"/>
    <s v="Saveley"/>
    <s v="Mary"/>
    <s v="Medium"/>
  </r>
  <r>
    <n v="10192"/>
    <n v="38"/>
    <n v="130.68"/>
    <n v="8"/>
    <n v="4965.84"/>
    <d v="2022-09-20T00:00:00"/>
    <n v="563"/>
    <s v="Shipped"/>
    <s v="Classic Cars"/>
    <n v="132"/>
    <n v="-1.3199999999999932"/>
    <s v="S18_2870"/>
    <s v="Online Diecast Creations Co."/>
    <n v="6035558647"/>
    <s v="2304 Long Airport Avenue"/>
    <s v="Nashua"/>
    <n v="62005"/>
    <x v="1"/>
    <s v="Young"/>
    <s v="Valarie"/>
    <s v="Medium"/>
  </r>
  <r>
    <n v="10107"/>
    <n v="38"/>
    <n v="96.34"/>
    <n v="4"/>
    <n v="3660.92"/>
    <d v="2022-09-18T00:00:00"/>
    <n v="565"/>
    <s v="Shipped"/>
    <s v="Motorcycles"/>
    <n v="118"/>
    <n v="-21.659999999999997"/>
    <s v="S10_2016"/>
    <s v="Herkku Gifts"/>
    <s v="+47 2267 3215"/>
    <s v="Drammen 121, PR 744 Sentrum"/>
    <s v="Bergen"/>
    <s v="N 5804"/>
    <x v="17"/>
    <s v="Oeztan"/>
    <s v="Veysel"/>
    <s v="Medium"/>
  </r>
  <r>
    <n v="10182"/>
    <n v="38"/>
    <n v="61.15"/>
    <n v="9"/>
    <n v="2323.6999999999998"/>
    <d v="2022-09-12T00:00:00"/>
    <n v="571"/>
    <s v="Shipped"/>
    <s v="Vintage Cars"/>
    <n v="60"/>
    <n v="1.1499999999999986"/>
    <s v="S18_2248"/>
    <s v="Mini Gifts Distributors Ltd."/>
    <n v="4155551450"/>
    <s v="5677 Strong St."/>
    <s v="San Rafael"/>
    <n v="97562"/>
    <x v="1"/>
    <s v="Nelson"/>
    <s v="Valarie"/>
    <s v="Small"/>
  </r>
  <r>
    <n v="10176"/>
    <n v="38"/>
    <n v="64.44"/>
    <n v="4"/>
    <n v="2448.7199999999998"/>
    <d v="2022-09-06T00:00:00"/>
    <n v="577"/>
    <s v="Shipped"/>
    <s v="Trains"/>
    <n v="58"/>
    <n v="6.4399999999999977"/>
    <s v="S50_1514"/>
    <s v="L'ordine Souveniers"/>
    <s v="0522-556555"/>
    <s v="Strada Provinciale 124"/>
    <s v="Reggio Emilia"/>
    <n v="42100"/>
    <x v="6"/>
    <s v="Moroni"/>
    <s v="Maurizio"/>
    <s v="Small"/>
  </r>
  <r>
    <n v="10169"/>
    <n v="38"/>
    <n v="68.39"/>
    <n v="8"/>
    <n v="2598.8200000000002"/>
    <d v="2022-09-04T00:00:00"/>
    <n v="579"/>
    <s v="Shipped"/>
    <s v="Motorcycles"/>
    <n v="62"/>
    <n v="6.3900000000000006"/>
    <s v="S18_3782"/>
    <s v="Anna's Decorations, Ltd"/>
    <s v="02 9936 8555"/>
    <s v="201 Miller Street"/>
    <s v="North Sydney"/>
    <n v="2060"/>
    <x v="5"/>
    <s v="O'Hara"/>
    <s v="Anna"/>
    <s v="Small"/>
  </r>
  <r>
    <n v="10169"/>
    <n v="38"/>
    <n v="74.11"/>
    <n v="11"/>
    <n v="2816.18"/>
    <d v="2022-09-04T00:00:00"/>
    <n v="579"/>
    <s v="Shipped"/>
    <s v="Motorcycles"/>
    <n v="69"/>
    <n v="5.1099999999999994"/>
    <s v="S24_2360"/>
    <s v="Anna's Decorations, Ltd"/>
    <s v="02 9936 8555"/>
    <s v="201 Miller Street"/>
    <s v="North Sydney"/>
    <n v="2060"/>
    <x v="5"/>
    <s v="O'Hara"/>
    <s v="Anna"/>
    <s v="Small"/>
  </r>
  <r>
    <n v="10167"/>
    <n v="38"/>
    <n v="48.59"/>
    <n v="15"/>
    <n v="1846.42"/>
    <d v="2022-08-23T00:00:00"/>
    <n v="591"/>
    <s v="Cancelled"/>
    <s v="Ships"/>
    <n v="54"/>
    <n v="-5.4099999999999966"/>
    <s v="S72_3212"/>
    <s v="Scandinavian Gift Ideas"/>
    <s v="0695-34 6555"/>
    <s v="?kergatan 24"/>
    <s v="Boras"/>
    <s v="S-844 67"/>
    <x v="10"/>
    <s v="Larsson"/>
    <s v="Maria"/>
    <s v="Small"/>
  </r>
  <r>
    <n v="10165"/>
    <n v="38"/>
    <n v="66.78"/>
    <n v="5"/>
    <n v="2537.64"/>
    <d v="2022-08-22T00:00:00"/>
    <n v="592"/>
    <s v="Shipped"/>
    <s v="Trains"/>
    <n v="58"/>
    <n v="8.7800000000000011"/>
    <s v="S50_1514"/>
    <s v="Dragon Souveniers, Ltd."/>
    <s v="+65 221 7555"/>
    <s v="Bronz Sok., Bronz Apt. 3/6 Tesvikiye"/>
    <s v="Singapore"/>
    <n v="79903"/>
    <x v="0"/>
    <s v="Natividad"/>
    <s v="Eric"/>
    <s v="Small"/>
  </r>
  <r>
    <n v="10155"/>
    <n v="38"/>
    <n v="171.88"/>
    <n v="5"/>
    <n v="6531.44"/>
    <d v="2022-08-06T00:00:00"/>
    <n v="608"/>
    <s v="Shipped"/>
    <s v="Planes"/>
    <n v="157"/>
    <n v="14.879999999999995"/>
    <s v="S18_1662"/>
    <s v="Toys of Finland, Co."/>
    <s v="90-224 8555"/>
    <s v="Keskuskatu 45"/>
    <s v="Helsinki"/>
    <n v="21240"/>
    <x v="15"/>
    <s v="Karttunen"/>
    <s v="Matti"/>
    <s v="Medium"/>
  </r>
  <r>
    <n v="10302"/>
    <n v="38"/>
    <n v="89.27"/>
    <n v="2"/>
    <n v="3392.26"/>
    <d v="2022-08-06T00:00:00"/>
    <n v="608"/>
    <s v="Shipped"/>
    <s v="Vintage Cars"/>
    <n v="92"/>
    <n v="-2.730000000000004"/>
    <s v="S18_4409"/>
    <s v="UK Collectables, Ltd."/>
    <s v="(171) 555-2282"/>
    <s v="Berkeley Gardens 12  Brewery"/>
    <s v="Liverpool"/>
    <s v="WX1 6LT"/>
    <x v="9"/>
    <s v="Devon"/>
    <s v="Elizabeth"/>
    <s v="Medium"/>
  </r>
  <r>
    <n v="10145"/>
    <n v="38"/>
    <n v="81.36"/>
    <n v="2"/>
    <n v="3091.68"/>
    <d v="2022-06-25T00:00:00"/>
    <n v="650"/>
    <s v="Shipped"/>
    <s v="Motorcycles"/>
    <n v="81"/>
    <n v="0.35999999999999943"/>
    <s v="S50_4713"/>
    <s v="Toys4GrownUps.com"/>
    <n v="6265557265"/>
    <s v="78934 Hillside Dr."/>
    <s v="Pasadena"/>
    <n v="90003"/>
    <x v="1"/>
    <s v="Young"/>
    <s v="Julie"/>
    <s v="Medium"/>
  </r>
  <r>
    <n v="10142"/>
    <n v="38"/>
    <n v="85.41"/>
    <n v="4"/>
    <n v="3245.58"/>
    <d v="2022-06-08T00:00:00"/>
    <n v="667"/>
    <s v="Shipped"/>
    <s v="Ships"/>
    <n v="99"/>
    <n v="-13.590000000000003"/>
    <s v="S700_3962"/>
    <s v="Mini Gifts Distributors Ltd."/>
    <n v="4155551450"/>
    <s v="5677 Strong St."/>
    <s v="San Rafael"/>
    <n v="97562"/>
    <x v="1"/>
    <s v="Nelson"/>
    <s v="Valarie"/>
    <s v="Medium"/>
  </r>
  <r>
    <n v="10107"/>
    <n v="38"/>
    <n v="127.1"/>
    <n v="8"/>
    <n v="4829.8"/>
    <d v="2022-05-24T00:00:00"/>
    <n v="682"/>
    <s v="Shipped"/>
    <s v="Trucks and Buses"/>
    <n v="136"/>
    <n v="-8.9000000000000057"/>
    <s v="S12_1666"/>
    <s v="Technics Stores Inc."/>
    <n v="6505556809"/>
    <s v="9408 Furth Circle"/>
    <s v="Burlingame"/>
    <n v="94217"/>
    <x v="1"/>
    <s v="Hirano"/>
    <s v="Juri"/>
    <s v="Medium"/>
  </r>
  <r>
    <n v="10107"/>
    <n v="38"/>
    <n v="192.87"/>
    <n v="11"/>
    <n v="7329.06"/>
    <d v="2022-03-28T00:00:00"/>
    <n v="739"/>
    <s v="Shipped"/>
    <s v="Classic Cars"/>
    <n v="214"/>
    <n v="-21.129999999999995"/>
    <s v="S10_1949"/>
    <s v="Corrida Auto Replicas, Ltd"/>
    <s v="(91) 555 22 82"/>
    <s v="C/ Araquil, 67"/>
    <s v="Madrid"/>
    <n v="28023"/>
    <x v="8"/>
    <s v="Sommer"/>
    <s v="MartÂ¡n"/>
    <s v="Large"/>
  </r>
  <r>
    <n v="10107"/>
    <n v="38"/>
    <n v="101.5"/>
    <n v="10"/>
    <n v="3857"/>
    <d v="2022-03-28T00:00:00"/>
    <n v="739"/>
    <s v="Shipped"/>
    <s v="Trucks and Buses"/>
    <n v="116"/>
    <n v="-14.5"/>
    <s v="S18_1097"/>
    <s v="Corrida Auto Replicas, Ltd"/>
    <s v="(91) 555 22 82"/>
    <s v="C/ Araquil, 67"/>
    <s v="Madrid"/>
    <n v="28023"/>
    <x v="8"/>
    <s v="Sommer"/>
    <s v="MartÂ¡n"/>
    <s v="Medium"/>
  </r>
  <r>
    <n v="10126"/>
    <n v="38"/>
    <n v="82.34"/>
    <n v="16"/>
    <n v="3128.92"/>
    <d v="2022-03-28T00:00:00"/>
    <n v="739"/>
    <s v="Shipped"/>
    <s v="Vintage Cars"/>
    <n v="99"/>
    <n v="-16.659999999999997"/>
    <s v="S18_3320"/>
    <s v="Corrida Auto Replicas, Ltd"/>
    <s v="(91) 555 22 82"/>
    <s v="C/ Araquil, 67"/>
    <s v="Madrid"/>
    <n v="28023"/>
    <x v="8"/>
    <s v="Sommer"/>
    <s v="MartÂ¡n"/>
    <s v="Medium"/>
  </r>
  <r>
    <n v="10119"/>
    <n v="38"/>
    <n v="65.77"/>
    <n v="12"/>
    <n v="2499.2600000000002"/>
    <d v="2022-02-28T00:00:00"/>
    <n v="767"/>
    <s v="Shipped"/>
    <s v="Ships"/>
    <n v="72"/>
    <n v="-6.230000000000004"/>
    <s v="S700_2610"/>
    <s v="Salzburg Collectables"/>
    <s v="6562-9555"/>
    <s v="Geislweg 14"/>
    <s v="Salzburg"/>
    <n v="5020"/>
    <x v="3"/>
    <s v="Pipps"/>
    <s v="Georg"/>
    <s v="Small"/>
  </r>
  <r>
    <n v="10117"/>
    <n v="38"/>
    <n v="79.680000000000007"/>
    <n v="6"/>
    <n v="3027.84"/>
    <d v="2022-02-16T00:00:00"/>
    <n v="779"/>
    <s v="Shipped"/>
    <s v="Ships"/>
    <n v="86"/>
    <n v="-6.3199999999999932"/>
    <s v="S700_1938"/>
    <s v="Dragon Souveniers, Ltd."/>
    <s v="+65 221 7555"/>
    <s v="Bronz Sok., Bronz Apt. 3/6 Tesvikiye"/>
    <s v="Singapore"/>
    <n v="79903"/>
    <x v="0"/>
    <s v="Natividad"/>
    <s v="Eric"/>
    <s v="Medium"/>
  </r>
  <r>
    <n v="10109"/>
    <n v="38"/>
    <n v="116.65"/>
    <n v="3"/>
    <n v="4432.7"/>
    <d v="2022-01-10T00:00:00"/>
    <n v="816"/>
    <s v="Shipped"/>
    <s v="Classic Cars"/>
    <n v="142"/>
    <n v="-25.349999999999994"/>
    <s v="S18_1984"/>
    <s v="Motor Mint Distributors Inc."/>
    <n v="2155559857"/>
    <s v="11328 Douglas Av."/>
    <s v="Philadelphia"/>
    <n v="71270"/>
    <x v="1"/>
    <s v="Hernandez"/>
    <s v="Rosa"/>
    <s v="Medium"/>
  </r>
  <r>
    <n v="10108"/>
    <n v="38"/>
    <n v="82.39"/>
    <n v="2"/>
    <n v="3130.82"/>
    <d v="2022-01-03T00:00:00"/>
    <n v="823"/>
    <s v="Shipped"/>
    <s v="Classic Cars"/>
    <n v="77"/>
    <n v="5.3900000000000006"/>
    <s v="S18_1889"/>
    <s v="Cruz &amp; Sons Co."/>
    <s v="+63 2 555 3587"/>
    <s v="15 McCallum Street - NatWest Center #13-03"/>
    <s v="Makati City"/>
    <s v="1227 MM"/>
    <x v="18"/>
    <s v="Cruz"/>
    <s v="Arnold"/>
    <s v="Medium"/>
  </r>
  <r>
    <n v="10107"/>
    <n v="38"/>
    <n v="83.03"/>
    <n v="7"/>
    <n v="3155.14"/>
    <d v="2021-12-24T00:00:00"/>
    <n v="833"/>
    <s v="Shipped"/>
    <s v="Motorcycles"/>
    <n v="76"/>
    <n v="7.0300000000000011"/>
    <s v="S24_2000"/>
    <s v="Land of Toys Inc."/>
    <n v="2125557818"/>
    <s v="897 Long Airport Avenue"/>
    <s v="NYC"/>
    <n v="10022"/>
    <x v="1"/>
    <s v="Yu"/>
    <s v="Kwai"/>
    <s v="Medium"/>
  </r>
  <r>
    <n v="10105"/>
    <n v="38"/>
    <n v="113.95"/>
    <n v="13"/>
    <n v="4330.1000000000004"/>
    <d v="2021-12-11T00:00:00"/>
    <n v="846"/>
    <s v="Shipped"/>
    <s v="Trains"/>
    <n v="100"/>
    <n v="13.950000000000003"/>
    <s v="S18_3259"/>
    <s v="Danish Wholesale Imports"/>
    <s v="31 12 3555"/>
    <s v="Vinb'ltet 34"/>
    <s v="Kobenhavn"/>
    <n v="1734"/>
    <x v="11"/>
    <s v="Petersen"/>
    <s v="Jytte"/>
    <s v="Medium"/>
  </r>
  <r>
    <n v="10104"/>
    <n v="38"/>
    <n v="140.75"/>
    <n v="3"/>
    <n v="5348.5"/>
    <d v="2021-12-01T00:00:00"/>
    <n v="856"/>
    <s v="Shipped"/>
    <s v="Classic Cars"/>
    <n v="143"/>
    <n v="-2.25"/>
    <s v="S18_4027"/>
    <s v="Euro Shopping Channel"/>
    <s v="(91) 555 94 44"/>
    <s v="C/ Moralzarzal, 86"/>
    <s v="Madrid"/>
    <n v="28034"/>
    <x v="8"/>
    <s v="Freyre"/>
    <s v="Diego"/>
    <s v="Medium"/>
  </r>
  <r>
    <n v="10420"/>
    <n v="39"/>
    <n v="100.87"/>
    <n v="9"/>
    <n v="3933.93"/>
    <d v="2024-03-29T00:00:00"/>
    <n v="7"/>
    <s v="In Process"/>
    <s v="Classic Cars"/>
    <n v="90"/>
    <n v="10.870000000000005"/>
    <s v="S24_2766"/>
    <s v="Souveniers And Things Co."/>
    <s v="+61 2 9495 8555"/>
    <s v="Monitor Money Building, 815 Pacific Hwy"/>
    <s v="Chatswood"/>
    <n v="2067"/>
    <x v="5"/>
    <s v="Huxley"/>
    <s v="Adrian"/>
    <s v="Medium"/>
  </r>
  <r>
    <n v="10419"/>
    <n v="39"/>
    <n v="83.93"/>
    <n v="9"/>
    <n v="3273.27"/>
    <d v="2024-03-17T00:00:00"/>
    <n v="19"/>
    <s v="Shipped"/>
    <s v="Classic Cars"/>
    <n v="77"/>
    <n v="6.9300000000000068"/>
    <s v="S18_1889"/>
    <s v="Salzburg Collectables"/>
    <s v="6562-9555"/>
    <s v="Geislweg 14"/>
    <s v="Salzburg"/>
    <n v="5020"/>
    <x v="3"/>
    <s v="Pipps"/>
    <s v="Georg"/>
    <s v="Medium"/>
  </r>
  <r>
    <n v="10416"/>
    <n v="39"/>
    <n v="67.2"/>
    <n v="10"/>
    <n v="2620.8000000000002"/>
    <d v="2024-03-10T00:00:00"/>
    <n v="26"/>
    <s v="Shipped"/>
    <s v="Planes"/>
    <n v="80"/>
    <n v="-12.799999999999997"/>
    <s v="S700_3167"/>
    <s v="L'ordine Souveniers"/>
    <s v="0522-556555"/>
    <s v="Strada Provinciale 124"/>
    <s v="Reggio Emilia"/>
    <n v="42100"/>
    <x v="6"/>
    <s v="Moroni"/>
    <s v="Maurizio"/>
    <s v="Small"/>
  </r>
  <r>
    <n v="10396"/>
    <n v="39"/>
    <n v="66.67"/>
    <n v="1"/>
    <n v="2600.13"/>
    <d v="2024-01-23T00:00:00"/>
    <n v="73"/>
    <s v="Shipped"/>
    <s v="Ships"/>
    <n v="66"/>
    <n v="0.67000000000000171"/>
    <s v="S700_1138"/>
    <s v="Mini Gifts Distributors Ltd."/>
    <n v="4155551450"/>
    <s v="5677 Strong St."/>
    <s v="San Rafael"/>
    <n v="97562"/>
    <x v="1"/>
    <s v="Nelson"/>
    <s v="Valarie"/>
    <s v="Small"/>
  </r>
  <r>
    <n v="10107"/>
    <n v="39"/>
    <n v="63.2"/>
    <n v="9"/>
    <n v="2464.8000000000002"/>
    <d v="2024-01-09T00:00:00"/>
    <n v="87"/>
    <s v="Shipped"/>
    <s v="Trucks and Buses"/>
    <n v="136"/>
    <n v="-72.8"/>
    <s v="S12_1666"/>
    <s v="Anna's Decorations, Ltd"/>
    <s v="02 9936 8555"/>
    <s v="201 Miller Street"/>
    <s v="North Sydney"/>
    <n v="2060"/>
    <x v="5"/>
    <s v="O'Hara"/>
    <s v="Anna"/>
    <s v="Small"/>
  </r>
  <r>
    <n v="10389"/>
    <n v="39"/>
    <n v="179"/>
    <n v="5"/>
    <n v="6981"/>
    <d v="2024-01-03T00:00:00"/>
    <n v="93"/>
    <s v="Shipped"/>
    <s v="Motorcycles"/>
    <n v="60"/>
    <n v="119"/>
    <s v="S18_2625"/>
    <s v="Scandinavian Gift Ideas"/>
    <s v="0695-34 6555"/>
    <s v="?kergatan 24"/>
    <s v="Boras"/>
    <s v="S-844 67"/>
    <x v="10"/>
    <s v="Larsson"/>
    <s v="Maria"/>
    <s v="Medium"/>
  </r>
  <r>
    <n v="10386"/>
    <n v="39"/>
    <n v="55.96"/>
    <n v="1"/>
    <n v="2182.44"/>
    <d v="2024-01-01T00:00:00"/>
    <n v="95"/>
    <s v="Resolved"/>
    <s v="Planes"/>
    <n v="68"/>
    <n v="-12.04"/>
    <s v="S24_2841"/>
    <s v="Euro Shopping Channel"/>
    <s v="(91) 555 94 44"/>
    <s v="C/ Moralzarzal, 86"/>
    <s v="Madrid"/>
    <n v="28034"/>
    <x v="8"/>
    <s v="Freyre"/>
    <s v="Diego"/>
    <s v="Small"/>
  </r>
  <r>
    <n v="10382"/>
    <n v="39"/>
    <n v="125.4"/>
    <n v="1"/>
    <n v="4890.6000000000004"/>
    <d v="2023-12-17T00:00:00"/>
    <n v="110"/>
    <s v="Shipped"/>
    <s v="Trucks and Buses"/>
    <n v="121"/>
    <n v="4.4000000000000057"/>
    <s v="S18_4600"/>
    <s v="Mini Gifts Distributors Ltd."/>
    <n v="4155551450"/>
    <s v="5677 Strong St."/>
    <s v="San Rafael"/>
    <n v="97562"/>
    <x v="1"/>
    <s v="Nelson"/>
    <s v="Valarie"/>
    <s v="Medium"/>
  </r>
  <r>
    <n v="10382"/>
    <n v="39"/>
    <n v="200.7"/>
    <n v="2"/>
    <n v="7827.3"/>
    <d v="2023-12-17T00:00:00"/>
    <n v="110"/>
    <s v="Shipped"/>
    <s v="Vintage Cars"/>
    <n v="50"/>
    <n v="150.69999999999999"/>
    <s v="S18_4668"/>
    <s v="Mini Gifts Distributors Ltd."/>
    <n v="4155551450"/>
    <s v="5677 Strong St."/>
    <s v="San Rafael"/>
    <n v="97562"/>
    <x v="1"/>
    <s v="Nelson"/>
    <s v="Valarie"/>
    <s v="Large"/>
  </r>
  <r>
    <n v="10379"/>
    <n v="39"/>
    <n v="138.44999999999999"/>
    <n v="2"/>
    <n v="5399.55"/>
    <d v="2023-12-10T00:00:00"/>
    <n v="117"/>
    <s v="Shipped"/>
    <s v="Vintage Cars"/>
    <n v="170"/>
    <n v="-31.550000000000011"/>
    <s v="S18_1749"/>
    <s v="Euro Shopping Channel"/>
    <s v="(91) 555 94 44"/>
    <s v="C/ Moralzarzal, 86"/>
    <s v="Madrid"/>
    <n v="28034"/>
    <x v="8"/>
    <s v="Freyre"/>
    <s v="Diego"/>
    <s v="Medium"/>
  </r>
  <r>
    <n v="10377"/>
    <n v="39"/>
    <n v="186.27"/>
    <n v="3"/>
    <n v="7264.53"/>
    <d v="2023-12-09T00:00:00"/>
    <n v="118"/>
    <s v="Shipped"/>
    <s v="Classic Cars"/>
    <n v="169"/>
    <n v="17.27000000000001"/>
    <s v="S18_3232"/>
    <s v="Toys of Finland, Co."/>
    <s v="90-224 8555"/>
    <s v="Keskuskatu 45"/>
    <s v="Helsinki"/>
    <n v="21240"/>
    <x v="15"/>
    <s v="Karttunen"/>
    <s v="Matti"/>
    <s v="Large"/>
  </r>
  <r>
    <n v="10107"/>
    <n v="39"/>
    <n v="135.59"/>
    <n v="5"/>
    <n v="5288.01"/>
    <d v="2023-12-02T00:00:00"/>
    <n v="125"/>
    <s v="Shipped"/>
    <s v="Motorcycles"/>
    <n v="118"/>
    <n v="17.590000000000003"/>
    <s v="S10_2016"/>
    <s v="Australian Gift Network, Co"/>
    <s v="61-7-3844-6555"/>
    <s v="31 Duncan St. West End"/>
    <s v="South Brisbane"/>
    <n v="4101"/>
    <x v="5"/>
    <s v="Calaghan"/>
    <s v="Tony"/>
    <s v="Medium"/>
  </r>
  <r>
    <n v="10107"/>
    <n v="39"/>
    <n v="103.75"/>
    <n v="3"/>
    <n v="4046.25"/>
    <d v="2023-12-01T00:00:00"/>
    <n v="126"/>
    <s v="Shipped"/>
    <s v="Classic Cars"/>
    <n v="136"/>
    <n v="-32.25"/>
    <s v="S10_4757"/>
    <s v="Oulu Toy Supplies, Inc."/>
    <s v="981-443655"/>
    <s v="Torikatu 38"/>
    <s v="Oulu"/>
    <n v="90110"/>
    <x v="15"/>
    <s v="Koskitalo"/>
    <s v="Pirkko"/>
    <s v="Medium"/>
  </r>
  <r>
    <n v="10373"/>
    <n v="39"/>
    <n v="73"/>
    <n v="13"/>
    <n v="2847"/>
    <d v="2023-12-01T00:00:00"/>
    <n v="126"/>
    <s v="Shipped"/>
    <s v="Planes"/>
    <n v="68"/>
    <n v="5"/>
    <s v="S24_3949"/>
    <s v="Oulu Toy Supplies, Inc."/>
    <s v="981-443655"/>
    <s v="Torikatu 38"/>
    <s v="Oulu"/>
    <n v="90110"/>
    <x v="15"/>
    <s v="Koskitalo"/>
    <s v="Pirkko"/>
    <s v="Small"/>
  </r>
  <r>
    <n v="10107"/>
    <n v="39"/>
    <n v="98"/>
    <n v="1"/>
    <n v="3822"/>
    <d v="2023-10-10T00:00:00"/>
    <n v="178"/>
    <s v="Shipped"/>
    <s v="Trucks and Buses"/>
    <n v="116"/>
    <n v="-18"/>
    <s v="S18_1097"/>
    <s v="Mini Gifts Distributors Ltd."/>
    <n v="4155551450"/>
    <s v="5677 Strong St."/>
    <s v="San Rafael"/>
    <n v="97562"/>
    <x v="1"/>
    <s v="Nelson"/>
    <s v="Valarie"/>
    <s v="Medium"/>
  </r>
  <r>
    <n v="10353"/>
    <n v="39"/>
    <n v="129.33000000000001"/>
    <n v="9"/>
    <n v="5043.87"/>
    <d v="2023-10-04T00:00:00"/>
    <n v="184"/>
    <s v="Shipped"/>
    <s v="Planes"/>
    <n v="91"/>
    <n v="38.330000000000013"/>
    <s v="S700_1691"/>
    <s v="Gift Ideas Corp."/>
    <n v="2035554407"/>
    <s v="2440 Pompton St."/>
    <s v="Glendale"/>
    <n v="97561"/>
    <x v="1"/>
    <s v="Lewis"/>
    <s v="Dan"/>
    <s v="Medium"/>
  </r>
  <r>
    <n v="10351"/>
    <n v="39"/>
    <n v="99.52"/>
    <n v="1"/>
    <n v="3881.28"/>
    <d v="2023-10-03T00:00:00"/>
    <n v="185"/>
    <s v="Shipped"/>
    <s v="Planes"/>
    <n v="157"/>
    <n v="-57.480000000000004"/>
    <s v="S18_1662"/>
    <s v="Stylish Desk Decors, Co."/>
    <s v="(171) 555-0297"/>
    <s v="35 King George"/>
    <s v="London"/>
    <s v="WX3 6FW"/>
    <x v="9"/>
    <s v="Brown"/>
    <s v="Ann"/>
    <s v="Medium"/>
  </r>
  <r>
    <n v="10342"/>
    <n v="39"/>
    <n v="40.4"/>
    <n v="9"/>
    <n v="1575.6"/>
    <d v="2023-09-24T00:00:00"/>
    <n v="194"/>
    <s v="Shipped"/>
    <s v="Classic Cars"/>
    <n v="37"/>
    <n v="3.3999999999999986"/>
    <s v="S24_2972"/>
    <s v="Australian Collectors, Co."/>
    <s v="03 9520 4555"/>
    <s v="636 St Kilda Road"/>
    <s v="Melbourne"/>
    <n v="3004"/>
    <x v="5"/>
    <s v="Ferguson"/>
    <s v="Peter"/>
    <s v="Small"/>
  </r>
  <r>
    <n v="10340"/>
    <n v="39"/>
    <n v="59.16"/>
    <n v="3"/>
    <n v="2307.2399999999998"/>
    <d v="2023-09-24T00:00:00"/>
    <n v="194"/>
    <s v="Shipped"/>
    <s v="Vintage Cars"/>
    <n v="68"/>
    <n v="-8.8400000000000034"/>
    <s v="S32_4289"/>
    <s v="Enaco Distributors"/>
    <s v="(93) 203 4555"/>
    <s v="Rambla de CataluÂ¤a, 23"/>
    <s v="Barcelona"/>
    <n v="8022"/>
    <x v="8"/>
    <s v="Saavedra"/>
    <s v="Eduardo"/>
    <s v="Small"/>
  </r>
  <r>
    <n v="10107"/>
    <n v="39"/>
    <n v="76.67"/>
    <n v="3"/>
    <n v="2990.13"/>
    <d v="2023-09-23T00:00:00"/>
    <n v="195"/>
    <s v="Shipped"/>
    <s v="Motorcycles"/>
    <n v="193"/>
    <n v="-116.33"/>
    <s v="S10_4698"/>
    <s v="Tokyo Collectables, Ltd"/>
    <s v="+81 3 3584 0555"/>
    <s v="2-2-8 Roppongi"/>
    <s v="Minato-ku"/>
    <s v="106-0032"/>
    <x v="7"/>
    <s v="Shimamura"/>
    <s v="Akiko"/>
    <s v="Small"/>
  </r>
  <r>
    <n v="10332"/>
    <n v="39"/>
    <n v="86.72"/>
    <n v="7"/>
    <n v="3382.08"/>
    <d v="2023-09-17T00:00:00"/>
    <n v="201"/>
    <s v="Shipped"/>
    <s v="Classic Cars"/>
    <n v="90"/>
    <n v="-3.2800000000000011"/>
    <s v="S24_2766"/>
    <s v="AV Stores, Co."/>
    <s v="(171) 555-1555"/>
    <s v="Fauntleroy Circus"/>
    <s v="Manchester"/>
    <s v="EC2 5NT"/>
    <x v="9"/>
    <s v="Ashworth"/>
    <s v="Victoria"/>
    <s v="Medium"/>
  </r>
  <r>
    <n v="10107"/>
    <n v="39"/>
    <n v="64.739999999999995"/>
    <n v="15"/>
    <n v="2524.86"/>
    <d v="2023-09-15T00:00:00"/>
    <n v="203"/>
    <s v="Shipped"/>
    <s v="Classic Cars"/>
    <n v="115"/>
    <n v="-50.260000000000005"/>
    <s v="S12_4675"/>
    <s v="Land of Toys Inc."/>
    <n v="2125557818"/>
    <s v="897 Long Airport Avenue"/>
    <s v="NYC"/>
    <n v="10022"/>
    <x v="1"/>
    <s v="Yu"/>
    <s v="Kwai"/>
    <s v="Small"/>
  </r>
  <r>
    <n v="10328"/>
    <n v="39"/>
    <n v="85.87"/>
    <n v="12"/>
    <n v="3348.93"/>
    <d v="2023-09-12T00:00:00"/>
    <n v="206"/>
    <s v="Shipped"/>
    <s v="Planes"/>
    <n v="74"/>
    <n v="11.870000000000005"/>
    <s v="S700_4002"/>
    <s v="Rovelli Gifts"/>
    <s v="035-640555"/>
    <s v="Via Ludovico il Moro 22"/>
    <s v="Bergamo"/>
    <n v="24100"/>
    <x v="6"/>
    <s v="Rovelli"/>
    <s v="Giovanni"/>
    <s v="Medium"/>
  </r>
  <r>
    <n v="10326"/>
    <n v="39"/>
    <n v="60"/>
    <n v="1"/>
    <n v="2340"/>
    <d v="2023-09-09T00:00:00"/>
    <n v="209"/>
    <s v="Shipped"/>
    <s v="Ships"/>
    <n v="66"/>
    <n v="-6"/>
    <s v="S700_1138"/>
    <s v="Volvo Model Replicas, Co"/>
    <s v="0921-12 3555"/>
    <s v="BerguvsvÂ„gen  8"/>
    <s v="Lule"/>
    <s v="S-958 22"/>
    <x v="10"/>
    <s v="Berglund"/>
    <s v="Christina"/>
    <s v="Small"/>
  </r>
  <r>
    <n v="10321"/>
    <n v="39"/>
    <n v="84.75"/>
    <n v="2"/>
    <n v="3305.25"/>
    <d v="2023-09-04T00:00:00"/>
    <n v="214"/>
    <s v="Shipped"/>
    <s v="Classic Cars"/>
    <n v="85"/>
    <n v="-0.25"/>
    <s v="S24_3191"/>
    <s v="FunGiftIdeas.com"/>
    <n v="5085552555"/>
    <s v="1785 First Street"/>
    <s v="New Bedford"/>
    <n v="50553"/>
    <x v="1"/>
    <s v="Benitez"/>
    <s v="Violeta"/>
    <s v="Medium"/>
  </r>
  <r>
    <n v="10348"/>
    <n v="39"/>
    <n v="50.31"/>
    <n v="2"/>
    <n v="1962.09"/>
    <d v="2023-09-01T00:00:00"/>
    <n v="217"/>
    <s v="Shipped"/>
    <s v="Vintage Cars"/>
    <n v="97"/>
    <n v="-46.69"/>
    <s v="S24_4258"/>
    <s v="Corrida Auto Replicas, Ltd"/>
    <s v="(91) 555 22 82"/>
    <s v="C/ Araquil, 67"/>
    <s v="Madrid"/>
    <n v="28023"/>
    <x v="8"/>
    <s v="Sommer"/>
    <s v="MartÂ¡n"/>
    <s v="Small"/>
  </r>
  <r>
    <n v="10314"/>
    <n v="39"/>
    <n v="37.130000000000003"/>
    <n v="15"/>
    <n v="1448.07"/>
    <d v="2023-08-22T00:00:00"/>
    <n v="227"/>
    <s v="Shipped"/>
    <s v="Classic Cars"/>
    <n v="35"/>
    <n v="2.1300000000000026"/>
    <s v="S24_2840"/>
    <s v="Heintze Collectables"/>
    <s v="86 21 3555"/>
    <s v="Smagsloget 45"/>
    <s v="Aaarhus"/>
    <n v="8200"/>
    <x v="11"/>
    <s v="Ibsen"/>
    <s v="Palle"/>
    <s v="Small"/>
  </r>
  <r>
    <n v="10312"/>
    <n v="39"/>
    <n v="56.85"/>
    <n v="1"/>
    <n v="2217.15"/>
    <d v="2023-08-21T00:00:00"/>
    <n v="228"/>
    <s v="Shipped"/>
    <s v="Vintage Cars"/>
    <n v="50"/>
    <n v="6.8500000000000014"/>
    <s v="S18_4668"/>
    <s v="Mini Gifts Distributors Ltd."/>
    <n v="4155551450"/>
    <s v="5677 Strong St."/>
    <s v="San Rafael"/>
    <n v="97562"/>
    <x v="1"/>
    <s v="Nelson"/>
    <s v="Valarie"/>
    <s v="Small"/>
  </r>
  <r>
    <n v="10312"/>
    <n v="39"/>
    <n v="29.54"/>
    <n v="13"/>
    <n v="1152.06"/>
    <d v="2023-08-21T00:00:00"/>
    <n v="228"/>
    <s v="Shipped"/>
    <s v="Vintage Cars"/>
    <n v="33"/>
    <n v="-3.4600000000000009"/>
    <s v="S24_1937"/>
    <s v="Mini Gifts Distributors Ltd."/>
    <n v="4155551450"/>
    <s v="5677 Strong St."/>
    <s v="San Rafael"/>
    <n v="97562"/>
    <x v="1"/>
    <s v="Nelson"/>
    <s v="Valarie"/>
    <s v="Small"/>
  </r>
  <r>
    <n v="10308"/>
    <n v="39"/>
    <n v="68.11"/>
    <n v="15"/>
    <n v="2656.29"/>
    <d v="2023-08-15T00:00:00"/>
    <n v="234"/>
    <s v="Shipped"/>
    <s v="Planes"/>
    <n v="74"/>
    <n v="-5.8900000000000006"/>
    <s v="S700_4002"/>
    <s v="Mini Classics"/>
    <n v="9145554562"/>
    <s v="3758 North Pendale Street"/>
    <s v="White Plains"/>
    <n v="24067"/>
    <x v="1"/>
    <s v="Frick"/>
    <s v="Steve"/>
    <s v="Small"/>
  </r>
  <r>
    <n v="10307"/>
    <n v="39"/>
    <n v="189.23"/>
    <n v="1"/>
    <n v="7379.97"/>
    <d v="2023-08-14T00:00:00"/>
    <n v="235"/>
    <s v="Shipped"/>
    <s v="Planes"/>
    <n v="157"/>
    <n v="32.22999999999999"/>
    <s v="S18_1662"/>
    <s v="Classic Gift Ideas, Inc"/>
    <n v="2155554695"/>
    <s v="782 First Street"/>
    <s v="Philadelphia"/>
    <n v="71270"/>
    <x v="1"/>
    <s v="Cervantes"/>
    <s v="Francisca"/>
    <s v="Large"/>
  </r>
  <r>
    <n v="10306"/>
    <n v="39"/>
    <n v="90.4"/>
    <n v="8"/>
    <n v="3525.6"/>
    <d v="2023-08-14T00:00:00"/>
    <n v="235"/>
    <s v="Shipped"/>
    <s v="Vintage Cars"/>
    <n v="87"/>
    <n v="3.4000000000000057"/>
    <s v="S18_4522"/>
    <s v="AV Stores, Co."/>
    <s v="(171) 555-1555"/>
    <s v="Fauntleroy Circus"/>
    <s v="Manchester"/>
    <s v="EC2 5NT"/>
    <x v="9"/>
    <s v="Ashworth"/>
    <s v="Victoria"/>
    <s v="Medium"/>
  </r>
  <r>
    <n v="10107"/>
    <n v="39"/>
    <n v="164"/>
    <n v="3"/>
    <n v="6396"/>
    <d v="2023-08-11T00:00:00"/>
    <n v="238"/>
    <s v="Shipped"/>
    <s v="Trucks and Buses"/>
    <n v="136"/>
    <n v="28"/>
    <s v="S12_1666"/>
    <s v="Auto Assoc. &amp; Cie."/>
    <s v="30.59.8555"/>
    <s v="67, avenue de l'Europe"/>
    <s v="Versailles"/>
    <n v="78000"/>
    <x v="4"/>
    <s v="Tonini"/>
    <s v="Daniel"/>
    <s v="Medium"/>
  </r>
  <r>
    <n v="10299"/>
    <n v="39"/>
    <n v="55.95"/>
    <n v="3"/>
    <n v="2182.0500000000002"/>
    <d v="2023-07-30T00:00:00"/>
    <n v="250"/>
    <s v="Shipped"/>
    <s v="Motorcycles"/>
    <n v="62"/>
    <n v="-6.0499999999999972"/>
    <s v="S18_3782"/>
    <s v="Toys of Finland, Co."/>
    <s v="90-224 8555"/>
    <s v="Keskuskatu 45"/>
    <s v="Helsinki"/>
    <n v="21240"/>
    <x v="15"/>
    <s v="Karttunen"/>
    <s v="Matti"/>
    <s v="Small"/>
  </r>
  <r>
    <n v="10107"/>
    <n v="39"/>
    <n v="96.34"/>
    <n v="1"/>
    <n v="3757.26"/>
    <d v="2023-07-27T00:00:00"/>
    <n v="253"/>
    <s v="Shipped"/>
    <s v="Motorcycles"/>
    <n v="118"/>
    <n v="-21.659999999999997"/>
    <s v="S10_2016"/>
    <s v="Atelier graphique"/>
    <s v="40.32.2555"/>
    <s v="54, rue Royale"/>
    <s v="Nantes"/>
    <n v="44000"/>
    <x v="4"/>
    <s v="Schmitt"/>
    <s v="Carine"/>
    <s v="Medium"/>
  </r>
  <r>
    <n v="10292"/>
    <n v="39"/>
    <n v="30.06"/>
    <n v="9"/>
    <n v="1172.3399999999999"/>
    <d v="2023-07-08T00:00:00"/>
    <n v="272"/>
    <s v="Shipped"/>
    <s v="Classic Cars"/>
    <n v="35"/>
    <n v="-4.9400000000000013"/>
    <s v="S24_2840"/>
    <s v="Land of Toys Inc."/>
    <n v="2125557818"/>
    <s v="897 Long Airport Avenue"/>
    <s v="NYC"/>
    <n v="10022"/>
    <x v="1"/>
    <s v="Yu"/>
    <s v="Kwai"/>
    <s v="Small"/>
  </r>
  <r>
    <n v="10285"/>
    <n v="39"/>
    <n v="70.08"/>
    <n v="11"/>
    <n v="2733.12"/>
    <d v="2023-06-27T00:00:00"/>
    <n v="283"/>
    <s v="Shipped"/>
    <s v="Motorcycles"/>
    <n v="76"/>
    <n v="-5.9200000000000017"/>
    <s v="S24_2000"/>
    <s v="Marta's Replicas Co."/>
    <n v="6175558555"/>
    <s v="39323 Spinnaker Dr."/>
    <s v="Cambridge"/>
    <n v="51247"/>
    <x v="1"/>
    <s v="Hernandez"/>
    <s v="Marta"/>
    <s v="Small"/>
  </r>
  <r>
    <n v="10285"/>
    <n v="39"/>
    <n v="78.92"/>
    <n v="2"/>
    <n v="3077.88"/>
    <d v="2023-06-27T00:00:00"/>
    <n v="283"/>
    <s v="Shipped"/>
    <s v="Motorcycles"/>
    <n v="81"/>
    <n v="-2.0799999999999983"/>
    <s v="S50_4713"/>
    <s v="Marta's Replicas Co."/>
    <n v="6175558555"/>
    <s v="39323 Spinnaker Dr."/>
    <s v="Cambridge"/>
    <n v="51247"/>
    <x v="1"/>
    <s v="Hernandez"/>
    <s v="Marta"/>
    <s v="Medium"/>
  </r>
  <r>
    <n v="10284"/>
    <n v="39"/>
    <n v="71.67"/>
    <n v="13"/>
    <n v="2795.13"/>
    <d v="2023-06-21T00:00:00"/>
    <n v="289"/>
    <s v="Shipped"/>
    <s v="Vintage Cars"/>
    <n v="65"/>
    <n v="6.6700000000000017"/>
    <s v="S24_3420"/>
    <s v="Norway Gifts By Mail, Co."/>
    <s v="+47 2212 1555"/>
    <s v="Drammensveien 126 A, PB 744 Sentrum"/>
    <s v="Oslo"/>
    <s v="N 0106"/>
    <x v="17"/>
    <s v="Klaeboe"/>
    <s v="Jan"/>
    <s v="Small"/>
  </r>
  <r>
    <n v="10282"/>
    <n v="39"/>
    <n v="123.01"/>
    <n v="10"/>
    <n v="4797.3900000000003"/>
    <d v="2023-06-20T00:00:00"/>
    <n v="290"/>
    <s v="Shipped"/>
    <s v="Classic Cars"/>
    <n v="118"/>
    <n v="5.0100000000000051"/>
    <s v="S24_4048"/>
    <s v="Mini Gifts Distributors Ltd."/>
    <n v="4155551450"/>
    <s v="5677 Strong St."/>
    <s v="San Rafael"/>
    <n v="97562"/>
    <x v="1"/>
    <s v="Nelson"/>
    <s v="Valarie"/>
    <s v="Medium"/>
  </r>
  <r>
    <n v="10278"/>
    <n v="39"/>
    <n v="110.88"/>
    <n v="3"/>
    <n v="4324.32"/>
    <d v="2023-06-06T00:00:00"/>
    <n v="304"/>
    <s v="Shipped"/>
    <s v="Classic Cars"/>
    <n v="132"/>
    <n v="-21.120000000000005"/>
    <s v="S18_2870"/>
    <s v="Signal Gift Stores"/>
    <n v="7025551838"/>
    <s v="8489 Strong St."/>
    <s v="Las Vegas"/>
    <n v="83030"/>
    <x v="1"/>
    <s v="King"/>
    <s v="Sue"/>
    <s v="Medium"/>
  </r>
  <r>
    <n v="10275"/>
    <n v="39"/>
    <n v="114.68"/>
    <n v="16"/>
    <n v="4472.5200000000004"/>
    <d v="2023-05-23T00:00:00"/>
    <n v="318"/>
    <s v="Shipped"/>
    <s v="Planes"/>
    <n v="99"/>
    <n v="15.680000000000007"/>
    <s v="S700_2466"/>
    <s v="La Rochelle Gifts"/>
    <s v="40.67.8555"/>
    <s v="67, rue des Cinquante Otages"/>
    <s v="Nantes"/>
    <n v="44000"/>
    <x v="4"/>
    <s v="Labrune"/>
    <s v="Janine"/>
    <s v="Medium"/>
  </r>
  <r>
    <n v="10107"/>
    <n v="39"/>
    <n v="204.16"/>
    <n v="1"/>
    <n v="7962.24"/>
    <d v="2023-05-20T00:00:00"/>
    <n v="321"/>
    <s v="Shipped"/>
    <s v="Classic Cars"/>
    <n v="173"/>
    <n v="31.159999999999997"/>
    <s v="S12_3891"/>
    <s v="Diecast Classics Inc."/>
    <n v="2155551555"/>
    <s v="7586 Pompton St."/>
    <s v="Allentown"/>
    <n v="70267"/>
    <x v="1"/>
    <s v="Yu"/>
    <s v="Kyung"/>
    <s v="Large"/>
  </r>
  <r>
    <n v="10253"/>
    <n v="39"/>
    <n v="132"/>
    <n v="8"/>
    <n v="5148"/>
    <d v="2023-04-01T00:00:00"/>
    <n v="370"/>
    <s v="Cancelled"/>
    <s v="Classic Cars"/>
    <n v="140"/>
    <n v="-8"/>
    <s v="S24_3856"/>
    <s v="UK Collectables, Ltd."/>
    <s v="(171) 555-2282"/>
    <s v="Berkeley Gardens 12  Brewery"/>
    <s v="Liverpool"/>
    <s v="WX1 6LT"/>
    <x v="9"/>
    <s v="Devon"/>
    <s v="Elizabeth"/>
    <s v="Medium"/>
  </r>
  <r>
    <n v="10244"/>
    <n v="39"/>
    <n v="45.25"/>
    <n v="9"/>
    <n v="1764.75"/>
    <d v="2023-03-01T00:00:00"/>
    <n v="401"/>
    <s v="Shipped"/>
    <s v="Vintage Cars"/>
    <n v="44"/>
    <n v="1.25"/>
    <s v="S24_2022"/>
    <s v="Euro Shopping Channel"/>
    <s v="(91) 555 94 44"/>
    <s v="C/ Moralzarzal, 86"/>
    <s v="Madrid"/>
    <n v="28034"/>
    <x v="8"/>
    <s v="Freyre"/>
    <s v="Diego"/>
    <s v="Small"/>
  </r>
  <r>
    <n v="10107"/>
    <n v="39"/>
    <n v="180.1"/>
    <n v="9"/>
    <n v="7023.9"/>
    <d v="2023-02-05T00:00:00"/>
    <n v="425"/>
    <s v="Shipped"/>
    <s v="Motorcycles"/>
    <n v="193"/>
    <n v="-12.900000000000006"/>
    <s v="S10_4698"/>
    <s v="Vitachrome Inc."/>
    <n v="2125551500"/>
    <s v="2678 Kingston Rd."/>
    <s v="NYC"/>
    <n v="10022"/>
    <x v="1"/>
    <s v="Frick"/>
    <s v="Michael"/>
    <s v="Large"/>
  </r>
  <r>
    <n v="10229"/>
    <n v="39"/>
    <n v="40.25"/>
    <n v="14"/>
    <n v="1569.75"/>
    <d v="2023-01-11T00:00:00"/>
    <n v="450"/>
    <s v="Shipped"/>
    <s v="Vintage Cars"/>
    <n v="50"/>
    <n v="-9.75"/>
    <s v="S18_4668"/>
    <s v="Mini Gifts Distributors Ltd."/>
    <n v="4155551450"/>
    <s v="5677 Strong St."/>
    <s v="San Rafael"/>
    <n v="97562"/>
    <x v="1"/>
    <s v="Nelson"/>
    <s v="Valarie"/>
    <s v="Small"/>
  </r>
  <r>
    <n v="10221"/>
    <n v="39"/>
    <n v="89.53"/>
    <n v="2"/>
    <n v="3491.67"/>
    <d v="2022-12-18T00:00:00"/>
    <n v="474"/>
    <s v="Shipped"/>
    <s v="Vintage Cars"/>
    <n v="87"/>
    <n v="2.5300000000000011"/>
    <s v="S18_4522"/>
    <s v="Petit Auto"/>
    <s v="(02) 5554 67"/>
    <s v="Rue Joseph-Bens 532"/>
    <s v="Bruxelles"/>
    <s v="B-1180"/>
    <x v="2"/>
    <s v="Dewey"/>
    <s v="Catherine"/>
    <s v="Medium"/>
  </r>
  <r>
    <n v="10217"/>
    <n v="39"/>
    <n v="62.05"/>
    <n v="7"/>
    <n v="2419.9499999999998"/>
    <d v="2022-12-04T00:00:00"/>
    <n v="488"/>
    <s v="Shipped"/>
    <s v="Trucks and Buses"/>
    <n v="64"/>
    <n v="-1.9500000000000028"/>
    <s v="S32_3522"/>
    <s v="Handji Gifts&amp; Co"/>
    <s v="+65 224 1555"/>
    <s v="Village Close - 106 Linden Road Sandown"/>
    <s v="Singapore"/>
    <n v="69045"/>
    <x v="0"/>
    <s v="Victorino"/>
    <s v="Wendy"/>
    <s v="Small"/>
  </r>
  <r>
    <n v="10215"/>
    <n v="39"/>
    <n v="90.57"/>
    <n v="7"/>
    <n v="3532.23"/>
    <d v="2022-11-29T00:00:00"/>
    <n v="493"/>
    <s v="Shipped"/>
    <s v="Vintage Cars"/>
    <n v="97"/>
    <n v="-6.4300000000000068"/>
    <s v="S24_4258"/>
    <s v="West Coast Collectables Co."/>
    <n v="3105553722"/>
    <s v="3675 Furth Circle"/>
    <s v="Burbank"/>
    <n v="94019"/>
    <x v="1"/>
    <s v="Thompson"/>
    <s v="Steve"/>
    <s v="Medium"/>
  </r>
  <r>
    <n v="10107"/>
    <n v="39"/>
    <n v="126.84"/>
    <n v="16"/>
    <n v="4946.76"/>
    <d v="2022-11-16T00:00:00"/>
    <n v="506"/>
    <s v="Shipped"/>
    <s v="Classic Cars"/>
    <n v="117"/>
    <n v="9.8400000000000034"/>
    <s v="S12_3380"/>
    <s v="Euro Shopping Channel"/>
    <s v="(91) 555 94 44"/>
    <s v="C/ Moralzarzal, 86"/>
    <s v="Madrid"/>
    <n v="28034"/>
    <x v="8"/>
    <s v="Freyre"/>
    <s v="Diego"/>
    <s v="Medium"/>
  </r>
  <r>
    <n v="10210"/>
    <n v="39"/>
    <n v="59.16"/>
    <n v="10"/>
    <n v="2307.2399999999998"/>
    <d v="2022-11-12T00:00:00"/>
    <n v="510"/>
    <s v="Shipped"/>
    <s v="Vintage Cars"/>
    <n v="68"/>
    <n v="-8.8400000000000034"/>
    <s v="S32_4289"/>
    <s v="Osaka Souveniers Co."/>
    <s v="+81 06 6342 5555"/>
    <s v="Dojima Avanza 4F, 1-6-20 Dojima, Kita-ku"/>
    <s v="Osaka"/>
    <s v="530-0003"/>
    <x v="7"/>
    <s v="Kentary"/>
    <s v="Mory"/>
    <s v="Small"/>
  </r>
  <r>
    <n v="10204"/>
    <n v="39"/>
    <n v="33.229999999999997"/>
    <n v="2"/>
    <n v="1295.97"/>
    <d v="2022-10-02T00:00:00"/>
    <n v="551"/>
    <s v="Shipped"/>
    <s v="Vintage Cars"/>
    <n v="41"/>
    <n v="-7.7700000000000031"/>
    <s v="S24_3969"/>
    <s v="Muscle Machine Inc"/>
    <n v="2125557413"/>
    <s v="4092 Furth Circle"/>
    <s v="NYC"/>
    <n v="10022"/>
    <x v="1"/>
    <s v="Young"/>
    <s v="Jeff"/>
    <s v="Small"/>
  </r>
  <r>
    <n v="10194"/>
    <n v="39"/>
    <n v="54.94"/>
    <n v="7"/>
    <n v="2142.66"/>
    <d v="2022-09-25T00:00:00"/>
    <n v="558"/>
    <s v="Shipped"/>
    <s v="Trucks and Buses"/>
    <n v="64"/>
    <n v="-9.0600000000000023"/>
    <s v="S32_3522"/>
    <s v="Saveley &amp; Henriot, Co."/>
    <s v="78.32.5555"/>
    <s v="2, rue du Commerce"/>
    <s v="Lyon"/>
    <n v="69004"/>
    <x v="4"/>
    <s v="Saveley"/>
    <s v="Mary"/>
    <s v="Small"/>
  </r>
  <r>
    <n v="10185"/>
    <n v="39"/>
    <n v="130.69"/>
    <n v="16"/>
    <n v="5096.91"/>
    <d v="2022-09-14T00:00:00"/>
    <n v="569"/>
    <s v="Shipped"/>
    <s v="Classic Cars"/>
    <n v="143"/>
    <n v="-12.310000000000002"/>
    <s v="S18_4027"/>
    <s v="Mini Creations Ltd."/>
    <n v="5085559555"/>
    <s v="4575 Hillside Dr."/>
    <s v="New Bedford"/>
    <n v="50553"/>
    <x v="1"/>
    <s v="Tam"/>
    <s v="Wing C"/>
    <s v="Medium"/>
  </r>
  <r>
    <n v="10185"/>
    <n v="39"/>
    <n v="57.82"/>
    <n v="1"/>
    <n v="2254.98"/>
    <d v="2022-09-14T00:00:00"/>
    <n v="569"/>
    <s v="Shipped"/>
    <s v="Ships"/>
    <n v="72"/>
    <n v="-14.18"/>
    <s v="S700_2610"/>
    <s v="Mini Creations Ltd."/>
    <n v="5085559555"/>
    <s v="4575 Hillside Dr."/>
    <s v="New Bedford"/>
    <n v="50553"/>
    <x v="1"/>
    <s v="Tam"/>
    <s v="Wing C"/>
    <s v="Small"/>
  </r>
  <r>
    <n v="10183"/>
    <n v="39"/>
    <n v="68.08"/>
    <n v="11"/>
    <n v="2655.12"/>
    <d v="2022-09-13T00:00:00"/>
    <n v="570"/>
    <s v="Shipped"/>
    <s v="Vintage Cars"/>
    <n v="62"/>
    <n v="6.0799999999999983"/>
    <s v="S18_2957"/>
    <s v="Classic Gift Ideas, Inc"/>
    <n v="2155554695"/>
    <s v="782 First Street"/>
    <s v="Philadelphia"/>
    <n v="71270"/>
    <x v="1"/>
    <s v="Cervantes"/>
    <s v="Francisca"/>
    <s v="Small"/>
  </r>
  <r>
    <n v="10181"/>
    <n v="39"/>
    <n v="148.34"/>
    <n v="4"/>
    <n v="5785.26"/>
    <d v="2022-09-12T00:00:00"/>
    <n v="571"/>
    <s v="Shipped"/>
    <s v="Classic Cars"/>
    <n v="141"/>
    <n v="7.3400000000000034"/>
    <s v="S18_3685"/>
    <s v="Herkku Gifts"/>
    <s v="+47 2267 3215"/>
    <s v="Drammen 121, PR 744 Sentrum"/>
    <s v="Bergen"/>
    <s v="N 5804"/>
    <x v="17"/>
    <s v="Oeztan"/>
    <s v="Veysel"/>
    <s v="Medium"/>
  </r>
  <r>
    <n v="10182"/>
    <n v="39"/>
    <n v="36.840000000000003"/>
    <n v="6"/>
    <n v="1436.76"/>
    <d v="2022-09-12T00:00:00"/>
    <n v="571"/>
    <s v="Shipped"/>
    <s v="Vintage Cars"/>
    <n v="33"/>
    <n v="3.8400000000000034"/>
    <s v="S24_1937"/>
    <s v="Mini Gifts Distributors Ltd."/>
    <n v="4155551450"/>
    <s v="5677 Strong St."/>
    <s v="San Rafael"/>
    <n v="97562"/>
    <x v="1"/>
    <s v="Nelson"/>
    <s v="Valarie"/>
    <s v="Small"/>
  </r>
  <r>
    <n v="10172"/>
    <n v="39"/>
    <n v="154.44"/>
    <n v="7"/>
    <n v="6023.16"/>
    <d v="2022-09-05T00:00:00"/>
    <n v="578"/>
    <s v="Shipped"/>
    <s v="Classic Cars"/>
    <n v="132"/>
    <n v="22.439999999999998"/>
    <s v="S18_2870"/>
    <s v="Gift Depot Inc."/>
    <n v="2035552570"/>
    <s v="25593 South Bay Ln."/>
    <s v="Bridgewater"/>
    <n v="97562"/>
    <x v="1"/>
    <s v="King"/>
    <s v="Julie"/>
    <s v="Medium"/>
  </r>
  <r>
    <n v="10171"/>
    <n v="39"/>
    <n v="140.55000000000001"/>
    <n v="3"/>
    <n v="5481.45"/>
    <d v="2022-09-05T00:00:00"/>
    <n v="578"/>
    <s v="Shipped"/>
    <s v="Classic Cars"/>
    <n v="169"/>
    <n v="-28.449999999999989"/>
    <s v="S18_3232"/>
    <s v="Quebec Home Shopping Network"/>
    <s v="(514) 555-8054"/>
    <s v="43 rue St. Laurent"/>
    <s v="Montreal"/>
    <s v="H1J 1C3"/>
    <x v="14"/>
    <s v="Fresnisre"/>
    <s v="Jean"/>
    <s v="Medium"/>
  </r>
  <r>
    <n v="10173"/>
    <n v="39"/>
    <n v="71.98"/>
    <n v="15"/>
    <n v="2807.22"/>
    <d v="2022-09-05T00:00:00"/>
    <n v="578"/>
    <s v="Shipped"/>
    <s v="Classic Cars"/>
    <n v="71"/>
    <n v="0.98000000000000398"/>
    <s v="S18_4933"/>
    <s v="Rovelli Gifts"/>
    <s v="035-640555"/>
    <s v="Via Ludovico il Moro 22"/>
    <s v="Bergamo"/>
    <n v="24100"/>
    <x v="6"/>
    <s v="Rovelli"/>
    <s v="Giovanni"/>
    <s v="Small"/>
  </r>
  <r>
    <n v="10168"/>
    <n v="39"/>
    <n v="82.91"/>
    <n v="17"/>
    <n v="3233.49"/>
    <d v="2022-08-28T00:00:00"/>
    <n v="586"/>
    <s v="Shipped"/>
    <s v="Planes"/>
    <n v="74"/>
    <n v="8.9099999999999966"/>
    <s v="S700_4002"/>
    <s v="Technics Stores Inc."/>
    <n v="6505556809"/>
    <s v="9408 Furth Circle"/>
    <s v="Burlingame"/>
    <n v="94217"/>
    <x v="1"/>
    <s v="Hirano"/>
    <s v="Juri"/>
    <s v="Medium"/>
  </r>
  <r>
    <n v="10164"/>
    <n v="39"/>
    <n v="81.93"/>
    <n v="4"/>
    <n v="3195.27"/>
    <d v="2022-08-21T00:00:00"/>
    <n v="593"/>
    <s v="Resolved"/>
    <s v="Classic Cars"/>
    <n v="101"/>
    <n v="-19.069999999999993"/>
    <s v="S700_2824"/>
    <s v="Mini Auto Werke"/>
    <s v="7675-3555"/>
    <s v="Kirchgasse 6"/>
    <s v="Graz"/>
    <n v="8010"/>
    <x v="3"/>
    <s v="Mendel"/>
    <s v="Roland"/>
    <s v="Medium"/>
  </r>
  <r>
    <n v="10301"/>
    <n v="39"/>
    <n v="165.3"/>
    <n v="6"/>
    <n v="6446.7"/>
    <d v="2022-08-05T00:00:00"/>
    <n v="609"/>
    <s v="Shipped"/>
    <s v="Classic Cars"/>
    <n v="141"/>
    <n v="24.300000000000011"/>
    <s v="S18_3685"/>
    <s v="Norway Gifts By Mail, Co."/>
    <s v="+47 2212 1555"/>
    <s v="Drammensveien 126 A, PB 744 Sentrum"/>
    <s v="Oslo"/>
    <s v="N 0106"/>
    <x v="17"/>
    <s v="Klaeboe"/>
    <s v="Jan"/>
    <s v="Medium"/>
  </r>
  <r>
    <n v="10151"/>
    <n v="39"/>
    <n v="69.28"/>
    <n v="9"/>
    <n v="2701.92"/>
    <d v="2022-07-21T00:00:00"/>
    <n v="624"/>
    <s v="Shipped"/>
    <s v="Trucks and Buses"/>
    <n v="60"/>
    <n v="9.2800000000000011"/>
    <s v="S18_2432"/>
    <s v="Oulu Toy Supplies, Inc."/>
    <s v="981-443655"/>
    <s v="Torikatu 38"/>
    <s v="Oulu"/>
    <n v="90110"/>
    <x v="15"/>
    <s v="Koskitalo"/>
    <s v="Pirkko"/>
    <s v="Small"/>
  </r>
  <r>
    <n v="10142"/>
    <n v="39"/>
    <n v="44.23"/>
    <n v="5"/>
    <n v="1724.97"/>
    <d v="2022-06-08T00:00:00"/>
    <n v="667"/>
    <s v="Shipped"/>
    <s v="Ships"/>
    <n v="54"/>
    <n v="-9.7700000000000031"/>
    <s v="S72_3212"/>
    <s v="Mini Gifts Distributors Ltd."/>
    <n v="4155551450"/>
    <s v="5677 Strong St."/>
    <s v="San Rafael"/>
    <n v="97562"/>
    <x v="1"/>
    <s v="Nelson"/>
    <s v="Valarie"/>
    <s v="Small"/>
  </r>
  <r>
    <n v="10141"/>
    <n v="39"/>
    <n v="152.27000000000001"/>
    <n v="4"/>
    <n v="5938.53"/>
    <d v="2022-06-01T00:00:00"/>
    <n v="674"/>
    <s v="Shipped"/>
    <s v="Classic Cars"/>
    <n v="163"/>
    <n v="-10.72999999999999"/>
    <s v="S18_2238"/>
    <s v="Suominen Souveniers"/>
    <s v="+358 9 8045 555"/>
    <s v="Software Engineering Center, SEC Oy"/>
    <s v="Espoo"/>
    <s v="FIN-02271"/>
    <x v="15"/>
    <s v="Suominen"/>
    <s v="Kalle"/>
    <s v="Medium"/>
  </r>
  <r>
    <n v="10127"/>
    <n v="39"/>
    <n v="38.19"/>
    <n v="12"/>
    <n v="1489.41"/>
    <d v="2022-04-03T00:00:00"/>
    <n v="733"/>
    <s v="Shipped"/>
    <s v="Classic Cars"/>
    <n v="35"/>
    <n v="3.1899999999999977"/>
    <s v="S24_2840"/>
    <s v="Muscle Machine Inc"/>
    <n v="2125557413"/>
    <s v="4092 Furth Circle"/>
    <s v="NYC"/>
    <n v="10022"/>
    <x v="1"/>
    <s v="Young"/>
    <s v="Jeff"/>
    <s v="Small"/>
  </r>
  <r>
    <n v="10122"/>
    <n v="39"/>
    <n v="30.96"/>
    <n v="4"/>
    <n v="1207.44"/>
    <d v="2022-03-08T00:00:00"/>
    <n v="759"/>
    <s v="Shipped"/>
    <s v="Classic Cars"/>
    <n v="37"/>
    <n v="-6.0399999999999991"/>
    <s v="S24_2972"/>
    <s v="Marseille Mini Autos"/>
    <s v="91.24.4555"/>
    <s v="12, rue des Bouchers"/>
    <s v="Marseille"/>
    <n v="13008"/>
    <x v="4"/>
    <s v="Lebihan"/>
    <s v="Laurence"/>
    <s v="Small"/>
  </r>
  <r>
    <n v="10120"/>
    <n v="39"/>
    <n v="119.27"/>
    <n v="10"/>
    <n v="4651.53"/>
    <d v="2022-03-01T00:00:00"/>
    <n v="766"/>
    <s v="Shipped"/>
    <s v="Planes"/>
    <n v="109"/>
    <n v="10.269999999999996"/>
    <s v="S24_1785"/>
    <s v="Australian Collectors, Co."/>
    <s v="03 9520 4555"/>
    <s v="636 St Kilda Road"/>
    <s v="Melbourne"/>
    <n v="3004"/>
    <x v="5"/>
    <s v="Ferguson"/>
    <s v="Peter"/>
    <s v="Medium"/>
  </r>
  <r>
    <n v="10107"/>
    <n v="39"/>
    <n v="152.26"/>
    <n v="8"/>
    <n v="5938.14"/>
    <d v="2022-02-16T00:00:00"/>
    <n v="779"/>
    <s v="Shipped"/>
    <s v="Classic Cars"/>
    <n v="173"/>
    <n v="-20.740000000000009"/>
    <s v="S12_3891"/>
    <s v="Dragon Souveniers, Ltd."/>
    <s v="+65 221 7555"/>
    <s v="Bronz Sok., Bronz Apt. 3/6 Tesvikiye"/>
    <s v="Singapore"/>
    <n v="79903"/>
    <x v="0"/>
    <s v="Natividad"/>
    <s v="Eric"/>
    <s v="Medium"/>
  </r>
  <r>
    <n v="10114"/>
    <n v="39"/>
    <n v="106.78"/>
    <n v="3"/>
    <n v="4164.42"/>
    <d v="2022-02-01T00:00:00"/>
    <n v="794"/>
    <s v="Shipped"/>
    <s v="Trucks and Buses"/>
    <n v="122"/>
    <n v="-15.219999999999999"/>
    <s v="S18_2319"/>
    <s v="La Corne D'abondance, Co."/>
    <s v="(1) 42.34.2555"/>
    <s v="265, boulevard Charonne"/>
    <s v="Paris"/>
    <n v="75012"/>
    <x v="4"/>
    <s v="Bertrand"/>
    <s v="Marie"/>
    <s v="Medium"/>
  </r>
  <r>
    <n v="10110"/>
    <n v="39"/>
    <n v="44.35"/>
    <n v="2"/>
    <n v="1729.65"/>
    <d v="2022-01-18T00:00:00"/>
    <n v="808"/>
    <s v="Shipped"/>
    <s v="Vintage Cars"/>
    <n v="44"/>
    <n v="0.35000000000000142"/>
    <s v="S24_2022"/>
    <s v="AV Stores, Co."/>
    <s v="(171) 555-1555"/>
    <s v="Fauntleroy Circus"/>
    <s v="Manchester"/>
    <s v="EC2 5NT"/>
    <x v="9"/>
    <s v="Ashworth"/>
    <s v="Victoria"/>
    <s v="Small"/>
  </r>
  <r>
    <n v="10107"/>
    <n v="39"/>
    <n v="89.38"/>
    <n v="7"/>
    <n v="3485.82"/>
    <d v="2022-01-03T00:00:00"/>
    <n v="823"/>
    <s v="Shipped"/>
    <s v="Classic Cars"/>
    <n v="79"/>
    <n v="10.379999999999995"/>
    <s v="S12_3990"/>
    <s v="Cruz &amp; Sons Co."/>
    <s v="+63 2 555 3587"/>
    <s v="15 McCallum Street - NatWest Center #13-03"/>
    <s v="Makati City"/>
    <s v="1227 MM"/>
    <x v="18"/>
    <s v="Cruz"/>
    <s v="Arnold"/>
    <s v="Medium"/>
  </r>
  <r>
    <n v="10107"/>
    <n v="39"/>
    <n v="99.91"/>
    <n v="5"/>
    <n v="3896.49"/>
    <d v="2021-12-24T00:00:00"/>
    <n v="833"/>
    <s v="Shipped"/>
    <s v="Motorcycles"/>
    <n v="118"/>
    <n v="-18.090000000000003"/>
    <s v="S10_2016"/>
    <s v="Land of Toys Inc."/>
    <n v="2125557818"/>
    <s v="897 Long Airport Avenue"/>
    <s v="NYC"/>
    <n v="10022"/>
    <x v="1"/>
    <s v="Yu"/>
    <s v="Kwai"/>
    <s v="Medium"/>
  </r>
  <r>
    <n v="10106"/>
    <n v="39"/>
    <n v="40.15"/>
    <n v="6"/>
    <n v="1565.85"/>
    <d v="2021-12-17T00:00:00"/>
    <n v="840"/>
    <s v="Shipped"/>
    <s v="Vintage Cars"/>
    <n v="43"/>
    <n v="-2.8500000000000014"/>
    <s v="S50_1341"/>
    <s v="Rovelli Gifts"/>
    <s v="035-640555"/>
    <s v="Via Ludovico il Moro 22"/>
    <s v="Bergamo"/>
    <n v="24100"/>
    <x v="6"/>
    <s v="Rovelli"/>
    <s v="Giovanni"/>
    <s v="Small"/>
  </r>
  <r>
    <n v="10105"/>
    <n v="39"/>
    <n v="81.14"/>
    <n v="6"/>
    <n v="3164.46"/>
    <d v="2021-12-11T00:00:00"/>
    <n v="846"/>
    <s v="Shipped"/>
    <s v="Ships"/>
    <n v="100"/>
    <n v="-18.86"/>
    <s v="S700_3505"/>
    <s v="Danish Wholesale Imports"/>
    <s v="31 12 3555"/>
    <s v="Vinb'ltet 34"/>
    <s v="Kobenhavn"/>
    <n v="1734"/>
    <x v="11"/>
    <s v="Petersen"/>
    <s v="Jytte"/>
    <s v="Medium"/>
  </r>
  <r>
    <n v="10102"/>
    <n v="39"/>
    <n v="123.29"/>
    <n v="2"/>
    <n v="4808.3100000000004"/>
    <d v="2021-11-10T00:00:00"/>
    <n v="877"/>
    <s v="Shipped"/>
    <s v="Vintage Cars"/>
    <n v="102"/>
    <n v="21.290000000000006"/>
    <s v="S18_1342"/>
    <s v="Vitachrome Inc."/>
    <n v="2125551500"/>
    <s v="2678 Kingston Rd."/>
    <s v="NYC"/>
    <n v="10022"/>
    <x v="1"/>
    <s v="Frick"/>
    <s v="Michael"/>
    <s v="Medium"/>
  </r>
  <r>
    <n v="10421"/>
    <n v="40"/>
    <n v="45.7"/>
    <n v="2"/>
    <n v="1828"/>
    <d v="2024-03-29T00:00:00"/>
    <n v="7"/>
    <s v="In Process"/>
    <s v="Vintage Cars"/>
    <n v="44"/>
    <n v="1.7000000000000028"/>
    <s v="S24_2022"/>
    <s v="Mini Gifts Distributors Ltd."/>
    <n v="4155551450"/>
    <s v="5677 Strong St."/>
    <s v="San Rafael"/>
    <n v="97562"/>
    <x v="1"/>
    <s v="Nelson"/>
    <s v="Valarie"/>
    <s v="Small"/>
  </r>
  <r>
    <n v="10107"/>
    <n v="40"/>
    <n v="155.80000000000001"/>
    <n v="6"/>
    <n v="6232"/>
    <d v="2024-03-01T00:00:00"/>
    <n v="35"/>
    <s v="Shipped"/>
    <s v="Trucks and Buses"/>
    <n v="136"/>
    <n v="19.800000000000011"/>
    <s v="S12_1666"/>
    <s v="Quebec Home Shopping Network"/>
    <s v="(514) 555-8054"/>
    <s v="43 rue St. Laurent"/>
    <s v="Montreal"/>
    <s v="H1J 1C3"/>
    <x v="14"/>
    <s v="Fresnisre"/>
    <s v="Jean"/>
    <s v="Medium"/>
  </r>
  <r>
    <n v="10390"/>
    <n v="40"/>
    <n v="137.29"/>
    <n v="9"/>
    <n v="5491.6"/>
    <d v="2024-01-04T00:00:00"/>
    <n v="92"/>
    <s v="Shipped"/>
    <s v="Classic Cars"/>
    <n v="80"/>
    <n v="57.289999999999992"/>
    <s v="S18_3278"/>
    <s v="Mini Gifts Distributors Ltd."/>
    <n v="4155551450"/>
    <s v="5677 Strong St."/>
    <s v="San Rafael"/>
    <n v="97562"/>
    <x v="1"/>
    <s v="Nelson"/>
    <s v="Valarie"/>
    <s v="Medium"/>
  </r>
  <r>
    <n v="10383"/>
    <n v="40"/>
    <n v="152.24"/>
    <n v="3"/>
    <n v="6089.6"/>
    <d v="2023-12-22T00:00:00"/>
    <n v="105"/>
    <s v="Shipped"/>
    <s v="Classic Cars"/>
    <n v="35"/>
    <n v="117.24000000000001"/>
    <s v="S24_2840"/>
    <s v="Euro Shopping Channel"/>
    <s v="(91) 555 94 44"/>
    <s v="C/ Moralzarzal, 86"/>
    <s v="Madrid"/>
    <n v="28034"/>
    <x v="8"/>
    <s v="Freyre"/>
    <s v="Diego"/>
    <s v="Medium"/>
  </r>
  <r>
    <n v="10380"/>
    <n v="40"/>
    <n v="123.29"/>
    <n v="10"/>
    <n v="4931.6000000000004"/>
    <d v="2023-12-16T00:00:00"/>
    <n v="111"/>
    <s v="Shipped"/>
    <s v="Vintage Cars"/>
    <n v="127"/>
    <n v="-3.7099999999999937"/>
    <s v="S18_2325"/>
    <s v="Euro Shopping Channel"/>
    <s v="(91) 555 94 44"/>
    <s v="C/ Moralzarzal, 86"/>
    <s v="Madrid"/>
    <n v="28034"/>
    <x v="8"/>
    <s v="Freyre"/>
    <s v="Diego"/>
    <s v="Medium"/>
  </r>
  <r>
    <n v="10378"/>
    <n v="40"/>
    <n v="82.46"/>
    <n v="1"/>
    <n v="3298.4"/>
    <d v="2023-12-10T00:00:00"/>
    <n v="117"/>
    <s v="Shipped"/>
    <s v="Motorcycles"/>
    <n v="40"/>
    <n v="42.459999999999994"/>
    <s v="S32_2206"/>
    <s v="Euro Shopping Channel"/>
    <s v="(91) 555 94 44"/>
    <s v="C/ Moralzarzal, 86"/>
    <s v="Madrid"/>
    <n v="28034"/>
    <x v="8"/>
    <s v="Freyre"/>
    <s v="Diego"/>
    <s v="Medium"/>
  </r>
  <r>
    <n v="10107"/>
    <n v="40"/>
    <n v="146.55000000000001"/>
    <n v="4"/>
    <n v="5862"/>
    <d v="2023-11-26T00:00:00"/>
    <n v="131"/>
    <s v="Shipped"/>
    <s v="Classic Cars"/>
    <n v="151"/>
    <n v="-4.4499999999999886"/>
    <s v="S12_3148"/>
    <s v="Tokyo Collectables, Ltd"/>
    <s v="+81 3 3584 0555"/>
    <s v="2-2-8 Roppongi"/>
    <s v="Minato-ku"/>
    <s v="106-0032"/>
    <x v="7"/>
    <s v="Shimamura"/>
    <s v="Akiko"/>
    <s v="Medium"/>
  </r>
  <r>
    <n v="10369"/>
    <n v="40"/>
    <n v="86.92"/>
    <n v="3"/>
    <n v="3476.8"/>
    <d v="2023-11-20T00:00:00"/>
    <n v="137"/>
    <s v="Shipped"/>
    <s v="Vintage Cars"/>
    <n v="97"/>
    <n v="-10.079999999999998"/>
    <s v="S24_4258"/>
    <s v="Collectables For Less Inc."/>
    <n v="6175558555"/>
    <s v="7825 Douglas Av."/>
    <s v="Brickhaven"/>
    <n v="58339"/>
    <x v="1"/>
    <s v="Nelson"/>
    <s v="Allen"/>
    <s v="Medium"/>
  </r>
  <r>
    <n v="10368"/>
    <n v="40"/>
    <n v="102.68"/>
    <n v="2"/>
    <n v="4107.2"/>
    <d v="2023-11-19T00:00:00"/>
    <n v="138"/>
    <s v="Shipped"/>
    <s v="Classic Cars"/>
    <n v="90"/>
    <n v="12.680000000000007"/>
    <s v="S24_2766"/>
    <s v="Mini Gifts Distributors Ltd."/>
    <n v="4155551450"/>
    <s v="5677 Strong St."/>
    <s v="San Rafael"/>
    <n v="97562"/>
    <x v="1"/>
    <s v="Nelson"/>
    <s v="Valarie"/>
    <s v="Medium"/>
  </r>
  <r>
    <n v="10355"/>
    <n v="40"/>
    <n v="108.17"/>
    <n v="5"/>
    <n v="4326.8"/>
    <d v="2023-10-07T00:00:00"/>
    <n v="181"/>
    <s v="Shipped"/>
    <s v="Motorcycles"/>
    <n v="102"/>
    <n v="6.1700000000000017"/>
    <s v="S32_4485"/>
    <s v="Euro Shopping Channel"/>
    <s v="(91) 555 94 44"/>
    <s v="C/ Moralzarzal, 86"/>
    <s v="Madrid"/>
    <n v="28034"/>
    <x v="8"/>
    <s v="Freyre"/>
    <s v="Diego"/>
    <s v="Medium"/>
  </r>
  <r>
    <n v="10353"/>
    <n v="40"/>
    <n v="44.51"/>
    <n v="7"/>
    <n v="1780.4"/>
    <d v="2023-10-04T00:00:00"/>
    <n v="184"/>
    <s v="Shipped"/>
    <s v="Vintage Cars"/>
    <n v="68"/>
    <n v="-23.490000000000002"/>
    <s v="S32_4289"/>
    <s v="Gift Ideas Corp."/>
    <n v="2035554407"/>
    <s v="2440 Pompton St."/>
    <s v="Glendale"/>
    <n v="97561"/>
    <x v="1"/>
    <s v="Lewis"/>
    <s v="Dan"/>
    <s v="Small"/>
  </r>
  <r>
    <n v="10353"/>
    <n v="40"/>
    <n v="82.21"/>
    <n v="8"/>
    <n v="3288.4"/>
    <d v="2023-10-04T00:00:00"/>
    <n v="184"/>
    <s v="Shipped"/>
    <s v="Vintage Cars"/>
    <n v="43"/>
    <n v="39.209999999999994"/>
    <s v="S50_1341"/>
    <s v="Gift Ideas Corp."/>
    <n v="2035554407"/>
    <s v="2440 Pompton St."/>
    <s v="Glendale"/>
    <n v="97561"/>
    <x v="1"/>
    <s v="Lewis"/>
    <s v="Dan"/>
    <s v="Medium"/>
  </r>
  <r>
    <n v="10344"/>
    <n v="40"/>
    <n v="56.91"/>
    <n v="2"/>
    <n v="2276.4"/>
    <d v="2023-09-25T00:00:00"/>
    <n v="193"/>
    <s v="Shipped"/>
    <s v="Vintage Cars"/>
    <n v="60"/>
    <n v="-3.0900000000000034"/>
    <s v="S18_2248"/>
    <s v="Marseille Mini Autos"/>
    <s v="91.24.4555"/>
    <s v="12, rue des Bouchers"/>
    <s v="Marseille"/>
    <n v="13008"/>
    <x v="4"/>
    <s v="Lebihan"/>
    <s v="Laurence"/>
    <s v="Small"/>
  </r>
  <r>
    <n v="10342"/>
    <n v="40"/>
    <n v="161.36000000000001"/>
    <n v="2"/>
    <n v="6454.4"/>
    <d v="2023-09-24T00:00:00"/>
    <n v="194"/>
    <s v="Shipped"/>
    <s v="Classic Cars"/>
    <n v="141"/>
    <n v="20.360000000000014"/>
    <s v="S18_1129"/>
    <s v="Australian Collectors, Co."/>
    <s v="03 9520 4555"/>
    <s v="636 St Kilda Road"/>
    <s v="Melbourne"/>
    <n v="3004"/>
    <x v="5"/>
    <s v="Ferguson"/>
    <s v="Peter"/>
    <s v="Medium"/>
  </r>
  <r>
    <n v="10340"/>
    <n v="40"/>
    <n v="84.77"/>
    <n v="1"/>
    <n v="3390.8"/>
    <d v="2023-09-24T00:00:00"/>
    <n v="194"/>
    <s v="Shipped"/>
    <s v="Planes"/>
    <n v="72"/>
    <n v="12.769999999999996"/>
    <s v="S24_4278"/>
    <s v="Enaco Distributors"/>
    <s v="(93) 203 4555"/>
    <s v="Rambla de CataluÂ¤a, 23"/>
    <s v="Barcelona"/>
    <n v="8022"/>
    <x v="8"/>
    <s v="Saavedra"/>
    <s v="Eduardo"/>
    <s v="Medium"/>
  </r>
  <r>
    <n v="10340"/>
    <n v="40"/>
    <n v="50.62"/>
    <n v="4"/>
    <n v="2024.8"/>
    <d v="2023-09-24T00:00:00"/>
    <n v="194"/>
    <s v="Shipped"/>
    <s v="Vintage Cars"/>
    <n v="43"/>
    <n v="7.6199999999999974"/>
    <s v="S50_1341"/>
    <s v="Enaco Distributors"/>
    <s v="(93) 203 4555"/>
    <s v="Rambla de CataluÂ¤a, 23"/>
    <s v="Barcelona"/>
    <n v="8022"/>
    <x v="8"/>
    <s v="Saavedra"/>
    <s v="Eduardo"/>
    <s v="Small"/>
  </r>
  <r>
    <n v="10107"/>
    <n v="40"/>
    <n v="68.92"/>
    <n v="4"/>
    <n v="2756.8"/>
    <d v="2023-09-23T00:00:00"/>
    <n v="195"/>
    <s v="Shipped"/>
    <s v="Motorcycles"/>
    <n v="118"/>
    <n v="-49.08"/>
    <s v="S10_2016"/>
    <s v="Tokyo Collectables, Ltd"/>
    <s v="+81 3 3584 0555"/>
    <s v="2-2-8 Roppongi"/>
    <s v="Minato-ku"/>
    <s v="106-0032"/>
    <x v="7"/>
    <s v="Shimamura"/>
    <s v="Akiko"/>
    <s v="Small"/>
  </r>
  <r>
    <n v="10335"/>
    <n v="40"/>
    <n v="60.6"/>
    <n v="3"/>
    <n v="2424"/>
    <d v="2023-09-19T00:00:00"/>
    <n v="199"/>
    <s v="Shipped"/>
    <s v="Trucks and Buses"/>
    <n v="54"/>
    <n v="6.6000000000000014"/>
    <s v="S32_2509"/>
    <s v="Mini Gifts Distributors Ltd."/>
    <n v="4155551450"/>
    <s v="5677 Strong St."/>
    <s v="San Rafael"/>
    <n v="97562"/>
    <x v="1"/>
    <s v="Nelson"/>
    <s v="Valarie"/>
    <s v="Small"/>
  </r>
  <r>
    <n v="10332"/>
    <n v="40"/>
    <n v="39.799999999999997"/>
    <n v="18"/>
    <n v="1592"/>
    <d v="2023-09-17T00:00:00"/>
    <n v="201"/>
    <s v="Shipped"/>
    <s v="Vintage Cars"/>
    <n v="104"/>
    <n v="-64.2"/>
    <s v="S18_3136"/>
    <s v="AV Stores, Co."/>
    <s v="(171) 555-1555"/>
    <s v="Fauntleroy Circus"/>
    <s v="Manchester"/>
    <s v="EC2 5NT"/>
    <x v="9"/>
    <s v="Ashworth"/>
    <s v="Victoria"/>
    <s v="Small"/>
  </r>
  <r>
    <n v="10107"/>
    <n v="40"/>
    <n v="150.01"/>
    <n v="1"/>
    <n v="6000.4"/>
    <d v="2023-09-04T00:00:00"/>
    <n v="214"/>
    <s v="Shipped"/>
    <s v="Classic Cars"/>
    <n v="214"/>
    <n v="-63.990000000000009"/>
    <s v="S10_1949"/>
    <s v="Online Diecast Creations Co."/>
    <n v="6035558647"/>
    <s v="2304 Long Airport Avenue"/>
    <s v="Nashua"/>
    <n v="62005"/>
    <x v="1"/>
    <s v="Young"/>
    <s v="Valarie"/>
    <s v="Medium"/>
  </r>
  <r>
    <n v="10315"/>
    <n v="40"/>
    <n v="55.69"/>
    <n v="5"/>
    <n v="2227.6"/>
    <d v="2023-08-29T00:00:00"/>
    <n v="220"/>
    <s v="Shipped"/>
    <s v="Ships"/>
    <n v="54"/>
    <n v="1.6899999999999977"/>
    <s v="S72_3212"/>
    <s v="La Rochelle Gifts"/>
    <s v="40.67.8555"/>
    <s v="67, rue des Cinquante Otages"/>
    <s v="Nantes"/>
    <n v="44000"/>
    <x v="4"/>
    <s v="Labrune"/>
    <s v="Janine"/>
    <s v="Small"/>
  </r>
  <r>
    <n v="10107"/>
    <n v="40"/>
    <n v="166.95"/>
    <n v="7"/>
    <n v="6678"/>
    <d v="2023-08-22T00:00:00"/>
    <n v="227"/>
    <s v="Shipped"/>
    <s v="Classic Cars"/>
    <n v="147"/>
    <n v="19.949999999999989"/>
    <s v="S10_4962"/>
    <s v="Canadian Gift Exchange Network"/>
    <s v="(604) 555-3392"/>
    <s v="1900 Oak St."/>
    <s v="Vancouver"/>
    <s v="V3F 2K1"/>
    <x v="14"/>
    <s v="Tannamuri"/>
    <s v="Yoshi"/>
    <s v="Medium"/>
  </r>
  <r>
    <n v="10310"/>
    <n v="40"/>
    <n v="133.91999999999999"/>
    <n v="15"/>
    <n v="5356.8"/>
    <d v="2023-08-16T00:00:00"/>
    <n v="233"/>
    <s v="Shipped"/>
    <s v="Classic Cars"/>
    <n v="148"/>
    <n v="-14.080000000000013"/>
    <s v="S18_4721"/>
    <s v="Toms Spezialitten, Ltd"/>
    <s v="0221-5554327"/>
    <s v="Mehrheimerstr. 369"/>
    <s v="Koln"/>
    <n v="50739"/>
    <x v="12"/>
    <s v="Pfalzheim"/>
    <s v="Henriette"/>
    <s v="Medium"/>
  </r>
  <r>
    <n v="10306"/>
    <n v="40"/>
    <n v="91.76"/>
    <n v="11"/>
    <n v="3670.4"/>
    <d v="2023-08-14T00:00:00"/>
    <n v="235"/>
    <s v="Shipped"/>
    <s v="Trains"/>
    <n v="100"/>
    <n v="-8.2399999999999949"/>
    <s v="S18_3259"/>
    <s v="AV Stores, Co."/>
    <s v="(171) 555-1555"/>
    <s v="Fauntleroy Circus"/>
    <s v="Manchester"/>
    <s v="EC2 5NT"/>
    <x v="9"/>
    <s v="Ashworth"/>
    <s v="Victoria"/>
    <s v="Medium"/>
  </r>
  <r>
    <n v="10305"/>
    <n v="40"/>
    <n v="57.9"/>
    <n v="7"/>
    <n v="2316"/>
    <d v="2023-08-13T00:00:00"/>
    <n v="236"/>
    <s v="Shipped"/>
    <s v="Trucks and Buses"/>
    <n v="54"/>
    <n v="3.8999999999999986"/>
    <s v="S32_2509"/>
    <s v="Marta's Replicas Co."/>
    <n v="6175558555"/>
    <s v="39323 Spinnaker Dr."/>
    <s v="Cambridge"/>
    <n v="51247"/>
    <x v="1"/>
    <s v="Hernandez"/>
    <s v="Marta"/>
    <s v="Small"/>
  </r>
  <r>
    <n v="10304"/>
    <n v="40"/>
    <n v="105.2"/>
    <n v="1"/>
    <n v="4208"/>
    <d v="2023-08-11T00:00:00"/>
    <n v="238"/>
    <s v="Shipped"/>
    <s v="Classic Cars"/>
    <n v="101"/>
    <n v="4.2000000000000028"/>
    <s v="S700_2824"/>
    <s v="Auto Assoc. &amp; Cie."/>
    <s v="30.59.8555"/>
    <s v="67, avenue de l'Europe"/>
    <s v="Versailles"/>
    <n v="78000"/>
    <x v="4"/>
    <s v="Tonini"/>
    <s v="Daniel"/>
    <s v="Medium"/>
  </r>
  <r>
    <n v="10292"/>
    <n v="40"/>
    <n v="53.75"/>
    <n v="5"/>
    <n v="2150"/>
    <d v="2023-07-08T00:00:00"/>
    <n v="272"/>
    <s v="Shipped"/>
    <s v="Classic Cars"/>
    <n v="57"/>
    <n v="-3.25"/>
    <s v="S24_1444"/>
    <s v="Land of Toys Inc."/>
    <n v="2125557818"/>
    <s v="897 Long Airport Avenue"/>
    <s v="NYC"/>
    <n v="10022"/>
    <x v="1"/>
    <s v="Yu"/>
    <s v="Kwai"/>
    <s v="Small"/>
  </r>
  <r>
    <n v="10287"/>
    <n v="40"/>
    <n v="169.04"/>
    <n v="14"/>
    <n v="6761.6"/>
    <d v="2023-06-30T00:00:00"/>
    <n v="280"/>
    <s v="Shipped"/>
    <s v="Classic Cars"/>
    <n v="146"/>
    <n v="23.039999999999992"/>
    <s v="S18_3482"/>
    <s v="Vida Sport, Ltd"/>
    <s v="0897-034555"/>
    <s v="Grenzacherweg 237"/>
    <s v="Gensve"/>
    <n v="1203"/>
    <x v="13"/>
    <s v="Holz"/>
    <s v="Michael"/>
    <s v="Medium"/>
  </r>
  <r>
    <n v="10287"/>
    <n v="40"/>
    <n v="88.12"/>
    <n v="16"/>
    <n v="3524.8"/>
    <d v="2023-06-30T00:00:00"/>
    <n v="280"/>
    <s v="Shipped"/>
    <s v="Classic Cars"/>
    <n v="80"/>
    <n v="8.1200000000000045"/>
    <s v="S24_4620"/>
    <s v="Vida Sport, Ltd"/>
    <s v="0897-034555"/>
    <s v="Grenzacherweg 237"/>
    <s v="Gensve"/>
    <n v="1203"/>
    <x v="13"/>
    <s v="Holz"/>
    <s v="Michael"/>
    <s v="Medium"/>
  </r>
  <r>
    <n v="10273"/>
    <n v="40"/>
    <n v="125.66"/>
    <n v="13"/>
    <n v="5026.3999999999996"/>
    <d v="2023-05-21T00:00:00"/>
    <n v="320"/>
    <s v="Shipped"/>
    <s v="Vintage Cars"/>
    <n v="136"/>
    <n v="-10.340000000000003"/>
    <s v="S18_3140"/>
    <s v="Petit Auto"/>
    <s v="(02) 5554 67"/>
    <s v="Rue Joseph-Bens 532"/>
    <s v="Bruxelles"/>
    <s v="B-1180"/>
    <x v="2"/>
    <s v="Dewey"/>
    <s v="Catherine"/>
    <s v="Medium"/>
  </r>
  <r>
    <n v="10274"/>
    <n v="40"/>
    <n v="65.08"/>
    <n v="2"/>
    <n v="2603.1999999999998"/>
    <d v="2023-05-21T00:00:00"/>
    <n v="320"/>
    <s v="Shipped"/>
    <s v="Planes"/>
    <n v="68"/>
    <n v="-2.9200000000000017"/>
    <s v="S24_2841"/>
    <s v="Collectables For Less Inc."/>
    <n v="6175558555"/>
    <s v="7825 Douglas Av."/>
    <s v="Brickhaven"/>
    <n v="58339"/>
    <x v="1"/>
    <s v="Nelson"/>
    <s v="Allen"/>
    <s v="Small"/>
  </r>
  <r>
    <n v="10273"/>
    <n v="40"/>
    <n v="86.15"/>
    <n v="8"/>
    <n v="3446"/>
    <d v="2023-05-21T00:00:00"/>
    <n v="320"/>
    <s v="Shipped"/>
    <s v="Ships"/>
    <n v="100"/>
    <n v="-13.849999999999994"/>
    <s v="S700_3505"/>
    <s v="Petit Auto"/>
    <s v="(02) 5554 67"/>
    <s v="Rue Joseph-Bens 532"/>
    <s v="Bruxelles"/>
    <s v="B-1180"/>
    <x v="2"/>
    <s v="Dewey"/>
    <s v="Catherine"/>
    <s v="Medium"/>
  </r>
  <r>
    <n v="10267"/>
    <n v="40"/>
    <n v="80.099999999999994"/>
    <n v="5"/>
    <n v="3204"/>
    <d v="2023-05-07T00:00:00"/>
    <n v="334"/>
    <s v="Shipped"/>
    <s v="Classic Cars"/>
    <n v="73"/>
    <n v="7.0999999999999943"/>
    <s v="S24_1046"/>
    <s v="Muscle Machine Inc"/>
    <n v="2125557413"/>
    <s v="4092 Furth Circle"/>
    <s v="NYC"/>
    <n v="10022"/>
    <x v="1"/>
    <s v="Young"/>
    <s v="Jeff"/>
    <s v="Medium"/>
  </r>
  <r>
    <n v="10107"/>
    <n v="40"/>
    <n v="111.71"/>
    <n v="11"/>
    <n v="4468.3999999999996"/>
    <d v="2023-05-06T00:00:00"/>
    <n v="335"/>
    <s v="Shipped"/>
    <s v="Classic Cars"/>
    <n v="115"/>
    <n v="-3.2900000000000063"/>
    <s v="S12_4675"/>
    <s v="L'ordine Souveniers"/>
    <s v="0522-556555"/>
    <s v="Strada Provinciale 124"/>
    <s v="Reggio Emilia"/>
    <n v="42100"/>
    <x v="6"/>
    <s v="Moroni"/>
    <s v="Maurizio"/>
    <s v="Medium"/>
  </r>
  <r>
    <n v="10107"/>
    <n v="40"/>
    <n v="111.8"/>
    <n v="5"/>
    <n v="4472"/>
    <d v="2023-04-28T00:00:00"/>
    <n v="343"/>
    <s v="Shipped"/>
    <s v="Motorcycles"/>
    <n v="118"/>
    <n v="-6.2000000000000028"/>
    <s v="S10_2016"/>
    <s v="Gift Depot Inc."/>
    <n v="2035552570"/>
    <s v="25593 South Bay Ln."/>
    <s v="Bridgewater"/>
    <n v="97562"/>
    <x v="1"/>
    <s v="King"/>
    <s v="Julie"/>
    <s v="Medium"/>
  </r>
  <r>
    <n v="10262"/>
    <n v="40"/>
    <n v="79.11"/>
    <n v="2"/>
    <n v="3164.4"/>
    <d v="2023-04-24T00:00:00"/>
    <n v="347"/>
    <s v="Cancelled"/>
    <s v="Vintage Cars"/>
    <n v="68"/>
    <n v="11.11"/>
    <s v="S32_4289"/>
    <s v="Euro Shopping Channel"/>
    <s v="(91) 555 94 44"/>
    <s v="C/ Moralzarzal, 86"/>
    <s v="Madrid"/>
    <n v="28034"/>
    <x v="8"/>
    <s v="Freyre"/>
    <s v="Diego"/>
    <s v="Medium"/>
  </r>
  <r>
    <n v="10262"/>
    <n v="40"/>
    <n v="84.03"/>
    <n v="4"/>
    <n v="3361.2"/>
    <d v="2023-04-24T00:00:00"/>
    <n v="347"/>
    <s v="Cancelled"/>
    <s v="Planes"/>
    <n v="91"/>
    <n v="-6.9699999999999989"/>
    <s v="S700_1691"/>
    <s v="Euro Shopping Channel"/>
    <s v="(91) 555 94 44"/>
    <s v="C/ Moralzarzal, 86"/>
    <s v="Madrid"/>
    <n v="28034"/>
    <x v="8"/>
    <s v="Freyre"/>
    <s v="Diego"/>
    <s v="Medium"/>
  </r>
  <r>
    <n v="10259"/>
    <n v="40"/>
    <n v="43.83"/>
    <n v="6"/>
    <n v="1753.2"/>
    <d v="2023-04-15T00:00:00"/>
    <n v="356"/>
    <s v="Shipped"/>
    <s v="Trucks and Buses"/>
    <n v="54"/>
    <n v="-10.170000000000002"/>
    <s v="S32_2509"/>
    <s v="Handji Gifts&amp; Co"/>
    <s v="+65 224 1555"/>
    <s v="Village Close - 106 Linden Road Sandown"/>
    <s v="Singapore"/>
    <n v="69045"/>
    <x v="0"/>
    <s v="Victorino"/>
    <s v="Wendy"/>
    <s v="Small"/>
  </r>
  <r>
    <n v="10253"/>
    <n v="40"/>
    <n v="169.34"/>
    <n v="6"/>
    <n v="6773.6"/>
    <d v="2023-04-01T00:00:00"/>
    <n v="370"/>
    <s v="Cancelled"/>
    <s v="Classic Cars"/>
    <n v="169"/>
    <n v="0.34000000000000341"/>
    <s v="S18_3232"/>
    <s v="UK Collectables, Ltd."/>
    <s v="(171) 555-2282"/>
    <s v="Berkeley Gardens 12  Brewery"/>
    <s v="Liverpool"/>
    <s v="WX1 6LT"/>
    <x v="9"/>
    <s v="Devon"/>
    <s v="Elizabeth"/>
    <s v="Medium"/>
  </r>
  <r>
    <n v="10253"/>
    <n v="40"/>
    <n v="42.67"/>
    <n v="7"/>
    <n v="1706.8"/>
    <d v="2023-04-01T00:00:00"/>
    <n v="370"/>
    <s v="Cancelled"/>
    <s v="Classic Cars"/>
    <n v="37"/>
    <n v="5.6700000000000017"/>
    <s v="S24_2972"/>
    <s v="UK Collectables, Ltd."/>
    <s v="(171) 555-2282"/>
    <s v="Berkeley Gardens 12  Brewery"/>
    <s v="Liverpool"/>
    <s v="WX1 6LT"/>
    <x v="9"/>
    <s v="Devon"/>
    <s v="Elizabeth"/>
    <s v="Small"/>
  </r>
  <r>
    <n v="10250"/>
    <n v="40"/>
    <n v="75.06"/>
    <n v="13"/>
    <n v="3002.4"/>
    <d v="2023-03-11T00:00:00"/>
    <n v="391"/>
    <s v="Shipped"/>
    <s v="Planes"/>
    <n v="68"/>
    <n v="7.0600000000000023"/>
    <s v="S24_3949"/>
    <s v="The Sharp Gifts Warehouse"/>
    <n v="4085553659"/>
    <s v="3086 Ingle Ln."/>
    <s v="San Jose"/>
    <n v="94217"/>
    <x v="1"/>
    <s v="Frick"/>
    <s v="Sue"/>
    <s v="Medium"/>
  </r>
  <r>
    <n v="10249"/>
    <n v="40"/>
    <n v="95.95"/>
    <n v="4"/>
    <n v="3838"/>
    <d v="2023-03-08T00:00:00"/>
    <n v="394"/>
    <s v="Shipped"/>
    <s v="Ships"/>
    <n v="90"/>
    <n v="5.9500000000000028"/>
    <s v="S700_2047"/>
    <s v="Cambridge Collectables Co."/>
    <n v="6175555555"/>
    <s v="4658 Baden Av."/>
    <s v="Cambridge"/>
    <n v="51247"/>
    <x v="1"/>
    <s v="Tseng"/>
    <s v="Kyung"/>
    <s v="Medium"/>
  </r>
  <r>
    <n v="10248"/>
    <n v="40"/>
    <n v="103.93"/>
    <n v="13"/>
    <n v="4157.2"/>
    <d v="2023-03-07T00:00:00"/>
    <n v="395"/>
    <s v="Cancelled"/>
    <s v="Ships"/>
    <n v="86"/>
    <n v="17.930000000000007"/>
    <s v="S700_1938"/>
    <s v="Land of Toys Inc."/>
    <n v="2125557818"/>
    <s v="897 Long Airport Avenue"/>
    <s v="NYC"/>
    <n v="10022"/>
    <x v="1"/>
    <s v="Yu"/>
    <s v="Kwai"/>
    <s v="Medium"/>
  </r>
  <r>
    <n v="10246"/>
    <n v="40"/>
    <n v="163.72999999999999"/>
    <n v="4"/>
    <n v="6549.2"/>
    <d v="2023-03-05T00:00:00"/>
    <n v="397"/>
    <s v="Shipped"/>
    <s v="Classic Cars"/>
    <n v="163"/>
    <n v="0.72999999999998977"/>
    <s v="S18_2238"/>
    <s v="Euro Shopping Channel"/>
    <s v="(91) 555 94 44"/>
    <s v="C/ Moralzarzal, 86"/>
    <s v="Madrid"/>
    <n v="28034"/>
    <x v="8"/>
    <s v="Freyre"/>
    <s v="Diego"/>
    <s v="Medium"/>
  </r>
  <r>
    <n v="10247"/>
    <n v="40"/>
    <n v="49.71"/>
    <n v="6"/>
    <n v="1988.4"/>
    <d v="2023-03-05T00:00:00"/>
    <n v="397"/>
    <s v="Shipped"/>
    <s v="Trains"/>
    <n v="62"/>
    <n v="-12.29"/>
    <s v="S32_3207"/>
    <s v="Suominen Souveniers"/>
    <s v="+358 9 8045 555"/>
    <s v="Software Engineering Center, SEC Oy"/>
    <s v="Espoo"/>
    <s v="FIN-02271"/>
    <x v="15"/>
    <s v="Suominen"/>
    <s v="Kalle"/>
    <s v="Small"/>
  </r>
  <r>
    <n v="10244"/>
    <n v="40"/>
    <n v="117.12"/>
    <n v="7"/>
    <n v="4684.8"/>
    <d v="2023-03-01T00:00:00"/>
    <n v="401"/>
    <s v="Shipped"/>
    <s v="Vintage Cars"/>
    <n v="102"/>
    <n v="15.120000000000005"/>
    <s v="S18_1342"/>
    <s v="Euro Shopping Channel"/>
    <s v="(91) 555 94 44"/>
    <s v="C/ Moralzarzal, 86"/>
    <s v="Madrid"/>
    <n v="28034"/>
    <x v="8"/>
    <s v="Freyre"/>
    <s v="Diego"/>
    <s v="Medium"/>
  </r>
  <r>
    <n v="10244"/>
    <n v="40"/>
    <n v="86.68"/>
    <n v="4"/>
    <n v="3467.2"/>
    <d v="2023-03-01T00:00:00"/>
    <n v="401"/>
    <s v="Shipped"/>
    <s v="Vintage Cars"/>
    <n v="97"/>
    <n v="-10.319999999999993"/>
    <s v="S24_4258"/>
    <s v="Euro Shopping Channel"/>
    <s v="(91) 555 94 44"/>
    <s v="C/ Moralzarzal, 86"/>
    <s v="Madrid"/>
    <n v="28034"/>
    <x v="8"/>
    <s v="Freyre"/>
    <s v="Diego"/>
    <s v="Medium"/>
  </r>
  <r>
    <n v="10235"/>
    <n v="40"/>
    <n v="81.14"/>
    <n v="4"/>
    <n v="3245.6"/>
    <d v="2023-02-02T00:00:00"/>
    <n v="428"/>
    <s v="Shipped"/>
    <s v="Planes"/>
    <n v="72"/>
    <n v="9.14"/>
    <s v="S24_4278"/>
    <s v="Royal Canadian Collectables, Ltd."/>
    <s v="(604) 555-4555"/>
    <s v="23 Tsawassen Blvd."/>
    <s v="Tsawassen"/>
    <s v="T2F 8M4"/>
    <x v="14"/>
    <s v="Lincoln"/>
    <s v="Elizabeth"/>
    <s v="Medium"/>
  </r>
  <r>
    <n v="10233"/>
    <n v="40"/>
    <n v="94.71"/>
    <n v="2"/>
    <n v="3788.4"/>
    <d v="2023-01-29T00:00:00"/>
    <n v="432"/>
    <s v="Shipped"/>
    <s v="Vintage Cars"/>
    <n v="88"/>
    <n v="6.7099999999999937"/>
    <s v="S24_3151"/>
    <s v="Tekni Collectables Inc."/>
    <n v="2015559350"/>
    <s v="7476 Moss Rd."/>
    <s v="Newark"/>
    <n v="94019"/>
    <x v="1"/>
    <s v="Brown"/>
    <s v="William"/>
    <s v="Medium"/>
  </r>
  <r>
    <n v="10227"/>
    <n v="40"/>
    <n v="79.62"/>
    <n v="15"/>
    <n v="3184.8"/>
    <d v="2023-01-02T00:00:00"/>
    <n v="459"/>
    <s v="Shipped"/>
    <s v="Classic Cars"/>
    <n v="85"/>
    <n v="-5.3799999999999955"/>
    <s v="S24_3191"/>
    <s v="Saveley &amp; Henriot, Co."/>
    <s v="78.32.5555"/>
    <s v="2, rue du Commerce"/>
    <s v="Lyon"/>
    <n v="69004"/>
    <x v="4"/>
    <s v="Saveley"/>
    <s v="Mary"/>
    <s v="Medium"/>
  </r>
  <r>
    <n v="10225"/>
    <n v="40"/>
    <n v="113.75"/>
    <n v="4"/>
    <n v="4550"/>
    <d v="2022-12-22T00:00:00"/>
    <n v="470"/>
    <s v="Shipped"/>
    <s v="Classic Cars"/>
    <n v="140"/>
    <n v="-26.25"/>
    <s v="S24_3856"/>
    <s v="Vida Sport, Ltd"/>
    <s v="0897-034555"/>
    <s v="Grenzacherweg 237"/>
    <s v="Gensve"/>
    <n v="1203"/>
    <x v="13"/>
    <s v="Holz"/>
    <s v="Michael"/>
    <s v="Medium"/>
  </r>
  <r>
    <n v="10212"/>
    <n v="40"/>
    <n v="122.76"/>
    <n v="7"/>
    <n v="4910.3999999999996"/>
    <d v="2022-11-16T00:00:00"/>
    <n v="506"/>
    <s v="Shipped"/>
    <s v="Classic Cars"/>
    <n v="132"/>
    <n v="-9.2399999999999949"/>
    <s v="S18_2870"/>
    <s v="Euro Shopping Channel"/>
    <s v="(91) 555 94 44"/>
    <s v="C/ Moralzarzal, 86"/>
    <s v="Madrid"/>
    <n v="28034"/>
    <x v="8"/>
    <s v="Freyre"/>
    <s v="Diego"/>
    <s v="Medium"/>
  </r>
  <r>
    <n v="10212"/>
    <n v="40"/>
    <n v="138.86000000000001"/>
    <n v="11"/>
    <n v="5554.4"/>
    <d v="2022-11-16T00:00:00"/>
    <n v="506"/>
    <s v="Shipped"/>
    <s v="Classic Cars"/>
    <n v="169"/>
    <n v="-30.139999999999986"/>
    <s v="S18_3232"/>
    <s v="Euro Shopping Channel"/>
    <s v="(91) 555 94 44"/>
    <s v="C/ Moralzarzal, 86"/>
    <s v="Madrid"/>
    <n v="28034"/>
    <x v="8"/>
    <s v="Freyre"/>
    <s v="Diego"/>
    <s v="Medium"/>
  </r>
  <r>
    <n v="10211"/>
    <n v="40"/>
    <n v="80.55"/>
    <n v="10"/>
    <n v="3222"/>
    <d v="2022-11-15T00:00:00"/>
    <n v="507"/>
    <s v="Shipped"/>
    <s v="Motorcycles"/>
    <n v="81"/>
    <n v="-0.45000000000000284"/>
    <s v="S50_4713"/>
    <s v="Auto Canal Petit"/>
    <s v="(1) 47.55.6555"/>
    <s v="25, rue Lauriston"/>
    <s v="Paris"/>
    <n v="75016"/>
    <x v="4"/>
    <s v="Perrier"/>
    <s v="Dominique"/>
    <s v="Medium"/>
  </r>
  <r>
    <n v="10210"/>
    <n v="40"/>
    <n v="49.67"/>
    <n v="3"/>
    <n v="1986.8"/>
    <d v="2022-11-12T00:00:00"/>
    <n v="510"/>
    <s v="Shipped"/>
    <s v="Motorcycles"/>
    <n v="60"/>
    <n v="-10.329999999999998"/>
    <s v="S18_2625"/>
    <s v="Osaka Souveniers Co."/>
    <s v="+81 06 6342 5555"/>
    <s v="Dojima Avanza 4F, 1-6-20 Dojima, Kita-ku"/>
    <s v="Osaka"/>
    <s v="530-0003"/>
    <x v="7"/>
    <s v="Kentary"/>
    <s v="Mory"/>
    <s v="Small"/>
  </r>
  <r>
    <n v="10210"/>
    <n v="40"/>
    <n v="71"/>
    <n v="8"/>
    <n v="2840"/>
    <d v="2022-11-12T00:00:00"/>
    <n v="510"/>
    <s v="Shipped"/>
    <s v="Planes"/>
    <n v="72"/>
    <n v="-1"/>
    <s v="S24_4278"/>
    <s v="Osaka Souveniers Co."/>
    <s v="+81 06 6342 5555"/>
    <s v="Dojima Avanza 4F, 1-6-20 Dojima, Kita-ku"/>
    <s v="Osaka"/>
    <s v="530-0003"/>
    <x v="7"/>
    <s v="Kentary"/>
    <s v="Mory"/>
    <s v="Small"/>
  </r>
  <r>
    <n v="10208"/>
    <n v="40"/>
    <n v="80.55"/>
    <n v="10"/>
    <n v="3222"/>
    <d v="2022-11-02T00:00:00"/>
    <n v="520"/>
    <s v="Shipped"/>
    <s v="Ships"/>
    <n v="86"/>
    <n v="-5.4500000000000028"/>
    <s v="S700_1938"/>
    <s v="Saveley &amp; Henriot, Co."/>
    <s v="78.32.5555"/>
    <s v="2, rue du Commerce"/>
    <s v="Lyon"/>
    <n v="69004"/>
    <x v="4"/>
    <s v="Saveley"/>
    <s v="Mary"/>
    <s v="Medium"/>
  </r>
  <r>
    <n v="10207"/>
    <n v="40"/>
    <n v="153.66999999999999"/>
    <n v="1"/>
    <n v="6146.8"/>
    <d v="2022-10-09T00:00:00"/>
    <n v="544"/>
    <s v="Shipped"/>
    <s v="Classic Cars"/>
    <n v="143"/>
    <n v="10.669999999999987"/>
    <s v="S18_4027"/>
    <s v="Diecast Collectables"/>
    <n v="6175552555"/>
    <s v="6251 Ingle Ln."/>
    <s v="Boston"/>
    <n v="51003"/>
    <x v="1"/>
    <s v="Franco"/>
    <s v="Valarie"/>
    <s v="Medium"/>
  </r>
  <r>
    <n v="10205"/>
    <n v="40"/>
    <n v="187.31"/>
    <n v="3"/>
    <n v="7492.4"/>
    <d v="2022-10-03T00:00:00"/>
    <n v="550"/>
    <s v="Shipped"/>
    <s v="Vintage Cars"/>
    <n v="168"/>
    <n v="19.310000000000002"/>
    <s v="S18_2795"/>
    <s v="Euro Shopping Channel"/>
    <s v="(91) 555 94 44"/>
    <s v="C/ Moralzarzal, 86"/>
    <s v="Madrid"/>
    <n v="28034"/>
    <x v="8"/>
    <s v="Freyre"/>
    <s v="Diego"/>
    <s v="Large"/>
  </r>
  <r>
    <n v="10204"/>
    <n v="40"/>
    <n v="100.8"/>
    <n v="13"/>
    <n v="4032"/>
    <d v="2022-10-02T00:00:00"/>
    <n v="551"/>
    <s v="Shipped"/>
    <s v="Classic Cars"/>
    <n v="124"/>
    <n v="-23.200000000000003"/>
    <s v="S18_1589"/>
    <s v="Muscle Machine Inc"/>
    <n v="2125557413"/>
    <s v="4092 Furth Circle"/>
    <s v="NYC"/>
    <n v="10022"/>
    <x v="1"/>
    <s v="Young"/>
    <s v="Jeff"/>
    <s v="Medium"/>
  </r>
  <r>
    <n v="10204"/>
    <n v="40"/>
    <n v="79.62"/>
    <n v="9"/>
    <n v="3184.8"/>
    <d v="2022-10-02T00:00:00"/>
    <n v="551"/>
    <s v="Shipped"/>
    <s v="Classic Cars"/>
    <n v="85"/>
    <n v="-5.3799999999999955"/>
    <s v="S24_3191"/>
    <s v="Muscle Machine Inc"/>
    <n v="2125557413"/>
    <s v="4092 Furth Circle"/>
    <s v="NYC"/>
    <n v="10022"/>
    <x v="1"/>
    <s v="Young"/>
    <s v="Jeff"/>
    <s v="Medium"/>
  </r>
  <r>
    <n v="10198"/>
    <n v="40"/>
    <n v="63.67"/>
    <n v="2"/>
    <n v="2546.8000000000002"/>
    <d v="2022-09-27T00:00:00"/>
    <n v="556"/>
    <s v="Shipped"/>
    <s v="Planes"/>
    <n v="74"/>
    <n v="-10.329999999999998"/>
    <s v="S700_4002"/>
    <s v="Cruz &amp; Sons Co."/>
    <s v="+63 2 555 3587"/>
    <s v="15 McCallum Street - NatWest Center #13-03"/>
    <s v="Makati City"/>
    <s v="1227 MM"/>
    <x v="18"/>
    <s v="Cruz"/>
    <s v="Arnold"/>
    <s v="Small"/>
  </r>
  <r>
    <n v="10107"/>
    <n v="40"/>
    <n v="139.75"/>
    <n v="1"/>
    <n v="5590"/>
    <d v="2022-09-20T00:00:00"/>
    <n v="563"/>
    <s v="Shipped"/>
    <s v="Classic Cars"/>
    <n v="117"/>
    <n v="22.75"/>
    <s v="S12_3380"/>
    <s v="Toms Spezialitten, Ltd"/>
    <s v="0221-5554327"/>
    <s v="Mehrheimerstr. 369"/>
    <s v="Koln"/>
    <n v="50739"/>
    <x v="12"/>
    <s v="Pfalzheim"/>
    <s v="Henriette"/>
    <s v="Medium"/>
  </r>
  <r>
    <n v="10190"/>
    <n v="40"/>
    <n v="66.72"/>
    <n v="2"/>
    <n v="2668.8"/>
    <d v="2022-09-19T00:00:00"/>
    <n v="564"/>
    <s v="Shipped"/>
    <s v="Motorcycles"/>
    <n v="81"/>
    <n v="-14.280000000000001"/>
    <s v="S50_4713"/>
    <s v="Euro Shopping Channel"/>
    <s v="(91) 555 94 44"/>
    <s v="C/ Moralzarzal, 86"/>
    <s v="Madrid"/>
    <n v="28034"/>
    <x v="8"/>
    <s v="Freyre"/>
    <s v="Diego"/>
    <s v="Small"/>
  </r>
  <r>
    <n v="10188"/>
    <n v="40"/>
    <n v="91.4"/>
    <n v="6"/>
    <n v="3656"/>
    <d v="2022-09-18T00:00:00"/>
    <n v="565"/>
    <s v="Shipped"/>
    <s v="Motorcycles"/>
    <n v="76"/>
    <n v="15.400000000000006"/>
    <s v="S24_2000"/>
    <s v="Herkku Gifts"/>
    <s v="+47 2267 3215"/>
    <s v="Drammen 121, PR 744 Sentrum"/>
    <s v="Bergen"/>
    <s v="N 5804"/>
    <x v="17"/>
    <s v="Oeztan"/>
    <s v="Veysel"/>
    <s v="Medium"/>
  </r>
  <r>
    <n v="10183"/>
    <n v="40"/>
    <n v="49.3"/>
    <n v="6"/>
    <n v="1972"/>
    <d v="2022-09-13T00:00:00"/>
    <n v="570"/>
    <s v="Shipped"/>
    <s v="Vintage Cars"/>
    <n v="50"/>
    <n v="-0.70000000000000284"/>
    <s v="S18_4668"/>
    <s v="Classic Gift Ideas, Inc"/>
    <n v="2155554695"/>
    <s v="782 First Street"/>
    <s v="Philadelphia"/>
    <n v="71270"/>
    <x v="1"/>
    <s v="Cervantes"/>
    <s v="Francisca"/>
    <s v="Small"/>
  </r>
  <r>
    <n v="10107"/>
    <n v="40"/>
    <n v="168.69"/>
    <n v="8"/>
    <n v="6747.6"/>
    <d v="2022-09-11T00:00:00"/>
    <n v="572"/>
    <s v="Shipped"/>
    <s v="Motorcycles"/>
    <n v="150"/>
    <n v="18.689999999999998"/>
    <s v="S12_2823"/>
    <s v="Daedalus Designs Imports"/>
    <s v="20.16.1555"/>
    <s v="184, chausse de Tournai"/>
    <s v="Lille"/>
    <n v="59000"/>
    <x v="4"/>
    <s v="Rance"/>
    <s v="Martine"/>
    <s v="Medium"/>
  </r>
  <r>
    <n v="10177"/>
    <n v="40"/>
    <n v="50.23"/>
    <n v="6"/>
    <n v="2009.2"/>
    <d v="2022-09-07T00:00:00"/>
    <n v="576"/>
    <s v="Shipped"/>
    <s v="Ships"/>
    <n v="54"/>
    <n v="-3.7700000000000031"/>
    <s v="S72_3212"/>
    <s v="CAF Imports"/>
    <s v="+34 913 728 555"/>
    <s v="Merchants House, 27-30 Merchant's Quay"/>
    <s v="Madrid"/>
    <n v="28023"/>
    <x v="8"/>
    <s v="Fernandez"/>
    <s v="Jesus"/>
    <s v="Small"/>
  </r>
  <r>
    <n v="10167"/>
    <n v="40"/>
    <n v="41.71"/>
    <n v="4"/>
    <n v="1668.4"/>
    <d v="2022-08-23T00:00:00"/>
    <n v="591"/>
    <s v="Cancelled"/>
    <s v="Planes"/>
    <n v="49"/>
    <n v="-7.2899999999999991"/>
    <s v="S72_1253"/>
    <s v="Scandinavian Gift Ideas"/>
    <s v="0695-34 6555"/>
    <s v="?kergatan 24"/>
    <s v="Boras"/>
    <s v="S-844 67"/>
    <x v="10"/>
    <s v="Larsson"/>
    <s v="Maria"/>
    <s v="Small"/>
  </r>
  <r>
    <n v="10163"/>
    <n v="40"/>
    <n v="122.52"/>
    <n v="3"/>
    <n v="4900.8"/>
    <d v="2022-08-20T00:00:00"/>
    <n v="594"/>
    <s v="Shipped"/>
    <s v="Vintage Cars"/>
    <n v="104"/>
    <n v="18.519999999999996"/>
    <s v="S18_3136"/>
    <s v="Classic Legends Inc."/>
    <n v="2125558493"/>
    <s v="5905 Pompton St."/>
    <s v="NYC"/>
    <n v="10022"/>
    <x v="1"/>
    <s v="Hernandez"/>
    <s v="Maria"/>
    <s v="Medium"/>
  </r>
  <r>
    <n v="10153"/>
    <n v="40"/>
    <n v="136.41"/>
    <n v="5"/>
    <n v="5456.4"/>
    <d v="2022-07-28T00:00:00"/>
    <n v="617"/>
    <s v="Shipped"/>
    <s v="Ships"/>
    <n v="122"/>
    <n v="14.409999999999997"/>
    <s v="S24_2011"/>
    <s v="Euro Shopping Channel"/>
    <s v="(91) 555 94 44"/>
    <s v="C/ Moralzarzal, 86"/>
    <s v="Madrid"/>
    <n v="28034"/>
    <x v="8"/>
    <s v="Freyre"/>
    <s v="Diego"/>
    <s v="Medium"/>
  </r>
  <r>
    <n v="10145"/>
    <n v="40"/>
    <n v="87.54"/>
    <n v="16"/>
    <n v="3501.6"/>
    <d v="2022-06-25T00:00:00"/>
    <n v="650"/>
    <s v="Shipped"/>
    <s v="Planes"/>
    <n v="109"/>
    <n v="-21.459999999999994"/>
    <s v="S24_1785"/>
    <s v="Toys4GrownUps.com"/>
    <n v="6265557265"/>
    <s v="78934 Hillside Dr."/>
    <s v="Pasadena"/>
    <n v="90003"/>
    <x v="1"/>
    <s v="Young"/>
    <s v="Julie"/>
    <s v="Medium"/>
  </r>
  <r>
    <n v="10141"/>
    <n v="40"/>
    <n v="94.62"/>
    <n v="1"/>
    <n v="3784.8"/>
    <d v="2022-06-01T00:00:00"/>
    <n v="674"/>
    <s v="Shipped"/>
    <s v="Classic Cars"/>
    <n v="118"/>
    <n v="-23.379999999999995"/>
    <s v="S24_4048"/>
    <s v="Suominen Souveniers"/>
    <s v="+358 9 8045 555"/>
    <s v="Software Engineering Center, SEC Oy"/>
    <s v="Espoo"/>
    <s v="FIN-02271"/>
    <x v="15"/>
    <s v="Suominen"/>
    <s v="Kalle"/>
    <s v="Medium"/>
  </r>
  <r>
    <n v="10140"/>
    <n v="40"/>
    <n v="115.03"/>
    <n v="5"/>
    <n v="4601.2"/>
    <d v="2022-05-24T00:00:00"/>
    <n v="682"/>
    <s v="Shipped"/>
    <s v="Trucks and Buses"/>
    <n v="121"/>
    <n v="-5.9699999999999989"/>
    <s v="S18_4600"/>
    <s v="Technics Stores Inc."/>
    <n v="6505556809"/>
    <s v="9408 Furth Circle"/>
    <s v="Burlingame"/>
    <n v="94217"/>
    <x v="1"/>
    <s v="Hirano"/>
    <s v="Juri"/>
    <s v="Medium"/>
  </r>
  <r>
    <n v="10130"/>
    <n v="40"/>
    <n v="96.34"/>
    <n v="2"/>
    <n v="3853.6"/>
    <d v="2022-04-16T00:00:00"/>
    <n v="720"/>
    <s v="Shipped"/>
    <s v="Ships"/>
    <n v="86"/>
    <n v="10.340000000000003"/>
    <s v="S18_3029"/>
    <s v="Auto-Moto Classics Inc."/>
    <n v="6175558428"/>
    <s v="16780 Pompton St."/>
    <s v="Brickhaven"/>
    <n v="58339"/>
    <x v="1"/>
    <s v="Taylor"/>
    <s v="Leslie"/>
    <s v="Medium"/>
  </r>
  <r>
    <n v="10131"/>
    <n v="40"/>
    <n v="110.69"/>
    <n v="1"/>
    <n v="4427.6000000000004"/>
    <d v="2022-04-16T00:00:00"/>
    <n v="720"/>
    <s v="Shipped"/>
    <s v="Planes"/>
    <n v="99"/>
    <n v="11.689999999999998"/>
    <s v="S700_2466"/>
    <s v="Gift Ideas Corp."/>
    <n v="2035554407"/>
    <s v="2440 Pompton St."/>
    <s v="Glendale"/>
    <n v="97561"/>
    <x v="1"/>
    <s v="Lewis"/>
    <s v="Dan"/>
    <s v="Medium"/>
  </r>
  <r>
    <n v="10108"/>
    <n v="40"/>
    <n v="136.22"/>
    <n v="1"/>
    <n v="5448.8"/>
    <d v="2022-01-03T00:00:00"/>
    <n v="823"/>
    <s v="Shipped"/>
    <s v="Classic Cars"/>
    <n v="140"/>
    <n v="-3.7800000000000011"/>
    <s v="S24_3856"/>
    <s v="Cruz &amp; Sons Co."/>
    <s v="+63 2 555 3587"/>
    <s v="15 McCallum Street - NatWest Center #13-03"/>
    <s v="Makati City"/>
    <s v="1227 MM"/>
    <x v="18"/>
    <s v="Cruz"/>
    <s v="Arnold"/>
    <s v="Medium"/>
  </r>
  <r>
    <n v="10425"/>
    <n v="41"/>
    <n v="86.68"/>
    <n v="11"/>
    <n v="3553.88"/>
    <d v="2024-03-31T00:00:00"/>
    <n v="5"/>
    <s v="In Process"/>
    <s v="Trucks and Buses"/>
    <n v="96"/>
    <n v="-9.3199999999999932"/>
    <s v="S32_1268"/>
    <s v="La Rochelle Gifts"/>
    <s v="40.67.8555"/>
    <s v="67, rue des Cinquante Otages"/>
    <s v="Nantes"/>
    <n v="44000"/>
    <x v="4"/>
    <s v="Labrune"/>
    <s v="Janine"/>
    <s v="Medium"/>
  </r>
  <r>
    <n v="10416"/>
    <n v="41"/>
    <n v="137.63"/>
    <n v="3"/>
    <n v="5642.83"/>
    <d v="2024-03-10T00:00:00"/>
    <n v="26"/>
    <s v="Shipped"/>
    <s v="Planes"/>
    <n v="118"/>
    <n v="19.629999999999995"/>
    <s v="S700_2834"/>
    <s v="L'ordine Souveniers"/>
    <s v="0522-556555"/>
    <s v="Strada Provinciale 124"/>
    <s v="Reggio Emilia"/>
    <n v="42100"/>
    <x v="6"/>
    <s v="Moroni"/>
    <s v="Maurizio"/>
    <s v="Medium"/>
  </r>
  <r>
    <n v="10414"/>
    <n v="41"/>
    <n v="118.83"/>
    <n v="12"/>
    <n v="4872.03"/>
    <d v="2024-03-06T00:00:00"/>
    <n v="30"/>
    <s v="On Hold"/>
    <s v="Vintage Cars"/>
    <n v="136"/>
    <n v="-17.170000000000002"/>
    <s v="S18_3140"/>
    <s v="Gifts4AllAges.com"/>
    <n v="6175559555"/>
    <s v="8616 Spinnaker Dr."/>
    <s v="Boston"/>
    <n v="51003"/>
    <x v="1"/>
    <s v="Yoshido"/>
    <s v="Juri"/>
    <s v="Medium"/>
  </r>
  <r>
    <n v="10412"/>
    <n v="41"/>
    <n v="163.72999999999999"/>
    <n v="4"/>
    <n v="6712.93"/>
    <d v="2024-03-03T00:00:00"/>
    <n v="33"/>
    <s v="Shipped"/>
    <s v="Classic Cars"/>
    <n v="163"/>
    <n v="0.72999999999998977"/>
    <s v="S18_2238"/>
    <s v="Euro Shopping Channel"/>
    <s v="(91) 555 94 44"/>
    <s v="C/ Moralzarzal, 86"/>
    <s v="Madrid"/>
    <n v="28034"/>
    <x v="8"/>
    <s v="Freyre"/>
    <s v="Diego"/>
    <s v="Medium"/>
  </r>
  <r>
    <n v="10407"/>
    <n v="41"/>
    <n v="155.76"/>
    <n v="12"/>
    <n v="6386.16"/>
    <d v="2024-02-22T00:00:00"/>
    <n v="43"/>
    <s v="On Hold"/>
    <s v="Classic Cars"/>
    <n v="132"/>
    <n v="23.759999999999991"/>
    <s v="S18_2870"/>
    <s v="The Sharp Gifts Warehouse"/>
    <n v="4085553659"/>
    <s v="3086 Ingle Ln."/>
    <s v="San Jose"/>
    <n v="94217"/>
    <x v="1"/>
    <s v="Frick"/>
    <s v="Sue"/>
    <s v="Medium"/>
  </r>
  <r>
    <n v="10398"/>
    <n v="41"/>
    <n v="68.239999999999995"/>
    <n v="2"/>
    <n v="2797.84"/>
    <d v="2024-01-30T00:00:00"/>
    <n v="66"/>
    <s v="Shipped"/>
    <s v="Planes"/>
    <n v="68"/>
    <n v="0.23999999999999488"/>
    <s v="S24_3949"/>
    <s v="Reims Collectables"/>
    <s v="26.47.1555"/>
    <s v="59 rue de l'Abbaye"/>
    <s v="Reims"/>
    <n v="51100"/>
    <x v="4"/>
    <s v="Henriot"/>
    <s v="Paul"/>
    <s v="Small"/>
  </r>
  <r>
    <n v="10390"/>
    <n v="41"/>
    <n v="44.56"/>
    <n v="11"/>
    <n v="1826.96"/>
    <d v="2024-01-04T00:00:00"/>
    <n v="92"/>
    <s v="Shipped"/>
    <s v="Motorcycles"/>
    <n v="40"/>
    <n v="4.5600000000000023"/>
    <s v="S32_2206"/>
    <s v="Mini Gifts Distributors Ltd."/>
    <n v="4155551450"/>
    <s v="5677 Strong St."/>
    <s v="San Rafael"/>
    <n v="97562"/>
    <x v="1"/>
    <s v="Nelson"/>
    <s v="Valarie"/>
    <s v="Small"/>
  </r>
  <r>
    <n v="10386"/>
    <n v="41"/>
    <n v="73.319999999999993"/>
    <n v="12"/>
    <n v="3006.12"/>
    <d v="2024-01-01T00:00:00"/>
    <n v="95"/>
    <s v="Resolved"/>
    <s v="Planes"/>
    <n v="68"/>
    <n v="5.3199999999999932"/>
    <s v="S24_3949"/>
    <s v="Euro Shopping Channel"/>
    <s v="(91) 555 94 44"/>
    <s v="C/ Moralzarzal, 86"/>
    <s v="Madrid"/>
    <n v="28034"/>
    <x v="8"/>
    <s v="Freyre"/>
    <s v="Diego"/>
    <s v="Medium"/>
  </r>
  <r>
    <n v="10378"/>
    <n v="41"/>
    <n v="142.85"/>
    <n v="7"/>
    <n v="5856.85"/>
    <d v="2023-12-10T00:00:00"/>
    <n v="117"/>
    <s v="Shipped"/>
    <s v="Classic Cars"/>
    <n v="37"/>
    <n v="105.85"/>
    <s v="S24_2972"/>
    <s v="Euro Shopping Channel"/>
    <s v="(91) 555 94 44"/>
    <s v="C/ Moralzarzal, 86"/>
    <s v="Madrid"/>
    <n v="28034"/>
    <x v="8"/>
    <s v="Freyre"/>
    <s v="Diego"/>
    <s v="Medium"/>
  </r>
  <r>
    <n v="10378"/>
    <n v="41"/>
    <n v="119.37"/>
    <n v="2"/>
    <n v="4894.17"/>
    <d v="2023-12-10T00:00:00"/>
    <n v="117"/>
    <s v="Shipped"/>
    <s v="Classic Cars"/>
    <n v="80"/>
    <n v="39.370000000000005"/>
    <s v="S24_4620"/>
    <s v="Euro Shopping Channel"/>
    <s v="(91) 555 94 44"/>
    <s v="C/ Moralzarzal, 86"/>
    <s v="Madrid"/>
    <n v="28034"/>
    <x v="8"/>
    <s v="Freyre"/>
    <s v="Diego"/>
    <s v="Medium"/>
  </r>
  <r>
    <n v="10375"/>
    <n v="41"/>
    <n v="114.68"/>
    <n v="15"/>
    <n v="4701.88"/>
    <d v="2023-12-03T00:00:00"/>
    <n v="124"/>
    <s v="Shipped"/>
    <s v="Motorcycles"/>
    <n v="102"/>
    <n v="12.680000000000007"/>
    <s v="S32_4485"/>
    <s v="La Rochelle Gifts"/>
    <s v="40.67.8555"/>
    <s v="67, rue des Cinquante Otages"/>
    <s v="Nantes"/>
    <n v="44000"/>
    <x v="4"/>
    <s v="Labrune"/>
    <s v="Janine"/>
    <s v="Medium"/>
  </r>
  <r>
    <n v="10373"/>
    <n v="41"/>
    <n v="70.33"/>
    <n v="16"/>
    <n v="2883.53"/>
    <d v="2023-12-01T00:00:00"/>
    <n v="126"/>
    <s v="Shipped"/>
    <s v="Ships"/>
    <n v="72"/>
    <n v="-1.6700000000000017"/>
    <s v="S700_2610"/>
    <s v="Oulu Toy Supplies, Inc."/>
    <s v="981-443655"/>
    <s v="Torikatu 38"/>
    <s v="Oulu"/>
    <n v="90110"/>
    <x v="15"/>
    <s v="Koskitalo"/>
    <s v="Pirkko"/>
    <s v="Small"/>
  </r>
  <r>
    <n v="10372"/>
    <n v="41"/>
    <n v="86.89"/>
    <n v="7"/>
    <n v="3562.49"/>
    <d v="2023-11-26T00:00:00"/>
    <n v="131"/>
    <s v="Shipped"/>
    <s v="Vintage Cars"/>
    <n v="87"/>
    <n v="-0.10999999999999943"/>
    <s v="S18_4522"/>
    <s v="Tokyo Collectables, Ltd"/>
    <s v="+81 3 3584 0555"/>
    <s v="2-2-8 Roppongi"/>
    <s v="Minato-ku"/>
    <s v="106-0032"/>
    <x v="7"/>
    <s v="Shimamura"/>
    <s v="Akiko"/>
    <s v="Medium"/>
  </r>
  <r>
    <n v="10107"/>
    <n v="41"/>
    <n v="110.12"/>
    <n v="2"/>
    <n v="4514.92"/>
    <d v="2023-11-20T00:00:00"/>
    <n v="137"/>
    <s v="Shipped"/>
    <s v="Classic Cars"/>
    <n v="214"/>
    <n v="-103.88"/>
    <s v="S10_1949"/>
    <s v="Collectables For Less Inc."/>
    <n v="6175558555"/>
    <s v="7825 Douglas Av."/>
    <s v="Brickhaven"/>
    <n v="58339"/>
    <x v="1"/>
    <s v="Nelson"/>
    <s v="Allen"/>
    <s v="Medium"/>
  </r>
  <r>
    <n v="10357"/>
    <n v="41"/>
    <n v="61.99"/>
    <n v="7"/>
    <n v="2541.59"/>
    <d v="2023-10-10T00:00:00"/>
    <n v="178"/>
    <s v="Shipped"/>
    <s v="Trucks and Buses"/>
    <n v="60"/>
    <n v="1.990000000000002"/>
    <s v="S18_2432"/>
    <s v="Mini Gifts Distributors Ltd."/>
    <n v="4155551450"/>
    <s v="5677 Strong St."/>
    <s v="San Rafael"/>
    <n v="97562"/>
    <x v="1"/>
    <s v="Nelson"/>
    <s v="Valarie"/>
    <s v="Small"/>
  </r>
  <r>
    <n v="10357"/>
    <n v="41"/>
    <n v="87.13"/>
    <n v="6"/>
    <n v="3572.33"/>
    <d v="2023-10-10T00:00:00"/>
    <n v="178"/>
    <s v="Shipped"/>
    <s v="Vintage Cars"/>
    <n v="101"/>
    <n v="-13.870000000000005"/>
    <s v="S18_2949"/>
    <s v="Mini Gifts Distributors Ltd."/>
    <n v="4155551450"/>
    <s v="5677 Strong St."/>
    <s v="San Rafael"/>
    <n v="97562"/>
    <x v="1"/>
    <s v="Nelson"/>
    <s v="Valarie"/>
    <s v="Medium"/>
  </r>
  <r>
    <n v="10358"/>
    <n v="41"/>
    <n v="138.65"/>
    <n v="7"/>
    <n v="5684.65"/>
    <d v="2023-10-10T00:00:00"/>
    <n v="178"/>
    <s v="Shipped"/>
    <s v="Trucks and Buses"/>
    <n v="127"/>
    <n v="11.650000000000006"/>
    <s v="S24_2300"/>
    <s v="Euro Shopping Channel"/>
    <s v="(91) 555 94 44"/>
    <s v="C/ Moralzarzal, 86"/>
    <s v="Madrid"/>
    <n v="28034"/>
    <x v="8"/>
    <s v="Freyre"/>
    <s v="Diego"/>
    <s v="Medium"/>
  </r>
  <r>
    <n v="10358"/>
    <n v="41"/>
    <n v="167"/>
    <n v="6"/>
    <n v="6847"/>
    <d v="2023-10-10T00:00:00"/>
    <n v="178"/>
    <s v="Shipped"/>
    <s v="Vintage Cars"/>
    <n v="97"/>
    <n v="70"/>
    <s v="S24_4258"/>
    <s v="Euro Shopping Channel"/>
    <s v="(91) 555 94 44"/>
    <s v="C/ Moralzarzal, 86"/>
    <s v="Madrid"/>
    <n v="28034"/>
    <x v="8"/>
    <s v="Freyre"/>
    <s v="Diego"/>
    <s v="Medium"/>
  </r>
  <r>
    <n v="10358"/>
    <n v="41"/>
    <n v="108"/>
    <n v="1"/>
    <n v="4428"/>
    <d v="2023-10-10T00:00:00"/>
    <n v="178"/>
    <s v="Shipped"/>
    <s v="Trucks and Buses"/>
    <n v="96"/>
    <n v="12"/>
    <s v="S32_1268"/>
    <s v="Euro Shopping Channel"/>
    <s v="(91) 555 94 44"/>
    <s v="C/ Moralzarzal, 86"/>
    <s v="Madrid"/>
    <n v="28034"/>
    <x v="8"/>
    <s v="Freyre"/>
    <s v="Diego"/>
    <s v="Medium"/>
  </r>
  <r>
    <n v="10355"/>
    <n v="41"/>
    <n v="70.650000000000006"/>
    <n v="3"/>
    <n v="2896.65"/>
    <d v="2023-10-07T00:00:00"/>
    <n v="181"/>
    <s v="Shipped"/>
    <s v="Motorcycles"/>
    <n v="69"/>
    <n v="1.6500000000000057"/>
    <s v="S24_2360"/>
    <s v="Euro Shopping Channel"/>
    <s v="(91) 555 94 44"/>
    <s v="C/ Moralzarzal, 86"/>
    <s v="Madrid"/>
    <n v="28034"/>
    <x v="8"/>
    <s v="Freyre"/>
    <s v="Diego"/>
    <s v="Small"/>
  </r>
  <r>
    <n v="10350"/>
    <n v="41"/>
    <n v="93.04"/>
    <n v="2"/>
    <n v="3814.64"/>
    <d v="2023-10-02T00:00:00"/>
    <n v="186"/>
    <s v="Shipped"/>
    <s v="Trains"/>
    <n v="100"/>
    <n v="-6.9599999999999937"/>
    <s v="S18_3259"/>
    <s v="Euro Shopping Channel"/>
    <s v="(91) 555 94 44"/>
    <s v="C/ Moralzarzal, 86"/>
    <s v="Madrid"/>
    <n v="28034"/>
    <x v="8"/>
    <s v="Freyre"/>
    <s v="Diego"/>
    <s v="Medium"/>
  </r>
  <r>
    <n v="10107"/>
    <n v="41"/>
    <n v="188.73"/>
    <n v="9"/>
    <n v="7737.93"/>
    <d v="2023-09-24T00:00:00"/>
    <n v="194"/>
    <s v="Shipped"/>
    <s v="Motorcycles"/>
    <n v="95"/>
    <n v="93.72999999999999"/>
    <s v="S10_1678"/>
    <s v="Salzburg Collectables"/>
    <s v="6562-9555"/>
    <s v="Geislweg 14"/>
    <s v="Salzburg"/>
    <n v="5020"/>
    <x v="3"/>
    <s v="Pipps"/>
    <s v="Georg"/>
    <s v="Large"/>
  </r>
  <r>
    <n v="10338"/>
    <n v="41"/>
    <n v="137.19"/>
    <n v="1"/>
    <n v="5624.79"/>
    <d v="2023-09-22T00:00:00"/>
    <n v="196"/>
    <s v="Shipped"/>
    <s v="Planes"/>
    <n v="157"/>
    <n v="-19.810000000000002"/>
    <s v="S18_1662"/>
    <s v="Royale Belge"/>
    <s v="(071) 23 67 2555"/>
    <s v="Boulevard Tirou, 255"/>
    <s v="Charleroi"/>
    <s v="B-6000"/>
    <x v="2"/>
    <s v="Cartrain"/>
    <s v="Pascale"/>
    <s v="Medium"/>
  </r>
  <r>
    <n v="10332"/>
    <n v="41"/>
    <n v="77.239999999999995"/>
    <n v="14"/>
    <n v="3166.84"/>
    <d v="2023-09-17T00:00:00"/>
    <n v="201"/>
    <s v="Shipped"/>
    <s v="Vintage Cars"/>
    <n v="41"/>
    <n v="36.239999999999995"/>
    <s v="S24_3969"/>
    <s v="AV Stores, Co."/>
    <s v="(171) 555-1555"/>
    <s v="Fauntleroy Circus"/>
    <s v="Manchester"/>
    <s v="EC2 5NT"/>
    <x v="9"/>
    <s v="Ashworth"/>
    <s v="Victoria"/>
    <s v="Medium"/>
  </r>
  <r>
    <n v="10331"/>
    <n v="41"/>
    <n v="139.4"/>
    <n v="2"/>
    <n v="5715.4"/>
    <d v="2023-09-17T00:00:00"/>
    <n v="201"/>
    <s v="Shipped"/>
    <s v="Classic Cars"/>
    <n v="80"/>
    <n v="59.400000000000006"/>
    <s v="S24_4620"/>
    <s v="Motor Mint Distributors Inc."/>
    <n v="2155559857"/>
    <s v="11328 Douglas Av."/>
    <s v="Philadelphia"/>
    <n v="71270"/>
    <x v="1"/>
    <s v="Hernandez"/>
    <s v="Rosa"/>
    <s v="Medium"/>
  </r>
  <r>
    <n v="10107"/>
    <n v="41"/>
    <n v="71.47"/>
    <n v="5"/>
    <n v="2930.27"/>
    <d v="2023-09-15T00:00:00"/>
    <n v="203"/>
    <s v="Shipped"/>
    <s v="Classic Cars"/>
    <n v="194"/>
    <n v="-122.53"/>
    <s v="S12_1099"/>
    <s v="Land of Toys Inc."/>
    <n v="2125557818"/>
    <s v="897 Long Airport Avenue"/>
    <s v="NYC"/>
    <n v="10022"/>
    <x v="1"/>
    <s v="Yu"/>
    <s v="Kwai"/>
    <s v="Small"/>
  </r>
  <r>
    <n v="10328"/>
    <n v="41"/>
    <n v="101.38"/>
    <n v="9"/>
    <n v="4156.58"/>
    <d v="2023-09-12T00:00:00"/>
    <n v="206"/>
    <s v="Shipped"/>
    <s v="Ships"/>
    <n v="90"/>
    <n v="11.379999999999995"/>
    <s v="S700_2047"/>
    <s v="Rovelli Gifts"/>
    <s v="035-640555"/>
    <s v="Via Ludovico il Moro 22"/>
    <s v="Bergamo"/>
    <n v="24100"/>
    <x v="6"/>
    <s v="Rovelli"/>
    <s v="Giovanni"/>
    <s v="Medium"/>
  </r>
  <r>
    <n v="10326"/>
    <n v="41"/>
    <n v="105.69"/>
    <n v="4"/>
    <n v="4333.29"/>
    <d v="2023-09-09T00:00:00"/>
    <n v="209"/>
    <s v="Shipped"/>
    <s v="Ships"/>
    <n v="122"/>
    <n v="-16.310000000000002"/>
    <s v="S24_2011"/>
    <s v="Volvo Model Replicas, Co"/>
    <s v="0921-12 3555"/>
    <s v="BerguvsvÂ„gen  8"/>
    <s v="Lule"/>
    <s v="S-958 22"/>
    <x v="10"/>
    <s v="Berglund"/>
    <s v="Christina"/>
    <s v="Medium"/>
  </r>
  <r>
    <n v="10326"/>
    <n v="41"/>
    <n v="85.85"/>
    <n v="3"/>
    <n v="3519.85"/>
    <d v="2023-09-09T00:00:00"/>
    <n v="209"/>
    <s v="Shipped"/>
    <s v="Vintage Cars"/>
    <n v="88"/>
    <n v="-2.1500000000000057"/>
    <s v="S24_3151"/>
    <s v="Volvo Model Replicas, Co"/>
    <s v="0921-12 3555"/>
    <s v="BerguvsvÂ„gen  8"/>
    <s v="Lule"/>
    <s v="S-958 22"/>
    <x v="10"/>
    <s v="Berglund"/>
    <s v="Christina"/>
    <s v="Medium"/>
  </r>
  <r>
    <n v="10321"/>
    <n v="41"/>
    <n v="141.54"/>
    <n v="10"/>
    <n v="5803.14"/>
    <d v="2023-09-04T00:00:00"/>
    <n v="214"/>
    <s v="Shipped"/>
    <s v="Classic Cars"/>
    <n v="141"/>
    <n v="0.53999999999999204"/>
    <s v="S18_1129"/>
    <s v="FunGiftIdeas.com"/>
    <n v="5085552555"/>
    <s v="1785 First Street"/>
    <s v="New Bedford"/>
    <n v="50553"/>
    <x v="1"/>
    <s v="Benitez"/>
    <s v="Violeta"/>
    <s v="Medium"/>
  </r>
  <r>
    <n v="10322"/>
    <n v="41"/>
    <n v="57.68"/>
    <n v="5"/>
    <n v="2364.88"/>
    <d v="2023-09-04T00:00:00"/>
    <n v="214"/>
    <s v="Shipped"/>
    <s v="Vintage Cars"/>
    <n v="53"/>
    <n v="4.68"/>
    <s v="S18_1367"/>
    <s v="Online Diecast Creations Co."/>
    <n v="6035558647"/>
    <s v="2304 Long Airport Avenue"/>
    <s v="Nashua"/>
    <n v="62005"/>
    <x v="1"/>
    <s v="Young"/>
    <s v="Valarie"/>
    <s v="Small"/>
  </r>
  <r>
    <n v="10322"/>
    <n v="41"/>
    <n v="29.87"/>
    <n v="13"/>
    <n v="1224.67"/>
    <d v="2023-09-04T00:00:00"/>
    <n v="214"/>
    <s v="Shipped"/>
    <s v="Vintage Cars"/>
    <n v="62"/>
    <n v="-32.129999999999995"/>
    <s v="S18_2957"/>
    <s v="Online Diecast Creations Co."/>
    <n v="6035558647"/>
    <s v="2304 Long Airport Avenue"/>
    <s v="Nashua"/>
    <n v="62005"/>
    <x v="1"/>
    <s v="Young"/>
    <s v="Valarie"/>
    <s v="Small"/>
  </r>
  <r>
    <n v="10315"/>
    <n v="41"/>
    <n v="62"/>
    <n v="2"/>
    <n v="2542"/>
    <d v="2023-08-29T00:00:00"/>
    <n v="220"/>
    <s v="Shipped"/>
    <s v="Ships"/>
    <n v="66"/>
    <n v="-4"/>
    <s v="S700_1138"/>
    <s v="La Rochelle Gifts"/>
    <s v="40.67.8555"/>
    <s v="67, rue des Cinquante Otages"/>
    <s v="Nantes"/>
    <n v="44000"/>
    <x v="4"/>
    <s v="Labrune"/>
    <s v="Janine"/>
    <s v="Small"/>
  </r>
  <r>
    <n v="10311"/>
    <n v="41"/>
    <n v="81.91"/>
    <n v="1"/>
    <n v="3358.31"/>
    <d v="2023-08-16T00:00:00"/>
    <n v="233"/>
    <s v="Shipped"/>
    <s v="Vintage Cars"/>
    <n v="92"/>
    <n v="-10.090000000000003"/>
    <s v="S18_4409"/>
    <s v="Euro Shopping Channel"/>
    <s v="(91) 555 94 44"/>
    <s v="C/ Moralzarzal, 86"/>
    <s v="Madrid"/>
    <n v="28034"/>
    <x v="8"/>
    <s v="Freyre"/>
    <s v="Diego"/>
    <s v="Medium"/>
  </r>
  <r>
    <n v="10107"/>
    <n v="41"/>
    <n v="107.18"/>
    <n v="5"/>
    <n v="4394.38"/>
    <d v="2023-08-15T00:00:00"/>
    <n v="234"/>
    <s v="Shipped"/>
    <s v="Motorcycles"/>
    <n v="95"/>
    <n v="12.180000000000007"/>
    <s v="S10_1678"/>
    <s v="Baane Mini Imports"/>
    <s v="07-98 9555"/>
    <s v="Erling Skakkes gate 78"/>
    <s v="Stavern"/>
    <n v="4110"/>
    <x v="17"/>
    <s v="Bergulfsen"/>
    <s v="Jonas"/>
    <s v="Medium"/>
  </r>
  <r>
    <n v="10305"/>
    <n v="41"/>
    <n v="53.48"/>
    <n v="11"/>
    <n v="2192.6799999999998"/>
    <d v="2023-08-13T00:00:00"/>
    <n v="236"/>
    <s v="Shipped"/>
    <s v="Trucks and Buses"/>
    <n v="60"/>
    <n v="-6.5200000000000031"/>
    <s v="S18_2432"/>
    <s v="Marta's Replicas Co."/>
    <n v="6175558555"/>
    <s v="39323 Spinnaker Dr."/>
    <s v="Cambridge"/>
    <n v="51247"/>
    <x v="1"/>
    <s v="Hernandez"/>
    <s v="Marta"/>
    <s v="Small"/>
  </r>
  <r>
    <n v="10107"/>
    <n v="41"/>
    <n v="155.80000000000001"/>
    <n v="8"/>
    <n v="6387.8"/>
    <d v="2023-07-08T00:00:00"/>
    <n v="272"/>
    <s v="Shipped"/>
    <s v="Trucks and Buses"/>
    <n v="136"/>
    <n v="19.800000000000011"/>
    <s v="S12_1666"/>
    <s v="Scandinavian Gift Ideas"/>
    <s v="0695-34 6555"/>
    <s v="?kergatan 24"/>
    <s v="Boras"/>
    <s v="S-844 67"/>
    <x v="10"/>
    <s v="Larsson"/>
    <s v="Maria"/>
    <s v="Medium"/>
  </r>
  <r>
    <n v="10107"/>
    <n v="41"/>
    <n v="114.34"/>
    <n v="10"/>
    <n v="4687.9399999999996"/>
    <d v="2023-07-08T00:00:00"/>
    <n v="272"/>
    <s v="Shipped"/>
    <s v="Trucks and Buses"/>
    <n v="116"/>
    <n v="-1.6599999999999966"/>
    <s v="S18_1097"/>
    <s v="Scandinavian Gift Ideas"/>
    <s v="0695-34 6555"/>
    <s v="?kergatan 24"/>
    <s v="Boras"/>
    <s v="S-844 67"/>
    <x v="10"/>
    <s v="Larsson"/>
    <s v="Maria"/>
    <s v="Medium"/>
  </r>
  <r>
    <n v="10292"/>
    <n v="41"/>
    <n v="110.46"/>
    <n v="11"/>
    <n v="4528.8599999999997"/>
    <d v="2023-07-08T00:00:00"/>
    <n v="272"/>
    <s v="Shipped"/>
    <s v="Trucks and Buses"/>
    <n v="122"/>
    <n v="-11.540000000000006"/>
    <s v="S18_2319"/>
    <s v="Land of Toys Inc."/>
    <n v="2125557818"/>
    <s v="897 Long Airport Avenue"/>
    <s v="NYC"/>
    <n v="10022"/>
    <x v="1"/>
    <s v="Yu"/>
    <s v="Kwai"/>
    <s v="Medium"/>
  </r>
  <r>
    <n v="10292"/>
    <n v="41"/>
    <n v="121.54"/>
    <n v="6"/>
    <n v="4983.1400000000003"/>
    <d v="2023-07-08T00:00:00"/>
    <n v="272"/>
    <s v="Shipped"/>
    <s v="Trucks and Buses"/>
    <n v="115"/>
    <n v="6.5400000000000063"/>
    <s v="S50_1392"/>
    <s v="Land of Toys Inc."/>
    <n v="2125557818"/>
    <s v="897 Long Airport Avenue"/>
    <s v="NYC"/>
    <n v="10022"/>
    <x v="1"/>
    <s v="Yu"/>
    <s v="Kwai"/>
    <s v="Medium"/>
  </r>
  <r>
    <n v="10288"/>
    <n v="41"/>
    <n v="118.86"/>
    <n v="12"/>
    <n v="4873.26"/>
    <d v="2023-07-01T00:00:00"/>
    <n v="279"/>
    <s v="Shipped"/>
    <s v="Classic Cars"/>
    <n v="107"/>
    <n v="11.86"/>
    <s v="S24_3432"/>
    <s v="Handji Gifts&amp; Co"/>
    <s v="+65 224 1555"/>
    <s v="Village Close - 106 Linden Road Sandown"/>
    <s v="Singapore"/>
    <n v="69045"/>
    <x v="0"/>
    <s v="Victorino"/>
    <s v="Wendy"/>
    <s v="Medium"/>
  </r>
  <r>
    <n v="10107"/>
    <n v="41"/>
    <n v="69.430000000000007"/>
    <n v="13"/>
    <n v="2846.63"/>
    <d v="2023-06-30T00:00:00"/>
    <n v="280"/>
    <s v="Shipped"/>
    <s v="Classic Cars"/>
    <n v="79"/>
    <n v="-9.5699999999999932"/>
    <s v="S12_3990"/>
    <s v="Vida Sport, Ltd"/>
    <s v="0897-034555"/>
    <s v="Grenzacherweg 237"/>
    <s v="Gensve"/>
    <n v="1203"/>
    <x v="13"/>
    <s v="Holz"/>
    <s v="Michael"/>
    <s v="Small"/>
  </r>
  <r>
    <n v="10287"/>
    <n v="41"/>
    <n v="158.52000000000001"/>
    <n v="4"/>
    <n v="6499.32"/>
    <d v="2023-06-30T00:00:00"/>
    <n v="280"/>
    <s v="Shipped"/>
    <s v="Classic Cars"/>
    <n v="141"/>
    <n v="17.52000000000001"/>
    <s v="S18_1129"/>
    <s v="Vida Sport, Ltd"/>
    <s v="0897-034555"/>
    <s v="Grenzacherweg 237"/>
    <s v="Gensve"/>
    <n v="1203"/>
    <x v="13"/>
    <s v="Holz"/>
    <s v="Michael"/>
    <s v="Medium"/>
  </r>
  <r>
    <n v="10107"/>
    <n v="41"/>
    <n v="172.47"/>
    <n v="5"/>
    <n v="7071.27"/>
    <d v="2023-06-20T00:00:00"/>
    <n v="290"/>
    <s v="Shipped"/>
    <s v="Classic Cars"/>
    <n v="207"/>
    <n v="-34.53"/>
    <s v="S12_1108"/>
    <s v="Mini Gifts Distributors Ltd."/>
    <n v="4155551450"/>
    <s v="5677 Strong St."/>
    <s v="San Rafael"/>
    <n v="97562"/>
    <x v="1"/>
    <s v="Nelson"/>
    <s v="Valarie"/>
    <s v="Large"/>
  </r>
  <r>
    <n v="10107"/>
    <n v="41"/>
    <n v="127.98"/>
    <n v="1"/>
    <n v="5247.18"/>
    <d v="2023-06-19T00:00:00"/>
    <n v="291"/>
    <s v="Shipped"/>
    <s v="Trucks and Buses"/>
    <n v="118"/>
    <n v="9.980000000000004"/>
    <s v="S12_4473"/>
    <s v="Diecast Classics Inc."/>
    <n v="2155551555"/>
    <s v="7586 Pompton St."/>
    <s v="Allentown"/>
    <n v="70267"/>
    <x v="1"/>
    <s v="Yu"/>
    <s v="Kyung"/>
    <s v="Medium"/>
  </r>
  <r>
    <n v="10275"/>
    <n v="41"/>
    <n v="81.89"/>
    <n v="18"/>
    <n v="3357.49"/>
    <d v="2023-05-23T00:00:00"/>
    <n v="318"/>
    <s v="Shipped"/>
    <s v="Planes"/>
    <n v="68"/>
    <n v="13.89"/>
    <s v="S24_3949"/>
    <s v="La Rochelle Gifts"/>
    <s v="40.67.8555"/>
    <s v="67, rue des Cinquante Otages"/>
    <s v="Nantes"/>
    <n v="44000"/>
    <x v="4"/>
    <s v="Labrune"/>
    <s v="Janine"/>
    <s v="Medium"/>
  </r>
  <r>
    <n v="10274"/>
    <n v="41"/>
    <n v="164"/>
    <n v="1"/>
    <n v="6724"/>
    <d v="2023-05-21T00:00:00"/>
    <n v="320"/>
    <s v="Shipped"/>
    <s v="Planes"/>
    <n v="157"/>
    <n v="7"/>
    <s v="S18_1662"/>
    <s v="Collectables For Less Inc."/>
    <n v="6175558555"/>
    <s v="7825 Douglas Av."/>
    <s v="Brickhaven"/>
    <n v="58339"/>
    <x v="1"/>
    <s v="Nelson"/>
    <s v="Allen"/>
    <s v="Medium"/>
  </r>
  <r>
    <n v="10107"/>
    <n v="41"/>
    <n v="203.34"/>
    <n v="4"/>
    <n v="8336.94"/>
    <d v="2023-04-28T00:00:00"/>
    <n v="343"/>
    <s v="Shipped"/>
    <s v="Motorcycles"/>
    <n v="193"/>
    <n v="10.340000000000003"/>
    <s v="S10_4698"/>
    <s v="Gift Depot Inc."/>
    <n v="2035552570"/>
    <s v="25593 South Bay Ln."/>
    <s v="Bridgewater"/>
    <n v="97562"/>
    <x v="1"/>
    <s v="King"/>
    <s v="Julie"/>
    <s v="Large"/>
  </r>
  <r>
    <n v="10107"/>
    <n v="41"/>
    <n v="162.63999999999999"/>
    <n v="3"/>
    <n v="6668.24"/>
    <d v="2023-04-15T00:00:00"/>
    <n v="356"/>
    <s v="Shipped"/>
    <s v="Trucks and Buses"/>
    <n v="136"/>
    <n v="26.639999999999986"/>
    <s v="S12_1666"/>
    <s v="Tokyo Collectables, Ltd"/>
    <s v="+81 3 3584 0555"/>
    <s v="2-2-8 Roppongi"/>
    <s v="Minato-ku"/>
    <s v="106-0032"/>
    <x v="7"/>
    <s v="Shimamura"/>
    <s v="Akiko"/>
    <s v="Medium"/>
  </r>
  <r>
    <n v="10107"/>
    <n v="41"/>
    <n v="133"/>
    <n v="5"/>
    <n v="5453"/>
    <d v="2023-04-15T00:00:00"/>
    <n v="356"/>
    <s v="Shipped"/>
    <s v="Trucks and Buses"/>
    <n v="116"/>
    <n v="17"/>
    <s v="S18_1097"/>
    <s v="Tokyo Collectables, Ltd"/>
    <s v="+81 3 3584 0555"/>
    <s v="2-2-8 Roppongi"/>
    <s v="Minato-ku"/>
    <s v="106-0032"/>
    <x v="7"/>
    <s v="Shimamura"/>
    <s v="Akiko"/>
    <s v="Medium"/>
  </r>
  <r>
    <n v="10259"/>
    <n v="41"/>
    <n v="113.82"/>
    <n v="13"/>
    <n v="4666.62"/>
    <d v="2023-04-15T00:00:00"/>
    <n v="356"/>
    <s v="Shipped"/>
    <s v="Trucks and Buses"/>
    <n v="121"/>
    <n v="-7.1800000000000068"/>
    <s v="S18_4600"/>
    <s v="Handji Gifts&amp; Co"/>
    <s v="+65 224 1555"/>
    <s v="Village Close - 106 Linden Road Sandown"/>
    <s v="Singapore"/>
    <n v="69045"/>
    <x v="0"/>
    <s v="Victorino"/>
    <s v="Wendy"/>
    <s v="Medium"/>
  </r>
  <r>
    <n v="10107"/>
    <n v="41"/>
    <n v="119.77"/>
    <n v="10"/>
    <n v="4910.57"/>
    <d v="2023-04-01T00:00:00"/>
    <n v="370"/>
    <s v="Cancelled"/>
    <s v="Classic Cars"/>
    <n v="115"/>
    <n v="4.769999999999996"/>
    <s v="S12_4675"/>
    <s v="UK Collectables, Ltd."/>
    <s v="(171) 555-2282"/>
    <s v="Berkeley Gardens 12  Brewery"/>
    <s v="Liverpool"/>
    <s v="WX1 6LT"/>
    <x v="9"/>
    <s v="Devon"/>
    <s v="Elizabeth"/>
    <s v="Medium"/>
  </r>
  <r>
    <n v="10252"/>
    <n v="41"/>
    <n v="164.63"/>
    <n v="1"/>
    <n v="6749.83"/>
    <d v="2023-03-26T00:00:00"/>
    <n v="376"/>
    <s v="Shipped"/>
    <s v="Classic Cars"/>
    <n v="146"/>
    <n v="18.629999999999995"/>
    <s v="S18_3482"/>
    <s v="Auto Canal Petit"/>
    <s v="(1) 47.55.6555"/>
    <s v="25, rue Lauriston"/>
    <s v="Paris"/>
    <n v="75016"/>
    <x v="4"/>
    <s v="Perrier"/>
    <s v="Dominique"/>
    <s v="Medium"/>
  </r>
  <r>
    <n v="10240"/>
    <n v="41"/>
    <n v="137.29"/>
    <n v="3"/>
    <n v="5628.89"/>
    <d v="2023-02-13T00:00:00"/>
    <n v="417"/>
    <s v="Shipped"/>
    <s v="Classic Cars"/>
    <n v="141"/>
    <n v="-3.710000000000008"/>
    <s v="S18_1129"/>
    <s v="Osaka Souveniers Co."/>
    <s v="+81 06 6342 5555"/>
    <s v="Dojima Avanza 4F, 1-6-20 Dojima, Kita-ku"/>
    <s v="Osaka"/>
    <s v="530-0003"/>
    <x v="7"/>
    <s v="Kentary"/>
    <s v="Mory"/>
    <s v="Medium"/>
  </r>
  <r>
    <n v="10241"/>
    <n v="41"/>
    <n v="185.3"/>
    <n v="2"/>
    <n v="7597.3"/>
    <d v="2023-02-13T00:00:00"/>
    <n v="417"/>
    <s v="Shipped"/>
    <s v="Vintage Cars"/>
    <n v="170"/>
    <n v="15.300000000000011"/>
    <s v="S18_1749"/>
    <s v="Mini Caravy"/>
    <s v="88.60.1555"/>
    <s v="24, place Kluber"/>
    <s v="Strasbourg"/>
    <n v="67000"/>
    <x v="4"/>
    <s v="Citeaux"/>
    <s v="Frederique"/>
    <s v="Large"/>
  </r>
  <r>
    <n v="10238"/>
    <n v="41"/>
    <n v="73.17"/>
    <n v="6"/>
    <n v="2999.97"/>
    <d v="2023-02-09T00:00:00"/>
    <n v="421"/>
    <s v="Shipped"/>
    <s v="Classic Cars"/>
    <n v="80"/>
    <n v="-6.8299999999999983"/>
    <s v="S18_3278"/>
    <s v="Danish Wholesale Imports"/>
    <s v="31 12 3555"/>
    <s v="Vinb'ltet 34"/>
    <s v="Kobenhavn"/>
    <n v="1734"/>
    <x v="11"/>
    <s v="Petersen"/>
    <s v="Jytte"/>
    <s v="Small"/>
  </r>
  <r>
    <n v="10235"/>
    <n v="41"/>
    <n v="101.89"/>
    <n v="1"/>
    <n v="4177.49"/>
    <d v="2023-02-02T00:00:00"/>
    <n v="428"/>
    <s v="Shipped"/>
    <s v="Motorcycles"/>
    <n v="99"/>
    <n v="2.8900000000000006"/>
    <s v="S32_1374"/>
    <s v="Royal Canadian Collectables, Ltd."/>
    <s v="(604) 555-4555"/>
    <s v="23 Tsawassen Blvd."/>
    <s v="Tsawassen"/>
    <s v="T2F 8M4"/>
    <x v="14"/>
    <s v="Lincoln"/>
    <s v="Elizabeth"/>
    <s v="Medium"/>
  </r>
  <r>
    <n v="10235"/>
    <n v="41"/>
    <n v="35.35"/>
    <n v="7"/>
    <n v="1449.35"/>
    <d v="2023-02-02T00:00:00"/>
    <n v="428"/>
    <s v="Shipped"/>
    <s v="Vintage Cars"/>
    <n v="43"/>
    <n v="-7.6499999999999986"/>
    <s v="S50_1341"/>
    <s v="Royal Canadian Collectables, Ltd."/>
    <s v="(604) 555-4555"/>
    <s v="23 Tsawassen Blvd."/>
    <s v="Tsawassen"/>
    <s v="T2F 8M4"/>
    <x v="14"/>
    <s v="Lincoln"/>
    <s v="Elizabeth"/>
    <s v="Small"/>
  </r>
  <r>
    <n v="10229"/>
    <n v="41"/>
    <n v="115.03"/>
    <n v="10"/>
    <n v="4716.2299999999996"/>
    <d v="2023-01-11T00:00:00"/>
    <n v="450"/>
    <s v="Shipped"/>
    <s v="Trucks and Buses"/>
    <n v="121"/>
    <n v="-5.9699999999999989"/>
    <s v="S18_4600"/>
    <s v="Mini Gifts Distributors Ltd."/>
    <n v="4155551450"/>
    <s v="5677 Strong St."/>
    <s v="San Rafael"/>
    <n v="97562"/>
    <x v="1"/>
    <s v="Nelson"/>
    <s v="Valarie"/>
    <s v="Medium"/>
  </r>
  <r>
    <n v="10223"/>
    <n v="41"/>
    <n v="46.26"/>
    <n v="13"/>
    <n v="1896.66"/>
    <d v="2022-12-20T00:00:00"/>
    <n v="472"/>
    <s v="Shipped"/>
    <s v="Vintage Cars"/>
    <n v="43"/>
    <n v="3.259999999999998"/>
    <s v="S50_1341"/>
    <s v="Australian Collectors, Co."/>
    <s v="03 9520 4555"/>
    <s v="636 St Kilda Road"/>
    <s v="Melbourne"/>
    <n v="3004"/>
    <x v="5"/>
    <s v="Ferguson"/>
    <s v="Peter"/>
    <s v="Small"/>
  </r>
  <r>
    <n v="10215"/>
    <n v="41"/>
    <n v="111.12"/>
    <n v="8"/>
    <n v="4555.92"/>
    <d v="2022-11-29T00:00:00"/>
    <n v="493"/>
    <s v="Shipped"/>
    <s v="Vintage Cars"/>
    <n v="99"/>
    <n v="12.120000000000005"/>
    <s v="S18_3320"/>
    <s v="West Coast Collectables Co."/>
    <n v="3105553722"/>
    <s v="3675 Furth Circle"/>
    <s v="Burbank"/>
    <n v="94019"/>
    <x v="1"/>
    <s v="Thompson"/>
    <s v="Steve"/>
    <s v="Medium"/>
  </r>
  <r>
    <n v="10212"/>
    <n v="41"/>
    <n v="118.07"/>
    <n v="9"/>
    <n v="4840.87"/>
    <d v="2022-11-16T00:00:00"/>
    <n v="506"/>
    <s v="Shipped"/>
    <s v="Classic Cars"/>
    <n v="142"/>
    <n v="-23.930000000000007"/>
    <s v="S18_1984"/>
    <s v="Euro Shopping Channel"/>
    <s v="(91) 555 94 44"/>
    <s v="C/ Moralzarzal, 86"/>
    <s v="Madrid"/>
    <n v="28034"/>
    <x v="8"/>
    <s v="Freyre"/>
    <s v="Diego"/>
    <s v="Medium"/>
  </r>
  <r>
    <n v="10212"/>
    <n v="41"/>
    <n v="82.31"/>
    <n v="3"/>
    <n v="3374.71"/>
    <d v="2022-11-16T00:00:00"/>
    <n v="506"/>
    <s v="Shipped"/>
    <s v="Classic Cars"/>
    <n v="73"/>
    <n v="9.3100000000000023"/>
    <s v="S24_1046"/>
    <s v="Euro Shopping Channel"/>
    <s v="(91) 555 94 44"/>
    <s v="C/ Moralzarzal, 86"/>
    <s v="Madrid"/>
    <n v="28034"/>
    <x v="8"/>
    <s v="Freyre"/>
    <s v="Diego"/>
    <s v="Medium"/>
  </r>
  <r>
    <n v="10107"/>
    <n v="41"/>
    <n v="114.84"/>
    <n v="14"/>
    <n v="4708.4399999999996"/>
    <d v="2022-11-15T00:00:00"/>
    <n v="507"/>
    <s v="Shipped"/>
    <s v="Motorcycles"/>
    <n v="95"/>
    <n v="19.840000000000003"/>
    <s v="S10_1678"/>
    <s v="Auto Canal Petit"/>
    <s v="(1) 47.55.6555"/>
    <s v="25, rue Lauriston"/>
    <s v="Paris"/>
    <n v="75016"/>
    <x v="4"/>
    <s v="Perrier"/>
    <s v="Dominique"/>
    <s v="Medium"/>
  </r>
  <r>
    <n v="10107"/>
    <n v="41"/>
    <n v="182.9"/>
    <n v="2"/>
    <n v="7498.9"/>
    <d v="2022-11-15T00:00:00"/>
    <n v="507"/>
    <s v="Shipped"/>
    <s v="Classic Cars"/>
    <n v="194"/>
    <n v="-11.099999999999994"/>
    <s v="S12_1099"/>
    <s v="Auto Canal Petit"/>
    <s v="(1) 47.55.6555"/>
    <s v="25, rue Lauriston"/>
    <s v="Paris"/>
    <n v="75016"/>
    <x v="4"/>
    <s v="Perrier"/>
    <s v="Dominique"/>
    <s v="Large"/>
  </r>
  <r>
    <n v="10211"/>
    <n v="41"/>
    <n v="138.38"/>
    <n v="7"/>
    <n v="5673.58"/>
    <d v="2022-11-15T00:00:00"/>
    <n v="507"/>
    <s v="Shipped"/>
    <s v="Classic Cars"/>
    <n v="148"/>
    <n v="-9.6200000000000045"/>
    <s v="S18_4721"/>
    <s v="Auto Canal Petit"/>
    <s v="(1) 47.55.6555"/>
    <s v="25, rue Lauriston"/>
    <s v="Paris"/>
    <n v="75016"/>
    <x v="4"/>
    <s v="Perrier"/>
    <s v="Dominique"/>
    <s v="Medium"/>
  </r>
  <r>
    <n v="10211"/>
    <n v="41"/>
    <n v="42.24"/>
    <n v="9"/>
    <n v="1731.84"/>
    <d v="2022-11-15T00:00:00"/>
    <n v="507"/>
    <s v="Shipped"/>
    <s v="Motorcycles"/>
    <n v="40"/>
    <n v="2.240000000000002"/>
    <s v="S32_2206"/>
    <s v="Auto Canal Petit"/>
    <s v="(1) 47.55.6555"/>
    <s v="25, rue Lauriston"/>
    <s v="Paris"/>
    <n v="75016"/>
    <x v="4"/>
    <s v="Perrier"/>
    <s v="Dominique"/>
    <s v="Small"/>
  </r>
  <r>
    <n v="10197"/>
    <n v="41"/>
    <n v="110.6"/>
    <n v="13"/>
    <n v="4534.6000000000004"/>
    <d v="2022-09-26T00:00:00"/>
    <n v="557"/>
    <s v="Shipped"/>
    <s v="Ships"/>
    <n v="122"/>
    <n v="-11.400000000000006"/>
    <s v="S24_2011"/>
    <s v="Enaco Distributors"/>
    <s v="(93) 203 4555"/>
    <s v="Rambla de CataluÂ¤a, 23"/>
    <s v="Barcelona"/>
    <n v="8022"/>
    <x v="8"/>
    <s v="Saavedra"/>
    <s v="Eduardo"/>
    <s v="Medium"/>
  </r>
  <r>
    <n v="10194"/>
    <n v="41"/>
    <n v="44.78"/>
    <n v="9"/>
    <n v="1835.98"/>
    <d v="2022-09-25T00:00:00"/>
    <n v="558"/>
    <s v="Shipped"/>
    <s v="Vintage Cars"/>
    <n v="50"/>
    <n v="-5.2199999999999989"/>
    <s v="S18_4668"/>
    <s v="Saveley &amp; Henriot, Co."/>
    <s v="78.32.5555"/>
    <s v="2, rue du Commerce"/>
    <s v="Lyon"/>
    <n v="69004"/>
    <x v="4"/>
    <s v="Saveley"/>
    <s v="Mary"/>
    <s v="Small"/>
  </r>
  <r>
    <n v="10107"/>
    <n v="41"/>
    <n v="150.34"/>
    <n v="5"/>
    <n v="6163.94"/>
    <d v="2022-09-13T00:00:00"/>
    <n v="570"/>
    <s v="Shipped"/>
    <s v="Trucks and Buses"/>
    <n v="136"/>
    <n v="14.340000000000003"/>
    <s v="S12_1666"/>
    <s v="Classic Gift Ideas, Inc"/>
    <n v="2155554695"/>
    <s v="782 First Street"/>
    <s v="Philadelphia"/>
    <n v="71270"/>
    <x v="1"/>
    <s v="Cervantes"/>
    <s v="Francisca"/>
    <s v="Medium"/>
  </r>
  <r>
    <n v="10107"/>
    <n v="41"/>
    <n v="216.9"/>
    <n v="11"/>
    <n v="8892.9"/>
    <d v="2022-09-11T00:00:00"/>
    <n v="572"/>
    <s v="Shipped"/>
    <s v="Motorcycles"/>
    <n v="193"/>
    <n v="23.900000000000006"/>
    <s v="S10_4698"/>
    <s v="Daedalus Designs Imports"/>
    <s v="20.16.1555"/>
    <s v="184, chausse de Tournai"/>
    <s v="Lille"/>
    <n v="59000"/>
    <x v="4"/>
    <s v="Rance"/>
    <s v="Martine"/>
    <s v="Large"/>
  </r>
  <r>
    <n v="10178"/>
    <n v="41"/>
    <n v="81.72"/>
    <n v="10"/>
    <n v="3350.52"/>
    <d v="2022-09-08T00:00:00"/>
    <n v="575"/>
    <s v="Shipped"/>
    <s v="Ships"/>
    <n v="86"/>
    <n v="-4.2800000000000011"/>
    <s v="S18_3029"/>
    <s v="Alpha Cognac"/>
    <s v="61.77.6555"/>
    <s v="1 rue Alsace-Lorraine"/>
    <s v="Toulouse"/>
    <n v="31000"/>
    <x v="4"/>
    <s v="Roulet"/>
    <s v="Annette"/>
    <s v="Medium"/>
  </r>
  <r>
    <n v="10175"/>
    <n v="41"/>
    <n v="69.28"/>
    <n v="7"/>
    <n v="2840.48"/>
    <d v="2022-09-06T00:00:00"/>
    <n v="577"/>
    <s v="Shipped"/>
    <s v="Trucks and Buses"/>
    <n v="60"/>
    <n v="9.2800000000000011"/>
    <s v="S18_2432"/>
    <s v="Stylish Desk Decors, Co."/>
    <s v="(171) 555-0297"/>
    <s v="35 King George"/>
    <s v="London"/>
    <s v="WX3 6FW"/>
    <x v="9"/>
    <s v="Brown"/>
    <s v="Ann"/>
    <s v="Small"/>
  </r>
  <r>
    <n v="10107"/>
    <n v="41"/>
    <n v="107.1"/>
    <n v="3"/>
    <n v="4391.1000000000004"/>
    <d v="2022-09-04T00:00:00"/>
    <n v="579"/>
    <s v="Shipped"/>
    <s v="Classic Cars"/>
    <n v="115"/>
    <n v="-7.9000000000000057"/>
    <s v="S12_4675"/>
    <s v="Mini Auto Werke"/>
    <s v="7675-3555"/>
    <s v="Kirchgasse 6"/>
    <s v="Graz"/>
    <n v="8010"/>
    <x v="3"/>
    <s v="Mendel"/>
    <s v="Roland"/>
    <s v="Medium"/>
  </r>
  <r>
    <n v="10300"/>
    <n v="41"/>
    <n v="92.4"/>
    <n v="1"/>
    <n v="3788.4"/>
    <d v="2022-08-04T00:00:00"/>
    <n v="610"/>
    <s v="Shipped"/>
    <s v="Classic Cars"/>
    <n v="77"/>
    <n v="15.400000000000006"/>
    <s v="S18_1889"/>
    <s v="Blauer See Auto, Co."/>
    <s v="+49 69 66 90 2555"/>
    <s v="Lyonerstr. 34"/>
    <s v="Frankfurt"/>
    <n v="60528"/>
    <x v="12"/>
    <s v="Keitel"/>
    <s v="Roland"/>
    <s v="Medium"/>
  </r>
  <r>
    <n v="10151"/>
    <n v="41"/>
    <n v="63.85"/>
    <n v="5"/>
    <n v="2617.85"/>
    <d v="2022-07-21T00:00:00"/>
    <n v="624"/>
    <s v="Shipped"/>
    <s v="Trucks and Buses"/>
    <n v="54"/>
    <n v="9.8500000000000014"/>
    <s v="S32_2509"/>
    <s v="Oulu Toy Supplies, Inc."/>
    <s v="981-443655"/>
    <s v="Torikatu 38"/>
    <s v="Oulu"/>
    <n v="90110"/>
    <x v="15"/>
    <s v="Koskitalo"/>
    <s v="Pirkko"/>
    <s v="Small"/>
  </r>
  <r>
    <n v="10142"/>
    <n v="41"/>
    <n v="64"/>
    <n v="2"/>
    <n v="2624"/>
    <d v="2022-06-08T00:00:00"/>
    <n v="667"/>
    <s v="Shipped"/>
    <s v="Ships"/>
    <n v="66"/>
    <n v="-2"/>
    <s v="S700_1138"/>
    <s v="Mini Gifts Distributors Ltd."/>
    <n v="4155551450"/>
    <s v="5677 Strong St."/>
    <s v="San Rafael"/>
    <n v="97562"/>
    <x v="1"/>
    <s v="Nelson"/>
    <s v="Valarie"/>
    <s v="Small"/>
  </r>
  <r>
    <n v="10139"/>
    <n v="41"/>
    <n v="194.06"/>
    <n v="8"/>
    <n v="7956.46"/>
    <d v="2022-05-16T00:00:00"/>
    <n v="690"/>
    <s v="Shipped"/>
    <s v="Vintage Cars"/>
    <n v="168"/>
    <n v="26.060000000000002"/>
    <s v="S18_2795"/>
    <s v="Souveniers And Things Co."/>
    <s v="+61 2 9495 8555"/>
    <s v="Monitor Money Building, 815 Pacific Hwy"/>
    <s v="Chatswood"/>
    <n v="2067"/>
    <x v="5"/>
    <s v="Huxley"/>
    <s v="Adrian"/>
    <s v="Large"/>
  </r>
  <r>
    <n v="10136"/>
    <n v="41"/>
    <n v="203.21"/>
    <n v="3"/>
    <n v="8331.61"/>
    <d v="2022-05-04T00:00:00"/>
    <n v="702"/>
    <s v="Shipped"/>
    <s v="Classic Cars"/>
    <n v="169"/>
    <n v="34.210000000000008"/>
    <s v="S18_3232"/>
    <s v="Alpha Cognac"/>
    <s v="61.77.6555"/>
    <s v="1 rue Alsace-Lorraine"/>
    <s v="Toulouse"/>
    <n v="31000"/>
    <x v="4"/>
    <s v="Roulet"/>
    <s v="Annette"/>
    <s v="Large"/>
  </r>
  <r>
    <n v="10107"/>
    <n v="41"/>
    <n v="94.74"/>
    <n v="2"/>
    <n v="3884.34"/>
    <d v="2022-05-01T00:00:00"/>
    <n v="705"/>
    <s v="Shipped"/>
    <s v="Motorcycles"/>
    <n v="95"/>
    <n v="-0.26000000000000512"/>
    <s v="S10_1678"/>
    <s v="Lyon Souveniers"/>
    <s v="+33 1 46 62 7555"/>
    <s v="27 rue du Colonel Pierre Avia"/>
    <s v="Paris"/>
    <n v="75508"/>
    <x v="4"/>
    <s v="Da Cunha"/>
    <s v="Daniel"/>
    <s v="Medium"/>
  </r>
  <r>
    <n v="10133"/>
    <n v="41"/>
    <n v="94.1"/>
    <n v="5"/>
    <n v="3858.1"/>
    <d v="2022-04-27T00:00:00"/>
    <n v="709"/>
    <s v="Shipped"/>
    <s v="Planes"/>
    <n v="109"/>
    <n v="-14.900000000000006"/>
    <s v="S24_1785"/>
    <s v="Euro Shopping Channel"/>
    <s v="(91) 555 94 44"/>
    <s v="C/ Moralzarzal, 86"/>
    <s v="Madrid"/>
    <n v="28034"/>
    <x v="8"/>
    <s v="Freyre"/>
    <s v="Diego"/>
    <s v="Medium"/>
  </r>
  <r>
    <n v="10129"/>
    <n v="41"/>
    <n v="94.71"/>
    <n v="4"/>
    <n v="3883.11"/>
    <d v="2022-04-12T00:00:00"/>
    <n v="724"/>
    <s v="Shipped"/>
    <s v="Vintage Cars"/>
    <n v="88"/>
    <n v="6.7099999999999937"/>
    <s v="S24_3151"/>
    <s v="Stylish Desk Decors, Co."/>
    <s v="(171) 555-0297"/>
    <s v="35 King George"/>
    <s v="London"/>
    <s v="WX3 6FW"/>
    <x v="9"/>
    <s v="Brown"/>
    <s v="Ann"/>
    <s v="Medium"/>
  </r>
  <r>
    <n v="10128"/>
    <n v="41"/>
    <n v="135.22"/>
    <n v="2"/>
    <n v="5544.02"/>
    <d v="2022-04-06T00:00:00"/>
    <n v="730"/>
    <s v="Shipped"/>
    <s v="Vintage Cars"/>
    <n v="136"/>
    <n v="-0.78000000000000114"/>
    <s v="S18_3140"/>
    <s v="Euro Shopping Channel"/>
    <s v="(91) 555 94 44"/>
    <s v="C/ Moralzarzal, 86"/>
    <s v="Madrid"/>
    <n v="28034"/>
    <x v="8"/>
    <s v="Freyre"/>
    <s v="Diego"/>
    <s v="Medium"/>
  </r>
  <r>
    <n v="10128"/>
    <n v="41"/>
    <n v="117.98"/>
    <n v="4"/>
    <n v="4837.18"/>
    <d v="2022-04-06T00:00:00"/>
    <n v="730"/>
    <s v="Shipped"/>
    <s v="Trains"/>
    <n v="100"/>
    <n v="17.980000000000004"/>
    <s v="S18_3259"/>
    <s v="Euro Shopping Channel"/>
    <s v="(91) 555 94 44"/>
    <s v="C/ Moralzarzal, 86"/>
    <s v="Madrid"/>
    <n v="28034"/>
    <x v="8"/>
    <s v="Freyre"/>
    <s v="Diego"/>
    <s v="Medium"/>
  </r>
  <r>
    <n v="10119"/>
    <n v="41"/>
    <n v="59.6"/>
    <n v="4"/>
    <n v="2443.6"/>
    <d v="2022-02-28T00:00:00"/>
    <n v="767"/>
    <s v="Shipped"/>
    <s v="Planes"/>
    <n v="68"/>
    <n v="-8.3999999999999986"/>
    <s v="S24_2841"/>
    <s v="Salzburg Collectables"/>
    <s v="6562-9555"/>
    <s v="Geislweg 14"/>
    <s v="Salzburg"/>
    <n v="5020"/>
    <x v="3"/>
    <s v="Pipps"/>
    <s v="Georg"/>
    <s v="Small"/>
  </r>
  <r>
    <n v="10117"/>
    <n v="41"/>
    <n v="126.58"/>
    <n v="3"/>
    <n v="5189.78"/>
    <d v="2022-02-16T00:00:00"/>
    <n v="779"/>
    <s v="Shipped"/>
    <s v="Ships"/>
    <n v="122"/>
    <n v="4.5799999999999983"/>
    <s v="S24_2011"/>
    <s v="Dragon Souveniers, Ltd."/>
    <s v="+65 221 7555"/>
    <s v="Bronz Sok., Bronz Apt. 3/6 Tesvikiye"/>
    <s v="Singapore"/>
    <n v="79903"/>
    <x v="0"/>
    <s v="Natividad"/>
    <s v="Eric"/>
    <s v="Medium"/>
  </r>
  <r>
    <n v="10114"/>
    <n v="41"/>
    <n v="117.45"/>
    <n v="9"/>
    <n v="4815.45"/>
    <d v="2022-02-01T00:00:00"/>
    <n v="794"/>
    <s v="Shipped"/>
    <s v="Trucks and Buses"/>
    <n v="121"/>
    <n v="-3.5499999999999972"/>
    <s v="S18_4600"/>
    <s v="La Corne D'abondance, Co."/>
    <s v="(1) 42.34.2555"/>
    <s v="265, boulevard Charonne"/>
    <s v="Paris"/>
    <n v="75012"/>
    <x v="4"/>
    <s v="Bertrand"/>
    <s v="Marie"/>
    <s v="Medium"/>
  </r>
  <r>
    <n v="10106"/>
    <n v="41"/>
    <n v="83.44"/>
    <n v="18"/>
    <n v="3421.04"/>
    <d v="2021-12-17T00:00:00"/>
    <n v="840"/>
    <s v="Shipped"/>
    <s v="Ships"/>
    <n v="86"/>
    <n v="-2.5600000000000023"/>
    <s v="S18_3029"/>
    <s v="Rovelli Gifts"/>
    <s v="035-640555"/>
    <s v="Via Ludovico il Moro 22"/>
    <s v="Bergamo"/>
    <n v="24100"/>
    <x v="6"/>
    <s v="Rovelli"/>
    <s v="Giovanni"/>
    <s v="Medium"/>
  </r>
  <r>
    <n v="10106"/>
    <n v="41"/>
    <n v="116.46"/>
    <n v="17"/>
    <n v="4774.8599999999997"/>
    <d v="2021-12-17T00:00:00"/>
    <n v="840"/>
    <s v="Shipped"/>
    <s v="Vintage Cars"/>
    <n v="105"/>
    <n v="11.459999999999994"/>
    <s v="S18_3856"/>
    <s v="Rovelli Gifts"/>
    <s v="035-640555"/>
    <s v="Via Ludovico il Moro 22"/>
    <s v="Bergamo"/>
    <n v="24100"/>
    <x v="6"/>
    <s v="Rovelli"/>
    <s v="Giovanni"/>
    <s v="Medium"/>
  </r>
  <r>
    <n v="10107"/>
    <n v="41"/>
    <n v="211.96"/>
    <n v="15"/>
    <n v="8690.36"/>
    <d v="2021-12-11T00:00:00"/>
    <n v="846"/>
    <s v="Shipped"/>
    <s v="Classic Cars"/>
    <n v="207"/>
    <n v="4.960000000000008"/>
    <s v="S12_1108"/>
    <s v="Danish Wholesale Imports"/>
    <s v="31 12 3555"/>
    <s v="Vinb'ltet 34"/>
    <s v="Kobenhavn"/>
    <n v="1734"/>
    <x v="11"/>
    <s v="Petersen"/>
    <s v="Jytte"/>
    <s v="Large"/>
  </r>
  <r>
    <n v="10105"/>
    <n v="41"/>
    <n v="82.5"/>
    <n v="10"/>
    <n v="3382.5"/>
    <d v="2021-12-11T00:00:00"/>
    <n v="846"/>
    <s v="Shipped"/>
    <s v="Vintage Cars"/>
    <n v="87"/>
    <n v="-4.5"/>
    <s v="S18_4522"/>
    <s v="Danish Wholesale Imports"/>
    <s v="31 12 3555"/>
    <s v="Vinb'ltet 34"/>
    <s v="Kobenhavn"/>
    <n v="1734"/>
    <x v="11"/>
    <s v="Petersen"/>
    <s v="Jytte"/>
    <s v="Medium"/>
  </r>
  <r>
    <n v="10105"/>
    <n v="41"/>
    <n v="70.67"/>
    <n v="5"/>
    <n v="2897.47"/>
    <d v="2021-12-11T00:00:00"/>
    <n v="846"/>
    <s v="Shipped"/>
    <s v="Ships"/>
    <n v="66"/>
    <n v="4.6700000000000017"/>
    <s v="S700_1138"/>
    <s v="Danish Wholesale Imports"/>
    <s v="31 12 3555"/>
    <s v="Vinb'ltet 34"/>
    <s v="Kobenhavn"/>
    <n v="1734"/>
    <x v="11"/>
    <s v="Petersen"/>
    <s v="Jytte"/>
    <s v="Small"/>
  </r>
  <r>
    <n v="10107"/>
    <n v="41"/>
    <n v="112.58"/>
    <n v="9"/>
    <n v="4615.78"/>
    <d v="2021-12-01T00:00:00"/>
    <n v="856"/>
    <s v="Shipped"/>
    <s v="Trucks and Buses"/>
    <n v="118"/>
    <n v="-5.4200000000000017"/>
    <s v="S12_4473"/>
    <s v="Euro Shopping Channel"/>
    <s v="(91) 555 94 44"/>
    <s v="C/ Moralzarzal, 86"/>
    <s v="Madrid"/>
    <n v="28034"/>
    <x v="8"/>
    <s v="Freyre"/>
    <s v="Diego"/>
    <s v="Medium"/>
  </r>
  <r>
    <n v="10103"/>
    <n v="41"/>
    <n v="47.29"/>
    <n v="9"/>
    <n v="1938.89"/>
    <d v="2021-11-29T00:00:00"/>
    <n v="858"/>
    <s v="Shipped"/>
    <s v="Vintage Cars"/>
    <n v="50"/>
    <n v="-2.7100000000000009"/>
    <s v="S18_4668"/>
    <s v="Baane Mini Imports"/>
    <s v="07-98 9555"/>
    <s v="Erling Skakkes gate 78"/>
    <s v="Stavern"/>
    <n v="4110"/>
    <x v="17"/>
    <s v="Bergulfsen"/>
    <s v="Jonas"/>
    <s v="Small"/>
  </r>
  <r>
    <n v="10102"/>
    <n v="41"/>
    <n v="50.14"/>
    <n v="1"/>
    <n v="2055.7399999999998"/>
    <d v="2021-11-10T00:00:00"/>
    <n v="877"/>
    <s v="Shipped"/>
    <s v="Vintage Cars"/>
    <n v="53"/>
    <n v="-2.8599999999999994"/>
    <s v="S18_1367"/>
    <s v="Vitachrome Inc."/>
    <n v="2125551500"/>
    <s v="2678 Kingston Rd."/>
    <s v="NYC"/>
    <n v="10022"/>
    <x v="1"/>
    <s v="Frick"/>
    <s v="Michael"/>
    <s v="Small"/>
  </r>
  <r>
    <n v="10415"/>
    <n v="42"/>
    <n v="57.61"/>
    <n v="3"/>
    <n v="2419.62"/>
    <d v="2024-03-09T00:00:00"/>
    <n v="27"/>
    <s v="Disputed"/>
    <s v="Planes"/>
    <n v="49"/>
    <n v="8.61"/>
    <s v="S72_1253"/>
    <s v="Australian Collectables, Ltd"/>
    <s v="61-9-3844-6555"/>
    <s v="7 Allen Street"/>
    <s v="Glen Waverly"/>
    <n v="3150"/>
    <x v="5"/>
    <s v="Connery"/>
    <s v="Sean"/>
    <s v="Small"/>
  </r>
  <r>
    <n v="10407"/>
    <n v="42"/>
    <n v="72.650000000000006"/>
    <n v="1"/>
    <n v="3051.3"/>
    <d v="2024-02-22T00:00:00"/>
    <n v="43"/>
    <s v="On Hold"/>
    <s v="Vintage Cars"/>
    <n v="60"/>
    <n v="12.650000000000006"/>
    <s v="S18_2248"/>
    <s v="The Sharp Gifts Warehouse"/>
    <n v="4085553659"/>
    <s v="3086 Ingle Ln."/>
    <s v="San Jose"/>
    <n v="94217"/>
    <x v="1"/>
    <s v="Frick"/>
    <s v="Sue"/>
    <s v="Medium"/>
  </r>
  <r>
    <n v="10401"/>
    <n v="42"/>
    <n v="76.03"/>
    <n v="3"/>
    <n v="3193.26"/>
    <d v="2024-02-03T00:00:00"/>
    <n v="62"/>
    <s v="On Hold"/>
    <s v="Planes"/>
    <n v="84"/>
    <n v="-7.9699999999999989"/>
    <s v="S18_2581"/>
    <s v="Tekni Collectables Inc."/>
    <n v="2015559350"/>
    <s v="7476 Moss Rd."/>
    <s v="Newark"/>
    <n v="94019"/>
    <x v="1"/>
    <s v="Brown"/>
    <s v="William"/>
    <s v="Medium"/>
  </r>
  <r>
    <n v="10400"/>
    <n v="42"/>
    <n v="72.959999999999994"/>
    <n v="8"/>
    <n v="3064.32"/>
    <d v="2024-02-01T00:00:00"/>
    <n v="64"/>
    <s v="Shipped"/>
    <s v="Vintage Cars"/>
    <n v="83"/>
    <n v="-10.040000000000006"/>
    <s v="S24_3816"/>
    <s v="The Sharp Gifts Warehouse"/>
    <n v="4085553659"/>
    <s v="3086 Ingle Ln."/>
    <s v="San Jose"/>
    <n v="94217"/>
    <x v="1"/>
    <s v="Frick"/>
    <s v="Sue"/>
    <s v="Medium"/>
  </r>
  <r>
    <n v="10391"/>
    <n v="42"/>
    <n v="119"/>
    <n v="3"/>
    <n v="4998"/>
    <d v="2024-01-09T00:00:00"/>
    <n v="87"/>
    <s v="Shipped"/>
    <s v="Vintage Cars"/>
    <n v="53"/>
    <n v="66"/>
    <s v="S18_1367"/>
    <s v="Anna's Decorations, Ltd"/>
    <s v="02 9936 8555"/>
    <s v="201 Miller Street"/>
    <s v="North Sydney"/>
    <n v="2060"/>
    <x v="5"/>
    <s v="O'Hara"/>
    <s v="Anna"/>
    <s v="Medium"/>
  </r>
  <r>
    <n v="10107"/>
    <n v="42"/>
    <n v="76.36"/>
    <n v="4"/>
    <n v="3207.12"/>
    <d v="2024-01-03T00:00:00"/>
    <n v="93"/>
    <s v="Shipped"/>
    <s v="Motorcycles"/>
    <n v="95"/>
    <n v="-18.64"/>
    <s v="S10_1678"/>
    <s v="FunGiftIdeas.com"/>
    <n v="5085552555"/>
    <s v="1785 First Street"/>
    <s v="New Bedford"/>
    <n v="50553"/>
    <x v="1"/>
    <s v="Benitez"/>
    <s v="Violeta"/>
    <s v="Medium"/>
  </r>
  <r>
    <n v="10374"/>
    <n v="42"/>
    <n v="69.27"/>
    <n v="2"/>
    <n v="2909.34"/>
    <d v="2023-12-02T00:00:00"/>
    <n v="125"/>
    <s v="Shipped"/>
    <s v="Planes"/>
    <n v="84"/>
    <n v="-14.730000000000004"/>
    <s v="S18_2581"/>
    <s v="Australian Gift Network, Co"/>
    <s v="61-7-3844-6555"/>
    <s v="31 Duncan St. West End"/>
    <s v="South Brisbane"/>
    <n v="4101"/>
    <x v="5"/>
    <s v="Calaghan"/>
    <s v="Tony"/>
    <s v="Small"/>
  </r>
  <r>
    <n v="10369"/>
    <n v="42"/>
    <n v="109.08"/>
    <n v="1"/>
    <n v="4581.3599999999997"/>
    <d v="2023-11-20T00:00:00"/>
    <n v="137"/>
    <s v="Shipped"/>
    <s v="Vintage Cars"/>
    <n v="101"/>
    <n v="8.0799999999999983"/>
    <s v="S18_2949"/>
    <s v="Collectables For Less Inc."/>
    <n v="6175558555"/>
    <s v="7825 Douglas Av."/>
    <s v="Brickhaven"/>
    <n v="58339"/>
    <x v="1"/>
    <s v="Nelson"/>
    <s v="Allen"/>
    <s v="Medium"/>
  </r>
  <r>
    <n v="10107"/>
    <n v="42"/>
    <n v="113.44"/>
    <n v="8"/>
    <n v="4764.4799999999996"/>
    <d v="2023-10-15T00:00:00"/>
    <n v="173"/>
    <s v="Shipped"/>
    <s v="Classic Cars"/>
    <n v="207"/>
    <n v="-93.56"/>
    <s v="S12_1108"/>
    <s v="Reims Collectables"/>
    <s v="26.47.1555"/>
    <s v="59 rue de l'Abbaye"/>
    <s v="Reims"/>
    <n v="51100"/>
    <x v="4"/>
    <s v="Henriot"/>
    <s v="Paul"/>
    <s v="Medium"/>
  </r>
  <r>
    <n v="10107"/>
    <n v="42"/>
    <n v="64.16"/>
    <n v="9"/>
    <n v="2694.72"/>
    <d v="2023-10-10T00:00:00"/>
    <n v="178"/>
    <s v="Shipped"/>
    <s v="Trucks and Buses"/>
    <n v="118"/>
    <n v="-53.84"/>
    <s v="S12_4473"/>
    <s v="Euro Shopping Channel"/>
    <s v="(91) 555 94 44"/>
    <s v="C/ Moralzarzal, 86"/>
    <s v="Madrid"/>
    <n v="28034"/>
    <x v="8"/>
    <s v="Freyre"/>
    <s v="Diego"/>
    <s v="Small"/>
  </r>
  <r>
    <n v="10107"/>
    <n v="42"/>
    <n v="49.6"/>
    <n v="5"/>
    <n v="2083.1999999999998"/>
    <d v="2023-09-29T00:00:00"/>
    <n v="189"/>
    <s v="Shipped"/>
    <s v="Trucks and Buses"/>
    <n v="116"/>
    <n v="-66.400000000000006"/>
    <s v="S18_1097"/>
    <s v="Australian Collectors, Co."/>
    <s v="03 9520 4555"/>
    <s v="636 St Kilda Road"/>
    <s v="Melbourne"/>
    <n v="3004"/>
    <x v="5"/>
    <s v="Ferguson"/>
    <s v="Peter"/>
    <s v="Small"/>
  </r>
  <r>
    <n v="10346"/>
    <n v="42"/>
    <n v="36.11"/>
    <n v="3"/>
    <n v="1516.62"/>
    <d v="2023-09-29T00:00:00"/>
    <n v="189"/>
    <s v="Shipped"/>
    <s v="Vintage Cars"/>
    <n v="102"/>
    <n v="-65.89"/>
    <s v="S18_1342"/>
    <s v="Signal Gift Stores"/>
    <n v="7025551838"/>
    <s v="8489 Strong St."/>
    <s v="Las Vegas"/>
    <n v="83030"/>
    <x v="1"/>
    <s v="King"/>
    <s v="Sue"/>
    <s v="Small"/>
  </r>
  <r>
    <n v="10342"/>
    <n v="42"/>
    <n v="119.37"/>
    <n v="6"/>
    <n v="5013.54"/>
    <d v="2023-09-24T00:00:00"/>
    <n v="194"/>
    <s v="Shipped"/>
    <s v="Classic Cars"/>
    <n v="140"/>
    <n v="-20.629999999999995"/>
    <s v="S24_3856"/>
    <s v="Australian Collectors, Co."/>
    <s v="03 9520 4555"/>
    <s v="636 St Kilda Road"/>
    <s v="Melbourne"/>
    <n v="3004"/>
    <x v="5"/>
    <s v="Ferguson"/>
    <s v="Peter"/>
    <s v="Medium"/>
  </r>
  <r>
    <n v="10339"/>
    <n v="42"/>
    <n v="59.36"/>
    <n v="16"/>
    <n v="2493.12"/>
    <d v="2023-09-23T00:00:00"/>
    <n v="195"/>
    <s v="Shipped"/>
    <s v="Vintage Cars"/>
    <n v="83"/>
    <n v="-23.64"/>
    <s v="S24_3816"/>
    <s v="Tokyo Collectables, Ltd"/>
    <s v="+81 3 3584 0555"/>
    <s v="2-2-8 Roppongi"/>
    <s v="Minato-ku"/>
    <s v="106-0032"/>
    <x v="7"/>
    <s v="Shimamura"/>
    <s v="Akiko"/>
    <s v="Small"/>
  </r>
  <r>
    <n v="10337"/>
    <n v="42"/>
    <n v="97.16"/>
    <n v="5"/>
    <n v="4080.72"/>
    <d v="2023-09-21T00:00:00"/>
    <n v="197"/>
    <s v="Shipped"/>
    <s v="Ships"/>
    <n v="54"/>
    <n v="43.16"/>
    <s v="S72_3212"/>
    <s v="Classic Legends Inc."/>
    <n v="2125558493"/>
    <s v="5905 Pompton St."/>
    <s v="NYC"/>
    <n v="10022"/>
    <x v="1"/>
    <s v="Hernandez"/>
    <s v="Maria"/>
    <s v="Medium"/>
  </r>
  <r>
    <n v="10334"/>
    <n v="42"/>
    <n v="131.62"/>
    <n v="5"/>
    <n v="5528.04"/>
    <d v="2023-09-19T00:00:00"/>
    <n v="199"/>
    <s v="On Hold"/>
    <s v="Trucks and Buses"/>
    <n v="127"/>
    <n v="4.6200000000000045"/>
    <s v="S24_2300"/>
    <s v="Volvo Model Replicas, Co"/>
    <s v="0921-12 3555"/>
    <s v="BerguvsvÂ„gen  8"/>
    <s v="Lule"/>
    <s v="S-958 22"/>
    <x v="10"/>
    <s v="Berglund"/>
    <s v="Christina"/>
    <s v="Medium"/>
  </r>
  <r>
    <n v="10330"/>
    <n v="42"/>
    <n v="81.03"/>
    <n v="1"/>
    <n v="3403.26"/>
    <d v="2023-09-16T00:00:00"/>
    <n v="202"/>
    <s v="Shipped"/>
    <s v="Motorcycles"/>
    <n v="69"/>
    <n v="12.030000000000001"/>
    <s v="S24_2360"/>
    <s v="Cruz &amp; Sons Co."/>
    <s v="+63 2 555 3587"/>
    <s v="15 McCallum Street - NatWest Center #13-03"/>
    <s v="Makati City"/>
    <s v="1227 MM"/>
    <x v="18"/>
    <s v="Cruz"/>
    <s v="Arnold"/>
    <s v="Medium"/>
  </r>
  <r>
    <n v="10107"/>
    <n v="42"/>
    <n v="104.67"/>
    <n v="1"/>
    <n v="4396.1400000000003"/>
    <d v="2023-09-15T00:00:00"/>
    <n v="203"/>
    <s v="Shipped"/>
    <s v="Motorcycles"/>
    <n v="95"/>
    <n v="9.6700000000000017"/>
    <s v="S10_1678"/>
    <s v="Land of Toys Inc."/>
    <n v="2125557818"/>
    <s v="897 Long Airport Avenue"/>
    <s v="NYC"/>
    <n v="10022"/>
    <x v="1"/>
    <s v="Yu"/>
    <s v="Kwai"/>
    <s v="Medium"/>
  </r>
  <r>
    <n v="10107"/>
    <n v="42"/>
    <n v="64"/>
    <n v="8"/>
    <n v="2688"/>
    <d v="2023-09-05T00:00:00"/>
    <n v="213"/>
    <s v="Shipped"/>
    <s v="Classic Cars"/>
    <n v="207"/>
    <n v="-143"/>
    <s v="S12_1108"/>
    <s v="Baane Mini Imports"/>
    <s v="07-98 9555"/>
    <s v="Erling Skakkes gate 78"/>
    <s v="Stavern"/>
    <n v="4110"/>
    <x v="17"/>
    <s v="Bergulfsen"/>
    <s v="Jonas"/>
    <s v="Small"/>
  </r>
  <r>
    <n v="10318"/>
    <n v="42"/>
    <n v="52.7"/>
    <n v="5"/>
    <n v="2213.4"/>
    <d v="2023-09-02T00:00:00"/>
    <n v="216"/>
    <s v="Shipped"/>
    <s v="Motorcycles"/>
    <n v="60"/>
    <n v="-7.2999999999999972"/>
    <s v="S18_2625"/>
    <s v="Diecast Classics Inc."/>
    <n v="2155551555"/>
    <s v="7586 Pompton St."/>
    <s v="Allentown"/>
    <n v="70267"/>
    <x v="1"/>
    <s v="Yu"/>
    <s v="Kyung"/>
    <s v="Small"/>
  </r>
  <r>
    <n v="10348"/>
    <n v="42"/>
    <n v="152.07"/>
    <n v="3"/>
    <n v="6386.94"/>
    <d v="2023-09-01T00:00:00"/>
    <n v="217"/>
    <s v="Shipped"/>
    <s v="Trucks and Buses"/>
    <n v="96"/>
    <n v="56.069999999999993"/>
    <s v="S32_1268"/>
    <s v="Corrida Auto Replicas, Ltd"/>
    <s v="(91) 555 22 82"/>
    <s v="C/ Araquil, 67"/>
    <s v="Madrid"/>
    <n v="28023"/>
    <x v="8"/>
    <s v="Sommer"/>
    <s v="MartÂ¡n"/>
    <s v="Medium"/>
  </r>
  <r>
    <n v="10314"/>
    <n v="42"/>
    <n v="137.53"/>
    <n v="13"/>
    <n v="5776.26"/>
    <d v="2023-08-22T00:00:00"/>
    <n v="227"/>
    <s v="Shipped"/>
    <s v="Classic Cars"/>
    <n v="163"/>
    <n v="-25.47"/>
    <s v="S18_2238"/>
    <s v="Heintze Collectables"/>
    <s v="86 21 3555"/>
    <s v="Smagsloget 45"/>
    <s v="Aaarhus"/>
    <n v="8200"/>
    <x v="11"/>
    <s v="Ibsen"/>
    <s v="Palle"/>
    <s v="Medium"/>
  </r>
  <r>
    <n v="10313"/>
    <n v="42"/>
    <n v="132.9"/>
    <n v="4"/>
    <n v="5581.8"/>
    <d v="2023-08-22T00:00:00"/>
    <n v="227"/>
    <s v="Shipped"/>
    <s v="Trucks and Buses"/>
    <n v="127"/>
    <n v="5.9000000000000057"/>
    <s v="S24_2300"/>
    <s v="Canadian Gift Exchange Network"/>
    <s v="(604) 555-3392"/>
    <s v="1900 Oak St."/>
    <s v="Vancouver"/>
    <s v="V3F 2K1"/>
    <x v="14"/>
    <s v="Tannamuri"/>
    <s v="Yoshi"/>
    <s v="Medium"/>
  </r>
  <r>
    <n v="10310"/>
    <n v="42"/>
    <n v="67.14"/>
    <n v="16"/>
    <n v="2819.88"/>
    <d v="2023-08-16T00:00:00"/>
    <n v="233"/>
    <s v="Shipped"/>
    <s v="Motorcycles"/>
    <n v="62"/>
    <n v="5.1400000000000006"/>
    <s v="S18_3782"/>
    <s v="Toms Spezialitten, Ltd"/>
    <s v="0221-5554327"/>
    <s v="Mehrheimerstr. 369"/>
    <s v="Koln"/>
    <n v="50739"/>
    <x v="12"/>
    <s v="Pfalzheim"/>
    <s v="Henriette"/>
    <s v="Small"/>
  </r>
  <r>
    <n v="10305"/>
    <n v="42"/>
    <n v="109.96"/>
    <n v="3"/>
    <n v="4618.32"/>
    <d v="2023-08-13T00:00:00"/>
    <n v="236"/>
    <s v="Shipped"/>
    <s v="Trucks and Buses"/>
    <n v="115"/>
    <n v="-5.0400000000000063"/>
    <s v="S50_1392"/>
    <s v="Marta's Replicas Co."/>
    <n v="6175558555"/>
    <s v="39323 Spinnaker Dr."/>
    <s v="Cambridge"/>
    <n v="51247"/>
    <x v="1"/>
    <s v="Hernandez"/>
    <s v="Marta"/>
    <s v="Medium"/>
  </r>
  <r>
    <n v="10296"/>
    <n v="42"/>
    <n v="102.3"/>
    <n v="2"/>
    <n v="4296.6000000000004"/>
    <d v="2023-07-15T00:00:00"/>
    <n v="265"/>
    <s v="Shipped"/>
    <s v="Planes"/>
    <n v="91"/>
    <n v="11.299999999999997"/>
    <s v="S700_1691"/>
    <s v="Bavarian Collectables Imports, Co."/>
    <s v="+49 89 61 08 9555"/>
    <s v="Hansastr. 15"/>
    <s v="Munich"/>
    <n v="80686"/>
    <x v="12"/>
    <s v="Donnermeyer"/>
    <s v="Michael"/>
    <s v="Medium"/>
  </r>
  <r>
    <n v="10283"/>
    <n v="42"/>
    <n v="126.58"/>
    <n v="13"/>
    <n v="5316.36"/>
    <d v="2023-06-20T00:00:00"/>
    <n v="290"/>
    <s v="Shipped"/>
    <s v="Ships"/>
    <n v="122"/>
    <n v="4.5799999999999983"/>
    <s v="S24_2011"/>
    <s v="Royal Canadian Collectables, Ltd."/>
    <s v="(604) 555-4555"/>
    <s v="23 Tsawassen Blvd."/>
    <s v="Tsawassen"/>
    <s v="T2F 8M4"/>
    <x v="14"/>
    <s v="Lincoln"/>
    <s v="Elizabeth"/>
    <s v="Medium"/>
  </r>
  <r>
    <n v="10278"/>
    <n v="42"/>
    <n v="152.41"/>
    <n v="7"/>
    <n v="6401.22"/>
    <d v="2023-06-06T00:00:00"/>
    <n v="304"/>
    <s v="Shipped"/>
    <s v="Classic Cars"/>
    <n v="169"/>
    <n v="-16.590000000000003"/>
    <s v="S18_3232"/>
    <s v="Signal Gift Stores"/>
    <n v="7025551838"/>
    <s v="8489 Strong St."/>
    <s v="Las Vegas"/>
    <n v="83030"/>
    <x v="1"/>
    <s v="King"/>
    <s v="Sue"/>
    <s v="Medium"/>
  </r>
  <r>
    <n v="10273"/>
    <n v="42"/>
    <n v="62.16"/>
    <n v="5"/>
    <n v="2610.7199999999998"/>
    <d v="2023-05-21T00:00:00"/>
    <n v="320"/>
    <s v="Shipped"/>
    <s v="Ships"/>
    <n v="72"/>
    <n v="-9.8400000000000034"/>
    <s v="S700_2610"/>
    <s v="Petit Auto"/>
    <s v="(02) 5554 67"/>
    <s v="Rue Joseph-Bens 532"/>
    <s v="Bruxelles"/>
    <s v="B-1180"/>
    <x v="2"/>
    <s v="Dewey"/>
    <s v="Catherine"/>
    <s v="Small"/>
  </r>
  <r>
    <n v="10263"/>
    <n v="42"/>
    <n v="102.56"/>
    <n v="3"/>
    <n v="4307.5200000000004"/>
    <d v="2023-04-28T00:00:00"/>
    <n v="343"/>
    <s v="Shipped"/>
    <s v="Motorcycles"/>
    <n v="112"/>
    <n v="-9.4399999999999977"/>
    <s v="S24_1578"/>
    <s v="Gift Depot Inc."/>
    <n v="2035552570"/>
    <s v="25593 South Bay Ln."/>
    <s v="Bridgewater"/>
    <n v="97562"/>
    <x v="1"/>
    <s v="King"/>
    <s v="Julie"/>
    <s v="Medium"/>
  </r>
  <r>
    <n v="10248"/>
    <n v="42"/>
    <n v="121.01"/>
    <n v="14"/>
    <n v="5082.42"/>
    <d v="2023-03-07T00:00:00"/>
    <n v="395"/>
    <s v="Cancelled"/>
    <s v="Trains"/>
    <n v="100"/>
    <n v="21.010000000000005"/>
    <s v="S18_3259"/>
    <s v="Land of Toys Inc."/>
    <n v="2125557818"/>
    <s v="897 Long Airport Avenue"/>
    <s v="NYC"/>
    <n v="10022"/>
    <x v="1"/>
    <s v="Yu"/>
    <s v="Kwai"/>
    <s v="Medium"/>
  </r>
  <r>
    <n v="10248"/>
    <n v="42"/>
    <n v="75.48"/>
    <n v="11"/>
    <n v="3170.16"/>
    <d v="2023-03-07T00:00:00"/>
    <n v="395"/>
    <s v="Cancelled"/>
    <s v="Vintage Cars"/>
    <n v="87"/>
    <n v="-11.519999999999996"/>
    <s v="S18_4522"/>
    <s v="Land of Toys Inc."/>
    <n v="2125557818"/>
    <s v="897 Long Airport Avenue"/>
    <s v="NYC"/>
    <n v="10022"/>
    <x v="1"/>
    <s v="Yu"/>
    <s v="Kwai"/>
    <s v="Medium"/>
  </r>
  <r>
    <n v="10241"/>
    <n v="42"/>
    <n v="90.19"/>
    <n v="3"/>
    <n v="3787.98"/>
    <d v="2023-02-13T00:00:00"/>
    <n v="417"/>
    <s v="Shipped"/>
    <s v="Vintage Cars"/>
    <n v="92"/>
    <n v="-1.8100000000000023"/>
    <s v="S18_4409"/>
    <s v="Mini Caravy"/>
    <s v="88.60.1555"/>
    <s v="24, place Kluber"/>
    <s v="Strasbourg"/>
    <n v="67000"/>
    <x v="4"/>
    <s v="Citeaux"/>
    <s v="Frederique"/>
    <s v="Medium"/>
  </r>
  <r>
    <n v="10107"/>
    <n v="42"/>
    <n v="199.49"/>
    <n v="2"/>
    <n v="8378.58"/>
    <d v="2023-01-19T00:00:00"/>
    <n v="442"/>
    <s v="Shipped"/>
    <s v="Classic Cars"/>
    <n v="207"/>
    <n v="-7.5099999999999909"/>
    <s v="S12_1108"/>
    <s v="CAF Imports"/>
    <s v="+34 913 728 555"/>
    <s v="Merchants House, 27-30 Merchant's Quay"/>
    <s v="Madrid"/>
    <n v="28023"/>
    <x v="8"/>
    <s v="Fernandez"/>
    <s v="Jesus"/>
    <s v="Large"/>
  </r>
  <r>
    <n v="10230"/>
    <n v="42"/>
    <n v="172.34"/>
    <n v="3"/>
    <n v="7238.28"/>
    <d v="2023-01-15T00:00:00"/>
    <n v="446"/>
    <s v="Shipped"/>
    <s v="Classic Cars"/>
    <n v="143"/>
    <n v="29.340000000000003"/>
    <s v="S18_4027"/>
    <s v="Blauer See Auto, Co."/>
    <s v="+49 69 66 90 2555"/>
    <s v="Lyonerstr. 34"/>
    <s v="Frankfurt"/>
    <n v="60528"/>
    <x v="12"/>
    <s v="Keitel"/>
    <s v="Roland"/>
    <s v="Large"/>
  </r>
  <r>
    <n v="10227"/>
    <n v="42"/>
    <n v="29.21"/>
    <n v="6"/>
    <n v="1226.82"/>
    <d v="2023-01-02T00:00:00"/>
    <n v="459"/>
    <s v="Shipped"/>
    <s v="Vintage Cars"/>
    <n v="33"/>
    <n v="-3.7899999999999991"/>
    <s v="S24_1937"/>
    <s v="Saveley &amp; Henriot, Co."/>
    <s v="78.32.5555"/>
    <s v="2, rue du Commerce"/>
    <s v="Lyon"/>
    <n v="69004"/>
    <x v="4"/>
    <s v="Saveley"/>
    <s v="Mary"/>
    <s v="Small"/>
  </r>
  <r>
    <n v="10225"/>
    <n v="42"/>
    <n v="36.630000000000003"/>
    <n v="3"/>
    <n v="1538.46"/>
    <d v="2022-12-22T00:00:00"/>
    <n v="470"/>
    <s v="Shipped"/>
    <s v="Classic Cars"/>
    <n v="37"/>
    <n v="-0.36999999999999744"/>
    <s v="S24_2972"/>
    <s v="Vida Sport, Ltd"/>
    <s v="0897-034555"/>
    <s v="Grenzacherweg 237"/>
    <s v="Gensve"/>
    <n v="1203"/>
    <x v="13"/>
    <s v="Holz"/>
    <s v="Michael"/>
    <s v="Small"/>
  </r>
  <r>
    <n v="10210"/>
    <n v="42"/>
    <n v="70.33"/>
    <n v="15"/>
    <n v="2953.86"/>
    <d v="2022-11-12T00:00:00"/>
    <n v="510"/>
    <s v="Shipped"/>
    <s v="Planes"/>
    <n v="74"/>
    <n v="-3.6700000000000017"/>
    <s v="S700_4002"/>
    <s v="Osaka Souveniers Co."/>
    <s v="+81 06 6342 5555"/>
    <s v="Dojima Avanza 4F, 1-6-20 Dojima, Kita-ku"/>
    <s v="Osaka"/>
    <s v="530-0003"/>
    <x v="7"/>
    <s v="Kentary"/>
    <s v="Mory"/>
    <s v="Small"/>
  </r>
  <r>
    <n v="10208"/>
    <n v="42"/>
    <n v="63.88"/>
    <n v="6"/>
    <n v="2682.96"/>
    <d v="2022-11-02T00:00:00"/>
    <n v="520"/>
    <s v="Shipped"/>
    <s v="Ships"/>
    <n v="54"/>
    <n v="9.8800000000000026"/>
    <s v="S72_3212"/>
    <s v="Saveley &amp; Henriot, Co."/>
    <s v="78.32.5555"/>
    <s v="2, rue du Commerce"/>
    <s v="Lyon"/>
    <n v="69004"/>
    <x v="4"/>
    <s v="Saveley"/>
    <s v="Mary"/>
    <s v="Small"/>
  </r>
  <r>
    <n v="10207"/>
    <n v="42"/>
    <n v="29.7"/>
    <n v="8"/>
    <n v="1247.4000000000001"/>
    <d v="2022-10-09T00:00:00"/>
    <n v="544"/>
    <s v="Shipped"/>
    <s v="Classic Cars"/>
    <n v="35"/>
    <n v="-5.3000000000000007"/>
    <s v="S24_2840"/>
    <s v="Diecast Collectables"/>
    <n v="6175552555"/>
    <s v="6251 Ingle Ln."/>
    <s v="Boston"/>
    <n v="51003"/>
    <x v="1"/>
    <s v="Franco"/>
    <s v="Valarie"/>
    <s v="Small"/>
  </r>
  <r>
    <n v="10204"/>
    <n v="42"/>
    <n v="147.19999999999999"/>
    <n v="17"/>
    <n v="6182.4"/>
    <d v="2022-10-02T00:00:00"/>
    <n v="551"/>
    <s v="Shipped"/>
    <s v="Classic Cars"/>
    <n v="141"/>
    <n v="6.1999999999999886"/>
    <s v="S18_1129"/>
    <s v="Muscle Machine Inc"/>
    <n v="2125557413"/>
    <s v="4092 Furth Circle"/>
    <s v="NYC"/>
    <n v="10022"/>
    <x v="1"/>
    <s v="Young"/>
    <s v="Jeff"/>
    <s v="Medium"/>
  </r>
  <r>
    <n v="10204"/>
    <n v="42"/>
    <n v="101"/>
    <n v="7"/>
    <n v="4242"/>
    <d v="2022-10-02T00:00:00"/>
    <n v="551"/>
    <s v="Shipped"/>
    <s v="Classic Cars"/>
    <n v="117"/>
    <n v="-16"/>
    <s v="S24_2887"/>
    <s v="Muscle Machine Inc"/>
    <n v="2125557413"/>
    <s v="4092 Furth Circle"/>
    <s v="NYC"/>
    <n v="10022"/>
    <x v="1"/>
    <s v="Young"/>
    <s v="Jeff"/>
    <s v="Medium"/>
  </r>
  <r>
    <n v="10198"/>
    <n v="42"/>
    <n v="178.19"/>
    <n v="4"/>
    <n v="7483.98"/>
    <d v="2022-09-27T00:00:00"/>
    <n v="556"/>
    <s v="Shipped"/>
    <s v="Planes"/>
    <n v="157"/>
    <n v="21.189999999999998"/>
    <s v="S18_1662"/>
    <s v="Cruz &amp; Sons Co."/>
    <s v="+63 2 555 3587"/>
    <s v="15 McCallum Street - NatWest Center #13-03"/>
    <s v="Makati City"/>
    <s v="1227 MM"/>
    <x v="18"/>
    <s v="Cruz"/>
    <s v="Arnold"/>
    <s v="Large"/>
  </r>
  <r>
    <n v="10198"/>
    <n v="42"/>
    <n v="113.68"/>
    <n v="1"/>
    <n v="4774.5600000000004"/>
    <d v="2022-09-27T00:00:00"/>
    <n v="556"/>
    <s v="Shipped"/>
    <s v="Planes"/>
    <n v="99"/>
    <n v="14.680000000000007"/>
    <s v="S700_2466"/>
    <s v="Cruz &amp; Sons Co."/>
    <s v="+63 2 555 3587"/>
    <s v="15 McCallum Street - NatWest Center #13-03"/>
    <s v="Makati City"/>
    <s v="1227 MM"/>
    <x v="18"/>
    <s v="Cruz"/>
    <s v="Arnold"/>
    <s v="Medium"/>
  </r>
  <r>
    <n v="10197"/>
    <n v="42"/>
    <n v="50.23"/>
    <n v="12"/>
    <n v="2109.66"/>
    <d v="2022-09-26T00:00:00"/>
    <n v="557"/>
    <s v="Shipped"/>
    <s v="Ships"/>
    <n v="54"/>
    <n v="-3.7700000000000031"/>
    <s v="S72_3212"/>
    <s v="Enaco Distributors"/>
    <s v="(93) 203 4555"/>
    <s v="Rambla de CataluÂ¤a, 23"/>
    <s v="Barcelona"/>
    <n v="8022"/>
    <x v="8"/>
    <s v="Saavedra"/>
    <s v="Eduardo"/>
    <s v="Small"/>
  </r>
  <r>
    <n v="10107"/>
    <n v="42"/>
    <n v="173.58"/>
    <n v="11"/>
    <n v="7290.36"/>
    <d v="2022-09-25T00:00:00"/>
    <n v="558"/>
    <s v="Shipped"/>
    <s v="Classic Cars"/>
    <n v="214"/>
    <n v="-40.419999999999987"/>
    <s v="S10_1949"/>
    <s v="Saveley &amp; Henriot, Co."/>
    <s v="78.32.5555"/>
    <s v="2, rue du Commerce"/>
    <s v="Lyon"/>
    <n v="69004"/>
    <x v="4"/>
    <s v="Saveley"/>
    <s v="Mary"/>
    <s v="Large"/>
  </r>
  <r>
    <n v="10193"/>
    <n v="42"/>
    <n v="59.33"/>
    <n v="13"/>
    <n v="2491.86"/>
    <d v="2022-09-21T00:00:00"/>
    <n v="562"/>
    <s v="Shipped"/>
    <s v="Vintage Cars"/>
    <n v="60"/>
    <n v="-0.67000000000000171"/>
    <s v="S18_2248"/>
    <s v="Australian Collectables, Ltd"/>
    <s v="61-9-3844-6555"/>
    <s v="7 Allen Street"/>
    <s v="Glen Waverly"/>
    <n v="3150"/>
    <x v="5"/>
    <s v="Connery"/>
    <s v="Sean"/>
    <s v="Small"/>
  </r>
  <r>
    <n v="10190"/>
    <n v="42"/>
    <n v="76.19"/>
    <n v="3"/>
    <n v="3199.98"/>
    <d v="2022-09-19T00:00:00"/>
    <n v="564"/>
    <s v="Shipped"/>
    <s v="Motorcycles"/>
    <n v="69"/>
    <n v="7.1899999999999977"/>
    <s v="S24_2360"/>
    <s v="Euro Shopping Channel"/>
    <s v="(91) 555 94 44"/>
    <s v="C/ Moralzarzal, 86"/>
    <s v="Madrid"/>
    <n v="28034"/>
    <x v="8"/>
    <s v="Freyre"/>
    <s v="Diego"/>
    <s v="Medium"/>
  </r>
  <r>
    <n v="10190"/>
    <n v="42"/>
    <n v="85.72"/>
    <n v="4"/>
    <n v="3600.24"/>
    <d v="2022-09-19T00:00:00"/>
    <n v="564"/>
    <s v="Shipped"/>
    <s v="Motorcycles"/>
    <n v="102"/>
    <n v="-16.28"/>
    <s v="S32_4485"/>
    <s v="Euro Shopping Channel"/>
    <s v="(91) 555 94 44"/>
    <s v="C/ Moralzarzal, 86"/>
    <s v="Madrid"/>
    <n v="28034"/>
    <x v="8"/>
    <s v="Freyre"/>
    <s v="Diego"/>
    <s v="Medium"/>
  </r>
  <r>
    <n v="10184"/>
    <n v="42"/>
    <n v="31.82"/>
    <n v="7"/>
    <n v="1336.44"/>
    <d v="2022-09-14T00:00:00"/>
    <n v="569"/>
    <s v="Shipped"/>
    <s v="Classic Cars"/>
    <n v="35"/>
    <n v="-3.1799999999999997"/>
    <s v="S24_2840"/>
    <s v="Iberia Gift Imports, Corp."/>
    <s v="(95) 555 82 82"/>
    <s v="C/ Romero, 33"/>
    <s v="Sevilla"/>
    <n v="41101"/>
    <x v="8"/>
    <s v="Roel"/>
    <s v="Jose Pedro"/>
    <s v="Small"/>
  </r>
  <r>
    <n v="10181"/>
    <n v="42"/>
    <n v="129.41999999999999"/>
    <n v="2"/>
    <n v="5435.64"/>
    <d v="2022-09-12T00:00:00"/>
    <n v="571"/>
    <s v="Shipped"/>
    <s v="Classic Cars"/>
    <n v="124"/>
    <n v="5.4199999999999875"/>
    <s v="S18_1589"/>
    <s v="Herkku Gifts"/>
    <s v="+47 2267 3215"/>
    <s v="Drammen 121, PR 744 Sentrum"/>
    <s v="Bergen"/>
    <s v="N 5804"/>
    <x v="17"/>
    <s v="Oeztan"/>
    <s v="Veysel"/>
    <s v="Medium"/>
  </r>
  <r>
    <n v="10107"/>
    <n v="42"/>
    <n v="111.8"/>
    <n v="12"/>
    <n v="4695.6000000000004"/>
    <d v="2022-09-11T00:00:00"/>
    <n v="572"/>
    <s v="Shipped"/>
    <s v="Motorcycles"/>
    <n v="118"/>
    <n v="-6.2000000000000028"/>
    <s v="S10_2016"/>
    <s v="Daedalus Designs Imports"/>
    <s v="20.16.1555"/>
    <s v="184, chausse de Tournai"/>
    <s v="Lille"/>
    <n v="59000"/>
    <x v="4"/>
    <s v="Rance"/>
    <s v="Martine"/>
    <s v="Medium"/>
  </r>
  <r>
    <n v="10178"/>
    <n v="42"/>
    <n v="154.54"/>
    <n v="4"/>
    <n v="6490.68"/>
    <d v="2022-09-08T00:00:00"/>
    <n v="575"/>
    <s v="Shipped"/>
    <s v="Planes"/>
    <n v="157"/>
    <n v="-2.460000000000008"/>
    <s v="S18_1662"/>
    <s v="Alpha Cognac"/>
    <s v="61.77.6555"/>
    <s v="1 rue Alsace-Lorraine"/>
    <s v="Toulouse"/>
    <n v="31000"/>
    <x v="4"/>
    <s v="Roulet"/>
    <s v="Annette"/>
    <s v="Medium"/>
  </r>
  <r>
    <n v="10175"/>
    <n v="42"/>
    <n v="85.98"/>
    <n v="11"/>
    <n v="3611.16"/>
    <d v="2022-09-06T00:00:00"/>
    <n v="577"/>
    <s v="Shipped"/>
    <s v="Classic Cars"/>
    <n v="101"/>
    <n v="-15.019999999999996"/>
    <s v="S700_2824"/>
    <s v="Stylish Desk Decors, Co."/>
    <s v="(171) 555-0297"/>
    <s v="35 King George"/>
    <s v="London"/>
    <s v="WX3 6FW"/>
    <x v="9"/>
    <s v="Brown"/>
    <s v="Ann"/>
    <s v="Medium"/>
  </r>
  <r>
    <n v="10172"/>
    <n v="42"/>
    <n v="118.22"/>
    <n v="6"/>
    <n v="4965.24"/>
    <d v="2022-09-05T00:00:00"/>
    <n v="578"/>
    <s v="Shipped"/>
    <s v="Classic Cars"/>
    <n v="124"/>
    <n v="-5.7800000000000011"/>
    <s v="S18_1589"/>
    <s v="Gift Depot Inc."/>
    <n v="2035552570"/>
    <s v="25593 South Bay Ln."/>
    <s v="Bridgewater"/>
    <n v="97562"/>
    <x v="1"/>
    <s v="King"/>
    <s v="Julie"/>
    <s v="Medium"/>
  </r>
  <r>
    <n v="10163"/>
    <n v="42"/>
    <n v="91.55"/>
    <n v="5"/>
    <n v="3845.1"/>
    <d v="2022-08-20T00:00:00"/>
    <n v="594"/>
    <s v="Shipped"/>
    <s v="Vintage Cars"/>
    <n v="97"/>
    <n v="-5.4500000000000028"/>
    <s v="S24_4258"/>
    <s v="Classic Legends Inc."/>
    <n v="2125558493"/>
    <s v="5905 Pompton St."/>
    <s v="NYC"/>
    <n v="10022"/>
    <x v="1"/>
    <s v="Hernandez"/>
    <s v="Maria"/>
    <s v="Medium"/>
  </r>
  <r>
    <n v="10107"/>
    <n v="42"/>
    <n v="128.41999999999999"/>
    <n v="12"/>
    <n v="5393.64"/>
    <d v="2022-07-28T00:00:00"/>
    <n v="617"/>
    <s v="Shipped"/>
    <s v="Classic Cars"/>
    <n v="151"/>
    <n v="-22.580000000000013"/>
    <s v="S12_3148"/>
    <s v="Euro Shopping Channel"/>
    <s v="(91) 555 94 44"/>
    <s v="C/ Moralzarzal, 86"/>
    <s v="Madrid"/>
    <n v="28034"/>
    <x v="8"/>
    <s v="Freyre"/>
    <s v="Diego"/>
    <s v="Medium"/>
  </r>
  <r>
    <n v="10151"/>
    <n v="42"/>
    <n v="121.4"/>
    <n v="8"/>
    <n v="5098.8"/>
    <d v="2022-07-21T00:00:00"/>
    <n v="624"/>
    <s v="Shipped"/>
    <s v="Trucks and Buses"/>
    <n v="127"/>
    <n v="-5.5999999999999943"/>
    <s v="S24_2300"/>
    <s v="Oulu Toy Supplies, Inc."/>
    <s v="981-443655"/>
    <s v="Torikatu 38"/>
    <s v="Oulu"/>
    <n v="90110"/>
    <x v="15"/>
    <s v="Koskitalo"/>
    <s v="Pirkko"/>
    <s v="Medium"/>
  </r>
  <r>
    <n v="10149"/>
    <n v="42"/>
    <n v="94.25"/>
    <n v="2"/>
    <n v="3958.5"/>
    <d v="2022-07-12T00:00:00"/>
    <n v="633"/>
    <s v="Shipped"/>
    <s v="Vintage Cars"/>
    <n v="99"/>
    <n v="-4.75"/>
    <s v="S18_3320"/>
    <s v="Signal Collectibles Ltd."/>
    <n v="4155554312"/>
    <s v="2793 Furth Circle"/>
    <s v="Brisbane"/>
    <n v="94217"/>
    <x v="1"/>
    <s v="Taylor"/>
    <s v="Sue"/>
    <s v="Medium"/>
  </r>
  <r>
    <n v="10142"/>
    <n v="42"/>
    <n v="74.569999999999993"/>
    <n v="16"/>
    <n v="3131.94"/>
    <d v="2022-06-08T00:00:00"/>
    <n v="667"/>
    <s v="Shipped"/>
    <s v="Trains"/>
    <n v="62"/>
    <n v="12.569999999999993"/>
    <s v="S32_3207"/>
    <s v="Mini Gifts Distributors Ltd."/>
    <n v="4155551450"/>
    <s v="5677 Strong St."/>
    <s v="San Rafael"/>
    <n v="97562"/>
    <x v="1"/>
    <s v="Nelson"/>
    <s v="Valarie"/>
    <s v="Medium"/>
  </r>
  <r>
    <n v="10142"/>
    <n v="42"/>
    <n v="49.79"/>
    <n v="14"/>
    <n v="2091.1799999999998"/>
    <d v="2022-06-08T00:00:00"/>
    <n v="667"/>
    <s v="Shipped"/>
    <s v="Trains"/>
    <n v="58"/>
    <n v="-8.2100000000000009"/>
    <s v="S50_1514"/>
    <s v="Mini Gifts Distributors Ltd."/>
    <n v="4155551450"/>
    <s v="5677 Strong St."/>
    <s v="San Rafael"/>
    <n v="97562"/>
    <x v="1"/>
    <s v="Nelson"/>
    <s v="Valarie"/>
    <s v="Small"/>
  </r>
  <r>
    <n v="10107"/>
    <n v="42"/>
    <n v="190.68"/>
    <n v="7"/>
    <n v="8008.56"/>
    <d v="2022-05-02T00:00:00"/>
    <n v="704"/>
    <s v="Shipped"/>
    <s v="Classic Cars"/>
    <n v="194"/>
    <n v="-3.3199999999999932"/>
    <s v="S12_1099"/>
    <s v="Mini Gifts Distributors Ltd."/>
    <n v="4155551450"/>
    <s v="5677 Strong St."/>
    <s v="San Rafael"/>
    <n v="97562"/>
    <x v="1"/>
    <s v="Nelson"/>
    <s v="Valarie"/>
    <s v="Large"/>
  </r>
  <r>
    <n v="10135"/>
    <n v="42"/>
    <n v="129.35"/>
    <n v="9"/>
    <n v="5432.7"/>
    <d v="2022-05-02T00:00:00"/>
    <n v="704"/>
    <s v="Shipped"/>
    <s v="Classic Cars"/>
    <n v="146"/>
    <n v="-16.650000000000006"/>
    <s v="S18_3482"/>
    <s v="Mini Gifts Distributors Ltd."/>
    <n v="4155551450"/>
    <s v="5677 Strong St."/>
    <s v="San Rafael"/>
    <n v="97562"/>
    <x v="1"/>
    <s v="Nelson"/>
    <s v="Valarie"/>
    <s v="Medium"/>
  </r>
  <r>
    <n v="10129"/>
    <n v="42"/>
    <n v="91.15"/>
    <n v="6"/>
    <n v="3828.3"/>
    <d v="2022-04-12T00:00:00"/>
    <n v="724"/>
    <s v="Shipped"/>
    <s v="Ships"/>
    <n v="100"/>
    <n v="-8.8499999999999943"/>
    <s v="S700_3505"/>
    <s v="Stylish Desk Decors, Co."/>
    <s v="(171) 555-0297"/>
    <s v="35 King George"/>
    <s v="London"/>
    <s v="WX3 6FW"/>
    <x v="9"/>
    <s v="Brown"/>
    <s v="Ann"/>
    <s v="Medium"/>
  </r>
  <r>
    <n v="10107"/>
    <n v="42"/>
    <n v="193.78"/>
    <n v="1"/>
    <n v="8138.76"/>
    <d v="2022-04-03T00:00:00"/>
    <n v="733"/>
    <s v="Shipped"/>
    <s v="Classic Cars"/>
    <n v="173"/>
    <n v="20.78"/>
    <s v="S12_3891"/>
    <s v="Muscle Machine Inc"/>
    <n v="2125557413"/>
    <s v="4092 Furth Circle"/>
    <s v="NYC"/>
    <n v="10022"/>
    <x v="1"/>
    <s v="Young"/>
    <s v="Jeff"/>
    <s v="Large"/>
  </r>
  <r>
    <n v="10126"/>
    <n v="42"/>
    <n v="54.99"/>
    <n v="17"/>
    <n v="2309.58"/>
    <d v="2022-03-28T00:00:00"/>
    <n v="739"/>
    <s v="Shipped"/>
    <s v="Vintage Cars"/>
    <n v="53"/>
    <n v="1.990000000000002"/>
    <s v="S18_1367"/>
    <s v="Corrida Auto Replicas, Ltd"/>
    <s v="(91) 555 22 82"/>
    <s v="C/ Araquil, 67"/>
    <s v="Madrid"/>
    <n v="28023"/>
    <x v="8"/>
    <s v="Sommer"/>
    <s v="MartÂ¡n"/>
    <s v="Small"/>
  </r>
  <r>
    <n v="10124"/>
    <n v="42"/>
    <n v="53.88"/>
    <n v="5"/>
    <n v="2262.96"/>
    <d v="2022-03-21T00:00:00"/>
    <n v="746"/>
    <s v="Shipped"/>
    <s v="Vintage Cars"/>
    <n v="60"/>
    <n v="-6.1199999999999974"/>
    <s v="S18_2248"/>
    <s v="Signal Gift Stores"/>
    <n v="7025551838"/>
    <s v="8489 Strong St."/>
    <s v="Las Vegas"/>
    <n v="83030"/>
    <x v="1"/>
    <s v="King"/>
    <s v="Sue"/>
    <s v="Small"/>
  </r>
  <r>
    <n v="10124"/>
    <n v="42"/>
    <n v="105.52"/>
    <n v="3"/>
    <n v="4431.84"/>
    <d v="2022-03-21T00:00:00"/>
    <n v="746"/>
    <s v="Shipped"/>
    <s v="Vintage Cars"/>
    <n v="127"/>
    <n v="-21.480000000000004"/>
    <s v="S18_2325"/>
    <s v="Signal Gift Stores"/>
    <n v="7025551838"/>
    <s v="8489 Strong St."/>
    <s v="Las Vegas"/>
    <n v="83030"/>
    <x v="1"/>
    <s v="King"/>
    <s v="Sue"/>
    <s v="Medium"/>
  </r>
  <r>
    <n v="10107"/>
    <n v="42"/>
    <n v="180.95"/>
    <n v="10"/>
    <n v="7599.9"/>
    <d v="2022-03-08T00:00:00"/>
    <n v="759"/>
    <s v="Shipped"/>
    <s v="Classic Cars"/>
    <n v="194"/>
    <n v="-13.050000000000011"/>
    <s v="S12_1099"/>
    <s v="Marseille Mini Autos"/>
    <s v="91.24.4555"/>
    <s v="12, rue des Bouchers"/>
    <s v="Marseille"/>
    <n v="13008"/>
    <x v="4"/>
    <s v="Lebihan"/>
    <s v="Laurence"/>
    <s v="Large"/>
  </r>
  <r>
    <n v="10114"/>
    <n v="42"/>
    <n v="113.29"/>
    <n v="10"/>
    <n v="4758.18"/>
    <d v="2022-02-01T00:00:00"/>
    <n v="794"/>
    <s v="Shipped"/>
    <s v="Classic Cars"/>
    <n v="101"/>
    <n v="12.290000000000006"/>
    <s v="S700_2824"/>
    <s v="La Corne D'abondance, Co."/>
    <s v="(1) 42.34.2555"/>
    <s v="265, boulevard Charonne"/>
    <s v="Paris"/>
    <n v="75012"/>
    <x v="4"/>
    <s v="Bertrand"/>
    <s v="Marie"/>
    <s v="Medium"/>
  </r>
  <r>
    <n v="10110"/>
    <n v="42"/>
    <n v="144.5"/>
    <n v="7"/>
    <n v="6069"/>
    <d v="2022-01-18T00:00:00"/>
    <n v="808"/>
    <s v="Shipped"/>
    <s v="Vintage Cars"/>
    <n v="170"/>
    <n v="-25.5"/>
    <s v="S18_1749"/>
    <s v="AV Stores, Co."/>
    <s v="(171) 555-1555"/>
    <s v="Fauntleroy Circus"/>
    <s v="Manchester"/>
    <s v="EC2 5NT"/>
    <x v="9"/>
    <s v="Ashworth"/>
    <s v="Victoria"/>
    <s v="Medium"/>
  </r>
  <r>
    <n v="10110"/>
    <n v="42"/>
    <n v="61.29"/>
    <n v="9"/>
    <n v="2574.1799999999998"/>
    <d v="2022-01-18T00:00:00"/>
    <n v="808"/>
    <s v="Shipped"/>
    <s v="Classic Cars"/>
    <n v="71"/>
    <n v="-9.7100000000000009"/>
    <s v="S18_4933"/>
    <s v="AV Stores, Co."/>
    <s v="(171) 555-1555"/>
    <s v="Fauntleroy Circus"/>
    <s v="Manchester"/>
    <s v="EC2 5NT"/>
    <x v="9"/>
    <s v="Ashworth"/>
    <s v="Victoria"/>
    <s v="Small"/>
  </r>
  <r>
    <n v="10107"/>
    <n v="42"/>
    <n v="128.53"/>
    <n v="4"/>
    <n v="5398.26"/>
    <d v="2021-11-29T00:00:00"/>
    <n v="858"/>
    <s v="Shipped"/>
    <s v="Classic Cars"/>
    <n v="147"/>
    <n v="-18.47"/>
    <s v="S10_4962"/>
    <s v="Baane Mini Imports"/>
    <s v="07-98 9555"/>
    <s v="Erling Skakkes gate 78"/>
    <s v="Stavern"/>
    <n v="4110"/>
    <x v="17"/>
    <s v="Bergulfsen"/>
    <s v="Jonas"/>
    <s v="Medium"/>
  </r>
  <r>
    <n v="10103"/>
    <n v="42"/>
    <n v="106.21"/>
    <n v="6"/>
    <n v="4460.82"/>
    <d v="2021-11-29T00:00:00"/>
    <n v="858"/>
    <s v="Shipped"/>
    <s v="Classic Cars"/>
    <n v="101"/>
    <n v="5.2099999999999937"/>
    <s v="S700_2824"/>
    <s v="Baane Mini Imports"/>
    <s v="07-98 9555"/>
    <s v="Erling Skakkes gate 78"/>
    <s v="Stavern"/>
    <n v="4110"/>
    <x v="17"/>
    <s v="Bergulfsen"/>
    <s v="Jonas"/>
    <s v="Medium"/>
  </r>
  <r>
    <n v="10419"/>
    <n v="43"/>
    <n v="129.97999999999999"/>
    <n v="3"/>
    <n v="5589.14"/>
    <d v="2024-03-17T00:00:00"/>
    <n v="19"/>
    <s v="Shipped"/>
    <s v="Classic Cars"/>
    <n v="141"/>
    <n v="-11.02000000000001"/>
    <s v="S18_3685"/>
    <s v="Salzburg Collectables"/>
    <s v="6562-9555"/>
    <s v="Geislweg 14"/>
    <s v="Salzburg"/>
    <n v="5020"/>
    <x v="3"/>
    <s v="Pipps"/>
    <s v="Georg"/>
    <s v="Medium"/>
  </r>
  <r>
    <n v="10416"/>
    <n v="43"/>
    <n v="62.19"/>
    <n v="12"/>
    <n v="2674.17"/>
    <d v="2024-03-10T00:00:00"/>
    <n v="26"/>
    <s v="Shipped"/>
    <s v="Planes"/>
    <n v="74"/>
    <n v="-11.810000000000002"/>
    <s v="S700_4002"/>
    <s v="L'ordine Souveniers"/>
    <s v="0522-556555"/>
    <s v="Strada Provinciale 124"/>
    <s v="Reggio Emilia"/>
    <n v="42100"/>
    <x v="6"/>
    <s v="Moroni"/>
    <s v="Maurizio"/>
    <s v="Small"/>
  </r>
  <r>
    <n v="10407"/>
    <n v="43"/>
    <n v="86.73"/>
    <n v="9"/>
    <n v="3729.39"/>
    <d v="2024-02-22T00:00:00"/>
    <n v="43"/>
    <s v="On Hold"/>
    <s v="Classic Cars"/>
    <n v="107"/>
    <n v="-20.269999999999996"/>
    <s v="S24_3432"/>
    <s v="The Sharp Gifts Warehouse"/>
    <n v="4085553659"/>
    <s v="3086 Ingle Ln."/>
    <s v="San Jose"/>
    <n v="94217"/>
    <x v="1"/>
    <s v="Frick"/>
    <s v="Sue"/>
    <s v="Medium"/>
  </r>
  <r>
    <n v="10398"/>
    <n v="43"/>
    <n v="129.12"/>
    <n v="16"/>
    <n v="5552.16"/>
    <d v="2024-01-30T00:00:00"/>
    <n v="66"/>
    <s v="Shipped"/>
    <s v="Planes"/>
    <n v="109"/>
    <n v="20.120000000000005"/>
    <s v="S24_1785"/>
    <s v="Reims Collectables"/>
    <s v="26.47.1555"/>
    <s v="59 rue de l'Abbaye"/>
    <s v="Reims"/>
    <n v="51100"/>
    <x v="4"/>
    <s v="Henriot"/>
    <s v="Paul"/>
    <s v="Medium"/>
  </r>
  <r>
    <n v="10386"/>
    <n v="43"/>
    <n v="125.99"/>
    <n v="4"/>
    <n v="5417.57"/>
    <d v="2024-01-01T00:00:00"/>
    <n v="95"/>
    <s v="Resolved"/>
    <s v="Ships"/>
    <n v="54"/>
    <n v="71.989999999999995"/>
    <s v="S72_3212"/>
    <s v="Euro Shopping Channel"/>
    <s v="(91) 555 94 44"/>
    <s v="C/ Moralzarzal, 86"/>
    <s v="Madrid"/>
    <n v="28034"/>
    <x v="8"/>
    <s v="Freyre"/>
    <s v="Diego"/>
    <s v="Medium"/>
  </r>
  <r>
    <n v="10380"/>
    <n v="43"/>
    <n v="95.03"/>
    <n v="12"/>
    <n v="4086.29"/>
    <d v="2023-12-16T00:00:00"/>
    <n v="111"/>
    <s v="Shipped"/>
    <s v="Vintage Cars"/>
    <n v="41"/>
    <n v="54.03"/>
    <s v="S24_3969"/>
    <s v="Euro Shopping Channel"/>
    <s v="(91) 555 94 44"/>
    <s v="C/ Moralzarzal, 86"/>
    <s v="Madrid"/>
    <n v="28034"/>
    <x v="8"/>
    <s v="Freyre"/>
    <s v="Diego"/>
    <s v="Medium"/>
  </r>
  <r>
    <n v="10378"/>
    <n v="43"/>
    <n v="96.49"/>
    <n v="10"/>
    <n v="4149.07"/>
    <d v="2023-12-10T00:00:00"/>
    <n v="117"/>
    <s v="Shipped"/>
    <s v="Classic Cars"/>
    <n v="146"/>
    <n v="-49.510000000000005"/>
    <s v="S18_3482"/>
    <s v="Euro Shopping Channel"/>
    <s v="(91) 555 94 44"/>
    <s v="C/ Moralzarzal, 86"/>
    <s v="Madrid"/>
    <n v="28034"/>
    <x v="8"/>
    <s v="Freyre"/>
    <s v="Diego"/>
    <s v="Medium"/>
  </r>
  <r>
    <n v="10375"/>
    <n v="43"/>
    <n v="233.48"/>
    <n v="2"/>
    <n v="10039.6"/>
    <d v="2023-12-03T00:00:00"/>
    <n v="124"/>
    <s v="Shipped"/>
    <s v="Planes"/>
    <n v="72"/>
    <n v="161.47999999999999"/>
    <s v="S24_4278"/>
    <s v="La Rochelle Gifts"/>
    <s v="40.67.8555"/>
    <s v="67, rue des Cinquante Otages"/>
    <s v="Nantes"/>
    <n v="44000"/>
    <x v="4"/>
    <s v="Labrune"/>
    <s v="Janine"/>
    <s v="Large"/>
  </r>
  <r>
    <n v="10367"/>
    <n v="43"/>
    <n v="62.72"/>
    <n v="8"/>
    <n v="2696.96"/>
    <d v="2023-11-12T00:00:00"/>
    <n v="145"/>
    <s v="Resolved"/>
    <s v="Vintage Cars"/>
    <n v="92"/>
    <n v="-29.28"/>
    <s v="S18_4409"/>
    <s v="Toys4GrownUps.com"/>
    <n v="6265557265"/>
    <s v="78934 Hillside Dr."/>
    <s v="Pasadena"/>
    <n v="90003"/>
    <x v="1"/>
    <s v="Young"/>
    <s v="Julie"/>
    <s v="Small"/>
  </r>
  <r>
    <n v="10363"/>
    <n v="43"/>
    <n v="61.23"/>
    <n v="14"/>
    <n v="2632.89"/>
    <d v="2023-11-06T00:00:00"/>
    <n v="151"/>
    <s v="Shipped"/>
    <s v="Motorcycles"/>
    <n v="69"/>
    <n v="-7.7700000000000031"/>
    <s v="S24_2360"/>
    <s v="Suominen Souveniers"/>
    <s v="+358 9 8045 555"/>
    <s v="Software Engineering Center, SEC Oy"/>
    <s v="Espoo"/>
    <s v="FIN-02271"/>
    <x v="15"/>
    <s v="Suominen"/>
    <s v="Kalle"/>
    <s v="Small"/>
  </r>
  <r>
    <n v="10363"/>
    <n v="43"/>
    <n v="119.87"/>
    <n v="9"/>
    <n v="5154.41"/>
    <d v="2023-11-06T00:00:00"/>
    <n v="151"/>
    <s v="Shipped"/>
    <s v="Classic Cars"/>
    <n v="80"/>
    <n v="39.870000000000005"/>
    <s v="S24_4620"/>
    <s v="Suominen Souveniers"/>
    <s v="+358 9 8045 555"/>
    <s v="Software Engineering Center, SEC Oy"/>
    <s v="Espoo"/>
    <s v="FIN-02271"/>
    <x v="15"/>
    <s v="Suominen"/>
    <s v="Kalle"/>
    <s v="Medium"/>
  </r>
  <r>
    <n v="10107"/>
    <n v="43"/>
    <n v="134.44"/>
    <n v="9"/>
    <n v="5780.92"/>
    <d v="2023-10-10T00:00:00"/>
    <n v="178"/>
    <s v="Shipped"/>
    <s v="Classic Cars"/>
    <n v="147"/>
    <n v="-12.560000000000002"/>
    <s v="S10_4962"/>
    <s v="Mini Gifts Distributors Ltd."/>
    <n v="4155551450"/>
    <s v="5677 Strong St."/>
    <s v="San Rafael"/>
    <n v="97562"/>
    <x v="1"/>
    <s v="Nelson"/>
    <s v="Valarie"/>
    <s v="Medium"/>
  </r>
  <r>
    <n v="10356"/>
    <n v="43"/>
    <n v="97.6"/>
    <n v="8"/>
    <n v="4196.8"/>
    <d v="2023-10-09T00:00:00"/>
    <n v="179"/>
    <s v="Shipped"/>
    <s v="Classic Cars"/>
    <n v="141"/>
    <n v="-43.400000000000006"/>
    <s v="S18_1129"/>
    <s v="Lyon Souveniers"/>
    <s v="+33 1 46 62 7555"/>
    <s v="27 rue du Colonel Pierre Avia"/>
    <s v="Paris"/>
    <n v="75508"/>
    <x v="4"/>
    <s v="Da Cunha"/>
    <s v="Daniel"/>
    <s v="Medium"/>
  </r>
  <r>
    <n v="10353"/>
    <n v="43"/>
    <n v="81.95"/>
    <n v="6"/>
    <n v="3523.85"/>
    <d v="2023-10-04T00:00:00"/>
    <n v="184"/>
    <s v="Shipped"/>
    <s v="Planes"/>
    <n v="80"/>
    <n v="1.9500000000000028"/>
    <s v="S700_3167"/>
    <s v="Gift Ideas Corp."/>
    <n v="2035554407"/>
    <s v="2440 Pompton St."/>
    <s v="Glendale"/>
    <n v="97561"/>
    <x v="1"/>
    <s v="Lewis"/>
    <s v="Dan"/>
    <s v="Medium"/>
  </r>
  <r>
    <n v="10350"/>
    <n v="43"/>
    <n v="64.97"/>
    <n v="6"/>
    <n v="2793.71"/>
    <d v="2023-10-02T00:00:00"/>
    <n v="186"/>
    <s v="Shipped"/>
    <s v="Ships"/>
    <n v="86"/>
    <n v="-21.03"/>
    <s v="S18_3029"/>
    <s v="Euro Shopping Channel"/>
    <s v="(91) 555 94 44"/>
    <s v="C/ Moralzarzal, 86"/>
    <s v="Madrid"/>
    <n v="28034"/>
    <x v="8"/>
    <s v="Freyre"/>
    <s v="Diego"/>
    <s v="Small"/>
  </r>
  <r>
    <n v="10345"/>
    <n v="43"/>
    <n v="53.76"/>
    <n v="1"/>
    <n v="2311.6799999999998"/>
    <d v="2023-09-25T00:00:00"/>
    <n v="193"/>
    <s v="Shipped"/>
    <s v="Vintage Cars"/>
    <n v="44"/>
    <n v="9.759999999999998"/>
    <s v="S24_2022"/>
    <s v="Atelier graphique"/>
    <s v="40.32.2555"/>
    <s v="54, rue Royale"/>
    <s v="Nantes"/>
    <n v="44000"/>
    <x v="4"/>
    <s v="Schmitt"/>
    <s v="Carine"/>
    <s v="Small"/>
  </r>
  <r>
    <n v="10328"/>
    <n v="43"/>
    <n v="60.86"/>
    <n v="4"/>
    <n v="2616.98"/>
    <d v="2023-09-12T00:00:00"/>
    <n v="206"/>
    <s v="Shipped"/>
    <s v="Planes"/>
    <n v="72"/>
    <n v="-11.14"/>
    <s v="S24_4278"/>
    <s v="Rovelli Gifts"/>
    <s v="035-640555"/>
    <s v="Via Ludovico il Moro 22"/>
    <s v="Bergamo"/>
    <n v="24100"/>
    <x v="6"/>
    <s v="Rovelli"/>
    <s v="Giovanni"/>
    <s v="Small"/>
  </r>
  <r>
    <n v="10327"/>
    <n v="43"/>
    <n v="80"/>
    <n v="2"/>
    <n v="3440"/>
    <d v="2023-09-10T00:00:00"/>
    <n v="208"/>
    <s v="Resolved"/>
    <s v="Ships"/>
    <n v="100"/>
    <n v="-20"/>
    <s v="S700_3505"/>
    <s v="Danish Wholesale Imports"/>
    <s v="31 12 3555"/>
    <s v="Vinb'ltet 34"/>
    <s v="Kobenhavn"/>
    <n v="1734"/>
    <x v="11"/>
    <s v="Petersen"/>
    <s v="Jytte"/>
    <s v="Medium"/>
  </r>
  <r>
    <n v="10322"/>
    <n v="43"/>
    <n v="86.3"/>
    <n v="14"/>
    <n v="3710.9"/>
    <d v="2023-09-04T00:00:00"/>
    <n v="214"/>
    <s v="Shipped"/>
    <s v="Vintage Cars"/>
    <n v="102"/>
    <n v="-15.700000000000003"/>
    <s v="S18_1342"/>
    <s v="Online Diecast Creations Co."/>
    <n v="6035558647"/>
    <s v="2304 Long Airport Avenue"/>
    <s v="Nashua"/>
    <n v="62005"/>
    <x v="1"/>
    <s v="Young"/>
    <s v="Valarie"/>
    <s v="Medium"/>
  </r>
  <r>
    <n v="10319"/>
    <n v="43"/>
    <n v="85.69"/>
    <n v="2"/>
    <n v="3684.67"/>
    <d v="2023-09-03T00:00:00"/>
    <n v="215"/>
    <s v="Shipped"/>
    <s v="Classic Cars"/>
    <n v="80"/>
    <n v="5.6899999999999977"/>
    <s v="S24_4620"/>
    <s v="Microscale Inc."/>
    <n v="2125551957"/>
    <s v="5290 North Pendale Street"/>
    <s v="NYC"/>
    <n v="10022"/>
    <x v="1"/>
    <s v="Kuo"/>
    <s v="Kee"/>
    <s v="Medium"/>
  </r>
  <r>
    <n v="10312"/>
    <n v="43"/>
    <n v="89.38"/>
    <n v="10"/>
    <n v="3843.34"/>
    <d v="2023-08-21T00:00:00"/>
    <n v="228"/>
    <s v="Shipped"/>
    <s v="Vintage Cars"/>
    <n v="102"/>
    <n v="-12.620000000000005"/>
    <s v="S18_1342"/>
    <s v="Mini Gifts Distributors Ltd."/>
    <n v="4155551450"/>
    <s v="5677 Strong St."/>
    <s v="San Rafael"/>
    <n v="97562"/>
    <x v="1"/>
    <s v="Nelson"/>
    <s v="Valarie"/>
    <s v="Medium"/>
  </r>
  <r>
    <n v="10311"/>
    <n v="43"/>
    <n v="122.76"/>
    <n v="10"/>
    <n v="5278.68"/>
    <d v="2023-08-16T00:00:00"/>
    <n v="233"/>
    <s v="Shipped"/>
    <s v="Classic Cars"/>
    <n v="132"/>
    <n v="-9.2399999999999949"/>
    <s v="S18_2870"/>
    <s v="Euro Shopping Channel"/>
    <s v="(91) 555 94 44"/>
    <s v="C/ Moralzarzal, 86"/>
    <s v="Madrid"/>
    <n v="28034"/>
    <x v="8"/>
    <s v="Freyre"/>
    <s v="Diego"/>
    <s v="Medium"/>
  </r>
  <r>
    <n v="10311"/>
    <n v="43"/>
    <n v="106.87"/>
    <n v="3"/>
    <n v="4595.41"/>
    <d v="2023-08-16T00:00:00"/>
    <n v="233"/>
    <s v="Shipped"/>
    <s v="Classic Cars"/>
    <n v="117"/>
    <n v="-10.129999999999995"/>
    <s v="S24_2887"/>
    <s v="Euro Shopping Channel"/>
    <s v="(91) 555 94 44"/>
    <s v="C/ Moralzarzal, 86"/>
    <s v="Madrid"/>
    <n v="28034"/>
    <x v="8"/>
    <s v="Freyre"/>
    <s v="Diego"/>
    <s v="Medium"/>
  </r>
  <r>
    <n v="10308"/>
    <n v="43"/>
    <n v="76.430000000000007"/>
    <n v="16"/>
    <n v="3286.49"/>
    <d v="2023-08-15T00:00:00"/>
    <n v="234"/>
    <s v="Shipped"/>
    <s v="Planes"/>
    <n v="68"/>
    <n v="8.4300000000000068"/>
    <s v="S24_3949"/>
    <s v="Mini Classics"/>
    <n v="9145554562"/>
    <s v="3758 North Pendale Street"/>
    <s v="White Plains"/>
    <n v="24067"/>
    <x v="1"/>
    <s v="Frick"/>
    <s v="Steve"/>
    <s v="Medium"/>
  </r>
  <r>
    <n v="10306"/>
    <n v="43"/>
    <n v="75.17"/>
    <n v="1"/>
    <n v="3232.31"/>
    <d v="2023-08-14T00:00:00"/>
    <n v="235"/>
    <s v="Shipped"/>
    <s v="Ships"/>
    <n v="72"/>
    <n v="3.1700000000000017"/>
    <s v="S700_2610"/>
    <s v="AV Stores, Co."/>
    <s v="(171) 555-1555"/>
    <s v="Fauntleroy Circus"/>
    <s v="Manchester"/>
    <s v="EC2 5NT"/>
    <x v="9"/>
    <s v="Ashworth"/>
    <s v="Victoria"/>
    <s v="Medium"/>
  </r>
  <r>
    <n v="10289"/>
    <n v="43"/>
    <n v="192.38"/>
    <n v="3"/>
    <n v="8272.34"/>
    <d v="2023-07-03T00:00:00"/>
    <n v="277"/>
    <s v="Shipped"/>
    <s v="Vintage Cars"/>
    <n v="168"/>
    <n v="24.379999999999995"/>
    <s v="S18_2795"/>
    <s v="Herkku Gifts"/>
    <s v="+47 2267 3215"/>
    <s v="Drammen 121, PR 744 Sentrum"/>
    <s v="Bergen"/>
    <s v="N 5804"/>
    <x v="17"/>
    <s v="Oeztan"/>
    <s v="Veysel"/>
    <s v="Large"/>
  </r>
  <r>
    <n v="10287"/>
    <n v="43"/>
    <n v="70.760000000000005"/>
    <n v="15"/>
    <n v="3042.68"/>
    <d v="2023-06-30T00:00:00"/>
    <n v="280"/>
    <s v="Shipped"/>
    <s v="Classic Cars"/>
    <n v="80"/>
    <n v="-9.2399999999999949"/>
    <s v="S18_3278"/>
    <s v="Vida Sport, Ltd"/>
    <s v="0897-034555"/>
    <s v="Grenzacherweg 237"/>
    <s v="Gensve"/>
    <n v="1203"/>
    <x v="13"/>
    <s v="Holz"/>
    <s v="Michael"/>
    <s v="Medium"/>
  </r>
  <r>
    <n v="10282"/>
    <n v="43"/>
    <n v="155.71"/>
    <n v="1"/>
    <n v="6695.53"/>
    <d v="2023-06-20T00:00:00"/>
    <n v="290"/>
    <s v="Shipped"/>
    <s v="Vintage Cars"/>
    <n v="136"/>
    <n v="19.710000000000008"/>
    <s v="S18_3140"/>
    <s v="Mini Gifts Distributors Ltd."/>
    <n v="4155551450"/>
    <s v="5677 Strong St."/>
    <s v="San Rafael"/>
    <n v="97562"/>
    <x v="1"/>
    <s v="Nelson"/>
    <s v="Valarie"/>
    <s v="Medium"/>
  </r>
  <r>
    <n v="10282"/>
    <n v="43"/>
    <n v="86.61"/>
    <n v="2"/>
    <n v="3724.23"/>
    <d v="2023-06-20T00:00:00"/>
    <n v="290"/>
    <s v="Shipped"/>
    <s v="Ships"/>
    <n v="86"/>
    <n v="0.60999999999999943"/>
    <s v="S700_1938"/>
    <s v="Mini Gifts Distributors Ltd."/>
    <n v="4155551450"/>
    <s v="5677 Strong St."/>
    <s v="San Rafael"/>
    <n v="97562"/>
    <x v="1"/>
    <s v="Nelson"/>
    <s v="Valarie"/>
    <s v="Medium"/>
  </r>
  <r>
    <n v="10283"/>
    <n v="43"/>
    <n v="57.61"/>
    <n v="1"/>
    <n v="2477.23"/>
    <d v="2023-06-20T00:00:00"/>
    <n v="290"/>
    <s v="Shipped"/>
    <s v="Planes"/>
    <n v="49"/>
    <n v="8.61"/>
    <s v="S72_1253"/>
    <s v="Royal Canadian Collectables, Ltd."/>
    <s v="(604) 555-4555"/>
    <s v="23 Tsawassen Blvd."/>
    <s v="Tsawassen"/>
    <s v="T2F 8M4"/>
    <x v="14"/>
    <s v="Lincoln"/>
    <s v="Elizabeth"/>
    <s v="Small"/>
  </r>
  <r>
    <n v="10280"/>
    <n v="43"/>
    <n v="68.709999999999994"/>
    <n v="5"/>
    <n v="2954.53"/>
    <d v="2023-06-17T00:00:00"/>
    <n v="293"/>
    <s v="Shipped"/>
    <s v="Vintage Cars"/>
    <n v="62"/>
    <n v="6.7099999999999937"/>
    <s v="S18_2957"/>
    <s v="Amica Models &amp; Co."/>
    <s v="011-4988555"/>
    <s v="Via Monte Bianco 34"/>
    <s v="Torino"/>
    <n v="10100"/>
    <x v="6"/>
    <s v="Accorti"/>
    <s v="Paolo"/>
    <s v="Small"/>
  </r>
  <r>
    <n v="10107"/>
    <n v="43"/>
    <n v="120.5"/>
    <n v="14"/>
    <n v="5181.5"/>
    <d v="2023-06-02T00:00:00"/>
    <n v="308"/>
    <s v="Shipped"/>
    <s v="Motorcycles"/>
    <n v="150"/>
    <n v="-29.5"/>
    <s v="S12_2823"/>
    <s v="Online Mini Collectables"/>
    <n v="6175557555"/>
    <s v="7635 Spinnaker Dr."/>
    <s v="Brickhaven"/>
    <n v="58339"/>
    <x v="1"/>
    <s v="Barajas"/>
    <s v="Miguel"/>
    <s v="Medium"/>
  </r>
  <r>
    <n v="10275"/>
    <n v="43"/>
    <n v="73.599999999999994"/>
    <n v="15"/>
    <n v="3164.8"/>
    <d v="2023-05-23T00:00:00"/>
    <n v="318"/>
    <s v="Shipped"/>
    <s v="Planes"/>
    <n v="80"/>
    <n v="-6.4000000000000057"/>
    <s v="S700_3167"/>
    <s v="La Rochelle Gifts"/>
    <s v="40.67.8555"/>
    <s v="67, rue des Cinquante Otages"/>
    <s v="Nantes"/>
    <n v="44000"/>
    <x v="4"/>
    <s v="Labrune"/>
    <s v="Janine"/>
    <s v="Medium"/>
  </r>
  <r>
    <n v="10271"/>
    <n v="43"/>
    <n v="130.35"/>
    <n v="10"/>
    <n v="5605.05"/>
    <d v="2023-05-20T00:00:00"/>
    <n v="321"/>
    <s v="Shipped"/>
    <s v="Trucks and Buses"/>
    <n v="127"/>
    <n v="3.3499999999999943"/>
    <s v="S24_2300"/>
    <s v="Mini Gifts Distributors Ltd."/>
    <n v="4155551450"/>
    <s v="5677 Strong St."/>
    <s v="San Rafael"/>
    <n v="97562"/>
    <x v="1"/>
    <s v="Nelson"/>
    <s v="Valarie"/>
    <s v="Medium"/>
  </r>
  <r>
    <n v="10272"/>
    <n v="43"/>
    <n v="56.82"/>
    <n v="4"/>
    <n v="2443.2600000000002"/>
    <d v="2023-05-20T00:00:00"/>
    <n v="321"/>
    <s v="Shipped"/>
    <s v="Trains"/>
    <n v="58"/>
    <n v="-1.1799999999999997"/>
    <s v="S50_1514"/>
    <s v="Diecast Classics Inc."/>
    <n v="2155551555"/>
    <s v="7586 Pompton St."/>
    <s v="Allentown"/>
    <n v="70267"/>
    <x v="1"/>
    <s v="Yu"/>
    <s v="Kyung"/>
    <s v="Small"/>
  </r>
  <r>
    <n v="10107"/>
    <n v="43"/>
    <n v="96.84"/>
    <n v="8"/>
    <n v="4164.12"/>
    <d v="2023-05-19T00:00:00"/>
    <n v="322"/>
    <s v="Shipped"/>
    <s v="Trucks and Buses"/>
    <n v="116"/>
    <n v="-19.159999999999997"/>
    <s v="S18_1097"/>
    <s v="Souveniers And Things Co."/>
    <s v="+61 2 9495 8555"/>
    <s v="Monitor Money Building, 815 Pacific Hwy"/>
    <s v="Chatswood"/>
    <n v="2067"/>
    <x v="5"/>
    <s v="Huxley"/>
    <s v="Adrian"/>
    <s v="Medium"/>
  </r>
  <r>
    <n v="10267"/>
    <n v="43"/>
    <n v="108.04"/>
    <n v="2"/>
    <n v="4645.72"/>
    <d v="2023-05-07T00:00:00"/>
    <n v="334"/>
    <s v="Shipped"/>
    <s v="Classic Cars"/>
    <n v="117"/>
    <n v="-8.9599999999999937"/>
    <s v="S24_2887"/>
    <s v="Muscle Machine Inc"/>
    <n v="2125557413"/>
    <s v="4092 Furth Circle"/>
    <s v="NYC"/>
    <n v="10022"/>
    <x v="1"/>
    <s v="Young"/>
    <s v="Jeff"/>
    <s v="Medium"/>
  </r>
  <r>
    <n v="10267"/>
    <n v="43"/>
    <n v="118.86"/>
    <n v="6"/>
    <n v="5110.9799999999996"/>
    <d v="2023-05-07T00:00:00"/>
    <n v="334"/>
    <s v="Shipped"/>
    <s v="Classic Cars"/>
    <n v="107"/>
    <n v="11.86"/>
    <s v="S24_3432"/>
    <s v="Muscle Machine Inc"/>
    <n v="2125557413"/>
    <s v="4092 Furth Circle"/>
    <s v="NYC"/>
    <n v="10022"/>
    <x v="1"/>
    <s v="Young"/>
    <s v="Jeff"/>
    <s v="Medium"/>
  </r>
  <r>
    <n v="10107"/>
    <n v="43"/>
    <n v="164.61"/>
    <n v="4"/>
    <n v="7078.23"/>
    <d v="2023-03-18T00:00:00"/>
    <n v="384"/>
    <s v="Shipped"/>
    <s v="Motorcycles"/>
    <n v="193"/>
    <n v="-28.389999999999986"/>
    <s v="S10_4698"/>
    <s v="Tekni Collectables Inc."/>
    <n v="2015559350"/>
    <s v="7476 Moss Rd."/>
    <s v="Newark"/>
    <n v="94019"/>
    <x v="1"/>
    <s v="Brown"/>
    <s v="William"/>
    <s v="Large"/>
  </r>
  <r>
    <n v="10244"/>
    <n v="43"/>
    <n v="138.38"/>
    <n v="8"/>
    <n v="5950.34"/>
    <d v="2023-03-01T00:00:00"/>
    <n v="401"/>
    <s v="Shipped"/>
    <s v="Vintage Cars"/>
    <n v="168"/>
    <n v="-29.620000000000005"/>
    <s v="S18_2795"/>
    <s v="Euro Shopping Channel"/>
    <s v="(91) 555 94 44"/>
    <s v="C/ Moralzarzal, 86"/>
    <s v="Madrid"/>
    <n v="28034"/>
    <x v="8"/>
    <s v="Freyre"/>
    <s v="Diego"/>
    <s v="Medium"/>
  </r>
  <r>
    <n v="10107"/>
    <n v="43"/>
    <n v="163.16999999999999"/>
    <n v="1"/>
    <n v="7016.31"/>
    <d v="2023-01-15T00:00:00"/>
    <n v="446"/>
    <s v="Shipped"/>
    <s v="Classic Cars"/>
    <n v="151"/>
    <n v="12.169999999999987"/>
    <s v="S12_3148"/>
    <s v="Blauer See Auto, Co."/>
    <s v="+49 69 66 90 2555"/>
    <s v="Lyonerstr. 34"/>
    <s v="Frankfurt"/>
    <n v="60528"/>
    <x v="12"/>
    <s v="Keitel"/>
    <s v="Roland"/>
    <s v="Large"/>
  </r>
  <r>
    <n v="10230"/>
    <n v="43"/>
    <n v="52.14"/>
    <n v="2"/>
    <n v="2242.02"/>
    <d v="2023-01-15T00:00:00"/>
    <n v="446"/>
    <s v="Shipped"/>
    <s v="Trains"/>
    <n v="58"/>
    <n v="-5.8599999999999994"/>
    <s v="S50_1514"/>
    <s v="Blauer See Auto, Co."/>
    <s v="+49 69 66 90 2555"/>
    <s v="Lyonerstr. 34"/>
    <s v="Frankfurt"/>
    <n v="60528"/>
    <x v="12"/>
    <s v="Keitel"/>
    <s v="Roland"/>
    <s v="Small"/>
  </r>
  <r>
    <n v="10225"/>
    <n v="43"/>
    <n v="149.02000000000001"/>
    <n v="2"/>
    <n v="6407.86"/>
    <d v="2022-12-22T00:00:00"/>
    <n v="470"/>
    <s v="Shipped"/>
    <s v="Classic Cars"/>
    <n v="169"/>
    <n v="-19.97999999999999"/>
    <s v="S18_3232"/>
    <s v="Vida Sport, Ltd"/>
    <s v="0897-034555"/>
    <s v="Grenzacherweg 237"/>
    <s v="Gensve"/>
    <n v="1203"/>
    <x v="13"/>
    <s v="Holz"/>
    <s v="Michael"/>
    <s v="Medium"/>
  </r>
  <r>
    <n v="10107"/>
    <n v="43"/>
    <n v="141.58000000000001"/>
    <n v="6"/>
    <n v="6087.94"/>
    <d v="2022-12-21T00:00:00"/>
    <n v="471"/>
    <s v="Shipped"/>
    <s v="Motorcycles"/>
    <n v="150"/>
    <n v="-8.4199999999999875"/>
    <s v="S12_2823"/>
    <s v="Daedalus Designs Imports"/>
    <s v="20.16.1555"/>
    <s v="184, chausse de Tournai"/>
    <s v="Lille"/>
    <n v="59000"/>
    <x v="4"/>
    <s v="Rance"/>
    <s v="Martine"/>
    <s v="Medium"/>
  </r>
  <r>
    <n v="10224"/>
    <n v="43"/>
    <n v="39.43"/>
    <n v="2"/>
    <n v="1695.49"/>
    <d v="2022-12-21T00:00:00"/>
    <n v="471"/>
    <s v="Shipped"/>
    <s v="Motorcycles"/>
    <n v="40"/>
    <n v="-0.57000000000000028"/>
    <s v="S32_2206"/>
    <s v="Daedalus Designs Imports"/>
    <s v="20.16.1555"/>
    <s v="184, chausse de Tournai"/>
    <s v="Lille"/>
    <n v="59000"/>
    <x v="4"/>
    <s v="Rance"/>
    <s v="Martine"/>
    <s v="Small"/>
  </r>
  <r>
    <n v="10222"/>
    <n v="43"/>
    <n v="70.349999999999994"/>
    <n v="6"/>
    <n v="3025.05"/>
    <d v="2022-12-19T00:00:00"/>
    <n v="473"/>
    <s v="Shipped"/>
    <s v="Vintage Cars"/>
    <n v="65"/>
    <n v="5.3499999999999943"/>
    <s v="S24_3420"/>
    <s v="Collectable Mini Designs Co."/>
    <n v="7605558146"/>
    <s v="361 Furth Circle"/>
    <s v="San Diego"/>
    <n v="91217"/>
    <x v="1"/>
    <s v="Thompson"/>
    <s v="Valarie"/>
    <s v="Medium"/>
  </r>
  <r>
    <n v="10222"/>
    <n v="43"/>
    <n v="74.03"/>
    <n v="2"/>
    <n v="3183.29"/>
    <d v="2022-12-19T00:00:00"/>
    <n v="473"/>
    <s v="Shipped"/>
    <s v="Planes"/>
    <n v="74"/>
    <n v="3.0000000000001137E-2"/>
    <s v="S700_4002"/>
    <s v="Collectable Mini Designs Co."/>
    <n v="7605558146"/>
    <s v="361 Furth Circle"/>
    <s v="San Diego"/>
    <n v="91217"/>
    <x v="1"/>
    <s v="Thompson"/>
    <s v="Valarie"/>
    <s v="Medium"/>
  </r>
  <r>
    <n v="10219"/>
    <n v="43"/>
    <n v="196.48"/>
    <n v="1"/>
    <n v="8448.64"/>
    <d v="2022-12-10T00:00:00"/>
    <n v="482"/>
    <s v="Shipped"/>
    <s v="Classic Cars"/>
    <n v="163"/>
    <n v="33.47999999999999"/>
    <s v="S18_2238"/>
    <s v="Signal Collectibles Ltd."/>
    <n v="4155554312"/>
    <s v="2793 Furth Circle"/>
    <s v="Brisbane"/>
    <n v="94217"/>
    <x v="1"/>
    <s v="Taylor"/>
    <s v="Sue"/>
    <s v="Large"/>
  </r>
  <r>
    <n v="10107"/>
    <n v="43"/>
    <n v="133.94"/>
    <n v="1"/>
    <n v="5759.42"/>
    <d v="2022-12-02T00:00:00"/>
    <n v="490"/>
    <s v="Shipped"/>
    <s v="Trucks and Buses"/>
    <n v="136"/>
    <n v="-2.0600000000000023"/>
    <s v="S12_1666"/>
    <s v="Auto Assoc. &amp; Cie."/>
    <s v="30.59.8555"/>
    <s v="67, avenue de l'Europe"/>
    <s v="Versailles"/>
    <n v="78000"/>
    <x v="4"/>
    <s v="Tonini"/>
    <s v="Daniel"/>
    <s v="Medium"/>
  </r>
  <r>
    <n v="10210"/>
    <n v="43"/>
    <n v="41.02"/>
    <n v="11"/>
    <n v="1763.86"/>
    <d v="2022-11-12T00:00:00"/>
    <n v="510"/>
    <s v="Shipped"/>
    <s v="Vintage Cars"/>
    <n v="43"/>
    <n v="-1.9799999999999969"/>
    <s v="S50_1341"/>
    <s v="Osaka Souveniers Co."/>
    <s v="+81 06 6342 5555"/>
    <s v="Dojima Avanza 4F, 1-6-20 Dojima, Kita-ku"/>
    <s v="Osaka"/>
    <s v="530-0003"/>
    <x v="7"/>
    <s v="Kentary"/>
    <s v="Mory"/>
    <s v="Small"/>
  </r>
  <r>
    <n v="10207"/>
    <n v="43"/>
    <n v="133.78"/>
    <n v="10"/>
    <n v="5752.54"/>
    <d v="2022-10-09T00:00:00"/>
    <n v="544"/>
    <s v="Shipped"/>
    <s v="Trucks and Buses"/>
    <n v="122"/>
    <n v="11.780000000000001"/>
    <s v="S18_2319"/>
    <s v="Diecast Collectables"/>
    <n v="6175552555"/>
    <s v="6251 Ingle Ln."/>
    <s v="Boston"/>
    <n v="51003"/>
    <x v="1"/>
    <s v="Franco"/>
    <s v="Valarie"/>
    <s v="Medium"/>
  </r>
  <r>
    <n v="10198"/>
    <n v="43"/>
    <n v="66.19"/>
    <n v="3"/>
    <n v="2846.17"/>
    <d v="2022-09-27T00:00:00"/>
    <n v="556"/>
    <s v="Shipped"/>
    <s v="Planes"/>
    <n v="68"/>
    <n v="-1.8100000000000023"/>
    <s v="S24_3949"/>
    <s v="Cruz &amp; Sons Co."/>
    <s v="+63 2 555 3587"/>
    <s v="15 McCallum Street - NatWest Center #13-03"/>
    <s v="Makati City"/>
    <s v="1227 MM"/>
    <x v="18"/>
    <s v="Cruz"/>
    <s v="Arnold"/>
    <s v="Small"/>
  </r>
  <r>
    <n v="10191"/>
    <n v="43"/>
    <n v="72.739999999999995"/>
    <n v="9"/>
    <n v="3127.82"/>
    <d v="2022-09-20T00:00:00"/>
    <n v="563"/>
    <s v="Shipped"/>
    <s v="Motorcycles"/>
    <n v="62"/>
    <n v="10.739999999999995"/>
    <s v="S18_3782"/>
    <s v="Toms Spezialitten, Ltd"/>
    <s v="0221-5554327"/>
    <s v="Mehrheimerstr. 369"/>
    <s v="Koln"/>
    <n v="50739"/>
    <x v="12"/>
    <s v="Pfalzheim"/>
    <s v="Henriette"/>
    <s v="Medium"/>
  </r>
  <r>
    <n v="10107"/>
    <n v="43"/>
    <n v="183.4"/>
    <n v="12"/>
    <n v="7886.2"/>
    <d v="2022-09-14T00:00:00"/>
    <n v="569"/>
    <s v="Shipped"/>
    <s v="Classic Cars"/>
    <n v="173"/>
    <n v="10.400000000000006"/>
    <s v="S12_3891"/>
    <s v="Mini Creations Ltd."/>
    <n v="5085559555"/>
    <s v="4575 Hillside Dr."/>
    <s v="New Bedford"/>
    <n v="50553"/>
    <x v="1"/>
    <s v="Tam"/>
    <s v="Wing C"/>
    <s v="Large"/>
  </r>
  <r>
    <n v="10107"/>
    <n v="43"/>
    <n v="158.54"/>
    <n v="1"/>
    <n v="6817.22"/>
    <d v="2022-09-06T00:00:00"/>
    <n v="577"/>
    <s v="Shipped"/>
    <s v="Trucks and Buses"/>
    <n v="136"/>
    <n v="22.539999999999992"/>
    <s v="S12_1666"/>
    <s v="Australian Gift Network, Co"/>
    <s v="61-7-3844-6555"/>
    <s v="31 Duncan St. West End"/>
    <s v="South Brisbane"/>
    <n v="4101"/>
    <x v="5"/>
    <s v="Calaghan"/>
    <s v="Tony"/>
    <s v="Medium"/>
  </r>
  <r>
    <n v="10173"/>
    <n v="43"/>
    <n v="117.12"/>
    <n v="6"/>
    <n v="5036.16"/>
    <d v="2022-09-05T00:00:00"/>
    <n v="578"/>
    <s v="Shipped"/>
    <s v="Vintage Cars"/>
    <n v="102"/>
    <n v="15.120000000000005"/>
    <s v="S18_1342"/>
    <s v="Rovelli Gifts"/>
    <s v="035-640555"/>
    <s v="Via Ludovico il Moro 22"/>
    <s v="Bergamo"/>
    <n v="24100"/>
    <x v="6"/>
    <s v="Rovelli"/>
    <s v="Giovanni"/>
    <s v="Medium"/>
  </r>
  <r>
    <n v="10167"/>
    <n v="43"/>
    <n v="134.04"/>
    <n v="1"/>
    <n v="5763.72"/>
    <d v="2022-08-23T00:00:00"/>
    <n v="591"/>
    <s v="Cancelled"/>
    <s v="Planes"/>
    <n v="157"/>
    <n v="-22.960000000000008"/>
    <s v="S18_1662"/>
    <s v="Scandinavian Gift Ideas"/>
    <s v="0695-34 6555"/>
    <s v="?kergatan 24"/>
    <s v="Boras"/>
    <s v="S-844 67"/>
    <x v="10"/>
    <s v="Larsson"/>
    <s v="Maria"/>
    <s v="Medium"/>
  </r>
  <r>
    <n v="10167"/>
    <n v="43"/>
    <n v="75.34"/>
    <n v="12"/>
    <n v="3239.62"/>
    <d v="2022-08-23T00:00:00"/>
    <n v="591"/>
    <s v="Cancelled"/>
    <s v="Ships"/>
    <n v="66"/>
    <n v="9.3400000000000034"/>
    <s v="S700_1138"/>
    <s v="Scandinavian Gift Ideas"/>
    <s v="0695-34 6555"/>
    <s v="?kergatan 24"/>
    <s v="Boras"/>
    <s v="S-844 67"/>
    <x v="10"/>
    <s v="Larsson"/>
    <s v="Maria"/>
    <s v="Medium"/>
  </r>
  <r>
    <n v="10166"/>
    <n v="43"/>
    <n v="161.18"/>
    <n v="2"/>
    <n v="6930.74"/>
    <d v="2022-08-21T00:00:00"/>
    <n v="593"/>
    <s v="Shipped"/>
    <s v="Vintage Cars"/>
    <n v="136"/>
    <n v="25.180000000000007"/>
    <s v="S18_3140"/>
    <s v="FunGiftIdeas.com"/>
    <n v="5085552555"/>
    <s v="1785 First Street"/>
    <s v="New Bedford"/>
    <n v="50553"/>
    <x v="1"/>
    <s v="Benitez"/>
    <s v="Violeta"/>
    <s v="Medium"/>
  </r>
  <r>
    <n v="10163"/>
    <n v="43"/>
    <n v="116.08"/>
    <n v="6"/>
    <n v="4991.4399999999996"/>
    <d v="2022-08-20T00:00:00"/>
    <n v="594"/>
    <s v="Shipped"/>
    <s v="Vintage Cars"/>
    <n v="99"/>
    <n v="17.079999999999998"/>
    <s v="S18_3320"/>
    <s v="Classic Legends Inc."/>
    <n v="2125558493"/>
    <s v="5905 Pompton St."/>
    <s v="NYC"/>
    <n v="10022"/>
    <x v="1"/>
    <s v="Hernandez"/>
    <s v="Maria"/>
    <s v="Medium"/>
  </r>
  <r>
    <n v="10161"/>
    <n v="43"/>
    <n v="143.11000000000001"/>
    <n v="8"/>
    <n v="6153.73"/>
    <d v="2022-08-17T00:00:00"/>
    <n v="597"/>
    <s v="Shipped"/>
    <s v="Classic Cars"/>
    <n v="124"/>
    <n v="19.110000000000014"/>
    <s v="S18_1589"/>
    <s v="Heintze Collectables"/>
    <s v="86 21 3555"/>
    <s v="Smagsloget 45"/>
    <s v="Aaarhus"/>
    <n v="8200"/>
    <x v="11"/>
    <s v="Ibsen"/>
    <s v="Palle"/>
    <s v="Medium"/>
  </r>
  <r>
    <n v="10302"/>
    <n v="43"/>
    <n v="170"/>
    <n v="1"/>
    <n v="7310"/>
    <d v="2022-08-06T00:00:00"/>
    <n v="608"/>
    <s v="Shipped"/>
    <s v="Vintage Cars"/>
    <n v="170"/>
    <n v="0"/>
    <s v="S18_1749"/>
    <s v="UK Collectables, Ltd."/>
    <s v="(171) 555-2282"/>
    <s v="Berkeley Gardens 12  Brewery"/>
    <s v="Liverpool"/>
    <s v="WX1 6LT"/>
    <x v="9"/>
    <s v="Devon"/>
    <s v="Elizabeth"/>
    <s v="Large"/>
  </r>
  <r>
    <n v="10155"/>
    <n v="43"/>
    <n v="86.4"/>
    <n v="1"/>
    <n v="3715.2"/>
    <d v="2022-08-06T00:00:00"/>
    <n v="608"/>
    <s v="Shipped"/>
    <s v="Planes"/>
    <n v="80"/>
    <n v="6.4000000000000057"/>
    <s v="S700_3167"/>
    <s v="Toys of Finland, Co."/>
    <s v="90-224 8555"/>
    <s v="Keskuskatu 45"/>
    <s v="Helsinki"/>
    <n v="21240"/>
    <x v="15"/>
    <s v="Karttunen"/>
    <s v="Matti"/>
    <s v="Medium"/>
  </r>
  <r>
    <n v="10153"/>
    <n v="43"/>
    <n v="64.67"/>
    <n v="1"/>
    <n v="2780.81"/>
    <d v="2022-07-28T00:00:00"/>
    <n v="617"/>
    <s v="Shipped"/>
    <s v="Ships"/>
    <n v="66"/>
    <n v="-1.3299999999999983"/>
    <s v="S700_1138"/>
    <s v="Euro Shopping Channel"/>
    <s v="(91) 555 94 44"/>
    <s v="C/ Moralzarzal, 86"/>
    <s v="Madrid"/>
    <n v="28034"/>
    <x v="8"/>
    <s v="Freyre"/>
    <s v="Diego"/>
    <s v="Small"/>
  </r>
  <r>
    <n v="10151"/>
    <n v="43"/>
    <n v="165.37"/>
    <n v="2"/>
    <n v="7110.91"/>
    <d v="2022-07-21T00:00:00"/>
    <n v="624"/>
    <s v="Shipped"/>
    <s v="Classic Cars"/>
    <n v="163"/>
    <n v="2.3700000000000045"/>
    <s v="S18_2238"/>
    <s v="Oulu Toy Supplies, Inc."/>
    <s v="981-443655"/>
    <s v="Torikatu 38"/>
    <s v="Oulu"/>
    <n v="90110"/>
    <x v="15"/>
    <s v="Koskitalo"/>
    <s v="Pirkko"/>
    <s v="Large"/>
  </r>
  <r>
    <n v="10145"/>
    <n v="43"/>
    <n v="95.8"/>
    <n v="7"/>
    <n v="4119.3999999999996"/>
    <d v="2022-06-25T00:00:00"/>
    <n v="650"/>
    <s v="Shipped"/>
    <s v="Motorcycles"/>
    <n v="112"/>
    <n v="-16.200000000000003"/>
    <s v="S24_1578"/>
    <s v="Toys4GrownUps.com"/>
    <n v="6265557265"/>
    <s v="78934 Hillside Dr."/>
    <s v="Pasadena"/>
    <n v="90003"/>
    <x v="1"/>
    <s v="Young"/>
    <s v="Julie"/>
    <s v="Medium"/>
  </r>
  <r>
    <n v="10142"/>
    <n v="43"/>
    <n v="84.01"/>
    <n v="9"/>
    <n v="3612.43"/>
    <d v="2022-06-08T00:00:00"/>
    <n v="667"/>
    <s v="Shipped"/>
    <s v="Ships"/>
    <n v="86"/>
    <n v="-1.9899999999999949"/>
    <s v="S700_1938"/>
    <s v="Mini Gifts Distributors Ltd."/>
    <n v="4155551450"/>
    <s v="5677 Strong St."/>
    <s v="San Rafael"/>
    <n v="97562"/>
    <x v="1"/>
    <s v="Nelson"/>
    <s v="Valarie"/>
    <s v="Medium"/>
  </r>
  <r>
    <n v="10134"/>
    <n v="43"/>
    <n v="83.03"/>
    <n v="7"/>
    <n v="3570.29"/>
    <d v="2022-05-01T00:00:00"/>
    <n v="705"/>
    <s v="Shipped"/>
    <s v="Motorcycles"/>
    <n v="76"/>
    <n v="7.0300000000000011"/>
    <s v="S24_2000"/>
    <s v="Lyon Souveniers"/>
    <s v="+33 1 46 62 7555"/>
    <s v="27 rue du Colonel Pierre Avia"/>
    <s v="Paris"/>
    <n v="75508"/>
    <x v="4"/>
    <s v="Da Cunha"/>
    <s v="Daniel"/>
    <s v="Medium"/>
  </r>
  <r>
    <n v="10128"/>
    <n v="43"/>
    <n v="92.16"/>
    <n v="1"/>
    <n v="3962.88"/>
    <d v="2022-04-06T00:00:00"/>
    <n v="730"/>
    <s v="Shipped"/>
    <s v="Vintage Cars"/>
    <n v="87"/>
    <n v="5.1599999999999966"/>
    <s v="S18_4522"/>
    <s v="Euro Shopping Channel"/>
    <s v="(91) 555 94 44"/>
    <s v="C/ Moralzarzal, 86"/>
    <s v="Madrid"/>
    <n v="28034"/>
    <x v="8"/>
    <s v="Freyre"/>
    <s v="Diego"/>
    <s v="Medium"/>
  </r>
  <r>
    <n v="10126"/>
    <n v="43"/>
    <n v="65.02"/>
    <n v="2"/>
    <n v="2795.86"/>
    <d v="2022-03-28T00:00:00"/>
    <n v="739"/>
    <s v="Shipped"/>
    <s v="Trucks and Buses"/>
    <n v="60"/>
    <n v="5.019999999999996"/>
    <s v="S18_2432"/>
    <s v="Corrida Auto Replicas, Ltd"/>
    <s v="(91) 555 22 82"/>
    <s v="C/ Araquil, 67"/>
    <s v="Madrid"/>
    <n v="28023"/>
    <x v="8"/>
    <s v="Sommer"/>
    <s v="MartÂ¡n"/>
    <s v="Small"/>
  </r>
  <r>
    <n v="10126"/>
    <n v="43"/>
    <n v="53.83"/>
    <n v="9"/>
    <n v="2314.69"/>
    <d v="2022-03-28T00:00:00"/>
    <n v="739"/>
    <s v="Shipped"/>
    <s v="Vintage Cars"/>
    <n v="50"/>
    <n v="3.8299999999999983"/>
    <s v="S18_4668"/>
    <s v="Corrida Auto Replicas, Ltd"/>
    <s v="(91) 555 22 82"/>
    <s v="C/ Araquil, 67"/>
    <s v="Madrid"/>
    <n v="28023"/>
    <x v="8"/>
    <s v="Sommer"/>
    <s v="MartÂ¡n"/>
    <s v="Small"/>
  </r>
  <r>
    <n v="10126"/>
    <n v="43"/>
    <n v="96.31"/>
    <n v="3"/>
    <n v="4141.33"/>
    <d v="2022-03-28T00:00:00"/>
    <n v="739"/>
    <s v="Shipped"/>
    <s v="Trucks and Buses"/>
    <n v="96"/>
    <n v="0.31000000000000227"/>
    <s v="S32_1268"/>
    <s v="Corrida Auto Replicas, Ltd"/>
    <s v="(91) 555 22 82"/>
    <s v="C/ Araquil, 67"/>
    <s v="Madrid"/>
    <n v="28023"/>
    <x v="8"/>
    <s v="Sommer"/>
    <s v="MartÂ¡n"/>
    <s v="Medium"/>
  </r>
  <r>
    <n v="10124"/>
    <n v="43"/>
    <n v="121"/>
    <n v="13"/>
    <n v="5203"/>
    <d v="2022-03-21T00:00:00"/>
    <n v="746"/>
    <s v="Shipped"/>
    <s v="Classic Cars"/>
    <n v="107"/>
    <n v="14"/>
    <s v="S24_3432"/>
    <s v="Signal Gift Stores"/>
    <n v="7025551838"/>
    <s v="8489 Strong St."/>
    <s v="Las Vegas"/>
    <n v="83030"/>
    <x v="1"/>
    <s v="King"/>
    <s v="Sue"/>
    <s v="Medium"/>
  </r>
  <r>
    <n v="10122"/>
    <n v="43"/>
    <n v="72.38"/>
    <n v="6"/>
    <n v="3112.34"/>
    <d v="2022-03-08T00:00:00"/>
    <n v="759"/>
    <s v="Shipped"/>
    <s v="Classic Cars"/>
    <n v="77"/>
    <n v="-4.6200000000000045"/>
    <s v="S18_1889"/>
    <s v="Marseille Mini Autos"/>
    <s v="91.24.4555"/>
    <s v="12, rue des Bouchers"/>
    <s v="Marseille"/>
    <n v="13008"/>
    <x v="4"/>
    <s v="Lebihan"/>
    <s v="Laurence"/>
    <s v="Medium"/>
  </r>
  <r>
    <n v="10122"/>
    <n v="43"/>
    <n v="127.79"/>
    <n v="5"/>
    <n v="5494.97"/>
    <d v="2022-03-08T00:00:00"/>
    <n v="759"/>
    <s v="Shipped"/>
    <s v="Classic Cars"/>
    <n v="140"/>
    <n v="-12.209999999999994"/>
    <s v="S24_3856"/>
    <s v="Marseille Mini Autos"/>
    <s v="91.24.4555"/>
    <s v="12, rue des Bouchers"/>
    <s v="Marseille"/>
    <n v="13008"/>
    <x v="4"/>
    <s v="Lebihan"/>
    <s v="Laurence"/>
    <s v="Medium"/>
  </r>
  <r>
    <n v="10120"/>
    <n v="43"/>
    <n v="76"/>
    <n v="14"/>
    <n v="3268"/>
    <d v="2022-03-01T00:00:00"/>
    <n v="766"/>
    <s v="Shipped"/>
    <s v="Planes"/>
    <n v="80"/>
    <n v="-4"/>
    <s v="S700_3167"/>
    <s v="Australian Collectors, Co."/>
    <s v="03 9520 4555"/>
    <s v="636 St Kilda Road"/>
    <s v="Melbourne"/>
    <n v="3004"/>
    <x v="5"/>
    <s v="Ferguson"/>
    <s v="Peter"/>
    <s v="Medium"/>
  </r>
  <r>
    <n v="10119"/>
    <n v="43"/>
    <n v="160.84"/>
    <n v="3"/>
    <n v="6916.12"/>
    <d v="2022-02-28T00:00:00"/>
    <n v="767"/>
    <s v="Shipped"/>
    <s v="Planes"/>
    <n v="157"/>
    <n v="3.8400000000000034"/>
    <s v="S18_1662"/>
    <s v="Salzburg Collectables"/>
    <s v="6562-9555"/>
    <s v="Geislweg 14"/>
    <s v="Salzburg"/>
    <n v="5020"/>
    <x v="3"/>
    <s v="Pipps"/>
    <s v="Georg"/>
    <s v="Medium"/>
  </r>
  <r>
    <n v="10107"/>
    <n v="43"/>
    <n v="137.47999999999999"/>
    <n v="10"/>
    <n v="5911.64"/>
    <d v="2022-02-16T00:00:00"/>
    <n v="779"/>
    <s v="Shipped"/>
    <s v="Classic Cars"/>
    <n v="151"/>
    <n v="-13.52000000000001"/>
    <s v="S12_3148"/>
    <s v="Dragon Souveniers, Ltd."/>
    <s v="+65 221 7555"/>
    <s v="Bronz Sok., Bronz Apt. 3/6 Tesvikiye"/>
    <s v="Singapore"/>
    <n v="79903"/>
    <x v="0"/>
    <s v="Natividad"/>
    <s v="Eric"/>
    <s v="Medium"/>
  </r>
  <r>
    <n v="10110"/>
    <n v="43"/>
    <n v="78.150000000000006"/>
    <n v="11"/>
    <n v="3360.45"/>
    <d v="2022-01-18T00:00:00"/>
    <n v="808"/>
    <s v="Shipped"/>
    <s v="Classic Cars"/>
    <n v="90"/>
    <n v="-11.849999999999994"/>
    <s v="S24_2766"/>
    <s v="AV Stores, Co."/>
    <s v="(171) 555-1555"/>
    <s v="Fauntleroy Circus"/>
    <s v="Manchester"/>
    <s v="EC2 5NT"/>
    <x v="9"/>
    <s v="Ashworth"/>
    <s v="Victoria"/>
    <s v="Medium"/>
  </r>
  <r>
    <n v="10108"/>
    <n v="43"/>
    <n v="67.77"/>
    <n v="12"/>
    <n v="2914.11"/>
    <d v="2022-01-03T00:00:00"/>
    <n v="823"/>
    <s v="Shipped"/>
    <s v="Motorcycles"/>
    <n v="62"/>
    <n v="5.769999999999996"/>
    <s v="S18_3782"/>
    <s v="Cruz &amp; Sons Co."/>
    <s v="+63 2 555 3587"/>
    <s v="15 McCallum Street - NatWest Center #13-03"/>
    <s v="Makati City"/>
    <s v="1227 MM"/>
    <x v="18"/>
    <s v="Cruz"/>
    <s v="Arnold"/>
    <s v="Small"/>
  </r>
  <r>
    <n v="10105"/>
    <n v="43"/>
    <n v="147.47"/>
    <n v="9"/>
    <n v="6341.21"/>
    <d v="2021-12-11T00:00:00"/>
    <n v="846"/>
    <s v="Shipped"/>
    <s v="Ships"/>
    <n v="122"/>
    <n v="25.47"/>
    <s v="S24_2011"/>
    <s v="Danish Wholesale Imports"/>
    <s v="31 12 3555"/>
    <s v="Vinb'ltet 34"/>
    <s v="Kobenhavn"/>
    <n v="1734"/>
    <x v="11"/>
    <s v="Petersen"/>
    <s v="Jytte"/>
    <s v="Medium"/>
  </r>
  <r>
    <n v="10424"/>
    <n v="44"/>
    <n v="61.41"/>
    <n v="2"/>
    <n v="2702.04"/>
    <d v="2024-03-31T00:00:00"/>
    <n v="5"/>
    <s v="In Process"/>
    <s v="Trucks and Buses"/>
    <n v="64"/>
    <n v="-2.5900000000000034"/>
    <s v="S32_3522"/>
    <s v="Euro Shopping Channel"/>
    <s v="(91) 555 94 44"/>
    <s v="C/ Moralzarzal, 86"/>
    <s v="Madrid"/>
    <n v="28034"/>
    <x v="8"/>
    <s v="Freyre"/>
    <s v="Diego"/>
    <s v="Small"/>
  </r>
  <r>
    <n v="10414"/>
    <n v="44"/>
    <n v="73.98"/>
    <n v="1"/>
    <n v="3255.12"/>
    <d v="2024-03-06T00:00:00"/>
    <n v="30"/>
    <s v="On Hold"/>
    <s v="Ships"/>
    <n v="86"/>
    <n v="-12.019999999999996"/>
    <s v="S18_3029"/>
    <s v="Gifts4AllAges.com"/>
    <n v="6175559555"/>
    <s v="8616 Spinnaker Dr."/>
    <s v="Boston"/>
    <n v="51003"/>
    <x v="1"/>
    <s v="Yoshido"/>
    <s v="Juri"/>
    <s v="Medium"/>
  </r>
  <r>
    <n v="10391"/>
    <n v="44"/>
    <n v="38.5"/>
    <n v="5"/>
    <n v="1694"/>
    <d v="2024-01-09T00:00:00"/>
    <n v="87"/>
    <s v="Shipped"/>
    <s v="Trucks and Buses"/>
    <n v="60"/>
    <n v="-21.5"/>
    <s v="S18_2432"/>
    <s v="Anna's Decorations, Ltd"/>
    <s v="02 9936 8555"/>
    <s v="201 Miller Street"/>
    <s v="North Sydney"/>
    <n v="2060"/>
    <x v="5"/>
    <s v="O'Hara"/>
    <s v="Anna"/>
    <s v="Small"/>
  </r>
  <r>
    <n v="10107"/>
    <n v="44"/>
    <n v="135.26"/>
    <n v="6"/>
    <n v="5951.44"/>
    <d v="2024-01-03T00:00:00"/>
    <n v="93"/>
    <s v="Shipped"/>
    <s v="Motorcycles"/>
    <n v="150"/>
    <n v="-14.740000000000009"/>
    <s v="S12_2823"/>
    <s v="FunGiftIdeas.com"/>
    <n v="5085552555"/>
    <s v="1785 First Street"/>
    <s v="New Bedford"/>
    <n v="50553"/>
    <x v="1"/>
    <s v="Benitez"/>
    <s v="Violeta"/>
    <s v="Medium"/>
  </r>
  <r>
    <n v="10387"/>
    <n v="44"/>
    <n v="94.9"/>
    <n v="1"/>
    <n v="4175.6000000000004"/>
    <d v="2024-01-02T00:00:00"/>
    <n v="94"/>
    <s v="Shipped"/>
    <s v="Motorcycles"/>
    <n v="99"/>
    <n v="-4.0999999999999943"/>
    <s v="S32_1374"/>
    <s v="Dragon Souveniers, Ltd."/>
    <s v="+65 221 7555"/>
    <s v="Bronz Sok., Bronz Apt. 3/6 Tesvikiye"/>
    <s v="Singapore"/>
    <n v="79903"/>
    <x v="0"/>
    <s v="Natividad"/>
    <s v="Eric"/>
    <s v="Medium"/>
  </r>
  <r>
    <n v="10386"/>
    <n v="44"/>
    <n v="86.4"/>
    <n v="15"/>
    <n v="3801.6"/>
    <d v="2024-01-01T00:00:00"/>
    <n v="95"/>
    <s v="Resolved"/>
    <s v="Planes"/>
    <n v="74"/>
    <n v="12.400000000000006"/>
    <s v="S700_4002"/>
    <s v="Euro Shopping Channel"/>
    <s v="(91) 555 94 44"/>
    <s v="C/ Moralzarzal, 86"/>
    <s v="Madrid"/>
    <n v="28034"/>
    <x v="8"/>
    <s v="Freyre"/>
    <s v="Diego"/>
    <s v="Medium"/>
  </r>
  <r>
    <n v="10383"/>
    <n v="44"/>
    <n v="36.07"/>
    <n v="8"/>
    <n v="1587.08"/>
    <d v="2023-12-22T00:00:00"/>
    <n v="105"/>
    <s v="Shipped"/>
    <s v="Trains"/>
    <n v="62"/>
    <n v="-25.93"/>
    <s v="S32_3207"/>
    <s v="Euro Shopping Channel"/>
    <s v="(91) 555 94 44"/>
    <s v="C/ Moralzarzal, 86"/>
    <s v="Madrid"/>
    <n v="28034"/>
    <x v="8"/>
    <s v="Freyre"/>
    <s v="Diego"/>
    <s v="Small"/>
  </r>
  <r>
    <n v="10380"/>
    <n v="44"/>
    <n v="36.29"/>
    <n v="7"/>
    <n v="1596.76"/>
    <d v="2023-12-16T00:00:00"/>
    <n v="111"/>
    <s v="Shipped"/>
    <s v="Classic Cars"/>
    <n v="117"/>
    <n v="-80.710000000000008"/>
    <s v="S24_2887"/>
    <s v="Euro Shopping Channel"/>
    <s v="(91) 555 94 44"/>
    <s v="C/ Moralzarzal, 86"/>
    <s v="Madrid"/>
    <n v="28034"/>
    <x v="8"/>
    <s v="Freyre"/>
    <s v="Diego"/>
    <s v="Small"/>
  </r>
  <r>
    <n v="10380"/>
    <n v="44"/>
    <n v="79.06"/>
    <n v="9"/>
    <n v="3478.64"/>
    <d v="2023-12-16T00:00:00"/>
    <n v="111"/>
    <s v="Shipped"/>
    <s v="Classic Cars"/>
    <n v="85"/>
    <n v="-5.9399999999999977"/>
    <s v="S24_3191"/>
    <s v="Euro Shopping Channel"/>
    <s v="(91) 555 94 44"/>
    <s v="C/ Moralzarzal, 86"/>
    <s v="Madrid"/>
    <n v="28034"/>
    <x v="8"/>
    <s v="Freyre"/>
    <s v="Diego"/>
    <s v="Medium"/>
  </r>
  <r>
    <n v="10375"/>
    <n v="44"/>
    <n v="82.26"/>
    <n v="4"/>
    <n v="3619.44"/>
    <d v="2023-12-03T00:00:00"/>
    <n v="124"/>
    <s v="Shipped"/>
    <s v="Vintage Cars"/>
    <n v="68"/>
    <n v="14.260000000000005"/>
    <s v="S32_4289"/>
    <s v="La Rochelle Gifts"/>
    <s v="40.67.8555"/>
    <s v="67, rue des Cinquante Otages"/>
    <s v="Nantes"/>
    <n v="44000"/>
    <x v="4"/>
    <s v="Labrune"/>
    <s v="Janine"/>
    <s v="Medium"/>
  </r>
  <r>
    <n v="10375"/>
    <n v="44"/>
    <n v="118.38"/>
    <n v="11"/>
    <n v="5208.72"/>
    <d v="2023-12-03T00:00:00"/>
    <n v="124"/>
    <s v="Shipped"/>
    <s v="Planes"/>
    <n v="80"/>
    <n v="38.379999999999995"/>
    <s v="S700_3167"/>
    <s v="La Rochelle Gifts"/>
    <s v="40.67.8555"/>
    <s v="67, rue des Cinquante Otages"/>
    <s v="Nantes"/>
    <n v="44000"/>
    <x v="4"/>
    <s v="Labrune"/>
    <s v="Janine"/>
    <s v="Medium"/>
  </r>
  <r>
    <n v="10373"/>
    <n v="44"/>
    <n v="105.18"/>
    <n v="14"/>
    <n v="4627.92"/>
    <d v="2023-12-01T00:00:00"/>
    <n v="126"/>
    <s v="Shipped"/>
    <s v="Ships"/>
    <n v="66"/>
    <n v="39.180000000000007"/>
    <s v="S700_1138"/>
    <s v="Oulu Toy Supplies, Inc."/>
    <s v="981-443655"/>
    <s v="Torikatu 38"/>
    <s v="Oulu"/>
    <n v="90110"/>
    <x v="15"/>
    <s v="Koskitalo"/>
    <s v="Pirkko"/>
    <s v="Medium"/>
  </r>
  <r>
    <n v="10372"/>
    <n v="44"/>
    <n v="102.2"/>
    <n v="2"/>
    <n v="4496.8"/>
    <d v="2023-11-26T00:00:00"/>
    <n v="131"/>
    <s v="Shipped"/>
    <s v="Ships"/>
    <n v="86"/>
    <n v="16.200000000000003"/>
    <s v="S700_1938"/>
    <s v="Tokyo Collectables, Ltd"/>
    <s v="+81 3 3584 0555"/>
    <s v="2-2-8 Roppongi"/>
    <s v="Minato-ku"/>
    <s v="106-0032"/>
    <x v="7"/>
    <s v="Shimamura"/>
    <s v="Akiko"/>
    <s v="Medium"/>
  </r>
  <r>
    <n v="10369"/>
    <n v="44"/>
    <n v="210.01"/>
    <n v="8"/>
    <n v="9240.44"/>
    <d v="2023-11-20T00:00:00"/>
    <n v="137"/>
    <s v="Shipped"/>
    <s v="Vintage Cars"/>
    <n v="102"/>
    <n v="108.00999999999999"/>
    <s v="S18_1342"/>
    <s v="Collectables For Less Inc."/>
    <n v="6175558555"/>
    <s v="7825 Douglas Av."/>
    <s v="Brickhaven"/>
    <n v="58339"/>
    <x v="1"/>
    <s v="Nelson"/>
    <s v="Allen"/>
    <s v="Large"/>
  </r>
  <r>
    <n v="10367"/>
    <n v="44"/>
    <n v="85.25"/>
    <n v="9"/>
    <n v="3751"/>
    <d v="2023-11-12T00:00:00"/>
    <n v="145"/>
    <s v="Resolved"/>
    <s v="Classic Cars"/>
    <n v="71"/>
    <n v="14.25"/>
    <s v="S18_4933"/>
    <s v="Toys4GrownUps.com"/>
    <n v="6265557265"/>
    <s v="78934 Hillside Dr."/>
    <s v="Pasadena"/>
    <n v="90003"/>
    <x v="1"/>
    <s v="Young"/>
    <s v="Julie"/>
    <s v="Medium"/>
  </r>
  <r>
    <n v="10365"/>
    <n v="44"/>
    <n v="113.28"/>
    <n v="2"/>
    <n v="4984.32"/>
    <d v="2023-11-07T00:00:00"/>
    <n v="150"/>
    <s v="Shipped"/>
    <s v="Motorcycles"/>
    <n v="81"/>
    <n v="32.28"/>
    <s v="S50_4713"/>
    <s v="Mini Creations Ltd."/>
    <n v="5085559555"/>
    <s v="4575 Hillside Dr."/>
    <s v="New Bedford"/>
    <n v="50553"/>
    <x v="1"/>
    <s v="Tam"/>
    <s v="Wing C"/>
    <s v="Medium"/>
  </r>
  <r>
    <n v="10361"/>
    <n v="44"/>
    <n v="72.42"/>
    <n v="5"/>
    <n v="3186.48"/>
    <d v="2023-10-17T00:00:00"/>
    <n v="171"/>
    <s v="Shipped"/>
    <s v="Planes"/>
    <n v="118"/>
    <n v="-45.58"/>
    <s v="S700_2834"/>
    <s v="Souveniers And Things Co."/>
    <s v="+61 2 9495 8555"/>
    <s v="Monitor Money Building, 815 Pacific Hwy"/>
    <s v="Chatswood"/>
    <n v="2067"/>
    <x v="5"/>
    <s v="Huxley"/>
    <s v="Adrian"/>
    <s v="Medium"/>
  </r>
  <r>
    <n v="10361"/>
    <n v="44"/>
    <n v="113.68"/>
    <n v="10"/>
    <n v="5001.92"/>
    <d v="2023-10-17T00:00:00"/>
    <n v="171"/>
    <s v="Shipped"/>
    <s v="Planes"/>
    <n v="80"/>
    <n v="33.680000000000007"/>
    <s v="S700_3167"/>
    <s v="Souveniers And Things Co."/>
    <s v="+61 2 9495 8555"/>
    <s v="Monitor Money Building, 815 Pacific Hwy"/>
    <s v="Chatswood"/>
    <n v="2067"/>
    <x v="5"/>
    <s v="Huxley"/>
    <s v="Adrian"/>
    <s v="Medium"/>
  </r>
  <r>
    <n v="10357"/>
    <n v="44"/>
    <n v="117.29"/>
    <n v="4"/>
    <n v="5160.76"/>
    <d v="2023-10-10T00:00:00"/>
    <n v="178"/>
    <s v="Shipped"/>
    <s v="Vintage Cars"/>
    <n v="104"/>
    <n v="13.290000000000006"/>
    <s v="S18_3136"/>
    <s v="Mini Gifts Distributors Ltd."/>
    <n v="4155551450"/>
    <s v="5677 Strong St."/>
    <s v="San Rafael"/>
    <n v="97562"/>
    <x v="1"/>
    <s v="Nelson"/>
    <s v="Valarie"/>
    <s v="Medium"/>
  </r>
  <r>
    <n v="10358"/>
    <n v="44"/>
    <n v="60.76"/>
    <n v="14"/>
    <n v="2673.44"/>
    <d v="2023-10-10T00:00:00"/>
    <n v="178"/>
    <s v="Shipped"/>
    <s v="Classic Cars"/>
    <n v="57"/>
    <n v="3.759999999999998"/>
    <s v="S24_1444"/>
    <s v="Euro Shopping Channel"/>
    <s v="(91) 555 94 44"/>
    <s v="C/ Moralzarzal, 86"/>
    <s v="Madrid"/>
    <n v="28034"/>
    <x v="8"/>
    <s v="Freyre"/>
    <s v="Diego"/>
    <s v="Small"/>
  </r>
  <r>
    <n v="10355"/>
    <n v="44"/>
    <n v="62.45"/>
    <n v="6"/>
    <n v="2747.8"/>
    <d v="2023-10-07T00:00:00"/>
    <n v="181"/>
    <s v="Shipped"/>
    <s v="Classic Cars"/>
    <n v="61"/>
    <n v="1.4500000000000028"/>
    <s v="S24_3371"/>
    <s v="Euro Shopping Channel"/>
    <s v="(91) 555 94 44"/>
    <s v="C/ Moralzarzal, 86"/>
    <s v="Madrid"/>
    <n v="28034"/>
    <x v="8"/>
    <s v="Freyre"/>
    <s v="Diego"/>
    <s v="Small"/>
  </r>
  <r>
    <n v="10350"/>
    <n v="44"/>
    <n v="117.98"/>
    <n v="1"/>
    <n v="5191.12"/>
    <d v="2023-10-02T00:00:00"/>
    <n v="186"/>
    <s v="Shipped"/>
    <s v="Vintage Cars"/>
    <n v="136"/>
    <n v="-18.019999999999996"/>
    <s v="S18_3140"/>
    <s v="Euro Shopping Channel"/>
    <s v="(91) 555 94 44"/>
    <s v="C/ Moralzarzal, 86"/>
    <s v="Madrid"/>
    <n v="28034"/>
    <x v="8"/>
    <s v="Freyre"/>
    <s v="Diego"/>
    <s v="Medium"/>
  </r>
  <r>
    <n v="10350"/>
    <n v="44"/>
    <n v="147.52000000000001"/>
    <n v="17"/>
    <n v="6490.88"/>
    <d v="2023-10-02T00:00:00"/>
    <n v="186"/>
    <s v="Shipped"/>
    <s v="Trains"/>
    <n v="58"/>
    <n v="89.52000000000001"/>
    <s v="S50_1514"/>
    <s v="Euro Shopping Channel"/>
    <s v="(91) 555 94 44"/>
    <s v="C/ Moralzarzal, 86"/>
    <s v="Madrid"/>
    <n v="28034"/>
    <x v="8"/>
    <s v="Freyre"/>
    <s v="Diego"/>
    <s v="Medium"/>
  </r>
  <r>
    <n v="10107"/>
    <n v="44"/>
    <n v="95.93"/>
    <n v="1"/>
    <n v="4220.92"/>
    <d v="2023-09-24T00:00:00"/>
    <n v="194"/>
    <s v="Shipped"/>
    <s v="Classic Cars"/>
    <n v="117"/>
    <n v="-21.069999999999993"/>
    <s v="S12_3380"/>
    <s v="Salzburg Collectables"/>
    <s v="6562-9555"/>
    <s v="Geislweg 14"/>
    <s v="Salzburg"/>
    <n v="5020"/>
    <x v="3"/>
    <s v="Pipps"/>
    <s v="Georg"/>
    <s v="Medium"/>
  </r>
  <r>
    <n v="10343"/>
    <n v="44"/>
    <n v="84.88"/>
    <n v="2"/>
    <n v="3734.72"/>
    <d v="2023-09-24T00:00:00"/>
    <n v="194"/>
    <s v="Shipped"/>
    <s v="Classic Cars"/>
    <n v="141"/>
    <n v="-56.120000000000005"/>
    <s v="S18_3685"/>
    <s v="Reims Collectables"/>
    <s v="26.47.1555"/>
    <s v="59 rue de l'Abbaye"/>
    <s v="Reims"/>
    <n v="51100"/>
    <x v="4"/>
    <s v="Henriot"/>
    <s v="Paul"/>
    <s v="Medium"/>
  </r>
  <r>
    <n v="10335"/>
    <n v="44"/>
    <n v="107.87"/>
    <n v="1"/>
    <n v="4746.28"/>
    <d v="2023-09-19T00:00:00"/>
    <n v="199"/>
    <s v="Shipped"/>
    <s v="Trucks and Buses"/>
    <n v="96"/>
    <n v="11.870000000000005"/>
    <s v="S32_1268"/>
    <s v="Mini Gifts Distributors Ltd."/>
    <n v="4155551450"/>
    <s v="5677 Strong St."/>
    <s v="San Rafael"/>
    <n v="97562"/>
    <x v="1"/>
    <s v="Nelson"/>
    <s v="Valarie"/>
    <s v="Medium"/>
  </r>
  <r>
    <n v="10331"/>
    <n v="44"/>
    <n v="110.21"/>
    <n v="14"/>
    <n v="4849.24"/>
    <d v="2023-09-17T00:00:00"/>
    <n v="201"/>
    <s v="Shipped"/>
    <s v="Classic Cars"/>
    <n v="124"/>
    <n v="-13.790000000000006"/>
    <s v="S18_1589"/>
    <s v="Motor Mint Distributors Inc."/>
    <n v="2155559857"/>
    <s v="11328 Douglas Av."/>
    <s v="Philadelphia"/>
    <n v="71270"/>
    <x v="1"/>
    <s v="Hernandez"/>
    <s v="Rosa"/>
    <s v="Medium"/>
  </r>
  <r>
    <n v="10331"/>
    <n v="44"/>
    <n v="74.040000000000006"/>
    <n v="7"/>
    <n v="3257.76"/>
    <d v="2023-09-17T00:00:00"/>
    <n v="201"/>
    <s v="Shipped"/>
    <s v="Vintage Cars"/>
    <n v="170"/>
    <n v="-95.96"/>
    <s v="S18_1749"/>
    <s v="Motor Mint Distributors Inc."/>
    <n v="2155559857"/>
    <s v="11328 Douglas Av."/>
    <s v="Philadelphia"/>
    <n v="71270"/>
    <x v="1"/>
    <s v="Hernandez"/>
    <s v="Rosa"/>
    <s v="Medium"/>
  </r>
  <r>
    <n v="10332"/>
    <n v="44"/>
    <n v="42.26"/>
    <n v="11"/>
    <n v="1859.44"/>
    <d v="2023-09-17T00:00:00"/>
    <n v="201"/>
    <s v="Shipped"/>
    <s v="Classic Cars"/>
    <n v="117"/>
    <n v="-74.740000000000009"/>
    <s v="S24_2887"/>
    <s v="AV Stores, Co."/>
    <s v="(171) 555-1555"/>
    <s v="Fauntleroy Circus"/>
    <s v="Manchester"/>
    <s v="EC2 5NT"/>
    <x v="9"/>
    <s v="Ashworth"/>
    <s v="Victoria"/>
    <s v="Small"/>
  </r>
  <r>
    <n v="10329"/>
    <n v="44"/>
    <n v="86.13"/>
    <n v="8"/>
    <n v="3789.72"/>
    <d v="2023-09-15T00:00:00"/>
    <n v="203"/>
    <s v="Shipped"/>
    <s v="Planes"/>
    <n v="49"/>
    <n v="37.129999999999995"/>
    <s v="S72_1253"/>
    <s v="Land of Toys Inc."/>
    <n v="2125557818"/>
    <s v="897 Long Airport Avenue"/>
    <s v="NYC"/>
    <n v="10022"/>
    <x v="1"/>
    <s v="Yu"/>
    <s v="Kwai"/>
    <s v="Medium"/>
  </r>
  <r>
    <n v="10325"/>
    <n v="44"/>
    <n v="121.04"/>
    <n v="5"/>
    <n v="5325.76"/>
    <d v="2023-09-05T00:00:00"/>
    <n v="213"/>
    <s v="Shipped"/>
    <s v="Classic Cars"/>
    <n v="118"/>
    <n v="3.0400000000000063"/>
    <s v="S24_4048"/>
    <s v="Baane Mini Imports"/>
    <s v="07-98 9555"/>
    <s v="Erling Skakkes gate 78"/>
    <s v="Stavern"/>
    <n v="4110"/>
    <x v="17"/>
    <s v="Bergulfsen"/>
    <s v="Jonas"/>
    <s v="Medium"/>
  </r>
  <r>
    <n v="10325"/>
    <n v="44"/>
    <n v="134.84"/>
    <n v="7"/>
    <n v="5932.96"/>
    <d v="2023-09-05T00:00:00"/>
    <n v="213"/>
    <s v="Shipped"/>
    <s v="Trains"/>
    <n v="58"/>
    <n v="76.84"/>
    <s v="S50_1514"/>
    <s v="Baane Mini Imports"/>
    <s v="07-98 9555"/>
    <s v="Erling Skakkes gate 78"/>
    <s v="Stavern"/>
    <n v="4110"/>
    <x v="17"/>
    <s v="Bergulfsen"/>
    <s v="Jonas"/>
    <s v="Medium"/>
  </r>
  <r>
    <n v="10321"/>
    <n v="44"/>
    <n v="102.04"/>
    <n v="6"/>
    <n v="4489.76"/>
    <d v="2023-09-04T00:00:00"/>
    <n v="214"/>
    <s v="Shipped"/>
    <s v="Classic Cars"/>
    <n v="124"/>
    <n v="-21.959999999999994"/>
    <s v="S18_1589"/>
    <s v="FunGiftIdeas.com"/>
    <n v="5085552555"/>
    <s v="1785 First Street"/>
    <s v="New Bedford"/>
    <n v="50553"/>
    <x v="1"/>
    <s v="Benitez"/>
    <s v="Violeta"/>
    <s v="Medium"/>
  </r>
  <r>
    <n v="10319"/>
    <n v="44"/>
    <n v="59.06"/>
    <n v="4"/>
    <n v="2598.64"/>
    <d v="2023-09-03T00:00:00"/>
    <n v="215"/>
    <s v="Shipped"/>
    <s v="Motorcycles"/>
    <n v="62"/>
    <n v="-2.9399999999999977"/>
    <s v="S18_3782"/>
    <s v="Microscale Inc."/>
    <n v="2125551957"/>
    <s v="5290 North Pendale Street"/>
    <s v="NYC"/>
    <n v="10022"/>
    <x v="1"/>
    <s v="Kuo"/>
    <s v="Kee"/>
    <s v="Small"/>
  </r>
  <r>
    <n v="10316"/>
    <n v="44"/>
    <n v="62.19"/>
    <n v="7"/>
    <n v="2736.36"/>
    <d v="2023-09-01T00:00:00"/>
    <n v="217"/>
    <s v="Shipped"/>
    <s v="Planes"/>
    <n v="74"/>
    <n v="-11.810000000000002"/>
    <s v="S700_4002"/>
    <s v="giftsbymail.co.uk"/>
    <s v="(198) 555-8888"/>
    <s v="Garden House Crowther Way"/>
    <s v="Cowes"/>
    <s v="PO31 7PJ"/>
    <x v="9"/>
    <s v="Bennett"/>
    <s v="Helen"/>
    <s v="Small"/>
  </r>
  <r>
    <n v="10314"/>
    <n v="44"/>
    <n v="53.18"/>
    <n v="11"/>
    <n v="2339.92"/>
    <d v="2023-08-22T00:00:00"/>
    <n v="227"/>
    <s v="Shipped"/>
    <s v="Classic Cars"/>
    <n v="57"/>
    <n v="-3.8200000000000003"/>
    <s v="S24_1444"/>
    <s v="Heintze Collectables"/>
    <s v="86 21 3555"/>
    <s v="Smagsloget 45"/>
    <s v="Aaarhus"/>
    <n v="8200"/>
    <x v="11"/>
    <s v="Ibsen"/>
    <s v="Palle"/>
    <s v="Small"/>
  </r>
  <r>
    <n v="10312"/>
    <n v="44"/>
    <n v="111.02"/>
    <n v="7"/>
    <n v="4884.88"/>
    <d v="2023-08-21T00:00:00"/>
    <n v="228"/>
    <s v="Shipped"/>
    <s v="Vintage Cars"/>
    <n v="97"/>
    <n v="14.019999999999996"/>
    <s v="S24_4258"/>
    <s v="Mini Gifts Distributors Ltd."/>
    <n v="4155551450"/>
    <s v="5677 Strong St."/>
    <s v="San Rafael"/>
    <n v="97562"/>
    <x v="1"/>
    <s v="Nelson"/>
    <s v="Valarie"/>
    <s v="Medium"/>
  </r>
  <r>
    <n v="10308"/>
    <n v="44"/>
    <n v="83.32"/>
    <n v="8"/>
    <n v="3666.08"/>
    <d v="2023-08-15T00:00:00"/>
    <n v="234"/>
    <s v="Shipped"/>
    <s v="Planes"/>
    <n v="72"/>
    <n v="11.319999999999993"/>
    <s v="S24_4278"/>
    <s v="Mini Classics"/>
    <n v="9145554562"/>
    <s v="3758 North Pendale Street"/>
    <s v="White Plains"/>
    <n v="24067"/>
    <x v="1"/>
    <s v="Frick"/>
    <s v="Steve"/>
    <s v="Medium"/>
  </r>
  <r>
    <n v="10304"/>
    <n v="44"/>
    <n v="39.42"/>
    <n v="15"/>
    <n v="1734.48"/>
    <d v="2023-08-11T00:00:00"/>
    <n v="238"/>
    <s v="Shipped"/>
    <s v="Vintage Cars"/>
    <n v="44"/>
    <n v="-4.5799999999999983"/>
    <s v="S24_2022"/>
    <s v="Auto Assoc. &amp; Cie."/>
    <s v="30.59.8555"/>
    <s v="67, avenue de l'Europe"/>
    <s v="Versailles"/>
    <n v="78000"/>
    <x v="4"/>
    <s v="Tonini"/>
    <s v="Daniel"/>
    <s v="Small"/>
  </r>
  <r>
    <n v="10299"/>
    <n v="44"/>
    <n v="80.55"/>
    <n v="5"/>
    <n v="3544.2"/>
    <d v="2023-07-30T00:00:00"/>
    <n v="250"/>
    <s v="Shipped"/>
    <s v="Motorcycles"/>
    <n v="81"/>
    <n v="-0.45000000000000284"/>
    <s v="S50_4713"/>
    <s v="Toys of Finland, Co."/>
    <s v="90-224 8555"/>
    <s v="Keskuskatu 45"/>
    <s v="Helsinki"/>
    <n v="21240"/>
    <x v="15"/>
    <s v="Karttunen"/>
    <s v="Matti"/>
    <s v="Medium"/>
  </r>
  <r>
    <n v="10295"/>
    <n v="44"/>
    <n v="58.55"/>
    <n v="2"/>
    <n v="2576.1999999999998"/>
    <d v="2023-07-10T00:00:00"/>
    <n v="270"/>
    <s v="Shipped"/>
    <s v="Ships"/>
    <n v="72"/>
    <n v="-13.450000000000003"/>
    <s v="S700_2610"/>
    <s v="Gifts4AllAges.com"/>
    <n v="6175559555"/>
    <s v="8616 Spinnaker Dr."/>
    <s v="Boston"/>
    <n v="51003"/>
    <x v="1"/>
    <s v="Yoshido"/>
    <s v="Juri"/>
    <s v="Small"/>
  </r>
  <r>
    <n v="10292"/>
    <n v="44"/>
    <n v="162.29"/>
    <n v="2"/>
    <n v="7140.76"/>
    <d v="2023-07-08T00:00:00"/>
    <n v="272"/>
    <s v="Shipped"/>
    <s v="Classic Cars"/>
    <n v="143"/>
    <n v="19.289999999999992"/>
    <s v="S18_4027"/>
    <s v="Land of Toys Inc."/>
    <n v="2125557818"/>
    <s v="897 Long Airport Avenue"/>
    <s v="NYC"/>
    <n v="10022"/>
    <x v="1"/>
    <s v="Yu"/>
    <s v="Kwai"/>
    <s v="Large"/>
  </r>
  <r>
    <n v="10287"/>
    <n v="44"/>
    <n v="82.39"/>
    <n v="8"/>
    <n v="3625.16"/>
    <d v="2023-06-30T00:00:00"/>
    <n v="280"/>
    <s v="Shipped"/>
    <s v="Classic Cars"/>
    <n v="77"/>
    <n v="5.3900000000000006"/>
    <s v="S18_1889"/>
    <s v="Vida Sport, Ltd"/>
    <s v="0897-034555"/>
    <s v="Grenzacherweg 237"/>
    <s v="Gensve"/>
    <n v="1203"/>
    <x v="13"/>
    <s v="Holz"/>
    <s v="Michael"/>
    <s v="Medium"/>
  </r>
  <r>
    <n v="10287"/>
    <n v="44"/>
    <n v="114.84"/>
    <n v="1"/>
    <n v="5052.96"/>
    <d v="2023-06-30T00:00:00"/>
    <n v="280"/>
    <s v="Shipped"/>
    <s v="Classic Cars"/>
    <n v="132"/>
    <n v="-17.159999999999997"/>
    <s v="S18_2870"/>
    <s v="Vida Sport, Ltd"/>
    <s v="0897-034555"/>
    <s v="Grenzacherweg 237"/>
    <s v="Gensve"/>
    <n v="1203"/>
    <x v="13"/>
    <s v="Holz"/>
    <s v="Michael"/>
    <s v="Medium"/>
  </r>
  <r>
    <n v="10107"/>
    <n v="44"/>
    <n v="159.56"/>
    <n v="9"/>
    <n v="7020.64"/>
    <d v="2023-06-19T00:00:00"/>
    <n v="291"/>
    <s v="Shipped"/>
    <s v="Classic Cars"/>
    <n v="147"/>
    <n v="12.560000000000002"/>
    <s v="S10_4962"/>
    <s v="Diecast Classics Inc."/>
    <n v="2155551555"/>
    <s v="7586 Pompton St."/>
    <s v="Allentown"/>
    <n v="70267"/>
    <x v="1"/>
    <s v="Yu"/>
    <s v="Kyung"/>
    <s v="Large"/>
  </r>
  <r>
    <n v="10281"/>
    <n v="44"/>
    <n v="59.87"/>
    <n v="14"/>
    <n v="2634.28"/>
    <d v="2023-06-19T00:00:00"/>
    <n v="291"/>
    <s v="Shipped"/>
    <s v="Vintage Cars"/>
    <n v="50"/>
    <n v="9.8699999999999974"/>
    <s v="S18_4668"/>
    <s v="Diecast Classics Inc."/>
    <n v="2155551555"/>
    <s v="7586 Pompton St."/>
    <s v="Allentown"/>
    <n v="70267"/>
    <x v="1"/>
    <s v="Yu"/>
    <s v="Kyung"/>
    <s v="Small"/>
  </r>
  <r>
    <n v="10270"/>
    <n v="44"/>
    <n v="58.36"/>
    <n v="7"/>
    <n v="2567.84"/>
    <d v="2023-05-19T00:00:00"/>
    <n v="322"/>
    <s v="Shipped"/>
    <s v="Vintage Cars"/>
    <n v="50"/>
    <n v="8.36"/>
    <s v="S18_4668"/>
    <s v="Souveniers And Things Co."/>
    <s v="+61 2 9495 8555"/>
    <s v="Monitor Money Building, 815 Pacific Hwy"/>
    <s v="Chatswood"/>
    <n v="2067"/>
    <x v="5"/>
    <s v="Huxley"/>
    <s v="Adrian"/>
    <s v="Small"/>
  </r>
  <r>
    <n v="10267"/>
    <n v="44"/>
    <n v="96.74"/>
    <n v="4"/>
    <n v="4256.5600000000004"/>
    <d v="2023-05-07T00:00:00"/>
    <n v="334"/>
    <s v="Shipped"/>
    <s v="Classic Cars"/>
    <n v="85"/>
    <n v="11.739999999999995"/>
    <s v="S24_3191"/>
    <s v="Muscle Machine Inc"/>
    <n v="2125557413"/>
    <s v="4092 Furth Circle"/>
    <s v="NYC"/>
    <n v="10022"/>
    <x v="1"/>
    <s v="Young"/>
    <s v="Jeff"/>
    <s v="Medium"/>
  </r>
  <r>
    <n v="10107"/>
    <n v="44"/>
    <n v="208.19"/>
    <n v="14"/>
    <n v="9160.36"/>
    <d v="2023-05-06T00:00:00"/>
    <n v="335"/>
    <s v="Shipped"/>
    <s v="Classic Cars"/>
    <n v="194"/>
    <n v="14.189999999999998"/>
    <s v="S12_1099"/>
    <s v="L'ordine Souveniers"/>
    <s v="0522-556555"/>
    <s v="Strada Provinciale 124"/>
    <s v="Reggio Emilia"/>
    <n v="42100"/>
    <x v="6"/>
    <s v="Moroni"/>
    <s v="Maurizio"/>
    <s v="Large"/>
  </r>
  <r>
    <n v="10262"/>
    <n v="44"/>
    <n v="94.14"/>
    <n v="13"/>
    <n v="4142.16"/>
    <d v="2023-04-24T00:00:00"/>
    <n v="347"/>
    <s v="Cancelled"/>
    <s v="Ships"/>
    <n v="90"/>
    <n v="4.1400000000000006"/>
    <s v="S700_2047"/>
    <s v="Euro Shopping Channel"/>
    <s v="(91) 555 94 44"/>
    <s v="C/ Moralzarzal, 86"/>
    <s v="Madrid"/>
    <n v="28034"/>
    <x v="8"/>
    <s v="Freyre"/>
    <s v="Diego"/>
    <s v="Medium"/>
  </r>
  <r>
    <n v="10261"/>
    <n v="44"/>
    <n v="68.67"/>
    <n v="2"/>
    <n v="3021.48"/>
    <d v="2023-04-17T00:00:00"/>
    <n v="354"/>
    <s v="Shipped"/>
    <s v="Ships"/>
    <n v="72"/>
    <n v="-3.3299999999999983"/>
    <s v="S700_2610"/>
    <s v="Quebec Home Shopping Network"/>
    <s v="(514) 555-8054"/>
    <s v="43 rue St. Laurent"/>
    <s v="Montreal"/>
    <s v="H1J 1C3"/>
    <x v="14"/>
    <s v="Fresnisre"/>
    <s v="Jean"/>
    <s v="Medium"/>
  </r>
  <r>
    <n v="10107"/>
    <n v="44"/>
    <n v="130.83000000000001"/>
    <n v="5"/>
    <n v="5756.52"/>
    <d v="2023-03-18T00:00:00"/>
    <n v="384"/>
    <s v="Shipped"/>
    <s v="Motorcycles"/>
    <n v="118"/>
    <n v="12.830000000000013"/>
    <s v="S10_2016"/>
    <s v="Tekni Collectables Inc."/>
    <n v="2015559350"/>
    <s v="7476 Moss Rd."/>
    <s v="Newark"/>
    <n v="94019"/>
    <x v="1"/>
    <s v="Brown"/>
    <s v="William"/>
    <s v="Medium"/>
  </r>
  <r>
    <n v="10250"/>
    <n v="44"/>
    <n v="137.63"/>
    <n v="3"/>
    <n v="6055.72"/>
    <d v="2023-03-11T00:00:00"/>
    <n v="391"/>
    <s v="Shipped"/>
    <s v="Planes"/>
    <n v="118"/>
    <n v="19.629999999999995"/>
    <s v="S700_2834"/>
    <s v="The Sharp Gifts Warehouse"/>
    <n v="4085553659"/>
    <s v="3086 Ingle Ln."/>
    <s v="San Jose"/>
    <n v="94217"/>
    <x v="1"/>
    <s v="Frick"/>
    <s v="Sue"/>
    <s v="Medium"/>
  </r>
  <r>
    <n v="10250"/>
    <n v="44"/>
    <n v="67.2"/>
    <n v="10"/>
    <n v="2956.8"/>
    <d v="2023-03-11T00:00:00"/>
    <n v="391"/>
    <s v="Shipped"/>
    <s v="Planes"/>
    <n v="80"/>
    <n v="-12.799999999999997"/>
    <s v="S700_3167"/>
    <s v="The Sharp Gifts Warehouse"/>
    <n v="4085553659"/>
    <s v="3086 Ingle Ln."/>
    <s v="San Jose"/>
    <n v="94217"/>
    <x v="1"/>
    <s v="Frick"/>
    <s v="Sue"/>
    <s v="Small"/>
  </r>
  <r>
    <n v="10107"/>
    <n v="44"/>
    <n v="241.05"/>
    <n v="2"/>
    <n v="10606.2"/>
    <d v="2023-03-05T00:00:00"/>
    <n v="397"/>
    <s v="Shipped"/>
    <s v="Classic Cars"/>
    <n v="207"/>
    <n v="34.050000000000011"/>
    <s v="S12_1108"/>
    <s v="Suominen Souveniers"/>
    <s v="+358 9 8045 555"/>
    <s v="Software Engineering Center, SEC Oy"/>
    <s v="Espoo"/>
    <s v="FIN-02271"/>
    <x v="15"/>
    <s v="Suominen"/>
    <s v="Kalle"/>
    <s v="Large"/>
  </r>
  <r>
    <n v="10246"/>
    <n v="44"/>
    <n v="52.6"/>
    <n v="2"/>
    <n v="2314.4"/>
    <d v="2023-03-05T00:00:00"/>
    <n v="397"/>
    <s v="Shipped"/>
    <s v="Classic Cars"/>
    <n v="57"/>
    <n v="-4.3999999999999986"/>
    <s v="S24_1444"/>
    <s v="Euro Shopping Channel"/>
    <s v="(91) 555 94 44"/>
    <s v="C/ Moralzarzal, 86"/>
    <s v="Madrid"/>
    <n v="28034"/>
    <x v="8"/>
    <s v="Freyre"/>
    <s v="Diego"/>
    <s v="Small"/>
  </r>
  <r>
    <n v="10245"/>
    <n v="44"/>
    <n v="69.16"/>
    <n v="5"/>
    <n v="3043.04"/>
    <d v="2023-03-04T00:00:00"/>
    <n v="398"/>
    <s v="Shipped"/>
    <s v="Trucks and Buses"/>
    <n v="64"/>
    <n v="5.1599999999999966"/>
    <s v="S32_3522"/>
    <s v="Super Scale Inc."/>
    <n v="2035559545"/>
    <s v="567 North Pendale Street"/>
    <s v="New Haven"/>
    <n v="97823"/>
    <x v="1"/>
    <s v="Murphy"/>
    <s v="Leslie"/>
    <s v="Medium"/>
  </r>
  <r>
    <n v="10245"/>
    <n v="44"/>
    <n v="105.2"/>
    <n v="4"/>
    <n v="4628.8"/>
    <d v="2023-03-04T00:00:00"/>
    <n v="398"/>
    <s v="Shipped"/>
    <s v="Classic Cars"/>
    <n v="101"/>
    <n v="4.2000000000000028"/>
    <s v="S700_2824"/>
    <s v="Super Scale Inc."/>
    <n v="2035559545"/>
    <s v="567 North Pendale Street"/>
    <s v="New Haven"/>
    <n v="97823"/>
    <x v="1"/>
    <s v="Murphy"/>
    <s v="Leslie"/>
    <s v="Medium"/>
  </r>
  <r>
    <n v="10241"/>
    <n v="44"/>
    <n v="155.76"/>
    <n v="12"/>
    <n v="6853.44"/>
    <d v="2023-02-13T00:00:00"/>
    <n v="417"/>
    <s v="Shipped"/>
    <s v="Classic Cars"/>
    <n v="132"/>
    <n v="23.759999999999991"/>
    <s v="S18_2870"/>
    <s v="Mini Caravy"/>
    <s v="88.60.1555"/>
    <s v="24, place Kluber"/>
    <s v="Strasbourg"/>
    <n v="67000"/>
    <x v="4"/>
    <s v="Citeaux"/>
    <s v="Frederique"/>
    <s v="Medium"/>
  </r>
  <r>
    <n v="10238"/>
    <n v="44"/>
    <n v="144.34"/>
    <n v="8"/>
    <n v="6350.96"/>
    <d v="2023-02-09T00:00:00"/>
    <n v="421"/>
    <s v="Shipped"/>
    <s v="Classic Cars"/>
    <n v="148"/>
    <n v="-3.6599999999999966"/>
    <s v="S18_4721"/>
    <s v="Danish Wholesale Imports"/>
    <s v="31 12 3555"/>
    <s v="Vinb'ltet 34"/>
    <s v="Kobenhavn"/>
    <n v="1734"/>
    <x v="11"/>
    <s v="Petersen"/>
    <s v="Jytte"/>
    <s v="Medium"/>
  </r>
  <r>
    <n v="10214"/>
    <n v="44"/>
    <n v="34.880000000000003"/>
    <n v="5"/>
    <n v="1534.72"/>
    <d v="2022-11-26T00:00:00"/>
    <n v="496"/>
    <s v="Shipped"/>
    <s v="Vintage Cars"/>
    <n v="41"/>
    <n v="-6.1199999999999974"/>
    <s v="S24_3969"/>
    <s v="Corrida Auto Replicas, Ltd"/>
    <s v="(91) 555 22 82"/>
    <s v="C/ Araquil, 67"/>
    <s v="Madrid"/>
    <n v="28023"/>
    <x v="8"/>
    <s v="Sommer"/>
    <s v="MartÂ¡n"/>
    <s v="Small"/>
  </r>
  <r>
    <n v="10207"/>
    <n v="44"/>
    <n v="160.46"/>
    <n v="6"/>
    <n v="7060.24"/>
    <d v="2022-10-09T00:00:00"/>
    <n v="544"/>
    <s v="Shipped"/>
    <s v="Classic Cars"/>
    <n v="163"/>
    <n v="-2.539999999999992"/>
    <s v="S18_2238"/>
    <s v="Diecast Collectables"/>
    <n v="6175552555"/>
    <s v="6251 Ingle Ln."/>
    <s v="Boston"/>
    <n v="51003"/>
    <x v="1"/>
    <s v="Franco"/>
    <s v="Valarie"/>
    <s v="Large"/>
  </r>
  <r>
    <n v="10107"/>
    <n v="44"/>
    <n v="82.99"/>
    <n v="9"/>
    <n v="3651.56"/>
    <d v="2022-10-02T00:00:00"/>
    <n v="551"/>
    <s v="Shipped"/>
    <s v="Classic Cars"/>
    <n v="79"/>
    <n v="3.9899999999999949"/>
    <s v="S12_3990"/>
    <s v="Euro Shopping Channel"/>
    <s v="(91) 555 94 44"/>
    <s v="C/ Moralzarzal, 86"/>
    <s v="Madrid"/>
    <n v="28034"/>
    <x v="8"/>
    <s v="Freyre"/>
    <s v="Diego"/>
    <s v="Medium"/>
  </r>
  <r>
    <n v="10195"/>
    <n v="44"/>
    <n v="66.47"/>
    <n v="3"/>
    <n v="2924.68"/>
    <d v="2022-09-25T00:00:00"/>
    <n v="558"/>
    <s v="Shipped"/>
    <s v="Classic Cars"/>
    <n v="57"/>
    <n v="9.4699999999999989"/>
    <s v="S24_1444"/>
    <s v="Mini Classics"/>
    <n v="9145554562"/>
    <s v="3758 North Pendale Street"/>
    <s v="White Plains"/>
    <n v="24067"/>
    <x v="1"/>
    <s v="Frick"/>
    <s v="Steve"/>
    <s v="Small"/>
  </r>
  <r>
    <n v="10193"/>
    <n v="44"/>
    <n v="105.52"/>
    <n v="11"/>
    <n v="4642.88"/>
    <d v="2022-09-21T00:00:00"/>
    <n v="562"/>
    <s v="Shipped"/>
    <s v="Vintage Cars"/>
    <n v="127"/>
    <n v="-21.480000000000004"/>
    <s v="S18_2325"/>
    <s v="Australian Collectables, Ltd"/>
    <s v="61-9-3844-6555"/>
    <s v="7 Allen Street"/>
    <s v="Glen Waverly"/>
    <n v="3150"/>
    <x v="5"/>
    <s v="Connery"/>
    <s v="Sean"/>
    <s v="Medium"/>
  </r>
  <r>
    <n v="10191"/>
    <n v="44"/>
    <n v="66.290000000000006"/>
    <n v="7"/>
    <n v="2916.76"/>
    <d v="2022-09-20T00:00:00"/>
    <n v="563"/>
    <s v="Shipped"/>
    <s v="Classic Cars"/>
    <n v="80"/>
    <n v="-13.709999999999994"/>
    <s v="S24_4620"/>
    <s v="Toms Spezialitten, Ltd"/>
    <s v="0221-5554327"/>
    <s v="Mehrheimerstr. 369"/>
    <s v="Koln"/>
    <n v="50739"/>
    <x v="12"/>
    <s v="Pfalzheim"/>
    <s v="Henriette"/>
    <s v="Small"/>
  </r>
  <r>
    <n v="10188"/>
    <n v="44"/>
    <n v="98.89"/>
    <n v="7"/>
    <n v="4351.16"/>
    <d v="2022-09-18T00:00:00"/>
    <n v="565"/>
    <s v="Shipped"/>
    <s v="Motorcycles"/>
    <n v="99"/>
    <n v="-0.10999999999999943"/>
    <s v="S32_1374"/>
    <s v="Herkku Gifts"/>
    <s v="+47 2267 3215"/>
    <s v="Drammen 121, PR 744 Sentrum"/>
    <s v="Bergen"/>
    <s v="N 5804"/>
    <x v="17"/>
    <s v="Oeztan"/>
    <s v="Veysel"/>
    <s v="Medium"/>
  </r>
  <r>
    <n v="10184"/>
    <n v="44"/>
    <n v="60.16"/>
    <n v="12"/>
    <n v="2647.04"/>
    <d v="2022-09-14T00:00:00"/>
    <n v="569"/>
    <s v="Shipped"/>
    <s v="Trucks and Buses"/>
    <n v="60"/>
    <n v="0.15999999999999659"/>
    <s v="S18_2432"/>
    <s v="Iberia Gift Imports, Corp."/>
    <s v="(95) 555 82 82"/>
    <s v="C/ Romero, 33"/>
    <s v="Sevilla"/>
    <n v="41101"/>
    <x v="8"/>
    <s v="Roel"/>
    <s v="Jose Pedro"/>
    <s v="Small"/>
  </r>
  <r>
    <n v="10181"/>
    <n v="44"/>
    <n v="123.14"/>
    <n v="6"/>
    <n v="5418.16"/>
    <d v="2022-09-12T00:00:00"/>
    <n v="571"/>
    <s v="Shipped"/>
    <s v="Classic Cars"/>
    <n v="141"/>
    <n v="-17.86"/>
    <s v="S18_1129"/>
    <s v="Herkku Gifts"/>
    <s v="+47 2267 3215"/>
    <s v="Drammen 121, PR 744 Sentrum"/>
    <s v="Bergen"/>
    <s v="N 5804"/>
    <x v="17"/>
    <s v="Oeztan"/>
    <s v="Veysel"/>
    <s v="Medium"/>
  </r>
  <r>
    <n v="10182"/>
    <n v="44"/>
    <n v="171.7"/>
    <n v="10"/>
    <n v="7554.8"/>
    <d v="2022-09-12T00:00:00"/>
    <n v="571"/>
    <s v="Shipped"/>
    <s v="Vintage Cars"/>
    <n v="170"/>
    <n v="1.6999999999999886"/>
    <s v="S18_1749"/>
    <s v="Mini Gifts Distributors Ltd."/>
    <n v="4155551450"/>
    <s v="5677 Strong St."/>
    <s v="San Rafael"/>
    <n v="97562"/>
    <x v="1"/>
    <s v="Nelson"/>
    <s v="Valarie"/>
    <s v="Large"/>
  </r>
  <r>
    <n v="10182"/>
    <n v="44"/>
    <n v="69.84"/>
    <n v="12"/>
    <n v="3072.96"/>
    <d v="2022-09-12T00:00:00"/>
    <n v="571"/>
    <s v="Shipped"/>
    <s v="Classic Cars"/>
    <n v="71"/>
    <n v="-1.1599999999999966"/>
    <s v="S18_4933"/>
    <s v="Mini Gifts Distributors Ltd."/>
    <n v="4155551450"/>
    <s v="5677 Strong St."/>
    <s v="San Rafael"/>
    <n v="97562"/>
    <x v="1"/>
    <s v="Nelson"/>
    <s v="Valarie"/>
    <s v="Medium"/>
  </r>
  <r>
    <n v="10180"/>
    <n v="44"/>
    <n v="126.48"/>
    <n v="2"/>
    <n v="5565.12"/>
    <d v="2022-09-11T00:00:00"/>
    <n v="572"/>
    <s v="Shipped"/>
    <s v="Classic Cars"/>
    <n v="148"/>
    <n v="-21.519999999999996"/>
    <s v="S18_4721"/>
    <s v="Daedalus Designs Imports"/>
    <s v="20.16.1555"/>
    <s v="184, chausse de Tournai"/>
    <s v="Lille"/>
    <n v="59000"/>
    <x v="4"/>
    <s v="Rance"/>
    <s v="Martine"/>
    <s v="Medium"/>
  </r>
  <r>
    <n v="10177"/>
    <n v="44"/>
    <n v="92.16"/>
    <n v="4"/>
    <n v="4055.04"/>
    <d v="2022-09-07T00:00:00"/>
    <n v="576"/>
    <s v="Shipped"/>
    <s v="Ships"/>
    <n v="100"/>
    <n v="-7.8400000000000034"/>
    <s v="S700_3505"/>
    <s v="CAF Imports"/>
    <s v="+34 913 728 555"/>
    <s v="Merchants House, 27-30 Merchant's Quay"/>
    <s v="Madrid"/>
    <n v="28023"/>
    <x v="8"/>
    <s v="Fernandez"/>
    <s v="Jesus"/>
    <s v="Medium"/>
  </r>
  <r>
    <n v="10107"/>
    <n v="44"/>
    <n v="134.63999999999999"/>
    <n v="9"/>
    <n v="5924.16"/>
    <d v="2022-08-23T00:00:00"/>
    <n v="591"/>
    <s v="Cancelled"/>
    <s v="Classic Cars"/>
    <n v="136"/>
    <n v="-1.3600000000000136"/>
    <s v="S10_4757"/>
    <s v="Scandinavian Gift Ideas"/>
    <s v="0695-34 6555"/>
    <s v="?kergatan 24"/>
    <s v="Boras"/>
    <s v="S-844 67"/>
    <x v="10"/>
    <s v="Larsson"/>
    <s v="Maria"/>
    <s v="Medium"/>
  </r>
  <r>
    <n v="10107"/>
    <n v="44"/>
    <n v="195.33"/>
    <n v="3"/>
    <n v="8594.52"/>
    <d v="2022-08-22T00:00:00"/>
    <n v="592"/>
    <s v="Shipped"/>
    <s v="Classic Cars"/>
    <n v="207"/>
    <n v="-11.669999999999987"/>
    <s v="S12_1108"/>
    <s v="Dragon Souveniers, Ltd."/>
    <s v="+65 221 7555"/>
    <s v="Bronz Sok., Bronz Apt. 3/6 Tesvikiye"/>
    <s v="Singapore"/>
    <n v="79903"/>
    <x v="0"/>
    <s v="Natividad"/>
    <s v="Eric"/>
    <s v="Large"/>
  </r>
  <r>
    <n v="10165"/>
    <n v="44"/>
    <n v="53.44"/>
    <n v="7"/>
    <n v="2351.36"/>
    <d v="2022-08-22T00:00:00"/>
    <n v="592"/>
    <s v="Shipped"/>
    <s v="Trains"/>
    <n v="62"/>
    <n v="-8.5600000000000023"/>
    <s v="S32_3207"/>
    <s v="Dragon Souveniers, Ltd."/>
    <s v="+65 221 7555"/>
    <s v="Bronz Sok., Bronz Apt. 3/6 Tesvikiye"/>
    <s v="Singapore"/>
    <n v="79903"/>
    <x v="0"/>
    <s v="Natividad"/>
    <s v="Eric"/>
    <s v="Small"/>
  </r>
  <r>
    <n v="10155"/>
    <n v="44"/>
    <n v="79.14"/>
    <n v="11"/>
    <n v="3482.16"/>
    <d v="2022-08-06T00:00:00"/>
    <n v="608"/>
    <s v="Shipped"/>
    <s v="Ships"/>
    <n v="86"/>
    <n v="-6.8599999999999994"/>
    <s v="S18_3029"/>
    <s v="Toys of Finland, Co."/>
    <s v="90-224 8555"/>
    <s v="Keskuskatu 45"/>
    <s v="Helsinki"/>
    <n v="21240"/>
    <x v="15"/>
    <s v="Karttunen"/>
    <s v="Matti"/>
    <s v="Medium"/>
  </r>
  <r>
    <n v="10155"/>
    <n v="44"/>
    <n v="77.11"/>
    <n v="4"/>
    <n v="3392.84"/>
    <d v="2022-08-06T00:00:00"/>
    <n v="608"/>
    <s v="Shipped"/>
    <s v="Planes"/>
    <n v="68"/>
    <n v="9.11"/>
    <s v="S24_3949"/>
    <s v="Toys of Finland, Co."/>
    <s v="90-224 8555"/>
    <s v="Keskuskatu 45"/>
    <s v="Helsinki"/>
    <n v="21240"/>
    <x v="15"/>
    <s v="Karttunen"/>
    <s v="Matti"/>
    <s v="Medium"/>
  </r>
  <r>
    <n v="10155"/>
    <n v="44"/>
    <n v="85.87"/>
    <n v="3"/>
    <n v="3778.28"/>
    <d v="2022-08-06T00:00:00"/>
    <n v="608"/>
    <s v="Shipped"/>
    <s v="Planes"/>
    <n v="74"/>
    <n v="11.870000000000005"/>
    <s v="S700_4002"/>
    <s v="Toys of Finland, Co."/>
    <s v="90-224 8555"/>
    <s v="Keskuskatu 45"/>
    <s v="Helsinki"/>
    <n v="21240"/>
    <x v="15"/>
    <s v="Karttunen"/>
    <s v="Matti"/>
    <s v="Medium"/>
  </r>
  <r>
    <n v="10141"/>
    <n v="44"/>
    <n v="125.01"/>
    <n v="3"/>
    <n v="5500.44"/>
    <d v="2022-06-01T00:00:00"/>
    <n v="674"/>
    <s v="Shipped"/>
    <s v="Trucks and Buses"/>
    <n v="115"/>
    <n v="10.010000000000005"/>
    <s v="S50_1392"/>
    <s v="Suominen Souveniers"/>
    <s v="+358 9 8045 555"/>
    <s v="Software Engineering Center, SEC Oy"/>
    <s v="Espoo"/>
    <s v="FIN-02271"/>
    <x v="15"/>
    <s v="Suominen"/>
    <s v="Kalle"/>
    <s v="Medium"/>
  </r>
  <r>
    <n v="10137"/>
    <n v="44"/>
    <n v="99.55"/>
    <n v="2"/>
    <n v="4380.2"/>
    <d v="2022-05-10T00:00:00"/>
    <n v="696"/>
    <s v="Shipped"/>
    <s v="Classic Cars"/>
    <n v="124"/>
    <n v="-24.450000000000003"/>
    <s v="S18_1589"/>
    <s v="Reims Collectables"/>
    <s v="26.47.1555"/>
    <s v="59 rue de l'Abbaye"/>
    <s v="Reims"/>
    <n v="51100"/>
    <x v="4"/>
    <s v="Henriot"/>
    <s v="Paul"/>
    <s v="Medium"/>
  </r>
  <r>
    <n v="10135"/>
    <n v="44"/>
    <n v="96"/>
    <n v="15"/>
    <n v="4224"/>
    <d v="2022-05-02T00:00:00"/>
    <n v="704"/>
    <s v="Shipped"/>
    <s v="Motorcycles"/>
    <n v="81"/>
    <n v="15"/>
    <s v="S50_4713"/>
    <s v="Mini Gifts Distributors Ltd."/>
    <n v="4155551450"/>
    <s v="5677 Strong St."/>
    <s v="San Rafael"/>
    <n v="97562"/>
    <x v="1"/>
    <s v="Nelson"/>
    <s v="Valarie"/>
    <s v="Medium"/>
  </r>
  <r>
    <n v="10121"/>
    <n v="44"/>
    <n v="74.849999999999994"/>
    <n v="1"/>
    <n v="3293.4"/>
    <d v="2022-03-07T00:00:00"/>
    <n v="760"/>
    <s v="Shipped"/>
    <s v="Motorcycles"/>
    <n v="81"/>
    <n v="-6.1500000000000057"/>
    <s v="S50_4713"/>
    <s v="Reims Collectables"/>
    <s v="26.47.1555"/>
    <s v="59 rue de l'Abbaye"/>
    <s v="Reims"/>
    <n v="51100"/>
    <x v="4"/>
    <s v="Henriot"/>
    <s v="Paul"/>
    <s v="Medium"/>
  </r>
  <r>
    <n v="10115"/>
    <n v="44"/>
    <n v="126.56"/>
    <n v="1"/>
    <n v="5568.64"/>
    <d v="2022-02-04T00:00:00"/>
    <n v="791"/>
    <s v="Shipped"/>
    <s v="Classic Cars"/>
    <n v="118"/>
    <n v="8.5600000000000023"/>
    <s v="S24_4048"/>
    <s v="Classic Legends Inc."/>
    <n v="2125558493"/>
    <s v="5905 Pompton St."/>
    <s v="NYC"/>
    <n v="10022"/>
    <x v="1"/>
    <s v="Hernandez"/>
    <s v="Maria"/>
    <s v="Medium"/>
  </r>
  <r>
    <n v="10108"/>
    <n v="44"/>
    <n v="126.48"/>
    <n v="11"/>
    <n v="5565.12"/>
    <d v="2022-01-03T00:00:00"/>
    <n v="823"/>
    <s v="Shipped"/>
    <s v="Classic Cars"/>
    <n v="148"/>
    <n v="-21.519999999999996"/>
    <s v="S18_4721"/>
    <s v="Cruz &amp; Sons Co."/>
    <s v="+63 2 555 3587"/>
    <s v="15 McCallum Street - NatWest Center #13-03"/>
    <s v="Makati City"/>
    <s v="1227 MM"/>
    <x v="18"/>
    <s v="Cruz"/>
    <s v="Arnold"/>
    <s v="Medium"/>
  </r>
  <r>
    <n v="10106"/>
    <n v="44"/>
    <n v="74.400000000000006"/>
    <n v="8"/>
    <n v="3273.6"/>
    <d v="2021-12-17T00:00:00"/>
    <n v="840"/>
    <s v="Shipped"/>
    <s v="Planes"/>
    <n v="80"/>
    <n v="-5.5999999999999943"/>
    <s v="S700_3167"/>
    <s v="Rovelli Gifts"/>
    <s v="035-640555"/>
    <s v="Via Ludovico il Moro 22"/>
    <s v="Bergamo"/>
    <n v="24100"/>
    <x v="6"/>
    <s v="Rovelli"/>
    <s v="Giovanni"/>
    <s v="Medium"/>
  </r>
  <r>
    <n v="10105"/>
    <n v="44"/>
    <n v="72.58"/>
    <n v="4"/>
    <n v="3193.52"/>
    <d v="2021-12-11T00:00:00"/>
    <n v="846"/>
    <s v="Shipped"/>
    <s v="Vintage Cars"/>
    <n v="88"/>
    <n v="-15.420000000000002"/>
    <s v="S24_3151"/>
    <s v="Danish Wholesale Imports"/>
    <s v="31 12 3555"/>
    <s v="Vinb'ltet 34"/>
    <s v="Kobenhavn"/>
    <n v="1734"/>
    <x v="11"/>
    <s v="Petersen"/>
    <s v="Jytte"/>
    <s v="Medium"/>
  </r>
  <r>
    <n v="10104"/>
    <n v="44"/>
    <n v="39.6"/>
    <n v="10"/>
    <n v="1742.4"/>
    <d v="2021-12-01T00:00:00"/>
    <n v="856"/>
    <s v="Shipped"/>
    <s v="Classic Cars"/>
    <n v="35"/>
    <n v="4.6000000000000014"/>
    <s v="S24_2840"/>
    <s v="Euro Shopping Channel"/>
    <s v="(91) 555 94 44"/>
    <s v="C/ Moralzarzal, 86"/>
    <s v="Madrid"/>
    <n v="28034"/>
    <x v="8"/>
    <s v="Freyre"/>
    <s v="Diego"/>
    <s v="Small"/>
  </r>
  <r>
    <n v="10420"/>
    <n v="45"/>
    <n v="110.6"/>
    <n v="2"/>
    <n v="4977"/>
    <d v="2024-03-29T00:00:00"/>
    <n v="7"/>
    <s v="In Process"/>
    <s v="Vintage Cars"/>
    <n v="127"/>
    <n v="-16.400000000000006"/>
    <s v="S18_2325"/>
    <s v="Souveniers And Things Co."/>
    <s v="+61 2 9495 8555"/>
    <s v="Monitor Money Building, 815 Pacific Hwy"/>
    <s v="Chatswood"/>
    <n v="2067"/>
    <x v="5"/>
    <s v="Huxley"/>
    <s v="Adrian"/>
    <s v="Medium"/>
  </r>
  <r>
    <n v="10420"/>
    <n v="45"/>
    <n v="26.88"/>
    <n v="1"/>
    <n v="1209.5999999999999"/>
    <d v="2024-03-29T00:00:00"/>
    <n v="7"/>
    <s v="In Process"/>
    <s v="Vintage Cars"/>
    <n v="33"/>
    <n v="-6.120000000000001"/>
    <s v="S24_1937"/>
    <s v="Souveniers And Things Co."/>
    <s v="+61 2 9495 8555"/>
    <s v="Monitor Money Building, 815 Pacific Hwy"/>
    <s v="Chatswood"/>
    <n v="2067"/>
    <x v="5"/>
    <s v="Huxley"/>
    <s v="Adrian"/>
    <s v="Small"/>
  </r>
  <r>
    <n v="10107"/>
    <n v="45"/>
    <n v="130.83000000000001"/>
    <n v="5"/>
    <n v="5887.35"/>
    <d v="2024-03-13T00:00:00"/>
    <n v="23"/>
    <s v="Disputed"/>
    <s v="Motorcycles"/>
    <n v="118"/>
    <n v="12.830000000000013"/>
    <s v="S10_2016"/>
    <s v="Euro Shopping Channel"/>
    <s v="(91) 555 94 44"/>
    <s v="C/ Moralzarzal, 86"/>
    <s v="Madrid"/>
    <n v="28034"/>
    <x v="8"/>
    <s v="Freyre"/>
    <s v="Diego"/>
    <s v="Medium"/>
  </r>
  <r>
    <n v="10416"/>
    <n v="45"/>
    <n v="105.88"/>
    <n v="2"/>
    <n v="4764.6000000000004"/>
    <d v="2024-03-10T00:00:00"/>
    <n v="26"/>
    <s v="Shipped"/>
    <s v="Motorcycles"/>
    <n v="99"/>
    <n v="6.8799999999999955"/>
    <s v="S32_1374"/>
    <s v="L'ordine Souveniers"/>
    <s v="0522-556555"/>
    <s v="Strada Provinciale 124"/>
    <s v="Reggio Emilia"/>
    <n v="42100"/>
    <x v="6"/>
    <s v="Moroni"/>
    <s v="Maurizio"/>
    <s v="Medium"/>
  </r>
  <r>
    <n v="10403"/>
    <n v="45"/>
    <n v="115.32"/>
    <n v="5"/>
    <n v="5189.3999999999996"/>
    <d v="2024-02-08T00:00:00"/>
    <n v="57"/>
    <s v="Shipped"/>
    <s v="Motorcycles"/>
    <n v="102"/>
    <n v="13.319999999999993"/>
    <s v="S32_4485"/>
    <s v="UK Collectables, Ltd."/>
    <s v="(171) 555-2282"/>
    <s v="Berkeley Gardens 12  Brewery"/>
    <s v="Liverpool"/>
    <s v="WX1 6LT"/>
    <x v="9"/>
    <s v="Devon"/>
    <s v="Elizabeth"/>
    <s v="Medium"/>
  </r>
  <r>
    <n v="10107"/>
    <n v="45"/>
    <n v="129.63999999999999"/>
    <n v="1"/>
    <n v="5833.8"/>
    <d v="2024-02-07T00:00:00"/>
    <n v="58"/>
    <s v="Shipped"/>
    <s v="Motorcycles"/>
    <n v="118"/>
    <n v="11.639999999999986"/>
    <s v="S10_2016"/>
    <s v="Auto Canal Petit"/>
    <s v="(1) 47.55.6555"/>
    <s v="25, rue Lauriston"/>
    <s v="Paris"/>
    <n v="75016"/>
    <x v="4"/>
    <s v="Perrier"/>
    <s v="Dominique"/>
    <s v="Medium"/>
  </r>
  <r>
    <n v="10398"/>
    <n v="45"/>
    <n v="106.93"/>
    <n v="17"/>
    <n v="4811.8500000000004"/>
    <d v="2024-01-30T00:00:00"/>
    <n v="66"/>
    <s v="Shipped"/>
    <s v="Vintage Cars"/>
    <n v="105"/>
    <n v="1.9300000000000068"/>
    <s v="S18_3856"/>
    <s v="Reims Collectables"/>
    <s v="26.47.1555"/>
    <s v="59 rue de l'Abbaye"/>
    <s v="Reims"/>
    <n v="51100"/>
    <x v="4"/>
    <s v="Henriot"/>
    <s v="Paul"/>
    <s v="Medium"/>
  </r>
  <r>
    <n v="10398"/>
    <n v="45"/>
    <n v="78.25"/>
    <n v="14"/>
    <n v="3521.25"/>
    <d v="2024-01-30T00:00:00"/>
    <n v="66"/>
    <s v="Shipped"/>
    <s v="Planes"/>
    <n v="72"/>
    <n v="6.25"/>
    <s v="S24_4278"/>
    <s v="Reims Collectables"/>
    <s v="26.47.1555"/>
    <s v="59 rue de l'Abbaye"/>
    <s v="Reims"/>
    <n v="51100"/>
    <x v="4"/>
    <s v="Henriot"/>
    <s v="Paul"/>
    <s v="Medium"/>
  </r>
  <r>
    <n v="10396"/>
    <n v="45"/>
    <n v="105.32"/>
    <n v="5"/>
    <n v="4739.3999999999996"/>
    <d v="2024-01-23T00:00:00"/>
    <n v="73"/>
    <s v="Shipped"/>
    <s v="Vintage Cars"/>
    <n v="87"/>
    <n v="18.319999999999993"/>
    <s v="S18_4522"/>
    <s v="Mini Gifts Distributors Ltd."/>
    <n v="4155551450"/>
    <s v="5677 Strong St."/>
    <s v="San Rafael"/>
    <n v="97562"/>
    <x v="1"/>
    <s v="Nelson"/>
    <s v="Valarie"/>
    <s v="Medium"/>
  </r>
  <r>
    <n v="10395"/>
    <n v="45"/>
    <n v="199.49"/>
    <n v="3"/>
    <n v="8977.0499999999993"/>
    <d v="2024-01-17T00:00:00"/>
    <n v="79"/>
    <s v="Shipped"/>
    <s v="Trains"/>
    <n v="58"/>
    <n v="141.49"/>
    <s v="S50_1514"/>
    <s v="Lyon Souveniers"/>
    <s v="+33 1 46 62 7555"/>
    <s v="27 rue du Colonel Pierre Avia"/>
    <s v="Paris"/>
    <n v="75508"/>
    <x v="4"/>
    <s v="Da Cunha"/>
    <s v="Daniel"/>
    <s v="Large"/>
  </r>
  <r>
    <n v="10390"/>
    <n v="45"/>
    <n v="150.29"/>
    <n v="8"/>
    <n v="6763.05"/>
    <d v="2024-01-04T00:00:00"/>
    <n v="92"/>
    <s v="Shipped"/>
    <s v="Classic Cars"/>
    <n v="140"/>
    <n v="10.289999999999992"/>
    <s v="S24_3856"/>
    <s v="Mini Gifts Distributors Ltd."/>
    <n v="4155551450"/>
    <s v="5677 Strong St."/>
    <s v="San Rafael"/>
    <n v="97562"/>
    <x v="1"/>
    <s v="Nelson"/>
    <s v="Valarie"/>
    <s v="Medium"/>
  </r>
  <r>
    <n v="10390"/>
    <n v="45"/>
    <n v="48.98"/>
    <n v="12"/>
    <n v="2204.1"/>
    <d v="2024-01-04T00:00:00"/>
    <n v="92"/>
    <s v="Shipped"/>
    <s v="Motorcycles"/>
    <n v="102"/>
    <n v="-53.02"/>
    <s v="S32_4485"/>
    <s v="Mini Gifts Distributors Ltd."/>
    <n v="4155551450"/>
    <s v="5677 Strong St."/>
    <s v="San Rafael"/>
    <n v="97562"/>
    <x v="1"/>
    <s v="Nelson"/>
    <s v="Valarie"/>
    <s v="Small"/>
  </r>
  <r>
    <n v="10389"/>
    <n v="45"/>
    <n v="102.17"/>
    <n v="1"/>
    <n v="4597.6499999999996"/>
    <d v="2024-01-03T00:00:00"/>
    <n v="93"/>
    <s v="Shipped"/>
    <s v="Motorcycles"/>
    <n v="112"/>
    <n v="-9.8299999999999983"/>
    <s v="S24_1578"/>
    <s v="Scandinavian Gift Ideas"/>
    <s v="0695-34 6555"/>
    <s v="?kergatan 24"/>
    <s v="Boras"/>
    <s v="S-844 67"/>
    <x v="10"/>
    <s v="Larsson"/>
    <s v="Maria"/>
    <s v="Medium"/>
  </r>
  <r>
    <n v="10386"/>
    <n v="45"/>
    <n v="92.08"/>
    <n v="2"/>
    <n v="4143.6000000000004"/>
    <d v="2024-01-01T00:00:00"/>
    <n v="95"/>
    <s v="Resolved"/>
    <s v="Ships"/>
    <n v="100"/>
    <n v="-7.9200000000000017"/>
    <s v="S700_3505"/>
    <s v="Euro Shopping Channel"/>
    <s v="(91) 555 94 44"/>
    <s v="C/ Moralzarzal, 86"/>
    <s v="Madrid"/>
    <n v="28034"/>
    <x v="8"/>
    <s v="Freyre"/>
    <s v="Diego"/>
    <s v="Medium"/>
  </r>
  <r>
    <n v="10107"/>
    <n v="45"/>
    <n v="76"/>
    <n v="7"/>
    <n v="3420"/>
    <d v="2023-12-03T00:00:00"/>
    <n v="124"/>
    <s v="Shipped"/>
    <s v="Classic Cars"/>
    <n v="194"/>
    <n v="-118"/>
    <s v="S12_1099"/>
    <s v="La Rochelle Gifts"/>
    <s v="40.67.8555"/>
    <s v="67, rue des Cinquante Otages"/>
    <s v="Nantes"/>
    <n v="44000"/>
    <x v="4"/>
    <s v="Labrune"/>
    <s v="Janine"/>
    <s v="Medium"/>
  </r>
  <r>
    <n v="10373"/>
    <n v="45"/>
    <n v="55.62"/>
    <n v="17"/>
    <n v="2502.9"/>
    <d v="2023-12-01T00:00:00"/>
    <n v="126"/>
    <s v="Shipped"/>
    <s v="Planes"/>
    <n v="74"/>
    <n v="-18.380000000000003"/>
    <s v="S700_4002"/>
    <s v="Oulu Toy Supplies, Inc."/>
    <s v="981-443655"/>
    <s v="Torikatu 38"/>
    <s v="Oulu"/>
    <n v="90110"/>
    <x v="15"/>
    <s v="Koskitalo"/>
    <s v="Pirkko"/>
    <s v="Small"/>
  </r>
  <r>
    <n v="10371"/>
    <n v="45"/>
    <n v="123.24"/>
    <n v="8"/>
    <n v="5545.8"/>
    <d v="2023-11-23T00:00:00"/>
    <n v="134"/>
    <s v="Shipped"/>
    <s v="Classic Cars"/>
    <n v="35"/>
    <n v="88.24"/>
    <s v="S24_2840"/>
    <s v="Mini Gifts Distributors Ltd."/>
    <n v="4155551450"/>
    <s v="5677 Strong St."/>
    <s v="San Rafael"/>
    <n v="97562"/>
    <x v="1"/>
    <s v="Nelson"/>
    <s v="Valarie"/>
    <s v="Medium"/>
  </r>
  <r>
    <n v="10369"/>
    <n v="45"/>
    <n v="73.08"/>
    <n v="4"/>
    <n v="3288.6"/>
    <d v="2023-11-20T00:00:00"/>
    <n v="137"/>
    <s v="Shipped"/>
    <s v="Vintage Cars"/>
    <n v="99"/>
    <n v="-25.92"/>
    <s v="S18_3320"/>
    <s v="Collectables For Less Inc."/>
    <n v="6175558555"/>
    <s v="7825 Douglas Av."/>
    <s v="Brickhaven"/>
    <n v="58339"/>
    <x v="1"/>
    <s v="Nelson"/>
    <s v="Allen"/>
    <s v="Medium"/>
  </r>
  <r>
    <n v="10367"/>
    <n v="45"/>
    <n v="197.44"/>
    <n v="4"/>
    <n v="8884.7999999999993"/>
    <d v="2023-11-12T00:00:00"/>
    <n v="145"/>
    <s v="Resolved"/>
    <s v="Vintage Cars"/>
    <n v="60"/>
    <n v="137.44"/>
    <s v="S18_2248"/>
    <s v="Toys4GrownUps.com"/>
    <n v="6265557265"/>
    <s v="78934 Hillside Dr."/>
    <s v="Pasadena"/>
    <n v="90003"/>
    <x v="1"/>
    <s v="Young"/>
    <s v="Julie"/>
    <s v="Large"/>
  </r>
  <r>
    <n v="10347"/>
    <n v="45"/>
    <n v="109.96"/>
    <n v="11"/>
    <n v="4948.2"/>
    <d v="2023-09-29T00:00:00"/>
    <n v="189"/>
    <s v="Shipped"/>
    <s v="Vintage Cars"/>
    <n v="104"/>
    <n v="5.9599999999999937"/>
    <s v="S18_3136"/>
    <s v="Australian Collectors, Co."/>
    <s v="03 9520 4555"/>
    <s v="636 St Kilda Road"/>
    <s v="Melbourne"/>
    <n v="3004"/>
    <x v="5"/>
    <s v="Ferguson"/>
    <s v="Peter"/>
    <s v="Medium"/>
  </r>
  <r>
    <n v="10347"/>
    <n v="45"/>
    <n v="130.77000000000001"/>
    <n v="4"/>
    <n v="5884.65"/>
    <d v="2023-09-29T00:00:00"/>
    <n v="189"/>
    <s v="Shipped"/>
    <s v="Trucks and Buses"/>
    <n v="121"/>
    <n v="9.7700000000000102"/>
    <s v="S18_4600"/>
    <s v="Australian Collectors, Co."/>
    <s v="03 9520 4555"/>
    <s v="636 St Kilda Road"/>
    <s v="Melbourne"/>
    <n v="3004"/>
    <x v="5"/>
    <s v="Ferguson"/>
    <s v="Peter"/>
    <s v="Medium"/>
  </r>
  <r>
    <n v="10344"/>
    <n v="45"/>
    <n v="170"/>
    <n v="1"/>
    <n v="7650"/>
    <d v="2023-09-25T00:00:00"/>
    <n v="193"/>
    <s v="Shipped"/>
    <s v="Vintage Cars"/>
    <n v="170"/>
    <n v="0"/>
    <s v="S18_1749"/>
    <s v="Marseille Mini Autos"/>
    <s v="91.24.4555"/>
    <s v="12, rue des Bouchers"/>
    <s v="Marseille"/>
    <n v="13008"/>
    <x v="4"/>
    <s v="Lebihan"/>
    <s v="Laurence"/>
    <s v="Large"/>
  </r>
  <r>
    <n v="10107"/>
    <n v="45"/>
    <n v="79.650000000000006"/>
    <n v="2"/>
    <n v="3584.25"/>
    <d v="2023-09-24T00:00:00"/>
    <n v="194"/>
    <s v="Shipped"/>
    <s v="Classic Cars"/>
    <n v="194"/>
    <n v="-114.35"/>
    <s v="S12_1099"/>
    <s v="Salzburg Collectables"/>
    <s v="6562-9555"/>
    <s v="Geislweg 14"/>
    <s v="Salzburg"/>
    <n v="5020"/>
    <x v="3"/>
    <s v="Pipps"/>
    <s v="Georg"/>
    <s v="Medium"/>
  </r>
  <r>
    <n v="10339"/>
    <n v="45"/>
    <n v="96.92"/>
    <n v="11"/>
    <n v="4361.3999999999996"/>
    <d v="2023-09-23T00:00:00"/>
    <n v="195"/>
    <s v="Shipped"/>
    <s v="Planes"/>
    <n v="68"/>
    <n v="28.92"/>
    <s v="S24_3949"/>
    <s v="Tokyo Collectables, Ltd"/>
    <s v="+81 3 3584 0555"/>
    <s v="2-2-8 Roppongi"/>
    <s v="Minato-ku"/>
    <s v="106-0032"/>
    <x v="7"/>
    <s v="Shimamura"/>
    <s v="Akiko"/>
    <s v="Medium"/>
  </r>
  <r>
    <n v="10338"/>
    <n v="45"/>
    <n v="122.81"/>
    <n v="2"/>
    <n v="5526.45"/>
    <d v="2023-09-22T00:00:00"/>
    <n v="196"/>
    <s v="Shipped"/>
    <s v="Vintage Cars"/>
    <n v="105"/>
    <n v="17.810000000000002"/>
    <s v="S18_3856"/>
    <s v="Royale Belge"/>
    <s v="(071) 23 67 2555"/>
    <s v="Boulevard Tirou, 255"/>
    <s v="Charleroi"/>
    <s v="B-6000"/>
    <x v="2"/>
    <s v="Cartrain"/>
    <s v="Pascale"/>
    <s v="Medium"/>
  </r>
  <r>
    <n v="10336"/>
    <n v="45"/>
    <n v="132.72"/>
    <n v="4"/>
    <n v="5972.4"/>
    <d v="2023-09-20T00:00:00"/>
    <n v="198"/>
    <s v="Shipped"/>
    <s v="Classic Cars"/>
    <n v="57"/>
    <n v="75.72"/>
    <s v="S24_1444"/>
    <s v="La Corne D'abondance, Co."/>
    <s v="(1) 42.34.2555"/>
    <s v="265, boulevard Charonne"/>
    <s v="Paris"/>
    <n v="75012"/>
    <x v="4"/>
    <s v="Bertrand"/>
    <s v="Marie"/>
    <s v="Medium"/>
  </r>
  <r>
    <n v="10332"/>
    <n v="45"/>
    <n v="81.91"/>
    <n v="6"/>
    <n v="3685.95"/>
    <d v="2023-09-17T00:00:00"/>
    <n v="201"/>
    <s v="Shipped"/>
    <s v="Vintage Cars"/>
    <n v="33"/>
    <n v="48.91"/>
    <s v="S24_1937"/>
    <s v="AV Stores, Co."/>
    <s v="(171) 555-1555"/>
    <s v="Fauntleroy Circus"/>
    <s v="Manchester"/>
    <s v="EC2 5NT"/>
    <x v="9"/>
    <s v="Ashworth"/>
    <s v="Victoria"/>
    <s v="Medium"/>
  </r>
  <r>
    <n v="10332"/>
    <n v="45"/>
    <n v="34.19"/>
    <n v="12"/>
    <n v="1538.55"/>
    <d v="2023-09-17T00:00:00"/>
    <n v="201"/>
    <s v="Shipped"/>
    <s v="Classic Cars"/>
    <n v="85"/>
    <n v="-50.81"/>
    <s v="S24_3191"/>
    <s v="AV Stores, Co."/>
    <s v="(171) 555-1555"/>
    <s v="Fauntleroy Circus"/>
    <s v="Manchester"/>
    <s v="EC2 5NT"/>
    <x v="9"/>
    <s v="Ashworth"/>
    <s v="Victoria"/>
    <s v="Small"/>
  </r>
  <r>
    <n v="10329"/>
    <n v="45"/>
    <n v="63.91"/>
    <n v="11"/>
    <n v="2875.95"/>
    <d v="2023-09-15T00:00:00"/>
    <n v="203"/>
    <s v="Shipped"/>
    <s v="Motorcycles"/>
    <n v="99"/>
    <n v="-35.090000000000003"/>
    <s v="S32_1374"/>
    <s v="Land of Toys Inc."/>
    <n v="2125557818"/>
    <s v="897 Long Airport Avenue"/>
    <s v="NYC"/>
    <n v="10022"/>
    <x v="1"/>
    <s v="Yu"/>
    <s v="Kwai"/>
    <s v="Small"/>
  </r>
  <r>
    <n v="10327"/>
    <n v="45"/>
    <n v="106.26"/>
    <n v="8"/>
    <n v="4781.7"/>
    <d v="2023-09-10T00:00:00"/>
    <n v="208"/>
    <s v="Resolved"/>
    <s v="Planes"/>
    <n v="84"/>
    <n v="22.260000000000005"/>
    <s v="S18_2581"/>
    <s v="Danish Wholesale Imports"/>
    <s v="31 12 3555"/>
    <s v="Vinb'ltet 34"/>
    <s v="Kobenhavn"/>
    <n v="1734"/>
    <x v="11"/>
    <s v="Petersen"/>
    <s v="Jytte"/>
    <s v="Medium"/>
  </r>
  <r>
    <n v="10319"/>
    <n v="45"/>
    <n v="175.58"/>
    <n v="3"/>
    <n v="7901.1"/>
    <d v="2023-09-03T00:00:00"/>
    <n v="215"/>
    <s v="Shipped"/>
    <s v="Classic Cars"/>
    <n v="148"/>
    <n v="27.580000000000013"/>
    <s v="S18_4721"/>
    <s v="Microscale Inc."/>
    <n v="2125551957"/>
    <s v="5290 North Pendale Street"/>
    <s v="NYC"/>
    <n v="10022"/>
    <x v="1"/>
    <s v="Kuo"/>
    <s v="Kee"/>
    <s v="Large"/>
  </r>
  <r>
    <n v="10319"/>
    <n v="45"/>
    <n v="77.290000000000006"/>
    <n v="6"/>
    <n v="3478.05"/>
    <d v="2023-09-03T00:00:00"/>
    <n v="215"/>
    <s v="Shipped"/>
    <s v="Motorcycles"/>
    <n v="81"/>
    <n v="-3.7099999999999937"/>
    <s v="S50_4713"/>
    <s v="Microscale Inc."/>
    <n v="2125551957"/>
    <s v="5290 North Pendale Street"/>
    <s v="NYC"/>
    <n v="10022"/>
    <x v="1"/>
    <s v="Kuo"/>
    <s v="Kee"/>
    <s v="Medium"/>
  </r>
  <r>
    <n v="10107"/>
    <n v="45"/>
    <n v="123.7"/>
    <n v="4"/>
    <n v="5566.5"/>
    <d v="2023-09-02T00:00:00"/>
    <n v="216"/>
    <s v="Shipped"/>
    <s v="Motorcycles"/>
    <n v="118"/>
    <n v="5.7000000000000028"/>
    <s v="S10_2016"/>
    <s v="Diecast Classics Inc."/>
    <n v="2155551555"/>
    <s v="7586 Pompton St."/>
    <s v="Allentown"/>
    <n v="70267"/>
    <x v="1"/>
    <s v="Yu"/>
    <s v="Kyung"/>
    <s v="Medium"/>
  </r>
  <r>
    <n v="10316"/>
    <n v="45"/>
    <n v="93.24"/>
    <n v="13"/>
    <n v="4195.8"/>
    <d v="2023-09-01T00:00:00"/>
    <n v="217"/>
    <s v="Shipped"/>
    <s v="Ships"/>
    <n v="90"/>
    <n v="3.2399999999999949"/>
    <s v="S700_2047"/>
    <s v="giftsbymail.co.uk"/>
    <s v="(198) 555-8888"/>
    <s v="Garden House Crowther Way"/>
    <s v="Cowes"/>
    <s v="PO31 7PJ"/>
    <x v="9"/>
    <s v="Bennett"/>
    <s v="Helen"/>
    <s v="Medium"/>
  </r>
  <r>
    <n v="10107"/>
    <n v="45"/>
    <n v="137.46"/>
    <n v="14"/>
    <n v="6185.7"/>
    <d v="2023-08-22T00:00:00"/>
    <n v="227"/>
    <s v="Shipped"/>
    <s v="Trucks and Buses"/>
    <n v="118"/>
    <n v="19.460000000000008"/>
    <s v="S12_4473"/>
    <s v="Heintze Collectables"/>
    <s v="86 21 3555"/>
    <s v="Smagsloget 45"/>
    <s v="Aaarhus"/>
    <n v="8200"/>
    <x v="11"/>
    <s v="Ibsen"/>
    <s v="Palle"/>
    <s v="Medium"/>
  </r>
  <r>
    <n v="10311"/>
    <n v="45"/>
    <n v="49.3"/>
    <n v="8"/>
    <n v="2218.5"/>
    <d v="2023-08-16T00:00:00"/>
    <n v="233"/>
    <s v="Shipped"/>
    <s v="Classic Cars"/>
    <n v="50"/>
    <n v="-0.70000000000000284"/>
    <s v="S24_1628"/>
    <s v="Euro Shopping Channel"/>
    <s v="(91) 555 94 44"/>
    <s v="C/ Moralzarzal, 86"/>
    <s v="Madrid"/>
    <n v="28034"/>
    <x v="8"/>
    <s v="Freyre"/>
    <s v="Diego"/>
    <s v="Small"/>
  </r>
  <r>
    <n v="10310"/>
    <n v="45"/>
    <n v="122.17"/>
    <n v="5"/>
    <n v="5497.65"/>
    <d v="2023-08-16T00:00:00"/>
    <n v="233"/>
    <s v="Shipped"/>
    <s v="Classic Cars"/>
    <n v="140"/>
    <n v="-17.829999999999998"/>
    <s v="S24_3856"/>
    <s v="Toms Spezialitten, Ltd"/>
    <s v="0221-5554327"/>
    <s v="Mehrheimerstr. 369"/>
    <s v="Koln"/>
    <n v="50739"/>
    <x v="12"/>
    <s v="Pfalzheim"/>
    <s v="Henriette"/>
    <s v="Medium"/>
  </r>
  <r>
    <n v="10305"/>
    <n v="45"/>
    <n v="61.85"/>
    <n v="2"/>
    <n v="2783.25"/>
    <d v="2023-08-13T00:00:00"/>
    <n v="236"/>
    <s v="Shipped"/>
    <s v="Classic Cars"/>
    <n v="57"/>
    <n v="4.8500000000000014"/>
    <s v="S24_1444"/>
    <s v="Marta's Replicas Co."/>
    <n v="6175558555"/>
    <s v="39323 Spinnaker Dr."/>
    <s v="Cambridge"/>
    <n v="51247"/>
    <x v="1"/>
    <s v="Hernandez"/>
    <s v="Marta"/>
    <s v="Small"/>
  </r>
  <r>
    <n v="10294"/>
    <n v="45"/>
    <n v="104.28"/>
    <n v="1"/>
    <n v="4692.6000000000004"/>
    <d v="2023-07-10T00:00:00"/>
    <n v="270"/>
    <s v="Shipped"/>
    <s v="Ships"/>
    <n v="99"/>
    <n v="5.2800000000000011"/>
    <s v="S700_3962"/>
    <s v="Online Mini Collectables"/>
    <n v="6175557555"/>
    <s v="7635 Spinnaker Dr."/>
    <s v="Brickhaven"/>
    <n v="58339"/>
    <x v="1"/>
    <s v="Barajas"/>
    <s v="Miguel"/>
    <s v="Medium"/>
  </r>
  <r>
    <n v="10107"/>
    <n v="45"/>
    <n v="183.4"/>
    <n v="7"/>
    <n v="8253"/>
    <d v="2023-07-09T00:00:00"/>
    <n v="271"/>
    <s v="Shipped"/>
    <s v="Classic Cars"/>
    <n v="173"/>
    <n v="10.400000000000006"/>
    <s v="S12_3891"/>
    <s v="Amica Models &amp; Co."/>
    <s v="011-4988555"/>
    <s v="Via Monte Bianco 34"/>
    <s v="Torino"/>
    <n v="10100"/>
    <x v="6"/>
    <s v="Accorti"/>
    <s v="Paolo"/>
    <s v="Large"/>
  </r>
  <r>
    <n v="10290"/>
    <n v="45"/>
    <n v="114.92"/>
    <n v="1"/>
    <n v="5171.3999999999996"/>
    <d v="2023-07-07T00:00:00"/>
    <n v="273"/>
    <s v="Shipped"/>
    <s v="Vintage Cars"/>
    <n v="97"/>
    <n v="17.920000000000002"/>
    <s v="S24_4258"/>
    <s v="Auto-Moto Classics Inc."/>
    <n v="6175558428"/>
    <s v="16780 Pompton St."/>
    <s v="Brickhaven"/>
    <n v="58339"/>
    <x v="1"/>
    <s v="Taylor"/>
    <s v="Leslie"/>
    <s v="Medium"/>
  </r>
  <r>
    <n v="10289"/>
    <n v="45"/>
    <n v="48.38"/>
    <n v="4"/>
    <n v="2177.1"/>
    <d v="2023-07-03T00:00:00"/>
    <n v="277"/>
    <s v="Shipped"/>
    <s v="Vintage Cars"/>
    <n v="44"/>
    <n v="4.3800000000000026"/>
    <s v="S24_2022"/>
    <s v="Herkku Gifts"/>
    <s v="+47 2267 3215"/>
    <s v="Drammen 121, PR 744 Sentrum"/>
    <s v="Bergen"/>
    <s v="N 5804"/>
    <x v="17"/>
    <s v="Oeztan"/>
    <s v="Veysel"/>
    <s v="Small"/>
  </r>
  <r>
    <n v="10107"/>
    <n v="45"/>
    <n v="105.7"/>
    <n v="10"/>
    <n v="4756.5"/>
    <d v="2023-06-30T00:00:00"/>
    <n v="280"/>
    <s v="Shipped"/>
    <s v="Classic Cars"/>
    <n v="117"/>
    <n v="-11.299999999999997"/>
    <s v="S12_3380"/>
    <s v="Vida Sport, Ltd"/>
    <s v="0897-034555"/>
    <s v="Grenzacherweg 237"/>
    <s v="Gensve"/>
    <n v="1203"/>
    <x v="13"/>
    <s v="Holz"/>
    <s v="Michael"/>
    <s v="Medium"/>
  </r>
  <r>
    <n v="10285"/>
    <n v="45"/>
    <n v="119.84"/>
    <n v="13"/>
    <n v="5392.8"/>
    <d v="2023-06-27T00:00:00"/>
    <n v="283"/>
    <s v="Shipped"/>
    <s v="Planes"/>
    <n v="118"/>
    <n v="1.8400000000000034"/>
    <s v="S700_2834"/>
    <s v="Marta's Replicas Co."/>
    <n v="6175558555"/>
    <s v="39323 Spinnaker Dr."/>
    <s v="Cambridge"/>
    <n v="51247"/>
    <x v="1"/>
    <s v="Hernandez"/>
    <s v="Marta"/>
    <s v="Medium"/>
  </r>
  <r>
    <n v="10284"/>
    <n v="45"/>
    <n v="127.73"/>
    <n v="11"/>
    <n v="5747.85"/>
    <d v="2023-06-21T00:00:00"/>
    <n v="289"/>
    <s v="Shipped"/>
    <s v="Planes"/>
    <n v="157"/>
    <n v="-29.269999999999996"/>
    <s v="S18_1662"/>
    <s v="Norway Gifts By Mail, Co."/>
    <s v="+47 2212 1555"/>
    <s v="Drammensveien 126 A, PB 744 Sentrum"/>
    <s v="Oslo"/>
    <s v="N 0106"/>
    <x v="17"/>
    <s v="Klaeboe"/>
    <s v="Jan"/>
    <s v="Medium"/>
  </r>
  <r>
    <n v="10284"/>
    <n v="45"/>
    <n v="101.71"/>
    <n v="8"/>
    <n v="4576.95"/>
    <d v="2023-06-21T00:00:00"/>
    <n v="289"/>
    <s v="Shipped"/>
    <s v="Planes"/>
    <n v="99"/>
    <n v="2.7099999999999937"/>
    <s v="S700_2466"/>
    <s v="Norway Gifts By Mail, Co."/>
    <s v="+47 2212 1555"/>
    <s v="Drammensveien 126 A, PB 744 Sentrum"/>
    <s v="Oslo"/>
    <s v="N 0106"/>
    <x v="17"/>
    <s v="Klaeboe"/>
    <s v="Jan"/>
    <s v="Medium"/>
  </r>
  <r>
    <n v="10283"/>
    <n v="45"/>
    <n v="78.67"/>
    <n v="9"/>
    <n v="3540.15"/>
    <d v="2023-06-20T00:00:00"/>
    <n v="290"/>
    <s v="Shipped"/>
    <s v="Ships"/>
    <n v="66"/>
    <n v="12.670000000000002"/>
    <s v="S700_1138"/>
    <s v="Royal Canadian Collectables, Ltd."/>
    <s v="(604) 555-4555"/>
    <s v="23 Tsawassen Blvd."/>
    <s v="Tsawassen"/>
    <s v="T2F 8M4"/>
    <x v="14"/>
    <s v="Lincoln"/>
    <s v="Elizabeth"/>
    <s v="Medium"/>
  </r>
  <r>
    <n v="10280"/>
    <n v="45"/>
    <n v="47.49"/>
    <n v="11"/>
    <n v="2137.0500000000002"/>
    <d v="2023-06-17T00:00:00"/>
    <n v="293"/>
    <s v="Shipped"/>
    <s v="Vintage Cars"/>
    <n v="44"/>
    <n v="3.490000000000002"/>
    <s v="S24_2022"/>
    <s v="Amica Models &amp; Co."/>
    <s v="011-4988555"/>
    <s v="Via Monte Bianco 34"/>
    <s v="Torino"/>
    <n v="10100"/>
    <x v="6"/>
    <s v="Accorti"/>
    <s v="Paolo"/>
    <s v="Small"/>
  </r>
  <r>
    <n v="10107"/>
    <n v="45"/>
    <n v="92.83"/>
    <n v="1"/>
    <n v="4177.3500000000004"/>
    <d v="2023-05-23T00:00:00"/>
    <n v="318"/>
    <s v="Shipped"/>
    <s v="Motorcycles"/>
    <n v="95"/>
    <n v="-2.1700000000000017"/>
    <s v="S10_1678"/>
    <s v="La Rochelle Gifts"/>
    <s v="40.67.8555"/>
    <s v="67, rue des Cinquante Otages"/>
    <s v="Nantes"/>
    <n v="44000"/>
    <x v="4"/>
    <s v="Labrune"/>
    <s v="Janine"/>
    <s v="Medium"/>
  </r>
  <r>
    <n v="10271"/>
    <n v="45"/>
    <n v="64.739999999999995"/>
    <n v="2"/>
    <n v="2913.3"/>
    <d v="2023-05-20T00:00:00"/>
    <n v="321"/>
    <s v="Shipped"/>
    <s v="Classic Cars"/>
    <n v="57"/>
    <n v="7.7399999999999949"/>
    <s v="S24_1444"/>
    <s v="Mini Gifts Distributors Ltd."/>
    <n v="4155551450"/>
    <s v="5677 Strong St."/>
    <s v="San Rafael"/>
    <n v="97562"/>
    <x v="1"/>
    <s v="Nelson"/>
    <s v="Valarie"/>
    <s v="Small"/>
  </r>
  <r>
    <n v="10272"/>
    <n v="45"/>
    <n v="64.63"/>
    <n v="6"/>
    <n v="2908.35"/>
    <d v="2023-05-20T00:00:00"/>
    <n v="321"/>
    <s v="Shipped"/>
    <s v="Trains"/>
    <n v="62"/>
    <n v="2.6299999999999955"/>
    <s v="S32_3207"/>
    <s v="Diecast Classics Inc."/>
    <n v="2155551555"/>
    <s v="7586 Pompton St."/>
    <s v="Allentown"/>
    <n v="70267"/>
    <x v="1"/>
    <s v="Yu"/>
    <s v="Kyung"/>
    <s v="Small"/>
  </r>
  <r>
    <n v="10265"/>
    <n v="45"/>
    <n v="86.84"/>
    <n v="2"/>
    <n v="3907.8"/>
    <d v="2023-05-02T00:00:00"/>
    <n v="339"/>
    <s v="Shipped"/>
    <s v="Classic Cars"/>
    <n v="80"/>
    <n v="6.8400000000000034"/>
    <s v="S18_3278"/>
    <s v="Australian Collectables, Ltd"/>
    <s v="61-9-3844-6555"/>
    <s v="7 Allen Street"/>
    <s v="Glen Waverly"/>
    <n v="3150"/>
    <x v="5"/>
    <s v="Connery"/>
    <s v="Sean"/>
    <s v="Medium"/>
  </r>
  <r>
    <n v="10259"/>
    <n v="45"/>
    <n v="86.68"/>
    <n v="11"/>
    <n v="3900.6"/>
    <d v="2023-04-15T00:00:00"/>
    <n v="356"/>
    <s v="Shipped"/>
    <s v="Trucks and Buses"/>
    <n v="96"/>
    <n v="-9.3199999999999932"/>
    <s v="S32_1268"/>
    <s v="Handji Gifts&amp; Co"/>
    <s v="+65 224 1555"/>
    <s v="Village Close - 106 Linden Road Sandown"/>
    <s v="Singapore"/>
    <n v="69045"/>
    <x v="0"/>
    <s v="Victorino"/>
    <s v="Wendy"/>
    <s v="Medium"/>
  </r>
  <r>
    <n v="10258"/>
    <n v="45"/>
    <n v="80.92"/>
    <n v="1"/>
    <n v="3641.4"/>
    <d v="2023-04-15T00:00:00"/>
    <n v="356"/>
    <s v="Shipped"/>
    <s v="Classic Cars"/>
    <n v="101"/>
    <n v="-20.079999999999998"/>
    <s v="S700_2824"/>
    <s v="Tokyo Collectables, Ltd"/>
    <s v="+81 3 3584 0555"/>
    <s v="2-2-8 Roppongi"/>
    <s v="Minato-ku"/>
    <s v="106-0032"/>
    <x v="7"/>
    <s v="Shimamura"/>
    <s v="Akiko"/>
    <s v="Medium"/>
  </r>
  <r>
    <n v="10250"/>
    <n v="45"/>
    <n v="181.34"/>
    <n v="14"/>
    <n v="8160.3"/>
    <d v="2023-03-11T00:00:00"/>
    <n v="391"/>
    <s v="Shipped"/>
    <s v="Planes"/>
    <n v="157"/>
    <n v="24.340000000000003"/>
    <s v="S18_1662"/>
    <s v="The Sharp Gifts Warehouse"/>
    <n v="4085553659"/>
    <s v="3086 Ingle Ln."/>
    <s v="San Jose"/>
    <n v="94217"/>
    <x v="1"/>
    <s v="Frick"/>
    <s v="Sue"/>
    <s v="Large"/>
  </r>
  <r>
    <n v="10245"/>
    <n v="45"/>
    <n v="59.87"/>
    <n v="7"/>
    <n v="2694.15"/>
    <d v="2023-03-04T00:00:00"/>
    <n v="398"/>
    <s v="Shipped"/>
    <s v="Vintage Cars"/>
    <n v="50"/>
    <n v="9.8699999999999974"/>
    <s v="S18_4668"/>
    <s v="Super Scale Inc."/>
    <n v="2035559545"/>
    <s v="567 North Pendale Street"/>
    <s v="New Haven"/>
    <n v="97823"/>
    <x v="1"/>
    <s v="Murphy"/>
    <s v="Leslie"/>
    <s v="Small"/>
  </r>
  <r>
    <n v="10230"/>
    <n v="45"/>
    <n v="105.27"/>
    <n v="5"/>
    <n v="4737.1499999999996"/>
    <d v="2023-01-15T00:00:00"/>
    <n v="446"/>
    <s v="Shipped"/>
    <s v="Classic Cars"/>
    <n v="118"/>
    <n v="-12.730000000000004"/>
    <s v="S24_4048"/>
    <s v="Blauer See Auto, Co."/>
    <s v="+49 69 66 90 2555"/>
    <s v="Lyonerstr. 34"/>
    <s v="Frankfurt"/>
    <n v="60528"/>
    <x v="12"/>
    <s v="Keitel"/>
    <s v="Roland"/>
    <s v="Medium"/>
  </r>
  <r>
    <n v="10228"/>
    <n v="45"/>
    <n v="63.71"/>
    <n v="5"/>
    <n v="2866.95"/>
    <d v="2023-01-10T00:00:00"/>
    <n v="451"/>
    <s v="Shipped"/>
    <s v="Vintage Cars"/>
    <n v="62"/>
    <n v="1.7100000000000009"/>
    <s v="S18_2957"/>
    <s v="Cambridge Collectables Co."/>
    <n v="6175555555"/>
    <s v="4658 Baden Av."/>
    <s v="Cambridge"/>
    <n v="51247"/>
    <x v="1"/>
    <s v="Tseng"/>
    <s v="Kyung"/>
    <s v="Small"/>
  </r>
  <r>
    <n v="10222"/>
    <n v="45"/>
    <n v="85.75"/>
    <n v="9"/>
    <n v="3858.75"/>
    <d v="2022-12-19T00:00:00"/>
    <n v="473"/>
    <s v="Shipped"/>
    <s v="Vintage Cars"/>
    <n v="105"/>
    <n v="-19.25"/>
    <s v="S18_3856"/>
    <s v="Collectable Mini Designs Co."/>
    <n v="7605558146"/>
    <s v="361 Furth Circle"/>
    <s v="San Diego"/>
    <n v="91217"/>
    <x v="1"/>
    <s v="Thompson"/>
    <s v="Valarie"/>
    <s v="Medium"/>
  </r>
  <r>
    <n v="10212"/>
    <n v="45"/>
    <n v="141.28"/>
    <n v="8"/>
    <n v="6357.6"/>
    <d v="2022-11-16T00:00:00"/>
    <n v="506"/>
    <s v="Shipped"/>
    <s v="Classic Cars"/>
    <n v="141"/>
    <n v="0.28000000000000114"/>
    <s v="S18_3685"/>
    <s v="Euro Shopping Channel"/>
    <s v="(91) 555 94 44"/>
    <s v="C/ Moralzarzal, 86"/>
    <s v="Madrid"/>
    <n v="28034"/>
    <x v="8"/>
    <s v="Freyre"/>
    <s v="Diego"/>
    <s v="Medium"/>
  </r>
  <r>
    <n v="10212"/>
    <n v="45"/>
    <n v="53.33"/>
    <n v="5"/>
    <n v="2399.85"/>
    <d v="2022-11-16T00:00:00"/>
    <n v="506"/>
    <s v="Shipped"/>
    <s v="Classic Cars"/>
    <n v="50"/>
    <n v="3.3299999999999983"/>
    <s v="S24_1628"/>
    <s v="Euro Shopping Channel"/>
    <s v="(91) 555 94 44"/>
    <s v="C/ Moralzarzal, 86"/>
    <s v="Madrid"/>
    <n v="28034"/>
    <x v="8"/>
    <s v="Freyre"/>
    <s v="Diego"/>
    <s v="Small"/>
  </r>
  <r>
    <n v="10212"/>
    <n v="45"/>
    <n v="88.14"/>
    <n v="1"/>
    <n v="3966.3"/>
    <d v="2022-11-16T00:00:00"/>
    <n v="506"/>
    <s v="Shipped"/>
    <s v="Classic Cars"/>
    <n v="90"/>
    <n v="-1.8599999999999994"/>
    <s v="S24_2766"/>
    <s v="Euro Shopping Channel"/>
    <s v="(91) 555 94 44"/>
    <s v="C/ Moralzarzal, 86"/>
    <s v="Madrid"/>
    <n v="28034"/>
    <x v="8"/>
    <s v="Freyre"/>
    <s v="Diego"/>
    <s v="Medium"/>
  </r>
  <r>
    <n v="10208"/>
    <n v="45"/>
    <n v="87.77"/>
    <n v="8"/>
    <n v="3949.65"/>
    <d v="2022-11-02T00:00:00"/>
    <n v="520"/>
    <s v="Shipped"/>
    <s v="Vintage Cars"/>
    <n v="87"/>
    <n v="0.76999999999999602"/>
    <s v="S18_4522"/>
    <s v="Saveley &amp; Henriot, Co."/>
    <s v="78.32.5555"/>
    <s v="2, rue du Commerce"/>
    <s v="Lyon"/>
    <n v="69004"/>
    <x v="4"/>
    <s v="Saveley"/>
    <s v="Mary"/>
    <s v="Medium"/>
  </r>
  <r>
    <n v="10207"/>
    <n v="45"/>
    <n v="56.55"/>
    <n v="2"/>
    <n v="2544.75"/>
    <d v="2022-10-09T00:00:00"/>
    <n v="544"/>
    <s v="Shipped"/>
    <s v="Trains"/>
    <n v="62"/>
    <n v="-5.4500000000000028"/>
    <s v="S32_3207"/>
    <s v="Diecast Collectables"/>
    <n v="6175552555"/>
    <s v="6251 Ingle Ln."/>
    <s v="Boston"/>
    <n v="51003"/>
    <x v="1"/>
    <s v="Franco"/>
    <s v="Valarie"/>
    <s v="Small"/>
  </r>
  <r>
    <n v="10203"/>
    <n v="45"/>
    <n v="85.47"/>
    <n v="4"/>
    <n v="3846.15"/>
    <d v="2022-10-02T00:00:00"/>
    <n v="551"/>
    <s v="Shipped"/>
    <s v="Classic Cars"/>
    <n v="77"/>
    <n v="8.4699999999999989"/>
    <s v="S18_1889"/>
    <s v="Euro Shopping Channel"/>
    <s v="(91) 555 94 44"/>
    <s v="C/ Moralzarzal, 86"/>
    <s v="Madrid"/>
    <n v="28034"/>
    <x v="8"/>
    <s v="Freyre"/>
    <s v="Diego"/>
    <s v="Medium"/>
  </r>
  <r>
    <n v="10204"/>
    <n v="45"/>
    <n v="76.260000000000005"/>
    <n v="6"/>
    <n v="3431.7"/>
    <d v="2022-10-02T00:00:00"/>
    <n v="551"/>
    <s v="Shipped"/>
    <s v="Classic Cars"/>
    <n v="71"/>
    <n v="5.2600000000000051"/>
    <s v="S18_4933"/>
    <s v="Muscle Machine Inc"/>
    <n v="2125557413"/>
    <s v="4092 Furth Circle"/>
    <s v="NYC"/>
    <n v="10022"/>
    <x v="1"/>
    <s v="Young"/>
    <s v="Jeff"/>
    <s v="Medium"/>
  </r>
  <r>
    <n v="10204"/>
    <n v="45"/>
    <n v="49.81"/>
    <n v="12"/>
    <n v="2241.4499999999998"/>
    <d v="2022-10-02T00:00:00"/>
    <n v="551"/>
    <s v="Shipped"/>
    <s v="Classic Cars"/>
    <n v="50"/>
    <n v="-0.18999999999999773"/>
    <s v="S24_1628"/>
    <s v="Muscle Machine Inc"/>
    <n v="2125557413"/>
    <s v="4092 Furth Circle"/>
    <s v="NYC"/>
    <n v="10022"/>
    <x v="1"/>
    <s v="Young"/>
    <s v="Jeff"/>
    <s v="Small"/>
  </r>
  <r>
    <n v="10107"/>
    <n v="45"/>
    <n v="118.32"/>
    <n v="6"/>
    <n v="5324.4"/>
    <d v="2022-09-26T00:00:00"/>
    <n v="557"/>
    <s v="Shipped"/>
    <s v="Classic Cars"/>
    <n v="136"/>
    <n v="-17.680000000000007"/>
    <s v="S10_4757"/>
    <s v="Enaco Distributors"/>
    <s v="(93) 203 4555"/>
    <s v="Rambla de CataluÂ¤a, 23"/>
    <s v="Barcelona"/>
    <n v="8022"/>
    <x v="8"/>
    <s v="Saavedra"/>
    <s v="Eduardo"/>
    <s v="Medium"/>
  </r>
  <r>
    <n v="10194"/>
    <n v="45"/>
    <n v="70.489999999999995"/>
    <n v="2"/>
    <n v="3172.05"/>
    <d v="2022-09-25T00:00:00"/>
    <n v="558"/>
    <s v="Shipped"/>
    <s v="Trucks and Buses"/>
    <n v="60"/>
    <n v="10.489999999999995"/>
    <s v="S18_2432"/>
    <s v="Saveley &amp; Henriot, Co."/>
    <s v="78.32.5555"/>
    <s v="2, rue du Commerce"/>
    <s v="Lyon"/>
    <n v="69004"/>
    <x v="4"/>
    <s v="Saveley"/>
    <s v="Mary"/>
    <s v="Medium"/>
  </r>
  <r>
    <n v="10192"/>
    <n v="45"/>
    <n v="90.86"/>
    <n v="15"/>
    <n v="4088.7"/>
    <d v="2022-09-20T00:00:00"/>
    <n v="563"/>
    <s v="Shipped"/>
    <s v="Classic Cars"/>
    <n v="77"/>
    <n v="13.86"/>
    <s v="S18_1889"/>
    <s v="Online Diecast Creations Co."/>
    <n v="6035558647"/>
    <s v="2304 Long Airport Avenue"/>
    <s v="Nashua"/>
    <n v="62005"/>
    <x v="1"/>
    <s v="Young"/>
    <s v="Valarie"/>
    <s v="Medium"/>
  </r>
  <r>
    <n v="10192"/>
    <n v="45"/>
    <n v="118.68"/>
    <n v="9"/>
    <n v="5340.6"/>
    <d v="2022-09-20T00:00:00"/>
    <n v="563"/>
    <s v="Shipped"/>
    <s v="Classic Cars"/>
    <n v="141"/>
    <n v="-22.319999999999993"/>
    <s v="S18_3685"/>
    <s v="Online Diecast Creations Co."/>
    <n v="6035558647"/>
    <s v="2304 Long Airport Avenue"/>
    <s v="Nashua"/>
    <n v="62005"/>
    <x v="1"/>
    <s v="Young"/>
    <s v="Valarie"/>
    <s v="Medium"/>
  </r>
  <r>
    <n v="10192"/>
    <n v="45"/>
    <n v="140.43"/>
    <n v="14"/>
    <n v="6319.35"/>
    <d v="2022-09-20T00:00:00"/>
    <n v="563"/>
    <s v="Shipped"/>
    <s v="Classic Cars"/>
    <n v="140"/>
    <n v="0.43000000000000682"/>
    <s v="S24_3856"/>
    <s v="Online Diecast Creations Co."/>
    <n v="6035558647"/>
    <s v="2304 Long Airport Avenue"/>
    <s v="Nashua"/>
    <n v="62005"/>
    <x v="1"/>
    <s v="Young"/>
    <s v="Valarie"/>
    <s v="Medium"/>
  </r>
  <r>
    <n v="10107"/>
    <n v="45"/>
    <n v="193.66"/>
    <n v="3"/>
    <n v="8714.7000000000007"/>
    <d v="2022-09-18T00:00:00"/>
    <n v="565"/>
    <s v="Shipped"/>
    <s v="Motorcycles"/>
    <n v="193"/>
    <n v="0.65999999999999659"/>
    <s v="S10_4698"/>
    <s v="Herkku Gifts"/>
    <s v="+47 2267 3215"/>
    <s v="Drammen 121, PR 744 Sentrum"/>
    <s v="Bergen"/>
    <s v="N 5804"/>
    <x v="17"/>
    <s v="Oeztan"/>
    <s v="Veysel"/>
    <s v="Large"/>
  </r>
  <r>
    <n v="10184"/>
    <n v="45"/>
    <n v="109.96"/>
    <n v="4"/>
    <n v="4948.2"/>
    <d v="2022-09-14T00:00:00"/>
    <n v="569"/>
    <s v="Shipped"/>
    <s v="Trucks and Buses"/>
    <n v="115"/>
    <n v="-5.0400000000000063"/>
    <s v="S50_1392"/>
    <s v="Iberia Gift Imports, Corp."/>
    <s v="(95) 555 82 82"/>
    <s v="C/ Romero, 33"/>
    <s v="Sevilla"/>
    <n v="41101"/>
    <x v="8"/>
    <s v="Roel"/>
    <s v="Jose Pedro"/>
    <s v="Medium"/>
  </r>
  <r>
    <n v="10181"/>
    <n v="45"/>
    <n v="140.55000000000001"/>
    <n v="7"/>
    <n v="6324.75"/>
    <d v="2022-09-12T00:00:00"/>
    <n v="571"/>
    <s v="Shipped"/>
    <s v="Classic Cars"/>
    <n v="169"/>
    <n v="-28.449999999999989"/>
    <s v="S18_3232"/>
    <s v="Herkku Gifts"/>
    <s v="+47 2267 3215"/>
    <s v="Drammen 121, PR 744 Sentrum"/>
    <s v="Bergen"/>
    <s v="N 5804"/>
    <x v="17"/>
    <s v="Oeztan"/>
    <s v="Veysel"/>
    <s v="Medium"/>
  </r>
  <r>
    <n v="10178"/>
    <n v="45"/>
    <n v="76.25"/>
    <n v="2"/>
    <n v="3431.25"/>
    <d v="2022-09-08T00:00:00"/>
    <n v="575"/>
    <s v="Shipped"/>
    <s v="Planes"/>
    <n v="74"/>
    <n v="2.25"/>
    <s v="S700_4002"/>
    <s v="Alpha Cognac"/>
    <s v="61.77.6555"/>
    <s v="1 rue Alsace-Lorraine"/>
    <s v="Toulouse"/>
    <n v="31000"/>
    <x v="4"/>
    <s v="Roulet"/>
    <s v="Annette"/>
    <s v="Medium"/>
  </r>
  <r>
    <n v="10178"/>
    <n v="45"/>
    <n v="51.15"/>
    <n v="7"/>
    <n v="2301.75"/>
    <d v="2022-09-08T00:00:00"/>
    <n v="575"/>
    <s v="Shipped"/>
    <s v="Planes"/>
    <n v="49"/>
    <n v="2.1499999999999986"/>
    <s v="S72_1253"/>
    <s v="Alpha Cognac"/>
    <s v="61.77.6555"/>
    <s v="1 rue Alsace-Lorraine"/>
    <s v="Toulouse"/>
    <n v="31000"/>
    <x v="4"/>
    <s v="Roulet"/>
    <s v="Annette"/>
    <s v="Small"/>
  </r>
  <r>
    <n v="10177"/>
    <n v="45"/>
    <n v="72.58"/>
    <n v="2"/>
    <n v="3266.1"/>
    <d v="2022-09-07T00:00:00"/>
    <n v="576"/>
    <s v="Shipped"/>
    <s v="Vintage Cars"/>
    <n v="88"/>
    <n v="-15.420000000000002"/>
    <s v="S24_3151"/>
    <s v="CAF Imports"/>
    <s v="+34 913 728 555"/>
    <s v="Merchants House, 27-30 Merchant's Quay"/>
    <s v="Madrid"/>
    <n v="28023"/>
    <x v="8"/>
    <s v="Fernandez"/>
    <s v="Jesus"/>
    <s v="Medium"/>
  </r>
  <r>
    <n v="10164"/>
    <n v="45"/>
    <n v="111.39"/>
    <n v="3"/>
    <n v="5012.55"/>
    <d v="2022-08-21T00:00:00"/>
    <n v="593"/>
    <s v="Resolved"/>
    <s v="Trucks and Buses"/>
    <n v="121"/>
    <n v="-9.61"/>
    <s v="S18_4600"/>
    <s v="Mini Auto Werke"/>
    <s v="7675-3555"/>
    <s v="Kirchgasse 6"/>
    <s v="Graz"/>
    <n v="8010"/>
    <x v="3"/>
    <s v="Mendel"/>
    <s v="Roland"/>
    <s v="Medium"/>
  </r>
  <r>
    <n v="10302"/>
    <n v="45"/>
    <n v="123.31"/>
    <n v="4"/>
    <n v="5548.95"/>
    <d v="2022-08-06T00:00:00"/>
    <n v="608"/>
    <s v="Shipped"/>
    <s v="Classic Cars"/>
    <n v="117"/>
    <n v="6.3100000000000023"/>
    <s v="S24_2887"/>
    <s v="UK Collectables, Ltd."/>
    <s v="(171) 555-2282"/>
    <s v="Berkeley Gardens 12  Brewery"/>
    <s v="Liverpool"/>
    <s v="WX1 6LT"/>
    <x v="9"/>
    <s v="Devon"/>
    <s v="Elizabeth"/>
    <s v="Medium"/>
  </r>
  <r>
    <n v="10107"/>
    <n v="45"/>
    <n v="244.3"/>
    <n v="8"/>
    <n v="10993.5"/>
    <d v="2022-07-19T00:00:00"/>
    <n v="626"/>
    <s v="Shipped"/>
    <s v="Classic Cars"/>
    <n v="214"/>
    <n v="30.300000000000011"/>
    <s v="S10_1949"/>
    <s v="Dragon Souveniers, Ltd."/>
    <s v="+65 221 7555"/>
    <s v="Bronz Sok., Bronz Apt. 3/6 Tesvikiye"/>
    <s v="Singapore"/>
    <n v="79903"/>
    <x v="0"/>
    <s v="Natividad"/>
    <s v="Eric"/>
    <s v="Large"/>
  </r>
  <r>
    <n v="10107"/>
    <n v="45"/>
    <n v="83.26"/>
    <n v="6"/>
    <n v="3746.7"/>
    <d v="2022-06-25T00:00:00"/>
    <n v="650"/>
    <s v="Shipped"/>
    <s v="Motorcycles"/>
    <n v="95"/>
    <n v="-11.739999999999995"/>
    <s v="S10_1678"/>
    <s v="Toys4GrownUps.com"/>
    <n v="6265557265"/>
    <s v="78934 Hillside Dr."/>
    <s v="Pasadena"/>
    <n v="90003"/>
    <x v="1"/>
    <s v="Young"/>
    <s v="Julie"/>
    <s v="Medium"/>
  </r>
  <r>
    <n v="10135"/>
    <n v="45"/>
    <n v="78"/>
    <n v="10"/>
    <n v="3510"/>
    <d v="2022-05-02T00:00:00"/>
    <n v="704"/>
    <s v="Shipped"/>
    <s v="Classic Cars"/>
    <n v="80"/>
    <n v="-2"/>
    <s v="S18_3278"/>
    <s v="Mini Gifts Distributors Ltd."/>
    <n v="4155551450"/>
    <s v="5677 Strong St."/>
    <s v="San Rafael"/>
    <n v="97562"/>
    <x v="1"/>
    <s v="Nelson"/>
    <s v="Valarie"/>
    <s v="Medium"/>
  </r>
  <r>
    <n v="10135"/>
    <n v="45"/>
    <n v="50.36"/>
    <n v="13"/>
    <n v="2266.1999999999998"/>
    <d v="2022-05-02T00:00:00"/>
    <n v="704"/>
    <s v="Shipped"/>
    <s v="Motorcycles"/>
    <n v="62"/>
    <n v="-11.64"/>
    <s v="S18_3782"/>
    <s v="Mini Gifts Distributors Ltd."/>
    <n v="4155551450"/>
    <s v="5677 Strong St."/>
    <s v="San Rafael"/>
    <n v="97562"/>
    <x v="1"/>
    <s v="Nelson"/>
    <s v="Valarie"/>
    <s v="Small"/>
  </r>
  <r>
    <n v="10129"/>
    <n v="45"/>
    <n v="133.94999999999999"/>
    <n v="9"/>
    <n v="6027.75"/>
    <d v="2022-04-12T00:00:00"/>
    <n v="724"/>
    <s v="Shipped"/>
    <s v="Ships"/>
    <n v="122"/>
    <n v="11.949999999999989"/>
    <s v="S24_2011"/>
    <s v="Stylish Desk Decors, Co."/>
    <s v="(171) 555-0297"/>
    <s v="35 King George"/>
    <s v="London"/>
    <s v="WX3 6FW"/>
    <x v="9"/>
    <s v="Brown"/>
    <s v="Ann"/>
    <s v="Medium"/>
  </r>
  <r>
    <n v="10129"/>
    <n v="45"/>
    <n v="85.29"/>
    <n v="3"/>
    <n v="3838.05"/>
    <d v="2022-04-12T00:00:00"/>
    <n v="724"/>
    <s v="Shipped"/>
    <s v="Ships"/>
    <n v="72"/>
    <n v="13.290000000000006"/>
    <s v="S700_2610"/>
    <s v="Stylish Desk Decors, Co."/>
    <s v="(171) 555-0297"/>
    <s v="35 King George"/>
    <s v="London"/>
    <s v="WX3 6FW"/>
    <x v="9"/>
    <s v="Brown"/>
    <s v="Ann"/>
    <s v="Medium"/>
  </r>
  <r>
    <n v="10127"/>
    <n v="45"/>
    <n v="158.82"/>
    <n v="10"/>
    <n v="7146.9"/>
    <d v="2022-04-03T00:00:00"/>
    <n v="733"/>
    <s v="Shipped"/>
    <s v="Classic Cars"/>
    <n v="163"/>
    <n v="-4.1800000000000068"/>
    <s v="S18_2238"/>
    <s v="Muscle Machine Inc"/>
    <n v="2125557413"/>
    <s v="4092 Furth Circle"/>
    <s v="NYC"/>
    <n v="10022"/>
    <x v="1"/>
    <s v="Young"/>
    <s v="Jeff"/>
    <s v="Large"/>
  </r>
  <r>
    <n v="10127"/>
    <n v="45"/>
    <n v="139.91"/>
    <n v="14"/>
    <n v="6295.95"/>
    <d v="2022-04-03T00:00:00"/>
    <n v="733"/>
    <s v="Shipped"/>
    <s v="Trucks and Buses"/>
    <n v="122"/>
    <n v="17.909999999999997"/>
    <s v="S18_2319"/>
    <s v="Muscle Machine Inc"/>
    <n v="2125557413"/>
    <s v="4092 Furth Circle"/>
    <s v="NYC"/>
    <n v="10022"/>
    <x v="1"/>
    <s v="Young"/>
    <s v="Jeff"/>
    <s v="Medium"/>
  </r>
  <r>
    <n v="10127"/>
    <n v="45"/>
    <n v="51.95"/>
    <n v="13"/>
    <n v="2337.75"/>
    <d v="2022-04-03T00:00:00"/>
    <n v="733"/>
    <s v="Shipped"/>
    <s v="Trucks and Buses"/>
    <n v="54"/>
    <n v="-2.0499999999999972"/>
    <s v="S32_2509"/>
    <s v="Muscle Machine Inc"/>
    <n v="2125557413"/>
    <s v="4092 Furth Circle"/>
    <s v="NYC"/>
    <n v="10022"/>
    <x v="1"/>
    <s v="Young"/>
    <s v="Jeff"/>
    <s v="Small"/>
  </r>
  <r>
    <n v="10126"/>
    <n v="45"/>
    <n v="102.16"/>
    <n v="6"/>
    <n v="4597.2"/>
    <d v="2022-03-28T00:00:00"/>
    <n v="739"/>
    <s v="Shipped"/>
    <s v="Classic Cars"/>
    <n v="101"/>
    <n v="1.1599999999999966"/>
    <s v="S700_2824"/>
    <s v="Corrida Auto Replicas, Ltd"/>
    <s v="(91) 555 22 82"/>
    <s v="C/ Araquil, 67"/>
    <s v="Madrid"/>
    <n v="28023"/>
    <x v="8"/>
    <s v="Sommer"/>
    <s v="MartÂ¡n"/>
    <s v="Medium"/>
  </r>
  <r>
    <n v="10124"/>
    <n v="45"/>
    <n v="37.840000000000003"/>
    <n v="2"/>
    <n v="1702.8"/>
    <d v="2022-03-21T00:00:00"/>
    <n v="746"/>
    <s v="Shipped"/>
    <s v="Vintage Cars"/>
    <n v="33"/>
    <n v="4.8400000000000034"/>
    <s v="S24_1937"/>
    <s v="Signal Gift Stores"/>
    <n v="7025551838"/>
    <s v="8489 Strong St."/>
    <s v="Las Vegas"/>
    <n v="83030"/>
    <x v="1"/>
    <s v="King"/>
    <s v="Sue"/>
    <s v="Small"/>
  </r>
  <r>
    <n v="10117"/>
    <n v="45"/>
    <n v="83.42"/>
    <n v="1"/>
    <n v="3753.9"/>
    <d v="2022-02-16T00:00:00"/>
    <n v="779"/>
    <s v="Shipped"/>
    <s v="Ships"/>
    <n v="99"/>
    <n v="-15.579999999999998"/>
    <s v="S700_3962"/>
    <s v="Dragon Souveniers, Ltd."/>
    <s v="+65 221 7555"/>
    <s v="Bronz Sok., Bronz Apt. 3/6 Tesvikiye"/>
    <s v="Singapore"/>
    <n v="79903"/>
    <x v="0"/>
    <s v="Natividad"/>
    <s v="Eric"/>
    <s v="Medium"/>
  </r>
  <r>
    <n v="10114"/>
    <n v="45"/>
    <n v="68.67"/>
    <n v="6"/>
    <n v="3090.15"/>
    <d v="2022-02-01T00:00:00"/>
    <n v="794"/>
    <s v="Shipped"/>
    <s v="Trucks and Buses"/>
    <n v="60"/>
    <n v="8.6700000000000017"/>
    <s v="S18_2432"/>
    <s v="La Corne D'abondance, Co."/>
    <s v="(1) 42.34.2555"/>
    <s v="265, boulevard Charonne"/>
    <s v="Paris"/>
    <n v="75012"/>
    <x v="4"/>
    <s v="Bertrand"/>
    <s v="Marie"/>
    <s v="Medium"/>
  </r>
  <r>
    <n v="10107"/>
    <n v="45"/>
    <n v="136.22999999999999"/>
    <n v="4"/>
    <n v="6130.35"/>
    <d v="2022-01-03T00:00:00"/>
    <n v="823"/>
    <s v="Shipped"/>
    <s v="Classic Cars"/>
    <n v="117"/>
    <n v="19.22999999999999"/>
    <s v="S12_3380"/>
    <s v="Cruz &amp; Sons Co."/>
    <s v="+63 2 555 3587"/>
    <s v="15 McCallum Street - NatWest Center #13-03"/>
    <s v="Makati City"/>
    <s v="1227 MM"/>
    <x v="18"/>
    <s v="Cruz"/>
    <s v="Arnold"/>
    <s v="Medium"/>
  </r>
  <r>
    <n v="10103"/>
    <n v="45"/>
    <n v="75.63"/>
    <n v="7"/>
    <n v="3403.35"/>
    <d v="2021-11-29T00:00:00"/>
    <n v="858"/>
    <s v="Shipped"/>
    <s v="Trucks and Buses"/>
    <n v="64"/>
    <n v="11.629999999999995"/>
    <s v="S32_3522"/>
    <s v="Baane Mini Imports"/>
    <s v="07-98 9555"/>
    <s v="Erling Skakkes gate 78"/>
    <s v="Stavern"/>
    <n v="4110"/>
    <x v="17"/>
    <s v="Bergulfsen"/>
    <s v="Jonas"/>
    <s v="Medium"/>
  </r>
  <r>
    <n v="10101"/>
    <n v="45"/>
    <n v="31.2"/>
    <n v="3"/>
    <n v="1404"/>
    <d v="2021-11-09T00:00:00"/>
    <n v="878"/>
    <s v="Shipped"/>
    <s v="Vintage Cars"/>
    <n v="33"/>
    <n v="-1.8000000000000007"/>
    <s v="S24_1937"/>
    <s v="Blauer See Auto, Co."/>
    <s v="+49 69 66 90 2555"/>
    <s v="Lyonerstr. 34"/>
    <s v="Frankfurt"/>
    <n v="60528"/>
    <x v="12"/>
    <s v="Keitel"/>
    <s v="Roland"/>
    <s v="Small"/>
  </r>
  <r>
    <n v="10424"/>
    <n v="46"/>
    <n v="80.92"/>
    <n v="1"/>
    <n v="3722.32"/>
    <d v="2024-03-31T00:00:00"/>
    <n v="5"/>
    <s v="In Process"/>
    <s v="Classic Cars"/>
    <n v="101"/>
    <n v="-20.079999999999998"/>
    <s v="S700_2824"/>
    <s v="Euro Shopping Channel"/>
    <s v="(91) 555 94 44"/>
    <s v="C/ Moralzarzal, 86"/>
    <s v="Madrid"/>
    <n v="28034"/>
    <x v="8"/>
    <s v="Freyre"/>
    <s v="Diego"/>
    <s v="Medium"/>
  </r>
  <r>
    <n v="10411"/>
    <n v="46"/>
    <n v="113.82"/>
    <n v="3"/>
    <n v="5235.72"/>
    <d v="2024-03-01T00:00:00"/>
    <n v="35"/>
    <s v="Shipped"/>
    <s v="Trucks and Buses"/>
    <n v="121"/>
    <n v="-7.1800000000000068"/>
    <s v="S18_4600"/>
    <s v="Quebec Home Shopping Network"/>
    <s v="(514) 555-8054"/>
    <s v="43 rue St. Laurent"/>
    <s v="Montreal"/>
    <s v="H1J 1C3"/>
    <x v="14"/>
    <s v="Fresnisre"/>
    <s v="Jean"/>
    <s v="Medium"/>
  </r>
  <r>
    <n v="10403"/>
    <n v="46"/>
    <n v="114.95"/>
    <n v="8"/>
    <n v="5287.7"/>
    <d v="2024-02-08T00:00:00"/>
    <n v="57"/>
    <s v="Shipped"/>
    <s v="Motorcycles"/>
    <n v="112"/>
    <n v="2.9500000000000028"/>
    <s v="S24_1578"/>
    <s v="UK Collectables, Ltd."/>
    <s v="(171) 555-2282"/>
    <s v="Berkeley Gardens 12  Brewery"/>
    <s v="Liverpool"/>
    <s v="WX1 6LT"/>
    <x v="9"/>
    <s v="Devon"/>
    <s v="Elizabeth"/>
    <s v="Medium"/>
  </r>
  <r>
    <n v="10400"/>
    <n v="46"/>
    <n v="87.8"/>
    <n v="5"/>
    <n v="4038.8"/>
    <d v="2024-02-01T00:00:00"/>
    <n v="64"/>
    <s v="Shipped"/>
    <s v="Ships"/>
    <n v="90"/>
    <n v="-2.2000000000000028"/>
    <s v="S700_2047"/>
    <s v="The Sharp Gifts Warehouse"/>
    <n v="4085553659"/>
    <s v="3086 Ingle Ln."/>
    <s v="San Jose"/>
    <n v="94217"/>
    <x v="1"/>
    <s v="Frick"/>
    <s v="Sue"/>
    <s v="Medium"/>
  </r>
  <r>
    <n v="10395"/>
    <n v="46"/>
    <n v="123.76"/>
    <n v="4"/>
    <n v="5692.96"/>
    <d v="2024-01-17T00:00:00"/>
    <n v="79"/>
    <s v="Shipped"/>
    <s v="Trucks and Buses"/>
    <n v="115"/>
    <n v="8.7600000000000051"/>
    <s v="S50_1392"/>
    <s v="Lyon Souveniers"/>
    <s v="+33 1 46 62 7555"/>
    <s v="27 rue du Colonel Pierre Avia"/>
    <s v="Paris"/>
    <n v="75508"/>
    <x v="4"/>
    <s v="Da Cunha"/>
    <s v="Daniel"/>
    <s v="Medium"/>
  </r>
  <r>
    <n v="10394"/>
    <n v="46"/>
    <n v="38.9"/>
    <n v="6"/>
    <n v="1789.4"/>
    <d v="2024-01-15T00:00:00"/>
    <n v="81"/>
    <s v="Shipped"/>
    <s v="Classic Cars"/>
    <n v="35"/>
    <n v="3.8999999999999986"/>
    <s v="S24_2840"/>
    <s v="Euro Shopping Channel"/>
    <s v="(91) 555 94 44"/>
    <s v="C/ Moralzarzal, 86"/>
    <s v="Madrid"/>
    <n v="28034"/>
    <x v="8"/>
    <s v="Freyre"/>
    <s v="Diego"/>
    <s v="Small"/>
  </r>
  <r>
    <n v="10390"/>
    <n v="46"/>
    <n v="52.84"/>
    <n v="6"/>
    <n v="2430.64"/>
    <d v="2024-01-04T00:00:00"/>
    <n v="92"/>
    <s v="Shipped"/>
    <s v="Classic Cars"/>
    <n v="61"/>
    <n v="-8.1599999999999966"/>
    <s v="S24_3371"/>
    <s v="Mini Gifts Distributors Ltd."/>
    <n v="4155551450"/>
    <s v="5677 Strong St."/>
    <s v="San Rafael"/>
    <n v="97562"/>
    <x v="1"/>
    <s v="Nelson"/>
    <s v="Valarie"/>
    <s v="Small"/>
  </r>
  <r>
    <n v="10388"/>
    <n v="46"/>
    <n v="218.84"/>
    <n v="2"/>
    <n v="10066.6"/>
    <d v="2024-01-03T00:00:00"/>
    <n v="93"/>
    <s v="Shipped"/>
    <s v="Planes"/>
    <n v="91"/>
    <n v="127.84"/>
    <s v="S700_1691"/>
    <s v="FunGiftIdeas.com"/>
    <n v="5085552555"/>
    <s v="1785 First Street"/>
    <s v="New Bedford"/>
    <n v="50553"/>
    <x v="1"/>
    <s v="Benitez"/>
    <s v="Violeta"/>
    <s v="Large"/>
  </r>
  <r>
    <n v="10378"/>
    <n v="46"/>
    <n v="41.54"/>
    <n v="6"/>
    <n v="1910.84"/>
    <d v="2023-12-10T00:00:00"/>
    <n v="117"/>
    <s v="Shipped"/>
    <s v="Classic Cars"/>
    <n v="61"/>
    <n v="-19.46"/>
    <s v="S24_3371"/>
    <s v="Euro Shopping Channel"/>
    <s v="(91) 555 94 44"/>
    <s v="C/ Moralzarzal, 86"/>
    <s v="Madrid"/>
    <n v="28034"/>
    <x v="8"/>
    <s v="Freyre"/>
    <s v="Diego"/>
    <s v="Small"/>
  </r>
  <r>
    <n v="10374"/>
    <n v="46"/>
    <n v="94.1"/>
    <n v="3"/>
    <n v="4328.6000000000004"/>
    <d v="2023-12-02T00:00:00"/>
    <n v="125"/>
    <s v="Shipped"/>
    <s v="Planes"/>
    <n v="109"/>
    <n v="-14.900000000000006"/>
    <s v="S24_1785"/>
    <s v="Australian Gift Network, Co"/>
    <s v="61-7-3844-6555"/>
    <s v="31 Duncan St. West End"/>
    <s v="South Brisbane"/>
    <n v="4101"/>
    <x v="5"/>
    <s v="Calaghan"/>
    <s v="Tony"/>
    <s v="Medium"/>
  </r>
  <r>
    <n v="10373"/>
    <n v="46"/>
    <n v="66"/>
    <n v="11"/>
    <n v="3036"/>
    <d v="2023-12-01T00:00:00"/>
    <n v="126"/>
    <s v="Shipped"/>
    <s v="Vintage Cars"/>
    <n v="65"/>
    <n v="1"/>
    <s v="S24_3420"/>
    <s v="Oulu Toy Supplies, Inc."/>
    <s v="981-443655"/>
    <s v="Torikatu 38"/>
    <s v="Oulu"/>
    <n v="90110"/>
    <x v="15"/>
    <s v="Koskitalo"/>
    <s v="Pirkko"/>
    <s v="Medium"/>
  </r>
  <r>
    <n v="10368"/>
    <n v="46"/>
    <n v="79.62"/>
    <n v="1"/>
    <n v="3662.52"/>
    <d v="2023-11-19T00:00:00"/>
    <n v="138"/>
    <s v="Shipped"/>
    <s v="Classic Cars"/>
    <n v="85"/>
    <n v="-5.3799999999999955"/>
    <s v="S24_3191"/>
    <s v="Mini Gifts Distributors Ltd."/>
    <n v="4155551450"/>
    <s v="5677 Strong St."/>
    <s v="San Rafael"/>
    <n v="97562"/>
    <x v="1"/>
    <s v="Nelson"/>
    <s v="Valarie"/>
    <s v="Medium"/>
  </r>
  <r>
    <n v="10368"/>
    <n v="46"/>
    <n v="37.340000000000003"/>
    <n v="3"/>
    <n v="1717.64"/>
    <d v="2023-11-19T00:00:00"/>
    <n v="138"/>
    <s v="Shipped"/>
    <s v="Vintage Cars"/>
    <n v="41"/>
    <n v="-3.6599999999999966"/>
    <s v="S24_3969"/>
    <s v="Mini Gifts Distributors Ltd."/>
    <n v="4155551450"/>
    <s v="5677 Strong St."/>
    <s v="San Rafael"/>
    <n v="97562"/>
    <x v="1"/>
    <s v="Nelson"/>
    <s v="Valarie"/>
    <s v="Small"/>
  </r>
  <r>
    <n v="10367"/>
    <n v="46"/>
    <n v="104.53"/>
    <n v="6"/>
    <n v="4808.38"/>
    <d v="2023-11-12T00:00:00"/>
    <n v="145"/>
    <s v="Resolved"/>
    <s v="Classic Cars"/>
    <n v="141"/>
    <n v="-36.47"/>
    <s v="S18_3685"/>
    <s v="Toys4GrownUps.com"/>
    <n v="6265557265"/>
    <s v="78934 Hillside Dr."/>
    <s v="Pasadena"/>
    <n v="90003"/>
    <x v="1"/>
    <s v="Young"/>
    <s v="Julie"/>
    <s v="Medium"/>
  </r>
  <r>
    <n v="10107"/>
    <n v="46"/>
    <n v="88.45"/>
    <n v="6"/>
    <n v="4068.7"/>
    <d v="2023-11-06T00:00:00"/>
    <n v="151"/>
    <s v="Shipped"/>
    <s v="Classic Cars"/>
    <n v="115"/>
    <n v="-26.549999999999997"/>
    <s v="S12_4675"/>
    <s v="Suominen Souveniers"/>
    <s v="+358 9 8045 555"/>
    <s v="Software Engineering Center, SEC Oy"/>
    <s v="Espoo"/>
    <s v="FIN-02271"/>
    <x v="15"/>
    <s v="Suominen"/>
    <s v="Kalle"/>
    <s v="Medium"/>
  </r>
  <r>
    <n v="10363"/>
    <n v="46"/>
    <n v="60.3"/>
    <n v="10"/>
    <n v="2773.8"/>
    <d v="2023-11-06T00:00:00"/>
    <n v="151"/>
    <s v="Shipped"/>
    <s v="Classic Cars"/>
    <n v="80"/>
    <n v="-19.700000000000003"/>
    <s v="S18_3278"/>
    <s v="Suominen Souveniers"/>
    <s v="+358 9 8045 555"/>
    <s v="Software Engineering Center, SEC Oy"/>
    <s v="Espoo"/>
    <s v="FIN-02271"/>
    <x v="15"/>
    <s v="Suominen"/>
    <s v="Kalle"/>
    <s v="Small"/>
  </r>
  <r>
    <n v="10359"/>
    <n v="46"/>
    <n v="106.45"/>
    <n v="2"/>
    <n v="4896.7"/>
    <d v="2023-10-15T00:00:00"/>
    <n v="173"/>
    <s v="Shipped"/>
    <s v="Trucks and Buses"/>
    <n v="115"/>
    <n v="-8.5499999999999972"/>
    <s v="S50_1392"/>
    <s v="Reims Collectables"/>
    <s v="26.47.1555"/>
    <s v="59 rue de l'Abbaye"/>
    <s v="Reims"/>
    <n v="51100"/>
    <x v="4"/>
    <s v="Henriot"/>
    <s v="Paul"/>
    <s v="Medium"/>
  </r>
  <r>
    <n v="10353"/>
    <n v="46"/>
    <n v="81.17"/>
    <n v="5"/>
    <n v="3733.82"/>
    <d v="2023-10-04T00:00:00"/>
    <n v="184"/>
    <s v="Shipped"/>
    <s v="Motorcycles"/>
    <n v="99"/>
    <n v="-17.829999999999998"/>
    <s v="S32_1374"/>
    <s v="Gift Ideas Corp."/>
    <n v="2035554407"/>
    <s v="2440 Pompton St."/>
    <s v="Glendale"/>
    <n v="97561"/>
    <x v="1"/>
    <s v="Lewis"/>
    <s v="Dan"/>
    <s v="Medium"/>
  </r>
  <r>
    <n v="10350"/>
    <n v="46"/>
    <n v="76.67"/>
    <n v="11"/>
    <n v="3526.82"/>
    <d v="2023-10-02T00:00:00"/>
    <n v="186"/>
    <s v="Shipped"/>
    <s v="Ships"/>
    <n v="66"/>
    <n v="10.670000000000002"/>
    <s v="S700_1138"/>
    <s v="Euro Shopping Channel"/>
    <s v="(91) 555 94 44"/>
    <s v="C/ Moralzarzal, 86"/>
    <s v="Madrid"/>
    <n v="28034"/>
    <x v="8"/>
    <s v="Freyre"/>
    <s v="Diego"/>
    <s v="Medium"/>
  </r>
  <r>
    <n v="10336"/>
    <n v="46"/>
    <n v="207.8"/>
    <n v="2"/>
    <n v="9558.7999999999993"/>
    <d v="2023-09-20T00:00:00"/>
    <n v="198"/>
    <s v="Shipped"/>
    <s v="Classic Cars"/>
    <n v="101"/>
    <n v="106.80000000000001"/>
    <s v="S700_2824"/>
    <s v="La Corne D'abondance, Co."/>
    <s v="(1) 42.34.2555"/>
    <s v="265, boulevard Charonne"/>
    <s v="Paris"/>
    <n v="75012"/>
    <x v="4"/>
    <s v="Bertrand"/>
    <s v="Marie"/>
    <s v="Large"/>
  </r>
  <r>
    <n v="10334"/>
    <n v="46"/>
    <n v="126.41"/>
    <n v="6"/>
    <n v="5814.86"/>
    <d v="2023-09-19T00:00:00"/>
    <n v="199"/>
    <s v="On Hold"/>
    <s v="Trucks and Buses"/>
    <n v="122"/>
    <n v="4.4099999999999966"/>
    <s v="S18_2319"/>
    <s v="Volvo Model Replicas, Co"/>
    <s v="0921-12 3555"/>
    <s v="BerguvsvÂ„gen  8"/>
    <s v="Lule"/>
    <s v="S-958 22"/>
    <x v="10"/>
    <s v="Berglund"/>
    <s v="Christina"/>
    <s v="Medium"/>
  </r>
  <r>
    <n v="10331"/>
    <n v="46"/>
    <n v="139.87"/>
    <n v="6"/>
    <n v="6434.02"/>
    <d v="2023-09-17T00:00:00"/>
    <n v="201"/>
    <s v="Shipped"/>
    <s v="Classic Cars"/>
    <n v="141"/>
    <n v="-1.1299999999999955"/>
    <s v="S18_1129"/>
    <s v="Motor Mint Distributors Inc."/>
    <n v="2155559857"/>
    <s v="11328 Douglas Av."/>
    <s v="Philadelphia"/>
    <n v="71270"/>
    <x v="1"/>
    <s v="Hernandez"/>
    <s v="Rosa"/>
    <s v="Medium"/>
  </r>
  <r>
    <n v="10332"/>
    <n v="46"/>
    <n v="95.13"/>
    <n v="15"/>
    <n v="4375.9799999999996"/>
    <d v="2023-09-17T00:00:00"/>
    <n v="201"/>
    <s v="Shipped"/>
    <s v="Vintage Cars"/>
    <n v="102"/>
    <n v="-6.8700000000000045"/>
    <s v="S18_1342"/>
    <s v="AV Stores, Co."/>
    <s v="(171) 555-1555"/>
    <s v="Fauntleroy Circus"/>
    <s v="Manchester"/>
    <s v="EC2 5NT"/>
    <x v="9"/>
    <s v="Ashworth"/>
    <s v="Victoria"/>
    <s v="Medium"/>
  </r>
  <r>
    <n v="10107"/>
    <n v="46"/>
    <n v="83.63"/>
    <n v="13"/>
    <n v="3846.98"/>
    <d v="2023-09-15T00:00:00"/>
    <n v="203"/>
    <s v="Shipped"/>
    <s v="Classic Cars"/>
    <n v="117"/>
    <n v="-33.370000000000005"/>
    <s v="S12_3380"/>
    <s v="Land of Toys Inc."/>
    <n v="2125557818"/>
    <s v="897 Long Airport Avenue"/>
    <s v="NYC"/>
    <n v="10022"/>
    <x v="1"/>
    <s v="Yu"/>
    <s v="Kwai"/>
    <s v="Medium"/>
  </r>
  <r>
    <n v="10107"/>
    <n v="46"/>
    <n v="61.99"/>
    <n v="8"/>
    <n v="2851.54"/>
    <d v="2023-09-04T00:00:00"/>
    <n v="214"/>
    <s v="Shipped"/>
    <s v="Classic Cars"/>
    <n v="147"/>
    <n v="-85.009999999999991"/>
    <s v="S10_4962"/>
    <s v="Online Diecast Creations Co."/>
    <n v="6035558647"/>
    <s v="2304 Long Airport Avenue"/>
    <s v="Nashua"/>
    <n v="62005"/>
    <x v="1"/>
    <s v="Young"/>
    <s v="Valarie"/>
    <s v="Small"/>
  </r>
  <r>
    <n v="10319"/>
    <n v="46"/>
    <n v="73.98"/>
    <n v="1"/>
    <n v="3403.08"/>
    <d v="2023-09-03T00:00:00"/>
    <n v="215"/>
    <s v="Shipped"/>
    <s v="Classic Cars"/>
    <n v="80"/>
    <n v="-6.019999999999996"/>
    <s v="S18_3278"/>
    <s v="Microscale Inc."/>
    <n v="2125551957"/>
    <s v="5290 North Pendale Street"/>
    <s v="NYC"/>
    <n v="10022"/>
    <x v="1"/>
    <s v="Kuo"/>
    <s v="Kee"/>
    <s v="Medium"/>
  </r>
  <r>
    <n v="10107"/>
    <n v="46"/>
    <n v="94.74"/>
    <n v="1"/>
    <n v="4358.04"/>
    <d v="2023-09-02T00:00:00"/>
    <n v="216"/>
    <s v="Shipped"/>
    <s v="Motorcycles"/>
    <n v="95"/>
    <n v="-0.26000000000000512"/>
    <s v="S10_1678"/>
    <s v="Diecast Classics Inc."/>
    <n v="2155551555"/>
    <s v="7586 Pompton St."/>
    <s v="Allentown"/>
    <n v="70267"/>
    <x v="1"/>
    <s v="Yu"/>
    <s v="Kyung"/>
    <s v="Medium"/>
  </r>
  <r>
    <n v="10107"/>
    <n v="46"/>
    <n v="138.99"/>
    <n v="6"/>
    <n v="6393.54"/>
    <d v="2023-08-22T00:00:00"/>
    <n v="227"/>
    <s v="Shipped"/>
    <s v="Classic Cars"/>
    <n v="151"/>
    <n v="-12.009999999999991"/>
    <s v="S12_3148"/>
    <s v="Heintze Collectables"/>
    <s v="86 21 3555"/>
    <s v="Smagsloget 45"/>
    <s v="Aaarhus"/>
    <n v="8200"/>
    <x v="11"/>
    <s v="Ibsen"/>
    <s v="Palle"/>
    <s v="Medium"/>
  </r>
  <r>
    <n v="10311"/>
    <n v="46"/>
    <n v="92.09"/>
    <n v="7"/>
    <n v="4236.1400000000003"/>
    <d v="2023-08-16T00:00:00"/>
    <n v="233"/>
    <s v="Shipped"/>
    <s v="Classic Cars"/>
    <n v="107"/>
    <n v="-14.909999999999997"/>
    <s v="S24_3432"/>
    <s v="Euro Shopping Channel"/>
    <s v="(91) 555 94 44"/>
    <s v="C/ Moralzarzal, 86"/>
    <s v="Madrid"/>
    <n v="28034"/>
    <x v="8"/>
    <s v="Freyre"/>
    <s v="Diego"/>
    <s v="Medium"/>
  </r>
  <r>
    <n v="10308"/>
    <n v="46"/>
    <n v="66.040000000000006"/>
    <n v="10"/>
    <n v="3037.84"/>
    <d v="2023-08-15T00:00:00"/>
    <n v="234"/>
    <s v="Shipped"/>
    <s v="Vintage Cars"/>
    <n v="68"/>
    <n v="-1.9599999999999937"/>
    <s v="S32_4289"/>
    <s v="Mini Classics"/>
    <n v="9145554562"/>
    <s v="3758 North Pendale Street"/>
    <s v="White Plains"/>
    <n v="24067"/>
    <x v="1"/>
    <s v="Frick"/>
    <s v="Steve"/>
    <s v="Medium"/>
  </r>
  <r>
    <n v="10306"/>
    <n v="46"/>
    <n v="50.33"/>
    <n v="17"/>
    <n v="2315.1799999999998"/>
    <d v="2023-08-14T00:00:00"/>
    <n v="235"/>
    <s v="Shipped"/>
    <s v="Trains"/>
    <n v="62"/>
    <n v="-11.670000000000002"/>
    <s v="S32_3207"/>
    <s v="AV Stores, Co."/>
    <s v="(171) 555-1555"/>
    <s v="Fauntleroy Circus"/>
    <s v="Manchester"/>
    <s v="EC2 5NT"/>
    <x v="9"/>
    <s v="Ashworth"/>
    <s v="Victoria"/>
    <s v="Small"/>
  </r>
  <r>
    <n v="10107"/>
    <n v="46"/>
    <n v="98"/>
    <n v="5"/>
    <n v="4508"/>
    <d v="2023-08-11T00:00:00"/>
    <n v="238"/>
    <s v="Shipped"/>
    <s v="Trucks and Buses"/>
    <n v="116"/>
    <n v="-18"/>
    <s v="S18_1097"/>
    <s v="Auto Assoc. &amp; Cie."/>
    <s v="30.59.8555"/>
    <s v="67, avenue de l'Europe"/>
    <s v="Versailles"/>
    <n v="78000"/>
    <x v="4"/>
    <s v="Tonini"/>
    <s v="Daniel"/>
    <s v="Medium"/>
  </r>
  <r>
    <n v="10304"/>
    <n v="46"/>
    <n v="100.3"/>
    <n v="7"/>
    <n v="4613.8"/>
    <d v="2023-08-11T00:00:00"/>
    <n v="238"/>
    <s v="Shipped"/>
    <s v="Vintage Cars"/>
    <n v="101"/>
    <n v="-0.70000000000000284"/>
    <s v="S18_2949"/>
    <s v="Auto Assoc. &amp; Cie."/>
    <s v="30.59.8555"/>
    <s v="67, avenue de l'Europe"/>
    <s v="Versailles"/>
    <n v="78000"/>
    <x v="4"/>
    <s v="Tonini"/>
    <s v="Daniel"/>
    <s v="Medium"/>
  </r>
  <r>
    <n v="10303"/>
    <n v="46"/>
    <n v="49.04"/>
    <n v="2"/>
    <n v="2255.84"/>
    <d v="2023-08-06T00:00:00"/>
    <n v="243"/>
    <s v="Shipped"/>
    <s v="Vintage Cars"/>
    <n v="60"/>
    <n v="-10.96"/>
    <s v="S18_2248"/>
    <s v="Iberia Gift Imports, Corp."/>
    <s v="(95) 555 82 82"/>
    <s v="C/ Romero, 33"/>
    <s v="Sevilla"/>
    <n v="41101"/>
    <x v="8"/>
    <s v="Roel"/>
    <s v="Jose Pedro"/>
    <s v="Small"/>
  </r>
  <r>
    <n v="10295"/>
    <n v="46"/>
    <n v="84.97"/>
    <n v="3"/>
    <n v="3908.62"/>
    <d v="2023-07-10T00:00:00"/>
    <n v="270"/>
    <s v="Shipped"/>
    <s v="Vintage Cars"/>
    <n v="88"/>
    <n v="-3.0300000000000011"/>
    <s v="S24_3151"/>
    <s v="Gifts4AllAges.com"/>
    <n v="6175559555"/>
    <s v="8616 Spinnaker Dr."/>
    <s v="Boston"/>
    <n v="51003"/>
    <x v="1"/>
    <s v="Yoshido"/>
    <s v="Juri"/>
    <s v="Medium"/>
  </r>
  <r>
    <n v="10107"/>
    <n v="46"/>
    <n v="182.86"/>
    <n v="8"/>
    <n v="8411.56"/>
    <d v="2023-07-09T00:00:00"/>
    <n v="271"/>
    <s v="Shipped"/>
    <s v="Classic Cars"/>
    <n v="207"/>
    <n v="-24.139999999999986"/>
    <s v="S12_1108"/>
    <s v="Amica Models &amp; Co."/>
    <s v="011-4988555"/>
    <s v="Via Monte Bianco 34"/>
    <s v="Torino"/>
    <n v="10100"/>
    <x v="6"/>
    <s v="Accorti"/>
    <s v="Paolo"/>
    <s v="Large"/>
  </r>
  <r>
    <n v="10283"/>
    <n v="46"/>
    <n v="125.99"/>
    <n v="3"/>
    <n v="5795.54"/>
    <d v="2023-06-20T00:00:00"/>
    <n v="290"/>
    <s v="Shipped"/>
    <s v="Vintage Cars"/>
    <n v="105"/>
    <n v="20.989999999999995"/>
    <s v="S18_3856"/>
    <s v="Royal Canadian Collectables, Ltd."/>
    <s v="(604) 555-4555"/>
    <s v="23 Tsawassen Blvd."/>
    <s v="Tsawassen"/>
    <s v="T2F 8M4"/>
    <x v="14"/>
    <s v="Lincoln"/>
    <s v="Elizabeth"/>
    <s v="Medium"/>
  </r>
  <r>
    <n v="10280"/>
    <n v="46"/>
    <n v="111.44"/>
    <n v="3"/>
    <n v="5126.24"/>
    <d v="2023-06-17T00:00:00"/>
    <n v="293"/>
    <s v="Shipped"/>
    <s v="Vintage Cars"/>
    <n v="101"/>
    <n v="10.439999999999998"/>
    <s v="S18_2949"/>
    <s v="Amica Models &amp; Co."/>
    <s v="011-4988555"/>
    <s v="Via Monte Bianco 34"/>
    <s v="Torino"/>
    <n v="10100"/>
    <x v="6"/>
    <s v="Accorti"/>
    <s v="Paolo"/>
    <s v="Medium"/>
  </r>
  <r>
    <n v="10276"/>
    <n v="46"/>
    <n v="75.489999999999995"/>
    <n v="12"/>
    <n v="3472.54"/>
    <d v="2023-06-02T00:00:00"/>
    <n v="308"/>
    <s v="Shipped"/>
    <s v="Motorcycles"/>
    <n v="69"/>
    <n v="6.4899999999999949"/>
    <s v="S24_2360"/>
    <s v="Online Mini Collectables"/>
    <n v="6175557555"/>
    <s v="7635 Spinnaker Dr."/>
    <s v="Brickhaven"/>
    <n v="58339"/>
    <x v="1"/>
    <s v="Barajas"/>
    <s v="Miguel"/>
    <s v="Medium"/>
  </r>
  <r>
    <n v="10270"/>
    <n v="46"/>
    <n v="88"/>
    <n v="4"/>
    <n v="4048"/>
    <d v="2023-05-19T00:00:00"/>
    <n v="322"/>
    <s v="Shipped"/>
    <s v="Classic Cars"/>
    <n v="101"/>
    <n v="-13"/>
    <s v="S700_2824"/>
    <s v="Souveniers And Things Co."/>
    <s v="+61 2 9495 8555"/>
    <s v="Monitor Money Building, 815 Pacific Hwy"/>
    <s v="Chatswood"/>
    <n v="2067"/>
    <x v="5"/>
    <s v="Huxley"/>
    <s v="Adrian"/>
    <s v="Medium"/>
  </r>
  <r>
    <n v="10262"/>
    <n v="46"/>
    <n v="70.349999999999994"/>
    <n v="11"/>
    <n v="3236.1"/>
    <d v="2023-04-24T00:00:00"/>
    <n v="347"/>
    <s v="Cancelled"/>
    <s v="Vintage Cars"/>
    <n v="65"/>
    <n v="5.3499999999999943"/>
    <s v="S24_3420"/>
    <s v="Euro Shopping Channel"/>
    <s v="(91) 555 94 44"/>
    <s v="C/ Moralzarzal, 86"/>
    <s v="Madrid"/>
    <n v="28034"/>
    <x v="8"/>
    <s v="Freyre"/>
    <s v="Diego"/>
    <s v="Medium"/>
  </r>
  <r>
    <n v="10107"/>
    <n v="46"/>
    <n v="142.19999999999999"/>
    <n v="4"/>
    <n v="6541.2"/>
    <d v="2023-04-15T00:00:00"/>
    <n v="356"/>
    <s v="Shipped"/>
    <s v="Trucks and Buses"/>
    <n v="118"/>
    <n v="24.199999999999989"/>
    <s v="S12_4473"/>
    <s v="Handji Gifts&amp; Co"/>
    <s v="+65 224 1555"/>
    <s v="Village Close - 106 Linden Road Sandown"/>
    <s v="Singapore"/>
    <n v="69045"/>
    <x v="0"/>
    <s v="Victorino"/>
    <s v="Wendy"/>
    <s v="Medium"/>
  </r>
  <r>
    <n v="10257"/>
    <n v="46"/>
    <n v="78.89"/>
    <n v="4"/>
    <n v="3628.94"/>
    <d v="2023-04-14T00:00:00"/>
    <n v="357"/>
    <s v="Shipped"/>
    <s v="Vintage Cars"/>
    <n v="97"/>
    <n v="-18.11"/>
    <s v="S24_4258"/>
    <s v="The Sharp Gifts Warehouse"/>
    <n v="4085553659"/>
    <s v="3086 Ingle Ln."/>
    <s v="San Jose"/>
    <n v="94217"/>
    <x v="1"/>
    <s v="Frick"/>
    <s v="Sue"/>
    <s v="Medium"/>
  </r>
  <r>
    <n v="10107"/>
    <n v="46"/>
    <n v="164.18"/>
    <n v="1"/>
    <n v="7552.28"/>
    <d v="2023-03-18T00:00:00"/>
    <n v="384"/>
    <s v="Shipped"/>
    <s v="Motorcycles"/>
    <n v="150"/>
    <n v="14.180000000000007"/>
    <s v="S12_2823"/>
    <s v="Tekni Collectables Inc."/>
    <n v="2015559350"/>
    <s v="7476 Moss Rd."/>
    <s v="Newark"/>
    <n v="94019"/>
    <x v="1"/>
    <s v="Brown"/>
    <s v="William"/>
    <s v="Large"/>
  </r>
  <r>
    <n v="10249"/>
    <n v="46"/>
    <n v="121.75"/>
    <n v="5"/>
    <n v="5600.5"/>
    <d v="2023-03-08T00:00:00"/>
    <n v="394"/>
    <s v="Shipped"/>
    <s v="Vintage Cars"/>
    <n v="105"/>
    <n v="16.75"/>
    <s v="S18_3856"/>
    <s v="Cambridge Collectables Co."/>
    <n v="6175555555"/>
    <s v="4658 Baden Av."/>
    <s v="Cambridge"/>
    <n v="51247"/>
    <x v="1"/>
    <s v="Tseng"/>
    <s v="Kyung"/>
    <s v="Medium"/>
  </r>
  <r>
    <n v="10107"/>
    <n v="46"/>
    <n v="110.21"/>
    <n v="5"/>
    <n v="5069.66"/>
    <d v="2023-03-05T00:00:00"/>
    <n v="397"/>
    <s v="Shipped"/>
    <s v="Trucks and Buses"/>
    <n v="118"/>
    <n v="-7.7900000000000063"/>
    <s v="S12_4473"/>
    <s v="Euro Shopping Channel"/>
    <s v="(91) 555 94 44"/>
    <s v="C/ Moralzarzal, 86"/>
    <s v="Madrid"/>
    <n v="28034"/>
    <x v="8"/>
    <s v="Freyre"/>
    <s v="Diego"/>
    <s v="Medium"/>
  </r>
  <r>
    <n v="10246"/>
    <n v="46"/>
    <n v="137.19999999999999"/>
    <n v="1"/>
    <n v="6311.2"/>
    <d v="2023-03-05T00:00:00"/>
    <n v="397"/>
    <s v="Shipped"/>
    <s v="Classic Cars"/>
    <n v="118"/>
    <n v="19.199999999999989"/>
    <s v="S24_4048"/>
    <s v="Euro Shopping Channel"/>
    <s v="(91) 555 94 44"/>
    <s v="C/ Moralzarzal, 86"/>
    <s v="Madrid"/>
    <n v="28034"/>
    <x v="8"/>
    <s v="Freyre"/>
    <s v="Diego"/>
    <s v="Medium"/>
  </r>
  <r>
    <n v="10242"/>
    <n v="46"/>
    <n v="36.93"/>
    <n v="1"/>
    <n v="1698.78"/>
    <d v="2023-02-20T00:00:00"/>
    <n v="410"/>
    <s v="Shipped"/>
    <s v="Vintage Cars"/>
    <n v="41"/>
    <n v="-4.07"/>
    <s v="S24_3969"/>
    <s v="Microscale Inc."/>
    <n v="2125551957"/>
    <s v="5290 North Pendale Street"/>
    <s v="NYC"/>
    <n v="10022"/>
    <x v="1"/>
    <s v="Kuo"/>
    <s v="Kee"/>
    <s v="Small"/>
  </r>
  <r>
    <n v="10239"/>
    <n v="46"/>
    <n v="73.92"/>
    <n v="4"/>
    <n v="3400.32"/>
    <d v="2023-02-12T00:00:00"/>
    <n v="418"/>
    <s v="Shipped"/>
    <s v="Classic Cars"/>
    <n v="77"/>
    <n v="-3.0799999999999983"/>
    <s v="S18_1889"/>
    <s v="Oulu Toy Supplies, Inc."/>
    <s v="981-443655"/>
    <s v="Torikatu 38"/>
    <s v="Oulu"/>
    <n v="90110"/>
    <x v="15"/>
    <s v="Koskitalo"/>
    <s v="Pirkko"/>
    <s v="Medium"/>
  </r>
  <r>
    <n v="10232"/>
    <n v="46"/>
    <n v="122.89"/>
    <n v="4"/>
    <n v="5652.94"/>
    <d v="2023-01-20T00:00:00"/>
    <n v="441"/>
    <s v="Shipped"/>
    <s v="Ships"/>
    <n v="122"/>
    <n v="0.89000000000000057"/>
    <s v="S24_2011"/>
    <s v="giftsbymail.co.uk"/>
    <s v="(198) 555-8888"/>
    <s v="Garden House Crowther Way"/>
    <s v="Cowes"/>
    <s v="PO31 7PJ"/>
    <x v="9"/>
    <s v="Bennett"/>
    <s v="Helen"/>
    <s v="Medium"/>
  </r>
  <r>
    <n v="10230"/>
    <n v="46"/>
    <n v="60.9"/>
    <n v="4"/>
    <n v="2801.4"/>
    <d v="2023-01-15T00:00:00"/>
    <n v="446"/>
    <s v="Shipped"/>
    <s v="Trains"/>
    <n v="62"/>
    <n v="-1.1000000000000014"/>
    <s v="S32_3207"/>
    <s v="Blauer See Auto, Co."/>
    <s v="+49 69 66 90 2555"/>
    <s v="Lyonerstr. 34"/>
    <s v="Frankfurt"/>
    <n v="60528"/>
    <x v="12"/>
    <s v="Keitel"/>
    <s v="Roland"/>
    <s v="Small"/>
  </r>
  <r>
    <n v="10227"/>
    <n v="46"/>
    <n v="152.56"/>
    <n v="7"/>
    <n v="7017.76"/>
    <d v="2023-01-02T00:00:00"/>
    <n v="459"/>
    <s v="Shipped"/>
    <s v="Vintage Cars"/>
    <n v="127"/>
    <n v="25.560000000000002"/>
    <s v="S18_2325"/>
    <s v="Saveley &amp; Henriot, Co."/>
    <s v="78.32.5555"/>
    <s v="2, rue du Commerce"/>
    <s v="Lyon"/>
    <n v="69004"/>
    <x v="4"/>
    <s v="Saveley"/>
    <s v="Mary"/>
    <s v="Large"/>
  </r>
  <r>
    <n v="10226"/>
    <n v="46"/>
    <n v="159.65"/>
    <n v="6"/>
    <n v="7343.9"/>
    <d v="2022-12-26T00:00:00"/>
    <n v="466"/>
    <s v="Shipped"/>
    <s v="Classic Cars"/>
    <n v="141"/>
    <n v="18.650000000000006"/>
    <s v="S18_3685"/>
    <s v="Collectable Mini Designs Co."/>
    <n v="7605558146"/>
    <s v="361 Furth Circle"/>
    <s v="San Diego"/>
    <n v="91217"/>
    <x v="1"/>
    <s v="Thompson"/>
    <s v="Valarie"/>
    <s v="Large"/>
  </r>
  <r>
    <n v="10225"/>
    <n v="46"/>
    <n v="70.33"/>
    <n v="13"/>
    <n v="3235.18"/>
    <d v="2022-12-22T00:00:00"/>
    <n v="470"/>
    <s v="Shipped"/>
    <s v="Classic Cars"/>
    <n v="80"/>
    <n v="-9.6700000000000017"/>
    <s v="S24_4620"/>
    <s v="Vida Sport, Ltd"/>
    <s v="0897-034555"/>
    <s v="Grenzacherweg 237"/>
    <s v="Gensve"/>
    <n v="1203"/>
    <x v="13"/>
    <s v="Holz"/>
    <s v="Michael"/>
    <s v="Medium"/>
  </r>
  <r>
    <n v="10222"/>
    <n v="46"/>
    <n v="80.510000000000005"/>
    <n v="11"/>
    <n v="3703.46"/>
    <d v="2022-12-19T00:00:00"/>
    <n v="473"/>
    <s v="Shipped"/>
    <s v="Vintage Cars"/>
    <n v="83"/>
    <n v="-2.4899999999999949"/>
    <s v="S24_3816"/>
    <s v="Collectable Mini Designs Co."/>
    <n v="7605558146"/>
    <s v="361 Furth Circle"/>
    <s v="San Diego"/>
    <n v="91217"/>
    <x v="1"/>
    <s v="Thompson"/>
    <s v="Valarie"/>
    <s v="Medium"/>
  </r>
  <r>
    <n v="10107"/>
    <n v="46"/>
    <n v="112"/>
    <n v="2"/>
    <n v="5152"/>
    <d v="2022-11-29T00:00:00"/>
    <n v="493"/>
    <s v="Shipped"/>
    <s v="Trucks and Buses"/>
    <n v="116"/>
    <n v="-4"/>
    <s v="S18_1097"/>
    <s v="West Coast Collectables Co."/>
    <n v="3105553722"/>
    <s v="3675 Furth Circle"/>
    <s v="Burbank"/>
    <n v="94019"/>
    <x v="1"/>
    <s v="Thompson"/>
    <s v="Steve"/>
    <s v="Medium"/>
  </r>
  <r>
    <n v="10215"/>
    <n v="46"/>
    <n v="45.28"/>
    <n v="1"/>
    <n v="2082.88"/>
    <d v="2022-11-29T00:00:00"/>
    <n v="493"/>
    <s v="Shipped"/>
    <s v="Vintage Cars"/>
    <n v="50"/>
    <n v="-4.7199999999999989"/>
    <s v="S18_4668"/>
    <s v="West Coast Collectables Co."/>
    <n v="3105553722"/>
    <s v="3675 Furth Circle"/>
    <s v="Burbank"/>
    <n v="94019"/>
    <x v="1"/>
    <s v="Thompson"/>
    <s v="Steve"/>
    <s v="Small"/>
  </r>
  <r>
    <n v="10212"/>
    <n v="46"/>
    <n v="87.81"/>
    <n v="4"/>
    <n v="4039.26"/>
    <d v="2022-11-16T00:00:00"/>
    <n v="506"/>
    <s v="Shipped"/>
    <s v="Classic Cars"/>
    <n v="107"/>
    <n v="-19.189999999999998"/>
    <s v="S24_3432"/>
    <s v="Euro Shopping Channel"/>
    <s v="(91) 555 94 44"/>
    <s v="C/ Moralzarzal, 86"/>
    <s v="Madrid"/>
    <n v="28034"/>
    <x v="8"/>
    <s v="Freyre"/>
    <s v="Diego"/>
    <s v="Medium"/>
  </r>
  <r>
    <n v="10211"/>
    <n v="46"/>
    <n v="54.09"/>
    <n v="8"/>
    <n v="2488.14"/>
    <d v="2022-11-15T00:00:00"/>
    <n v="507"/>
    <s v="Shipped"/>
    <s v="Motorcycles"/>
    <n v="62"/>
    <n v="-7.9099999999999966"/>
    <s v="S18_3782"/>
    <s v="Auto Canal Petit"/>
    <s v="(1) 47.55.6555"/>
    <s v="25, rue Lauriston"/>
    <s v="Paris"/>
    <n v="75016"/>
    <x v="4"/>
    <s v="Perrier"/>
    <s v="Dominique"/>
    <s v="Small"/>
  </r>
  <r>
    <n v="10210"/>
    <n v="46"/>
    <n v="79.91"/>
    <n v="5"/>
    <n v="3675.86"/>
    <d v="2022-11-12T00:00:00"/>
    <n v="510"/>
    <s v="Shipped"/>
    <s v="Motorcycles"/>
    <n v="99"/>
    <n v="-19.090000000000003"/>
    <s v="S32_1374"/>
    <s v="Osaka Souveniers Co."/>
    <s v="+81 06 6342 5555"/>
    <s v="Dojima Avanza 4F, 1-6-20 Dojima, Kita-ku"/>
    <s v="Osaka"/>
    <s v="530-0003"/>
    <x v="7"/>
    <s v="Kentary"/>
    <s v="Mory"/>
    <s v="Medium"/>
  </r>
  <r>
    <n v="10107"/>
    <n v="46"/>
    <n v="187.02"/>
    <n v="13"/>
    <n v="8602.92"/>
    <d v="2022-11-02T00:00:00"/>
    <n v="520"/>
    <s v="Shipped"/>
    <s v="Classic Cars"/>
    <n v="207"/>
    <n v="-19.97999999999999"/>
    <s v="S12_1108"/>
    <s v="Saveley &amp; Henriot, Co."/>
    <s v="78.32.5555"/>
    <s v="2, rue du Commerce"/>
    <s v="Lyon"/>
    <n v="69004"/>
    <x v="4"/>
    <s v="Saveley"/>
    <s v="Mary"/>
    <s v="Large"/>
  </r>
  <r>
    <n v="10208"/>
    <n v="46"/>
    <n v="74.45"/>
    <n v="1"/>
    <n v="3424.7"/>
    <d v="2022-11-02T00:00:00"/>
    <n v="520"/>
    <s v="Shipped"/>
    <s v="Ships"/>
    <n v="72"/>
    <n v="2.4500000000000028"/>
    <s v="S700_2610"/>
    <s v="Saveley &amp; Henriot, Co."/>
    <s v="78.32.5555"/>
    <s v="2, rue du Commerce"/>
    <s v="Lyon"/>
    <n v="69004"/>
    <x v="4"/>
    <s v="Saveley"/>
    <s v="Mary"/>
    <s v="Medium"/>
  </r>
  <r>
    <n v="10207"/>
    <n v="46"/>
    <n v="148.24"/>
    <n v="12"/>
    <n v="6819.04"/>
    <d v="2022-10-09T00:00:00"/>
    <n v="544"/>
    <s v="Shipped"/>
    <s v="Trucks and Buses"/>
    <n v="127"/>
    <n v="21.240000000000009"/>
    <s v="S24_2300"/>
    <s v="Diecast Collectables"/>
    <n v="6175552555"/>
    <s v="6251 Ingle Ln."/>
    <s v="Boston"/>
    <n v="51003"/>
    <x v="1"/>
    <s v="Franco"/>
    <s v="Valarie"/>
    <s v="Medium"/>
  </r>
  <r>
    <n v="10197"/>
    <n v="46"/>
    <n v="87.74"/>
    <n v="4"/>
    <n v="4036.04"/>
    <d v="2022-09-26T00:00:00"/>
    <n v="557"/>
    <s v="Shipped"/>
    <s v="Ships"/>
    <n v="86"/>
    <n v="1.7399999999999949"/>
    <s v="S18_3029"/>
    <s v="Enaco Distributors"/>
    <s v="(93) 203 4555"/>
    <s v="Rambla de CataluÂ¤a, 23"/>
    <s v="Barcelona"/>
    <n v="8022"/>
    <x v="8"/>
    <s v="Saavedra"/>
    <s v="Eduardo"/>
    <s v="Medium"/>
  </r>
  <r>
    <n v="10196"/>
    <n v="46"/>
    <n v="62.09"/>
    <n v="7"/>
    <n v="2856.14"/>
    <d v="2022-09-26T00:00:00"/>
    <n v="557"/>
    <s v="Shipped"/>
    <s v="Trains"/>
    <n v="58"/>
    <n v="4.0900000000000034"/>
    <s v="S50_1514"/>
    <s v="Super Scale Inc."/>
    <n v="2035559545"/>
    <s v="567 North Pendale Street"/>
    <s v="New Haven"/>
    <n v="97823"/>
    <x v="1"/>
    <s v="Murphy"/>
    <s v="Leslie"/>
    <s v="Small"/>
  </r>
  <r>
    <n v="10193"/>
    <n v="46"/>
    <n v="53.37"/>
    <n v="6"/>
    <n v="2455.02"/>
    <d v="2022-09-21T00:00:00"/>
    <n v="562"/>
    <s v="Shipped"/>
    <s v="Vintage Cars"/>
    <n v="53"/>
    <n v="0.36999999999999744"/>
    <s v="S18_1367"/>
    <s v="Australian Collectables, Ltd"/>
    <s v="61-9-3844-6555"/>
    <s v="7 Allen Street"/>
    <s v="Glen Waverly"/>
    <n v="3150"/>
    <x v="5"/>
    <s v="Connery"/>
    <s v="Sean"/>
    <s v="Small"/>
  </r>
  <r>
    <n v="10192"/>
    <n v="46"/>
    <n v="83.6"/>
    <n v="2"/>
    <n v="3845.6"/>
    <d v="2022-09-20T00:00:00"/>
    <n v="563"/>
    <s v="Shipped"/>
    <s v="Classic Cars"/>
    <n v="90"/>
    <n v="-6.4000000000000057"/>
    <s v="S24_2766"/>
    <s v="Online Diecast Creations Co."/>
    <n v="6035558647"/>
    <s v="2304 Long Airport Avenue"/>
    <s v="Nashua"/>
    <n v="62005"/>
    <x v="1"/>
    <s v="Young"/>
    <s v="Valarie"/>
    <s v="Medium"/>
  </r>
  <r>
    <n v="10192"/>
    <n v="46"/>
    <n v="121"/>
    <n v="5"/>
    <n v="5566"/>
    <d v="2022-09-20T00:00:00"/>
    <n v="563"/>
    <s v="Shipped"/>
    <s v="Classic Cars"/>
    <n v="107"/>
    <n v="14"/>
    <s v="S24_3432"/>
    <s v="Online Diecast Creations Co."/>
    <n v="6035558647"/>
    <s v="2304 Long Airport Avenue"/>
    <s v="Nashua"/>
    <n v="62005"/>
    <x v="1"/>
    <s v="Young"/>
    <s v="Valarie"/>
    <s v="Medium"/>
  </r>
  <r>
    <n v="10190"/>
    <n v="46"/>
    <n v="32.99"/>
    <n v="1"/>
    <n v="1517.54"/>
    <d v="2022-09-19T00:00:00"/>
    <n v="564"/>
    <s v="Shipped"/>
    <s v="Motorcycles"/>
    <n v="40"/>
    <n v="-7.009999999999998"/>
    <s v="S32_2206"/>
    <s v="Euro Shopping Channel"/>
    <s v="(91) 555 94 44"/>
    <s v="C/ Moralzarzal, 86"/>
    <s v="Madrid"/>
    <n v="28034"/>
    <x v="8"/>
    <s v="Freyre"/>
    <s v="Diego"/>
    <s v="Small"/>
  </r>
  <r>
    <n v="10184"/>
    <n v="46"/>
    <n v="160.46"/>
    <n v="5"/>
    <n v="7381.16"/>
    <d v="2022-09-14T00:00:00"/>
    <n v="569"/>
    <s v="Shipped"/>
    <s v="Classic Cars"/>
    <n v="163"/>
    <n v="-2.539999999999992"/>
    <s v="S18_2238"/>
    <s v="Iberia Gift Imports, Corp."/>
    <s v="(95) 555 82 82"/>
    <s v="C/ Romero, 33"/>
    <s v="Sevilla"/>
    <n v="41101"/>
    <x v="8"/>
    <s v="Roel"/>
    <s v="Jose Pedro"/>
    <s v="Large"/>
  </r>
  <r>
    <n v="10184"/>
    <n v="46"/>
    <n v="130.09"/>
    <n v="9"/>
    <n v="5984.14"/>
    <d v="2022-09-14T00:00:00"/>
    <n v="569"/>
    <s v="Shipped"/>
    <s v="Trucks and Buses"/>
    <n v="122"/>
    <n v="8.0900000000000034"/>
    <s v="S18_2319"/>
    <s v="Iberia Gift Imports, Corp."/>
    <s v="(95) 555 82 82"/>
    <s v="C/ Romero, 33"/>
    <s v="Sevilla"/>
    <n v="41101"/>
    <x v="8"/>
    <s v="Roel"/>
    <s v="Jose Pedro"/>
    <s v="Medium"/>
  </r>
  <r>
    <n v="10186"/>
    <n v="46"/>
    <n v="106.93"/>
    <n v="6"/>
    <n v="4918.78"/>
    <d v="2022-09-14T00:00:00"/>
    <n v="569"/>
    <s v="Shipped"/>
    <s v="Vintage Cars"/>
    <n v="105"/>
    <n v="1.9300000000000068"/>
    <s v="S18_3856"/>
    <s v="Double Decker Gift Stores, Ltd"/>
    <s v="(171) 555-7555"/>
    <s v="120 Hanover Sq."/>
    <s v="London"/>
    <s v="WA1 1DP"/>
    <x v="9"/>
    <s v="Hardy"/>
    <s v="Thomas"/>
    <s v="Medium"/>
  </r>
  <r>
    <n v="10184"/>
    <n v="46"/>
    <n v="100.16"/>
    <n v="13"/>
    <n v="4607.3599999999997"/>
    <d v="2022-09-14T00:00:00"/>
    <n v="569"/>
    <s v="Shipped"/>
    <s v="Trucks and Buses"/>
    <n v="96"/>
    <n v="4.1599999999999966"/>
    <s v="S32_1268"/>
    <s v="Iberia Gift Imports, Corp."/>
    <s v="(95) 555 82 82"/>
    <s v="C/ Romero, 33"/>
    <s v="Sevilla"/>
    <n v="41101"/>
    <x v="8"/>
    <s v="Roel"/>
    <s v="Jose Pedro"/>
    <s v="Medium"/>
  </r>
  <r>
    <n v="10174"/>
    <n v="46"/>
    <n v="121.57"/>
    <n v="5"/>
    <n v="5592.22"/>
    <d v="2022-09-06T00:00:00"/>
    <n v="577"/>
    <s v="Shipped"/>
    <s v="Vintage Cars"/>
    <n v="101"/>
    <n v="20.569999999999993"/>
    <s v="S18_2949"/>
    <s v="Australian Gift Network, Co"/>
    <s v="61-7-3844-6555"/>
    <s v="31 Duncan St. West End"/>
    <s v="South Brisbane"/>
    <n v="4101"/>
    <x v="5"/>
    <s v="Calaghan"/>
    <s v="Tony"/>
    <s v="Medium"/>
  </r>
  <r>
    <n v="10168"/>
    <n v="46"/>
    <n v="61.18"/>
    <n v="5"/>
    <n v="2814.28"/>
    <d v="2022-08-28T00:00:00"/>
    <n v="586"/>
    <s v="Shipped"/>
    <s v="Motorcycles"/>
    <n v="60"/>
    <n v="1.1799999999999997"/>
    <s v="S18_2625"/>
    <s v="Technics Stores Inc."/>
    <n v="6505556809"/>
    <s v="9408 Furth Circle"/>
    <s v="Burlingame"/>
    <n v="94217"/>
    <x v="1"/>
    <s v="Hirano"/>
    <s v="Juri"/>
    <s v="Small"/>
  </r>
  <r>
    <n v="10167"/>
    <n v="46"/>
    <n v="73.12"/>
    <n v="7"/>
    <n v="3363.52"/>
    <d v="2022-08-23T00:00:00"/>
    <n v="591"/>
    <s v="Cancelled"/>
    <s v="Ships"/>
    <n v="86"/>
    <n v="-12.879999999999995"/>
    <s v="S18_3029"/>
    <s v="Scandinavian Gift Ideas"/>
    <s v="0695-34 6555"/>
    <s v="?kergatan 24"/>
    <s v="Boras"/>
    <s v="S-844 67"/>
    <x v="10"/>
    <s v="Larsson"/>
    <s v="Maria"/>
    <s v="Medium"/>
  </r>
  <r>
    <n v="10167"/>
    <n v="46"/>
    <n v="70.11"/>
    <n v="10"/>
    <n v="3225.06"/>
    <d v="2022-08-23T00:00:00"/>
    <n v="591"/>
    <s v="Cancelled"/>
    <s v="Ships"/>
    <n v="72"/>
    <n v="-1.8900000000000006"/>
    <s v="S700_2610"/>
    <s v="Scandinavian Gift Ideas"/>
    <s v="0695-34 6555"/>
    <s v="?kergatan 24"/>
    <s v="Boras"/>
    <s v="S-844 67"/>
    <x v="10"/>
    <s v="Larsson"/>
    <s v="Maria"/>
    <s v="Medium"/>
  </r>
  <r>
    <n v="10165"/>
    <n v="46"/>
    <n v="130.09"/>
    <n v="15"/>
    <n v="5984.14"/>
    <d v="2022-08-22T00:00:00"/>
    <n v="592"/>
    <s v="Shipped"/>
    <s v="Trucks and Buses"/>
    <n v="122"/>
    <n v="8.0900000000000034"/>
    <s v="S18_2319"/>
    <s v="Dragon Souveniers, Ltd."/>
    <s v="+65 221 7555"/>
    <s v="Bronz Sok., Bronz Apt. 3/6 Tesvikiye"/>
    <s v="Singapore"/>
    <n v="79903"/>
    <x v="0"/>
    <s v="Natividad"/>
    <s v="Eric"/>
    <s v="Medium"/>
  </r>
  <r>
    <n v="10143"/>
    <n v="46"/>
    <n v="74.84"/>
    <n v="13"/>
    <n v="3442.64"/>
    <d v="2022-06-10T00:00:00"/>
    <n v="665"/>
    <s v="Shipped"/>
    <s v="Ships"/>
    <n v="86"/>
    <n v="-11.159999999999997"/>
    <s v="S18_3029"/>
    <s v="Mini Creations Ltd."/>
    <n v="5085559555"/>
    <s v="4575 Hillside Dr."/>
    <s v="New Bedford"/>
    <n v="50553"/>
    <x v="1"/>
    <s v="Tam"/>
    <s v="Wing C"/>
    <s v="Medium"/>
  </r>
  <r>
    <n v="10107"/>
    <n v="46"/>
    <n v="205.89"/>
    <n v="11"/>
    <n v="9470.94"/>
    <d v="2022-06-08T00:00:00"/>
    <n v="667"/>
    <s v="Shipped"/>
    <s v="Classic Cars"/>
    <n v="173"/>
    <n v="32.889999999999986"/>
    <s v="S12_3891"/>
    <s v="Mini Gifts Distributors Ltd."/>
    <n v="4155551450"/>
    <s v="5677 Strong St."/>
    <s v="San Rafael"/>
    <n v="97562"/>
    <x v="1"/>
    <s v="Nelson"/>
    <s v="Valarie"/>
    <s v="Large"/>
  </r>
  <r>
    <n v="10140"/>
    <n v="46"/>
    <n v="61.99"/>
    <n v="2"/>
    <n v="2851.54"/>
    <d v="2022-05-24T00:00:00"/>
    <n v="682"/>
    <s v="Shipped"/>
    <s v="Trucks and Buses"/>
    <n v="60"/>
    <n v="1.990000000000002"/>
    <s v="S18_2432"/>
    <s v="Technics Stores Inc."/>
    <n v="6505556809"/>
    <s v="9408 Furth Circle"/>
    <s v="Burlingame"/>
    <n v="94217"/>
    <x v="1"/>
    <s v="Hirano"/>
    <s v="Juri"/>
    <s v="Small"/>
  </r>
  <r>
    <n v="10139"/>
    <n v="46"/>
    <n v="120.56"/>
    <n v="1"/>
    <n v="5545.76"/>
    <d v="2022-05-16T00:00:00"/>
    <n v="690"/>
    <s v="Shipped"/>
    <s v="Vintage Cars"/>
    <n v="101"/>
    <n v="19.560000000000002"/>
    <s v="S18_2949"/>
    <s v="Souveniers And Things Co."/>
    <s v="+61 2 9495 8555"/>
    <s v="Monitor Money Building, 815 Pacific Hwy"/>
    <s v="Chatswood"/>
    <n v="2067"/>
    <x v="5"/>
    <s v="Huxley"/>
    <s v="Adrian"/>
    <s v="Medium"/>
  </r>
  <r>
    <n v="10133"/>
    <n v="46"/>
    <n v="77.52"/>
    <n v="4"/>
    <n v="3565.92"/>
    <d v="2022-04-27T00:00:00"/>
    <n v="709"/>
    <s v="Shipped"/>
    <s v="Planes"/>
    <n v="72"/>
    <n v="5.519999999999996"/>
    <s v="S24_4278"/>
    <s v="Euro Shopping Channel"/>
    <s v="(91) 555 94 44"/>
    <s v="C/ Moralzarzal, 86"/>
    <s v="Madrid"/>
    <n v="28034"/>
    <x v="8"/>
    <s v="Freyre"/>
    <s v="Diego"/>
    <s v="Medium"/>
  </r>
  <r>
    <n v="10107"/>
    <n v="46"/>
    <n v="245.2"/>
    <n v="2"/>
    <n v="11279.2"/>
    <d v="2022-04-03T00:00:00"/>
    <n v="733"/>
    <s v="Shipped"/>
    <s v="Classic Cars"/>
    <n v="207"/>
    <n v="38.199999999999989"/>
    <s v="S12_1108"/>
    <s v="Muscle Machine Inc"/>
    <n v="2125557413"/>
    <s v="4092 Furth Circle"/>
    <s v="NYC"/>
    <n v="10022"/>
    <x v="1"/>
    <s v="Young"/>
    <s v="Jeff"/>
    <s v="Large"/>
  </r>
  <r>
    <n v="10107"/>
    <n v="46"/>
    <n v="160.13999999999999"/>
    <n v="3"/>
    <n v="7366.44"/>
    <d v="2022-04-03T00:00:00"/>
    <n v="733"/>
    <s v="Shipped"/>
    <s v="Classic Cars"/>
    <n v="151"/>
    <n v="9.1399999999999864"/>
    <s v="S12_3148"/>
    <s v="Muscle Machine Inc"/>
    <n v="2125557413"/>
    <s v="4092 Furth Circle"/>
    <s v="NYC"/>
    <n v="10022"/>
    <x v="1"/>
    <s v="Young"/>
    <s v="Jeff"/>
    <s v="Large"/>
  </r>
  <r>
    <n v="10127"/>
    <n v="46"/>
    <n v="134.27000000000001"/>
    <n v="9"/>
    <n v="6176.42"/>
    <d v="2022-04-03T00:00:00"/>
    <n v="733"/>
    <s v="Shipped"/>
    <s v="Trucks and Buses"/>
    <n v="115"/>
    <n v="19.27000000000001"/>
    <s v="S50_1392"/>
    <s v="Muscle Machine Inc"/>
    <n v="2125557413"/>
    <s v="4092 Furth Circle"/>
    <s v="NYC"/>
    <n v="10022"/>
    <x v="1"/>
    <s v="Young"/>
    <s v="Jeff"/>
    <s v="Medium"/>
  </r>
  <r>
    <n v="10127"/>
    <n v="46"/>
    <n v="69.12"/>
    <n v="4"/>
    <n v="3179.52"/>
    <d v="2022-04-03T00:00:00"/>
    <n v="733"/>
    <s v="Shipped"/>
    <s v="Trains"/>
    <n v="58"/>
    <n v="11.120000000000005"/>
    <s v="S50_1514"/>
    <s v="Muscle Machine Inc"/>
    <n v="2125557413"/>
    <s v="4092 Furth Circle"/>
    <s v="NYC"/>
    <n v="10022"/>
    <x v="1"/>
    <s v="Young"/>
    <s v="Jeff"/>
    <s v="Medium"/>
  </r>
  <r>
    <n v="10126"/>
    <n v="46"/>
    <n v="73.7"/>
    <n v="14"/>
    <n v="3390.2"/>
    <d v="2022-03-28T00:00:00"/>
    <n v="739"/>
    <s v="Shipped"/>
    <s v="Vintage Cars"/>
    <n v="62"/>
    <n v="11.700000000000003"/>
    <s v="S18_2957"/>
    <s v="Corrida Auto Replicas, Ltd"/>
    <s v="(91) 555 22 82"/>
    <s v="C/ Araquil, 67"/>
    <s v="Madrid"/>
    <n v="28023"/>
    <x v="8"/>
    <s v="Sommer"/>
    <s v="MartÂ¡n"/>
    <s v="Medium"/>
  </r>
  <r>
    <n v="10124"/>
    <n v="46"/>
    <n v="33.229999999999997"/>
    <n v="4"/>
    <n v="1528.58"/>
    <d v="2022-03-21T00:00:00"/>
    <n v="746"/>
    <s v="Shipped"/>
    <s v="Vintage Cars"/>
    <n v="41"/>
    <n v="-7.7700000000000031"/>
    <s v="S24_3969"/>
    <s v="Signal Gift Stores"/>
    <n v="7025551838"/>
    <s v="8489 Strong St."/>
    <s v="Las Vegas"/>
    <n v="83030"/>
    <x v="1"/>
    <s v="King"/>
    <s v="Sue"/>
    <s v="Small"/>
  </r>
  <r>
    <n v="10123"/>
    <n v="46"/>
    <n v="112.2"/>
    <n v="3"/>
    <n v="5161.2"/>
    <d v="2022-03-20T00:00:00"/>
    <n v="747"/>
    <s v="Shipped"/>
    <s v="Classic Cars"/>
    <n v="132"/>
    <n v="-19.799999999999997"/>
    <s v="S18_2870"/>
    <s v="Atelier graphique"/>
    <s v="40.32.2555"/>
    <s v="54, rue Royale"/>
    <s v="Nantes"/>
    <n v="44000"/>
    <x v="4"/>
    <s v="Schmitt"/>
    <s v="Carine"/>
    <s v="Medium"/>
  </r>
  <r>
    <n v="10107"/>
    <n v="46"/>
    <n v="201.41"/>
    <n v="2"/>
    <n v="9264.86"/>
    <d v="2022-03-01T00:00:00"/>
    <n v="766"/>
    <s v="Shipped"/>
    <s v="Motorcycles"/>
    <n v="193"/>
    <n v="8.4099999999999966"/>
    <s v="S10_4698"/>
    <s v="Australian Collectors, Co."/>
    <s v="03 9520 4555"/>
    <s v="636 St Kilda Road"/>
    <s v="Melbourne"/>
    <n v="3004"/>
    <x v="5"/>
    <s v="Ferguson"/>
    <s v="Peter"/>
    <s v="Large"/>
  </r>
  <r>
    <n v="10120"/>
    <n v="46"/>
    <n v="58.15"/>
    <n v="4"/>
    <n v="2674.9"/>
    <d v="2022-03-01T00:00:00"/>
    <n v="766"/>
    <s v="Shipped"/>
    <s v="Motorcycles"/>
    <n v="60"/>
    <n v="-1.8500000000000014"/>
    <s v="S18_2625"/>
    <s v="Australian Collectors, Co."/>
    <s v="03 9520 4555"/>
    <s v="636 St Kilda Road"/>
    <s v="Melbourne"/>
    <n v="3004"/>
    <x v="5"/>
    <s v="Ferguson"/>
    <s v="Peter"/>
    <s v="Small"/>
  </r>
  <r>
    <n v="10107"/>
    <n v="46"/>
    <n v="108.8"/>
    <n v="11"/>
    <n v="5004.8"/>
    <d v="2022-02-28T00:00:00"/>
    <n v="767"/>
    <s v="Shipped"/>
    <s v="Classic Cars"/>
    <n v="136"/>
    <n v="-27.200000000000003"/>
    <s v="S10_4757"/>
    <s v="Salzburg Collectables"/>
    <s v="6562-9555"/>
    <s v="Geislweg 14"/>
    <s v="Salzburg"/>
    <n v="5020"/>
    <x v="3"/>
    <s v="Pipps"/>
    <s v="Georg"/>
    <s v="Medium"/>
  </r>
  <r>
    <n v="10107"/>
    <n v="46"/>
    <n v="124.43"/>
    <n v="5"/>
    <n v="5723.78"/>
    <d v="2022-02-04T00:00:00"/>
    <n v="791"/>
    <s v="Shipped"/>
    <s v="Trucks and Buses"/>
    <n v="118"/>
    <n v="6.4300000000000068"/>
    <s v="S12_4473"/>
    <s v="Classic Legends Inc."/>
    <n v="2125558493"/>
    <s v="5905 Pompton St."/>
    <s v="NYC"/>
    <n v="10022"/>
    <x v="1"/>
    <s v="Hernandez"/>
    <s v="Maria"/>
    <s v="Medium"/>
  </r>
  <r>
    <n v="10115"/>
    <n v="46"/>
    <n v="160.46"/>
    <n v="4"/>
    <n v="7381.16"/>
    <d v="2022-02-04T00:00:00"/>
    <n v="791"/>
    <s v="Shipped"/>
    <s v="Classic Cars"/>
    <n v="163"/>
    <n v="-2.539999999999992"/>
    <s v="S18_2238"/>
    <s v="Classic Legends Inc."/>
    <n v="2125558493"/>
    <s v="5905 Pompton St."/>
    <s v="NYC"/>
    <n v="10022"/>
    <x v="1"/>
    <s v="Hernandez"/>
    <s v="Maria"/>
    <s v="Large"/>
  </r>
  <r>
    <n v="10110"/>
    <n v="46"/>
    <n v="129.18"/>
    <n v="10"/>
    <n v="5942.28"/>
    <d v="2022-01-18T00:00:00"/>
    <n v="808"/>
    <s v="Shipped"/>
    <s v="Classic Cars"/>
    <n v="117"/>
    <n v="12.180000000000007"/>
    <s v="S24_2887"/>
    <s v="AV Stores, Co."/>
    <s v="(171) 555-1555"/>
    <s v="Fauntleroy Circus"/>
    <s v="Manchester"/>
    <s v="EC2 5NT"/>
    <x v="9"/>
    <s v="Ashworth"/>
    <s v="Victoria"/>
    <s v="Medium"/>
  </r>
  <r>
    <n v="10109"/>
    <n v="46"/>
    <n v="179.5"/>
    <n v="5"/>
    <n v="8257"/>
    <d v="2022-01-10T00:00:00"/>
    <n v="816"/>
    <s v="Shipped"/>
    <s v="Classic Cars"/>
    <n v="169"/>
    <n v="10.5"/>
    <s v="S18_3232"/>
    <s v="Motor Mint Distributors Inc."/>
    <n v="2155559857"/>
    <s v="11328 Douglas Av."/>
    <s v="Philadelphia"/>
    <n v="71270"/>
    <x v="1"/>
    <s v="Hernandez"/>
    <s v="Rosa"/>
    <s v="Large"/>
  </r>
  <r>
    <n v="10103"/>
    <n v="46"/>
    <n v="104.17"/>
    <n v="16"/>
    <n v="4791.82"/>
    <d v="2021-11-29T00:00:00"/>
    <n v="858"/>
    <s v="Shipped"/>
    <s v="Vintage Cars"/>
    <n v="99"/>
    <n v="5.1700000000000017"/>
    <s v="S18_3320"/>
    <s v="Baane Mini Imports"/>
    <s v="07-98 9555"/>
    <s v="Erling Skakkes gate 78"/>
    <s v="Stavern"/>
    <n v="4110"/>
    <x v="17"/>
    <s v="Bergulfsen"/>
    <s v="Jonas"/>
    <s v="Medium"/>
  </r>
  <r>
    <n v="10101"/>
    <n v="46"/>
    <n v="53.76"/>
    <n v="2"/>
    <n v="2472.96"/>
    <d v="2021-11-09T00:00:00"/>
    <n v="878"/>
    <s v="Shipped"/>
    <s v="Vintage Cars"/>
    <n v="44"/>
    <n v="9.759999999999998"/>
    <s v="S24_2022"/>
    <s v="Blauer See Auto, Co."/>
    <s v="+49 69 66 90 2555"/>
    <s v="Lyonerstr. 34"/>
    <s v="Frankfurt"/>
    <n v="60528"/>
    <x v="12"/>
    <s v="Keitel"/>
    <s v="Roland"/>
    <s v="Small"/>
  </r>
  <r>
    <n v="10416"/>
    <n v="47"/>
    <n v="88.63"/>
    <n v="6"/>
    <n v="4165.6099999999997"/>
    <d v="2024-03-10T00:00:00"/>
    <n v="26"/>
    <s v="Shipped"/>
    <s v="Planes"/>
    <n v="109"/>
    <n v="-20.370000000000005"/>
    <s v="S24_1785"/>
    <s v="L'ordine Souveniers"/>
    <s v="0522-556555"/>
    <s v="Strada Provinciale 124"/>
    <s v="Reggio Emilia"/>
    <n v="42100"/>
    <x v="6"/>
    <s v="Moroni"/>
    <s v="Maurizio"/>
    <s v="Medium"/>
  </r>
  <r>
    <n v="10414"/>
    <n v="47"/>
    <n v="65.52"/>
    <n v="9"/>
    <n v="3079.44"/>
    <d v="2024-03-06T00:00:00"/>
    <n v="30"/>
    <s v="On Hold"/>
    <s v="Ships"/>
    <n v="54"/>
    <n v="11.519999999999996"/>
    <s v="S72_3212"/>
    <s v="Gifts4AllAges.com"/>
    <n v="6175559555"/>
    <s v="8616 Spinnaker Dr."/>
    <s v="Boston"/>
    <n v="51003"/>
    <x v="1"/>
    <s v="Yoshido"/>
    <s v="Juri"/>
    <s v="Medium"/>
  </r>
  <r>
    <n v="10107"/>
    <n v="47"/>
    <n v="175.25"/>
    <n v="3"/>
    <n v="8236.75"/>
    <d v="2024-03-05T00:00:00"/>
    <n v="31"/>
    <s v="Shipped"/>
    <s v="Classic Cars"/>
    <n v="151"/>
    <n v="24.25"/>
    <s v="S12_3148"/>
    <s v="Gift Depot Inc."/>
    <n v="2035552570"/>
    <s v="25593 South Bay Ln."/>
    <s v="Bridgewater"/>
    <n v="97562"/>
    <x v="1"/>
    <s v="King"/>
    <s v="Julie"/>
    <s v="Large"/>
  </r>
  <r>
    <n v="10412"/>
    <n v="47"/>
    <n v="61.99"/>
    <n v="11"/>
    <n v="2913.53"/>
    <d v="2024-03-03T00:00:00"/>
    <n v="33"/>
    <s v="Shipped"/>
    <s v="Trucks and Buses"/>
    <n v="60"/>
    <n v="1.990000000000002"/>
    <s v="S18_2432"/>
    <s v="Euro Shopping Channel"/>
    <s v="(91) 555 94 44"/>
    <s v="C/ Moralzarzal, 86"/>
    <s v="Madrid"/>
    <n v="28034"/>
    <x v="8"/>
    <s v="Freyre"/>
    <s v="Diego"/>
    <s v="Small"/>
  </r>
  <r>
    <n v="10405"/>
    <n v="47"/>
    <n v="44.56"/>
    <n v="2"/>
    <n v="2094.3200000000002"/>
    <d v="2024-02-14T00:00:00"/>
    <n v="51"/>
    <s v="Shipped"/>
    <s v="Classic Cars"/>
    <n v="37"/>
    <n v="7.5600000000000023"/>
    <s v="S24_2972"/>
    <s v="Mini Caravy"/>
    <s v="88.60.1555"/>
    <s v="24, place Kluber"/>
    <s v="Strasbourg"/>
    <n v="67000"/>
    <x v="4"/>
    <s v="Citeaux"/>
    <s v="Frederique"/>
    <s v="Small"/>
  </r>
  <r>
    <n v="10398"/>
    <n v="47"/>
    <n v="87.69"/>
    <n v="6"/>
    <n v="4121.43"/>
    <d v="2024-01-30T00:00:00"/>
    <n v="66"/>
    <s v="Shipped"/>
    <s v="Planes"/>
    <n v="91"/>
    <n v="-3.3100000000000023"/>
    <s v="S700_1691"/>
    <s v="Reims Collectables"/>
    <s v="26.47.1555"/>
    <s v="59 rue de l'Abbaye"/>
    <s v="Reims"/>
    <n v="51100"/>
    <x v="4"/>
    <s v="Henriot"/>
    <s v="Paul"/>
    <s v="Medium"/>
  </r>
  <r>
    <n v="10107"/>
    <n v="47"/>
    <n v="111.57"/>
    <n v="8"/>
    <n v="5243.79"/>
    <d v="2024-01-03T00:00:00"/>
    <n v="93"/>
    <s v="Shipped"/>
    <s v="Classic Cars"/>
    <n v="115"/>
    <n v="-3.4300000000000068"/>
    <s v="S12_4675"/>
    <s v="Scandinavian Gift Ideas"/>
    <s v="0695-34 6555"/>
    <s v="?kergatan 24"/>
    <s v="Boras"/>
    <s v="S-844 67"/>
    <x v="10"/>
    <s v="Larsson"/>
    <s v="Maria"/>
    <s v="Medium"/>
  </r>
  <r>
    <n v="10383"/>
    <n v="47"/>
    <n v="146.15"/>
    <n v="6"/>
    <n v="6869.05"/>
    <d v="2023-12-22T00:00:00"/>
    <n v="105"/>
    <s v="Shipped"/>
    <s v="Classic Cars"/>
    <n v="169"/>
    <n v="-22.849999999999994"/>
    <s v="S18_3232"/>
    <s v="Euro Shopping Channel"/>
    <s v="(91) 555 94 44"/>
    <s v="C/ Moralzarzal, 86"/>
    <s v="Madrid"/>
    <n v="28034"/>
    <x v="8"/>
    <s v="Freyre"/>
    <s v="Diego"/>
    <s v="Medium"/>
  </r>
  <r>
    <n v="10328"/>
    <n v="47"/>
    <n v="87.54"/>
    <n v="14"/>
    <n v="4114.38"/>
    <d v="2023-09-12T00:00:00"/>
    <n v="206"/>
    <s v="Shipped"/>
    <s v="Planes"/>
    <n v="109"/>
    <n v="-21.459999999999994"/>
    <s v="S24_1785"/>
    <s v="Rovelli Gifts"/>
    <s v="035-640555"/>
    <s v="Via Ludovico il Moro 22"/>
    <s v="Bergamo"/>
    <n v="24100"/>
    <x v="6"/>
    <s v="Rovelli"/>
    <s v="Giovanni"/>
    <s v="Medium"/>
  </r>
  <r>
    <n v="10107"/>
    <n v="47"/>
    <n v="64.930000000000007"/>
    <n v="6"/>
    <n v="3051.71"/>
    <d v="2023-09-05T00:00:00"/>
    <n v="213"/>
    <s v="Shipped"/>
    <s v="Classic Cars"/>
    <n v="136"/>
    <n v="-71.069999999999993"/>
    <s v="S10_4757"/>
    <s v="Baane Mini Imports"/>
    <s v="07-98 9555"/>
    <s v="Erling Skakkes gate 78"/>
    <s v="Stavern"/>
    <n v="4110"/>
    <x v="17"/>
    <s v="Bergulfsen"/>
    <s v="Jonas"/>
    <s v="Medium"/>
  </r>
  <r>
    <n v="10324"/>
    <n v="47"/>
    <n v="153.35"/>
    <n v="8"/>
    <n v="7207.45"/>
    <d v="2023-09-05T00:00:00"/>
    <n v="213"/>
    <s v="Shipped"/>
    <s v="Classic Cars"/>
    <n v="163"/>
    <n v="-9.6500000000000057"/>
    <s v="S18_2238"/>
    <s v="Vitachrome Inc."/>
    <n v="2125551500"/>
    <s v="2678 Kingston Rd."/>
    <s v="NYC"/>
    <n v="10022"/>
    <x v="1"/>
    <s v="Frick"/>
    <s v="Michael"/>
    <s v="Large"/>
  </r>
  <r>
    <n v="10323"/>
    <n v="47"/>
    <n v="131.97999999999999"/>
    <n v="1"/>
    <n v="6203.06"/>
    <d v="2023-09-05T00:00:00"/>
    <n v="213"/>
    <s v="Shipped"/>
    <s v="Trucks and Buses"/>
    <n v="121"/>
    <n v="10.97999999999999"/>
    <s v="S18_4600"/>
    <s v="Blauer See Auto, Co."/>
    <s v="+49 69 66 90 2555"/>
    <s v="Lyonerstr. 34"/>
    <s v="Frankfurt"/>
    <n v="60528"/>
    <x v="12"/>
    <s v="Keitel"/>
    <s v="Roland"/>
    <s v="Medium"/>
  </r>
  <r>
    <n v="10318"/>
    <n v="47"/>
    <n v="112.88"/>
    <n v="7"/>
    <n v="5305.36"/>
    <d v="2023-09-02T00:00:00"/>
    <n v="216"/>
    <s v="Shipped"/>
    <s v="Motorcycles"/>
    <n v="99"/>
    <n v="13.879999999999995"/>
    <s v="S32_1374"/>
    <s v="Diecast Classics Inc."/>
    <n v="2155551555"/>
    <s v="7586 Pompton St."/>
    <s v="Allentown"/>
    <n v="70267"/>
    <x v="1"/>
    <s v="Yu"/>
    <s v="Kyung"/>
    <s v="Medium"/>
  </r>
  <r>
    <n v="10107"/>
    <n v="47"/>
    <n v="102.16"/>
    <n v="4"/>
    <n v="4801.5200000000004"/>
    <d v="2023-09-01T00:00:00"/>
    <n v="217"/>
    <s v="Shipped"/>
    <s v="Classic Cars"/>
    <n v="151"/>
    <n v="-48.84"/>
    <s v="S12_3148"/>
    <s v="Corrida Auto Replicas, Ltd"/>
    <s v="(91) 555 22 82"/>
    <s v="C/ Araquil, 67"/>
    <s v="Madrid"/>
    <n v="28023"/>
    <x v="8"/>
    <s v="Sommer"/>
    <s v="MartÂ¡n"/>
    <s v="Medium"/>
  </r>
  <r>
    <n v="10316"/>
    <n v="47"/>
    <n v="86.81"/>
    <n v="14"/>
    <n v="4080.07"/>
    <d v="2023-09-01T00:00:00"/>
    <n v="217"/>
    <s v="Shipped"/>
    <s v="Vintage Cars"/>
    <n v="105"/>
    <n v="-18.189999999999998"/>
    <s v="S18_3856"/>
    <s v="giftsbymail.co.uk"/>
    <s v="(198) 555-8888"/>
    <s v="Garden House Crowther Way"/>
    <s v="Cowes"/>
    <s v="PO31 7PJ"/>
    <x v="9"/>
    <s v="Bennett"/>
    <s v="Helen"/>
    <s v="Medium"/>
  </r>
  <r>
    <n v="10316"/>
    <n v="47"/>
    <n v="76.930000000000007"/>
    <n v="11"/>
    <n v="3615.71"/>
    <d v="2023-09-01T00:00:00"/>
    <n v="217"/>
    <s v="Shipped"/>
    <s v="Vintage Cars"/>
    <n v="65"/>
    <n v="11.930000000000007"/>
    <s v="S24_3420"/>
    <s v="giftsbymail.co.uk"/>
    <s v="(198) 555-8888"/>
    <s v="Garden House Crowther Way"/>
    <s v="Cowes"/>
    <s v="PO31 7PJ"/>
    <x v="9"/>
    <s v="Bennett"/>
    <s v="Helen"/>
    <s v="Medium"/>
  </r>
  <r>
    <n v="10308"/>
    <n v="47"/>
    <n v="63.22"/>
    <n v="4"/>
    <n v="2971.34"/>
    <d v="2023-08-15T00:00:00"/>
    <n v="234"/>
    <s v="Shipped"/>
    <s v="Motorcycles"/>
    <n v="76"/>
    <n v="-12.780000000000001"/>
    <s v="S24_2000"/>
    <s v="Mini Classics"/>
    <n v="9145554562"/>
    <s v="3758 North Pendale Street"/>
    <s v="White Plains"/>
    <n v="24067"/>
    <x v="1"/>
    <s v="Frick"/>
    <s v="Steve"/>
    <s v="Small"/>
  </r>
  <r>
    <n v="10308"/>
    <n v="47"/>
    <n v="43.64"/>
    <n v="11"/>
    <n v="2051.08"/>
    <d v="2023-08-15T00:00:00"/>
    <n v="234"/>
    <s v="Shipped"/>
    <s v="Vintage Cars"/>
    <n v="43"/>
    <n v="0.64000000000000057"/>
    <s v="S50_1341"/>
    <s v="Mini Classics"/>
    <n v="9145554562"/>
    <s v="3758 North Pendale Street"/>
    <s v="White Plains"/>
    <n v="24067"/>
    <x v="1"/>
    <s v="Frick"/>
    <s v="Steve"/>
    <s v="Small"/>
  </r>
  <r>
    <n v="10107"/>
    <n v="47"/>
    <n v="216.44"/>
    <n v="6"/>
    <n v="10172.700000000001"/>
    <d v="2023-08-11T00:00:00"/>
    <n v="238"/>
    <s v="Shipped"/>
    <s v="Classic Cars"/>
    <n v="214"/>
    <n v="2.4399999999999977"/>
    <s v="S10_1949"/>
    <s v="Auto Assoc. &amp; Cie."/>
    <s v="30.59.8555"/>
    <s v="67, avenue de l'Europe"/>
    <s v="Versailles"/>
    <n v="78000"/>
    <x v="4"/>
    <s v="Tonini"/>
    <s v="Daniel"/>
    <s v="Large"/>
  </r>
  <r>
    <n v="10299"/>
    <n v="47"/>
    <n v="116.08"/>
    <n v="10"/>
    <n v="5455.76"/>
    <d v="2023-07-30T00:00:00"/>
    <n v="250"/>
    <s v="Shipped"/>
    <s v="Motorcycles"/>
    <n v="112"/>
    <n v="4.0799999999999983"/>
    <s v="S24_1578"/>
    <s v="Toys of Finland, Co."/>
    <s v="90-224 8555"/>
    <s v="Keskuskatu 45"/>
    <s v="Helsinki"/>
    <n v="21240"/>
    <x v="15"/>
    <s v="Karttunen"/>
    <s v="Matti"/>
    <s v="Medium"/>
  </r>
  <r>
    <n v="10296"/>
    <n v="47"/>
    <n v="86.62"/>
    <n v="5"/>
    <n v="4071.14"/>
    <d v="2023-07-15T00:00:00"/>
    <n v="265"/>
    <s v="Shipped"/>
    <s v="Planes"/>
    <n v="74"/>
    <n v="12.620000000000005"/>
    <s v="S700_4002"/>
    <s v="Bavarian Collectables Imports, Co."/>
    <s v="+49 89 61 08 9555"/>
    <s v="Hansastr. 15"/>
    <s v="Munich"/>
    <n v="80686"/>
    <x v="12"/>
    <s v="Donnermeyer"/>
    <s v="Michael"/>
    <s v="Medium"/>
  </r>
  <r>
    <n v="10291"/>
    <n v="47"/>
    <n v="121.57"/>
    <n v="12"/>
    <n v="5713.79"/>
    <d v="2023-07-08T00:00:00"/>
    <n v="272"/>
    <s v="Shipped"/>
    <s v="Vintage Cars"/>
    <n v="101"/>
    <n v="20.569999999999993"/>
    <s v="S18_2949"/>
    <s v="Scandinavian Gift Ideas"/>
    <s v="0695-34 6555"/>
    <s v="?kergatan 24"/>
    <s v="Boras"/>
    <s v="S-844 67"/>
    <x v="10"/>
    <s v="Larsson"/>
    <s v="Maria"/>
    <s v="Medium"/>
  </r>
  <r>
    <n v="10107"/>
    <n v="47"/>
    <n v="137.97"/>
    <n v="9"/>
    <n v="6484.59"/>
    <d v="2023-06-27T00:00:00"/>
    <n v="283"/>
    <s v="Shipped"/>
    <s v="Motorcycles"/>
    <n v="118"/>
    <n v="19.97"/>
    <s v="S10_2016"/>
    <s v="Marta's Replicas Co."/>
    <n v="6175558555"/>
    <s v="39323 Spinnaker Dr."/>
    <s v="Cambridge"/>
    <n v="51247"/>
    <x v="1"/>
    <s v="Hernandez"/>
    <s v="Marta"/>
    <s v="Medium"/>
  </r>
  <r>
    <n v="10283"/>
    <n v="47"/>
    <n v="65.77"/>
    <n v="7"/>
    <n v="3091.19"/>
    <d v="2023-06-20T00:00:00"/>
    <n v="290"/>
    <s v="Shipped"/>
    <s v="Ships"/>
    <n v="72"/>
    <n v="-6.230000000000004"/>
    <s v="S700_2610"/>
    <s v="Royal Canadian Collectables, Ltd."/>
    <s v="(604) 555-4555"/>
    <s v="23 Tsawassen Blvd."/>
    <s v="Tsawassen"/>
    <s v="T2F 8M4"/>
    <x v="14"/>
    <s v="Lincoln"/>
    <s v="Elizabeth"/>
    <s v="Medium"/>
  </r>
  <r>
    <n v="10107"/>
    <n v="47"/>
    <n v="116.27"/>
    <n v="1"/>
    <n v="5464.69"/>
    <d v="2023-06-02T00:00:00"/>
    <n v="308"/>
    <s v="Shipped"/>
    <s v="Classic Cars"/>
    <n v="117"/>
    <n v="-0.73000000000000398"/>
    <s v="S12_3380"/>
    <s v="Online Mini Collectables"/>
    <n v="6175557555"/>
    <s v="7635 Spinnaker Dr."/>
    <s v="Brickhaven"/>
    <n v="58339"/>
    <x v="1"/>
    <s v="Barajas"/>
    <s v="Miguel"/>
    <s v="Medium"/>
  </r>
  <r>
    <n v="10273"/>
    <n v="47"/>
    <n v="115.97"/>
    <n v="15"/>
    <n v="5450.59"/>
    <d v="2023-05-21T00:00:00"/>
    <n v="320"/>
    <s v="Shipped"/>
    <s v="Trains"/>
    <n v="100"/>
    <n v="15.969999999999999"/>
    <s v="S18_3259"/>
    <s v="Petit Auto"/>
    <s v="(02) 5554 67"/>
    <s v="Rue Joseph-Bens 532"/>
    <s v="Bruxelles"/>
    <s v="B-1180"/>
    <x v="2"/>
    <s v="Dewey"/>
    <s v="Catherine"/>
    <s v="Medium"/>
  </r>
  <r>
    <n v="10266"/>
    <n v="47"/>
    <n v="62.45"/>
    <n v="13"/>
    <n v="2935.15"/>
    <d v="2023-05-06T00:00:00"/>
    <n v="335"/>
    <s v="Shipped"/>
    <s v="Classic Cars"/>
    <n v="61"/>
    <n v="1.4500000000000028"/>
    <s v="S24_3371"/>
    <s v="L'ordine Souveniers"/>
    <s v="0522-556555"/>
    <s v="Strada Provinciale 124"/>
    <s v="Reggio Emilia"/>
    <n v="42100"/>
    <x v="6"/>
    <s v="Moroni"/>
    <s v="Maurizio"/>
    <s v="Small"/>
  </r>
  <r>
    <n v="10264"/>
    <n v="47"/>
    <n v="83.27"/>
    <n v="1"/>
    <n v="3913.69"/>
    <d v="2023-04-30T00:00:00"/>
    <n v="341"/>
    <s v="Shipped"/>
    <s v="Classic Cars"/>
    <n v="80"/>
    <n v="3.269999999999996"/>
    <s v="S24_4620"/>
    <s v="Gifts4AllAges.com"/>
    <n v="6175559555"/>
    <s v="8616 Spinnaker Dr."/>
    <s v="Boston"/>
    <n v="51003"/>
    <x v="1"/>
    <s v="Yoshido"/>
    <s v="Juri"/>
    <s v="Medium"/>
  </r>
  <r>
    <n v="10264"/>
    <n v="47"/>
    <n v="89.5"/>
    <n v="5"/>
    <n v="4206.5"/>
    <d v="2023-04-30T00:00:00"/>
    <n v="341"/>
    <s v="Shipped"/>
    <s v="Motorcycles"/>
    <n v="81"/>
    <n v="8.5"/>
    <s v="S50_4713"/>
    <s v="Gifts4AllAges.com"/>
    <n v="6175559555"/>
    <s v="8616 Spinnaker Dr."/>
    <s v="Boston"/>
    <n v="51003"/>
    <x v="1"/>
    <s v="Yoshido"/>
    <s v="Juri"/>
    <s v="Medium"/>
  </r>
  <r>
    <n v="10263"/>
    <n v="47"/>
    <n v="116.28"/>
    <n v="9"/>
    <n v="5465.16"/>
    <d v="2023-04-28T00:00:00"/>
    <n v="343"/>
    <s v="Shipped"/>
    <s v="Planes"/>
    <n v="118"/>
    <n v="-1.7199999999999989"/>
    <s v="S700_2834"/>
    <s v="Gift Depot Inc."/>
    <n v="2035552570"/>
    <s v="25593 South Bay Ln."/>
    <s v="Bridgewater"/>
    <n v="97562"/>
    <x v="1"/>
    <s v="King"/>
    <s v="Julie"/>
    <s v="Medium"/>
  </r>
  <r>
    <n v="10259"/>
    <n v="47"/>
    <n v="112.46"/>
    <n v="9"/>
    <n v="5285.62"/>
    <d v="2023-04-15T00:00:00"/>
    <n v="356"/>
    <s v="Shipped"/>
    <s v="Trucks and Buses"/>
    <n v="127"/>
    <n v="-14.540000000000006"/>
    <s v="S24_2300"/>
    <s v="Handji Gifts&amp; Co"/>
    <s v="+65 224 1555"/>
    <s v="Village Close - 106 Linden Road Sandown"/>
    <s v="Singapore"/>
    <n v="69045"/>
    <x v="0"/>
    <s v="Victorino"/>
    <s v="Wendy"/>
    <s v="Medium"/>
  </r>
  <r>
    <n v="10252"/>
    <n v="47"/>
    <n v="65.8"/>
    <n v="8"/>
    <n v="3092.6"/>
    <d v="2023-03-26T00:00:00"/>
    <n v="376"/>
    <s v="Shipped"/>
    <s v="Motorcycles"/>
    <n v="69"/>
    <n v="-3.2000000000000028"/>
    <s v="S24_2360"/>
    <s v="Auto Canal Petit"/>
    <s v="(1) 47.55.6555"/>
    <s v="25, rue Lauriston"/>
    <s v="Paris"/>
    <n v="75016"/>
    <x v="4"/>
    <s v="Perrier"/>
    <s v="Dominique"/>
    <s v="Medium"/>
  </r>
  <r>
    <n v="10243"/>
    <n v="47"/>
    <n v="130.94"/>
    <n v="2"/>
    <n v="6154.18"/>
    <d v="2023-02-26T00:00:00"/>
    <n v="404"/>
    <s v="Shipped"/>
    <s v="Vintage Cars"/>
    <n v="127"/>
    <n v="3.9399999999999977"/>
    <s v="S18_2325"/>
    <s v="Diecast Collectables"/>
    <n v="6175552555"/>
    <s v="6251 Ingle Ln."/>
    <s v="Boston"/>
    <n v="51003"/>
    <x v="1"/>
    <s v="Franco"/>
    <s v="Valarie"/>
    <s v="Medium"/>
  </r>
  <r>
    <n v="10241"/>
    <n v="47"/>
    <n v="94.5"/>
    <n v="6"/>
    <n v="4441.5"/>
    <d v="2023-02-13T00:00:00"/>
    <n v="417"/>
    <s v="Shipped"/>
    <s v="Classic Cars"/>
    <n v="90"/>
    <n v="4.5"/>
    <s v="S24_2766"/>
    <s v="Mini Caravy"/>
    <s v="88.60.1555"/>
    <s v="24, place Kluber"/>
    <s v="Strasbourg"/>
    <n v="67000"/>
    <x v="4"/>
    <s v="Citeaux"/>
    <s v="Frederique"/>
    <s v="Medium"/>
  </r>
  <r>
    <n v="10239"/>
    <n v="47"/>
    <n v="150.71"/>
    <n v="1"/>
    <n v="7083.37"/>
    <d v="2023-02-12T00:00:00"/>
    <n v="418"/>
    <s v="Shipped"/>
    <s v="Classic Cars"/>
    <n v="169"/>
    <n v="-18.289999999999992"/>
    <s v="S18_3232"/>
    <s v="Oulu Toy Supplies, Inc."/>
    <s v="981-443655"/>
    <s v="Torikatu 38"/>
    <s v="Oulu"/>
    <n v="90110"/>
    <x v="15"/>
    <s v="Koskitalo"/>
    <s v="Pirkko"/>
    <s v="Large"/>
  </r>
  <r>
    <n v="10238"/>
    <n v="47"/>
    <n v="62.45"/>
    <n v="2"/>
    <n v="2935.15"/>
    <d v="2023-02-09T00:00:00"/>
    <n v="421"/>
    <s v="Shipped"/>
    <s v="Classic Cars"/>
    <n v="61"/>
    <n v="1.4500000000000028"/>
    <s v="S24_3371"/>
    <s v="Danish Wholesale Imports"/>
    <s v="31 12 3555"/>
    <s v="Vinb'ltet 34"/>
    <s v="Kobenhavn"/>
    <n v="1734"/>
    <x v="11"/>
    <s v="Petersen"/>
    <s v="Jytte"/>
    <s v="Small"/>
  </r>
  <r>
    <n v="10227"/>
    <n v="47"/>
    <n v="88.14"/>
    <n v="14"/>
    <n v="4142.58"/>
    <d v="2023-01-02T00:00:00"/>
    <n v="459"/>
    <s v="Shipped"/>
    <s v="Classic Cars"/>
    <n v="90"/>
    <n v="-1.8599999999999994"/>
    <s v="S24_2766"/>
    <s v="Saveley &amp; Henriot, Co."/>
    <s v="78.32.5555"/>
    <s v="2, rue du Commerce"/>
    <s v="Lyon"/>
    <n v="69004"/>
    <x v="4"/>
    <s v="Saveley"/>
    <s v="Mary"/>
    <s v="Medium"/>
  </r>
  <r>
    <n v="10225"/>
    <n v="47"/>
    <n v="64.680000000000007"/>
    <n v="5"/>
    <n v="3039.96"/>
    <d v="2022-12-22T00:00:00"/>
    <n v="470"/>
    <s v="Shipped"/>
    <s v="Classic Cars"/>
    <n v="77"/>
    <n v="-12.319999999999993"/>
    <s v="S18_1889"/>
    <s v="Vida Sport, Ltd"/>
    <s v="0897-034555"/>
    <s v="Grenzacherweg 237"/>
    <s v="Gensve"/>
    <n v="1203"/>
    <x v="13"/>
    <s v="Holz"/>
    <s v="Michael"/>
    <s v="Medium"/>
  </r>
  <r>
    <n v="10107"/>
    <n v="47"/>
    <n v="115.37"/>
    <n v="4"/>
    <n v="5422.39"/>
    <d v="2022-12-20T00:00:00"/>
    <n v="472"/>
    <s v="Shipped"/>
    <s v="Motorcycles"/>
    <n v="118"/>
    <n v="-2.6299999999999955"/>
    <s v="S10_2016"/>
    <s v="Australian Collectors, Co."/>
    <s v="03 9520 4555"/>
    <s v="636 St Kilda Road"/>
    <s v="Melbourne"/>
    <n v="3004"/>
    <x v="5"/>
    <s v="Ferguson"/>
    <s v="Peter"/>
    <s v="Medium"/>
  </r>
  <r>
    <n v="10223"/>
    <n v="47"/>
    <n v="100.53"/>
    <n v="9"/>
    <n v="4724.91"/>
    <d v="2022-12-20T00:00:00"/>
    <n v="472"/>
    <s v="Shipped"/>
    <s v="Planes"/>
    <n v="84"/>
    <n v="16.53"/>
    <s v="S18_2581"/>
    <s v="Australian Collectors, Co."/>
    <s v="03 9520 4555"/>
    <s v="636 St Kilda Road"/>
    <s v="Melbourne"/>
    <n v="3004"/>
    <x v="5"/>
    <s v="Ferguson"/>
    <s v="Peter"/>
    <s v="Medium"/>
  </r>
  <r>
    <n v="10222"/>
    <n v="47"/>
    <n v="70.81"/>
    <n v="14"/>
    <n v="3328.07"/>
    <d v="2022-12-19T00:00:00"/>
    <n v="473"/>
    <s v="Shipped"/>
    <s v="Vintage Cars"/>
    <n v="88"/>
    <n v="-17.189999999999998"/>
    <s v="S24_3151"/>
    <s v="Collectable Mini Designs Co."/>
    <n v="7605558146"/>
    <s v="361 Furth Circle"/>
    <s v="San Diego"/>
    <n v="91217"/>
    <x v="1"/>
    <s v="Thompson"/>
    <s v="Valarie"/>
    <s v="Medium"/>
  </r>
  <r>
    <n v="10207"/>
    <n v="47"/>
    <n v="141.66"/>
    <n v="16"/>
    <n v="6658.02"/>
    <d v="2022-10-09T00:00:00"/>
    <n v="544"/>
    <s v="Shipped"/>
    <s v="Trucks and Buses"/>
    <n v="121"/>
    <n v="20.659999999999997"/>
    <s v="S18_4600"/>
    <s v="Diecast Collectables"/>
    <n v="6175552555"/>
    <s v="6251 Ingle Ln."/>
    <s v="Boston"/>
    <n v="51003"/>
    <x v="1"/>
    <s v="Franco"/>
    <s v="Valarie"/>
    <s v="Medium"/>
  </r>
  <r>
    <n v="10107"/>
    <n v="47"/>
    <n v="192.87"/>
    <n v="6"/>
    <n v="9064.89"/>
    <d v="2022-10-05T00:00:00"/>
    <n v="548"/>
    <s v="Shipped"/>
    <s v="Classic Cars"/>
    <n v="214"/>
    <n v="-21.129999999999995"/>
    <s v="S10_1949"/>
    <s v="Canadian Gift Exchange Network"/>
    <s v="(604) 555-3392"/>
    <s v="1900 Oak St."/>
    <s v="Vancouver"/>
    <s v="V3F 2K1"/>
    <x v="14"/>
    <s v="Tannamuri"/>
    <s v="Yoshi"/>
    <s v="Large"/>
  </r>
  <r>
    <n v="10107"/>
    <n v="47"/>
    <n v="110.55"/>
    <n v="5"/>
    <n v="5195.8500000000004"/>
    <d v="2022-10-02T00:00:00"/>
    <n v="551"/>
    <s v="Shipped"/>
    <s v="Classic Cars"/>
    <n v="115"/>
    <n v="-4.4500000000000028"/>
    <s v="S12_4675"/>
    <s v="Euro Shopping Channel"/>
    <s v="(91) 555 94 44"/>
    <s v="C/ Moralzarzal, 86"/>
    <s v="Madrid"/>
    <n v="28034"/>
    <x v="8"/>
    <s v="Freyre"/>
    <s v="Diego"/>
    <s v="Medium"/>
  </r>
  <r>
    <n v="10204"/>
    <n v="47"/>
    <n v="96.32"/>
    <n v="8"/>
    <n v="4527.04"/>
    <d v="2022-10-02T00:00:00"/>
    <n v="551"/>
    <s v="Shipped"/>
    <s v="Classic Cars"/>
    <n v="90"/>
    <n v="6.3199999999999932"/>
    <s v="S24_2766"/>
    <s v="Muscle Machine Inc"/>
    <n v="2125557413"/>
    <s v="4092 Furth Circle"/>
    <s v="NYC"/>
    <n v="10022"/>
    <x v="1"/>
    <s v="Young"/>
    <s v="Jeff"/>
    <s v="Medium"/>
  </r>
  <r>
    <n v="10203"/>
    <n v="47"/>
    <n v="148.86000000000001"/>
    <n v="3"/>
    <n v="6996.42"/>
    <d v="2022-10-02T00:00:00"/>
    <n v="551"/>
    <s v="Shipped"/>
    <s v="Classic Cars"/>
    <n v="140"/>
    <n v="8.8600000000000136"/>
    <s v="S24_3856"/>
    <s v="Euro Shopping Channel"/>
    <s v="(91) 555 94 44"/>
    <s v="C/ Moralzarzal, 86"/>
    <s v="Madrid"/>
    <n v="28034"/>
    <x v="8"/>
    <s v="Freyre"/>
    <s v="Diego"/>
    <s v="Medium"/>
  </r>
  <r>
    <n v="10107"/>
    <n v="47"/>
    <n v="189.1"/>
    <n v="5"/>
    <n v="8887.7000000000007"/>
    <d v="2022-09-26T00:00:00"/>
    <n v="557"/>
    <s v="Shipped"/>
    <s v="Classic Cars"/>
    <n v="207"/>
    <n v="-17.900000000000006"/>
    <s v="S12_1108"/>
    <s v="Super Scale Inc."/>
    <n v="2035559545"/>
    <s v="567 North Pendale Street"/>
    <s v="New Haven"/>
    <n v="97823"/>
    <x v="1"/>
    <s v="Murphy"/>
    <s v="Leslie"/>
    <s v="Large"/>
  </r>
  <r>
    <n v="10197"/>
    <n v="47"/>
    <n v="83.2"/>
    <n v="8"/>
    <n v="3910.4"/>
    <d v="2022-09-26T00:00:00"/>
    <n v="557"/>
    <s v="Shipped"/>
    <s v="Vintage Cars"/>
    <n v="88"/>
    <n v="-4.7999999999999972"/>
    <s v="S24_3151"/>
    <s v="Enaco Distributors"/>
    <s v="(93) 203 4555"/>
    <s v="Rambla de CataluÂ¤a, 23"/>
    <s v="Barcelona"/>
    <n v="8022"/>
    <x v="8"/>
    <s v="Saavedra"/>
    <s v="Eduardo"/>
    <s v="Medium"/>
  </r>
  <r>
    <n v="10192"/>
    <n v="47"/>
    <n v="157.9"/>
    <n v="10"/>
    <n v="7421.3"/>
    <d v="2022-09-20T00:00:00"/>
    <n v="563"/>
    <s v="Shipped"/>
    <s v="Classic Cars"/>
    <n v="142"/>
    <n v="15.900000000000006"/>
    <s v="S18_1984"/>
    <s v="Online Diecast Creations Co."/>
    <n v="6035558647"/>
    <s v="2304 Long Airport Avenue"/>
    <s v="Nashua"/>
    <n v="62005"/>
    <x v="1"/>
    <s v="Young"/>
    <s v="Valarie"/>
    <s v="Large"/>
  </r>
  <r>
    <n v="10192"/>
    <n v="47"/>
    <n v="53.83"/>
    <n v="6"/>
    <n v="2530.0100000000002"/>
    <d v="2022-09-20T00:00:00"/>
    <n v="563"/>
    <s v="Shipped"/>
    <s v="Classic Cars"/>
    <n v="50"/>
    <n v="3.8299999999999983"/>
    <s v="S24_1628"/>
    <s v="Online Diecast Creations Co."/>
    <n v="6035558647"/>
    <s v="2304 Long Airport Avenue"/>
    <s v="Nashua"/>
    <n v="62005"/>
    <x v="1"/>
    <s v="Young"/>
    <s v="Valarie"/>
    <s v="Small"/>
  </r>
  <r>
    <n v="10185"/>
    <n v="47"/>
    <n v="77.239999999999995"/>
    <n v="8"/>
    <n v="3630.28"/>
    <d v="2022-09-14T00:00:00"/>
    <n v="569"/>
    <s v="Shipped"/>
    <s v="Vintage Cars"/>
    <n v="87"/>
    <n v="-9.7600000000000051"/>
    <s v="S18_4522"/>
    <s v="Mini Creations Ltd."/>
    <n v="5085559555"/>
    <s v="4575 Hillside Dr."/>
    <s v="New Bedford"/>
    <n v="50553"/>
    <x v="1"/>
    <s v="Tam"/>
    <s v="Wing C"/>
    <s v="Medium"/>
  </r>
  <r>
    <n v="10183"/>
    <n v="47"/>
    <n v="107.13"/>
    <n v="12"/>
    <n v="5035.1099999999997"/>
    <d v="2022-09-13T00:00:00"/>
    <n v="570"/>
    <s v="Shipped"/>
    <s v="Vintage Cars"/>
    <n v="97"/>
    <n v="10.129999999999995"/>
    <s v="S24_4258"/>
    <s v="Classic Gift Ideas, Inc"/>
    <n v="2155554695"/>
    <s v="782 First Street"/>
    <s v="Philadelphia"/>
    <n v="71270"/>
    <x v="1"/>
    <s v="Cervantes"/>
    <s v="Francisca"/>
    <s v="Medium"/>
  </r>
  <r>
    <n v="10182"/>
    <n v="47"/>
    <n v="74.22"/>
    <n v="16"/>
    <n v="3488.34"/>
    <d v="2022-09-12T00:00:00"/>
    <n v="571"/>
    <s v="Shipped"/>
    <s v="Classic Cars"/>
    <n v="73"/>
    <n v="1.2199999999999989"/>
    <s v="S24_1046"/>
    <s v="Mini Gifts Distributors Ltd."/>
    <n v="4155551450"/>
    <s v="5677 Strong St."/>
    <s v="San Rafael"/>
    <n v="97562"/>
    <x v="1"/>
    <s v="Nelson"/>
    <s v="Valarie"/>
    <s v="Medium"/>
  </r>
  <r>
    <n v="10107"/>
    <n v="47"/>
    <n v="178.27"/>
    <n v="3"/>
    <n v="8378.69"/>
    <d v="2022-09-06T00:00:00"/>
    <n v="577"/>
    <s v="Shipped"/>
    <s v="Classic Cars"/>
    <n v="151"/>
    <n v="27.27000000000001"/>
    <s v="S12_3148"/>
    <s v="L'ordine Souveniers"/>
    <s v="0522-556555"/>
    <s v="Strada Provinciale 124"/>
    <s v="Reggio Emilia"/>
    <n v="42100"/>
    <x v="6"/>
    <s v="Moroni"/>
    <s v="Maurizio"/>
    <s v="Large"/>
  </r>
  <r>
    <n v="10175"/>
    <n v="47"/>
    <n v="108.97"/>
    <n v="10"/>
    <n v="5121.59"/>
    <d v="2022-09-06T00:00:00"/>
    <n v="577"/>
    <s v="Shipped"/>
    <s v="Trucks and Buses"/>
    <n v="121"/>
    <n v="-12.030000000000001"/>
    <s v="S18_4600"/>
    <s v="Stylish Desk Decors, Co."/>
    <s v="(171) 555-0297"/>
    <s v="35 King George"/>
    <s v="London"/>
    <s v="WX3 6FW"/>
    <x v="9"/>
    <s v="Brown"/>
    <s v="Ann"/>
    <s v="Medium"/>
  </r>
  <r>
    <n v="10107"/>
    <n v="47"/>
    <n v="116.27"/>
    <n v="4"/>
    <n v="5464.69"/>
    <d v="2022-09-04T00:00:00"/>
    <n v="579"/>
    <s v="Shipped"/>
    <s v="Classic Cars"/>
    <n v="117"/>
    <n v="-0.73000000000000398"/>
    <s v="S12_3380"/>
    <s v="Mini Auto Werke"/>
    <s v="7675-3555"/>
    <s v="Kirchgasse 6"/>
    <s v="Graz"/>
    <n v="8010"/>
    <x v="3"/>
    <s v="Mendel"/>
    <s v="Roland"/>
    <s v="Medium"/>
  </r>
  <r>
    <n v="10165"/>
    <n v="47"/>
    <n v="186.27"/>
    <n v="16"/>
    <n v="8754.69"/>
    <d v="2022-08-22T00:00:00"/>
    <n v="592"/>
    <s v="Shipped"/>
    <s v="Classic Cars"/>
    <n v="169"/>
    <n v="17.27000000000001"/>
    <s v="S18_3232"/>
    <s v="Dragon Souveniers, Ltd."/>
    <s v="+65 221 7555"/>
    <s v="Bronz Sok., Bronz Apt. 3/6 Tesvikiye"/>
    <s v="Singapore"/>
    <n v="79903"/>
    <x v="0"/>
    <s v="Natividad"/>
    <s v="Eric"/>
    <s v="Large"/>
  </r>
  <r>
    <n v="10301"/>
    <n v="47"/>
    <n v="159.32"/>
    <n v="7"/>
    <n v="7488.04"/>
    <d v="2022-08-05T00:00:00"/>
    <n v="609"/>
    <s v="Shipped"/>
    <s v="Classic Cars"/>
    <n v="142"/>
    <n v="17.319999999999993"/>
    <s v="S18_1984"/>
    <s v="Norway Gifts By Mail, Co."/>
    <s v="+47 2212 1555"/>
    <s v="Drammensveien 126 A, PB 744 Sentrum"/>
    <s v="Oslo"/>
    <s v="N 0106"/>
    <x v="17"/>
    <s v="Klaeboe"/>
    <s v="Jan"/>
    <s v="Large"/>
  </r>
  <r>
    <n v="10150"/>
    <n v="47"/>
    <n v="91.18"/>
    <n v="9"/>
    <n v="4285.46"/>
    <d v="2022-07-19T00:00:00"/>
    <n v="626"/>
    <s v="Shipped"/>
    <s v="Vintage Cars"/>
    <n v="101"/>
    <n v="-9.8199999999999932"/>
    <s v="S18_2949"/>
    <s v="Dragon Souveniers, Ltd."/>
    <s v="+65 221 7555"/>
    <s v="Bronz Sok., Bronz Apt. 3/6 Tesvikiye"/>
    <s v="Singapore"/>
    <n v="79903"/>
    <x v="0"/>
    <s v="Natividad"/>
    <s v="Eric"/>
    <s v="Medium"/>
  </r>
  <r>
    <n v="10148"/>
    <n v="47"/>
    <n v="124.44"/>
    <n v="9"/>
    <n v="5848.68"/>
    <d v="2022-07-11T00:00:00"/>
    <n v="634"/>
    <s v="Shipped"/>
    <s v="Classic Cars"/>
    <n v="124"/>
    <n v="0.43999999999999773"/>
    <s v="S18_1589"/>
    <s v="Anna's Decorations, Ltd"/>
    <s v="02 9936 8555"/>
    <s v="201 Miller Street"/>
    <s v="North Sydney"/>
    <n v="2060"/>
    <x v="5"/>
    <s v="O'Hara"/>
    <s v="Anna"/>
    <s v="Medium"/>
  </r>
  <r>
    <n v="10148"/>
    <n v="47"/>
    <n v="56.85"/>
    <n v="8"/>
    <n v="2671.95"/>
    <d v="2022-07-11T00:00:00"/>
    <n v="634"/>
    <s v="Shipped"/>
    <s v="Classic Cars"/>
    <n v="50"/>
    <n v="6.8500000000000014"/>
    <s v="S24_1628"/>
    <s v="Anna's Decorations, Ltd"/>
    <s v="02 9936 8555"/>
    <s v="201 Miller Street"/>
    <s v="North Sydney"/>
    <n v="2060"/>
    <x v="5"/>
    <s v="O'Hara"/>
    <s v="Anna"/>
    <s v="Small"/>
  </r>
  <r>
    <n v="10146"/>
    <n v="47"/>
    <n v="67.14"/>
    <n v="2"/>
    <n v="3155.58"/>
    <d v="2022-07-03T00:00:00"/>
    <n v="642"/>
    <s v="Shipped"/>
    <s v="Motorcycles"/>
    <n v="62"/>
    <n v="5.1400000000000006"/>
    <s v="S18_3782"/>
    <s v="Gift Ideas Corp."/>
    <n v="2035554407"/>
    <s v="2440 Pompton St."/>
    <s v="Glendale"/>
    <n v="97561"/>
    <x v="1"/>
    <s v="Lewis"/>
    <s v="Dan"/>
    <s v="Medium"/>
  </r>
  <r>
    <n v="10145"/>
    <n v="47"/>
    <n v="83.03"/>
    <n v="11"/>
    <n v="3902.41"/>
    <d v="2022-06-25T00:00:00"/>
    <n v="650"/>
    <s v="Shipped"/>
    <s v="Motorcycles"/>
    <n v="76"/>
    <n v="7.0300000000000011"/>
    <s v="S24_2000"/>
    <s v="Toys4GrownUps.com"/>
    <n v="6265557265"/>
    <s v="78934 Hillside Dr."/>
    <s v="Pasadena"/>
    <n v="90003"/>
    <x v="1"/>
    <s v="Young"/>
    <s v="Julie"/>
    <s v="Medium"/>
  </r>
  <r>
    <n v="10142"/>
    <n v="47"/>
    <n v="128.38999999999999"/>
    <n v="8"/>
    <n v="6034.33"/>
    <d v="2022-06-08T00:00:00"/>
    <n v="667"/>
    <s v="Shipped"/>
    <s v="Vintage Cars"/>
    <n v="136"/>
    <n v="-7.6100000000000136"/>
    <s v="S18_3140"/>
    <s v="Mini Gifts Distributors Ltd."/>
    <n v="4155551450"/>
    <s v="5677 Strong St."/>
    <s v="San Rafael"/>
    <n v="97562"/>
    <x v="1"/>
    <s v="Nelson"/>
    <s v="Valarie"/>
    <s v="Medium"/>
  </r>
  <r>
    <n v="10141"/>
    <n v="47"/>
    <n v="133.78"/>
    <n v="8"/>
    <n v="6287.66"/>
    <d v="2022-06-01T00:00:00"/>
    <n v="674"/>
    <s v="Shipped"/>
    <s v="Trucks and Buses"/>
    <n v="122"/>
    <n v="11.780000000000001"/>
    <s v="S18_2319"/>
    <s v="Suominen Souveniers"/>
    <s v="+358 9 8045 555"/>
    <s v="Software Engineering Center, SEC Oy"/>
    <s v="Espoo"/>
    <s v="FIN-02271"/>
    <x v="15"/>
    <s v="Suominen"/>
    <s v="Kalle"/>
    <s v="Medium"/>
  </r>
  <r>
    <n v="10140"/>
    <n v="47"/>
    <n v="108.62"/>
    <n v="1"/>
    <n v="5105.1400000000003"/>
    <d v="2022-05-24T00:00:00"/>
    <n v="682"/>
    <s v="Shipped"/>
    <s v="Trucks and Buses"/>
    <n v="127"/>
    <n v="-18.379999999999995"/>
    <s v="S24_2300"/>
    <s v="Technics Stores Inc."/>
    <n v="6505556809"/>
    <s v="9408 Furth Circle"/>
    <s v="Burlingame"/>
    <n v="94217"/>
    <x v="1"/>
    <s v="Hirano"/>
    <s v="Juri"/>
    <s v="Medium"/>
  </r>
  <r>
    <n v="10135"/>
    <n v="47"/>
    <n v="134.81"/>
    <n v="2"/>
    <n v="6336.07"/>
    <d v="2022-05-02T00:00:00"/>
    <n v="704"/>
    <s v="Shipped"/>
    <s v="Classic Cars"/>
    <n v="140"/>
    <n v="-5.1899999999999977"/>
    <s v="S24_3856"/>
    <s v="Mini Gifts Distributors Ltd."/>
    <n v="4155551450"/>
    <s v="5677 Strong St."/>
    <s v="San Rafael"/>
    <n v="97562"/>
    <x v="1"/>
    <s v="Nelson"/>
    <s v="Valarie"/>
    <s v="Medium"/>
  </r>
  <r>
    <n v="10120"/>
    <n v="47"/>
    <n v="82.21"/>
    <n v="13"/>
    <n v="3863.87"/>
    <d v="2022-03-01T00:00:00"/>
    <n v="766"/>
    <s v="Shipped"/>
    <s v="Planes"/>
    <n v="91"/>
    <n v="-8.7900000000000063"/>
    <s v="S700_1691"/>
    <s v="Australian Collectors, Co."/>
    <s v="03 9520 4555"/>
    <s v="636 St Kilda Road"/>
    <s v="Melbourne"/>
    <n v="3004"/>
    <x v="5"/>
    <s v="Ferguson"/>
    <s v="Peter"/>
    <s v="Medium"/>
  </r>
  <r>
    <n v="10115"/>
    <n v="47"/>
    <n v="69.36"/>
    <n v="2"/>
    <n v="3259.92"/>
    <d v="2022-02-04T00:00:00"/>
    <n v="791"/>
    <s v="Shipped"/>
    <s v="Classic Cars"/>
    <n v="57"/>
    <n v="12.36"/>
    <s v="S24_1444"/>
    <s v="Classic Legends Inc."/>
    <n v="2125558493"/>
    <s v="5905 Pompton St."/>
    <s v="NYC"/>
    <n v="10022"/>
    <x v="1"/>
    <s v="Hernandez"/>
    <s v="Maria"/>
    <s v="Medium"/>
  </r>
  <r>
    <n v="10109"/>
    <n v="47"/>
    <n v="132.80000000000001"/>
    <n v="2"/>
    <n v="6241.6"/>
    <d v="2022-01-10T00:00:00"/>
    <n v="816"/>
    <s v="Shipped"/>
    <s v="Classic Cars"/>
    <n v="141"/>
    <n v="-8.1999999999999886"/>
    <s v="S18_3685"/>
    <s v="Motor Mint Distributors Inc."/>
    <n v="2155559857"/>
    <s v="11328 Douglas Av."/>
    <s v="Philadelphia"/>
    <n v="71270"/>
    <x v="1"/>
    <s v="Hernandez"/>
    <s v="Rosa"/>
    <s v="Medium"/>
  </r>
  <r>
    <n v="10416"/>
    <n v="48"/>
    <n v="74.62"/>
    <n v="5"/>
    <n v="3581.76"/>
    <d v="2024-03-10T00:00:00"/>
    <n v="26"/>
    <s v="Shipped"/>
    <s v="Planes"/>
    <n v="72"/>
    <n v="2.6200000000000045"/>
    <s v="S24_4278"/>
    <s v="L'ordine Souveniers"/>
    <s v="0522-556555"/>
    <s v="Strada Provinciale 124"/>
    <s v="Reggio Emilia"/>
    <n v="42100"/>
    <x v="6"/>
    <s v="Moroni"/>
    <s v="Maurizio"/>
    <s v="Medium"/>
  </r>
  <r>
    <n v="10414"/>
    <n v="48"/>
    <n v="121.01"/>
    <n v="14"/>
    <n v="5808.48"/>
    <d v="2024-03-06T00:00:00"/>
    <n v="30"/>
    <s v="On Hold"/>
    <s v="Trains"/>
    <n v="100"/>
    <n v="21.010000000000005"/>
    <s v="S18_3259"/>
    <s v="Gifts4AllAges.com"/>
    <n v="6175559555"/>
    <s v="8616 Spinnaker Dr."/>
    <s v="Boston"/>
    <n v="51003"/>
    <x v="1"/>
    <s v="Yoshido"/>
    <s v="Juri"/>
    <s v="Medium"/>
  </r>
  <r>
    <n v="10406"/>
    <n v="48"/>
    <n v="149.36000000000001"/>
    <n v="2"/>
    <n v="7169.28"/>
    <d v="2024-02-15T00:00:00"/>
    <n v="50"/>
    <s v="Disputed"/>
    <s v="Classic Cars"/>
    <n v="142"/>
    <n v="7.3600000000000136"/>
    <s v="S18_1984"/>
    <s v="Danish Wholesale Imports"/>
    <s v="31 12 3555"/>
    <s v="Vinb'ltet 34"/>
    <s v="Kobenhavn"/>
    <n v="1734"/>
    <x v="11"/>
    <s v="Petersen"/>
    <s v="Jytte"/>
    <s v="Large"/>
  </r>
  <r>
    <n v="10397"/>
    <n v="48"/>
    <n v="108.18"/>
    <n v="3"/>
    <n v="5192.6400000000003"/>
    <d v="2024-01-28T00:00:00"/>
    <n v="68"/>
    <s v="Shipped"/>
    <s v="Ships"/>
    <n v="100"/>
    <n v="8.1800000000000068"/>
    <s v="S700_3505"/>
    <s v="Alpha Cognac"/>
    <s v="61.77.6555"/>
    <s v="1 rue Alsace-Lorraine"/>
    <s v="Toulouse"/>
    <n v="31000"/>
    <x v="4"/>
    <s v="Roulet"/>
    <s v="Annette"/>
    <s v="Medium"/>
  </r>
  <r>
    <n v="10382"/>
    <n v="48"/>
    <n v="141.66"/>
    <n v="8"/>
    <n v="6799.68"/>
    <d v="2023-12-17T00:00:00"/>
    <n v="110"/>
    <s v="Shipped"/>
    <s v="Trucks and Buses"/>
    <n v="64"/>
    <n v="77.66"/>
    <s v="S32_3522"/>
    <s v="Mini Gifts Distributors Ltd."/>
    <n v="4155551450"/>
    <s v="5677 Strong St."/>
    <s v="San Rafael"/>
    <n v="97562"/>
    <x v="1"/>
    <s v="Nelson"/>
    <s v="Valarie"/>
    <s v="Medium"/>
  </r>
  <r>
    <n v="10372"/>
    <n v="48"/>
    <n v="146.49"/>
    <n v="6"/>
    <n v="7031.52"/>
    <d v="2023-11-26T00:00:00"/>
    <n v="131"/>
    <s v="Shipped"/>
    <s v="Classic Cars"/>
    <n v="143"/>
    <n v="3.4900000000000091"/>
    <s v="S18_4027"/>
    <s v="Tokyo Collectables, Ltd"/>
    <s v="+81 3 3584 0555"/>
    <s v="2-2-8 Roppongi"/>
    <s v="Minato-ku"/>
    <s v="106-0032"/>
    <x v="7"/>
    <s v="Shimamura"/>
    <s v="Akiko"/>
    <s v="Large"/>
  </r>
  <r>
    <n v="10371"/>
    <n v="48"/>
    <n v="56.55"/>
    <n v="10"/>
    <n v="2714.4"/>
    <d v="2023-11-23T00:00:00"/>
    <n v="134"/>
    <s v="Shipped"/>
    <s v="Trucks and Buses"/>
    <n v="115"/>
    <n v="-58.45"/>
    <s v="S50_1392"/>
    <s v="Mini Gifts Distributors Ltd."/>
    <n v="4155551450"/>
    <s v="5677 Strong St."/>
    <s v="San Rafael"/>
    <n v="97562"/>
    <x v="1"/>
    <s v="Nelson"/>
    <s v="Valarie"/>
    <s v="Small"/>
  </r>
  <r>
    <n v="10364"/>
    <n v="48"/>
    <n v="48.28"/>
    <n v="1"/>
    <n v="2317.44"/>
    <d v="2023-11-06T00:00:00"/>
    <n v="151"/>
    <s v="Shipped"/>
    <s v="Motorcycles"/>
    <n v="40"/>
    <n v="8.2800000000000011"/>
    <s v="S32_2206"/>
    <s v="Marseille Mini Autos"/>
    <s v="91.24.4555"/>
    <s v="12, rue des Bouchers"/>
    <s v="Marseille"/>
    <n v="13008"/>
    <x v="4"/>
    <s v="Lebihan"/>
    <s v="Laurence"/>
    <s v="Small"/>
  </r>
  <r>
    <n v="10107"/>
    <n v="48"/>
    <n v="54.68"/>
    <n v="6"/>
    <n v="2624.64"/>
    <d v="2023-10-15T00:00:00"/>
    <n v="173"/>
    <s v="Shipped"/>
    <s v="Classic Cars"/>
    <n v="136"/>
    <n v="-81.319999999999993"/>
    <s v="S10_4757"/>
    <s v="Reims Collectables"/>
    <s v="26.47.1555"/>
    <s v="59 rue de l'Abbaye"/>
    <s v="Reims"/>
    <n v="51100"/>
    <x v="4"/>
    <s v="Henriot"/>
    <s v="Paul"/>
    <s v="Small"/>
  </r>
  <r>
    <n v="10356"/>
    <n v="48"/>
    <n v="202.5"/>
    <n v="5"/>
    <n v="9720"/>
    <d v="2023-10-09T00:00:00"/>
    <n v="179"/>
    <s v="Shipped"/>
    <s v="Vintage Cars"/>
    <n v="33"/>
    <n v="169.5"/>
    <s v="S24_1937"/>
    <s v="Lyon Souveniers"/>
    <s v="+33 1 46 62 7555"/>
    <s v="27 rue du Colonel Pierre Avia"/>
    <s v="Paris"/>
    <n v="75508"/>
    <x v="4"/>
    <s v="Da Cunha"/>
    <s v="Daniel"/>
    <s v="Large"/>
  </r>
  <r>
    <n v="10353"/>
    <n v="48"/>
    <n v="68.8"/>
    <n v="4"/>
    <n v="3302.4"/>
    <d v="2023-10-04T00:00:00"/>
    <n v="184"/>
    <s v="Shipped"/>
    <s v="Planes"/>
    <n v="118"/>
    <n v="-49.2"/>
    <s v="S700_2834"/>
    <s v="Gift Ideas Corp."/>
    <n v="2035554407"/>
    <s v="2440 Pompton St."/>
    <s v="Glendale"/>
    <n v="97561"/>
    <x v="1"/>
    <s v="Lewis"/>
    <s v="Dan"/>
    <s v="Medium"/>
  </r>
  <r>
    <n v="10107"/>
    <n v="48"/>
    <n v="109.02"/>
    <n v="9"/>
    <n v="5232.96"/>
    <d v="2023-10-01T00:00:00"/>
    <n v="187"/>
    <s v="Shipped"/>
    <s v="Trucks and Buses"/>
    <n v="118"/>
    <n v="-8.980000000000004"/>
    <s v="S12_4473"/>
    <s v="Muscle Machine Inc"/>
    <n v="2125557413"/>
    <s v="4092 Furth Circle"/>
    <s v="NYC"/>
    <n v="10022"/>
    <x v="1"/>
    <s v="Young"/>
    <s v="Jeff"/>
    <s v="Medium"/>
  </r>
  <r>
    <n v="10349"/>
    <n v="48"/>
    <n v="154.1"/>
    <n v="6"/>
    <n v="7396.8"/>
    <d v="2023-10-01T00:00:00"/>
    <n v="187"/>
    <s v="Shipped"/>
    <s v="Classic Cars"/>
    <n v="169"/>
    <n v="-14.900000000000006"/>
    <s v="S18_3232"/>
    <s v="Muscle Machine Inc"/>
    <n v="2125557413"/>
    <s v="4092 Furth Circle"/>
    <s v="NYC"/>
    <n v="10022"/>
    <x v="1"/>
    <s v="Young"/>
    <s v="Jeff"/>
    <s v="Large"/>
  </r>
  <r>
    <n v="10349"/>
    <n v="48"/>
    <n v="47.4"/>
    <n v="4"/>
    <n v="2275.1999999999998"/>
    <d v="2023-10-01T00:00:00"/>
    <n v="187"/>
    <s v="Shipped"/>
    <s v="Classic Cars"/>
    <n v="57"/>
    <n v="-9.6000000000000014"/>
    <s v="S24_1444"/>
    <s v="Muscle Machine Inc"/>
    <n v="2125557413"/>
    <s v="4092 Furth Circle"/>
    <s v="NYC"/>
    <n v="10022"/>
    <x v="1"/>
    <s v="Young"/>
    <s v="Jeff"/>
    <s v="Small"/>
  </r>
  <r>
    <n v="10347"/>
    <n v="48"/>
    <n v="100.3"/>
    <n v="9"/>
    <n v="4814.3999999999996"/>
    <d v="2023-09-29T00:00:00"/>
    <n v="189"/>
    <s v="Shipped"/>
    <s v="Vintage Cars"/>
    <n v="101"/>
    <n v="-0.70000000000000284"/>
    <s v="S18_2949"/>
    <s v="Australian Collectors, Co."/>
    <s v="03 9520 4555"/>
    <s v="636 St Kilda Road"/>
    <s v="Melbourne"/>
    <n v="3004"/>
    <x v="5"/>
    <s v="Ferguson"/>
    <s v="Peter"/>
    <s v="Medium"/>
  </r>
  <r>
    <n v="10342"/>
    <n v="48"/>
    <n v="62.45"/>
    <n v="10"/>
    <n v="2997.6"/>
    <d v="2023-09-24T00:00:00"/>
    <n v="194"/>
    <s v="Shipped"/>
    <s v="Classic Cars"/>
    <n v="61"/>
    <n v="1.4500000000000028"/>
    <s v="S24_3371"/>
    <s v="Australian Collectors, Co."/>
    <s v="03 9520 4555"/>
    <s v="636 St Kilda Road"/>
    <s v="Melbourne"/>
    <n v="3004"/>
    <x v="5"/>
    <s v="Ferguson"/>
    <s v="Peter"/>
    <s v="Small"/>
  </r>
  <r>
    <n v="10336"/>
    <n v="48"/>
    <n v="120.38"/>
    <n v="12"/>
    <n v="5778.24"/>
    <d v="2023-09-20T00:00:00"/>
    <n v="198"/>
    <s v="Shipped"/>
    <s v="Vintage Cars"/>
    <n v="136"/>
    <n v="-15.620000000000005"/>
    <s v="S18_3140"/>
    <s v="La Corne D'abondance, Co."/>
    <s v="(1) 42.34.2555"/>
    <s v="265, boulevard Charonne"/>
    <s v="Paris"/>
    <n v="75012"/>
    <x v="4"/>
    <s v="Bertrand"/>
    <s v="Marie"/>
    <s v="Medium"/>
  </r>
  <r>
    <n v="10328"/>
    <n v="48"/>
    <n v="58.92"/>
    <n v="1"/>
    <n v="2828.16"/>
    <d v="2023-09-12T00:00:00"/>
    <n v="206"/>
    <s v="Shipped"/>
    <s v="Planes"/>
    <n v="68"/>
    <n v="-9.0799999999999983"/>
    <s v="S24_2841"/>
    <s v="Rovelli Gifts"/>
    <s v="035-640555"/>
    <s v="Via Ludovico il Moro 22"/>
    <s v="Bergamo"/>
    <n v="24100"/>
    <x v="6"/>
    <s v="Rovelli"/>
    <s v="Giovanni"/>
    <s v="Small"/>
  </r>
  <r>
    <n v="10324"/>
    <n v="48"/>
    <n v="171.03"/>
    <n v="4"/>
    <n v="8209.44"/>
    <d v="2023-09-05T00:00:00"/>
    <n v="213"/>
    <s v="Shipped"/>
    <s v="Trucks and Buses"/>
    <n v="64"/>
    <n v="107.03"/>
    <s v="S32_3522"/>
    <s v="Vitachrome Inc."/>
    <n v="2125551500"/>
    <s v="2678 Kingston Rd."/>
    <s v="NYC"/>
    <n v="10022"/>
    <x v="1"/>
    <s v="Frick"/>
    <s v="Michael"/>
    <s v="Large"/>
  </r>
  <r>
    <n v="10322"/>
    <n v="48"/>
    <n v="47.04"/>
    <n v="7"/>
    <n v="2257.92"/>
    <d v="2023-09-04T00:00:00"/>
    <n v="214"/>
    <s v="Shipped"/>
    <s v="Vintage Cars"/>
    <n v="104"/>
    <n v="-56.96"/>
    <s v="S18_3136"/>
    <s v="Online Diecast Creations Co."/>
    <n v="6035558647"/>
    <s v="2304 Long Airport Avenue"/>
    <s v="Nashua"/>
    <n v="62005"/>
    <x v="1"/>
    <s v="Young"/>
    <s v="Valarie"/>
    <s v="Small"/>
  </r>
  <r>
    <n v="10321"/>
    <n v="48"/>
    <n v="42.26"/>
    <n v="5"/>
    <n v="2028.48"/>
    <d v="2023-09-04T00:00:00"/>
    <n v="214"/>
    <s v="Shipped"/>
    <s v="Classic Cars"/>
    <n v="50"/>
    <n v="-7.740000000000002"/>
    <s v="S24_1628"/>
    <s v="FunGiftIdeas.com"/>
    <n v="5085552555"/>
    <s v="1785 First Street"/>
    <s v="New Bedford"/>
    <n v="50553"/>
    <x v="1"/>
    <s v="Benitez"/>
    <s v="Violeta"/>
    <s v="Small"/>
  </r>
  <r>
    <n v="10318"/>
    <n v="48"/>
    <n v="134.11000000000001"/>
    <n v="2"/>
    <n v="6437.28"/>
    <d v="2023-09-02T00:00:00"/>
    <n v="216"/>
    <s v="Shipped"/>
    <s v="Motorcycles"/>
    <n v="112"/>
    <n v="22.110000000000014"/>
    <s v="S24_1578"/>
    <s v="Diecast Classics Inc."/>
    <n v="2155551555"/>
    <s v="7586 Pompton St."/>
    <s v="Allentown"/>
    <n v="70267"/>
    <x v="1"/>
    <s v="Yu"/>
    <s v="Kyung"/>
    <s v="Medium"/>
  </r>
  <r>
    <n v="10107"/>
    <n v="48"/>
    <n v="52.36"/>
    <n v="8"/>
    <n v="2513.2800000000002"/>
    <d v="2023-09-01T00:00:00"/>
    <n v="217"/>
    <s v="Shipped"/>
    <s v="Classic Cars"/>
    <n v="207"/>
    <n v="-154.63999999999999"/>
    <s v="S12_1108"/>
    <s v="Corrida Auto Replicas, Ltd"/>
    <s v="(91) 555 22 82"/>
    <s v="C/ Araquil, 67"/>
    <s v="Madrid"/>
    <n v="28023"/>
    <x v="8"/>
    <s v="Sommer"/>
    <s v="MartÂ¡n"/>
    <s v="Small"/>
  </r>
  <r>
    <n v="10316"/>
    <n v="48"/>
    <n v="74.45"/>
    <n v="18"/>
    <n v="3573.6"/>
    <d v="2023-09-01T00:00:00"/>
    <n v="217"/>
    <s v="Shipped"/>
    <s v="Ships"/>
    <n v="72"/>
    <n v="2.4500000000000028"/>
    <s v="S700_2610"/>
    <s v="giftsbymail.co.uk"/>
    <s v="(198) 555-8888"/>
    <s v="Garden House Crowther Way"/>
    <s v="Cowes"/>
    <s v="PO31 7PJ"/>
    <x v="9"/>
    <s v="Bennett"/>
    <s v="Helen"/>
    <s v="Medium"/>
  </r>
  <r>
    <n v="10316"/>
    <n v="48"/>
    <n v="75.2"/>
    <n v="5"/>
    <n v="3609.6"/>
    <d v="2023-09-01T00:00:00"/>
    <n v="217"/>
    <s v="Shipped"/>
    <s v="Planes"/>
    <n v="80"/>
    <n v="-4.7999999999999972"/>
    <s v="S700_3167"/>
    <s v="giftsbymail.co.uk"/>
    <s v="(198) 555-8888"/>
    <s v="Garden House Crowther Way"/>
    <s v="Cowes"/>
    <s v="PO31 7PJ"/>
    <x v="9"/>
    <s v="Bennett"/>
    <s v="Helen"/>
    <s v="Medium"/>
  </r>
  <r>
    <n v="10107"/>
    <n v="48"/>
    <n v="242.16"/>
    <n v="3"/>
    <n v="11623.7"/>
    <d v="2023-08-21T00:00:00"/>
    <n v="228"/>
    <s v="Shipped"/>
    <s v="Classic Cars"/>
    <n v="214"/>
    <n v="28.159999999999997"/>
    <s v="S10_1949"/>
    <s v="Mini Gifts Distributors Ltd."/>
    <n v="4155551450"/>
    <s v="5677 Strong St."/>
    <s v="San Rafael"/>
    <n v="97562"/>
    <x v="1"/>
    <s v="Nelson"/>
    <s v="Valarie"/>
    <s v="Large"/>
  </r>
  <r>
    <n v="10312"/>
    <n v="48"/>
    <n v="168.3"/>
    <n v="17"/>
    <n v="8078.4"/>
    <d v="2023-08-21T00:00:00"/>
    <n v="228"/>
    <s v="Shipped"/>
    <s v="Vintage Cars"/>
    <n v="170"/>
    <n v="-1.6999999999999886"/>
    <s v="S18_1749"/>
    <s v="Mini Gifts Distributors Ltd."/>
    <n v="4155551450"/>
    <s v="5677 Strong St."/>
    <s v="San Rafael"/>
    <n v="97562"/>
    <x v="1"/>
    <s v="Nelson"/>
    <s v="Valarie"/>
    <s v="Large"/>
  </r>
  <r>
    <n v="10310"/>
    <n v="48"/>
    <n v="186.27"/>
    <n v="3"/>
    <n v="8940.9599999999991"/>
    <d v="2023-08-16T00:00:00"/>
    <n v="233"/>
    <s v="Shipped"/>
    <s v="Classic Cars"/>
    <n v="169"/>
    <n v="17.27000000000001"/>
    <s v="S18_3232"/>
    <s v="Toms Spezialitten, Ltd"/>
    <s v="0221-5554327"/>
    <s v="Mehrheimerstr. 369"/>
    <s v="Koln"/>
    <n v="50739"/>
    <x v="12"/>
    <s v="Pfalzheim"/>
    <s v="Henriette"/>
    <s v="Large"/>
  </r>
  <r>
    <n v="10307"/>
    <n v="48"/>
    <n v="86.81"/>
    <n v="6"/>
    <n v="4166.88"/>
    <d v="2023-08-14T00:00:00"/>
    <n v="235"/>
    <s v="Shipped"/>
    <s v="Vintage Cars"/>
    <n v="105"/>
    <n v="-18.189999999999998"/>
    <s v="S18_3856"/>
    <s v="Classic Gift Ideas, Inc"/>
    <n v="2155554695"/>
    <s v="782 First Street"/>
    <s v="Philadelphia"/>
    <n v="71270"/>
    <x v="1"/>
    <s v="Cervantes"/>
    <s v="Francisca"/>
    <s v="Medium"/>
  </r>
  <r>
    <n v="10305"/>
    <n v="48"/>
    <n v="31.47"/>
    <n v="6"/>
    <n v="1510.56"/>
    <d v="2023-08-13T00:00:00"/>
    <n v="236"/>
    <s v="Shipped"/>
    <s v="Classic Cars"/>
    <n v="35"/>
    <n v="-3.5300000000000011"/>
    <s v="S24_2840"/>
    <s v="Marta's Replicas Co."/>
    <n v="6175558555"/>
    <s v="39323 Spinnaker Dr."/>
    <s v="Cambridge"/>
    <n v="51247"/>
    <x v="1"/>
    <s v="Hernandez"/>
    <s v="Marta"/>
    <s v="Small"/>
  </r>
  <r>
    <n v="10291"/>
    <n v="48"/>
    <n v="110.18"/>
    <n v="5"/>
    <n v="5288.64"/>
    <d v="2023-07-08T00:00:00"/>
    <n v="272"/>
    <s v="Shipped"/>
    <s v="Trucks and Buses"/>
    <n v="121"/>
    <n v="-10.819999999999993"/>
    <s v="S18_4600"/>
    <s v="Scandinavian Gift Ideas"/>
    <s v="0695-34 6555"/>
    <s v="?kergatan 24"/>
    <s v="Boras"/>
    <s v="S-844 67"/>
    <x v="10"/>
    <s v="Larsson"/>
    <s v="Maria"/>
    <s v="Medium"/>
  </r>
  <r>
    <n v="10291"/>
    <n v="48"/>
    <n v="112.46"/>
    <n v="1"/>
    <n v="5398.08"/>
    <d v="2023-07-08T00:00:00"/>
    <n v="272"/>
    <s v="Shipped"/>
    <s v="Trucks and Buses"/>
    <n v="127"/>
    <n v="-14.540000000000006"/>
    <s v="S24_2300"/>
    <s v="Scandinavian Gift Ideas"/>
    <s v="0695-34 6555"/>
    <s v="?kergatan 24"/>
    <s v="Boras"/>
    <s v="S-844 67"/>
    <x v="10"/>
    <s v="Larsson"/>
    <s v="Maria"/>
    <s v="Medium"/>
  </r>
  <r>
    <n v="10288"/>
    <n v="48"/>
    <n v="136.22999999999999"/>
    <n v="8"/>
    <n v="6539.04"/>
    <d v="2023-07-01T00:00:00"/>
    <n v="279"/>
    <s v="Shipped"/>
    <s v="Classic Cars"/>
    <n v="117"/>
    <n v="19.22999999999999"/>
    <s v="S24_2887"/>
    <s v="Handji Gifts&amp; Co"/>
    <s v="+65 224 1555"/>
    <s v="Village Close - 106 Linden Road Sandown"/>
    <s v="Singapore"/>
    <n v="69045"/>
    <x v="0"/>
    <s v="Victorino"/>
    <s v="Wendy"/>
    <s v="Medium"/>
  </r>
  <r>
    <n v="10281"/>
    <n v="48"/>
    <n v="120.28"/>
    <n v="4"/>
    <n v="5773.44"/>
    <d v="2023-06-19T00:00:00"/>
    <n v="291"/>
    <s v="Shipped"/>
    <s v="Trucks and Buses"/>
    <n v="122"/>
    <n v="-1.7199999999999989"/>
    <s v="S18_2319"/>
    <s v="Diecast Classics Inc."/>
    <n v="2155551555"/>
    <s v="7586 Pompton St."/>
    <s v="Allentown"/>
    <n v="70267"/>
    <x v="1"/>
    <s v="Yu"/>
    <s v="Kyung"/>
    <s v="Medium"/>
  </r>
  <r>
    <n v="10279"/>
    <n v="48"/>
    <n v="116.27"/>
    <n v="2"/>
    <n v="5580.96"/>
    <d v="2023-06-09T00:00:00"/>
    <n v="301"/>
    <s v="Shipped"/>
    <s v="Classic Cars"/>
    <n v="117"/>
    <n v="-0.73000000000000398"/>
    <s v="S24_2887"/>
    <s v="Euro Shopping Channel"/>
    <s v="(91) 555 94 44"/>
    <s v="C/ Moralzarzal, 86"/>
    <s v="Madrid"/>
    <n v="28034"/>
    <x v="8"/>
    <s v="Freyre"/>
    <s v="Diego"/>
    <s v="Medium"/>
  </r>
  <r>
    <n v="10279"/>
    <n v="48"/>
    <n v="128.5"/>
    <n v="6"/>
    <n v="6168"/>
    <d v="2023-06-09T00:00:00"/>
    <n v="301"/>
    <s v="Shipped"/>
    <s v="Classic Cars"/>
    <n v="107"/>
    <n v="21.5"/>
    <s v="S24_3432"/>
    <s v="Euro Shopping Channel"/>
    <s v="(91) 555 94 44"/>
    <s v="C/ Moralzarzal, 86"/>
    <s v="Madrid"/>
    <n v="28034"/>
    <x v="8"/>
    <s v="Freyre"/>
    <s v="Diego"/>
    <s v="Medium"/>
  </r>
  <r>
    <n v="10276"/>
    <n v="48"/>
    <n v="119.04"/>
    <n v="8"/>
    <n v="5713.92"/>
    <d v="2023-06-02T00:00:00"/>
    <n v="308"/>
    <s v="Shipped"/>
    <s v="Classic Cars"/>
    <n v="148"/>
    <n v="-28.959999999999994"/>
    <s v="S18_4721"/>
    <s v="Online Mini Collectables"/>
    <n v="6175557555"/>
    <s v="7635 Spinnaker Dr."/>
    <s v="Brickhaven"/>
    <n v="58339"/>
    <x v="1"/>
    <s v="Barajas"/>
    <s v="Miguel"/>
    <s v="Medium"/>
  </r>
  <r>
    <n v="10276"/>
    <n v="48"/>
    <n v="75.180000000000007"/>
    <n v="7"/>
    <n v="3608.64"/>
    <d v="2023-06-02T00:00:00"/>
    <n v="308"/>
    <s v="Shipped"/>
    <s v="Classic Cars"/>
    <n v="80"/>
    <n v="-4.8199999999999932"/>
    <s v="S24_4620"/>
    <s v="Online Mini Collectables"/>
    <n v="6175557555"/>
    <s v="7635 Spinnaker Dr."/>
    <s v="Brickhaven"/>
    <n v="58339"/>
    <x v="1"/>
    <s v="Barajas"/>
    <s v="Miguel"/>
    <s v="Medium"/>
  </r>
  <r>
    <n v="10275"/>
    <n v="48"/>
    <n v="132.88999999999999"/>
    <n v="8"/>
    <n v="6378.72"/>
    <d v="2023-05-23T00:00:00"/>
    <n v="318"/>
    <s v="Shipped"/>
    <s v="Planes"/>
    <n v="118"/>
    <n v="14.889999999999986"/>
    <s v="S700_2834"/>
    <s v="La Rochelle Gifts"/>
    <s v="40.67.8555"/>
    <s v="67, rue des Cinquante Otages"/>
    <s v="Nantes"/>
    <n v="44000"/>
    <x v="4"/>
    <s v="Labrune"/>
    <s v="Janine"/>
    <s v="Medium"/>
  </r>
  <r>
    <n v="10273"/>
    <n v="48"/>
    <n v="83.02"/>
    <n v="3"/>
    <n v="3984.96"/>
    <d v="2023-05-21T00:00:00"/>
    <n v="320"/>
    <s v="Shipped"/>
    <s v="Vintage Cars"/>
    <n v="83"/>
    <n v="1.9999999999996021E-2"/>
    <s v="S24_3816"/>
    <s v="Petit Auto"/>
    <s v="(02) 5554 67"/>
    <s v="Rue Joseph-Bens 532"/>
    <s v="Bruxelles"/>
    <s v="B-1180"/>
    <x v="2"/>
    <s v="Dewey"/>
    <s v="Catherine"/>
    <s v="Medium"/>
  </r>
  <r>
    <n v="10269"/>
    <n v="48"/>
    <n v="97.39"/>
    <n v="2"/>
    <n v="4674.72"/>
    <d v="2023-05-16T00:00:00"/>
    <n v="325"/>
    <s v="Shipped"/>
    <s v="Vintage Cars"/>
    <n v="97"/>
    <n v="0.39000000000000057"/>
    <s v="S24_4258"/>
    <s v="Salzburg Collectables"/>
    <s v="6562-9555"/>
    <s v="Geislweg 14"/>
    <s v="Salzburg"/>
    <n v="5020"/>
    <x v="3"/>
    <s v="Pipps"/>
    <s v="Georg"/>
    <s v="Medium"/>
  </r>
  <r>
    <n v="10264"/>
    <n v="48"/>
    <n v="54.71"/>
    <n v="3"/>
    <n v="2626.08"/>
    <d v="2023-04-30T00:00:00"/>
    <n v="341"/>
    <s v="Shipped"/>
    <s v="Motorcycles"/>
    <n v="62"/>
    <n v="-7.2899999999999991"/>
    <s v="S18_3782"/>
    <s v="Gifts4AllAges.com"/>
    <n v="6175559555"/>
    <s v="8616 Spinnaker Dr."/>
    <s v="Boston"/>
    <n v="51003"/>
    <x v="1"/>
    <s v="Yoshido"/>
    <s v="Juri"/>
    <s v="Small"/>
  </r>
  <r>
    <n v="10107"/>
    <n v="48"/>
    <n v="134.05000000000001"/>
    <n v="1"/>
    <n v="6434.4"/>
    <d v="2023-04-28T00:00:00"/>
    <n v="343"/>
    <s v="Shipped"/>
    <s v="Motorcycles"/>
    <n v="150"/>
    <n v="-15.949999999999989"/>
    <s v="S12_2823"/>
    <s v="Gift Depot Inc."/>
    <n v="2035552570"/>
    <s v="25593 South Bay Ln."/>
    <s v="Bridgewater"/>
    <n v="97562"/>
    <x v="1"/>
    <s v="King"/>
    <s v="Julie"/>
    <s v="Medium"/>
  </r>
  <r>
    <n v="10262"/>
    <n v="48"/>
    <n v="61.42"/>
    <n v="8"/>
    <n v="2948.16"/>
    <d v="2023-04-24T00:00:00"/>
    <n v="347"/>
    <s v="Cancelled"/>
    <s v="Planes"/>
    <n v="68"/>
    <n v="-6.5799999999999983"/>
    <s v="S24_3949"/>
    <s v="Euro Shopping Channel"/>
    <s v="(91) 555 94 44"/>
    <s v="C/ Moralzarzal, 86"/>
    <s v="Madrid"/>
    <n v="28034"/>
    <x v="8"/>
    <s v="Freyre"/>
    <s v="Diego"/>
    <s v="Small"/>
  </r>
  <r>
    <n v="10252"/>
    <n v="48"/>
    <n v="72.41"/>
    <n v="7"/>
    <n v="3475.68"/>
    <d v="2023-03-26T00:00:00"/>
    <n v="376"/>
    <s v="Shipped"/>
    <s v="Motorcycles"/>
    <n v="81"/>
    <n v="-8.5900000000000034"/>
    <s v="S50_4713"/>
    <s v="Auto Canal Petit"/>
    <s v="(1) 47.55.6555"/>
    <s v="25, rue Lauriston"/>
    <s v="Paris"/>
    <n v="75016"/>
    <x v="4"/>
    <s v="Perrier"/>
    <s v="Dominique"/>
    <s v="Medium"/>
  </r>
  <r>
    <n v="10248"/>
    <n v="48"/>
    <n v="145.01"/>
    <n v="10"/>
    <n v="6960.48"/>
    <d v="2023-03-07T00:00:00"/>
    <n v="395"/>
    <s v="Cancelled"/>
    <s v="Ships"/>
    <n v="122"/>
    <n v="23.009999999999991"/>
    <s v="S24_2011"/>
    <s v="Land of Toys Inc."/>
    <n v="2125557818"/>
    <s v="897 Long Airport Avenue"/>
    <s v="NYC"/>
    <n v="10022"/>
    <x v="1"/>
    <s v="Yu"/>
    <s v="Kwai"/>
    <s v="Medium"/>
  </r>
  <r>
    <n v="10247"/>
    <n v="48"/>
    <n v="140.75"/>
    <n v="5"/>
    <n v="6756"/>
    <d v="2023-03-05T00:00:00"/>
    <n v="397"/>
    <s v="Shipped"/>
    <s v="Classic Cars"/>
    <n v="143"/>
    <n v="-2.25"/>
    <s v="S18_4027"/>
    <s v="Suominen Souveniers"/>
    <s v="+358 9 8045 555"/>
    <s v="Software Engineering Center, SEC Oy"/>
    <s v="Espoo"/>
    <s v="FIN-02271"/>
    <x v="15"/>
    <s v="Suominen"/>
    <s v="Kalle"/>
    <s v="Medium"/>
  </r>
  <r>
    <n v="10232"/>
    <n v="48"/>
    <n v="95.8"/>
    <n v="8"/>
    <n v="4598.3999999999996"/>
    <d v="2023-01-20T00:00:00"/>
    <n v="441"/>
    <s v="Shipped"/>
    <s v="Trains"/>
    <n v="100"/>
    <n v="-4.2000000000000028"/>
    <s v="S18_3259"/>
    <s v="giftsbymail.co.uk"/>
    <s v="(198) 555-8888"/>
    <s v="Garden House Crowther Way"/>
    <s v="Cowes"/>
    <s v="PO31 7PJ"/>
    <x v="9"/>
    <s v="Bennett"/>
    <s v="Helen"/>
    <s v="Medium"/>
  </r>
  <r>
    <n v="10232"/>
    <n v="48"/>
    <n v="96.16"/>
    <n v="1"/>
    <n v="4615.68"/>
    <d v="2023-01-20T00:00:00"/>
    <n v="441"/>
    <s v="Shipped"/>
    <s v="Ships"/>
    <n v="100"/>
    <n v="-3.8400000000000034"/>
    <s v="S700_3505"/>
    <s v="giftsbymail.co.uk"/>
    <s v="(198) 555-8888"/>
    <s v="Garden House Crowther Way"/>
    <s v="Cowes"/>
    <s v="PO31 7PJ"/>
    <x v="9"/>
    <s v="Bennett"/>
    <s v="Helen"/>
    <s v="Medium"/>
  </r>
  <r>
    <n v="10229"/>
    <n v="48"/>
    <n v="118.84"/>
    <n v="6"/>
    <n v="5704.32"/>
    <d v="2023-01-11T00:00:00"/>
    <n v="450"/>
    <s v="Shipped"/>
    <s v="Trucks and Buses"/>
    <n v="127"/>
    <n v="-8.1599999999999966"/>
    <s v="S24_2300"/>
    <s v="Mini Gifts Distributors Ltd."/>
    <n v="4155551450"/>
    <s v="5677 Strong St."/>
    <s v="San Rafael"/>
    <n v="97562"/>
    <x v="1"/>
    <s v="Nelson"/>
    <s v="Valarie"/>
    <s v="Medium"/>
  </r>
  <r>
    <n v="10226"/>
    <n v="48"/>
    <n v="92.09"/>
    <n v="2"/>
    <n v="4420.32"/>
    <d v="2022-12-26T00:00:00"/>
    <n v="466"/>
    <s v="Shipped"/>
    <s v="Classic Cars"/>
    <n v="107"/>
    <n v="-14.909999999999997"/>
    <s v="S24_3432"/>
    <s v="Collectable Mini Designs Co."/>
    <n v="7605558146"/>
    <s v="361 Furth Circle"/>
    <s v="San Diego"/>
    <n v="91217"/>
    <x v="1"/>
    <s v="Thompson"/>
    <s v="Valarie"/>
    <s v="Medium"/>
  </r>
  <r>
    <n v="10222"/>
    <n v="48"/>
    <n v="56.64"/>
    <n v="3"/>
    <n v="2718.72"/>
    <d v="2022-12-19T00:00:00"/>
    <n v="473"/>
    <s v="Shipped"/>
    <s v="Planes"/>
    <n v="68"/>
    <n v="-11.36"/>
    <s v="S24_3949"/>
    <s v="Collectable Mini Designs Co."/>
    <n v="7605558146"/>
    <s v="361 Furth Circle"/>
    <s v="San Diego"/>
    <n v="91217"/>
    <x v="1"/>
    <s v="Thompson"/>
    <s v="Valarie"/>
    <s v="Small"/>
  </r>
  <r>
    <n v="10107"/>
    <n v="48"/>
    <n v="101.91"/>
    <n v="2"/>
    <n v="4891.68"/>
    <d v="2022-12-10T00:00:00"/>
    <n v="482"/>
    <s v="Shipped"/>
    <s v="Trucks and Buses"/>
    <n v="118"/>
    <n v="-16.090000000000003"/>
    <s v="S12_4473"/>
    <s v="Signal Collectibles Ltd."/>
    <n v="4155554312"/>
    <s v="2793 Furth Circle"/>
    <s v="Brisbane"/>
    <n v="94217"/>
    <x v="1"/>
    <s v="Taylor"/>
    <s v="Sue"/>
    <s v="Medium"/>
  </r>
  <r>
    <n v="10107"/>
    <n v="48"/>
    <n v="146.26"/>
    <n v="4"/>
    <n v="7020.48"/>
    <d v="2022-12-04T00:00:00"/>
    <n v="488"/>
    <s v="Shipped"/>
    <s v="Classic Cars"/>
    <n v="147"/>
    <n v="-0.74000000000000909"/>
    <s v="S10_4962"/>
    <s v="Handji Gifts&amp; Co"/>
    <s v="+65 224 1555"/>
    <s v="Village Close - 106 Linden Road Sandown"/>
    <s v="Singapore"/>
    <n v="69045"/>
    <x v="0"/>
    <s v="Victorino"/>
    <s v="Wendy"/>
    <s v="Large"/>
  </r>
  <r>
    <n v="10211"/>
    <n v="48"/>
    <n v="48.98"/>
    <n v="1"/>
    <n v="2351.04"/>
    <d v="2022-11-15T00:00:00"/>
    <n v="507"/>
    <s v="Shipped"/>
    <s v="Classic Cars"/>
    <n v="61"/>
    <n v="-12.020000000000003"/>
    <s v="S24_3371"/>
    <s v="Auto Canal Petit"/>
    <s v="(1) 47.55.6555"/>
    <s v="25, rue Lauriston"/>
    <s v="Paris"/>
    <n v="75016"/>
    <x v="4"/>
    <s v="Perrier"/>
    <s v="Dominique"/>
    <s v="Small"/>
  </r>
  <r>
    <n v="10208"/>
    <n v="48"/>
    <n v="116.97"/>
    <n v="11"/>
    <n v="5614.56"/>
    <d v="2022-11-02T00:00:00"/>
    <n v="520"/>
    <s v="Shipped"/>
    <s v="Trains"/>
    <n v="100"/>
    <n v="16.97"/>
    <s v="S18_3259"/>
    <s v="Saveley &amp; Henriot, Co."/>
    <s v="78.32.5555"/>
    <s v="2, rue du Commerce"/>
    <s v="Lyon"/>
    <n v="69004"/>
    <x v="4"/>
    <s v="Saveley"/>
    <s v="Mary"/>
    <s v="Medium"/>
  </r>
  <r>
    <n v="10205"/>
    <n v="48"/>
    <n v="63.61"/>
    <n v="1"/>
    <n v="3053.28"/>
    <d v="2022-10-03T00:00:00"/>
    <n v="550"/>
    <s v="Shipped"/>
    <s v="Vintage Cars"/>
    <n v="53"/>
    <n v="10.61"/>
    <s v="S18_1367"/>
    <s v="Euro Shopping Channel"/>
    <s v="(91) 555 94 44"/>
    <s v="C/ Moralzarzal, 86"/>
    <s v="Madrid"/>
    <n v="28034"/>
    <x v="8"/>
    <s v="Freyre"/>
    <s v="Diego"/>
    <s v="Medium"/>
  </r>
  <r>
    <n v="10203"/>
    <n v="48"/>
    <n v="172.73"/>
    <n v="1"/>
    <n v="8291.0400000000009"/>
    <d v="2022-10-02T00:00:00"/>
    <n v="551"/>
    <s v="Shipped"/>
    <s v="Classic Cars"/>
    <n v="169"/>
    <n v="3.7299999999999898"/>
    <s v="S18_3232"/>
    <s v="Euro Shopping Channel"/>
    <s v="(91) 555 94 44"/>
    <s v="C/ Moralzarzal, 86"/>
    <s v="Madrid"/>
    <n v="28034"/>
    <x v="8"/>
    <s v="Freyre"/>
    <s v="Diego"/>
    <s v="Large"/>
  </r>
  <r>
    <n v="10204"/>
    <n v="48"/>
    <n v="91.02"/>
    <n v="11"/>
    <n v="4368.96"/>
    <d v="2022-10-02T00:00:00"/>
    <n v="551"/>
    <s v="Shipped"/>
    <s v="Classic Cars"/>
    <n v="107"/>
    <n v="-15.980000000000004"/>
    <s v="S24_3432"/>
    <s v="Muscle Machine Inc"/>
    <n v="2125557413"/>
    <s v="4092 Furth Circle"/>
    <s v="NYC"/>
    <n v="10022"/>
    <x v="1"/>
    <s v="Young"/>
    <s v="Jeff"/>
    <s v="Medium"/>
  </r>
  <r>
    <n v="10199"/>
    <n v="48"/>
    <n v="83.12"/>
    <n v="2"/>
    <n v="3989.76"/>
    <d v="2022-10-01T00:00:00"/>
    <n v="552"/>
    <s v="Shipped"/>
    <s v="Planes"/>
    <n v="91"/>
    <n v="-7.8799999999999955"/>
    <s v="S700_1691"/>
    <s v="West Coast Collectables Co."/>
    <n v="3105553722"/>
    <s v="3675 Furth Circle"/>
    <s v="Burbank"/>
    <n v="94019"/>
    <x v="1"/>
    <s v="Thompson"/>
    <s v="Steve"/>
    <s v="Medium"/>
  </r>
  <r>
    <n v="10198"/>
    <n v="48"/>
    <n v="67.819999999999993"/>
    <n v="5"/>
    <n v="3255.36"/>
    <d v="2022-09-27T00:00:00"/>
    <n v="556"/>
    <s v="Shipped"/>
    <s v="Planes"/>
    <n v="68"/>
    <n v="-0.18000000000000682"/>
    <s v="S24_2841"/>
    <s v="Cruz &amp; Sons Co."/>
    <s v="+63 2 555 3587"/>
    <s v="15 McCallum Street - NatWest Center #13-03"/>
    <s v="Makati City"/>
    <s v="1227 MM"/>
    <x v="18"/>
    <s v="Cruz"/>
    <s v="Arnold"/>
    <s v="Medium"/>
  </r>
  <r>
    <n v="10191"/>
    <n v="48"/>
    <n v="60.01"/>
    <n v="2"/>
    <n v="2880.48"/>
    <d v="2022-09-20T00:00:00"/>
    <n v="563"/>
    <s v="Shipped"/>
    <s v="Classic Cars"/>
    <n v="61"/>
    <n v="-0.99000000000000199"/>
    <s v="S24_3371"/>
    <s v="Toms Spezialitten, Ltd"/>
    <s v="0221-5554327"/>
    <s v="Mehrheimerstr. 369"/>
    <s v="Koln"/>
    <n v="50739"/>
    <x v="12"/>
    <s v="Pfalzheim"/>
    <s v="Henriette"/>
    <s v="Small"/>
  </r>
  <r>
    <n v="10107"/>
    <n v="48"/>
    <n v="114.84"/>
    <n v="1"/>
    <n v="5512.32"/>
    <d v="2022-09-18T00:00:00"/>
    <n v="565"/>
    <s v="Shipped"/>
    <s v="Motorcycles"/>
    <n v="95"/>
    <n v="19.840000000000003"/>
    <s v="S10_1678"/>
    <s v="Herkku Gifts"/>
    <s v="+47 2267 3215"/>
    <s v="Drammen 121, PR 744 Sentrum"/>
    <s v="Bergen"/>
    <s v="N 5804"/>
    <x v="17"/>
    <s v="Oeztan"/>
    <s v="Veysel"/>
    <s v="Medium"/>
  </r>
  <r>
    <n v="10184"/>
    <n v="48"/>
    <n v="50.95"/>
    <n v="1"/>
    <n v="2445.6"/>
    <d v="2022-09-14T00:00:00"/>
    <n v="569"/>
    <s v="Shipped"/>
    <s v="Trains"/>
    <n v="62"/>
    <n v="-11.049999999999997"/>
    <s v="S32_3207"/>
    <s v="Iberia Gift Imports, Corp."/>
    <s v="(95) 555 82 82"/>
    <s v="C/ Romero, 33"/>
    <s v="Sevilla"/>
    <n v="41101"/>
    <x v="8"/>
    <s v="Roel"/>
    <s v="Jose Pedro"/>
    <s v="Small"/>
  </r>
  <r>
    <n v="10180"/>
    <n v="48"/>
    <n v="111.57"/>
    <n v="10"/>
    <n v="5355.36"/>
    <d v="2022-09-11T00:00:00"/>
    <n v="572"/>
    <s v="Shipped"/>
    <s v="Motorcycles"/>
    <n v="112"/>
    <n v="-0.43000000000000682"/>
    <s v="S24_1578"/>
    <s v="Daedalus Designs Imports"/>
    <s v="20.16.1555"/>
    <s v="184, chausse de Tournai"/>
    <s v="Lille"/>
    <n v="59000"/>
    <x v="4"/>
    <s v="Rance"/>
    <s v="Martine"/>
    <s v="Medium"/>
  </r>
  <r>
    <n v="10178"/>
    <n v="48"/>
    <n v="112.22"/>
    <n v="9"/>
    <n v="5386.56"/>
    <d v="2022-09-08T00:00:00"/>
    <n v="575"/>
    <s v="Shipped"/>
    <s v="Vintage Cars"/>
    <n v="105"/>
    <n v="7.2199999999999989"/>
    <s v="S18_3856"/>
    <s v="Alpha Cognac"/>
    <s v="61.77.6555"/>
    <s v="1 rue Alsace-Lorraine"/>
    <s v="Toulouse"/>
    <n v="31000"/>
    <x v="4"/>
    <s v="Roulet"/>
    <s v="Annette"/>
    <s v="Medium"/>
  </r>
  <r>
    <n v="10107"/>
    <n v="48"/>
    <n v="93.34"/>
    <n v="3"/>
    <n v="4480.32"/>
    <d v="2022-09-06T00:00:00"/>
    <n v="577"/>
    <s v="Shipped"/>
    <s v="Trucks and Buses"/>
    <n v="116"/>
    <n v="-22.659999999999997"/>
    <s v="S18_1097"/>
    <s v="Australian Gift Network, Co"/>
    <s v="61-7-3844-6555"/>
    <s v="31 Duncan St. West End"/>
    <s v="South Brisbane"/>
    <n v="4101"/>
    <x v="5"/>
    <s v="Calaghan"/>
    <s v="Tony"/>
    <s v="Medium"/>
  </r>
  <r>
    <n v="10175"/>
    <n v="48"/>
    <n v="122.73"/>
    <n v="4"/>
    <n v="5891.04"/>
    <d v="2022-09-06T00:00:00"/>
    <n v="577"/>
    <s v="Shipped"/>
    <s v="Trucks and Buses"/>
    <n v="122"/>
    <n v="0.73000000000000398"/>
    <s v="S18_2319"/>
    <s v="Stylish Desk Decors, Co."/>
    <s v="(171) 555-0297"/>
    <s v="35 King George"/>
    <s v="London"/>
    <s v="WX3 6FW"/>
    <x v="9"/>
    <s v="Brown"/>
    <s v="Ann"/>
    <s v="Medium"/>
  </r>
  <r>
    <n v="10173"/>
    <n v="48"/>
    <n v="44.21"/>
    <n v="5"/>
    <n v="2122.08"/>
    <d v="2022-09-05T00:00:00"/>
    <n v="578"/>
    <s v="Shipped"/>
    <s v="Vintage Cars"/>
    <n v="53"/>
    <n v="-8.7899999999999991"/>
    <s v="S18_1367"/>
    <s v="Rovelli Gifts"/>
    <s v="035-640555"/>
    <s v="Via Ludovico il Moro 22"/>
    <s v="Bergamo"/>
    <n v="24100"/>
    <x v="6"/>
    <s v="Rovelli"/>
    <s v="Giovanni"/>
    <s v="Small"/>
  </r>
  <r>
    <n v="10172"/>
    <n v="48"/>
    <n v="114.44"/>
    <n v="8"/>
    <n v="5493.12"/>
    <d v="2022-09-05T00:00:00"/>
    <n v="578"/>
    <s v="Shipped"/>
    <s v="Classic Cars"/>
    <n v="141"/>
    <n v="-26.560000000000002"/>
    <s v="S18_3685"/>
    <s v="Gift Depot Inc."/>
    <n v="2035552570"/>
    <s v="25593 South Bay Ln."/>
    <s v="Bridgewater"/>
    <n v="97562"/>
    <x v="1"/>
    <s v="King"/>
    <s v="Julie"/>
    <s v="Medium"/>
  </r>
  <r>
    <n v="10169"/>
    <n v="48"/>
    <n v="80.55"/>
    <n v="10"/>
    <n v="3866.4"/>
    <d v="2022-09-04T00:00:00"/>
    <n v="579"/>
    <s v="Shipped"/>
    <s v="Motorcycles"/>
    <n v="81"/>
    <n v="-0.45000000000000284"/>
    <s v="S50_4713"/>
    <s v="Anna's Decorations, Ltd"/>
    <s v="02 9936 8555"/>
    <s v="201 Miller Street"/>
    <s v="North Sydney"/>
    <n v="2060"/>
    <x v="5"/>
    <s v="O'Hara"/>
    <s v="Anna"/>
    <s v="Medium"/>
  </r>
  <r>
    <n v="10168"/>
    <n v="48"/>
    <n v="78.25"/>
    <n v="10"/>
    <n v="3756"/>
    <d v="2022-08-28T00:00:00"/>
    <n v="586"/>
    <s v="Shipped"/>
    <s v="Planes"/>
    <n v="72"/>
    <n v="6.25"/>
    <s v="S24_4278"/>
    <s v="Technics Stores Inc."/>
    <n v="6505556809"/>
    <s v="9408 Furth Circle"/>
    <s v="Burlingame"/>
    <n v="94217"/>
    <x v="1"/>
    <s v="Hirano"/>
    <s v="Juri"/>
    <s v="Medium"/>
  </r>
  <r>
    <n v="10168"/>
    <n v="48"/>
    <n v="51.93"/>
    <n v="13"/>
    <n v="2492.64"/>
    <d v="2022-08-28T00:00:00"/>
    <n v="586"/>
    <s v="Shipped"/>
    <s v="Vintage Cars"/>
    <n v="43"/>
    <n v="8.93"/>
    <s v="S50_1341"/>
    <s v="Technics Stores Inc."/>
    <n v="6505556809"/>
    <s v="9408 Furth Circle"/>
    <s v="Burlingame"/>
    <n v="94217"/>
    <x v="1"/>
    <s v="Hirano"/>
    <s v="Juri"/>
    <s v="Small"/>
  </r>
  <r>
    <n v="10168"/>
    <n v="48"/>
    <n v="96"/>
    <n v="15"/>
    <n v="4608"/>
    <d v="2022-08-28T00:00:00"/>
    <n v="586"/>
    <s v="Shipped"/>
    <s v="Planes"/>
    <n v="80"/>
    <n v="16"/>
    <s v="S700_3167"/>
    <s v="Technics Stores Inc."/>
    <n v="6505556809"/>
    <s v="9408 Furth Circle"/>
    <s v="Burlingame"/>
    <n v="94217"/>
    <x v="1"/>
    <s v="Hirano"/>
    <s v="Juri"/>
    <s v="Medium"/>
  </r>
  <r>
    <n v="10107"/>
    <n v="48"/>
    <n v="142.19999999999999"/>
    <n v="12"/>
    <n v="6825.6"/>
    <d v="2022-08-22T00:00:00"/>
    <n v="592"/>
    <s v="Shipped"/>
    <s v="Trucks and Buses"/>
    <n v="118"/>
    <n v="24.199999999999989"/>
    <s v="S12_4473"/>
    <s v="Dragon Souveniers, Ltd."/>
    <s v="+65 221 7555"/>
    <s v="Bronz Sok., Bronz Apt. 3/6 Tesvikiye"/>
    <s v="Singapore"/>
    <n v="79903"/>
    <x v="0"/>
    <s v="Natividad"/>
    <s v="Eric"/>
    <s v="Medium"/>
  </r>
  <r>
    <n v="10165"/>
    <n v="48"/>
    <n v="45.99"/>
    <n v="14"/>
    <n v="2207.52"/>
    <d v="2022-08-22T00:00:00"/>
    <n v="592"/>
    <s v="Shipped"/>
    <s v="Trucks and Buses"/>
    <n v="54"/>
    <n v="-8.009999999999998"/>
    <s v="S32_2509"/>
    <s v="Dragon Souveniers, Ltd."/>
    <s v="+65 221 7555"/>
    <s v="Bronz Sok., Bronz Apt. 3/6 Tesvikiye"/>
    <s v="Singapore"/>
    <n v="79903"/>
    <x v="0"/>
    <s v="Natividad"/>
    <s v="Eric"/>
    <s v="Small"/>
  </r>
  <r>
    <n v="10165"/>
    <n v="48"/>
    <n v="94.92"/>
    <n v="10"/>
    <n v="4556.16"/>
    <d v="2022-08-22T00:00:00"/>
    <n v="592"/>
    <s v="Shipped"/>
    <s v="Trucks and Buses"/>
    <n v="115"/>
    <n v="-20.079999999999998"/>
    <s v="S50_1392"/>
    <s v="Dragon Souveniers, Ltd."/>
    <s v="+65 221 7555"/>
    <s v="Bronz Sok., Bronz Apt. 3/6 Tesvikiye"/>
    <s v="Singapore"/>
    <n v="79903"/>
    <x v="0"/>
    <s v="Natividad"/>
    <s v="Eric"/>
    <s v="Medium"/>
  </r>
  <r>
    <n v="10163"/>
    <n v="48"/>
    <n v="69.959999999999994"/>
    <n v="4"/>
    <n v="3358.08"/>
    <d v="2022-08-20T00:00:00"/>
    <n v="594"/>
    <s v="Shipped"/>
    <s v="Vintage Cars"/>
    <n v="62"/>
    <n v="7.9599999999999937"/>
    <s v="S18_2957"/>
    <s v="Classic Legends Inc."/>
    <n v="2125558493"/>
    <s v="5905 Pompton St."/>
    <s v="NYC"/>
    <n v="10022"/>
    <x v="1"/>
    <s v="Hernandez"/>
    <s v="Maria"/>
    <s v="Medium"/>
  </r>
  <r>
    <n v="10161"/>
    <n v="48"/>
    <n v="128.03"/>
    <n v="11"/>
    <n v="6145.44"/>
    <d v="2022-08-17T00:00:00"/>
    <n v="597"/>
    <s v="Shipped"/>
    <s v="Classic Cars"/>
    <n v="142"/>
    <n v="-13.969999999999999"/>
    <s v="S18_1984"/>
    <s v="Heintze Collectables"/>
    <s v="86 21 3555"/>
    <s v="Smagsloget 45"/>
    <s v="Aaarhus"/>
    <n v="8200"/>
    <x v="11"/>
    <s v="Ibsen"/>
    <s v="Palle"/>
    <s v="Medium"/>
  </r>
  <r>
    <n v="10156"/>
    <n v="48"/>
    <n v="103.21"/>
    <n v="2"/>
    <n v="4954.08"/>
    <d v="2022-08-08T00:00:00"/>
    <n v="606"/>
    <s v="Shipped"/>
    <s v="Planes"/>
    <n v="91"/>
    <n v="12.209999999999994"/>
    <s v="S700_1691"/>
    <s v="Euro Shopping Channel"/>
    <s v="(91) 555 94 44"/>
    <s v="C/ Moralzarzal, 86"/>
    <s v="Madrid"/>
    <n v="28034"/>
    <x v="8"/>
    <s v="Freyre"/>
    <s v="Diego"/>
    <s v="Medium"/>
  </r>
  <r>
    <n v="10302"/>
    <n v="48"/>
    <n v="74.48"/>
    <n v="6"/>
    <n v="3575.04"/>
    <d v="2022-08-06T00:00:00"/>
    <n v="608"/>
    <s v="Shipped"/>
    <s v="Classic Cars"/>
    <n v="85"/>
    <n v="-10.519999999999996"/>
    <s v="S24_3191"/>
    <s v="UK Collectables, Ltd."/>
    <s v="(171) 555-2282"/>
    <s v="Berkeley Gardens 12  Brewery"/>
    <s v="Liverpool"/>
    <s v="WX1 6LT"/>
    <x v="9"/>
    <s v="Devon"/>
    <s v="Elizabeth"/>
    <s v="Medium"/>
  </r>
  <r>
    <n v="10301"/>
    <n v="48"/>
    <n v="34.36"/>
    <n v="10"/>
    <n v="1649.28"/>
    <d v="2022-08-05T00:00:00"/>
    <n v="609"/>
    <s v="Shipped"/>
    <s v="Classic Cars"/>
    <n v="37"/>
    <n v="-2.6400000000000006"/>
    <s v="S24_2972"/>
    <s v="Norway Gifts By Mail, Co."/>
    <s v="+47 2212 1555"/>
    <s v="Drammensveien 126 A, PB 744 Sentrum"/>
    <s v="Oslo"/>
    <s v="N 0106"/>
    <x v="17"/>
    <s v="Klaeboe"/>
    <s v="Jan"/>
    <s v="Small"/>
  </r>
  <r>
    <n v="10107"/>
    <n v="48"/>
    <n v="192.62"/>
    <n v="7"/>
    <n v="9245.76"/>
    <d v="2022-07-05T00:00:00"/>
    <n v="640"/>
    <s v="Shipped"/>
    <s v="Classic Cars"/>
    <n v="194"/>
    <n v="-1.3799999999999955"/>
    <s v="S12_1099"/>
    <s v="Collectables For Less Inc."/>
    <n v="6175558555"/>
    <s v="7825 Douglas Av."/>
    <s v="Brickhaven"/>
    <n v="58339"/>
    <x v="1"/>
    <s v="Nelson"/>
    <s v="Allen"/>
    <s v="Large"/>
  </r>
  <r>
    <n v="10107"/>
    <n v="48"/>
    <n v="125.66"/>
    <n v="5"/>
    <n v="6031.68"/>
    <d v="2022-05-02T00:00:00"/>
    <n v="704"/>
    <s v="Shipped"/>
    <s v="Classic Cars"/>
    <n v="117"/>
    <n v="8.6599999999999966"/>
    <s v="S12_3380"/>
    <s v="Mini Gifts Distributors Ltd."/>
    <n v="4155551450"/>
    <s v="5677 Strong St."/>
    <s v="San Rafael"/>
    <n v="97562"/>
    <x v="1"/>
    <s v="Nelson"/>
    <s v="Valarie"/>
    <s v="Medium"/>
  </r>
  <r>
    <n v="10135"/>
    <n v="48"/>
    <n v="79.31"/>
    <n v="3"/>
    <n v="3806.88"/>
    <d v="2022-05-02T00:00:00"/>
    <n v="704"/>
    <s v="Shipped"/>
    <s v="Classic Cars"/>
    <n v="77"/>
    <n v="2.3100000000000023"/>
    <s v="S18_1889"/>
    <s v="Mini Gifts Distributors Ltd."/>
    <n v="4155551450"/>
    <s v="5677 Strong St."/>
    <s v="San Rafael"/>
    <n v="97562"/>
    <x v="1"/>
    <s v="Nelson"/>
    <s v="Valarie"/>
    <s v="Medium"/>
  </r>
  <r>
    <n v="10114"/>
    <n v="48"/>
    <n v="171.03"/>
    <n v="4"/>
    <n v="8209.44"/>
    <d v="2022-02-01T00:00:00"/>
    <n v="794"/>
    <s v="Shipped"/>
    <s v="Classic Cars"/>
    <n v="169"/>
    <n v="2.0300000000000011"/>
    <s v="S18_3232"/>
    <s v="La Corne D'abondance, Co."/>
    <s v="(1) 42.34.2555"/>
    <s v="265, boulevard Charonne"/>
    <s v="Paris"/>
    <n v="75012"/>
    <x v="4"/>
    <s v="Bertrand"/>
    <s v="Marie"/>
    <s v="Large"/>
  </r>
  <r>
    <n v="10110"/>
    <n v="48"/>
    <n v="34.47"/>
    <n v="5"/>
    <n v="1654.56"/>
    <d v="2022-01-18T00:00:00"/>
    <n v="808"/>
    <s v="Shipped"/>
    <s v="Vintage Cars"/>
    <n v="41"/>
    <n v="-6.5300000000000011"/>
    <s v="S24_3969"/>
    <s v="AV Stores, Co."/>
    <s v="(171) 555-1555"/>
    <s v="Fauntleroy Circus"/>
    <s v="Manchester"/>
    <s v="EC2 5NT"/>
    <x v="9"/>
    <s v="Ashworth"/>
    <s v="Victoria"/>
    <s v="Small"/>
  </r>
  <r>
    <n v="10106"/>
    <n v="48"/>
    <n v="61.44"/>
    <n v="10"/>
    <n v="2949.12"/>
    <d v="2021-12-17T00:00:00"/>
    <n v="840"/>
    <s v="Shipped"/>
    <s v="Planes"/>
    <n v="74"/>
    <n v="-12.560000000000002"/>
    <s v="S700_4002"/>
    <s v="Rovelli Gifts"/>
    <s v="035-640555"/>
    <s v="Via Ludovico il Moro 22"/>
    <s v="Bergamo"/>
    <n v="24100"/>
    <x v="6"/>
    <s v="Rovelli"/>
    <s v="Giovanni"/>
    <s v="Small"/>
  </r>
  <r>
    <n v="10106"/>
    <n v="48"/>
    <n v="52.64"/>
    <n v="15"/>
    <n v="2526.7199999999998"/>
    <d v="2021-12-17T00:00:00"/>
    <n v="840"/>
    <s v="Shipped"/>
    <s v="Planes"/>
    <n v="49"/>
    <n v="3.6400000000000006"/>
    <s v="S72_1253"/>
    <s v="Rovelli Gifts"/>
    <s v="035-640555"/>
    <s v="Via Ludovico il Moro 22"/>
    <s v="Bergamo"/>
    <n v="24100"/>
    <x v="6"/>
    <s v="Rovelli"/>
    <s v="Giovanni"/>
    <s v="Small"/>
  </r>
  <r>
    <n v="10107"/>
    <n v="49"/>
    <n v="162.63999999999999"/>
    <n v="3"/>
    <n v="7969.36"/>
    <d v="2024-03-31T00:00:00"/>
    <n v="5"/>
    <s v="In Process"/>
    <s v="Trucks and Buses"/>
    <n v="136"/>
    <n v="26.639999999999986"/>
    <s v="S12_1666"/>
    <s v="Euro Shopping Channel"/>
    <s v="(91) 555 94 44"/>
    <s v="C/ Moralzarzal, 86"/>
    <s v="Madrid"/>
    <n v="28034"/>
    <x v="8"/>
    <s v="Freyre"/>
    <s v="Diego"/>
    <s v="Large"/>
  </r>
  <r>
    <n v="10425"/>
    <n v="49"/>
    <n v="112.46"/>
    <n v="9"/>
    <n v="5510.54"/>
    <d v="2024-03-31T00:00:00"/>
    <n v="5"/>
    <s v="In Process"/>
    <s v="Trucks and Buses"/>
    <n v="127"/>
    <n v="-14.540000000000006"/>
    <s v="S24_2300"/>
    <s v="La Rochelle Gifts"/>
    <s v="40.67.8555"/>
    <s v="67, rue des Cinquante Otages"/>
    <s v="Nantes"/>
    <n v="44000"/>
    <x v="4"/>
    <s v="Labrune"/>
    <s v="Janine"/>
    <s v="Medium"/>
  </r>
  <r>
    <n v="10413"/>
    <n v="49"/>
    <n v="140.75"/>
    <n v="5"/>
    <n v="6896.75"/>
    <d v="2024-03-05T00:00:00"/>
    <n v="31"/>
    <s v="Shipped"/>
    <s v="Classic Cars"/>
    <n v="143"/>
    <n v="-2.25"/>
    <s v="S18_4027"/>
    <s v="Gift Depot Inc."/>
    <n v="2035552570"/>
    <s v="25593 South Bay Ln."/>
    <s v="Bridgewater"/>
    <n v="97562"/>
    <x v="1"/>
    <s v="King"/>
    <s v="Julie"/>
    <s v="Medium"/>
  </r>
  <r>
    <n v="10401"/>
    <n v="49"/>
    <n v="101.89"/>
    <n v="1"/>
    <n v="4992.6099999999997"/>
    <d v="2024-02-03T00:00:00"/>
    <n v="62"/>
    <s v="On Hold"/>
    <s v="Motorcycles"/>
    <n v="99"/>
    <n v="2.8900000000000006"/>
    <s v="S32_1374"/>
    <s v="Tekni Collectables Inc."/>
    <n v="2015559350"/>
    <s v="7476 Moss Rd."/>
    <s v="Newark"/>
    <n v="94019"/>
    <x v="1"/>
    <s v="Brown"/>
    <s v="William"/>
    <s v="Medium"/>
  </r>
  <r>
    <n v="10398"/>
    <n v="49"/>
    <n v="36.659999999999997"/>
    <n v="5"/>
    <n v="1796.34"/>
    <d v="2024-01-30T00:00:00"/>
    <n v="66"/>
    <s v="Shipped"/>
    <s v="Vintage Cars"/>
    <n v="43"/>
    <n v="-6.3400000000000034"/>
    <s v="S50_1341"/>
    <s v="Reims Collectables"/>
    <s v="26.47.1555"/>
    <s v="59 rue de l'Abbaye"/>
    <s v="Reims"/>
    <n v="51100"/>
    <x v="4"/>
    <s v="Henriot"/>
    <s v="Paul"/>
    <s v="Small"/>
  </r>
  <r>
    <n v="10396"/>
    <n v="49"/>
    <n v="116.75"/>
    <n v="6"/>
    <n v="5720.75"/>
    <d v="2024-01-23T00:00:00"/>
    <n v="73"/>
    <s v="Shipped"/>
    <s v="Ships"/>
    <n v="122"/>
    <n v="-5.25"/>
    <s v="S24_2011"/>
    <s v="Mini Gifts Distributors Ltd."/>
    <n v="4155551450"/>
    <s v="5677 Strong St."/>
    <s v="San Rafael"/>
    <n v="97562"/>
    <x v="1"/>
    <s v="Nelson"/>
    <s v="Valarie"/>
    <s v="Medium"/>
  </r>
  <r>
    <n v="10390"/>
    <n v="49"/>
    <n v="140.06"/>
    <n v="3"/>
    <n v="6862.94"/>
    <d v="2024-01-04T00:00:00"/>
    <n v="92"/>
    <s v="Shipped"/>
    <s v="Classic Cars"/>
    <n v="148"/>
    <n v="-7.9399999999999977"/>
    <s v="S18_4721"/>
    <s v="Mini Gifts Distributors Ltd."/>
    <n v="4155551450"/>
    <s v="5677 Strong St."/>
    <s v="San Rafael"/>
    <n v="97562"/>
    <x v="1"/>
    <s v="Nelson"/>
    <s v="Valarie"/>
    <s v="Medium"/>
  </r>
  <r>
    <n v="10389"/>
    <n v="49"/>
    <n v="79.22"/>
    <n v="3"/>
    <n v="3881.78"/>
    <d v="2024-01-03T00:00:00"/>
    <n v="93"/>
    <s v="Shipped"/>
    <s v="Classic Cars"/>
    <n v="77"/>
    <n v="2.2199999999999989"/>
    <s v="S18_1889"/>
    <s v="Scandinavian Gift Ideas"/>
    <s v="0695-34 6555"/>
    <s v="?kergatan 24"/>
    <s v="Boras"/>
    <s v="S-844 67"/>
    <x v="10"/>
    <s v="Larsson"/>
    <s v="Maria"/>
    <s v="Medium"/>
  </r>
  <r>
    <n v="10389"/>
    <n v="49"/>
    <n v="81.400000000000006"/>
    <n v="2"/>
    <n v="3988.6"/>
    <d v="2024-01-03T00:00:00"/>
    <n v="93"/>
    <s v="Shipped"/>
    <s v="Motorcycles"/>
    <n v="76"/>
    <n v="5.4000000000000057"/>
    <s v="S24_2000"/>
    <s v="Scandinavian Gift Ideas"/>
    <s v="0695-34 6555"/>
    <s v="?kergatan 24"/>
    <s v="Boras"/>
    <s v="S-844 67"/>
    <x v="10"/>
    <s v="Larsson"/>
    <s v="Maria"/>
    <s v="Medium"/>
  </r>
  <r>
    <n v="10378"/>
    <n v="49"/>
    <n v="67.14"/>
    <n v="8"/>
    <n v="3289.86"/>
    <d v="2023-12-10T00:00:00"/>
    <n v="117"/>
    <s v="Shipped"/>
    <s v="Classic Cars"/>
    <n v="148"/>
    <n v="-80.86"/>
    <s v="S18_4721"/>
    <s v="Euro Shopping Channel"/>
    <s v="(91) 555 94 44"/>
    <s v="C/ Moralzarzal, 86"/>
    <s v="Madrid"/>
    <n v="28034"/>
    <x v="8"/>
    <s v="Freyre"/>
    <s v="Diego"/>
    <s v="Medium"/>
  </r>
  <r>
    <n v="10107"/>
    <n v="49"/>
    <n v="78.92"/>
    <n v="13"/>
    <n v="3867.08"/>
    <d v="2023-12-03T00:00:00"/>
    <n v="124"/>
    <s v="Shipped"/>
    <s v="Motorcycles"/>
    <n v="150"/>
    <n v="-71.08"/>
    <s v="S12_2823"/>
    <s v="La Rochelle Gifts"/>
    <s v="40.67.8555"/>
    <s v="67, rue des Cinquante Otages"/>
    <s v="Nantes"/>
    <n v="44000"/>
    <x v="4"/>
    <s v="Labrune"/>
    <s v="Janine"/>
    <s v="Medium"/>
  </r>
  <r>
    <n v="10375"/>
    <n v="49"/>
    <n v="65.8"/>
    <n v="5"/>
    <n v="3224.2"/>
    <d v="2023-12-03T00:00:00"/>
    <n v="124"/>
    <s v="Shipped"/>
    <s v="Vintage Cars"/>
    <n v="43"/>
    <n v="22.799999999999997"/>
    <s v="S50_1341"/>
    <s v="La Rochelle Gifts"/>
    <s v="40.67.8555"/>
    <s v="67, rue des Cinquante Otages"/>
    <s v="Nantes"/>
    <n v="44000"/>
    <x v="4"/>
    <s v="Labrune"/>
    <s v="Janine"/>
    <s v="Medium"/>
  </r>
  <r>
    <n v="10375"/>
    <n v="49"/>
    <n v="110.34"/>
    <n v="8"/>
    <n v="5406.66"/>
    <d v="2023-12-03T00:00:00"/>
    <n v="124"/>
    <s v="Shipped"/>
    <s v="Motorcycles"/>
    <n v="81"/>
    <n v="29.340000000000003"/>
    <s v="S50_4713"/>
    <s v="La Rochelle Gifts"/>
    <s v="40.67.8555"/>
    <s v="67, rue des Cinquante Otages"/>
    <s v="Nantes"/>
    <n v="44000"/>
    <x v="4"/>
    <s v="Labrune"/>
    <s v="Janine"/>
    <s v="Medium"/>
  </r>
  <r>
    <n v="10107"/>
    <n v="49"/>
    <n v="35.71"/>
    <n v="4"/>
    <n v="1749.79"/>
    <d v="2023-11-23T00:00:00"/>
    <n v="134"/>
    <s v="Shipped"/>
    <s v="Trucks and Buses"/>
    <n v="118"/>
    <n v="-82.289999999999992"/>
    <s v="S12_4473"/>
    <s v="Mini Gifts Distributors Ltd."/>
    <n v="4155551450"/>
    <s v="5677 Strong St."/>
    <s v="San Rafael"/>
    <n v="97562"/>
    <x v="1"/>
    <s v="Nelson"/>
    <s v="Valarie"/>
    <s v="Small"/>
  </r>
  <r>
    <n v="10107"/>
    <n v="49"/>
    <n v="172.86"/>
    <n v="8"/>
    <n v="8470.14"/>
    <d v="2023-11-20T00:00:00"/>
    <n v="137"/>
    <s v="Shipped"/>
    <s v="Trucks and Buses"/>
    <n v="136"/>
    <n v="36.860000000000014"/>
    <s v="S12_1666"/>
    <s v="Anna's Decorations, Ltd"/>
    <s v="02 9936 8555"/>
    <s v="201 Miller Street"/>
    <s v="North Sydney"/>
    <n v="2060"/>
    <x v="5"/>
    <s v="O'Hara"/>
    <s v="Anna"/>
    <s v="Large"/>
  </r>
  <r>
    <n v="10367"/>
    <n v="49"/>
    <n v="56.3"/>
    <n v="1"/>
    <n v="2758.7"/>
    <d v="2023-11-12T00:00:00"/>
    <n v="145"/>
    <s v="Resolved"/>
    <s v="Classic Cars"/>
    <n v="124"/>
    <n v="-67.7"/>
    <s v="S18_1589"/>
    <s v="Toys4GrownUps.com"/>
    <n v="6265557265"/>
    <s v="78934 Hillside Dr."/>
    <s v="Pasadena"/>
    <n v="90003"/>
    <x v="1"/>
    <s v="Young"/>
    <s v="Julie"/>
    <s v="Small"/>
  </r>
  <r>
    <n v="10366"/>
    <n v="49"/>
    <n v="125.4"/>
    <n v="2"/>
    <n v="6144.6"/>
    <d v="2023-11-10T00:00:00"/>
    <n v="147"/>
    <s v="Shipped"/>
    <s v="Classic Cars"/>
    <n v="132"/>
    <n v="-6.5999999999999943"/>
    <s v="S18_2870"/>
    <s v="Royale Belge"/>
    <s v="(071) 23 67 2555"/>
    <s v="Boulevard Tirou, 255"/>
    <s v="Charleroi"/>
    <s v="B-6000"/>
    <x v="2"/>
    <s v="Cartrain"/>
    <s v="Pascale"/>
    <s v="Medium"/>
  </r>
  <r>
    <n v="10361"/>
    <n v="49"/>
    <n v="72.33"/>
    <n v="2"/>
    <n v="3544.17"/>
    <d v="2023-10-17T00:00:00"/>
    <n v="171"/>
    <s v="Shipped"/>
    <s v="Vintage Cars"/>
    <n v="68"/>
    <n v="4.3299999999999983"/>
    <s v="S32_4289"/>
    <s v="Souveniers And Things Co."/>
    <s v="+61 2 9495 8555"/>
    <s v="Monitor Money Building, 815 Pacific Hwy"/>
    <s v="Chatswood"/>
    <n v="2067"/>
    <x v="5"/>
    <s v="Huxley"/>
    <s v="Adrian"/>
    <s v="Medium"/>
  </r>
  <r>
    <n v="10107"/>
    <n v="49"/>
    <n v="62.09"/>
    <n v="5"/>
    <n v="3042.41"/>
    <d v="2023-10-15T00:00:00"/>
    <n v="173"/>
    <s v="Shipped"/>
    <s v="Classic Cars"/>
    <n v="173"/>
    <n v="-110.91"/>
    <s v="S12_3891"/>
    <s v="Reims Collectables"/>
    <s v="26.47.1555"/>
    <s v="59 rue de l'Abbaye"/>
    <s v="Reims"/>
    <n v="51100"/>
    <x v="4"/>
    <s v="Henriot"/>
    <s v="Paul"/>
    <s v="Medium"/>
  </r>
  <r>
    <n v="10107"/>
    <n v="49"/>
    <n v="121.64"/>
    <n v="8"/>
    <n v="5960.36"/>
    <d v="2023-10-10T00:00:00"/>
    <n v="178"/>
    <s v="Shipped"/>
    <s v="Trucks and Buses"/>
    <n v="136"/>
    <n v="-14.36"/>
    <s v="S12_1666"/>
    <s v="Mini Gifts Distributors Ltd."/>
    <n v="4155551450"/>
    <s v="5677 Strong St."/>
    <s v="San Rafael"/>
    <n v="97562"/>
    <x v="1"/>
    <s v="Nelson"/>
    <s v="Valarie"/>
    <s v="Medium"/>
  </r>
  <r>
    <n v="10107"/>
    <n v="49"/>
    <n v="55.34"/>
    <n v="5"/>
    <n v="2711.66"/>
    <d v="2023-10-10T00:00:00"/>
    <n v="178"/>
    <s v="Shipped"/>
    <s v="Classic Cars"/>
    <n v="151"/>
    <n v="-95.66"/>
    <s v="S12_3148"/>
    <s v="Euro Shopping Channel"/>
    <s v="(91) 555 94 44"/>
    <s v="C/ Moralzarzal, 86"/>
    <s v="Madrid"/>
    <n v="28034"/>
    <x v="8"/>
    <s v="Freyre"/>
    <s v="Diego"/>
    <s v="Small"/>
  </r>
  <r>
    <n v="10357"/>
    <n v="49"/>
    <n v="70.58"/>
    <n v="5"/>
    <n v="3458.42"/>
    <d v="2023-10-10T00:00:00"/>
    <n v="178"/>
    <s v="Shipped"/>
    <s v="Vintage Cars"/>
    <n v="62"/>
    <n v="8.5799999999999983"/>
    <s v="S18_2957"/>
    <s v="Mini Gifts Distributors Ltd."/>
    <n v="4155551450"/>
    <s v="5677 Strong St."/>
    <s v="San Rafael"/>
    <n v="97562"/>
    <x v="1"/>
    <s v="Nelson"/>
    <s v="Valarie"/>
    <s v="Medium"/>
  </r>
  <r>
    <n v="10352"/>
    <n v="49"/>
    <n v="100.72"/>
    <n v="2"/>
    <n v="4935.28"/>
    <d v="2023-10-03T00:00:00"/>
    <n v="185"/>
    <s v="Shipped"/>
    <s v="Planes"/>
    <n v="99"/>
    <n v="1.7199999999999989"/>
    <s v="S700_2466"/>
    <s v="Auto-Moto Classics Inc."/>
    <n v="6175558428"/>
    <s v="16780 Pompton St."/>
    <s v="Brickhaven"/>
    <n v="58339"/>
    <x v="1"/>
    <s v="Taylor"/>
    <s v="Leslie"/>
    <s v="Medium"/>
  </r>
  <r>
    <n v="10352"/>
    <n v="49"/>
    <n v="52.64"/>
    <n v="4"/>
    <n v="2579.36"/>
    <d v="2023-10-03T00:00:00"/>
    <n v="185"/>
    <s v="Shipped"/>
    <s v="Planes"/>
    <n v="49"/>
    <n v="3.6400000000000006"/>
    <s v="S72_1253"/>
    <s v="Auto-Moto Classics Inc."/>
    <n v="6175558428"/>
    <s v="16780 Pompton St."/>
    <s v="Brickhaven"/>
    <n v="58339"/>
    <x v="1"/>
    <s v="Taylor"/>
    <s v="Leslie"/>
    <s v="Small"/>
  </r>
  <r>
    <n v="10107"/>
    <n v="49"/>
    <n v="63.38"/>
    <n v="1"/>
    <n v="3105.62"/>
    <d v="2023-09-20T00:00:00"/>
    <n v="198"/>
    <s v="Shipped"/>
    <s v="Classic Cars"/>
    <n v="173"/>
    <n v="-109.62"/>
    <s v="S12_3891"/>
    <s v="La Corne D'abondance, Co."/>
    <s v="(1) 42.34.2555"/>
    <s v="265, boulevard Charonne"/>
    <s v="Paris"/>
    <n v="75012"/>
    <x v="4"/>
    <s v="Bertrand"/>
    <s v="Marie"/>
    <s v="Medium"/>
  </r>
  <r>
    <n v="10336"/>
    <n v="49"/>
    <n v="152.26"/>
    <n v="6"/>
    <n v="7460.74"/>
    <d v="2023-09-20T00:00:00"/>
    <n v="198"/>
    <s v="Shipped"/>
    <s v="Classic Cars"/>
    <n v="163"/>
    <n v="-10.740000000000009"/>
    <s v="S18_2238"/>
    <s v="La Corne D'abondance, Co."/>
    <s v="(1) 42.34.2555"/>
    <s v="265, boulevard Charonne"/>
    <s v="Paris"/>
    <n v="75012"/>
    <x v="4"/>
    <s v="Bertrand"/>
    <s v="Marie"/>
    <s v="Large"/>
  </r>
  <r>
    <n v="10334"/>
    <n v="49"/>
    <n v="138.03"/>
    <n v="4"/>
    <n v="6763.47"/>
    <d v="2023-09-19T00:00:00"/>
    <n v="199"/>
    <s v="On Hold"/>
    <s v="Trucks and Buses"/>
    <n v="121"/>
    <n v="17.03"/>
    <s v="S18_4600"/>
    <s v="Volvo Model Replicas, Co"/>
    <s v="0921-12 3555"/>
    <s v="BerguvsvÂ„gen  8"/>
    <s v="Lule"/>
    <s v="S-958 22"/>
    <x v="10"/>
    <s v="Berglund"/>
    <s v="Christina"/>
    <s v="Medium"/>
  </r>
  <r>
    <n v="10324"/>
    <n v="49"/>
    <n v="109.79"/>
    <n v="13"/>
    <n v="5379.71"/>
    <d v="2023-09-05T00:00:00"/>
    <n v="213"/>
    <s v="Shipped"/>
    <s v="Classic Cars"/>
    <n v="143"/>
    <n v="-33.209999999999994"/>
    <s v="S18_4027"/>
    <s v="Vitachrome Inc."/>
    <n v="2125551500"/>
    <s v="2678 Kingston Rd."/>
    <s v="NYC"/>
    <n v="10022"/>
    <x v="1"/>
    <s v="Frick"/>
    <s v="Michael"/>
    <s v="Medium"/>
  </r>
  <r>
    <n v="10107"/>
    <n v="49"/>
    <n v="81.400000000000006"/>
    <n v="11"/>
    <n v="3988.6"/>
    <d v="2023-08-16T00:00:00"/>
    <n v="233"/>
    <s v="Shipped"/>
    <s v="Classic Cars"/>
    <n v="79"/>
    <n v="2.4000000000000057"/>
    <s v="S12_3990"/>
    <s v="Toms Spezialitten, Ltd"/>
    <s v="0221-5554327"/>
    <s v="Mehrheimerstr. 369"/>
    <s v="Koln"/>
    <n v="50739"/>
    <x v="12"/>
    <s v="Pfalzheim"/>
    <s v="Henriette"/>
    <s v="Medium"/>
  </r>
  <r>
    <n v="10310"/>
    <n v="49"/>
    <n v="127.88"/>
    <n v="12"/>
    <n v="6266.12"/>
    <d v="2023-08-16T00:00:00"/>
    <n v="233"/>
    <s v="Shipped"/>
    <s v="Classic Cars"/>
    <n v="146"/>
    <n v="-18.120000000000005"/>
    <s v="S18_3482"/>
    <s v="Toms Spezialitten, Ltd"/>
    <s v="0221-5554327"/>
    <s v="Mehrheimerstr. 369"/>
    <s v="Koln"/>
    <n v="50739"/>
    <x v="12"/>
    <s v="Pfalzheim"/>
    <s v="Henriette"/>
    <s v="Medium"/>
  </r>
  <r>
    <n v="10310"/>
    <n v="49"/>
    <n v="97.01"/>
    <n v="14"/>
    <n v="4753.49"/>
    <d v="2023-08-16T00:00:00"/>
    <n v="233"/>
    <s v="Shipped"/>
    <s v="Classic Cars"/>
    <n v="80"/>
    <n v="17.010000000000005"/>
    <s v="S24_4620"/>
    <s v="Toms Spezialitten, Ltd"/>
    <s v="0221-5554327"/>
    <s v="Mehrheimerstr. 369"/>
    <s v="Koln"/>
    <n v="50739"/>
    <x v="12"/>
    <s v="Pfalzheim"/>
    <s v="Henriette"/>
    <s v="Medium"/>
  </r>
  <r>
    <n v="10299"/>
    <n v="49"/>
    <n v="162.19"/>
    <n v="2"/>
    <n v="7947.31"/>
    <d v="2023-07-30T00:00:00"/>
    <n v="250"/>
    <s v="Shipped"/>
    <s v="Classic Cars"/>
    <n v="148"/>
    <n v="14.189999999999998"/>
    <s v="S18_4721"/>
    <s v="Toys of Finland, Co."/>
    <s v="90-224 8555"/>
    <s v="Keskuskatu 45"/>
    <s v="Helsinki"/>
    <n v="21240"/>
    <x v="15"/>
    <s v="Karttunen"/>
    <s v="Matti"/>
    <s v="Large"/>
  </r>
  <r>
    <n v="10293"/>
    <n v="49"/>
    <n v="100.94"/>
    <n v="3"/>
    <n v="4946.0600000000004"/>
    <d v="2023-07-09T00:00:00"/>
    <n v="271"/>
    <s v="Shipped"/>
    <s v="Vintage Cars"/>
    <n v="87"/>
    <n v="13.939999999999998"/>
    <s v="S18_4522"/>
    <s v="Amica Models &amp; Co."/>
    <s v="011-4988555"/>
    <s v="Via Monte Bianco 34"/>
    <s v="Torino"/>
    <n v="10100"/>
    <x v="6"/>
    <s v="Accorti"/>
    <s v="Paolo"/>
    <s v="Medium"/>
  </r>
  <r>
    <n v="10107"/>
    <n v="49"/>
    <n v="140.08000000000001"/>
    <n v="5"/>
    <n v="6863.92"/>
    <d v="2023-06-27T00:00:00"/>
    <n v="283"/>
    <s v="Shipped"/>
    <s v="Motorcycles"/>
    <n v="150"/>
    <n v="-9.9199999999999875"/>
    <s v="S12_2823"/>
    <s v="Marta's Replicas Co."/>
    <n v="6175558555"/>
    <s v="39323 Spinnaker Dr."/>
    <s v="Cambridge"/>
    <n v="51247"/>
    <x v="1"/>
    <s v="Hernandez"/>
    <s v="Marta"/>
    <s v="Medium"/>
  </r>
  <r>
    <n v="10279"/>
    <n v="49"/>
    <n v="79.97"/>
    <n v="3"/>
    <n v="3918.53"/>
    <d v="2023-06-09T00:00:00"/>
    <n v="301"/>
    <s v="Shipped"/>
    <s v="Classic Cars"/>
    <n v="90"/>
    <n v="-10.030000000000001"/>
    <s v="S24_2766"/>
    <s v="Euro Shopping Channel"/>
    <s v="(91) 555 94 44"/>
    <s v="C/ Moralzarzal, 86"/>
    <s v="Madrid"/>
    <n v="28034"/>
    <x v="8"/>
    <s v="Freyre"/>
    <s v="Diego"/>
    <s v="Medium"/>
  </r>
  <r>
    <n v="10266"/>
    <n v="49"/>
    <n v="126.6"/>
    <n v="5"/>
    <n v="6203.4"/>
    <d v="2023-05-06T00:00:00"/>
    <n v="335"/>
    <s v="Shipped"/>
    <s v="Classic Cars"/>
    <n v="142"/>
    <n v="-15.400000000000006"/>
    <s v="S18_1984"/>
    <s v="L'ordine Souveniers"/>
    <s v="0522-556555"/>
    <s v="Strada Provinciale 124"/>
    <s v="Reggio Emilia"/>
    <n v="42100"/>
    <x v="6"/>
    <s v="Moroni"/>
    <s v="Maurizio"/>
    <s v="Medium"/>
  </r>
  <r>
    <n v="10265"/>
    <n v="49"/>
    <n v="171.98"/>
    <n v="1"/>
    <n v="8427.02"/>
    <d v="2023-05-02T00:00:00"/>
    <n v="339"/>
    <s v="Shipped"/>
    <s v="Classic Cars"/>
    <n v="146"/>
    <n v="25.97999999999999"/>
    <s v="S18_3482"/>
    <s v="Australian Collectables, Ltd"/>
    <s v="61-9-3844-6555"/>
    <s v="7 Allen Street"/>
    <s v="Glen Waverly"/>
    <n v="3150"/>
    <x v="5"/>
    <s v="Connery"/>
    <s v="Sean"/>
    <s v="Large"/>
  </r>
  <r>
    <n v="10262"/>
    <n v="49"/>
    <n v="134.04"/>
    <n v="9"/>
    <n v="6567.96"/>
    <d v="2023-04-24T00:00:00"/>
    <n v="347"/>
    <s v="Cancelled"/>
    <s v="Planes"/>
    <n v="157"/>
    <n v="-22.960000000000008"/>
    <s v="S18_1662"/>
    <s v="Euro Shopping Channel"/>
    <s v="(91) 555 94 44"/>
    <s v="C/ Moralzarzal, 86"/>
    <s v="Madrid"/>
    <n v="28034"/>
    <x v="8"/>
    <s v="Freyre"/>
    <s v="Diego"/>
    <s v="Medium"/>
  </r>
  <r>
    <n v="10262"/>
    <n v="49"/>
    <n v="87.21"/>
    <n v="16"/>
    <n v="4273.29"/>
    <d v="2023-04-24T00:00:00"/>
    <n v="347"/>
    <s v="Cancelled"/>
    <s v="Vintage Cars"/>
    <n v="83"/>
    <n v="4.2099999999999937"/>
    <s v="S24_3816"/>
    <s v="Euro Shopping Channel"/>
    <s v="(91) 555 94 44"/>
    <s v="C/ Moralzarzal, 86"/>
    <s v="Madrid"/>
    <n v="28034"/>
    <x v="8"/>
    <s v="Freyre"/>
    <s v="Diego"/>
    <s v="Medium"/>
  </r>
  <r>
    <n v="10262"/>
    <n v="49"/>
    <n v="37.97"/>
    <n v="3"/>
    <n v="1860.53"/>
    <d v="2023-04-24T00:00:00"/>
    <n v="347"/>
    <s v="Cancelled"/>
    <s v="Vintage Cars"/>
    <n v="43"/>
    <n v="-5.0300000000000011"/>
    <s v="S50_1341"/>
    <s v="Euro Shopping Channel"/>
    <s v="(91) 555 94 44"/>
    <s v="C/ Moralzarzal, 86"/>
    <s v="Madrid"/>
    <n v="28034"/>
    <x v="8"/>
    <s v="Freyre"/>
    <s v="Diego"/>
    <s v="Small"/>
  </r>
  <r>
    <n v="10257"/>
    <n v="49"/>
    <n v="53.72"/>
    <n v="3"/>
    <n v="2632.28"/>
    <d v="2023-04-14T00:00:00"/>
    <n v="357"/>
    <s v="Shipped"/>
    <s v="Vintage Cars"/>
    <n v="62"/>
    <n v="-8.2800000000000011"/>
    <s v="S18_2957"/>
    <s v="The Sharp Gifts Warehouse"/>
    <n v="4085553659"/>
    <s v="3086 Ingle Ln."/>
    <s v="San Jose"/>
    <n v="94217"/>
    <x v="1"/>
    <s v="Frick"/>
    <s v="Sue"/>
    <s v="Small"/>
  </r>
  <r>
    <n v="10246"/>
    <n v="49"/>
    <n v="36.07"/>
    <n v="6"/>
    <n v="1767.43"/>
    <d v="2023-03-05T00:00:00"/>
    <n v="397"/>
    <s v="Shipped"/>
    <s v="Classic Cars"/>
    <n v="35"/>
    <n v="1.0700000000000003"/>
    <s v="S24_2840"/>
    <s v="Euro Shopping Channel"/>
    <s v="(91) 555 94 44"/>
    <s v="C/ Moralzarzal, 86"/>
    <s v="Madrid"/>
    <n v="28034"/>
    <x v="8"/>
    <s v="Freyre"/>
    <s v="Diego"/>
    <s v="Small"/>
  </r>
  <r>
    <n v="10247"/>
    <n v="49"/>
    <n v="63.85"/>
    <n v="4"/>
    <n v="3128.65"/>
    <d v="2023-03-05T00:00:00"/>
    <n v="397"/>
    <s v="Shipped"/>
    <s v="Trains"/>
    <n v="58"/>
    <n v="5.8500000000000014"/>
    <s v="S50_1514"/>
    <s v="Suominen Souveniers"/>
    <s v="+358 9 8045 555"/>
    <s v="Software Engineering Center, SEC Oy"/>
    <s v="Espoo"/>
    <s v="FIN-02271"/>
    <x v="15"/>
    <s v="Suominen"/>
    <s v="Kalle"/>
    <s v="Medium"/>
  </r>
  <r>
    <n v="10238"/>
    <n v="49"/>
    <n v="133.76"/>
    <n v="5"/>
    <n v="6554.24"/>
    <d v="2023-02-09T00:00:00"/>
    <n v="421"/>
    <s v="Shipped"/>
    <s v="Classic Cars"/>
    <n v="146"/>
    <n v="-12.240000000000009"/>
    <s v="S18_3482"/>
    <s v="Danish Wholesale Imports"/>
    <s v="31 12 3555"/>
    <s v="Vinb'ltet 34"/>
    <s v="Kobenhavn"/>
    <n v="1734"/>
    <x v="11"/>
    <s v="Petersen"/>
    <s v="Jytte"/>
    <s v="Medium"/>
  </r>
  <r>
    <n v="10107"/>
    <n v="49"/>
    <n v="141.88"/>
    <n v="1"/>
    <n v="6952.12"/>
    <d v="2023-01-19T00:00:00"/>
    <n v="442"/>
    <s v="Shipped"/>
    <s v="Classic Cars"/>
    <n v="173"/>
    <n v="-31.120000000000005"/>
    <s v="S12_3891"/>
    <s v="CAF Imports"/>
    <s v="+34 913 728 555"/>
    <s v="Merchants House, 27-30 Merchant's Quay"/>
    <s v="Madrid"/>
    <n v="28023"/>
    <x v="8"/>
    <s v="Fernandez"/>
    <s v="Jesus"/>
    <s v="Medium"/>
  </r>
  <r>
    <n v="10230"/>
    <n v="49"/>
    <n v="148.99"/>
    <n v="8"/>
    <n v="7300.51"/>
    <d v="2023-01-15T00:00:00"/>
    <n v="446"/>
    <s v="Shipped"/>
    <s v="Classic Cars"/>
    <n v="163"/>
    <n v="-14.009999999999991"/>
    <s v="S18_2238"/>
    <s v="Blauer See Auto, Co."/>
    <s v="+49 69 66 90 2555"/>
    <s v="Lyonerstr. 34"/>
    <s v="Frankfurt"/>
    <n v="60528"/>
    <x v="12"/>
    <s v="Keitel"/>
    <s v="Roland"/>
    <s v="Large"/>
  </r>
  <r>
    <n v="10107"/>
    <n v="49"/>
    <n v="199.47"/>
    <n v="3"/>
    <n v="9774.0300000000007"/>
    <d v="2022-12-20T00:00:00"/>
    <n v="472"/>
    <s v="Shipped"/>
    <s v="Motorcycles"/>
    <n v="193"/>
    <n v="6.4699999999999989"/>
    <s v="S10_4698"/>
    <s v="Australian Collectors, Co."/>
    <s v="03 9520 4555"/>
    <s v="636 St Kilda Road"/>
    <s v="Melbourne"/>
    <n v="3004"/>
    <x v="5"/>
    <s v="Ferguson"/>
    <s v="Peter"/>
    <s v="Large"/>
  </r>
  <r>
    <n v="10107"/>
    <n v="49"/>
    <n v="122.4"/>
    <n v="12"/>
    <n v="5997.6"/>
    <d v="2022-12-19T00:00:00"/>
    <n v="473"/>
    <s v="Shipped"/>
    <s v="Classic Cars"/>
    <n v="136"/>
    <n v="-13.599999999999994"/>
    <s v="S10_4757"/>
    <s v="Collectable Mini Designs Co."/>
    <n v="7605558146"/>
    <s v="361 Furth Circle"/>
    <s v="San Diego"/>
    <n v="91217"/>
    <x v="1"/>
    <s v="Thompson"/>
    <s v="Valarie"/>
    <s v="Medium"/>
  </r>
  <r>
    <n v="10222"/>
    <n v="49"/>
    <n v="141.91999999999999"/>
    <n v="4"/>
    <n v="6954.08"/>
    <d v="2022-12-19T00:00:00"/>
    <n v="473"/>
    <s v="Shipped"/>
    <s v="Planes"/>
    <n v="157"/>
    <n v="-15.080000000000013"/>
    <s v="S18_1662"/>
    <s v="Collectable Mini Designs Co."/>
    <n v="7605558146"/>
    <s v="361 Furth Circle"/>
    <s v="San Diego"/>
    <n v="91217"/>
    <x v="1"/>
    <s v="Thompson"/>
    <s v="Valarie"/>
    <s v="Medium"/>
  </r>
  <r>
    <n v="10222"/>
    <n v="49"/>
    <n v="94.62"/>
    <n v="10"/>
    <n v="4636.38"/>
    <d v="2022-12-19T00:00:00"/>
    <n v="473"/>
    <s v="Shipped"/>
    <s v="Ships"/>
    <n v="86"/>
    <n v="8.6200000000000045"/>
    <s v="S18_3029"/>
    <s v="Collectable Mini Designs Co."/>
    <n v="7605558146"/>
    <s v="361 Furth Circle"/>
    <s v="San Diego"/>
    <n v="91217"/>
    <x v="1"/>
    <s v="Thompson"/>
    <s v="Valarie"/>
    <s v="Medium"/>
  </r>
  <r>
    <n v="10221"/>
    <n v="49"/>
    <n v="138.87"/>
    <n v="1"/>
    <n v="6804.63"/>
    <d v="2022-12-18T00:00:00"/>
    <n v="474"/>
    <s v="Shipped"/>
    <s v="Ships"/>
    <n v="122"/>
    <n v="16.870000000000005"/>
    <s v="S24_2011"/>
    <s v="Petit Auto"/>
    <s v="(02) 5554 67"/>
    <s v="Rue Joseph-Bens 532"/>
    <s v="Bruxelles"/>
    <s v="B-1180"/>
    <x v="2"/>
    <s v="Dewey"/>
    <s v="Catherine"/>
    <s v="Medium"/>
  </r>
  <r>
    <n v="10215"/>
    <n v="49"/>
    <n v="112.45"/>
    <n v="4"/>
    <n v="5510.05"/>
    <d v="2022-11-29T00:00:00"/>
    <n v="493"/>
    <s v="Shipped"/>
    <s v="Vintage Cars"/>
    <n v="101"/>
    <n v="11.450000000000003"/>
    <s v="S18_2949"/>
    <s v="West Coast Collectables Co."/>
    <n v="3105553722"/>
    <s v="3675 Furth Circle"/>
    <s v="Burbank"/>
    <n v="94019"/>
    <x v="1"/>
    <s v="Thompson"/>
    <s v="Steve"/>
    <s v="Medium"/>
  </r>
  <r>
    <n v="10215"/>
    <n v="49"/>
    <n v="107.86"/>
    <n v="5"/>
    <n v="5285.14"/>
    <d v="2022-11-29T00:00:00"/>
    <n v="493"/>
    <s v="Shipped"/>
    <s v="Vintage Cars"/>
    <n v="104"/>
    <n v="3.8599999999999994"/>
    <s v="S18_3136"/>
    <s v="West Coast Collectables Co."/>
    <n v="3105553722"/>
    <s v="3675 Furth Circle"/>
    <s v="Burbank"/>
    <n v="94019"/>
    <x v="1"/>
    <s v="Thompson"/>
    <s v="Steve"/>
    <s v="Medium"/>
  </r>
  <r>
    <n v="10214"/>
    <n v="49"/>
    <n v="47.94"/>
    <n v="2"/>
    <n v="2349.06"/>
    <d v="2022-11-26T00:00:00"/>
    <n v="496"/>
    <s v="Shipped"/>
    <s v="Vintage Cars"/>
    <n v="44"/>
    <n v="3.9399999999999977"/>
    <s v="S24_2022"/>
    <s v="Corrida Auto Replicas, Ltd"/>
    <s v="(91) 555 22 82"/>
    <s v="C/ Araquil, 67"/>
    <s v="Madrid"/>
    <n v="28023"/>
    <x v="8"/>
    <s v="Sommer"/>
    <s v="MartÂ¡n"/>
    <s v="Small"/>
  </r>
  <r>
    <n v="10212"/>
    <n v="49"/>
    <n v="141.83000000000001"/>
    <n v="13"/>
    <n v="6949.67"/>
    <d v="2022-11-16T00:00:00"/>
    <n v="506"/>
    <s v="Shipped"/>
    <s v="Classic Cars"/>
    <n v="140"/>
    <n v="1.8300000000000125"/>
    <s v="S24_3856"/>
    <s v="Euro Shopping Channel"/>
    <s v="(91) 555 94 44"/>
    <s v="C/ Moralzarzal, 86"/>
    <s v="Madrid"/>
    <n v="28034"/>
    <x v="8"/>
    <s v="Freyre"/>
    <s v="Diego"/>
    <s v="Medium"/>
  </r>
  <r>
    <n v="10207"/>
    <n v="49"/>
    <n v="46.82"/>
    <n v="4"/>
    <n v="2294.1799999999998"/>
    <d v="2022-10-09T00:00:00"/>
    <n v="544"/>
    <s v="Shipped"/>
    <s v="Classic Cars"/>
    <n v="57"/>
    <n v="-10.18"/>
    <s v="S24_1444"/>
    <s v="Diecast Collectables"/>
    <n v="6175552555"/>
    <s v="6251 Ingle Ln."/>
    <s v="Boston"/>
    <n v="51003"/>
    <x v="1"/>
    <s v="Franco"/>
    <s v="Valarie"/>
    <s v="Small"/>
  </r>
  <r>
    <n v="10207"/>
    <n v="49"/>
    <n v="80.900000000000006"/>
    <n v="14"/>
    <n v="3964.1"/>
    <d v="2022-10-09T00:00:00"/>
    <n v="544"/>
    <s v="Shipped"/>
    <s v="Trucks and Buses"/>
    <n v="96"/>
    <n v="-15.099999999999994"/>
    <s v="S32_1268"/>
    <s v="Diecast Collectables"/>
    <n v="6175552555"/>
    <s v="6251 Ingle Ln."/>
    <s v="Boston"/>
    <n v="51003"/>
    <x v="1"/>
    <s v="Franco"/>
    <s v="Valarie"/>
    <s v="Medium"/>
  </r>
  <r>
    <n v="10196"/>
    <n v="49"/>
    <n v="140.69"/>
    <n v="1"/>
    <n v="6893.81"/>
    <d v="2022-09-26T00:00:00"/>
    <n v="557"/>
    <s v="Shipped"/>
    <s v="Vintage Cars"/>
    <n v="136"/>
    <n v="4.6899999999999977"/>
    <s v="S18_3140"/>
    <s v="Super Scale Inc."/>
    <n v="2035559545"/>
    <s v="567 North Pendale Street"/>
    <s v="New Haven"/>
    <n v="97823"/>
    <x v="1"/>
    <s v="Murphy"/>
    <s v="Leslie"/>
    <s v="Medium"/>
  </r>
  <r>
    <n v="10107"/>
    <n v="49"/>
    <n v="131.54"/>
    <n v="6"/>
    <n v="6445.46"/>
    <d v="2022-09-25T00:00:00"/>
    <n v="558"/>
    <s v="Shipped"/>
    <s v="Trucks and Buses"/>
    <n v="118"/>
    <n v="13.539999999999992"/>
    <s v="S12_4473"/>
    <s v="Mini Classics"/>
    <n v="9145554562"/>
    <s v="3758 North Pendale Street"/>
    <s v="White Plains"/>
    <n v="24067"/>
    <x v="1"/>
    <s v="Frick"/>
    <s v="Steve"/>
    <s v="Medium"/>
  </r>
  <r>
    <n v="10194"/>
    <n v="49"/>
    <n v="117.57"/>
    <n v="1"/>
    <n v="5760.93"/>
    <d v="2022-09-25T00:00:00"/>
    <n v="558"/>
    <s v="Shipped"/>
    <s v="Trucks and Buses"/>
    <n v="127"/>
    <n v="-9.4300000000000068"/>
    <s v="S24_2300"/>
    <s v="Saveley &amp; Henriot, Co."/>
    <s v="78.32.5555"/>
    <s v="2, rue du Commerce"/>
    <s v="Lyon"/>
    <n v="69004"/>
    <x v="4"/>
    <s v="Saveley"/>
    <s v="Mary"/>
    <s v="Medium"/>
  </r>
  <r>
    <n v="10195"/>
    <n v="49"/>
    <n v="105.33"/>
    <n v="4"/>
    <n v="5161.17"/>
    <d v="2022-09-25T00:00:00"/>
    <n v="558"/>
    <s v="Shipped"/>
    <s v="Trucks and Buses"/>
    <n v="115"/>
    <n v="-9.6700000000000017"/>
    <s v="S50_1392"/>
    <s v="Mini Classics"/>
    <n v="9145554562"/>
    <s v="3758 North Pendale Street"/>
    <s v="White Plains"/>
    <n v="24067"/>
    <x v="1"/>
    <s v="Frick"/>
    <s v="Steve"/>
    <s v="Medium"/>
  </r>
  <r>
    <n v="10185"/>
    <n v="49"/>
    <n v="80.67"/>
    <n v="11"/>
    <n v="3952.83"/>
    <d v="2022-09-14T00:00:00"/>
    <n v="569"/>
    <s v="Shipped"/>
    <s v="Trains"/>
    <n v="100"/>
    <n v="-19.329999999999998"/>
    <s v="S18_3259"/>
    <s v="Mini Creations Ltd."/>
    <n v="5085559555"/>
    <s v="4575 Hillside Dr."/>
    <s v="New Bedford"/>
    <n v="50553"/>
    <x v="1"/>
    <s v="Tam"/>
    <s v="Wing C"/>
    <s v="Medium"/>
  </r>
  <r>
    <n v="10184"/>
    <n v="49"/>
    <n v="118.28"/>
    <n v="2"/>
    <n v="5795.72"/>
    <d v="2022-09-14T00:00:00"/>
    <n v="569"/>
    <s v="Shipped"/>
    <s v="Classic Cars"/>
    <n v="118"/>
    <n v="0.28000000000000114"/>
    <s v="S24_4048"/>
    <s v="Iberia Gift Imports, Corp."/>
    <s v="(95) 555 82 82"/>
    <s v="C/ Romero, 33"/>
    <s v="Sevilla"/>
    <n v="41101"/>
    <x v="8"/>
    <s v="Roel"/>
    <s v="Jose Pedro"/>
    <s v="Medium"/>
  </r>
  <r>
    <n v="10183"/>
    <n v="49"/>
    <n v="64.64"/>
    <n v="4"/>
    <n v="3167.36"/>
    <d v="2022-09-13T00:00:00"/>
    <n v="570"/>
    <s v="Shipped"/>
    <s v="Trucks and Buses"/>
    <n v="64"/>
    <n v="0.64000000000000057"/>
    <s v="S32_3522"/>
    <s v="Classic Gift Ideas, Inc"/>
    <n v="2155554695"/>
    <s v="782 First Street"/>
    <s v="Philadelphia"/>
    <n v="71270"/>
    <x v="1"/>
    <s v="Cervantes"/>
    <s v="Francisca"/>
    <s v="Medium"/>
  </r>
  <r>
    <n v="10182"/>
    <n v="49"/>
    <n v="127.43"/>
    <n v="17"/>
    <n v="6244.07"/>
    <d v="2022-09-12T00:00:00"/>
    <n v="571"/>
    <s v="Shipped"/>
    <s v="Classic Cars"/>
    <n v="107"/>
    <n v="20.430000000000007"/>
    <s v="S24_3432"/>
    <s v="Mini Gifts Distributors Ltd."/>
    <n v="4155551450"/>
    <s v="5677 Strong St."/>
    <s v="San Rafael"/>
    <n v="97562"/>
    <x v="1"/>
    <s v="Nelson"/>
    <s v="Valarie"/>
    <s v="Medium"/>
  </r>
  <r>
    <n v="10174"/>
    <n v="49"/>
    <n v="44.78"/>
    <n v="2"/>
    <n v="2194.2199999999998"/>
    <d v="2022-09-06T00:00:00"/>
    <n v="577"/>
    <s v="Shipped"/>
    <s v="Vintage Cars"/>
    <n v="50"/>
    <n v="-5.2199999999999989"/>
    <s v="S18_4668"/>
    <s v="Australian Gift Network, Co"/>
    <s v="61-7-3844-6555"/>
    <s v="31 Duncan St. West End"/>
    <s v="South Brisbane"/>
    <n v="4101"/>
    <x v="5"/>
    <s v="Calaghan"/>
    <s v="Tony"/>
    <s v="Small"/>
  </r>
  <r>
    <n v="10168"/>
    <n v="49"/>
    <n v="131.30000000000001"/>
    <n v="11"/>
    <n v="6433.7"/>
    <d v="2022-08-28T00:00:00"/>
    <n v="586"/>
    <s v="Shipped"/>
    <s v="Planes"/>
    <n v="109"/>
    <n v="22.300000000000011"/>
    <s v="S24_1785"/>
    <s v="Technics Stores Inc."/>
    <n v="6505556809"/>
    <s v="9408 Furth Circle"/>
    <s v="Burlingame"/>
    <n v="94217"/>
    <x v="1"/>
    <s v="Hirano"/>
    <s v="Juri"/>
    <s v="Medium"/>
  </r>
  <r>
    <n v="10107"/>
    <n v="49"/>
    <n v="133.94"/>
    <n v="6"/>
    <n v="6563.06"/>
    <d v="2022-08-21T00:00:00"/>
    <n v="593"/>
    <s v="Resolved"/>
    <s v="Trucks and Buses"/>
    <n v="136"/>
    <n v="-2.0600000000000023"/>
    <s v="S12_1666"/>
    <s v="Mini Auto Werke"/>
    <s v="7675-3555"/>
    <s v="Kirchgasse 6"/>
    <s v="Graz"/>
    <n v="8010"/>
    <x v="3"/>
    <s v="Mendel"/>
    <s v="Roland"/>
    <s v="Medium"/>
  </r>
  <r>
    <n v="10164"/>
    <n v="49"/>
    <n v="54.94"/>
    <n v="5"/>
    <n v="2692.06"/>
    <d v="2022-08-21T00:00:00"/>
    <n v="593"/>
    <s v="Resolved"/>
    <s v="Trucks and Buses"/>
    <n v="64"/>
    <n v="-9.0600000000000023"/>
    <s v="S32_3522"/>
    <s v="Mini Auto Werke"/>
    <s v="7675-3555"/>
    <s v="Kirchgasse 6"/>
    <s v="Graz"/>
    <n v="8010"/>
    <x v="3"/>
    <s v="Mendel"/>
    <s v="Roland"/>
    <s v="Small"/>
  </r>
  <r>
    <n v="10302"/>
    <n v="49"/>
    <n v="108.14"/>
    <n v="5"/>
    <n v="5298.86"/>
    <d v="2022-08-06T00:00:00"/>
    <n v="608"/>
    <s v="Shipped"/>
    <s v="Classic Cars"/>
    <n v="90"/>
    <n v="18.14"/>
    <s v="S24_2766"/>
    <s v="UK Collectables, Ltd."/>
    <s v="(171) 555-2282"/>
    <s v="Berkeley Gardens 12  Brewery"/>
    <s v="Liverpool"/>
    <s v="WX1 6LT"/>
    <x v="9"/>
    <s v="Devon"/>
    <s v="Elizabeth"/>
    <s v="Medium"/>
  </r>
  <r>
    <n v="10300"/>
    <n v="49"/>
    <n v="78.8"/>
    <n v="8"/>
    <n v="3861.2"/>
    <d v="2022-08-04T00:00:00"/>
    <n v="610"/>
    <s v="Shipped"/>
    <s v="Classic Cars"/>
    <n v="80"/>
    <n v="-1.2000000000000028"/>
    <s v="S18_3278"/>
    <s v="Blauer See Auto, Co."/>
    <s v="+49 69 66 90 2555"/>
    <s v="Lyonerstr. 34"/>
    <s v="Frankfurt"/>
    <n v="60528"/>
    <x v="12"/>
    <s v="Keitel"/>
    <s v="Roland"/>
    <s v="Medium"/>
  </r>
  <r>
    <n v="10107"/>
    <n v="49"/>
    <n v="143.61000000000001"/>
    <n v="10"/>
    <n v="7036.89"/>
    <d v="2022-07-28T00:00:00"/>
    <n v="617"/>
    <s v="Shipped"/>
    <s v="Classic Cars"/>
    <n v="173"/>
    <n v="-29.389999999999986"/>
    <s v="S12_3891"/>
    <s v="Euro Shopping Channel"/>
    <s v="(91) 555 94 44"/>
    <s v="C/ Moralzarzal, 86"/>
    <s v="Madrid"/>
    <n v="28034"/>
    <x v="8"/>
    <s v="Freyre"/>
    <s v="Diego"/>
    <s v="Large"/>
  </r>
  <r>
    <n v="10151"/>
    <n v="49"/>
    <n v="110.46"/>
    <n v="6"/>
    <n v="5412.54"/>
    <d v="2022-07-21T00:00:00"/>
    <n v="624"/>
    <s v="Shipped"/>
    <s v="Trucks and Buses"/>
    <n v="122"/>
    <n v="-11.540000000000006"/>
    <s v="S18_2319"/>
    <s v="Oulu Toy Supplies, Inc."/>
    <s v="981-443655"/>
    <s v="Torikatu 38"/>
    <s v="Oulu"/>
    <n v="90110"/>
    <x v="15"/>
    <s v="Koskitalo"/>
    <s v="Pirkko"/>
    <s v="Medium"/>
  </r>
  <r>
    <n v="10150"/>
    <n v="49"/>
    <n v="131.97999999999999"/>
    <n v="2"/>
    <n v="6467.02"/>
    <d v="2022-07-19T00:00:00"/>
    <n v="626"/>
    <s v="Shipped"/>
    <s v="Trucks and Buses"/>
    <n v="121"/>
    <n v="10.97999999999999"/>
    <s v="S18_4600"/>
    <s v="Dragon Souveniers, Ltd."/>
    <s v="+65 221 7555"/>
    <s v="Bronz Sok., Bronz Apt. 3/6 Tesvikiye"/>
    <s v="Singapore"/>
    <n v="79903"/>
    <x v="0"/>
    <s v="Natividad"/>
    <s v="Eric"/>
    <s v="Medium"/>
  </r>
  <r>
    <n v="10150"/>
    <n v="49"/>
    <n v="58.18"/>
    <n v="4"/>
    <n v="2850.82"/>
    <d v="2022-07-19T00:00:00"/>
    <n v="626"/>
    <s v="Shipped"/>
    <s v="Trucks and Buses"/>
    <n v="64"/>
    <n v="-5.82"/>
    <s v="S32_3522"/>
    <s v="Dragon Souveniers, Ltd."/>
    <s v="+65 221 7555"/>
    <s v="Bronz Sok., Bronz Apt. 3/6 Tesvikiye"/>
    <s v="Singapore"/>
    <n v="79903"/>
    <x v="0"/>
    <s v="Natividad"/>
    <s v="Eric"/>
    <s v="Small"/>
  </r>
  <r>
    <n v="10149"/>
    <n v="49"/>
    <n v="49.28"/>
    <n v="6"/>
    <n v="2414.7199999999998"/>
    <d v="2022-07-12T00:00:00"/>
    <n v="633"/>
    <s v="Shipped"/>
    <s v="Vintage Cars"/>
    <n v="44"/>
    <n v="5.2800000000000011"/>
    <s v="S24_2022"/>
    <s v="Signal Collectibles Ltd."/>
    <n v="4155554312"/>
    <s v="2793 Furth Circle"/>
    <s v="Brisbane"/>
    <n v="94217"/>
    <x v="1"/>
    <s v="Taylor"/>
    <s v="Sue"/>
    <s v="Small"/>
  </r>
  <r>
    <n v="10107"/>
    <n v="49"/>
    <n v="170.2"/>
    <n v="5"/>
    <n v="8339.7999999999993"/>
    <d v="2022-06-25T00:00:00"/>
    <n v="650"/>
    <s v="Shipped"/>
    <s v="Motorcycles"/>
    <n v="150"/>
    <n v="20.199999999999989"/>
    <s v="S12_2823"/>
    <s v="Toys4GrownUps.com"/>
    <n v="6265557265"/>
    <s v="78934 Hillside Dr."/>
    <s v="Pasadena"/>
    <n v="90003"/>
    <x v="1"/>
    <s v="Young"/>
    <s v="Julie"/>
    <s v="Large"/>
  </r>
  <r>
    <n v="10107"/>
    <n v="49"/>
    <n v="114.24"/>
    <n v="15"/>
    <n v="5597.76"/>
    <d v="2022-06-10T00:00:00"/>
    <n v="665"/>
    <s v="Shipped"/>
    <s v="Classic Cars"/>
    <n v="136"/>
    <n v="-21.760000000000005"/>
    <s v="S10_4757"/>
    <s v="Mini Creations Ltd."/>
    <n v="5085559555"/>
    <s v="4575 Hillside Dr."/>
    <s v="New Bedford"/>
    <n v="50553"/>
    <x v="1"/>
    <s v="Tam"/>
    <s v="Wing C"/>
    <s v="Medium"/>
  </r>
  <r>
    <n v="10142"/>
    <n v="49"/>
    <n v="98.25"/>
    <n v="1"/>
    <n v="4814.25"/>
    <d v="2022-06-08T00:00:00"/>
    <n v="667"/>
    <s v="Shipped"/>
    <s v="Vintage Cars"/>
    <n v="88"/>
    <n v="10.25"/>
    <s v="S24_3151"/>
    <s v="Mini Gifts Distributors Ltd."/>
    <n v="4155551450"/>
    <s v="5677 Strong St."/>
    <s v="San Rafael"/>
    <n v="97562"/>
    <x v="1"/>
    <s v="Nelson"/>
    <s v="Valarie"/>
    <s v="Medium"/>
  </r>
  <r>
    <n v="10139"/>
    <n v="49"/>
    <n v="43.13"/>
    <n v="6"/>
    <n v="2113.37"/>
    <d v="2022-05-16T00:00:00"/>
    <n v="690"/>
    <s v="Shipped"/>
    <s v="Vintage Cars"/>
    <n v="53"/>
    <n v="-9.8699999999999974"/>
    <s v="S18_1367"/>
    <s v="Souveniers And Things Co."/>
    <s v="+61 2 9495 8555"/>
    <s v="Monitor Money Building, 815 Pacific Hwy"/>
    <s v="Chatswood"/>
    <n v="2067"/>
    <x v="5"/>
    <s v="Huxley"/>
    <s v="Adrian"/>
    <s v="Small"/>
  </r>
  <r>
    <n v="10133"/>
    <n v="49"/>
    <n v="69.27"/>
    <n v="3"/>
    <n v="3394.23"/>
    <d v="2022-04-27T00:00:00"/>
    <n v="709"/>
    <s v="Shipped"/>
    <s v="Planes"/>
    <n v="84"/>
    <n v="-14.730000000000004"/>
    <s v="S18_2581"/>
    <s v="Euro Shopping Channel"/>
    <s v="(91) 555 94 44"/>
    <s v="C/ Moralzarzal, 86"/>
    <s v="Madrid"/>
    <n v="28034"/>
    <x v="8"/>
    <s v="Freyre"/>
    <s v="Diego"/>
    <s v="Medium"/>
  </r>
  <r>
    <n v="10133"/>
    <n v="49"/>
    <n v="57.1"/>
    <n v="6"/>
    <n v="2797.9"/>
    <d v="2022-04-27T00:00:00"/>
    <n v="709"/>
    <s v="Shipped"/>
    <s v="Vintage Cars"/>
    <n v="68"/>
    <n v="-10.899999999999999"/>
    <s v="S32_4289"/>
    <s v="Euro Shopping Channel"/>
    <s v="(91) 555 94 44"/>
    <s v="C/ Moralzarzal, 86"/>
    <s v="Madrid"/>
    <n v="28034"/>
    <x v="8"/>
    <s v="Freyre"/>
    <s v="Diego"/>
    <s v="Small"/>
  </r>
  <r>
    <n v="10124"/>
    <n v="49"/>
    <n v="83.04"/>
    <n v="11"/>
    <n v="4068.96"/>
    <d v="2022-03-21T00:00:00"/>
    <n v="746"/>
    <s v="Shipped"/>
    <s v="Classic Cars"/>
    <n v="85"/>
    <n v="-1.9599999999999937"/>
    <s v="S24_3191"/>
    <s v="Signal Gift Stores"/>
    <n v="7025551838"/>
    <s v="8489 Strong St."/>
    <s v="Las Vegas"/>
    <n v="83030"/>
    <x v="1"/>
    <s v="King"/>
    <s v="Sue"/>
    <s v="Medium"/>
  </r>
  <r>
    <n v="10120"/>
    <n v="49"/>
    <n v="50.62"/>
    <n v="12"/>
    <n v="2480.38"/>
    <d v="2022-03-01T00:00:00"/>
    <n v="766"/>
    <s v="Shipped"/>
    <s v="Vintage Cars"/>
    <n v="43"/>
    <n v="7.6199999999999974"/>
    <s v="S50_1341"/>
    <s v="Australian Collectors, Co."/>
    <s v="03 9520 4555"/>
    <s v="636 St Kilda Road"/>
    <s v="Melbourne"/>
    <n v="3004"/>
    <x v="5"/>
    <s v="Ferguson"/>
    <s v="Peter"/>
    <s v="Small"/>
  </r>
  <r>
    <n v="10107"/>
    <n v="49"/>
    <n v="100.34"/>
    <n v="4"/>
    <n v="4916.66"/>
    <d v="2022-01-26T00:00:00"/>
    <n v="800"/>
    <s v="Shipped"/>
    <s v="Trucks and Buses"/>
    <n v="116"/>
    <n v="-15.659999999999997"/>
    <s v="S18_1097"/>
    <s v="Mini Gifts Distributors Ltd."/>
    <n v="4155551450"/>
    <s v="5677 Strong St."/>
    <s v="San Rafael"/>
    <n v="97562"/>
    <x v="1"/>
    <s v="Nelson"/>
    <s v="Valarie"/>
    <s v="Medium"/>
  </r>
  <r>
    <n v="10106"/>
    <n v="49"/>
    <n v="74.680000000000007"/>
    <n v="13"/>
    <n v="3659.32"/>
    <d v="2021-12-17T00:00:00"/>
    <n v="840"/>
    <s v="Shipped"/>
    <s v="Planes"/>
    <n v="68"/>
    <n v="6.6800000000000068"/>
    <s v="S24_2841"/>
    <s v="Rovelli Gifts"/>
    <s v="035-640555"/>
    <s v="Via Ludovico il Moro 22"/>
    <s v="Bergamo"/>
    <n v="24100"/>
    <x v="6"/>
    <s v="Rovelli"/>
    <s v="Giovanni"/>
    <s v="Medium"/>
  </r>
  <r>
    <n v="10104"/>
    <n v="49"/>
    <n v="65.87"/>
    <n v="4"/>
    <n v="3227.63"/>
    <d v="2021-12-01T00:00:00"/>
    <n v="856"/>
    <s v="Shipped"/>
    <s v="Trains"/>
    <n v="62"/>
    <n v="3.8700000000000045"/>
    <s v="S32_3207"/>
    <s v="Euro Shopping Channel"/>
    <s v="(91) 555 94 44"/>
    <s v="C/ Moralzarzal, 86"/>
    <s v="Madrid"/>
    <n v="28034"/>
    <x v="8"/>
    <s v="Freyre"/>
    <s v="Diego"/>
    <s v="Medium"/>
  </r>
  <r>
    <n v="10100"/>
    <n v="49"/>
    <n v="34.47"/>
    <n v="1"/>
    <n v="1689.03"/>
    <d v="2021-11-06T00:00:00"/>
    <n v="881"/>
    <s v="Shipped"/>
    <s v="Vintage Cars"/>
    <n v="41"/>
    <n v="-6.5300000000000011"/>
    <s v="S24_3969"/>
    <s v="Online Diecast Creations Co."/>
    <n v="6035558647"/>
    <s v="2304 Long Airport Avenue"/>
    <s v="Nashua"/>
    <n v="62005"/>
    <x v="1"/>
    <s v="Young"/>
    <s v="Valarie"/>
    <s v="Small"/>
  </r>
  <r>
    <n v="10107"/>
    <n v="50"/>
    <n v="240.02"/>
    <n v="6"/>
    <n v="12001"/>
    <d v="2024-03-31T00:00:00"/>
    <n v="5"/>
    <s v="In Process"/>
    <s v="Classic Cars"/>
    <n v="214"/>
    <n v="26.02000000000001"/>
    <s v="S10_1949"/>
    <s v="Euro Shopping Channel"/>
    <s v="(91) 555 94 44"/>
    <s v="C/ Moralzarzal, 86"/>
    <s v="Madrid"/>
    <n v="28034"/>
    <x v="8"/>
    <s v="Freyre"/>
    <s v="Diego"/>
    <s v="Large"/>
  </r>
  <r>
    <n v="10390"/>
    <n v="50"/>
    <n v="147.94"/>
    <n v="1"/>
    <n v="7397"/>
    <d v="2024-01-04T00:00:00"/>
    <n v="92"/>
    <s v="Shipped"/>
    <s v="Classic Cars"/>
    <n v="146"/>
    <n v="1.9399999999999977"/>
    <s v="S18_3482"/>
    <s v="Mini Gifts Distributors Ltd."/>
    <n v="4155551450"/>
    <s v="5677 Strong St."/>
    <s v="San Rafael"/>
    <n v="97562"/>
    <x v="1"/>
    <s v="Nelson"/>
    <s v="Valarie"/>
    <s v="Large"/>
  </r>
  <r>
    <n v="10107"/>
    <n v="50"/>
    <n v="44.51"/>
    <n v="5"/>
    <n v="2225.5"/>
    <d v="2024-01-03T00:00:00"/>
    <n v="93"/>
    <s v="Shipped"/>
    <s v="Motorcycles"/>
    <n v="118"/>
    <n v="-73.490000000000009"/>
    <s v="S10_2016"/>
    <s v="FunGiftIdeas.com"/>
    <n v="5085552555"/>
    <s v="1785 First Street"/>
    <s v="New Bedford"/>
    <n v="50553"/>
    <x v="1"/>
    <s v="Benitez"/>
    <s v="Violeta"/>
    <s v="Small"/>
  </r>
  <r>
    <n v="10388"/>
    <n v="50"/>
    <n v="143.09"/>
    <n v="3"/>
    <n v="7154.5"/>
    <d v="2024-01-03T00:00:00"/>
    <n v="93"/>
    <s v="Shipped"/>
    <s v="Planes"/>
    <n v="118"/>
    <n v="25.090000000000003"/>
    <s v="S700_2834"/>
    <s v="FunGiftIdeas.com"/>
    <n v="5085552555"/>
    <s v="1785 First Street"/>
    <s v="New Bedford"/>
    <n v="50553"/>
    <x v="1"/>
    <s v="Benitez"/>
    <s v="Violeta"/>
    <s v="Large"/>
  </r>
  <r>
    <n v="10386"/>
    <n v="50"/>
    <n v="63.34"/>
    <n v="8"/>
    <n v="3167"/>
    <d v="2024-01-01T00:00:00"/>
    <n v="95"/>
    <s v="Resolved"/>
    <s v="Planes"/>
    <n v="72"/>
    <n v="-8.6599999999999966"/>
    <s v="S24_4278"/>
    <s v="Euro Shopping Channel"/>
    <s v="(91) 555 94 44"/>
    <s v="C/ Moralzarzal, 86"/>
    <s v="Madrid"/>
    <n v="28034"/>
    <x v="8"/>
    <s v="Freyre"/>
    <s v="Diego"/>
    <s v="Medium"/>
  </r>
  <r>
    <n v="10386"/>
    <n v="50"/>
    <n v="87.15"/>
    <n v="16"/>
    <n v="4357.5"/>
    <d v="2024-01-01T00:00:00"/>
    <n v="95"/>
    <s v="Resolved"/>
    <s v="Planes"/>
    <n v="49"/>
    <n v="38.150000000000006"/>
    <s v="S72_1253"/>
    <s v="Euro Shopping Channel"/>
    <s v="(91) 555 94 44"/>
    <s v="C/ Moralzarzal, 86"/>
    <s v="Madrid"/>
    <n v="28034"/>
    <x v="8"/>
    <s v="Freyre"/>
    <s v="Diego"/>
    <s v="Medium"/>
  </r>
  <r>
    <n v="10382"/>
    <n v="50"/>
    <n v="178.71"/>
    <n v="7"/>
    <n v="8935.5"/>
    <d v="2023-12-17T00:00:00"/>
    <n v="110"/>
    <s v="Shipped"/>
    <s v="Vintage Cars"/>
    <n v="99"/>
    <n v="79.710000000000008"/>
    <s v="S18_3320"/>
    <s v="Mini Gifts Distributors Ltd."/>
    <n v="4155551450"/>
    <s v="5677 Strong St."/>
    <s v="San Rafael"/>
    <n v="97562"/>
    <x v="1"/>
    <s v="Nelson"/>
    <s v="Valarie"/>
    <s v="Large"/>
  </r>
  <r>
    <n v="10107"/>
    <n v="50"/>
    <n v="103.64"/>
    <n v="1"/>
    <n v="5182"/>
    <d v="2023-12-09T00:00:00"/>
    <n v="118"/>
    <s v="Shipped"/>
    <s v="Classic Cars"/>
    <n v="115"/>
    <n v="-11.36"/>
    <s v="S12_4675"/>
    <s v="Toys of Finland, Co."/>
    <s v="90-224 8555"/>
    <s v="Keskuskatu 45"/>
    <s v="Helsinki"/>
    <n v="21240"/>
    <x v="15"/>
    <s v="Karttunen"/>
    <s v="Matti"/>
    <s v="Medium"/>
  </r>
  <r>
    <n v="10373"/>
    <n v="50"/>
    <n v="60.49"/>
    <n v="6"/>
    <n v="3024.5"/>
    <d v="2023-12-01T00:00:00"/>
    <n v="126"/>
    <s v="Shipped"/>
    <s v="Vintage Cars"/>
    <n v="105"/>
    <n v="-44.51"/>
    <s v="S18_3856"/>
    <s v="Oulu Toy Supplies, Inc."/>
    <s v="981-443655"/>
    <s v="Torikatu 38"/>
    <s v="Oulu"/>
    <n v="90110"/>
    <x v="15"/>
    <s v="Koskitalo"/>
    <s v="Pirkko"/>
    <s v="Medium"/>
  </r>
  <r>
    <n v="10363"/>
    <n v="50"/>
    <n v="131.53"/>
    <n v="2"/>
    <n v="6576.5"/>
    <d v="2023-11-06T00:00:00"/>
    <n v="151"/>
    <s v="Shipped"/>
    <s v="Motorcycles"/>
    <n v="99"/>
    <n v="32.53"/>
    <s v="S32_1374"/>
    <s v="Suominen Souveniers"/>
    <s v="+358 9 8045 555"/>
    <s v="Software Engineering Center, SEC Oy"/>
    <s v="Espoo"/>
    <s v="FIN-02271"/>
    <x v="15"/>
    <s v="Suominen"/>
    <s v="Kalle"/>
    <s v="Medium"/>
  </r>
  <r>
    <n v="10362"/>
    <n v="50"/>
    <n v="96.92"/>
    <n v="2"/>
    <n v="4846"/>
    <d v="2023-11-05T00:00:00"/>
    <n v="152"/>
    <s v="Shipped"/>
    <s v="Motorcycles"/>
    <n v="112"/>
    <n v="-15.079999999999998"/>
    <s v="S24_1578"/>
    <s v="Technics Stores Inc."/>
    <n v="6505556809"/>
    <s v="9408 Furth Circle"/>
    <s v="Burlingame"/>
    <n v="94217"/>
    <x v="1"/>
    <s v="Hirano"/>
    <s v="Juri"/>
    <s v="Medium"/>
  </r>
  <r>
    <n v="10356"/>
    <n v="50"/>
    <n v="50.18"/>
    <n v="9"/>
    <n v="2509"/>
    <d v="2023-10-09T00:00:00"/>
    <n v="179"/>
    <s v="Shipped"/>
    <s v="Vintage Cars"/>
    <n v="102"/>
    <n v="-51.82"/>
    <s v="S18_1342"/>
    <s v="Lyon Souveniers"/>
    <s v="+33 1 46 62 7555"/>
    <s v="27 rue du Colonel Pierre Avia"/>
    <s v="Paris"/>
    <n v="75508"/>
    <x v="4"/>
    <s v="Da Cunha"/>
    <s v="Daniel"/>
    <s v="Small"/>
  </r>
  <r>
    <n v="10347"/>
    <n v="50"/>
    <n v="136.69"/>
    <n v="8"/>
    <n v="6834.5"/>
    <d v="2023-09-29T00:00:00"/>
    <n v="189"/>
    <s v="Shipped"/>
    <s v="Trucks and Buses"/>
    <n v="60"/>
    <n v="76.69"/>
    <s v="S18_2432"/>
    <s v="Australian Collectors, Co."/>
    <s v="03 9520 4555"/>
    <s v="636 St Kilda Road"/>
    <s v="Melbourne"/>
    <n v="3004"/>
    <x v="5"/>
    <s v="Ferguson"/>
    <s v="Peter"/>
    <s v="Medium"/>
  </r>
  <r>
    <n v="10339"/>
    <n v="50"/>
    <n v="74.349999999999994"/>
    <n v="9"/>
    <n v="3717.5"/>
    <d v="2023-09-23T00:00:00"/>
    <n v="195"/>
    <s v="Shipped"/>
    <s v="Ships"/>
    <n v="72"/>
    <n v="2.3499999999999943"/>
    <s v="S700_2610"/>
    <s v="Tokyo Collectables, Ltd"/>
    <s v="+81 3 3584 0555"/>
    <s v="2-2-8 Roppongi"/>
    <s v="Minato-ku"/>
    <s v="106-0032"/>
    <x v="7"/>
    <s v="Shimamura"/>
    <s v="Akiko"/>
    <s v="Medium"/>
  </r>
  <r>
    <n v="10339"/>
    <n v="50"/>
    <n v="57.86"/>
    <n v="8"/>
    <n v="2893"/>
    <d v="2023-09-23T00:00:00"/>
    <n v="195"/>
    <s v="Shipped"/>
    <s v="Planes"/>
    <n v="74"/>
    <n v="-16.14"/>
    <s v="S700_4002"/>
    <s v="Tokyo Collectables, Ltd"/>
    <s v="+81 3 3584 0555"/>
    <s v="2-2-8 Roppongi"/>
    <s v="Minato-ku"/>
    <s v="106-0032"/>
    <x v="7"/>
    <s v="Shimamura"/>
    <s v="Akiko"/>
    <s v="Small"/>
  </r>
  <r>
    <n v="10332"/>
    <n v="50"/>
    <n v="146.19999999999999"/>
    <n v="2"/>
    <n v="7310"/>
    <d v="2023-09-17T00:00:00"/>
    <n v="201"/>
    <s v="Shipped"/>
    <s v="Vintage Cars"/>
    <n v="92"/>
    <n v="54.199999999999989"/>
    <s v="S18_4409"/>
    <s v="AV Stores, Co."/>
    <s v="(171) 555-1555"/>
    <s v="Fauntleroy Circus"/>
    <s v="Manchester"/>
    <s v="EC2 5NT"/>
    <x v="9"/>
    <s v="Ashworth"/>
    <s v="Victoria"/>
    <s v="Large"/>
  </r>
  <r>
    <n v="10330"/>
    <n v="50"/>
    <n v="122.02"/>
    <n v="4"/>
    <n v="6101"/>
    <d v="2023-09-16T00:00:00"/>
    <n v="202"/>
    <s v="Shipped"/>
    <s v="Classic Cars"/>
    <n v="148"/>
    <n v="-25.980000000000004"/>
    <s v="S18_4721"/>
    <s v="Cruz &amp; Sons Co."/>
    <s v="+63 2 555 3587"/>
    <s v="15 McCallum Street - NatWest Center #13-03"/>
    <s v="Makati City"/>
    <s v="1227 MM"/>
    <x v="18"/>
    <s v="Cruz"/>
    <s v="Arnold"/>
    <s v="Medium"/>
  </r>
  <r>
    <n v="10326"/>
    <n v="50"/>
    <n v="86.01"/>
    <n v="5"/>
    <n v="4300.5"/>
    <d v="2023-09-09T00:00:00"/>
    <n v="209"/>
    <s v="Shipped"/>
    <s v="Vintage Cars"/>
    <n v="87"/>
    <n v="-0.98999999999999488"/>
    <s v="S18_4522"/>
    <s v="Volvo Model Replicas, Co"/>
    <s v="0921-12 3555"/>
    <s v="BerguvsvÂ„gen  8"/>
    <s v="Lule"/>
    <s v="S-958 22"/>
    <x v="10"/>
    <s v="Berglund"/>
    <s v="Christina"/>
    <s v="Medium"/>
  </r>
  <r>
    <n v="10322"/>
    <n v="50"/>
    <n v="250.73"/>
    <n v="6"/>
    <n v="12536.5"/>
    <d v="2023-09-04T00:00:00"/>
    <n v="214"/>
    <s v="Shipped"/>
    <s v="Vintage Cars"/>
    <n v="127"/>
    <n v="123.72999999999999"/>
    <s v="S18_2325"/>
    <s v="Online Diecast Creations Co."/>
    <n v="6035558647"/>
    <s v="2304 Long Airport Avenue"/>
    <s v="Nashua"/>
    <n v="62005"/>
    <x v="1"/>
    <s v="Young"/>
    <s v="Valarie"/>
    <s v="Large"/>
  </r>
  <r>
    <n v="10318"/>
    <n v="50"/>
    <n v="142.38"/>
    <n v="8"/>
    <n v="7119"/>
    <d v="2023-09-02T00:00:00"/>
    <n v="216"/>
    <s v="Shipped"/>
    <s v="Planes"/>
    <n v="118"/>
    <n v="24.379999999999995"/>
    <s v="S700_2834"/>
    <s v="Diecast Classics Inc."/>
    <n v="2155551555"/>
    <s v="7586 Pompton St."/>
    <s v="Allentown"/>
    <n v="70267"/>
    <x v="1"/>
    <s v="Yu"/>
    <s v="Kyung"/>
    <s v="Large"/>
  </r>
  <r>
    <n v="10309"/>
    <n v="50"/>
    <n v="84.7"/>
    <n v="3"/>
    <n v="4235"/>
    <d v="2023-08-15T00:00:00"/>
    <n v="234"/>
    <s v="Shipped"/>
    <s v="Motorcycles"/>
    <n v="102"/>
    <n v="-17.299999999999997"/>
    <s v="S32_4485"/>
    <s v="Baane Mini Imports"/>
    <s v="07-98 9555"/>
    <s v="Erling Skakkes gate 78"/>
    <s v="Stavern"/>
    <n v="4110"/>
    <x v="17"/>
    <s v="Bergulfsen"/>
    <s v="Jonas"/>
    <s v="Medium"/>
  </r>
  <r>
    <n v="10306"/>
    <n v="50"/>
    <n v="54"/>
    <n v="3"/>
    <n v="2700"/>
    <d v="2023-08-14T00:00:00"/>
    <n v="235"/>
    <s v="Shipped"/>
    <s v="Ships"/>
    <n v="66"/>
    <n v="-12"/>
    <s v="S700_1138"/>
    <s v="AV Stores, Co."/>
    <s v="(171) 555-1555"/>
    <s v="Fauntleroy Circus"/>
    <s v="Manchester"/>
    <s v="EC2 5NT"/>
    <x v="9"/>
    <s v="Ashworth"/>
    <s v="Victoria"/>
    <s v="Small"/>
  </r>
  <r>
    <n v="10292"/>
    <n v="50"/>
    <n v="46.53"/>
    <n v="10"/>
    <n v="2326.5"/>
    <d v="2023-07-08T00:00:00"/>
    <n v="272"/>
    <s v="Shipped"/>
    <s v="Trucks and Buses"/>
    <n v="54"/>
    <n v="-7.4699999999999989"/>
    <s v="S32_2509"/>
    <s v="Land of Toys Inc."/>
    <n v="2125557818"/>
    <s v="897 Long Airport Avenue"/>
    <s v="NYC"/>
    <n v="10022"/>
    <x v="1"/>
    <s v="Yu"/>
    <s v="Kwai"/>
    <s v="Small"/>
  </r>
  <r>
    <n v="10288"/>
    <n v="50"/>
    <n v="52.32"/>
    <n v="13"/>
    <n v="2616"/>
    <d v="2023-07-01T00:00:00"/>
    <n v="279"/>
    <s v="Shipped"/>
    <s v="Classic Cars"/>
    <n v="50"/>
    <n v="2.3200000000000003"/>
    <s v="S24_1628"/>
    <s v="Handji Gifts&amp; Co"/>
    <s v="+65 224 1555"/>
    <s v="Village Close - 106 Linden Road Sandown"/>
    <s v="Singapore"/>
    <n v="69045"/>
    <x v="0"/>
    <s v="Victorino"/>
    <s v="Wendy"/>
    <s v="Small"/>
  </r>
  <r>
    <n v="10284"/>
    <n v="50"/>
    <n v="81.86"/>
    <n v="4"/>
    <n v="4093"/>
    <d v="2023-06-21T00:00:00"/>
    <n v="289"/>
    <s v="Shipped"/>
    <s v="Vintage Cars"/>
    <n v="68"/>
    <n v="13.86"/>
    <s v="S32_4289"/>
    <s v="Norway Gifts By Mail, Co."/>
    <s v="+47 2212 1555"/>
    <s v="Drammensveien 126 A, PB 744 Sentrum"/>
    <s v="Oslo"/>
    <s v="N 0106"/>
    <x v="17"/>
    <s v="Klaeboe"/>
    <s v="Jan"/>
    <s v="Medium"/>
  </r>
  <r>
    <n v="10280"/>
    <n v="50"/>
    <n v="104.79"/>
    <n v="9"/>
    <n v="5239.5"/>
    <d v="2023-06-17T00:00:00"/>
    <n v="293"/>
    <s v="Shipped"/>
    <s v="Vintage Cars"/>
    <n v="102"/>
    <n v="2.7900000000000063"/>
    <s v="S18_1342"/>
    <s v="Amica Models &amp; Co."/>
    <s v="011-4988555"/>
    <s v="Via Monte Bianco 34"/>
    <s v="Torino"/>
    <n v="10100"/>
    <x v="6"/>
    <s v="Accorti"/>
    <s v="Paolo"/>
    <s v="Medium"/>
  </r>
  <r>
    <n v="10107"/>
    <n v="50"/>
    <n v="192.62"/>
    <n v="3"/>
    <n v="9631"/>
    <d v="2023-06-02T00:00:00"/>
    <n v="308"/>
    <s v="Shipped"/>
    <s v="Classic Cars"/>
    <n v="194"/>
    <n v="-1.3799999999999955"/>
    <s v="S12_1099"/>
    <s v="Online Mini Collectables"/>
    <n v="6175557555"/>
    <s v="7635 Spinnaker Dr."/>
    <s v="Brickhaven"/>
    <n v="58339"/>
    <x v="1"/>
    <s v="Barajas"/>
    <s v="Miguel"/>
    <s v="Large"/>
  </r>
  <r>
    <n v="10273"/>
    <n v="50"/>
    <n v="85.75"/>
    <n v="1"/>
    <n v="4287.5"/>
    <d v="2023-05-21T00:00:00"/>
    <n v="320"/>
    <s v="Shipped"/>
    <s v="Vintage Cars"/>
    <n v="105"/>
    <n v="-19.25"/>
    <s v="S18_3856"/>
    <s v="Petit Auto"/>
    <s v="(02) 5554 67"/>
    <s v="Rue Joseph-Bens 532"/>
    <s v="Bruxelles"/>
    <s v="B-1180"/>
    <x v="2"/>
    <s v="Dewey"/>
    <s v="Catherine"/>
    <s v="Medium"/>
  </r>
  <r>
    <n v="10271"/>
    <n v="50"/>
    <n v="183.38"/>
    <n v="4"/>
    <n v="9169"/>
    <d v="2023-05-20T00:00:00"/>
    <n v="321"/>
    <s v="Shipped"/>
    <s v="Classic Cars"/>
    <n v="163"/>
    <n v="20.379999999999995"/>
    <s v="S18_2238"/>
    <s v="Mini Gifts Distributors Ltd."/>
    <n v="4155551450"/>
    <s v="5677 Strong St."/>
    <s v="San Rafael"/>
    <n v="97562"/>
    <x v="1"/>
    <s v="Nelson"/>
    <s v="Valarie"/>
    <s v="Large"/>
  </r>
  <r>
    <n v="10271"/>
    <n v="50"/>
    <n v="101.87"/>
    <n v="8"/>
    <n v="5093.5"/>
    <d v="2023-05-20T00:00:00"/>
    <n v="321"/>
    <s v="Shipped"/>
    <s v="Trucks and Buses"/>
    <n v="122"/>
    <n v="-20.129999999999995"/>
    <s v="S18_2319"/>
    <s v="Mini Gifts Distributors Ltd."/>
    <n v="4155551450"/>
    <s v="5677 Strong St."/>
    <s v="San Rafael"/>
    <n v="97562"/>
    <x v="1"/>
    <s v="Nelson"/>
    <s v="Valarie"/>
    <s v="Medium"/>
  </r>
  <r>
    <n v="10261"/>
    <n v="50"/>
    <n v="81.430000000000007"/>
    <n v="6"/>
    <n v="4071.5"/>
    <d v="2023-04-17T00:00:00"/>
    <n v="354"/>
    <s v="Shipped"/>
    <s v="Ships"/>
    <n v="99"/>
    <n v="-17.569999999999993"/>
    <s v="S700_3962"/>
    <s v="Quebec Home Shopping Network"/>
    <s v="(514) 555-8054"/>
    <s v="43 rue St. Laurent"/>
    <s v="Montreal"/>
    <s v="H1J 1C3"/>
    <x v="14"/>
    <s v="Fresnisre"/>
    <s v="Jean"/>
    <s v="Medium"/>
  </r>
  <r>
    <n v="10257"/>
    <n v="50"/>
    <n v="88.14"/>
    <n v="1"/>
    <n v="4407"/>
    <d v="2023-04-14T00:00:00"/>
    <n v="357"/>
    <s v="Shipped"/>
    <s v="Vintage Cars"/>
    <n v="101"/>
    <n v="-12.86"/>
    <s v="S18_2949"/>
    <s v="The Sharp Gifts Warehouse"/>
    <n v="4085553659"/>
    <s v="3086 Ingle Ln."/>
    <s v="San Jose"/>
    <n v="94217"/>
    <x v="1"/>
    <s v="Frick"/>
    <s v="Sue"/>
    <s v="Medium"/>
  </r>
  <r>
    <n v="10250"/>
    <n v="50"/>
    <n v="61.22"/>
    <n v="7"/>
    <n v="3061"/>
    <d v="2023-03-11T00:00:00"/>
    <n v="391"/>
    <s v="Shipped"/>
    <s v="Vintage Cars"/>
    <n v="68"/>
    <n v="-6.7800000000000011"/>
    <s v="S32_4289"/>
    <s v="The Sharp Gifts Warehouse"/>
    <n v="4085553659"/>
    <s v="3086 Ingle Ln."/>
    <s v="San Jose"/>
    <n v="94217"/>
    <x v="1"/>
    <s v="Frick"/>
    <s v="Sue"/>
    <s v="Medium"/>
  </r>
  <r>
    <n v="10107"/>
    <n v="50"/>
    <n v="128.53"/>
    <n v="9"/>
    <n v="6426.5"/>
    <d v="2023-01-11T00:00:00"/>
    <n v="450"/>
    <s v="Shipped"/>
    <s v="Classic Cars"/>
    <n v="147"/>
    <n v="-18.47"/>
    <s v="S10_4962"/>
    <s v="Mini Gifts Distributors Ltd."/>
    <n v="4155551450"/>
    <s v="5677 Strong St."/>
    <s v="San Rafael"/>
    <n v="97562"/>
    <x v="1"/>
    <s v="Nelson"/>
    <s v="Valarie"/>
    <s v="Medium"/>
  </r>
  <r>
    <n v="10229"/>
    <n v="50"/>
    <n v="112.28"/>
    <n v="11"/>
    <n v="5614"/>
    <d v="2023-01-11T00:00:00"/>
    <n v="450"/>
    <s v="Shipped"/>
    <s v="Classic Cars"/>
    <n v="101"/>
    <n v="11.280000000000001"/>
    <s v="S700_2824"/>
    <s v="Mini Gifts Distributors Ltd."/>
    <n v="4155551450"/>
    <s v="5677 Strong St."/>
    <s v="San Rafael"/>
    <n v="97562"/>
    <x v="1"/>
    <s v="Nelson"/>
    <s v="Valarie"/>
    <s v="Medium"/>
  </r>
  <r>
    <n v="10224"/>
    <n v="50"/>
    <n v="77.290000000000006"/>
    <n v="3"/>
    <n v="3864.5"/>
    <d v="2022-12-21T00:00:00"/>
    <n v="471"/>
    <s v="Shipped"/>
    <s v="Motorcycles"/>
    <n v="81"/>
    <n v="-3.7099999999999937"/>
    <s v="S50_4713"/>
    <s v="Daedalus Designs Imports"/>
    <s v="20.16.1555"/>
    <s v="184, chausse de Tournai"/>
    <s v="Lille"/>
    <n v="59000"/>
    <x v="4"/>
    <s v="Rance"/>
    <s v="Martine"/>
    <s v="Medium"/>
  </r>
  <r>
    <n v="10220"/>
    <n v="50"/>
    <n v="165.16"/>
    <n v="5"/>
    <n v="8258"/>
    <d v="2022-12-12T00:00:00"/>
    <n v="480"/>
    <s v="Shipped"/>
    <s v="Classic Cars"/>
    <n v="143"/>
    <n v="22.159999999999997"/>
    <s v="S18_4027"/>
    <s v="Clover Collections, Co."/>
    <s v="+353 1862 1555"/>
    <s v="25 Maiden Lane"/>
    <s v="Dublin"/>
    <n v="2"/>
    <x v="16"/>
    <s v="Cassidy"/>
    <s v="Dean"/>
    <s v="Large"/>
  </r>
  <r>
    <n v="10214"/>
    <n v="50"/>
    <n v="190.69"/>
    <n v="1"/>
    <n v="9534.5"/>
    <d v="2022-11-26T00:00:00"/>
    <n v="496"/>
    <s v="Shipped"/>
    <s v="Vintage Cars"/>
    <n v="168"/>
    <n v="22.689999999999998"/>
    <s v="S18_2795"/>
    <s v="Corrida Auto Replicas, Ltd"/>
    <s v="(91) 555 22 82"/>
    <s v="C/ Araquil, 67"/>
    <s v="Madrid"/>
    <n v="28023"/>
    <x v="8"/>
    <s v="Sommer"/>
    <s v="MartÂ¡n"/>
    <s v="Large"/>
  </r>
  <r>
    <n v="10210"/>
    <n v="50"/>
    <n v="76.88"/>
    <n v="7"/>
    <n v="3844"/>
    <d v="2022-11-12T00:00:00"/>
    <n v="510"/>
    <s v="Shipped"/>
    <s v="Planes"/>
    <n v="84"/>
    <n v="-7.1200000000000045"/>
    <s v="S18_2581"/>
    <s v="Osaka Souveniers Co."/>
    <s v="+81 06 6342 5555"/>
    <s v="Dojima Avanza 4F, 1-6-20 Dojima, Kita-ku"/>
    <s v="Osaka"/>
    <s v="530-0003"/>
    <x v="7"/>
    <s v="Kentary"/>
    <s v="Mory"/>
    <s v="Medium"/>
  </r>
  <r>
    <n v="10197"/>
    <n v="50"/>
    <n v="101.81"/>
    <n v="14"/>
    <n v="5090.5"/>
    <d v="2022-09-26T00:00:00"/>
    <n v="557"/>
    <s v="Shipped"/>
    <s v="Vintage Cars"/>
    <n v="87"/>
    <n v="14.810000000000002"/>
    <s v="S18_4522"/>
    <s v="Enaco Distributors"/>
    <s v="(93) 203 4555"/>
    <s v="Rambla de CataluÂ¤a, 23"/>
    <s v="Barcelona"/>
    <n v="8022"/>
    <x v="8"/>
    <s v="Saavedra"/>
    <s v="Eduardo"/>
    <s v="Medium"/>
  </r>
  <r>
    <n v="10196"/>
    <n v="50"/>
    <n v="94.4"/>
    <n v="2"/>
    <n v="4720"/>
    <d v="2022-09-26T00:00:00"/>
    <n v="557"/>
    <s v="Shipped"/>
    <s v="Ships"/>
    <n v="86"/>
    <n v="8.4000000000000057"/>
    <s v="S700_1938"/>
    <s v="Super Scale Inc."/>
    <n v="2035559545"/>
    <s v="567 North Pendale Street"/>
    <s v="New Haven"/>
    <n v="97823"/>
    <x v="1"/>
    <s v="Murphy"/>
    <s v="Leslie"/>
    <s v="Medium"/>
  </r>
  <r>
    <n v="10197"/>
    <n v="50"/>
    <n v="78.790000000000006"/>
    <n v="7"/>
    <n v="3939.5"/>
    <d v="2022-09-26T00:00:00"/>
    <n v="557"/>
    <s v="Shipped"/>
    <s v="Ships"/>
    <n v="72"/>
    <n v="6.7900000000000063"/>
    <s v="S700_2610"/>
    <s v="Enaco Distributors"/>
    <s v="(93) 203 4555"/>
    <s v="Rambla de CataluÂ¤a, 23"/>
    <s v="Barcelona"/>
    <n v="8022"/>
    <x v="8"/>
    <s v="Saavedra"/>
    <s v="Eduardo"/>
    <s v="Medium"/>
  </r>
  <r>
    <n v="10195"/>
    <n v="50"/>
    <n v="152.41"/>
    <n v="10"/>
    <n v="7620.5"/>
    <d v="2022-09-25T00:00:00"/>
    <n v="558"/>
    <s v="Shipped"/>
    <s v="Classic Cars"/>
    <n v="169"/>
    <n v="-16.590000000000003"/>
    <s v="S18_3232"/>
    <s v="Mini Classics"/>
    <n v="9145554562"/>
    <s v="3758 North Pendale Street"/>
    <s v="White Plains"/>
    <n v="24067"/>
    <x v="1"/>
    <s v="Frick"/>
    <s v="Steve"/>
    <s v="Large"/>
  </r>
  <r>
    <n v="10177"/>
    <n v="50"/>
    <n v="121.66"/>
    <n v="7"/>
    <n v="6083"/>
    <d v="2022-09-07T00:00:00"/>
    <n v="576"/>
    <s v="Shipped"/>
    <s v="Ships"/>
    <n v="122"/>
    <n v="-0.34000000000000341"/>
    <s v="S24_2011"/>
    <s v="CAF Imports"/>
    <s v="+34 913 728 555"/>
    <s v="Merchants House, 27-30 Merchant's Quay"/>
    <s v="Madrid"/>
    <n v="28023"/>
    <x v="8"/>
    <s v="Fernandez"/>
    <s v="Jesus"/>
    <s v="Medium"/>
  </r>
  <r>
    <n v="10107"/>
    <n v="50"/>
    <n v="157.44999999999999"/>
    <n v="1"/>
    <n v="7872.5"/>
    <d v="2022-09-06T00:00:00"/>
    <n v="577"/>
    <s v="Shipped"/>
    <s v="Classic Cars"/>
    <n v="173"/>
    <n v="-15.550000000000011"/>
    <s v="S12_3891"/>
    <s v="L'ordine Souveniers"/>
    <s v="0522-556555"/>
    <s v="Strada Provinciale 124"/>
    <s v="Reggio Emilia"/>
    <n v="42100"/>
    <x v="6"/>
    <s v="Moroni"/>
    <s v="Maurizio"/>
    <s v="Large"/>
  </r>
  <r>
    <n v="10175"/>
    <n v="50"/>
    <n v="63.31"/>
    <n v="3"/>
    <n v="3165.5"/>
    <d v="2022-09-06T00:00:00"/>
    <n v="577"/>
    <s v="Shipped"/>
    <s v="Trucks and Buses"/>
    <n v="54"/>
    <n v="9.3100000000000023"/>
    <s v="S32_2509"/>
    <s v="Stylish Desk Decors, Co."/>
    <s v="(171) 555-0297"/>
    <s v="35 King George"/>
    <s v="London"/>
    <s v="WX3 6FW"/>
    <x v="9"/>
    <s v="Brown"/>
    <s v="Ann"/>
    <s v="Medium"/>
  </r>
  <r>
    <n v="10168"/>
    <n v="50"/>
    <n v="114.95"/>
    <n v="2"/>
    <n v="5747.5"/>
    <d v="2022-08-28T00:00:00"/>
    <n v="586"/>
    <s v="Shipped"/>
    <s v="Motorcycles"/>
    <n v="112"/>
    <n v="2.9500000000000028"/>
    <s v="S24_1578"/>
    <s v="Technics Stores Inc."/>
    <n v="6505556809"/>
    <s v="9408 Furth Circle"/>
    <s v="Burlingame"/>
    <n v="94217"/>
    <x v="1"/>
    <s v="Hirano"/>
    <s v="Juri"/>
    <s v="Medium"/>
  </r>
  <r>
    <n v="10165"/>
    <n v="50"/>
    <n v="106.89"/>
    <n v="1"/>
    <n v="5344.5"/>
    <d v="2022-08-22T00:00:00"/>
    <n v="592"/>
    <s v="Shipped"/>
    <s v="Trains"/>
    <n v="100"/>
    <n v="6.8900000000000006"/>
    <s v="S18_3259"/>
    <s v="Dragon Souveniers, Ltd."/>
    <s v="+65 221 7555"/>
    <s v="Bronz Sok., Bronz Apt. 3/6 Tesvikiye"/>
    <s v="Singapore"/>
    <n v="79903"/>
    <x v="0"/>
    <s v="Natividad"/>
    <s v="Eric"/>
    <s v="Medium"/>
  </r>
  <r>
    <n v="10301"/>
    <n v="50"/>
    <n v="154.47"/>
    <n v="11"/>
    <n v="7723.5"/>
    <d v="2022-08-05T00:00:00"/>
    <n v="609"/>
    <s v="Shipped"/>
    <s v="Classic Cars"/>
    <n v="140"/>
    <n v="14.469999999999999"/>
    <s v="S24_3856"/>
    <s v="Norway Gifts By Mail, Co."/>
    <s v="+47 2212 1555"/>
    <s v="Drammensveien 126 A, PB 744 Sentrum"/>
    <s v="Oslo"/>
    <s v="N 0106"/>
    <x v="17"/>
    <s v="Klaeboe"/>
    <s v="Jan"/>
    <s v="Large"/>
  </r>
  <r>
    <n v="10153"/>
    <n v="50"/>
    <n v="88.15"/>
    <n v="2"/>
    <n v="4407.5"/>
    <d v="2022-07-28T00:00:00"/>
    <n v="617"/>
    <s v="Shipped"/>
    <s v="Ships"/>
    <n v="100"/>
    <n v="-11.849999999999994"/>
    <s v="S700_3505"/>
    <s v="Euro Shopping Channel"/>
    <s v="(91) 555 94 44"/>
    <s v="C/ Moralzarzal, 86"/>
    <s v="Madrid"/>
    <n v="28034"/>
    <x v="8"/>
    <s v="Freyre"/>
    <s v="Diego"/>
    <s v="Medium"/>
  </r>
  <r>
    <n v="10153"/>
    <n v="50"/>
    <n v="60.06"/>
    <n v="4"/>
    <n v="3003"/>
    <d v="2022-07-28T00:00:00"/>
    <n v="617"/>
    <s v="Shipped"/>
    <s v="Ships"/>
    <n v="54"/>
    <n v="6.0600000000000023"/>
    <s v="S72_3212"/>
    <s v="Euro Shopping Channel"/>
    <s v="(91) 555 94 44"/>
    <s v="C/ Moralzarzal, 86"/>
    <s v="Madrid"/>
    <n v="28034"/>
    <x v="8"/>
    <s v="Freyre"/>
    <s v="Diego"/>
    <s v="Medium"/>
  </r>
  <r>
    <n v="10149"/>
    <n v="50"/>
    <n v="118.15"/>
    <n v="4"/>
    <n v="5907.5"/>
    <d v="2022-07-12T00:00:00"/>
    <n v="633"/>
    <s v="Shipped"/>
    <s v="Vintage Cars"/>
    <n v="102"/>
    <n v="16.150000000000006"/>
    <s v="S18_1342"/>
    <s v="Signal Collectibles Ltd."/>
    <n v="4155554312"/>
    <s v="2793 Furth Circle"/>
    <s v="Brisbane"/>
    <n v="94217"/>
    <x v="1"/>
    <s v="Taylor"/>
    <s v="Sue"/>
    <s v="Medium"/>
  </r>
  <r>
    <n v="10131"/>
    <n v="50"/>
    <n v="81.89"/>
    <n v="3"/>
    <n v="4094.5"/>
    <d v="2022-04-16T00:00:00"/>
    <n v="720"/>
    <s v="Shipped"/>
    <s v="Planes"/>
    <n v="68"/>
    <n v="13.89"/>
    <s v="S24_3949"/>
    <s v="Gift Ideas Corp."/>
    <n v="2035554407"/>
    <s v="2440 Pompton St."/>
    <s v="Glendale"/>
    <n v="97561"/>
    <x v="1"/>
    <s v="Lewis"/>
    <s v="Dan"/>
    <s v="Medium"/>
  </r>
  <r>
    <n v="10129"/>
    <n v="50"/>
    <n v="77.989999999999995"/>
    <n v="1"/>
    <n v="3899.5"/>
    <d v="2022-04-12T00:00:00"/>
    <n v="724"/>
    <s v="Shipped"/>
    <s v="Vintage Cars"/>
    <n v="83"/>
    <n v="-5.0100000000000051"/>
    <s v="S24_3816"/>
    <s v="Stylish Desk Decors, Co."/>
    <s v="(171) 555-0297"/>
    <s v="35 King George"/>
    <s v="London"/>
    <s v="WX3 6FW"/>
    <x v="9"/>
    <s v="Brown"/>
    <s v="Ann"/>
    <s v="Medium"/>
  </r>
  <r>
    <n v="10126"/>
    <n v="50"/>
    <n v="141.66"/>
    <n v="5"/>
    <n v="7083"/>
    <d v="2022-03-28T00:00:00"/>
    <n v="739"/>
    <s v="Shipped"/>
    <s v="Trucks and Buses"/>
    <n v="121"/>
    <n v="20.659999999999997"/>
    <s v="S18_4600"/>
    <s v="Corrida Auto Replicas, Ltd"/>
    <s v="(91) 555 22 82"/>
    <s v="C/ Araquil, 67"/>
    <s v="Madrid"/>
    <n v="28023"/>
    <x v="8"/>
    <s v="Sommer"/>
    <s v="MartÂ¡n"/>
    <s v="Large"/>
  </r>
  <r>
    <n v="10123"/>
    <n v="50"/>
    <n v="59.87"/>
    <n v="1"/>
    <n v="2993.5"/>
    <d v="2022-03-20T00:00:00"/>
    <n v="747"/>
    <s v="Shipped"/>
    <s v="Classic Cars"/>
    <n v="50"/>
    <n v="9.8699999999999974"/>
    <s v="S24_1628"/>
    <s v="Atelier graphique"/>
    <s v="40.32.2555"/>
    <s v="54, rue Royale"/>
    <s v="Nantes"/>
    <n v="44000"/>
    <x v="4"/>
    <s v="Schmitt"/>
    <s v="Carine"/>
    <s v="Small"/>
  </r>
  <r>
    <n v="10107"/>
    <n v="50"/>
    <n v="165.68"/>
    <n v="4"/>
    <n v="8284"/>
    <d v="2022-03-07T00:00:00"/>
    <n v="760"/>
    <s v="Shipped"/>
    <s v="Motorcycles"/>
    <n v="150"/>
    <n v="15.680000000000007"/>
    <s v="S12_2823"/>
    <s v="Reims Collectables"/>
    <s v="26.47.1555"/>
    <s v="59 rue de l'Abbaye"/>
    <s v="Reims"/>
    <n v="51100"/>
    <x v="4"/>
    <s v="Henriot"/>
    <s v="Paul"/>
    <s v="Large"/>
  </r>
  <r>
    <n v="10117"/>
    <n v="50"/>
    <n v="43.68"/>
    <n v="2"/>
    <n v="2184"/>
    <d v="2022-02-16T00:00:00"/>
    <n v="779"/>
    <s v="Shipped"/>
    <s v="Ships"/>
    <n v="54"/>
    <n v="-10.32"/>
    <s v="S72_3212"/>
    <s v="Dragon Souveniers, Ltd."/>
    <s v="+65 221 7555"/>
    <s v="Bronz Sok., Bronz Apt. 3/6 Tesvikiye"/>
    <s v="Singapore"/>
    <n v="79903"/>
    <x v="0"/>
    <s v="Natividad"/>
    <s v="Eric"/>
    <s v="Small"/>
  </r>
  <r>
    <n v="10113"/>
    <n v="50"/>
    <n v="49.81"/>
    <n v="3"/>
    <n v="2490.5"/>
    <d v="2022-01-26T00:00:00"/>
    <n v="800"/>
    <s v="Shipped"/>
    <s v="Vintage Cars"/>
    <n v="50"/>
    <n v="-0.18999999999999773"/>
    <s v="S18_4668"/>
    <s v="Mini Gifts Distributors Ltd."/>
    <n v="4155551450"/>
    <s v="5677 Strong St."/>
    <s v="San Rafael"/>
    <n v="97562"/>
    <x v="1"/>
    <s v="Nelson"/>
    <s v="Valarie"/>
    <s v="Small"/>
  </r>
  <r>
    <n v="10106"/>
    <n v="50"/>
    <n v="64.83"/>
    <n v="11"/>
    <n v="3241.5"/>
    <d v="2021-12-17T00:00:00"/>
    <n v="840"/>
    <s v="Shipped"/>
    <s v="Planes"/>
    <n v="68"/>
    <n v="-3.1700000000000017"/>
    <s v="S24_3949"/>
    <s v="Rovelli Gifts"/>
    <s v="035-640555"/>
    <s v="Via Ludovico il Moro 22"/>
    <s v="Bergamo"/>
    <n v="24100"/>
    <x v="6"/>
    <s v="Rovelli"/>
    <s v="Giovanni"/>
    <s v="Medium"/>
  </r>
  <r>
    <n v="10107"/>
    <n v="50"/>
    <n v="144.16"/>
    <n v="2"/>
    <n v="7208"/>
    <d v="2021-12-11T00:00:00"/>
    <n v="846"/>
    <s v="Shipped"/>
    <s v="Classic Cars"/>
    <n v="136"/>
    <n v="8.1599999999999966"/>
    <s v="S10_4757"/>
    <s v="Danish Wholesale Imports"/>
    <s v="31 12 3555"/>
    <s v="Vinb'ltet 34"/>
    <s v="Kobenhavn"/>
    <n v="1734"/>
    <x v="11"/>
    <s v="Petersen"/>
    <s v="Jytte"/>
    <s v="Large"/>
  </r>
  <r>
    <n v="10105"/>
    <n v="50"/>
    <n v="79.67"/>
    <n v="1"/>
    <n v="3983.5"/>
    <d v="2021-12-11T00:00:00"/>
    <n v="846"/>
    <s v="Shipped"/>
    <s v="Vintage Cars"/>
    <n v="83"/>
    <n v="-3.3299999999999983"/>
    <s v="S24_3816"/>
    <s v="Danish Wholesale Imports"/>
    <s v="31 12 3555"/>
    <s v="Vinb'ltet 34"/>
    <s v="Kobenhavn"/>
    <n v="1734"/>
    <x v="11"/>
    <s v="Petersen"/>
    <s v="Jytte"/>
    <s v="Medium"/>
  </r>
  <r>
    <n v="10100"/>
    <n v="50"/>
    <n v="67.8"/>
    <n v="2"/>
    <n v="3390"/>
    <d v="2021-11-06T00:00:00"/>
    <n v="881"/>
    <s v="Shipped"/>
    <s v="Vintage Cars"/>
    <n v="60"/>
    <n v="7.7999999999999972"/>
    <s v="S18_2248"/>
    <s v="Online Diecast Creations Co."/>
    <n v="6035558647"/>
    <s v="2304 Long Airport Avenue"/>
    <s v="Nashua"/>
    <n v="62005"/>
    <x v="1"/>
    <s v="Young"/>
    <s v="Valarie"/>
    <s v="Medium"/>
  </r>
  <r>
    <n v="10422"/>
    <n v="51"/>
    <n v="95.55"/>
    <n v="2"/>
    <n v="4873.05"/>
    <d v="2024-03-30T00:00:00"/>
    <n v="6"/>
    <s v="In Process"/>
    <s v="Vintage Cars"/>
    <n v="102"/>
    <n v="-6.4500000000000028"/>
    <s v="S18_1342"/>
    <s v="Diecast Classics Inc."/>
    <n v="2155551555"/>
    <s v="7586 Pompton St."/>
    <s v="Allentown"/>
    <n v="70267"/>
    <x v="1"/>
    <s v="Yu"/>
    <s v="Kyung"/>
    <s v="Medium"/>
  </r>
  <r>
    <n v="10415"/>
    <n v="51"/>
    <n v="121.75"/>
    <n v="5"/>
    <n v="6209.25"/>
    <d v="2024-03-09T00:00:00"/>
    <n v="27"/>
    <s v="Disputed"/>
    <s v="Vintage Cars"/>
    <n v="105"/>
    <n v="16.75"/>
    <s v="S18_3856"/>
    <s v="Australian Collectables, Ltd"/>
    <s v="61-9-3844-6555"/>
    <s v="7 Allen Street"/>
    <s v="Glen Waverly"/>
    <n v="3150"/>
    <x v="5"/>
    <s v="Connery"/>
    <s v="Sean"/>
    <s v="Medium"/>
  </r>
  <r>
    <n v="10414"/>
    <n v="51"/>
    <n v="76.31"/>
    <n v="2"/>
    <n v="3891.81"/>
    <d v="2024-03-06T00:00:00"/>
    <n v="30"/>
    <s v="On Hold"/>
    <s v="Vintage Cars"/>
    <n v="83"/>
    <n v="-6.6899999999999977"/>
    <s v="S24_3816"/>
    <s v="Gifts4AllAges.com"/>
    <n v="6175559555"/>
    <s v="8616 Spinnaker Dr."/>
    <s v="Boston"/>
    <n v="51003"/>
    <x v="1"/>
    <s v="Yoshido"/>
    <s v="Juri"/>
    <s v="Medium"/>
  </r>
  <r>
    <n v="10413"/>
    <n v="51"/>
    <n v="63.85"/>
    <n v="4"/>
    <n v="3256.35"/>
    <d v="2024-03-05T00:00:00"/>
    <n v="31"/>
    <s v="Shipped"/>
    <s v="Trains"/>
    <n v="58"/>
    <n v="5.8500000000000014"/>
    <s v="S50_1514"/>
    <s v="Gift Depot Inc."/>
    <n v="2035552570"/>
    <s v="25593 South Bay Ln."/>
    <s v="Bridgewater"/>
    <n v="97562"/>
    <x v="1"/>
    <s v="King"/>
    <s v="Julie"/>
    <s v="Medium"/>
  </r>
  <r>
    <n v="10401"/>
    <n v="52"/>
    <n v="81.14"/>
    <n v="4"/>
    <n v="4219.28"/>
    <d v="2024-02-03T00:00:00"/>
    <n v="62"/>
    <s v="On Hold"/>
    <s v="Planes"/>
    <n v="72"/>
    <n v="9.14"/>
    <s v="S24_4278"/>
    <s v="Tekni Collectables Inc."/>
    <n v="2015559350"/>
    <s v="7476 Moss Rd."/>
    <s v="Newark"/>
    <n v="94019"/>
    <x v="1"/>
    <s v="Brown"/>
    <s v="William"/>
    <s v="Medium"/>
  </r>
  <r>
    <n v="10107"/>
    <n v="54"/>
    <n v="133"/>
    <n v="5"/>
    <n v="7182"/>
    <d v="2024-03-31T00:00:00"/>
    <n v="5"/>
    <s v="In Process"/>
    <s v="Trucks and Buses"/>
    <n v="116"/>
    <n v="17"/>
    <s v="S18_1097"/>
    <s v="Euro Shopping Channel"/>
    <s v="(91) 555 94 44"/>
    <s v="C/ Moralzarzal, 86"/>
    <s v="Madrid"/>
    <n v="28034"/>
    <x v="8"/>
    <s v="Freyre"/>
    <s v="Diego"/>
    <s v="Large"/>
  </r>
  <r>
    <n v="10107"/>
    <n v="54"/>
    <n v="110.21"/>
    <n v="5"/>
    <n v="5951.34"/>
    <d v="2024-03-03T00:00:00"/>
    <n v="33"/>
    <s v="Shipped"/>
    <s v="Trucks and Buses"/>
    <n v="118"/>
    <n v="-7.7900000000000063"/>
    <s v="S12_4473"/>
    <s v="Euro Shopping Channel"/>
    <s v="(91) 555 94 44"/>
    <s v="C/ Moralzarzal, 86"/>
    <s v="Madrid"/>
    <n v="28034"/>
    <x v="8"/>
    <s v="Freyre"/>
    <s v="Diego"/>
    <s v="Medium"/>
  </r>
  <r>
    <n v="10425"/>
    <n v="55"/>
    <n v="46.82"/>
    <n v="1"/>
    <n v="2575.1"/>
    <d v="2024-03-31T00:00:00"/>
    <n v="5"/>
    <s v="In Process"/>
    <s v="Classic Cars"/>
    <n v="57"/>
    <n v="-10.18"/>
    <s v="S24_1444"/>
    <s v="La Rochelle Gifts"/>
    <s v="40.67.8555"/>
    <s v="67, rue des Cinquante Otages"/>
    <s v="Nantes"/>
    <n v="44000"/>
    <x v="4"/>
    <s v="Labrune"/>
    <s v="Janine"/>
    <s v="Small"/>
  </r>
  <r>
    <n v="10420"/>
    <n v="55"/>
    <n v="96.3"/>
    <n v="8"/>
    <n v="5296.5"/>
    <d v="2024-03-29T00:00:00"/>
    <n v="7"/>
    <s v="In Process"/>
    <s v="Classic Cars"/>
    <n v="117"/>
    <n v="-20.700000000000003"/>
    <s v="S24_2887"/>
    <s v="Souveniers And Things Co."/>
    <s v="+61 2 9495 8555"/>
    <s v="Monitor Money Building, 815 Pacific Hwy"/>
    <s v="Chatswood"/>
    <n v="2067"/>
    <x v="5"/>
    <s v="Huxley"/>
    <s v="Adrian"/>
    <s v="Medium"/>
  </r>
  <r>
    <n v="10419"/>
    <n v="55"/>
    <n v="139.91999999999999"/>
    <n v="2"/>
    <n v="7695.6"/>
    <d v="2024-03-17T00:00:00"/>
    <n v="19"/>
    <s v="Shipped"/>
    <s v="Classic Cars"/>
    <n v="132"/>
    <n v="7.9199999999999875"/>
    <s v="S18_2870"/>
    <s v="Salzburg Collectables"/>
    <s v="6562-9555"/>
    <s v="Geislweg 14"/>
    <s v="Salzburg"/>
    <n v="5020"/>
    <x v="3"/>
    <s v="Pipps"/>
    <s v="Georg"/>
    <s v="Large"/>
  </r>
  <r>
    <n v="10419"/>
    <n v="55"/>
    <n v="52.66"/>
    <n v="12"/>
    <n v="2896.3"/>
    <d v="2024-03-17T00:00:00"/>
    <n v="19"/>
    <s v="Shipped"/>
    <s v="Classic Cars"/>
    <n v="61"/>
    <n v="-8.3400000000000034"/>
    <s v="S24_3371"/>
    <s v="Salzburg Collectables"/>
    <s v="6562-9555"/>
    <s v="Geislweg 14"/>
    <s v="Salzburg"/>
    <n v="5020"/>
    <x v="3"/>
    <s v="Pipps"/>
    <s v="Georg"/>
    <s v="Small"/>
  </r>
  <r>
    <n v="10405"/>
    <n v="55"/>
    <n v="150.71"/>
    <n v="1"/>
    <n v="8289.0499999999993"/>
    <d v="2024-02-14T00:00:00"/>
    <n v="51"/>
    <s v="Shipped"/>
    <s v="Classic Cars"/>
    <n v="169"/>
    <n v="-18.289999999999992"/>
    <s v="S18_3232"/>
    <s v="Mini Caravy"/>
    <s v="88.60.1555"/>
    <s v="24, place Kluber"/>
    <s v="Strasbourg"/>
    <n v="67000"/>
    <x v="4"/>
    <s v="Citeaux"/>
    <s v="Frederique"/>
    <s v="Large"/>
  </r>
  <r>
    <n v="10402"/>
    <n v="55"/>
    <n v="55.72"/>
    <n v="2"/>
    <n v="3064.6"/>
    <d v="2024-02-07T00:00:00"/>
    <n v="58"/>
    <s v="Shipped"/>
    <s v="Motorcycles"/>
    <n v="60"/>
    <n v="-4.2800000000000011"/>
    <s v="S18_2625"/>
    <s v="Auto Canal Petit"/>
    <s v="(1) 47.55.6555"/>
    <s v="25, rue Lauriston"/>
    <s v="Paris"/>
    <n v="75016"/>
    <x v="4"/>
    <s v="Perrier"/>
    <s v="Dominique"/>
    <s v="Medium"/>
  </r>
  <r>
    <n v="10107"/>
    <n v="55"/>
    <n v="147.61000000000001"/>
    <n v="8"/>
    <n v="8118.55"/>
    <d v="2023-09-24T00:00:00"/>
    <n v="194"/>
    <s v="Shipped"/>
    <s v="Motorcycles"/>
    <n v="150"/>
    <n v="-2.3899999999999864"/>
    <s v="S12_2823"/>
    <s v="Salzburg Collectables"/>
    <s v="6562-9555"/>
    <s v="Geislweg 14"/>
    <s v="Salzburg"/>
    <n v="5020"/>
    <x v="3"/>
    <s v="Pipps"/>
    <s v="Georg"/>
    <s v="Large"/>
  </r>
  <r>
    <n v="10107"/>
    <n v="55"/>
    <n v="75.2"/>
    <n v="7"/>
    <n v="4136"/>
    <d v="2023-09-24T00:00:00"/>
    <n v="194"/>
    <s v="Shipped"/>
    <s v="Classic Cars"/>
    <n v="115"/>
    <n v="-39.799999999999997"/>
    <s v="S12_4675"/>
    <s v="Salzburg Collectables"/>
    <s v="6562-9555"/>
    <s v="Geislweg 14"/>
    <s v="Salzburg"/>
    <n v="5020"/>
    <x v="3"/>
    <s v="Pipps"/>
    <s v="Georg"/>
    <s v="Medium"/>
  </r>
  <r>
    <n v="10342"/>
    <n v="55"/>
    <n v="65.45"/>
    <n v="1"/>
    <n v="3599.75"/>
    <d v="2023-09-24T00:00:00"/>
    <n v="194"/>
    <s v="Shipped"/>
    <s v="Classic Cars"/>
    <n v="77"/>
    <n v="-11.549999999999997"/>
    <s v="S18_1889"/>
    <s v="Australian Collectors, Co."/>
    <s v="03 9520 4555"/>
    <s v="636 St Kilda Road"/>
    <s v="Melbourne"/>
    <n v="3004"/>
    <x v="5"/>
    <s v="Ferguson"/>
    <s v="Peter"/>
    <s v="Medium"/>
  </r>
  <r>
    <n v="10342"/>
    <n v="55"/>
    <n v="119.06"/>
    <n v="7"/>
    <n v="6548.3"/>
    <d v="2023-09-24T00:00:00"/>
    <n v="194"/>
    <s v="Shipped"/>
    <s v="Classic Cars"/>
    <n v="146"/>
    <n v="-26.939999999999998"/>
    <s v="S18_3482"/>
    <s v="Australian Collectors, Co."/>
    <s v="03 9520 4555"/>
    <s v="636 St Kilda Road"/>
    <s v="Melbourne"/>
    <n v="3004"/>
    <x v="5"/>
    <s v="Ferguson"/>
    <s v="Peter"/>
    <s v="Medium"/>
  </r>
  <r>
    <n v="10340"/>
    <n v="55"/>
    <n v="79.98"/>
    <n v="8"/>
    <n v="4398.8999999999996"/>
    <d v="2023-09-24T00:00:00"/>
    <n v="194"/>
    <s v="Shipped"/>
    <s v="Motorcycles"/>
    <n v="76"/>
    <n v="3.980000000000004"/>
    <s v="S24_2000"/>
    <s v="Enaco Distributors"/>
    <s v="(93) 203 4555"/>
    <s v="Rambla de CataluÂ¤a, 23"/>
    <s v="Barcelona"/>
    <n v="8022"/>
    <x v="8"/>
    <s v="Saavedra"/>
    <s v="Eduardo"/>
    <s v="Medium"/>
  </r>
  <r>
    <n v="10340"/>
    <n v="55"/>
    <n v="117.87"/>
    <n v="2"/>
    <n v="6482.85"/>
    <d v="2023-09-24T00:00:00"/>
    <n v="194"/>
    <s v="Shipped"/>
    <s v="Motorcycles"/>
    <n v="99"/>
    <n v="18.870000000000005"/>
    <s v="S32_1374"/>
    <s v="Enaco Distributors"/>
    <s v="(93) 203 4555"/>
    <s v="Rambla de CataluÂ¤a, 23"/>
    <s v="Barcelona"/>
    <n v="8022"/>
    <x v="8"/>
    <s v="Saavedra"/>
    <s v="Eduardo"/>
    <s v="Medium"/>
  </r>
  <r>
    <n v="10340"/>
    <n v="55"/>
    <n v="87.75"/>
    <n v="7"/>
    <n v="4826.25"/>
    <d v="2023-09-24T00:00:00"/>
    <n v="194"/>
    <s v="Shipped"/>
    <s v="Planes"/>
    <n v="99"/>
    <n v="-11.25"/>
    <s v="S700_2466"/>
    <s v="Enaco Distributors"/>
    <s v="(93) 203 4555"/>
    <s v="Rambla de CataluÂ¤a, 23"/>
    <s v="Barcelona"/>
    <n v="8022"/>
    <x v="8"/>
    <s v="Saavedra"/>
    <s v="Eduardo"/>
    <s v="Medium"/>
  </r>
  <r>
    <n v="10339"/>
    <n v="55"/>
    <n v="112.99"/>
    <n v="12"/>
    <n v="6214.45"/>
    <d v="2023-09-23T00:00:00"/>
    <n v="195"/>
    <s v="Shipped"/>
    <s v="Planes"/>
    <n v="68"/>
    <n v="44.989999999999995"/>
    <s v="S24_2841"/>
    <s v="Tokyo Collectables, Ltd"/>
    <s v="+81 3 3584 0555"/>
    <s v="2-2-8 Roppongi"/>
    <s v="Minato-ku"/>
    <s v="106-0032"/>
    <x v="7"/>
    <s v="Shimamura"/>
    <s v="Akiko"/>
    <s v="Medium"/>
  </r>
  <r>
    <n v="10339"/>
    <n v="55"/>
    <n v="195.6"/>
    <n v="13"/>
    <n v="10758"/>
    <d v="2023-09-23T00:00:00"/>
    <n v="195"/>
    <s v="Shipped"/>
    <s v="Vintage Cars"/>
    <n v="88"/>
    <n v="107.6"/>
    <s v="S24_3151"/>
    <s v="Tokyo Collectables, Ltd"/>
    <s v="+81 3 3584 0555"/>
    <s v="2-2-8 Roppongi"/>
    <s v="Minato-ku"/>
    <s v="106-0032"/>
    <x v="7"/>
    <s v="Shimamura"/>
    <s v="Akiko"/>
    <s v="Large"/>
  </r>
  <r>
    <n v="10339"/>
    <n v="55"/>
    <n v="71.25"/>
    <n v="15"/>
    <n v="3918.75"/>
    <d v="2023-09-23T00:00:00"/>
    <n v="195"/>
    <s v="Shipped"/>
    <s v="Ships"/>
    <n v="90"/>
    <n v="-18.75"/>
    <s v="S700_2047"/>
    <s v="Tokyo Collectables, Ltd"/>
    <s v="+81 3 3584 0555"/>
    <s v="2-2-8 Roppongi"/>
    <s v="Minato-ku"/>
    <s v="106-0032"/>
    <x v="7"/>
    <s v="Shimamura"/>
    <s v="Akiko"/>
    <s v="Medium"/>
  </r>
  <r>
    <n v="10107"/>
    <n v="56"/>
    <n v="164.61"/>
    <n v="4"/>
    <n v="9218.16"/>
    <d v="2024-03-13T00:00:00"/>
    <n v="23"/>
    <s v="Disputed"/>
    <s v="Motorcycles"/>
    <n v="193"/>
    <n v="-28.389999999999986"/>
    <s v="S10_4698"/>
    <s v="Euro Shopping Channel"/>
    <s v="(91) 555 94 44"/>
    <s v="C/ Moralzarzal, 86"/>
    <s v="Madrid"/>
    <n v="28034"/>
    <x v="8"/>
    <s v="Freyre"/>
    <s v="Diego"/>
    <s v="Large"/>
  </r>
  <r>
    <n v="10412"/>
    <n v="56"/>
    <n v="98.18"/>
    <n v="8"/>
    <n v="5498.08"/>
    <d v="2024-03-03T00:00:00"/>
    <n v="33"/>
    <s v="Shipped"/>
    <s v="Trucks and Buses"/>
    <n v="122"/>
    <n v="-23.819999999999993"/>
    <s v="S18_2319"/>
    <s v="Euro Shopping Channel"/>
    <s v="(91) 555 94 44"/>
    <s v="C/ Moralzarzal, 86"/>
    <s v="Madrid"/>
    <n v="28034"/>
    <x v="8"/>
    <s v="Freyre"/>
    <s v="Diego"/>
    <s v="Medium"/>
  </r>
  <r>
    <n v="10401"/>
    <n v="56"/>
    <n v="35.35"/>
    <n v="7"/>
    <n v="1979.6"/>
    <d v="2024-02-03T00:00:00"/>
    <n v="62"/>
    <s v="On Hold"/>
    <s v="Vintage Cars"/>
    <n v="43"/>
    <n v="-7.6499999999999986"/>
    <s v="S50_1341"/>
    <s v="Tekni Collectables Inc."/>
    <n v="2015559350"/>
    <s v="7476 Moss Rd."/>
    <s v="Newark"/>
    <n v="94019"/>
    <x v="1"/>
    <s v="Brown"/>
    <s v="William"/>
    <s v="Small"/>
  </r>
  <r>
    <n v="10400"/>
    <n v="58"/>
    <n v="125.99"/>
    <n v="6"/>
    <n v="7307.42"/>
    <d v="2024-02-01T00:00:00"/>
    <n v="64"/>
    <s v="Shipped"/>
    <s v="Vintage Cars"/>
    <n v="105"/>
    <n v="20.989999999999995"/>
    <s v="S18_3856"/>
    <s v="The Sharp Gifts Warehouse"/>
    <n v="4085553659"/>
    <s v="3086 Ingle Ln."/>
    <s v="San Jose"/>
    <n v="94217"/>
    <x v="1"/>
    <s v="Frick"/>
    <s v="Sue"/>
    <s v="Large"/>
  </r>
  <r>
    <n v="10407"/>
    <n v="59"/>
    <n v="119.46"/>
    <n v="11"/>
    <n v="7048.14"/>
    <d v="2024-02-22T00:00:00"/>
    <n v="43"/>
    <s v="On Hold"/>
    <s v="Classic Cars"/>
    <n v="124"/>
    <n v="-4.5400000000000063"/>
    <s v="S18_1589"/>
    <s v="The Sharp Gifts Warehouse"/>
    <n v="4085553659"/>
    <s v="3086 Ingle Ln."/>
    <s v="San Jose"/>
    <n v="94217"/>
    <x v="1"/>
    <s v="Frick"/>
    <s v="Sue"/>
    <s v="Large"/>
  </r>
  <r>
    <n v="10407"/>
    <n v="59"/>
    <n v="98.65"/>
    <n v="5"/>
    <n v="5820.35"/>
    <d v="2024-02-22T00:00:00"/>
    <n v="43"/>
    <s v="On Hold"/>
    <s v="Classic Cars"/>
    <n v="117"/>
    <n v="-18.349999999999994"/>
    <s v="S24_2887"/>
    <s v="The Sharp Gifts Warehouse"/>
    <n v="4085553659"/>
    <s v="3086 Ingle Ln."/>
    <s v="San Jose"/>
    <n v="94217"/>
    <x v="1"/>
    <s v="Frick"/>
    <s v="Sue"/>
    <s v="Medium"/>
  </r>
  <r>
    <n v="10402"/>
    <n v="59"/>
    <n v="87.6"/>
    <n v="3"/>
    <n v="5168.3999999999996"/>
    <d v="2024-02-07T00:00:00"/>
    <n v="58"/>
    <s v="Shipped"/>
    <s v="Motorcycles"/>
    <n v="76"/>
    <n v="11.599999999999994"/>
    <s v="S24_2000"/>
    <s v="Auto Canal Petit"/>
    <s v="(1) 47.55.6555"/>
    <s v="25, rue Lauriston"/>
    <s v="Paris"/>
    <n v="75016"/>
    <x v="4"/>
    <s v="Perrier"/>
    <s v="Dominique"/>
    <s v="Medium"/>
  </r>
  <r>
    <n v="10420"/>
    <n v="60"/>
    <n v="64.67"/>
    <n v="11"/>
    <n v="3880.2"/>
    <d v="2024-03-29T00:00:00"/>
    <n v="7"/>
    <s v="In Process"/>
    <s v="Classic Cars"/>
    <n v="73"/>
    <n v="-8.3299999999999983"/>
    <s v="S24_1046"/>
    <s v="Souveniers And Things Co."/>
    <s v="+61 2 9495 8555"/>
    <s v="Monitor Money Building, 815 Pacific Hwy"/>
    <s v="Chatswood"/>
    <n v="2067"/>
    <x v="5"/>
    <s v="Huxley"/>
    <s v="Adrian"/>
    <s v="Medium"/>
  </r>
  <r>
    <n v="10414"/>
    <n v="60"/>
    <n v="101.79"/>
    <n v="5"/>
    <n v="6107.4"/>
    <d v="2024-03-06T00:00:00"/>
    <n v="30"/>
    <s v="On Hold"/>
    <s v="Vintage Cars"/>
    <n v="88"/>
    <n v="13.790000000000006"/>
    <s v="S24_3151"/>
    <s v="Gifts4AllAges.com"/>
    <n v="6175559555"/>
    <s v="8616 Spinnaker Dr."/>
    <s v="Boston"/>
    <n v="51003"/>
    <x v="1"/>
    <s v="Yoshido"/>
    <s v="Juri"/>
    <s v="Medium"/>
  </r>
  <r>
    <n v="10412"/>
    <n v="60"/>
    <n v="198.13"/>
    <n v="9"/>
    <n v="11887.8"/>
    <d v="2024-03-03T00:00:00"/>
    <n v="33"/>
    <s v="Shipped"/>
    <s v="Classic Cars"/>
    <n v="169"/>
    <n v="29.129999999999995"/>
    <s v="S18_3232"/>
    <s v="Euro Shopping Channel"/>
    <s v="(91) 555 94 44"/>
    <s v="C/ Moralzarzal, 86"/>
    <s v="Madrid"/>
    <n v="28034"/>
    <x v="8"/>
    <s v="Freyre"/>
    <s v="Diego"/>
    <s v="Large"/>
  </r>
  <r>
    <n v="10409"/>
    <n v="61"/>
    <n v="29.54"/>
    <n v="1"/>
    <n v="1801.94"/>
    <d v="2024-02-23T00:00:00"/>
    <n v="42"/>
    <s v="Shipped"/>
    <s v="Vintage Cars"/>
    <n v="33"/>
    <n v="-3.4600000000000009"/>
    <s v="S24_1937"/>
    <s v="Handji Gifts&amp; Co"/>
    <s v="+65 224 1555"/>
    <s v="Village Close - 106 Linden Road Sandown"/>
    <s v="Singapore"/>
    <n v="69045"/>
    <x v="0"/>
    <s v="Victorino"/>
    <s v="Wendy"/>
    <s v="Small"/>
  </r>
  <r>
    <n v="10406"/>
    <n v="61"/>
    <n v="137.29"/>
    <n v="3"/>
    <n v="8374.69"/>
    <d v="2024-02-15T00:00:00"/>
    <n v="50"/>
    <s v="Disputed"/>
    <s v="Classic Cars"/>
    <n v="141"/>
    <n v="-3.710000000000008"/>
    <s v="S18_1129"/>
    <s v="Danish Wholesale Imports"/>
    <s v="31 12 3555"/>
    <s v="Vinb'ltet 34"/>
    <s v="Kobenhavn"/>
    <n v="1734"/>
    <x v="11"/>
    <s v="Petersen"/>
    <s v="Jytte"/>
    <s v="Large"/>
  </r>
  <r>
    <n v="10405"/>
    <n v="61"/>
    <n v="73.92"/>
    <n v="4"/>
    <n v="4509.12"/>
    <d v="2024-02-14T00:00:00"/>
    <n v="51"/>
    <s v="Shipped"/>
    <s v="Classic Cars"/>
    <n v="77"/>
    <n v="-3.0799999999999983"/>
    <s v="S18_1889"/>
    <s v="Mini Caravy"/>
    <s v="88.60.1555"/>
    <s v="24, place Kluber"/>
    <s v="Strasbourg"/>
    <n v="67000"/>
    <x v="4"/>
    <s v="Citeaux"/>
    <s v="Frederique"/>
    <s v="Medium"/>
  </r>
  <r>
    <n v="10401"/>
    <n v="62"/>
    <n v="77.73"/>
    <n v="6"/>
    <n v="4819.26"/>
    <d v="2024-02-03T00:00:00"/>
    <n v="62"/>
    <s v="On Hold"/>
    <s v="Vintage Cars"/>
    <n v="68"/>
    <n v="9.730000000000004"/>
    <s v="S32_4289"/>
    <s v="Tekni Collectables Inc."/>
    <n v="2015559350"/>
    <s v="7476 Moss Rd."/>
    <s v="Newark"/>
    <n v="94019"/>
    <x v="1"/>
    <s v="Brown"/>
    <s v="William"/>
    <s v="Medium"/>
  </r>
  <r>
    <n v="10407"/>
    <n v="64"/>
    <n v="40.25"/>
    <n v="10"/>
    <n v="2576"/>
    <d v="2024-02-22T00:00:00"/>
    <n v="43"/>
    <s v="On Hold"/>
    <s v="Classic Cars"/>
    <n v="50"/>
    <n v="-9.75"/>
    <s v="S24_1628"/>
    <s v="The Sharp Gifts Warehouse"/>
    <n v="4085553659"/>
    <s v="3086 Ingle Ln."/>
    <s v="San Jose"/>
    <n v="94217"/>
    <x v="1"/>
    <s v="Frick"/>
    <s v="Sue"/>
    <s v="Small"/>
  </r>
  <r>
    <n v="10401"/>
    <n v="64"/>
    <n v="60.05"/>
    <n v="12"/>
    <n v="3843.2"/>
    <d v="2024-02-03T00:00:00"/>
    <n v="62"/>
    <s v="On Hold"/>
    <s v="Planes"/>
    <n v="68"/>
    <n v="-7.9500000000000028"/>
    <s v="S24_3949"/>
    <s v="Tekni Collectables Inc."/>
    <n v="2015559350"/>
    <s v="7476 Moss Rd."/>
    <s v="Newark"/>
    <n v="94019"/>
    <x v="1"/>
    <s v="Brown"/>
    <s v="William"/>
    <s v="Medium"/>
  </r>
  <r>
    <n v="10107"/>
    <n v="64"/>
    <n v="150.96"/>
    <n v="9"/>
    <n v="9661.44"/>
    <d v="2024-02-01T00:00:00"/>
    <n v="64"/>
    <s v="Shipped"/>
    <s v="Classic Cars"/>
    <n v="136"/>
    <n v="14.960000000000008"/>
    <s v="S10_4757"/>
    <s v="The Sharp Gifts Warehouse"/>
    <n v="4085553659"/>
    <s v="3086 Ingle Ln."/>
    <s v="San Jose"/>
    <n v="94217"/>
    <x v="1"/>
    <s v="Frick"/>
    <s v="Sue"/>
    <s v="Large"/>
  </r>
  <r>
    <n v="10406"/>
    <n v="65"/>
    <n v="161.06"/>
    <n v="1"/>
    <n v="10468.9"/>
    <d v="2024-02-15T00:00:00"/>
    <n v="50"/>
    <s v="Disputed"/>
    <s v="Classic Cars"/>
    <n v="141"/>
    <n v="20.060000000000002"/>
    <s v="S18_3685"/>
    <s v="Danish Wholesale Imports"/>
    <s v="31 12 3555"/>
    <s v="Vinb'ltet 34"/>
    <s v="Kobenhavn"/>
    <n v="1734"/>
    <x v="11"/>
    <s v="Petersen"/>
    <s v="Jytte"/>
    <s v="Large"/>
  </r>
  <r>
    <n v="10420"/>
    <n v="66"/>
    <n v="92.95"/>
    <n v="6"/>
    <n v="6134.7"/>
    <d v="2024-03-29T00:00:00"/>
    <n v="7"/>
    <s v="In Process"/>
    <s v="Vintage Cars"/>
    <n v="92"/>
    <n v="0.95000000000000284"/>
    <s v="S18_4409"/>
    <s v="Souveniers And Things Co."/>
    <s v="+61 2 9495 8555"/>
    <s v="Monitor Money Building, 815 Pacific Hwy"/>
    <s v="Chatswood"/>
    <n v="2067"/>
    <x v="5"/>
    <s v="Huxley"/>
    <s v="Adrian"/>
    <s v="Medium"/>
  </r>
  <r>
    <n v="10107"/>
    <n v="66"/>
    <n v="113.88"/>
    <n v="2"/>
    <n v="7516.08"/>
    <d v="2024-03-13T00:00:00"/>
    <n v="23"/>
    <s v="Disputed"/>
    <s v="Motorcycles"/>
    <n v="95"/>
    <n v="18.879999999999995"/>
    <s v="S10_1678"/>
    <s v="Euro Shopping Channel"/>
    <s v="(91) 555 94 44"/>
    <s v="C/ Moralzarzal, 86"/>
    <s v="Madrid"/>
    <n v="28034"/>
    <x v="8"/>
    <s v="Freyre"/>
    <s v="Diego"/>
    <s v="Large"/>
  </r>
  <r>
    <n v="10407"/>
    <n v="66"/>
    <n v="66.989999999999995"/>
    <n v="4"/>
    <n v="4421.34"/>
    <d v="2024-02-22T00:00:00"/>
    <n v="43"/>
    <s v="On Hold"/>
    <s v="Classic Cars"/>
    <n v="71"/>
    <n v="-4.0100000000000051"/>
    <s v="S18_4933"/>
    <s v="The Sharp Gifts Warehouse"/>
    <n v="4085553659"/>
    <s v="3086 Ingle Ln."/>
    <s v="San Jose"/>
    <n v="94217"/>
    <x v="1"/>
    <s v="Frick"/>
    <s v="Sue"/>
    <s v="Medium"/>
  </r>
  <r>
    <n v="10107"/>
    <n v="66"/>
    <n v="180.1"/>
    <n v="9"/>
    <n v="11886.6"/>
    <d v="2024-02-08T00:00:00"/>
    <n v="57"/>
    <s v="Shipped"/>
    <s v="Motorcycles"/>
    <n v="193"/>
    <n v="-12.900000000000006"/>
    <s v="S10_4698"/>
    <s v="UK Collectables, Ltd."/>
    <s v="(171) 555-2282"/>
    <s v="Berkeley Gardens 12  Brewery"/>
    <s v="Liverpool"/>
    <s v="WX1 6LT"/>
    <x v="9"/>
    <s v="Devon"/>
    <s v="Elizabeth"/>
    <s v="Large"/>
  </r>
  <r>
    <n v="10107"/>
    <n v="66"/>
    <n v="131.04"/>
    <n v="6"/>
    <n v="8648.64"/>
    <d v="2024-02-08T00:00:00"/>
    <n v="57"/>
    <s v="Shipped"/>
    <s v="Motorcycles"/>
    <n v="150"/>
    <n v="-18.960000000000008"/>
    <s v="S12_2823"/>
    <s v="UK Collectables, Ltd."/>
    <s v="(171) 555-2282"/>
    <s v="Berkeley Gardens 12  Brewery"/>
    <s v="Liverpool"/>
    <s v="WX1 6LT"/>
    <x v="9"/>
    <s v="Devon"/>
    <s v="Elizabeth"/>
    <s v="Large"/>
  </r>
  <r>
    <n v="10419"/>
    <n v="70"/>
    <n v="132"/>
    <n v="8"/>
    <n v="9240"/>
    <d v="2024-03-17T00:00:00"/>
    <n v="19"/>
    <s v="Shipped"/>
    <s v="Classic Cars"/>
    <n v="140"/>
    <n v="-8"/>
    <s v="S24_3856"/>
    <s v="Salzburg Collectables"/>
    <s v="6562-9555"/>
    <s v="Geislweg 14"/>
    <s v="Salzburg"/>
    <n v="5020"/>
    <x v="3"/>
    <s v="Pipps"/>
    <s v="Georg"/>
    <s v="Large"/>
  </r>
  <r>
    <n v="10412"/>
    <n v="70"/>
    <n v="121.4"/>
    <n v="10"/>
    <n v="8498"/>
    <d v="2024-03-03T00:00:00"/>
    <n v="33"/>
    <s v="Shipped"/>
    <s v="Trucks and Buses"/>
    <n v="127"/>
    <n v="-5.5999999999999943"/>
    <s v="S24_2300"/>
    <s v="Euro Shopping Channel"/>
    <s v="(91) 555 94 44"/>
    <s v="C/ Moralzarzal, 86"/>
    <s v="Madrid"/>
    <n v="28034"/>
    <x v="8"/>
    <s v="Freyre"/>
    <s v="Diego"/>
    <s v="Large"/>
  </r>
  <r>
    <n v="10407"/>
    <n v="76"/>
    <n v="185.3"/>
    <n v="2"/>
    <n v="14082.8"/>
    <d v="2024-02-22T00:00:00"/>
    <n v="43"/>
    <s v="On Hold"/>
    <s v="Vintage Cars"/>
    <n v="170"/>
    <n v="15.300000000000011"/>
    <s v="S18_1749"/>
    <s v="The Sharp Gifts Warehouse"/>
    <n v="4085553659"/>
    <s v="3086 Ingle Ln."/>
    <s v="San Jose"/>
    <n v="94217"/>
    <x v="1"/>
    <s v="Frick"/>
    <s v="Sue"/>
    <s v="Large"/>
  </r>
  <r>
    <n v="10407"/>
    <n v="76"/>
    <n v="94.5"/>
    <n v="6"/>
    <n v="7182"/>
    <d v="2024-02-22T00:00:00"/>
    <n v="43"/>
    <s v="On Hold"/>
    <s v="Classic Cars"/>
    <n v="90"/>
    <n v="4.5"/>
    <s v="S24_2766"/>
    <s v="The Sharp Gifts Warehouse"/>
    <n v="4085553659"/>
    <s v="3086 Ingle Ln."/>
    <s v="San Jose"/>
    <n v="94217"/>
    <x v="1"/>
    <s v="Frick"/>
    <s v="Sue"/>
    <s v="Large"/>
  </r>
  <r>
    <n v="10405"/>
    <n v="76"/>
    <n v="154.47"/>
    <n v="3"/>
    <n v="11739.7"/>
    <d v="2024-02-14T00:00:00"/>
    <n v="51"/>
    <s v="Shipped"/>
    <s v="Classic Cars"/>
    <n v="140"/>
    <n v="14.469999999999999"/>
    <s v="S24_3856"/>
    <s v="Mini Caravy"/>
    <s v="88.60.1555"/>
    <s v="24, place Kluber"/>
    <s v="Strasbourg"/>
    <n v="67000"/>
    <x v="4"/>
    <s v="Citeaux"/>
    <s v="Frederique"/>
    <s v="Large"/>
  </r>
  <r>
    <n v="10401"/>
    <n v="77"/>
    <n v="92"/>
    <n v="9"/>
    <n v="7084"/>
    <d v="2024-02-03T00:00:00"/>
    <n v="62"/>
    <s v="On Hold"/>
    <s v="Planes"/>
    <n v="80"/>
    <n v="12"/>
    <s v="S700_3167"/>
    <s v="Tekni Collectables Inc."/>
    <n v="2015559350"/>
    <s v="7476 Moss Rd."/>
    <s v="Newark"/>
    <n v="94019"/>
    <x v="1"/>
    <s v="Brown"/>
    <s v="William"/>
    <s v="Large"/>
  </r>
  <r>
    <n v="10401"/>
    <n v="85"/>
    <n v="88.75"/>
    <n v="10"/>
    <n v="7543.75"/>
    <d v="2024-02-03T00:00:00"/>
    <n v="62"/>
    <s v="On Hold"/>
    <s v="Planes"/>
    <n v="99"/>
    <n v="-10.25"/>
    <s v="S700_2466"/>
    <s v="Tekni Collectables Inc."/>
    <n v="2015559350"/>
    <s v="7476 Moss Rd."/>
    <s v="Newark"/>
    <n v="94019"/>
    <x v="1"/>
    <s v="Brown"/>
    <s v="William"/>
    <s v="Large"/>
  </r>
  <r>
    <n v="10107"/>
    <n v="97"/>
    <n v="93.28"/>
    <n v="5"/>
    <n v="9048.16"/>
    <d v="2024-02-14T00:00:00"/>
    <n v="51"/>
    <s v="Shipped"/>
    <s v="Classic Cars"/>
    <n v="115"/>
    <n v="-21.72"/>
    <s v="S12_4675"/>
    <s v="Mini Caravy"/>
    <s v="88.60.1555"/>
    <s v="24, place Kluber"/>
    <s v="Strasbourg"/>
    <n v="67000"/>
    <x v="4"/>
    <s v="Citeaux"/>
    <s v="Frederique"/>
    <s v="Large"/>
  </r>
</pivotCacheRecords>
</file>

<file path=xl/pivotCache/pivotCacheRecords2.xml><?xml version="1.0" encoding="utf-8"?>
<pivotCacheRecords xmlns="http://schemas.openxmlformats.org/spreadsheetml/2006/main" xmlns:r="http://schemas.openxmlformats.org/officeDocument/2006/relationships" count="2747">
  <r>
    <n v="10409"/>
    <n v="6"/>
    <n v="130.94"/>
    <n v="2"/>
    <n v="785.64"/>
    <x v="0"/>
    <n v="42"/>
    <x v="0"/>
    <x v="0"/>
    <n v="127"/>
    <n v="3.9399999999999977"/>
    <s v="S18_2325"/>
    <x v="0"/>
    <s v="+65 224 1555"/>
    <s v="Village Close - 106 Linden Road Sandown"/>
    <s v="Singapore"/>
    <n v="69045"/>
    <s v="Singapore"/>
    <s v="Victorino"/>
    <s v="Wendy"/>
    <x v="0"/>
  </r>
  <r>
    <n v="10407"/>
    <n v="6"/>
    <n v="90.19"/>
    <n v="3"/>
    <n v="541.14"/>
    <x v="1"/>
    <n v="43"/>
    <x v="1"/>
    <x v="0"/>
    <n v="92"/>
    <n v="-1.8100000000000023"/>
    <s v="S18_4409"/>
    <x v="1"/>
    <n v="4085553659"/>
    <s v="3086 Ingle Ln."/>
    <s v="San Jose"/>
    <n v="94217"/>
    <s v="USA"/>
    <s v="Frick"/>
    <s v="Sue"/>
    <x v="0"/>
  </r>
  <r>
    <n v="10423"/>
    <n v="10"/>
    <n v="88.14"/>
    <n v="1"/>
    <n v="881.4"/>
    <x v="2"/>
    <n v="6"/>
    <x v="2"/>
    <x v="0"/>
    <n v="101"/>
    <n v="-12.86"/>
    <s v="S18_2949"/>
    <x v="2"/>
    <s v="(02) 5554 67"/>
    <s v="Rue Joseph-Bens 532"/>
    <s v="Bruxelles"/>
    <s v="B-1180"/>
    <s v="Belgium"/>
    <s v="Dewey"/>
    <s v="Catherine"/>
    <x v="0"/>
  </r>
  <r>
    <n v="10107"/>
    <n v="10"/>
    <n v="109.22"/>
    <n v="11"/>
    <n v="1092.2"/>
    <x v="3"/>
    <n v="19"/>
    <x v="0"/>
    <x v="1"/>
    <n v="117"/>
    <n v="-7.7800000000000011"/>
    <s v="S12_3380"/>
    <x v="3"/>
    <s v="6562-9555"/>
    <s v="Geislweg 14"/>
    <s v="Salzburg"/>
    <n v="5020"/>
    <s v="Austria"/>
    <s v="Pipps"/>
    <s v="Georg"/>
    <x v="0"/>
  </r>
  <r>
    <n v="10425"/>
    <n v="11"/>
    <n v="43.83"/>
    <n v="6"/>
    <n v="482.13"/>
    <x v="4"/>
    <n v="5"/>
    <x v="2"/>
    <x v="2"/>
    <n v="54"/>
    <n v="-10.170000000000002"/>
    <s v="S32_2509"/>
    <x v="4"/>
    <s v="40.67.8555"/>
    <s v="67, rue des Cinquante Otages"/>
    <s v="Nantes"/>
    <n v="44000"/>
    <s v="France"/>
    <s v="Labrune"/>
    <s v="Janine"/>
    <x v="0"/>
  </r>
  <r>
    <n v="10401"/>
    <n v="11"/>
    <n v="103.21"/>
    <n v="8"/>
    <n v="1135.31"/>
    <x v="5"/>
    <n v="62"/>
    <x v="1"/>
    <x v="3"/>
    <n v="91"/>
    <n v="12.209999999999994"/>
    <s v="S700_1691"/>
    <x v="5"/>
    <n v="2015559350"/>
    <s v="7476 Moss Rd."/>
    <s v="Newark"/>
    <n v="94019"/>
    <s v="USA"/>
    <s v="Brown"/>
    <s v="William"/>
    <x v="0"/>
  </r>
  <r>
    <n v="10107"/>
    <n v="12"/>
    <n v="163.44"/>
    <n v="13"/>
    <n v="1961.28"/>
    <x v="3"/>
    <n v="19"/>
    <x v="0"/>
    <x v="1"/>
    <n v="194"/>
    <n v="-30.560000000000002"/>
    <s v="S12_1099"/>
    <x v="3"/>
    <s v="6562-9555"/>
    <s v="Geislweg 14"/>
    <s v="Salzburg"/>
    <n v="5020"/>
    <s v="Austria"/>
    <s v="Pipps"/>
    <s v="Georg"/>
    <x v="0"/>
  </r>
  <r>
    <n v="10407"/>
    <n v="13"/>
    <n v="81.33"/>
    <n v="7"/>
    <n v="1057.29"/>
    <x v="1"/>
    <n v="43"/>
    <x v="1"/>
    <x v="1"/>
    <n v="85"/>
    <n v="-3.6700000000000017"/>
    <s v="S24_3191"/>
    <x v="1"/>
    <n v="4085553659"/>
    <s v="3086 Ingle Ln."/>
    <s v="San Jose"/>
    <n v="94217"/>
    <s v="USA"/>
    <s v="Frick"/>
    <s v="Sue"/>
    <x v="0"/>
  </r>
  <r>
    <n v="10420"/>
    <n v="15"/>
    <n v="43.49"/>
    <n v="3"/>
    <n v="652.35"/>
    <x v="6"/>
    <n v="7"/>
    <x v="2"/>
    <x v="0"/>
    <n v="41"/>
    <n v="2.490000000000002"/>
    <s v="S24_3969"/>
    <x v="6"/>
    <s v="+61 2 9495 8555"/>
    <s v="Monitor Money Building, 815 Pacific Hwy"/>
    <s v="Chatswood"/>
    <n v="2067"/>
    <s v="Australia"/>
    <s v="Huxley"/>
    <s v="Adrian"/>
    <x v="0"/>
  </r>
  <r>
    <n v="10419"/>
    <n v="15"/>
    <n v="42.67"/>
    <n v="7"/>
    <n v="640.04999999999995"/>
    <x v="3"/>
    <n v="19"/>
    <x v="0"/>
    <x v="1"/>
    <n v="37"/>
    <n v="5.6700000000000017"/>
    <s v="S24_2972"/>
    <x v="3"/>
    <s v="6562-9555"/>
    <s v="Geislweg 14"/>
    <s v="Salzburg"/>
    <n v="5020"/>
    <s v="Austria"/>
    <s v="Pipps"/>
    <s v="Georg"/>
    <x v="0"/>
  </r>
  <r>
    <n v="10416"/>
    <n v="15"/>
    <n v="98.84"/>
    <n v="4"/>
    <n v="1482.6"/>
    <x v="7"/>
    <n v="26"/>
    <x v="0"/>
    <x v="3"/>
    <n v="84"/>
    <n v="14.840000000000003"/>
    <s v="S18_2581"/>
    <x v="7"/>
    <s v="0522-556555"/>
    <s v="Strada Provinciale 124"/>
    <s v="Reggio Emilia"/>
    <n v="42100"/>
    <s v="Italy"/>
    <s v="Moroni"/>
    <s v="Maurizio"/>
    <x v="0"/>
  </r>
  <r>
    <n v="10408"/>
    <n v="15"/>
    <n v="36.93"/>
    <n v="1"/>
    <n v="553.95000000000005"/>
    <x v="1"/>
    <n v="43"/>
    <x v="0"/>
    <x v="0"/>
    <n v="41"/>
    <n v="-4.07"/>
    <s v="S24_3969"/>
    <x v="8"/>
    <s v="+81 3 3584 0555"/>
    <s v="2-2-8 Roppongi"/>
    <s v="Minato-ku"/>
    <s v="106-0032"/>
    <s v="Japan"/>
    <s v="Shimamura"/>
    <s v="Akiko"/>
    <x v="0"/>
  </r>
  <r>
    <n v="10414"/>
    <n v="16"/>
    <n v="75.48"/>
    <n v="11"/>
    <n v="1207.68"/>
    <x v="8"/>
    <n v="30"/>
    <x v="1"/>
    <x v="0"/>
    <n v="87"/>
    <n v="-11.519999999999996"/>
    <s v="S18_4522"/>
    <x v="9"/>
    <n v="6175559555"/>
    <s v="8616 Spinnaker Dr."/>
    <s v="Boston"/>
    <n v="51003"/>
    <s v="USA"/>
    <s v="Yoshido"/>
    <s v="Juri"/>
    <x v="0"/>
  </r>
  <r>
    <n v="10425"/>
    <n v="18"/>
    <n v="105.33"/>
    <n v="2"/>
    <n v="1895.94"/>
    <x v="4"/>
    <n v="5"/>
    <x v="2"/>
    <x v="2"/>
    <n v="115"/>
    <n v="-9.6700000000000017"/>
    <s v="S50_1392"/>
    <x v="4"/>
    <s v="40.67.8555"/>
    <s v="67, rue des Cinquante Otages"/>
    <s v="Nantes"/>
    <n v="44000"/>
    <s v="France"/>
    <s v="Labrune"/>
    <s v="Janine"/>
    <x v="0"/>
  </r>
  <r>
    <n v="10416"/>
    <n v="18"/>
    <n v="75.06"/>
    <n v="13"/>
    <n v="1351.08"/>
    <x v="7"/>
    <n v="26"/>
    <x v="0"/>
    <x v="3"/>
    <n v="68"/>
    <n v="7.0600000000000023"/>
    <s v="S24_3949"/>
    <x v="7"/>
    <s v="0522-556555"/>
    <s v="Strada Provinciale 124"/>
    <s v="Reggio Emilia"/>
    <n v="42100"/>
    <s v="Italy"/>
    <s v="Moroni"/>
    <s v="Maurizio"/>
    <x v="0"/>
  </r>
  <r>
    <n v="10415"/>
    <n v="18"/>
    <n v="69.7"/>
    <n v="2"/>
    <n v="1254.5999999999999"/>
    <x v="9"/>
    <n v="27"/>
    <x v="3"/>
    <x v="0"/>
    <n v="65"/>
    <n v="4.7000000000000028"/>
    <s v="S24_3420"/>
    <x v="10"/>
    <s v="61-9-3844-6555"/>
    <s v="7 Allen Street"/>
    <s v="Glen Waverly"/>
    <n v="3150"/>
    <s v="Australia"/>
    <s v="Connery"/>
    <s v="Sean"/>
    <x v="0"/>
  </r>
  <r>
    <n v="10425"/>
    <n v="19"/>
    <n v="49.22"/>
    <n v="10"/>
    <n v="935.18"/>
    <x v="4"/>
    <n v="5"/>
    <x v="2"/>
    <x v="2"/>
    <n v="60"/>
    <n v="-10.780000000000001"/>
    <s v="S18_2432"/>
    <x v="4"/>
    <s v="40.67.8555"/>
    <s v="67, rue des Cinquante Otages"/>
    <s v="Nantes"/>
    <n v="44000"/>
    <s v="France"/>
    <s v="Labrune"/>
    <s v="Janine"/>
    <x v="0"/>
  </r>
  <r>
    <n v="10107"/>
    <n v="19"/>
    <n v="145.52000000000001"/>
    <n v="3"/>
    <n v="2764.88"/>
    <x v="8"/>
    <n v="30"/>
    <x v="1"/>
    <x v="1"/>
    <n v="136"/>
    <n v="9.5200000000000102"/>
    <s v="S10_4757"/>
    <x v="9"/>
    <n v="6175559555"/>
    <s v="8616 Spinnaker Dr."/>
    <s v="Boston"/>
    <n v="51003"/>
    <s v="USA"/>
    <s v="Yoshido"/>
    <s v="Juri"/>
    <x v="0"/>
  </r>
  <r>
    <n v="10412"/>
    <n v="19"/>
    <n v="48.7"/>
    <n v="7"/>
    <n v="925.3"/>
    <x v="10"/>
    <n v="33"/>
    <x v="0"/>
    <x v="2"/>
    <n v="54"/>
    <n v="-5.2999999999999972"/>
    <s v="S32_2509"/>
    <x v="11"/>
    <s v="(91) 555 94 44"/>
    <s v="C/ Moralzarzal, 86"/>
    <s v="Madrid"/>
    <n v="28034"/>
    <s v="Spain"/>
    <s v="Freyre"/>
    <s v="Diego"/>
    <x v="0"/>
  </r>
  <r>
    <n v="10400"/>
    <n v="20"/>
    <n v="56.12"/>
    <n v="4"/>
    <n v="1122.4000000000001"/>
    <x v="11"/>
    <n v="64"/>
    <x v="0"/>
    <x v="3"/>
    <n v="49"/>
    <n v="7.1199999999999974"/>
    <s v="S72_1253"/>
    <x v="1"/>
    <n v="4085553659"/>
    <s v="3086 Ingle Ln."/>
    <s v="San Jose"/>
    <n v="94217"/>
    <s v="USA"/>
    <s v="Frick"/>
    <s v="Sue"/>
    <x v="0"/>
  </r>
  <r>
    <n v="10382"/>
    <n v="20"/>
    <n v="132.72"/>
    <n v="3"/>
    <n v="2654.4"/>
    <x v="12"/>
    <n v="110"/>
    <x v="0"/>
    <x v="2"/>
    <n v="127"/>
    <n v="5.7199999999999989"/>
    <s v="S24_2300"/>
    <x v="12"/>
    <n v="4155551450"/>
    <s v="5677 Strong St."/>
    <s v="San Rafael"/>
    <n v="97562"/>
    <s v="USA"/>
    <s v="Nelson"/>
    <s v="Valarie"/>
    <x v="0"/>
  </r>
  <r>
    <n v="10375"/>
    <n v="20"/>
    <n v="102.3"/>
    <n v="14"/>
    <n v="2046"/>
    <x v="13"/>
    <n v="124"/>
    <x v="0"/>
    <x v="4"/>
    <n v="69"/>
    <n v="33.299999999999997"/>
    <s v="S24_2360"/>
    <x v="4"/>
    <s v="40.67.8555"/>
    <s v="67, rue des Cinquante Otages"/>
    <s v="Nantes"/>
    <n v="44000"/>
    <s v="France"/>
    <s v="Labrune"/>
    <s v="Janine"/>
    <x v="0"/>
  </r>
  <r>
    <n v="10371"/>
    <n v="20"/>
    <n v="172.47"/>
    <n v="5"/>
    <n v="3449.4"/>
    <x v="14"/>
    <n v="134"/>
    <x v="0"/>
    <x v="2"/>
    <n v="127"/>
    <n v="45.47"/>
    <s v="S24_2300"/>
    <x v="12"/>
    <n v="4155551450"/>
    <s v="5677 Strong St."/>
    <s v="San Rafael"/>
    <n v="97562"/>
    <s v="USA"/>
    <s v="Nelson"/>
    <s v="Valarie"/>
    <x v="1"/>
  </r>
  <r>
    <n v="10371"/>
    <n v="20"/>
    <n v="66.47"/>
    <n v="2"/>
    <n v="1329.4"/>
    <x v="14"/>
    <n v="134"/>
    <x v="0"/>
    <x v="2"/>
    <n v="54"/>
    <n v="12.469999999999999"/>
    <s v="S32_2509"/>
    <x v="12"/>
    <n v="4155551450"/>
    <s v="5677 Strong St."/>
    <s v="San Rafael"/>
    <n v="97562"/>
    <s v="USA"/>
    <s v="Nelson"/>
    <s v="Valarie"/>
    <x v="0"/>
  </r>
  <r>
    <n v="10370"/>
    <n v="20"/>
    <n v="136.5"/>
    <n v="2"/>
    <n v="2730"/>
    <x v="15"/>
    <n v="137"/>
    <x v="0"/>
    <x v="0"/>
    <n v="50"/>
    <n v="86.5"/>
    <s v="S18_4668"/>
    <x v="13"/>
    <s v="02 9936 8555"/>
    <s v="201 Miller Street"/>
    <s v="North Sydney"/>
    <n v="2060"/>
    <s v="Australia"/>
    <s v="O'Hara"/>
    <s v="Anna"/>
    <x v="0"/>
  </r>
  <r>
    <n v="10368"/>
    <n v="20"/>
    <n v="99.58"/>
    <n v="4"/>
    <n v="1991.6"/>
    <x v="16"/>
    <n v="138"/>
    <x v="0"/>
    <x v="1"/>
    <n v="107"/>
    <n v="-7.4200000000000017"/>
    <s v="S24_3432"/>
    <x v="12"/>
    <n v="4155551450"/>
    <s v="5677 Strong St."/>
    <s v="San Rafael"/>
    <n v="97562"/>
    <s v="USA"/>
    <s v="Nelson"/>
    <s v="Valarie"/>
    <x v="0"/>
  </r>
  <r>
    <n v="10107"/>
    <n v="20"/>
    <n v="72.55"/>
    <n v="13"/>
    <n v="1451"/>
    <x v="17"/>
    <n v="171"/>
    <x v="0"/>
    <x v="4"/>
    <n v="95"/>
    <n v="-22.450000000000003"/>
    <s v="S10_1678"/>
    <x v="6"/>
    <s v="+61 2 9495 8555"/>
    <s v="Monitor Money Building, 815 Pacific Hwy"/>
    <s v="Chatswood"/>
    <n v="2067"/>
    <s v="Australia"/>
    <s v="Huxley"/>
    <s v="Adrian"/>
    <x v="0"/>
  </r>
  <r>
    <n v="10361"/>
    <n v="20"/>
    <n v="60.54"/>
    <n v="4"/>
    <n v="1210.8"/>
    <x v="17"/>
    <n v="171"/>
    <x v="0"/>
    <x v="3"/>
    <n v="91"/>
    <n v="-30.46"/>
    <s v="S700_1691"/>
    <x v="6"/>
    <s v="+61 2 9495 8555"/>
    <s v="Monitor Money Building, 815 Pacific Hwy"/>
    <s v="Chatswood"/>
    <n v="2067"/>
    <s v="Australia"/>
    <s v="Huxley"/>
    <s v="Adrian"/>
    <x v="0"/>
  </r>
  <r>
    <n v="10358"/>
    <n v="20"/>
    <n v="121.4"/>
    <n v="10"/>
    <n v="2428"/>
    <x v="18"/>
    <n v="178"/>
    <x v="0"/>
    <x v="1"/>
    <n v="163"/>
    <n v="-41.599999999999994"/>
    <s v="S18_2238"/>
    <x v="11"/>
    <s v="(91) 555 94 44"/>
    <s v="C/ Moralzarzal, 86"/>
    <s v="Madrid"/>
    <n v="28034"/>
    <s v="Spain"/>
    <s v="Freyre"/>
    <s v="Diego"/>
    <x v="0"/>
  </r>
  <r>
    <n v="10358"/>
    <n v="20"/>
    <n v="36.42"/>
    <n v="11"/>
    <n v="728.4"/>
    <x v="18"/>
    <n v="178"/>
    <x v="0"/>
    <x v="2"/>
    <n v="122"/>
    <n v="-85.58"/>
    <s v="S18_2319"/>
    <x v="11"/>
    <s v="(91) 555 94 44"/>
    <s v="C/ Moralzarzal, 86"/>
    <s v="Madrid"/>
    <n v="28034"/>
    <s v="Spain"/>
    <s v="Freyre"/>
    <s v="Diego"/>
    <x v="0"/>
  </r>
  <r>
    <n v="10351"/>
    <n v="20"/>
    <n v="168.73"/>
    <n v="2"/>
    <n v="3374.6"/>
    <x v="19"/>
    <n v="185"/>
    <x v="0"/>
    <x v="0"/>
    <n v="105"/>
    <n v="63.72999999999999"/>
    <s v="S18_3856"/>
    <x v="14"/>
    <s v="(171) 555-0297"/>
    <s v="35 King George"/>
    <s v="London"/>
    <s v="WX3 6FW"/>
    <s v="UK"/>
    <s v="Brown"/>
    <s v="Ann"/>
    <x v="1"/>
  </r>
  <r>
    <n v="10350"/>
    <n v="20"/>
    <n v="112.22"/>
    <n v="15"/>
    <n v="2244.4"/>
    <x v="20"/>
    <n v="186"/>
    <x v="0"/>
    <x v="5"/>
    <n v="54"/>
    <n v="58.22"/>
    <s v="S72_3212"/>
    <x v="11"/>
    <s v="(91) 555 94 44"/>
    <s v="C/ Moralzarzal, 86"/>
    <s v="Madrid"/>
    <n v="28034"/>
    <s v="Spain"/>
    <s v="Freyre"/>
    <s v="Diego"/>
    <x v="0"/>
  </r>
  <r>
    <n v="10344"/>
    <n v="20"/>
    <n v="35.18"/>
    <n v="6"/>
    <n v="703.6"/>
    <x v="21"/>
    <n v="193"/>
    <x v="0"/>
    <x v="0"/>
    <n v="33"/>
    <n v="2.1799999999999997"/>
    <s v="S24_1937"/>
    <x v="15"/>
    <s v="91.24.4555"/>
    <s v="12, rue des Bouchers"/>
    <s v="Marseille"/>
    <n v="13008"/>
    <s v="France"/>
    <s v="Lebihan"/>
    <s v="Laurence"/>
    <x v="0"/>
  </r>
  <r>
    <n v="10334"/>
    <n v="20"/>
    <n v="143.94"/>
    <n v="3"/>
    <n v="2878.8"/>
    <x v="22"/>
    <n v="199"/>
    <x v="1"/>
    <x v="1"/>
    <n v="169"/>
    <n v="-25.060000000000002"/>
    <s v="S18_3232"/>
    <x v="16"/>
    <s v="0921-12 3555"/>
    <s v="BerguvsvÂ„gen  8"/>
    <s v="Lule"/>
    <s v="S-958 22"/>
    <s v="Sweden"/>
    <s v="Berglund"/>
    <s v="Christina"/>
    <x v="0"/>
  </r>
  <r>
    <n v="10332"/>
    <n v="20"/>
    <n v="87.96"/>
    <n v="5"/>
    <n v="1759.2"/>
    <x v="23"/>
    <n v="201"/>
    <x v="0"/>
    <x v="1"/>
    <n v="50"/>
    <n v="37.959999999999994"/>
    <s v="S24_1628"/>
    <x v="17"/>
    <s v="(171) 555-1555"/>
    <s v="Fauntleroy Circus"/>
    <s v="Manchester"/>
    <s v="EC2 5NT"/>
    <s v="UK"/>
    <s v="Ashworth"/>
    <s v="Victoria"/>
    <x v="0"/>
  </r>
  <r>
    <n v="10331"/>
    <n v="20"/>
    <n v="182.89"/>
    <n v="5"/>
    <n v="3657.8"/>
    <x v="23"/>
    <n v="201"/>
    <x v="0"/>
    <x v="4"/>
    <n v="81"/>
    <n v="101.88999999999999"/>
    <s v="S50_4713"/>
    <x v="18"/>
    <n v="2155559857"/>
    <s v="11328 Douglas Av."/>
    <s v="Philadelphia"/>
    <n v="71270"/>
    <s v="USA"/>
    <s v="Hernandez"/>
    <s v="Rosa"/>
    <x v="1"/>
  </r>
  <r>
    <n v="10107"/>
    <n v="20"/>
    <n v="158.80000000000001"/>
    <n v="2"/>
    <n v="3176"/>
    <x v="24"/>
    <n v="203"/>
    <x v="0"/>
    <x v="4"/>
    <n v="118"/>
    <n v="40.800000000000011"/>
    <s v="S10_2016"/>
    <x v="19"/>
    <n v="2125557818"/>
    <s v="897 Long Airport Avenue"/>
    <s v="NYC"/>
    <n v="10022"/>
    <s v="USA"/>
    <s v="Yu"/>
    <s v="Kwai"/>
    <x v="1"/>
  </r>
  <r>
    <n v="10328"/>
    <n v="20"/>
    <n v="72.98"/>
    <n v="2"/>
    <n v="1459.6"/>
    <x v="25"/>
    <n v="206"/>
    <x v="0"/>
    <x v="0"/>
    <n v="65"/>
    <n v="7.980000000000004"/>
    <s v="S24_3420"/>
    <x v="20"/>
    <s v="035-640555"/>
    <s v="Via Ludovico il Moro 22"/>
    <s v="Bergamo"/>
    <n v="24100"/>
    <s v="Italy"/>
    <s v="Rovelli"/>
    <s v="Giovanni"/>
    <x v="0"/>
  </r>
  <r>
    <n v="10327"/>
    <n v="20"/>
    <n v="173.46"/>
    <n v="7"/>
    <n v="3469.2"/>
    <x v="26"/>
    <n v="208"/>
    <x v="4"/>
    <x v="5"/>
    <n v="86"/>
    <n v="87.460000000000008"/>
    <s v="S700_1938"/>
    <x v="21"/>
    <s v="31 12 3555"/>
    <s v="Vinb'ltet 34"/>
    <s v="Kobenhavn"/>
    <n v="1734"/>
    <s v="Denmark"/>
    <s v="Petersen"/>
    <s v="Jytte"/>
    <x v="1"/>
  </r>
  <r>
    <n v="10326"/>
    <n v="20"/>
    <n v="92.25"/>
    <n v="2"/>
    <n v="1845"/>
    <x v="27"/>
    <n v="209"/>
    <x v="0"/>
    <x v="0"/>
    <n v="83"/>
    <n v="9.25"/>
    <s v="S24_3816"/>
    <x v="16"/>
    <s v="0921-12 3555"/>
    <s v="BerguvsvÂ„gen  8"/>
    <s v="Lule"/>
    <s v="S-958 22"/>
    <s v="Sweden"/>
    <s v="Berglund"/>
    <s v="Christina"/>
    <x v="0"/>
  </r>
  <r>
    <n v="10324"/>
    <n v="20"/>
    <n v="98.18"/>
    <n v="11"/>
    <n v="1963.6"/>
    <x v="28"/>
    <n v="213"/>
    <x v="0"/>
    <x v="2"/>
    <n v="96"/>
    <n v="2.1800000000000068"/>
    <s v="S32_1268"/>
    <x v="22"/>
    <n v="2125551500"/>
    <s v="2678 Kingston Rd."/>
    <s v="NYC"/>
    <n v="10022"/>
    <s v="USA"/>
    <s v="Frick"/>
    <s v="Michael"/>
    <x v="0"/>
  </r>
  <r>
    <n v="10322"/>
    <n v="20"/>
    <n v="131.19999999999999"/>
    <n v="3"/>
    <n v="2624"/>
    <x v="29"/>
    <n v="214"/>
    <x v="0"/>
    <x v="0"/>
    <n v="33"/>
    <n v="98.199999999999989"/>
    <s v="S24_1937"/>
    <x v="23"/>
    <n v="6035558647"/>
    <s v="2304 Long Airport Avenue"/>
    <s v="Nashua"/>
    <n v="62005"/>
    <s v="USA"/>
    <s v="Young"/>
    <s v="Valarie"/>
    <x v="0"/>
  </r>
  <r>
    <n v="10314"/>
    <n v="20"/>
    <n v="136.59"/>
    <n v="1"/>
    <n v="2731.8"/>
    <x v="30"/>
    <n v="227"/>
    <x v="0"/>
    <x v="0"/>
    <n v="136"/>
    <n v="0.59000000000000341"/>
    <s v="S18_3140"/>
    <x v="24"/>
    <s v="86 21 3555"/>
    <s v="Smagsloget 45"/>
    <s v="Aaarhus"/>
    <n v="8200"/>
    <s v="Denmark"/>
    <s v="Ibsen"/>
    <s v="Palle"/>
    <x v="0"/>
  </r>
  <r>
    <n v="10310"/>
    <n v="20"/>
    <n v="91.63"/>
    <n v="6"/>
    <n v="1832.6"/>
    <x v="31"/>
    <n v="233"/>
    <x v="0"/>
    <x v="1"/>
    <n v="77"/>
    <n v="14.629999999999995"/>
    <s v="S18_1889"/>
    <x v="25"/>
    <s v="0221-5554327"/>
    <s v="Mehrheimerstr. 369"/>
    <s v="Koln"/>
    <n v="50739"/>
    <s v="Germany"/>
    <s v="Pfalzheim"/>
    <s v="Henriette"/>
    <x v="0"/>
  </r>
  <r>
    <n v="10107"/>
    <n v="20"/>
    <n v="228.52"/>
    <n v="1"/>
    <n v="4570.3999999999996"/>
    <x v="32"/>
    <n v="234"/>
    <x v="0"/>
    <x v="4"/>
    <n v="193"/>
    <n v="35.52000000000001"/>
    <s v="S10_4698"/>
    <x v="26"/>
    <n v="9145554562"/>
    <s v="3758 North Pendale Street"/>
    <s v="White Plains"/>
    <n v="24067"/>
    <s v="USA"/>
    <s v="Frick"/>
    <s v="Steve"/>
    <x v="1"/>
  </r>
  <r>
    <n v="10107"/>
    <n v="20"/>
    <n v="181.67"/>
    <n v="12"/>
    <n v="3633.4"/>
    <x v="33"/>
    <n v="235"/>
    <x v="0"/>
    <x v="1"/>
    <n v="173"/>
    <n v="8.6699999999999875"/>
    <s v="S12_3891"/>
    <x v="17"/>
    <s v="(171) 555-1555"/>
    <s v="Fauntleroy Circus"/>
    <s v="Manchester"/>
    <s v="EC2 5NT"/>
    <s v="UK"/>
    <s v="Ashworth"/>
    <s v="Victoria"/>
    <x v="1"/>
  </r>
  <r>
    <n v="10304"/>
    <n v="20"/>
    <n v="178.88"/>
    <n v="14"/>
    <n v="3577.6"/>
    <x v="34"/>
    <n v="238"/>
    <x v="0"/>
    <x v="0"/>
    <n v="168"/>
    <n v="10.879999999999995"/>
    <s v="S18_2795"/>
    <x v="27"/>
    <s v="30.59.8555"/>
    <s v="67, avenue de l'Europe"/>
    <s v="Versailles"/>
    <n v="78000"/>
    <s v="France"/>
    <s v="Tonini"/>
    <s v="Daniel"/>
    <x v="1"/>
  </r>
  <r>
    <n v="10288"/>
    <n v="20"/>
    <n v="146.84"/>
    <n v="14"/>
    <n v="2936.8"/>
    <x v="35"/>
    <n v="279"/>
    <x v="0"/>
    <x v="1"/>
    <n v="124"/>
    <n v="22.840000000000003"/>
    <s v="S18_1589"/>
    <x v="0"/>
    <s v="+65 224 1555"/>
    <s v="Village Close - 106 Linden Road Sandown"/>
    <s v="Singapore"/>
    <n v="69045"/>
    <s v="Singapore"/>
    <s v="Victorino"/>
    <s v="Wendy"/>
    <x v="0"/>
  </r>
  <r>
    <n v="10287"/>
    <n v="20"/>
    <n v="67.97"/>
    <n v="11"/>
    <n v="1359.4"/>
    <x v="36"/>
    <n v="280"/>
    <x v="0"/>
    <x v="1"/>
    <n v="61"/>
    <n v="6.9699999999999989"/>
    <s v="S24_3371"/>
    <x v="28"/>
    <s v="0897-034555"/>
    <s v="Grenzacherweg 237"/>
    <s v="Gensve"/>
    <n v="1203"/>
    <s v="Switzerland"/>
    <s v="Holz"/>
    <s v="Michael"/>
    <x v="0"/>
  </r>
  <r>
    <n v="10285"/>
    <n v="20"/>
    <n v="49.06"/>
    <n v="10"/>
    <n v="981.2"/>
    <x v="37"/>
    <n v="283"/>
    <x v="0"/>
    <x v="4"/>
    <n v="60"/>
    <n v="-10.939999999999998"/>
    <s v="S18_2625"/>
    <x v="29"/>
    <n v="6175558555"/>
    <s v="39323 Spinnaker Dr."/>
    <s v="Cambridge"/>
    <n v="51247"/>
    <s v="USA"/>
    <s v="Hernandez"/>
    <s v="Marta"/>
    <x v="0"/>
  </r>
  <r>
    <n v="10283"/>
    <n v="20"/>
    <n v="94.14"/>
    <n v="2"/>
    <n v="1882.8"/>
    <x v="38"/>
    <n v="290"/>
    <x v="0"/>
    <x v="5"/>
    <n v="90"/>
    <n v="4.1400000000000006"/>
    <s v="S700_2047"/>
    <x v="30"/>
    <s v="(604) 555-4555"/>
    <s v="23 Tsawassen Blvd."/>
    <s v="Tsawassen"/>
    <s v="T2F 8M4"/>
    <s v="Canada"/>
    <s v="Lincoln"/>
    <s v="Elizabeth"/>
    <x v="0"/>
  </r>
  <r>
    <n v="10281"/>
    <n v="20"/>
    <n v="40.659999999999997"/>
    <n v="2"/>
    <n v="813.2"/>
    <x v="39"/>
    <n v="291"/>
    <x v="0"/>
    <x v="1"/>
    <n v="35"/>
    <n v="5.6599999999999966"/>
    <s v="S24_2840"/>
    <x v="31"/>
    <n v="2155551555"/>
    <s v="7586 Pompton St."/>
    <s v="Allentown"/>
    <n v="70267"/>
    <s v="USA"/>
    <s v="Yu"/>
    <s v="Kyung"/>
    <x v="0"/>
  </r>
  <r>
    <n v="10280"/>
    <n v="20"/>
    <n v="28.88"/>
    <n v="12"/>
    <n v="577.6"/>
    <x v="40"/>
    <n v="293"/>
    <x v="0"/>
    <x v="0"/>
    <n v="33"/>
    <n v="-4.120000000000001"/>
    <s v="S24_1937"/>
    <x v="32"/>
    <s v="011-4988555"/>
    <s v="Via Monte Bianco 34"/>
    <s v="Torino"/>
    <n v="10100"/>
    <s v="Italy"/>
    <s v="Accorti"/>
    <s v="Paolo"/>
    <x v="0"/>
  </r>
  <r>
    <n v="10276"/>
    <n v="20"/>
    <n v="61.23"/>
    <n v="2"/>
    <n v="1224.5999999999999"/>
    <x v="41"/>
    <n v="308"/>
    <x v="0"/>
    <x v="1"/>
    <n v="61"/>
    <n v="0.22999999999999687"/>
    <s v="S24_3371"/>
    <x v="33"/>
    <n v="6175557555"/>
    <s v="7635 Spinnaker Dr."/>
    <s v="Brickhaven"/>
    <n v="58339"/>
    <s v="USA"/>
    <s v="Barajas"/>
    <s v="Miguel"/>
    <x v="0"/>
  </r>
  <r>
    <n v="10271"/>
    <n v="20"/>
    <n v="196.43"/>
    <n v="9"/>
    <n v="3928.6"/>
    <x v="42"/>
    <n v="321"/>
    <x v="0"/>
    <x v="1"/>
    <n v="169"/>
    <n v="27.430000000000007"/>
    <s v="S18_3232"/>
    <x v="12"/>
    <n v="4155551450"/>
    <s v="5677 Strong St."/>
    <s v="San Rafael"/>
    <n v="97562"/>
    <s v="USA"/>
    <s v="Nelson"/>
    <s v="Valarie"/>
    <x v="1"/>
  </r>
  <r>
    <n v="10266"/>
    <n v="20"/>
    <n v="141.24"/>
    <n v="3"/>
    <n v="2824.8"/>
    <x v="43"/>
    <n v="335"/>
    <x v="0"/>
    <x v="1"/>
    <n v="132"/>
    <n v="9.2400000000000091"/>
    <s v="S18_2870"/>
    <x v="7"/>
    <s v="0522-556555"/>
    <s v="Strada Provinciale 124"/>
    <s v="Reggio Emilia"/>
    <n v="42100"/>
    <s v="Italy"/>
    <s v="Moroni"/>
    <s v="Maurizio"/>
    <x v="0"/>
  </r>
  <r>
    <n v="10264"/>
    <n v="20"/>
    <n v="120.53"/>
    <n v="2"/>
    <n v="2410.6"/>
    <x v="44"/>
    <n v="341"/>
    <x v="0"/>
    <x v="1"/>
    <n v="148"/>
    <n v="-27.47"/>
    <s v="S18_4721"/>
    <x v="9"/>
    <n v="6175559555"/>
    <s v="8616 Spinnaker Dr."/>
    <s v="Boston"/>
    <n v="51003"/>
    <s v="USA"/>
    <s v="Yoshido"/>
    <s v="Juri"/>
    <x v="0"/>
  </r>
  <r>
    <n v="10264"/>
    <n v="20"/>
    <n v="32.590000000000003"/>
    <n v="4"/>
    <n v="651.79999999999995"/>
    <x v="44"/>
    <n v="341"/>
    <x v="0"/>
    <x v="4"/>
    <n v="40"/>
    <n v="-7.4099999999999966"/>
    <s v="S32_2206"/>
    <x v="9"/>
    <n v="6175559555"/>
    <s v="8616 Spinnaker Dr."/>
    <s v="Boston"/>
    <n v="51003"/>
    <s v="USA"/>
    <s v="Yoshido"/>
    <s v="Juri"/>
    <x v="0"/>
  </r>
  <r>
    <n v="10261"/>
    <n v="20"/>
    <n v="89.53"/>
    <n v="9"/>
    <n v="1790.6"/>
    <x v="45"/>
    <n v="354"/>
    <x v="0"/>
    <x v="0"/>
    <n v="87"/>
    <n v="2.5300000000000011"/>
    <s v="S18_4522"/>
    <x v="34"/>
    <s v="(514) 555-8054"/>
    <s v="43 rue St. Laurent"/>
    <s v="Montreal"/>
    <s v="H1J 1C3"/>
    <s v="Canada"/>
    <s v="Fresnisre"/>
    <s v="Jean"/>
    <x v="0"/>
  </r>
  <r>
    <n v="10258"/>
    <n v="20"/>
    <n v="61.41"/>
    <n v="2"/>
    <n v="1228.2"/>
    <x v="46"/>
    <n v="356"/>
    <x v="0"/>
    <x v="2"/>
    <n v="64"/>
    <n v="-2.5900000000000034"/>
    <s v="S32_3522"/>
    <x v="8"/>
    <s v="+81 3 3584 0555"/>
    <s v="2-2-8 Roppongi"/>
    <s v="Minato-ku"/>
    <s v="106-0032"/>
    <s v="Japan"/>
    <s v="Shimamura"/>
    <s v="Akiko"/>
    <x v="0"/>
  </r>
  <r>
    <n v="10252"/>
    <n v="20"/>
    <n v="76.39"/>
    <n v="2"/>
    <n v="1527.8"/>
    <x v="47"/>
    <n v="376"/>
    <x v="0"/>
    <x v="1"/>
    <n v="80"/>
    <n v="-3.6099999999999994"/>
    <s v="S18_3278"/>
    <x v="35"/>
    <s v="(1) 47.55.6555"/>
    <s v="25, rue Lauriston"/>
    <s v="Paris"/>
    <n v="75016"/>
    <s v="France"/>
    <s v="Perrier"/>
    <s v="Dominique"/>
    <x v="0"/>
  </r>
  <r>
    <n v="10249"/>
    <n v="20"/>
    <n v="67.819999999999993"/>
    <n v="1"/>
    <n v="1356.4"/>
    <x v="48"/>
    <n v="394"/>
    <x v="0"/>
    <x v="3"/>
    <n v="68"/>
    <n v="-0.18000000000000682"/>
    <s v="S24_2841"/>
    <x v="36"/>
    <n v="6175555555"/>
    <s v="4658 Baden Av."/>
    <s v="Cambridge"/>
    <n v="51247"/>
    <s v="USA"/>
    <s v="Tseng"/>
    <s v="Kyung"/>
    <x v="0"/>
  </r>
  <r>
    <n v="10107"/>
    <n v="20"/>
    <n v="145.52000000000001"/>
    <n v="3"/>
    <n v="2910.4"/>
    <x v="49"/>
    <n v="395"/>
    <x v="5"/>
    <x v="1"/>
    <n v="136"/>
    <n v="9.5200000000000102"/>
    <s v="S10_4757"/>
    <x v="19"/>
    <n v="2125557818"/>
    <s v="897 Long Airport Avenue"/>
    <s v="NYC"/>
    <n v="10022"/>
    <s v="USA"/>
    <s v="Yu"/>
    <s v="Kwai"/>
    <x v="0"/>
  </r>
  <r>
    <n v="10244"/>
    <n v="20"/>
    <n v="58.22"/>
    <n v="6"/>
    <n v="1164.4000000000001"/>
    <x v="50"/>
    <n v="401"/>
    <x v="0"/>
    <x v="0"/>
    <n v="53"/>
    <n v="5.2199999999999989"/>
    <s v="S18_1367"/>
    <x v="11"/>
    <s v="(91) 555 94 44"/>
    <s v="C/ Moralzarzal, 86"/>
    <s v="Madrid"/>
    <n v="28034"/>
    <s v="Spain"/>
    <s v="Freyre"/>
    <s v="Diego"/>
    <x v="0"/>
  </r>
  <r>
    <n v="10239"/>
    <n v="20"/>
    <n v="44.56"/>
    <n v="2"/>
    <n v="891.2"/>
    <x v="51"/>
    <n v="418"/>
    <x v="0"/>
    <x v="1"/>
    <n v="37"/>
    <n v="7.5600000000000023"/>
    <s v="S24_2972"/>
    <x v="37"/>
    <s v="981-443655"/>
    <s v="Torikatu 38"/>
    <s v="Oulu"/>
    <n v="90110"/>
    <s v="Finland"/>
    <s v="Koskitalo"/>
    <s v="Pirkko"/>
    <x v="0"/>
  </r>
  <r>
    <n v="10107"/>
    <n v="20"/>
    <n v="74.209999999999994"/>
    <n v="4"/>
    <n v="1484.2"/>
    <x v="52"/>
    <n v="421"/>
    <x v="0"/>
    <x v="1"/>
    <n v="79"/>
    <n v="-4.7900000000000063"/>
    <s v="S12_3990"/>
    <x v="21"/>
    <s v="31 12 3555"/>
    <s v="Vinb'ltet 34"/>
    <s v="Kobenhavn"/>
    <n v="1734"/>
    <s v="Denmark"/>
    <s v="Petersen"/>
    <s v="Jytte"/>
    <x v="0"/>
  </r>
  <r>
    <n v="10237"/>
    <n v="20"/>
    <n v="114.95"/>
    <n v="8"/>
    <n v="2299"/>
    <x v="53"/>
    <n v="425"/>
    <x v="0"/>
    <x v="4"/>
    <n v="112"/>
    <n v="2.9500000000000028"/>
    <s v="S24_1578"/>
    <x v="22"/>
    <n v="2125551500"/>
    <s v="2678 Kingston Rd."/>
    <s v="NYC"/>
    <n v="10022"/>
    <s v="USA"/>
    <s v="Frick"/>
    <s v="Michael"/>
    <x v="0"/>
  </r>
  <r>
    <n v="10237"/>
    <n v="20"/>
    <n v="68.34"/>
    <n v="3"/>
    <n v="1366.8"/>
    <x v="53"/>
    <n v="425"/>
    <x v="0"/>
    <x v="4"/>
    <n v="81"/>
    <n v="-12.659999999999997"/>
    <s v="S50_4713"/>
    <x v="22"/>
    <n v="2125551500"/>
    <s v="2678 Kingston Rd."/>
    <s v="NYC"/>
    <n v="10022"/>
    <s v="USA"/>
    <s v="Frick"/>
    <s v="Michael"/>
    <x v="0"/>
  </r>
  <r>
    <n v="10223"/>
    <n v="20"/>
    <n v="66.040000000000006"/>
    <n v="12"/>
    <n v="1320.8"/>
    <x v="54"/>
    <n v="472"/>
    <x v="0"/>
    <x v="0"/>
    <n v="68"/>
    <n v="-1.9599999999999937"/>
    <s v="S32_4289"/>
    <x v="38"/>
    <s v="03 9520 4555"/>
    <s v="636 St Kilda Road"/>
    <s v="Melbourne"/>
    <n v="3004"/>
    <s v="Australia"/>
    <s v="Ferguson"/>
    <s v="Peter"/>
    <x v="0"/>
  </r>
  <r>
    <n v="10220"/>
    <n v="20"/>
    <n v="52.82"/>
    <n v="6"/>
    <n v="1056.4000000000001"/>
    <x v="55"/>
    <n v="480"/>
    <x v="0"/>
    <x v="6"/>
    <n v="62"/>
    <n v="-9.18"/>
    <s v="S32_3207"/>
    <x v="39"/>
    <s v="+353 1862 1555"/>
    <s v="25 Maiden Lane"/>
    <s v="Dublin"/>
    <n v="2"/>
    <s v="Ireland"/>
    <s v="Cassidy"/>
    <s v="Dean"/>
    <x v="0"/>
  </r>
  <r>
    <n v="10214"/>
    <n v="20"/>
    <n v="34.19"/>
    <n v="3"/>
    <n v="683.8"/>
    <x v="56"/>
    <n v="496"/>
    <x v="0"/>
    <x v="0"/>
    <n v="33"/>
    <n v="1.1899999999999977"/>
    <s v="S24_1937"/>
    <x v="40"/>
    <s v="(91) 555 22 82"/>
    <s v="C/ Araquil, 67"/>
    <s v="Madrid"/>
    <n v="28023"/>
    <s v="Spain"/>
    <s v="Sommer"/>
    <s v="MartÂ¡n"/>
    <x v="0"/>
  </r>
  <r>
    <n v="10212"/>
    <n v="20"/>
    <n v="66.989999999999995"/>
    <n v="14"/>
    <n v="1339.8"/>
    <x v="57"/>
    <n v="506"/>
    <x v="0"/>
    <x v="1"/>
    <n v="77"/>
    <n v="-10.010000000000005"/>
    <s v="S18_1889"/>
    <x v="11"/>
    <s v="(91) 555 94 44"/>
    <s v="C/ Moralzarzal, 86"/>
    <s v="Madrid"/>
    <n v="28034"/>
    <s v="Spain"/>
    <s v="Freyre"/>
    <s v="Diego"/>
    <x v="0"/>
  </r>
  <r>
    <n v="10107"/>
    <n v="20"/>
    <n v="155.72"/>
    <n v="12"/>
    <n v="3114.4"/>
    <x v="58"/>
    <n v="520"/>
    <x v="0"/>
    <x v="1"/>
    <n v="173"/>
    <n v="-17.28"/>
    <s v="S12_3891"/>
    <x v="41"/>
    <s v="78.32.5555"/>
    <s v="2, rue du Commerce"/>
    <s v="Lyon"/>
    <n v="69004"/>
    <s v="France"/>
    <s v="Saveley"/>
    <s v="Mary"/>
    <x v="1"/>
  </r>
  <r>
    <n v="10208"/>
    <n v="20"/>
    <n v="89.4"/>
    <n v="2"/>
    <n v="1788"/>
    <x v="58"/>
    <n v="520"/>
    <x v="0"/>
    <x v="0"/>
    <n v="88"/>
    <n v="1.4000000000000057"/>
    <s v="S24_3151"/>
    <x v="41"/>
    <s v="78.32.5555"/>
    <s v="2, rue du Commerce"/>
    <s v="Lyon"/>
    <n v="69004"/>
    <s v="France"/>
    <s v="Saveley"/>
    <s v="Mary"/>
    <x v="0"/>
  </r>
  <r>
    <n v="10107"/>
    <n v="20"/>
    <n v="196.52"/>
    <n v="8"/>
    <n v="3930.4"/>
    <x v="59"/>
    <n v="551"/>
    <x v="0"/>
    <x v="1"/>
    <n v="194"/>
    <n v="2.5200000000000102"/>
    <s v="S12_1099"/>
    <x v="11"/>
    <s v="(91) 555 94 44"/>
    <s v="C/ Moralzarzal, 86"/>
    <s v="Madrid"/>
    <n v="28034"/>
    <s v="Spain"/>
    <s v="Freyre"/>
    <s v="Diego"/>
    <x v="1"/>
  </r>
  <r>
    <n v="10107"/>
    <n v="20"/>
    <n v="112.74"/>
    <n v="6"/>
    <n v="2254.8000000000002"/>
    <x v="59"/>
    <n v="551"/>
    <x v="0"/>
    <x v="1"/>
    <n v="117"/>
    <n v="-4.2600000000000051"/>
    <s v="S12_3380"/>
    <x v="11"/>
    <s v="(91) 555 94 44"/>
    <s v="C/ Moralzarzal, 86"/>
    <s v="Madrid"/>
    <n v="28034"/>
    <s v="Spain"/>
    <s v="Freyre"/>
    <s v="Diego"/>
    <x v="0"/>
  </r>
  <r>
    <n v="10204"/>
    <n v="20"/>
    <n v="62.47"/>
    <n v="10"/>
    <n v="1249.4000000000001"/>
    <x v="59"/>
    <n v="551"/>
    <x v="0"/>
    <x v="1"/>
    <n v="73"/>
    <n v="-10.530000000000001"/>
    <s v="S24_1046"/>
    <x v="42"/>
    <n v="2125557413"/>
    <s v="4092 Furth Circle"/>
    <s v="NYC"/>
    <n v="10022"/>
    <s v="USA"/>
    <s v="Young"/>
    <s v="Jeff"/>
    <x v="0"/>
  </r>
  <r>
    <n v="10193"/>
    <n v="20"/>
    <n v="50.62"/>
    <n v="9"/>
    <n v="1012.4"/>
    <x v="60"/>
    <n v="562"/>
    <x v="0"/>
    <x v="0"/>
    <n v="44"/>
    <n v="6.6199999999999974"/>
    <s v="S24_2022"/>
    <x v="10"/>
    <s v="61-9-3844-6555"/>
    <s v="7 Allen Street"/>
    <s v="Glen Waverly"/>
    <n v="3150"/>
    <s v="Australia"/>
    <s v="Connery"/>
    <s v="Sean"/>
    <x v="0"/>
  </r>
  <r>
    <n v="10193"/>
    <n v="20"/>
    <n v="113.95"/>
    <n v="4"/>
    <n v="2279"/>
    <x v="60"/>
    <n v="562"/>
    <x v="0"/>
    <x v="0"/>
    <n v="97"/>
    <n v="16.950000000000003"/>
    <s v="S24_4258"/>
    <x v="10"/>
    <s v="61-9-3844-6555"/>
    <s v="7 Allen Street"/>
    <s v="Glen Waverly"/>
    <n v="3150"/>
    <s v="Australia"/>
    <s v="Connery"/>
    <s v="Sean"/>
    <x v="0"/>
  </r>
  <r>
    <n v="10185"/>
    <n v="20"/>
    <n v="48.62"/>
    <n v="15"/>
    <n v="972.4"/>
    <x v="61"/>
    <n v="569"/>
    <x v="0"/>
    <x v="6"/>
    <n v="58"/>
    <n v="-9.3800000000000026"/>
    <s v="S50_1514"/>
    <x v="43"/>
    <n v="5085559555"/>
    <s v="4575 Hillside Dr."/>
    <s v="New Bedford"/>
    <n v="50553"/>
    <s v="USA"/>
    <s v="Tam"/>
    <s v="Wing C"/>
    <x v="0"/>
  </r>
  <r>
    <n v="10107"/>
    <n v="20"/>
    <n v="81.400000000000006"/>
    <n v="15"/>
    <n v="1628"/>
    <x v="62"/>
    <n v="571"/>
    <x v="0"/>
    <x v="1"/>
    <n v="79"/>
    <n v="2.4000000000000057"/>
    <s v="S12_3990"/>
    <x v="44"/>
    <s v="+47 2267 3215"/>
    <s v="Drammen 121, PR 744 Sentrum"/>
    <s v="Bergen"/>
    <s v="N 5804"/>
    <s v="Norway"/>
    <s v="Oeztan"/>
    <s v="Veysel"/>
    <x v="0"/>
  </r>
  <r>
    <n v="10182"/>
    <n v="20"/>
    <n v="110.6"/>
    <n v="7"/>
    <n v="2212"/>
    <x v="62"/>
    <n v="571"/>
    <x v="0"/>
    <x v="0"/>
    <n v="127"/>
    <n v="-16.400000000000006"/>
    <s v="S18_2325"/>
    <x v="12"/>
    <n v="4155551450"/>
    <s v="5677 Strong St."/>
    <s v="San Rafael"/>
    <n v="97562"/>
    <s v="USA"/>
    <s v="Nelson"/>
    <s v="Valarie"/>
    <x v="0"/>
  </r>
  <r>
    <n v="10182"/>
    <n v="20"/>
    <n v="119.79"/>
    <n v="13"/>
    <n v="2395.8000000000002"/>
    <x v="62"/>
    <n v="571"/>
    <x v="0"/>
    <x v="1"/>
    <n v="117"/>
    <n v="2.7900000000000063"/>
    <s v="S24_2887"/>
    <x v="12"/>
    <n v="4155551450"/>
    <s v="5677 Strong St."/>
    <s v="San Rafael"/>
    <n v="97562"/>
    <s v="USA"/>
    <s v="Nelson"/>
    <s v="Valarie"/>
    <x v="0"/>
  </r>
  <r>
    <n v="10176"/>
    <n v="20"/>
    <n v="183.38"/>
    <n v="10"/>
    <n v="3667.6"/>
    <x v="63"/>
    <n v="577"/>
    <x v="0"/>
    <x v="1"/>
    <n v="163"/>
    <n v="20.379999999999995"/>
    <s v="S18_2238"/>
    <x v="7"/>
    <s v="0522-556555"/>
    <s v="Strada Provinciale 124"/>
    <s v="Reggio Emilia"/>
    <n v="42100"/>
    <s v="Italy"/>
    <s v="Moroni"/>
    <s v="Maurizio"/>
    <x v="1"/>
  </r>
  <r>
    <n v="10170"/>
    <n v="20"/>
    <n v="63.14"/>
    <n v="2"/>
    <n v="1262.8"/>
    <x v="64"/>
    <n v="579"/>
    <x v="0"/>
    <x v="1"/>
    <n v="77"/>
    <n v="-13.86"/>
    <s v="S18_1889"/>
    <x v="45"/>
    <s v="7675-3555"/>
    <s v="Kirchgasse 6"/>
    <s v="Graz"/>
    <n v="8010"/>
    <s v="Austria"/>
    <s v="Mendel"/>
    <s v="Roland"/>
    <x v="0"/>
  </r>
  <r>
    <n v="10107"/>
    <n v="20"/>
    <n v="209.15"/>
    <n v="3"/>
    <n v="4183"/>
    <x v="65"/>
    <n v="586"/>
    <x v="0"/>
    <x v="4"/>
    <n v="193"/>
    <n v="16.150000000000006"/>
    <s v="S10_4698"/>
    <x v="46"/>
    <n v="6505556809"/>
    <s v="9408 Furth Circle"/>
    <s v="Burlingame"/>
    <n v="94217"/>
    <s v="USA"/>
    <s v="Hirano"/>
    <s v="Juri"/>
    <x v="1"/>
  </r>
  <r>
    <n v="10167"/>
    <n v="20"/>
    <n v="79.66"/>
    <n v="11"/>
    <n v="1593.2"/>
    <x v="66"/>
    <n v="591"/>
    <x v="5"/>
    <x v="0"/>
    <n v="88"/>
    <n v="-8.3400000000000034"/>
    <s v="S24_3151"/>
    <x v="47"/>
    <s v="0695-34 6555"/>
    <s v="?kergatan 24"/>
    <s v="Boras"/>
    <s v="S-844 67"/>
    <s v="Sweden"/>
    <s v="Larsson"/>
    <s v="Maria"/>
    <x v="0"/>
  </r>
  <r>
    <n v="10161"/>
    <n v="20"/>
    <n v="107.23"/>
    <n v="3"/>
    <n v="2144.6"/>
    <x v="67"/>
    <n v="597"/>
    <x v="0"/>
    <x v="1"/>
    <n v="90"/>
    <n v="17.230000000000004"/>
    <s v="S24_2766"/>
    <x v="24"/>
    <s v="86 21 3555"/>
    <s v="Smagsloget 45"/>
    <s v="Aaarhus"/>
    <n v="8200"/>
    <s v="Denmark"/>
    <s v="Ibsen"/>
    <s v="Palle"/>
    <x v="0"/>
  </r>
  <r>
    <n v="10161"/>
    <n v="20"/>
    <n v="77.05"/>
    <n v="4"/>
    <n v="1541"/>
    <x v="67"/>
    <n v="597"/>
    <x v="0"/>
    <x v="1"/>
    <n v="85"/>
    <n v="-7.9500000000000028"/>
    <s v="S24_3191"/>
    <x v="24"/>
    <s v="86 21 3555"/>
    <s v="Smagsloget 45"/>
    <s v="Aaarhus"/>
    <n v="8200"/>
    <s v="Denmark"/>
    <s v="Ibsen"/>
    <s v="Palle"/>
    <x v="0"/>
  </r>
  <r>
    <n v="10156"/>
    <n v="20"/>
    <n v="41.02"/>
    <n v="1"/>
    <n v="820.4"/>
    <x v="68"/>
    <n v="606"/>
    <x v="0"/>
    <x v="0"/>
    <n v="43"/>
    <n v="-1.9799999999999969"/>
    <s v="S50_1341"/>
    <x v="11"/>
    <s v="(91) 555 94 44"/>
    <s v="C/ Moralzarzal, 86"/>
    <s v="Madrid"/>
    <n v="28034"/>
    <s v="Spain"/>
    <s v="Freyre"/>
    <s v="Diego"/>
    <x v="0"/>
  </r>
  <r>
    <n v="10155"/>
    <n v="20"/>
    <n v="117.67"/>
    <n v="2"/>
    <n v="2353.4"/>
    <x v="69"/>
    <n v="608"/>
    <x v="0"/>
    <x v="3"/>
    <n v="99"/>
    <n v="18.670000000000002"/>
    <s v="S700_2466"/>
    <x v="48"/>
    <s v="90-224 8555"/>
    <s v="Keskuskatu 45"/>
    <s v="Helsinki"/>
    <n v="21240"/>
    <s v="Finland"/>
    <s v="Karttunen"/>
    <s v="Matti"/>
    <x v="0"/>
  </r>
  <r>
    <n v="10107"/>
    <n v="20"/>
    <n v="245.2"/>
    <n v="11"/>
    <n v="4904"/>
    <x v="70"/>
    <n v="617"/>
    <x v="0"/>
    <x v="1"/>
    <n v="207"/>
    <n v="38.199999999999989"/>
    <s v="S12_1108"/>
    <x v="11"/>
    <s v="(91) 555 94 44"/>
    <s v="C/ Moralzarzal, 86"/>
    <s v="Madrid"/>
    <n v="28034"/>
    <s v="Spain"/>
    <s v="Freyre"/>
    <s v="Diego"/>
    <x v="1"/>
  </r>
  <r>
    <n v="10153"/>
    <n v="20"/>
    <n v="110.23"/>
    <n v="3"/>
    <n v="2204.6"/>
    <x v="70"/>
    <n v="617"/>
    <x v="0"/>
    <x v="5"/>
    <n v="99"/>
    <n v="11.230000000000004"/>
    <s v="S700_3962"/>
    <x v="11"/>
    <s v="(91) 555 94 44"/>
    <s v="C/ Moralzarzal, 86"/>
    <s v="Madrid"/>
    <n v="28034"/>
    <s v="Spain"/>
    <s v="Freyre"/>
    <s v="Diego"/>
    <x v="0"/>
  </r>
  <r>
    <n v="10107"/>
    <n v="20"/>
    <n v="159.56"/>
    <n v="1"/>
    <n v="3191.2"/>
    <x v="71"/>
    <n v="626"/>
    <x v="0"/>
    <x v="1"/>
    <n v="147"/>
    <n v="12.560000000000002"/>
    <s v="S10_4962"/>
    <x v="49"/>
    <s v="+65 221 7555"/>
    <s v="Bronz Sok., Bronz Apt. 3/6 Tesvikiye"/>
    <s v="Singapore"/>
    <n v="79903"/>
    <s v="Singapore"/>
    <s v="Natividad"/>
    <s v="Eric"/>
    <x v="1"/>
  </r>
  <r>
    <n v="10150"/>
    <n v="20"/>
    <n v="105.2"/>
    <n v="3"/>
    <n v="2104"/>
    <x v="71"/>
    <n v="626"/>
    <x v="0"/>
    <x v="1"/>
    <n v="101"/>
    <n v="4.2000000000000028"/>
    <s v="S700_2824"/>
    <x v="49"/>
    <s v="+65 221 7555"/>
    <s v="Bronz Sok., Bronz Apt. 3/6 Tesvikiye"/>
    <s v="Singapore"/>
    <n v="79903"/>
    <s v="Singapore"/>
    <s v="Natividad"/>
    <s v="Eric"/>
    <x v="0"/>
  </r>
  <r>
    <n v="10149"/>
    <n v="20"/>
    <n v="90.57"/>
    <n v="1"/>
    <n v="1811.4"/>
    <x v="72"/>
    <n v="633"/>
    <x v="0"/>
    <x v="0"/>
    <n v="97"/>
    <n v="-6.4300000000000068"/>
    <s v="S24_4258"/>
    <x v="50"/>
    <n v="4155554312"/>
    <s v="2793 Furth Circle"/>
    <s v="Brisbane"/>
    <n v="94217"/>
    <s v="USA"/>
    <s v="Taylor"/>
    <s v="Sue"/>
    <x v="0"/>
  </r>
  <r>
    <n v="10145"/>
    <n v="20"/>
    <n v="137.63"/>
    <n v="13"/>
    <n v="2752.6"/>
    <x v="73"/>
    <n v="650"/>
    <x v="0"/>
    <x v="3"/>
    <n v="118"/>
    <n v="19.629999999999995"/>
    <s v="S700_2834"/>
    <x v="51"/>
    <n v="6265557265"/>
    <s v="78934 Hillside Dr."/>
    <s v="Pasadena"/>
    <n v="90003"/>
    <s v="USA"/>
    <s v="Young"/>
    <s v="Julie"/>
    <x v="0"/>
  </r>
  <r>
    <n v="10144"/>
    <n v="20"/>
    <n v="81.86"/>
    <n v="1"/>
    <n v="1637.2"/>
    <x v="74"/>
    <n v="662"/>
    <x v="0"/>
    <x v="0"/>
    <n v="68"/>
    <n v="13.86"/>
    <s v="S32_4289"/>
    <x v="52"/>
    <s v="(071) 23 67 2555"/>
    <s v="Boulevard Tirou, 255"/>
    <s v="Charleroi"/>
    <s v="B-6000"/>
    <s v="Belgium"/>
    <s v="Cartrain"/>
    <s v="Pascale"/>
    <x v="0"/>
  </r>
  <r>
    <n v="10141"/>
    <n v="20"/>
    <n v="54.33"/>
    <n v="2"/>
    <n v="1086.5999999999999"/>
    <x v="75"/>
    <n v="674"/>
    <x v="0"/>
    <x v="1"/>
    <n v="57"/>
    <n v="-2.6700000000000017"/>
    <s v="S24_1444"/>
    <x v="53"/>
    <s v="+358 9 8045 555"/>
    <s v="Software Engineering Center, SEC Oy"/>
    <s v="Espoo"/>
    <s v="FIN-02271"/>
    <s v="Finland"/>
    <s v="Suominen"/>
    <s v="Kalle"/>
    <x v="0"/>
  </r>
  <r>
    <n v="10139"/>
    <n v="20"/>
    <n v="71.2"/>
    <n v="3"/>
    <n v="1424"/>
    <x v="76"/>
    <n v="690"/>
    <x v="0"/>
    <x v="0"/>
    <n v="62"/>
    <n v="9.2000000000000028"/>
    <s v="S18_2957"/>
    <x v="6"/>
    <s v="+61 2 9495 8555"/>
    <s v="Monitor Money Building, 815 Pacific Hwy"/>
    <s v="Chatswood"/>
    <n v="2067"/>
    <s v="Australia"/>
    <s v="Huxley"/>
    <s v="Adrian"/>
    <x v="0"/>
  </r>
  <r>
    <n v="10139"/>
    <n v="20"/>
    <n v="90.06"/>
    <n v="2"/>
    <n v="1801.2"/>
    <x v="76"/>
    <n v="690"/>
    <x v="0"/>
    <x v="0"/>
    <n v="104"/>
    <n v="-13.939999999999998"/>
    <s v="S18_3136"/>
    <x v="6"/>
    <s v="+61 2 9495 8555"/>
    <s v="Monitor Money Building, 815 Pacific Hwy"/>
    <s v="Chatswood"/>
    <n v="2067"/>
    <s v="Australia"/>
    <s v="Huxley"/>
    <s v="Adrian"/>
    <x v="0"/>
  </r>
  <r>
    <n v="10135"/>
    <n v="20"/>
    <n v="35.869999999999997"/>
    <n v="1"/>
    <n v="717.4"/>
    <x v="77"/>
    <n v="704"/>
    <x v="0"/>
    <x v="1"/>
    <n v="37"/>
    <n v="-1.1300000000000026"/>
    <s v="S24_2972"/>
    <x v="12"/>
    <n v="4155551450"/>
    <s v="5677 Strong St."/>
    <s v="San Rafael"/>
    <n v="97562"/>
    <s v="USA"/>
    <s v="Nelson"/>
    <s v="Valarie"/>
    <x v="0"/>
  </r>
  <r>
    <n v="10107"/>
    <n v="20"/>
    <n v="135.56"/>
    <n v="1"/>
    <n v="2711.2"/>
    <x v="78"/>
    <n v="705"/>
    <x v="0"/>
    <x v="4"/>
    <n v="150"/>
    <n v="-14.439999999999998"/>
    <s v="S12_2823"/>
    <x v="54"/>
    <s v="+33 1 46 62 7555"/>
    <s v="27 rue du Colonel Pierre Avia"/>
    <s v="Paris"/>
    <n v="75508"/>
    <s v="France"/>
    <s v="Da Cunha"/>
    <s v="Daniel"/>
    <x v="0"/>
  </r>
  <r>
    <n v="10127"/>
    <n v="20"/>
    <n v="60.69"/>
    <n v="8"/>
    <n v="1213.8"/>
    <x v="79"/>
    <n v="733"/>
    <x v="0"/>
    <x v="1"/>
    <n v="57"/>
    <n v="3.6899999999999977"/>
    <s v="S24_1444"/>
    <x v="42"/>
    <n v="2125557413"/>
    <s v="4092 Furth Circle"/>
    <s v="NYC"/>
    <n v="10022"/>
    <s v="USA"/>
    <s v="Young"/>
    <s v="Jeff"/>
    <x v="0"/>
  </r>
  <r>
    <n v="10127"/>
    <n v="20"/>
    <n v="96.99"/>
    <n v="7"/>
    <n v="1939.8"/>
    <x v="79"/>
    <n v="733"/>
    <x v="0"/>
    <x v="1"/>
    <n v="118"/>
    <n v="-21.010000000000005"/>
    <s v="S24_4048"/>
    <x v="42"/>
    <n v="2125557413"/>
    <s v="4092 Furth Circle"/>
    <s v="NYC"/>
    <n v="10022"/>
    <s v="USA"/>
    <s v="Young"/>
    <s v="Jeff"/>
    <x v="0"/>
  </r>
  <r>
    <n v="10107"/>
    <n v="20"/>
    <n v="107.1"/>
    <n v="7"/>
    <n v="2142"/>
    <x v="80"/>
    <n v="759"/>
    <x v="0"/>
    <x v="1"/>
    <n v="115"/>
    <n v="-7.9000000000000057"/>
    <s v="S12_4675"/>
    <x v="15"/>
    <s v="91.24.4555"/>
    <s v="12, rue des Bouchers"/>
    <s v="Marseille"/>
    <n v="13008"/>
    <s v="France"/>
    <s v="Lebihan"/>
    <s v="Laurence"/>
    <x v="0"/>
  </r>
  <r>
    <n v="10119"/>
    <n v="20"/>
    <n v="72.98"/>
    <n v="5"/>
    <n v="1459.6"/>
    <x v="81"/>
    <n v="767"/>
    <x v="0"/>
    <x v="0"/>
    <n v="65"/>
    <n v="7.980000000000004"/>
    <s v="S24_3420"/>
    <x v="3"/>
    <s v="6562-9555"/>
    <s v="Geislweg 14"/>
    <s v="Salzburg"/>
    <n v="5020"/>
    <s v="Austria"/>
    <s v="Pipps"/>
    <s v="Georg"/>
    <x v="0"/>
  </r>
  <r>
    <n v="10110"/>
    <n v="20"/>
    <n v="35.51"/>
    <n v="3"/>
    <n v="710.2"/>
    <x v="82"/>
    <n v="808"/>
    <x v="0"/>
    <x v="0"/>
    <n v="33"/>
    <n v="2.509999999999998"/>
    <s v="S24_1937"/>
    <x v="17"/>
    <s v="(171) 555-1555"/>
    <s v="Fauntleroy Circus"/>
    <s v="Manchester"/>
    <s v="EC2 5NT"/>
    <s v="UK"/>
    <s v="Ashworth"/>
    <s v="Victoria"/>
    <x v="0"/>
  </r>
  <r>
    <n v="10107"/>
    <n v="20"/>
    <n v="92.9"/>
    <n v="8"/>
    <n v="1858"/>
    <x v="83"/>
    <n v="833"/>
    <x v="0"/>
    <x v="4"/>
    <n v="99"/>
    <n v="-6.0999999999999943"/>
    <s v="S32_1374"/>
    <x v="19"/>
    <n v="2125557818"/>
    <s v="897 Long Airport Avenue"/>
    <s v="NYC"/>
    <n v="10022"/>
    <s v="USA"/>
    <s v="Yu"/>
    <s v="Kwai"/>
    <x v="0"/>
  </r>
  <r>
    <n v="10423"/>
    <n v="21"/>
    <n v="84.82"/>
    <n v="2"/>
    <n v="1781.22"/>
    <x v="2"/>
    <n v="6"/>
    <x v="2"/>
    <x v="0"/>
    <n v="104"/>
    <n v="-19.180000000000007"/>
    <s v="S18_3136"/>
    <x v="2"/>
    <s v="(02) 5554 67"/>
    <s v="Rue Joseph-Bens 532"/>
    <s v="Bruxelles"/>
    <s v="B-1180"/>
    <s v="Belgium"/>
    <s v="Dewey"/>
    <s v="Catherine"/>
    <x v="0"/>
  </r>
  <r>
    <n v="10423"/>
    <n v="21"/>
    <n v="89.29"/>
    <n v="5"/>
    <n v="1875.09"/>
    <x v="2"/>
    <n v="6"/>
    <x v="2"/>
    <x v="0"/>
    <n v="99"/>
    <n v="-9.7099999999999937"/>
    <s v="S18_3320"/>
    <x v="2"/>
    <s v="(02) 5554 67"/>
    <s v="Rue Joseph-Bens 532"/>
    <s v="Bruxelles"/>
    <s v="B-1180"/>
    <s v="Belgium"/>
    <s v="Dewey"/>
    <s v="Catherine"/>
    <x v="0"/>
  </r>
  <r>
    <n v="10107"/>
    <n v="21"/>
    <n v="164.18"/>
    <n v="1"/>
    <n v="3447.78"/>
    <x v="84"/>
    <n v="23"/>
    <x v="3"/>
    <x v="4"/>
    <n v="150"/>
    <n v="14.180000000000007"/>
    <s v="S12_2823"/>
    <x v="11"/>
    <s v="(91) 555 94 44"/>
    <s v="C/ Moralzarzal, 86"/>
    <s v="Madrid"/>
    <n v="28034"/>
    <s v="Spain"/>
    <s v="Freyre"/>
    <s v="Diego"/>
    <x v="1"/>
  </r>
  <r>
    <n v="10415"/>
    <n v="21"/>
    <n v="67.819999999999993"/>
    <n v="1"/>
    <n v="1424.22"/>
    <x v="9"/>
    <n v="27"/>
    <x v="3"/>
    <x v="3"/>
    <n v="68"/>
    <n v="-0.18000000000000682"/>
    <s v="S24_2841"/>
    <x v="10"/>
    <s v="61-9-3844-6555"/>
    <s v="7 Allen Street"/>
    <s v="Glen Waverly"/>
    <n v="3150"/>
    <s v="Australia"/>
    <s v="Connery"/>
    <s v="Sean"/>
    <x v="0"/>
  </r>
  <r>
    <n v="10412"/>
    <n v="21"/>
    <n v="52.6"/>
    <n v="2"/>
    <n v="1104.5999999999999"/>
    <x v="10"/>
    <n v="33"/>
    <x v="0"/>
    <x v="1"/>
    <n v="57"/>
    <n v="-4.3999999999999986"/>
    <s v="S24_1444"/>
    <x v="11"/>
    <s v="(91) 555 94 44"/>
    <s v="C/ Moralzarzal, 86"/>
    <s v="Madrid"/>
    <n v="28034"/>
    <s v="Spain"/>
    <s v="Freyre"/>
    <s v="Diego"/>
    <x v="0"/>
  </r>
  <r>
    <n v="10401"/>
    <n v="21"/>
    <n v="96.11"/>
    <n v="2"/>
    <n v="2018.31"/>
    <x v="5"/>
    <n v="62"/>
    <x v="1"/>
    <x v="3"/>
    <n v="118"/>
    <n v="-21.89"/>
    <s v="S700_2834"/>
    <x v="5"/>
    <n v="2015559350"/>
    <s v="7476 Moss Rd."/>
    <s v="Newark"/>
    <n v="94019"/>
    <s v="USA"/>
    <s v="Brown"/>
    <s v="William"/>
    <x v="0"/>
  </r>
  <r>
    <n v="10107"/>
    <n v="21"/>
    <n v="86.77"/>
    <n v="7"/>
    <n v="1822.17"/>
    <x v="85"/>
    <n v="93"/>
    <x v="0"/>
    <x v="4"/>
    <n v="193"/>
    <n v="-106.23"/>
    <s v="S10_4698"/>
    <x v="55"/>
    <n v="5085552555"/>
    <s v="1785 First Street"/>
    <s v="New Bedford"/>
    <n v="50553"/>
    <s v="USA"/>
    <s v="Benitez"/>
    <s v="Violeta"/>
    <x v="0"/>
  </r>
  <r>
    <n v="10386"/>
    <n v="21"/>
    <n v="74.77"/>
    <n v="18"/>
    <n v="1570.17"/>
    <x v="86"/>
    <n v="95"/>
    <x v="4"/>
    <x v="3"/>
    <n v="84"/>
    <n v="-9.230000000000004"/>
    <s v="S18_2581"/>
    <x v="11"/>
    <s v="(91) 555 94 44"/>
    <s v="C/ Moralzarzal, 86"/>
    <s v="Madrid"/>
    <n v="28034"/>
    <s v="Spain"/>
    <s v="Freyre"/>
    <s v="Diego"/>
    <x v="0"/>
  </r>
  <r>
    <n v="10383"/>
    <n v="21"/>
    <n v="93.91"/>
    <n v="4"/>
    <n v="1972.11"/>
    <x v="87"/>
    <n v="105"/>
    <x v="0"/>
    <x v="1"/>
    <n v="118"/>
    <n v="-24.090000000000003"/>
    <s v="S24_4048"/>
    <x v="11"/>
    <s v="(91) 555 94 44"/>
    <s v="C/ Moralzarzal, 86"/>
    <s v="Madrid"/>
    <n v="28034"/>
    <s v="Spain"/>
    <s v="Freyre"/>
    <s v="Diego"/>
    <x v="0"/>
  </r>
  <r>
    <n v="10380"/>
    <n v="21"/>
    <n v="47.18"/>
    <n v="8"/>
    <n v="990.78"/>
    <x v="88"/>
    <n v="111"/>
    <x v="0"/>
    <x v="0"/>
    <n v="168"/>
    <n v="-120.82"/>
    <s v="S18_2795"/>
    <x v="11"/>
    <s v="(91) 555 94 44"/>
    <s v="C/ Moralzarzal, 86"/>
    <s v="Madrid"/>
    <n v="28034"/>
    <s v="Spain"/>
    <s v="Freyre"/>
    <s v="Diego"/>
    <x v="0"/>
  </r>
  <r>
    <n v="10107"/>
    <n v="21"/>
    <n v="34.909999999999997"/>
    <n v="12"/>
    <n v="733.11"/>
    <x v="13"/>
    <n v="124"/>
    <x v="0"/>
    <x v="4"/>
    <n v="95"/>
    <n v="-60.09"/>
    <s v="S10_1678"/>
    <x v="4"/>
    <s v="40.67.8555"/>
    <s v="67, rue des Cinquante Otages"/>
    <s v="Nantes"/>
    <n v="44000"/>
    <s v="France"/>
    <s v="Labrune"/>
    <s v="Janine"/>
    <x v="0"/>
  </r>
  <r>
    <n v="10369"/>
    <n v="21"/>
    <n v="94.22"/>
    <n v="5"/>
    <n v="1978.62"/>
    <x v="15"/>
    <n v="137"/>
    <x v="0"/>
    <x v="0"/>
    <n v="104"/>
    <n v="-9.7800000000000011"/>
    <s v="S18_3136"/>
    <x v="56"/>
    <n v="6175558555"/>
    <s v="7825 Douglas Av."/>
    <s v="Brickhaven"/>
    <n v="58339"/>
    <s v="USA"/>
    <s v="Nelson"/>
    <s v="Allen"/>
    <x v="0"/>
  </r>
  <r>
    <n v="10367"/>
    <n v="21"/>
    <n v="60.37"/>
    <n v="10"/>
    <n v="1267.77"/>
    <x v="89"/>
    <n v="145"/>
    <x v="4"/>
    <x v="1"/>
    <n v="73"/>
    <n v="-12.630000000000003"/>
    <s v="S24_1046"/>
    <x v="51"/>
    <n v="6265557265"/>
    <s v="78934 Hillside Dr."/>
    <s v="Pasadena"/>
    <n v="90003"/>
    <s v="USA"/>
    <s v="Young"/>
    <s v="Julie"/>
    <x v="0"/>
  </r>
  <r>
    <n v="10363"/>
    <n v="21"/>
    <n v="171.22"/>
    <n v="8"/>
    <n v="3595.62"/>
    <x v="90"/>
    <n v="151"/>
    <x v="0"/>
    <x v="4"/>
    <n v="76"/>
    <n v="95.22"/>
    <s v="S24_2000"/>
    <x v="53"/>
    <s v="+358 9 8045 555"/>
    <s v="Software Engineering Center, SEC Oy"/>
    <s v="Espoo"/>
    <s v="FIN-02271"/>
    <s v="Finland"/>
    <s v="Suominen"/>
    <s v="Kalle"/>
    <x v="1"/>
  </r>
  <r>
    <n v="10363"/>
    <n v="21"/>
    <n v="116.56"/>
    <n v="15"/>
    <n v="2447.7600000000002"/>
    <x v="90"/>
    <n v="151"/>
    <x v="0"/>
    <x v="1"/>
    <n v="61"/>
    <n v="55.56"/>
    <s v="S24_3371"/>
    <x v="53"/>
    <s v="+358 9 8045 555"/>
    <s v="Software Engineering Center, SEC Oy"/>
    <s v="Espoo"/>
    <s v="FIN-02271"/>
    <s v="Finland"/>
    <s v="Suominen"/>
    <s v="Kalle"/>
    <x v="0"/>
  </r>
  <r>
    <n v="10347"/>
    <n v="21"/>
    <n v="58.95"/>
    <n v="7"/>
    <n v="1237.95"/>
    <x v="91"/>
    <n v="189"/>
    <x v="0"/>
    <x v="0"/>
    <n v="53"/>
    <n v="5.9500000000000028"/>
    <s v="S18_1367"/>
    <x v="38"/>
    <s v="03 9520 4555"/>
    <s v="636 St Kilda Road"/>
    <s v="Melbourne"/>
    <n v="3004"/>
    <s v="Australia"/>
    <s v="Ferguson"/>
    <s v="Peter"/>
    <x v="0"/>
  </r>
  <r>
    <n v="10347"/>
    <n v="21"/>
    <n v="229.3"/>
    <n v="6"/>
    <n v="4815.3"/>
    <x v="91"/>
    <n v="189"/>
    <x v="0"/>
    <x v="0"/>
    <n v="168"/>
    <n v="61.300000000000011"/>
    <s v="S18_2795"/>
    <x v="38"/>
    <s v="03 9520 4555"/>
    <s v="636 St Kilda Road"/>
    <s v="Melbourne"/>
    <n v="3004"/>
    <s v="Australia"/>
    <s v="Ferguson"/>
    <s v="Peter"/>
    <x v="1"/>
  </r>
  <r>
    <n v="10344"/>
    <n v="21"/>
    <n v="104.91"/>
    <n v="4"/>
    <n v="2203.11"/>
    <x v="21"/>
    <n v="193"/>
    <x v="0"/>
    <x v="0"/>
    <n v="92"/>
    <n v="12.909999999999997"/>
    <s v="S18_4409"/>
    <x v="15"/>
    <s v="91.24.4555"/>
    <s v="12, rue des Bouchers"/>
    <s v="Marseille"/>
    <n v="13008"/>
    <s v="France"/>
    <s v="Lebihan"/>
    <s v="Laurence"/>
    <x v="0"/>
  </r>
  <r>
    <n v="10339"/>
    <n v="21"/>
    <n v="50.65"/>
    <n v="7"/>
    <n v="1063.6500000000001"/>
    <x v="92"/>
    <n v="195"/>
    <x v="0"/>
    <x v="3"/>
    <n v="109"/>
    <n v="-58.35"/>
    <s v="S24_1785"/>
    <x v="8"/>
    <s v="+81 3 3584 0555"/>
    <s v="2-2-8 Roppongi"/>
    <s v="Minato-ku"/>
    <s v="106-0032"/>
    <s v="Japan"/>
    <s v="Shimamura"/>
    <s v="Akiko"/>
    <x v="0"/>
  </r>
  <r>
    <n v="10337"/>
    <n v="21"/>
    <n v="109.37"/>
    <n v="6"/>
    <n v="2296.77"/>
    <x v="93"/>
    <n v="197"/>
    <x v="0"/>
    <x v="6"/>
    <n v="58"/>
    <n v="51.370000000000005"/>
    <s v="S50_1514"/>
    <x v="57"/>
    <n v="2125558493"/>
    <s v="5905 Pompton St."/>
    <s v="NYC"/>
    <n v="10022"/>
    <s v="USA"/>
    <s v="Hernandez"/>
    <s v="Maria"/>
    <x v="0"/>
  </r>
  <r>
    <n v="10336"/>
    <n v="21"/>
    <n v="106.21"/>
    <n v="7"/>
    <n v="2230.41"/>
    <x v="94"/>
    <n v="198"/>
    <x v="0"/>
    <x v="6"/>
    <n v="100"/>
    <n v="6.2099999999999937"/>
    <s v="S18_3259"/>
    <x v="58"/>
    <s v="(1) 42.34.2555"/>
    <s v="265, boulevard Charonne"/>
    <s v="Paris"/>
    <n v="75012"/>
    <s v="France"/>
    <s v="Bertrand"/>
    <s v="Marie"/>
    <x v="0"/>
  </r>
  <r>
    <n v="10332"/>
    <n v="21"/>
    <n v="165.38"/>
    <n v="3"/>
    <n v="3472.98"/>
    <x v="23"/>
    <n v="201"/>
    <x v="0"/>
    <x v="1"/>
    <n v="71"/>
    <n v="94.38"/>
    <s v="S18_4933"/>
    <x v="17"/>
    <s v="(171) 555-1555"/>
    <s v="Fauntleroy Circus"/>
    <s v="Manchester"/>
    <s v="EC2 5NT"/>
    <s v="UK"/>
    <s v="Ashworth"/>
    <s v="Victoria"/>
    <x v="1"/>
  </r>
  <r>
    <n v="10331"/>
    <n v="21"/>
    <n v="149.33000000000001"/>
    <n v="1"/>
    <n v="3135.93"/>
    <x v="23"/>
    <n v="201"/>
    <x v="0"/>
    <x v="1"/>
    <n v="140"/>
    <n v="9.3300000000000125"/>
    <s v="S24_3856"/>
    <x v="18"/>
    <n v="2155559857"/>
    <s v="11328 Douglas Av."/>
    <s v="Philadelphia"/>
    <n v="71270"/>
    <s v="USA"/>
    <s v="Hernandez"/>
    <s v="Rosa"/>
    <x v="1"/>
  </r>
  <r>
    <n v="10327"/>
    <n v="21"/>
    <n v="96.31"/>
    <n v="1"/>
    <n v="2022.51"/>
    <x v="26"/>
    <n v="208"/>
    <x v="4"/>
    <x v="5"/>
    <n v="72"/>
    <n v="24.310000000000002"/>
    <s v="S700_2610"/>
    <x v="21"/>
    <s v="31 12 3555"/>
    <s v="Vinb'ltet 34"/>
    <s v="Kobenhavn"/>
    <n v="1734"/>
    <s v="Denmark"/>
    <s v="Petersen"/>
    <s v="Jytte"/>
    <x v="0"/>
  </r>
  <r>
    <n v="10321"/>
    <n v="21"/>
    <n v="89.95"/>
    <n v="4"/>
    <n v="1888.95"/>
    <x v="29"/>
    <n v="214"/>
    <x v="0"/>
    <x v="1"/>
    <n v="107"/>
    <n v="-17.049999999999997"/>
    <s v="S24_3432"/>
    <x v="55"/>
    <n v="5085552555"/>
    <s v="1785 First Street"/>
    <s v="New Bedford"/>
    <n v="50553"/>
    <s v="USA"/>
    <s v="Benitez"/>
    <s v="Violeta"/>
    <x v="0"/>
  </r>
  <r>
    <n v="10316"/>
    <n v="21"/>
    <n v="94.62"/>
    <n v="15"/>
    <n v="1987.02"/>
    <x v="95"/>
    <n v="217"/>
    <x v="0"/>
    <x v="5"/>
    <n v="86"/>
    <n v="8.6200000000000045"/>
    <s v="S18_3029"/>
    <x v="59"/>
    <s v="(198) 555-8888"/>
    <s v="Garden House Crowther Way"/>
    <s v="Cowes"/>
    <s v="PO31 7PJ"/>
    <s v="UK"/>
    <s v="Bennett"/>
    <s v="Helen"/>
    <x v="0"/>
  </r>
  <r>
    <n v="10107"/>
    <n v="21"/>
    <n v="127.1"/>
    <n v="11"/>
    <n v="2669.1"/>
    <x v="30"/>
    <n v="227"/>
    <x v="0"/>
    <x v="2"/>
    <n v="136"/>
    <n v="-8.9000000000000057"/>
    <s v="S12_1666"/>
    <x v="60"/>
    <s v="(604) 555-3392"/>
    <s v="1900 Oak St."/>
    <s v="Vancouver"/>
    <s v="V3F 2K1"/>
    <s v="Canada"/>
    <s v="Tannamuri"/>
    <s v="Yoshi"/>
    <x v="0"/>
  </r>
  <r>
    <n v="10309"/>
    <n v="21"/>
    <n v="126.22"/>
    <n v="6"/>
    <n v="2650.62"/>
    <x v="32"/>
    <n v="234"/>
    <x v="0"/>
    <x v="4"/>
    <n v="112"/>
    <n v="14.219999999999999"/>
    <s v="S24_1578"/>
    <x v="61"/>
    <s v="07-98 9555"/>
    <s v="Erling Skakkes gate 78"/>
    <s v="Stavern"/>
    <n v="4110"/>
    <s v="Norway"/>
    <s v="Bergulfsen"/>
    <s v="Jonas"/>
    <x v="0"/>
  </r>
  <r>
    <n v="10308"/>
    <n v="21"/>
    <n v="105.95"/>
    <n v="12"/>
    <n v="2224.9499999999998"/>
    <x v="32"/>
    <n v="234"/>
    <x v="0"/>
    <x v="3"/>
    <n v="91"/>
    <n v="14.950000000000003"/>
    <s v="S700_1691"/>
    <x v="26"/>
    <n v="9145554562"/>
    <s v="3758 North Pendale Street"/>
    <s v="White Plains"/>
    <n v="24067"/>
    <s v="USA"/>
    <s v="Frick"/>
    <s v="Steve"/>
    <x v="0"/>
  </r>
  <r>
    <n v="10308"/>
    <n v="21"/>
    <n v="87.2"/>
    <n v="13"/>
    <n v="1831.2"/>
    <x v="32"/>
    <n v="234"/>
    <x v="0"/>
    <x v="3"/>
    <n v="80"/>
    <n v="7.2000000000000028"/>
    <s v="S700_3167"/>
    <x v="26"/>
    <n v="9145554562"/>
    <s v="3758 North Pendale Street"/>
    <s v="White Plains"/>
    <n v="24067"/>
    <s v="USA"/>
    <s v="Frick"/>
    <s v="Steve"/>
    <x v="0"/>
  </r>
  <r>
    <n v="10296"/>
    <n v="21"/>
    <n v="96.34"/>
    <n v="13"/>
    <n v="2023.14"/>
    <x v="96"/>
    <n v="265"/>
    <x v="0"/>
    <x v="5"/>
    <n v="86"/>
    <n v="10.340000000000003"/>
    <s v="S18_3029"/>
    <x v="62"/>
    <s v="+49 89 61 08 9555"/>
    <s v="Hansastr. 15"/>
    <s v="Munich"/>
    <n v="80686"/>
    <s v="Germany"/>
    <s v="Donnermeyer"/>
    <s v="Michael"/>
    <x v="0"/>
  </r>
  <r>
    <n v="10296"/>
    <n v="21"/>
    <n v="71.25"/>
    <n v="8"/>
    <n v="1496.25"/>
    <x v="96"/>
    <n v="265"/>
    <x v="0"/>
    <x v="3"/>
    <n v="68"/>
    <n v="3.25"/>
    <s v="S24_2841"/>
    <x v="62"/>
    <s v="+49 89 61 08 9555"/>
    <s v="Hansastr. 15"/>
    <s v="Munich"/>
    <n v="80686"/>
    <s v="Germany"/>
    <s v="Donnermeyer"/>
    <s v="Michael"/>
    <x v="0"/>
  </r>
  <r>
    <n v="10296"/>
    <n v="21"/>
    <n v="45.19"/>
    <n v="10"/>
    <n v="948.99"/>
    <x v="96"/>
    <n v="265"/>
    <x v="0"/>
    <x v="3"/>
    <n v="49"/>
    <n v="-3.8100000000000023"/>
    <s v="S72_1253"/>
    <x v="62"/>
    <s v="+49 89 61 08 9555"/>
    <s v="Hansastr. 15"/>
    <s v="Munich"/>
    <n v="80686"/>
    <s v="Germany"/>
    <s v="Donnermeyer"/>
    <s v="Michael"/>
    <x v="0"/>
  </r>
  <r>
    <n v="10293"/>
    <n v="21"/>
    <n v="140.09"/>
    <n v="2"/>
    <n v="2941.89"/>
    <x v="97"/>
    <n v="271"/>
    <x v="0"/>
    <x v="5"/>
    <n v="122"/>
    <n v="18.090000000000003"/>
    <s v="S24_2011"/>
    <x v="32"/>
    <s v="011-4988555"/>
    <s v="Via Monte Bianco 34"/>
    <s v="Torino"/>
    <n v="10100"/>
    <s v="Italy"/>
    <s v="Accorti"/>
    <s v="Paolo"/>
    <x v="0"/>
  </r>
  <r>
    <n v="10107"/>
    <n v="21"/>
    <n v="105.47"/>
    <n v="8"/>
    <n v="2214.87"/>
    <x v="98"/>
    <n v="272"/>
    <x v="0"/>
    <x v="2"/>
    <n v="118"/>
    <n v="-12.530000000000001"/>
    <s v="S12_4473"/>
    <x v="19"/>
    <n v="2125557818"/>
    <s v="897 Long Airport Avenue"/>
    <s v="NYC"/>
    <n v="10022"/>
    <s v="USA"/>
    <s v="Yu"/>
    <s v="Kwai"/>
    <x v="0"/>
  </r>
  <r>
    <n v="10292"/>
    <n v="21"/>
    <n v="135.47"/>
    <n v="12"/>
    <n v="2844.87"/>
    <x v="98"/>
    <n v="272"/>
    <x v="0"/>
    <x v="1"/>
    <n v="169"/>
    <n v="-33.53"/>
    <s v="S18_3232"/>
    <x v="19"/>
    <n v="2125557818"/>
    <s v="897 Long Airport Avenue"/>
    <s v="NYC"/>
    <n v="10022"/>
    <s v="USA"/>
    <s v="Yu"/>
    <s v="Kwai"/>
    <x v="0"/>
  </r>
  <r>
    <n v="10107"/>
    <n v="21"/>
    <n v="163.44"/>
    <n v="12"/>
    <n v="3432.24"/>
    <x v="36"/>
    <n v="280"/>
    <x v="0"/>
    <x v="1"/>
    <n v="194"/>
    <n v="-30.560000000000002"/>
    <s v="S12_1099"/>
    <x v="28"/>
    <s v="0897-034555"/>
    <s v="Grenzacherweg 237"/>
    <s v="Gensve"/>
    <n v="1203"/>
    <s v="Switzerland"/>
    <s v="Holz"/>
    <s v="Michael"/>
    <x v="1"/>
  </r>
  <r>
    <n v="10284"/>
    <n v="21"/>
    <n v="55.96"/>
    <n v="10"/>
    <n v="1175.1600000000001"/>
    <x v="99"/>
    <n v="289"/>
    <x v="0"/>
    <x v="3"/>
    <n v="68"/>
    <n v="-12.04"/>
    <s v="S24_3949"/>
    <x v="63"/>
    <s v="+47 2212 1555"/>
    <s v="Drammensveien 126 A, PB 744 Sentrum"/>
    <s v="Oslo"/>
    <s v="N 0106"/>
    <s v="Norway"/>
    <s v="Klaeboe"/>
    <s v="Jan"/>
    <x v="0"/>
  </r>
  <r>
    <n v="10284"/>
    <n v="21"/>
    <n v="71"/>
    <n v="2"/>
    <n v="1491"/>
    <x v="99"/>
    <n v="289"/>
    <x v="0"/>
    <x v="3"/>
    <n v="72"/>
    <n v="-1"/>
    <s v="S24_4278"/>
    <x v="63"/>
    <s v="+47 2212 1555"/>
    <s v="Drammensveien 126 A, PB 744 Sentrum"/>
    <s v="Oslo"/>
    <s v="N 0106"/>
    <s v="Norway"/>
    <s v="Klaeboe"/>
    <s v="Jan"/>
    <x v="0"/>
  </r>
  <r>
    <n v="10283"/>
    <n v="21"/>
    <n v="98.06"/>
    <n v="4"/>
    <n v="2059.2600000000002"/>
    <x v="38"/>
    <n v="290"/>
    <x v="0"/>
    <x v="5"/>
    <n v="86"/>
    <n v="12.060000000000002"/>
    <s v="S18_3029"/>
    <x v="30"/>
    <s v="(604) 555-4555"/>
    <s v="23 Tsawassen Blvd."/>
    <s v="Tsawassen"/>
    <s v="T2F 8M4"/>
    <s v="Canada"/>
    <s v="Lincoln"/>
    <s v="Elizabeth"/>
    <x v="0"/>
  </r>
  <r>
    <n v="10280"/>
    <n v="21"/>
    <n v="78.89"/>
    <n v="6"/>
    <n v="1656.69"/>
    <x v="40"/>
    <n v="293"/>
    <x v="0"/>
    <x v="0"/>
    <n v="97"/>
    <n v="-18.11"/>
    <s v="S24_4258"/>
    <x v="32"/>
    <s v="011-4988555"/>
    <s v="Via Monte Bianco 34"/>
    <s v="Torino"/>
    <n v="10100"/>
    <s v="Italy"/>
    <s v="Accorti"/>
    <s v="Paolo"/>
    <x v="0"/>
  </r>
  <r>
    <n v="10276"/>
    <n v="21"/>
    <n v="70.78"/>
    <n v="11"/>
    <n v="1486.38"/>
    <x v="41"/>
    <n v="308"/>
    <x v="0"/>
    <x v="4"/>
    <n v="81"/>
    <n v="-10.219999999999999"/>
    <s v="S50_4713"/>
    <x v="33"/>
    <n v="6175557555"/>
    <s v="7635 Spinnaker Dr."/>
    <s v="Brickhaven"/>
    <n v="58339"/>
    <s v="USA"/>
    <s v="Barajas"/>
    <s v="Miguel"/>
    <x v="0"/>
  </r>
  <r>
    <n v="10275"/>
    <n v="21"/>
    <n v="102.56"/>
    <n v="2"/>
    <n v="2153.7600000000002"/>
    <x v="100"/>
    <n v="318"/>
    <x v="0"/>
    <x v="4"/>
    <n v="112"/>
    <n v="-9.4399999999999977"/>
    <s v="S24_1578"/>
    <x v="4"/>
    <s v="40.67.8555"/>
    <s v="67, rue des Cinquante Otages"/>
    <s v="Nantes"/>
    <n v="44000"/>
    <s v="France"/>
    <s v="Labrune"/>
    <s v="Janine"/>
    <x v="0"/>
  </r>
  <r>
    <n v="10273"/>
    <n v="21"/>
    <n v="65.34"/>
    <n v="7"/>
    <n v="1372.14"/>
    <x v="101"/>
    <n v="320"/>
    <x v="0"/>
    <x v="5"/>
    <n v="66"/>
    <n v="-0.65999999999999659"/>
    <s v="S700_1138"/>
    <x v="2"/>
    <s v="(02) 5554 67"/>
    <s v="Rue Joseph-Bens 532"/>
    <s v="Bruxelles"/>
    <s v="B-1180"/>
    <s v="Belgium"/>
    <s v="Dewey"/>
    <s v="Catherine"/>
    <x v="0"/>
  </r>
  <r>
    <n v="10273"/>
    <n v="21"/>
    <n v="102.2"/>
    <n v="14"/>
    <n v="2146.1999999999998"/>
    <x v="101"/>
    <n v="320"/>
    <x v="0"/>
    <x v="5"/>
    <n v="86"/>
    <n v="16.200000000000003"/>
    <s v="S700_1938"/>
    <x v="2"/>
    <s v="(02) 5554 67"/>
    <s v="Rue Joseph-Bens 532"/>
    <s v="Bruxelles"/>
    <s v="B-1180"/>
    <s v="Belgium"/>
    <s v="Dewey"/>
    <s v="Catherine"/>
    <x v="0"/>
  </r>
  <r>
    <n v="10107"/>
    <n v="21"/>
    <n v="233.59"/>
    <n v="9"/>
    <n v="4905.3900000000003"/>
    <x v="102"/>
    <n v="322"/>
    <x v="0"/>
    <x v="1"/>
    <n v="214"/>
    <n v="19.590000000000003"/>
    <s v="S10_1949"/>
    <x v="6"/>
    <s v="+61 2 9495 8555"/>
    <s v="Monitor Money Building, 815 Pacific Hwy"/>
    <s v="Chatswood"/>
    <n v="2067"/>
    <s v="Australia"/>
    <s v="Huxley"/>
    <s v="Adrian"/>
    <x v="1"/>
  </r>
  <r>
    <n v="10270"/>
    <n v="21"/>
    <n v="63.35"/>
    <n v="5"/>
    <n v="1330.35"/>
    <x v="102"/>
    <n v="322"/>
    <x v="0"/>
    <x v="2"/>
    <n v="64"/>
    <n v="-0.64999999999999858"/>
    <s v="S32_3522"/>
    <x v="6"/>
    <s v="+61 2 9495 8555"/>
    <s v="Monitor Money Building, 815 Pacific Hwy"/>
    <s v="Chatswood"/>
    <n v="2067"/>
    <s v="Australia"/>
    <s v="Huxley"/>
    <s v="Adrian"/>
    <x v="0"/>
  </r>
  <r>
    <n v="10266"/>
    <n v="21"/>
    <n v="120.31"/>
    <n v="6"/>
    <n v="2526.5100000000002"/>
    <x v="43"/>
    <n v="335"/>
    <x v="0"/>
    <x v="1"/>
    <n v="141"/>
    <n v="-20.689999999999998"/>
    <s v="S18_1129"/>
    <x v="7"/>
    <s v="0522-556555"/>
    <s v="Strada Provinciale 124"/>
    <s v="Reggio Emilia"/>
    <n v="42100"/>
    <s v="Italy"/>
    <s v="Moroni"/>
    <s v="Maurizio"/>
    <x v="0"/>
  </r>
  <r>
    <n v="10262"/>
    <n v="21"/>
    <n v="57.11"/>
    <n v="12"/>
    <n v="1199.31"/>
    <x v="103"/>
    <n v="347"/>
    <x v="5"/>
    <x v="3"/>
    <n v="49"/>
    <n v="8.11"/>
    <s v="S72_1253"/>
    <x v="11"/>
    <s v="(91) 555 94 44"/>
    <s v="C/ Moralzarzal, 86"/>
    <s v="Madrid"/>
    <n v="28034"/>
    <s v="Spain"/>
    <s v="Freyre"/>
    <s v="Diego"/>
    <x v="0"/>
  </r>
  <r>
    <n v="10258"/>
    <n v="21"/>
    <n v="59.87"/>
    <n v="4"/>
    <n v="1257.27"/>
    <x v="46"/>
    <n v="356"/>
    <x v="0"/>
    <x v="0"/>
    <n v="50"/>
    <n v="9.8699999999999974"/>
    <s v="S18_4668"/>
    <x v="8"/>
    <s v="+81 3 3584 0555"/>
    <s v="2-2-8 Roppongi"/>
    <s v="Minato-ku"/>
    <s v="106-0032"/>
    <s v="Japan"/>
    <s v="Shimamura"/>
    <s v="Akiko"/>
    <x v="0"/>
  </r>
  <r>
    <n v="10248"/>
    <n v="21"/>
    <n v="73.98"/>
    <n v="1"/>
    <n v="1553.58"/>
    <x v="49"/>
    <n v="395"/>
    <x v="5"/>
    <x v="5"/>
    <n v="86"/>
    <n v="-12.019999999999996"/>
    <s v="S18_3029"/>
    <x v="19"/>
    <n v="2125557818"/>
    <s v="897 Long Airport Avenue"/>
    <s v="NYC"/>
    <n v="10022"/>
    <s v="USA"/>
    <s v="Yu"/>
    <s v="Kwai"/>
    <x v="0"/>
  </r>
  <r>
    <n v="10245"/>
    <n v="21"/>
    <n v="113.82"/>
    <n v="3"/>
    <n v="2390.2199999999998"/>
    <x v="104"/>
    <n v="398"/>
    <x v="0"/>
    <x v="2"/>
    <n v="121"/>
    <n v="-7.1800000000000068"/>
    <s v="S18_4600"/>
    <x v="64"/>
    <n v="2035559545"/>
    <s v="567 North Pendale Street"/>
    <s v="New Haven"/>
    <n v="97823"/>
    <s v="USA"/>
    <s v="Murphy"/>
    <s v="Leslie"/>
    <x v="0"/>
  </r>
  <r>
    <n v="10241"/>
    <n v="21"/>
    <n v="119.46"/>
    <n v="11"/>
    <n v="2508.66"/>
    <x v="105"/>
    <n v="417"/>
    <x v="0"/>
    <x v="1"/>
    <n v="124"/>
    <n v="-4.5400000000000063"/>
    <s v="S18_1589"/>
    <x v="65"/>
    <s v="88.60.1555"/>
    <s v="24, place Kluber"/>
    <s v="Strasbourg"/>
    <n v="67000"/>
    <s v="France"/>
    <s v="Citeaux"/>
    <s v="Frederique"/>
    <x v="0"/>
  </r>
  <r>
    <n v="10241"/>
    <n v="21"/>
    <n v="40.25"/>
    <n v="10"/>
    <n v="845.25"/>
    <x v="105"/>
    <n v="417"/>
    <x v="0"/>
    <x v="1"/>
    <n v="50"/>
    <n v="-9.75"/>
    <s v="S24_1628"/>
    <x v="65"/>
    <s v="88.60.1555"/>
    <s v="24, place Kluber"/>
    <s v="Strasbourg"/>
    <n v="67000"/>
    <s v="France"/>
    <s v="Citeaux"/>
    <s v="Frederique"/>
    <x v="0"/>
  </r>
  <r>
    <n v="10107"/>
    <n v="21"/>
    <n v="93.28"/>
    <n v="5"/>
    <n v="1958.88"/>
    <x v="51"/>
    <n v="418"/>
    <x v="0"/>
    <x v="1"/>
    <n v="115"/>
    <n v="-21.72"/>
    <s v="S12_4675"/>
    <x v="37"/>
    <s v="981-443655"/>
    <s v="Torikatu 38"/>
    <s v="Oulu"/>
    <n v="90110"/>
    <s v="Finland"/>
    <s v="Koskitalo"/>
    <s v="Pirkko"/>
    <x v="0"/>
  </r>
  <r>
    <n v="10226"/>
    <n v="21"/>
    <n v="60.26"/>
    <n v="1"/>
    <n v="1265.46"/>
    <x v="106"/>
    <n v="466"/>
    <x v="0"/>
    <x v="1"/>
    <n v="73"/>
    <n v="-12.740000000000002"/>
    <s v="S24_1046"/>
    <x v="66"/>
    <n v="7605558146"/>
    <s v="361 Furth Circle"/>
    <s v="San Diego"/>
    <n v="91217"/>
    <s v="USA"/>
    <s v="Thompson"/>
    <s v="Valarie"/>
    <x v="0"/>
  </r>
  <r>
    <n v="10107"/>
    <n v="21"/>
    <n v="127.83"/>
    <n v="6"/>
    <n v="2684.43"/>
    <x v="107"/>
    <n v="470"/>
    <x v="0"/>
    <x v="1"/>
    <n v="115"/>
    <n v="12.829999999999998"/>
    <s v="S12_4675"/>
    <x v="28"/>
    <s v="0897-034555"/>
    <s v="Grenzacherweg 237"/>
    <s v="Gensve"/>
    <n v="1203"/>
    <s v="Switzerland"/>
    <s v="Holz"/>
    <s v="Michael"/>
    <x v="0"/>
  </r>
  <r>
    <n v="10223"/>
    <n v="21"/>
    <n v="117.87"/>
    <n v="7"/>
    <n v="2475.27"/>
    <x v="54"/>
    <n v="472"/>
    <x v="0"/>
    <x v="4"/>
    <n v="99"/>
    <n v="18.870000000000005"/>
    <s v="S32_1374"/>
    <x v="38"/>
    <s v="03 9520 4555"/>
    <s v="636 St Kilda Road"/>
    <s v="Melbourne"/>
    <n v="3004"/>
    <s v="Australia"/>
    <s v="Ferguson"/>
    <s v="Peter"/>
    <x v="0"/>
  </r>
  <r>
    <n v="10219"/>
    <n v="21"/>
    <n v="40.31"/>
    <n v="3"/>
    <n v="846.51"/>
    <x v="108"/>
    <n v="482"/>
    <x v="0"/>
    <x v="1"/>
    <n v="35"/>
    <n v="5.3100000000000023"/>
    <s v="S24_2840"/>
    <x v="50"/>
    <n v="4155554312"/>
    <s v="2793 Furth Circle"/>
    <s v="Brisbane"/>
    <n v="94217"/>
    <s v="USA"/>
    <s v="Taylor"/>
    <s v="Sue"/>
    <x v="0"/>
  </r>
  <r>
    <n v="10217"/>
    <n v="21"/>
    <n v="106.9"/>
    <n v="3"/>
    <n v="2244.9"/>
    <x v="109"/>
    <n v="488"/>
    <x v="0"/>
    <x v="2"/>
    <n v="96"/>
    <n v="10.900000000000006"/>
    <s v="S32_1268"/>
    <x v="0"/>
    <s v="+65 224 1555"/>
    <s v="Village Close - 106 Linden Road Sandown"/>
    <s v="Singapore"/>
    <n v="69045"/>
    <s v="Singapore"/>
    <s v="Victorino"/>
    <s v="Wendy"/>
    <x v="0"/>
  </r>
  <r>
    <n v="10214"/>
    <n v="21"/>
    <n v="62.96"/>
    <n v="6"/>
    <n v="1322.16"/>
    <x v="56"/>
    <n v="496"/>
    <x v="0"/>
    <x v="0"/>
    <n v="60"/>
    <n v="2.9600000000000009"/>
    <s v="S18_2248"/>
    <x v="40"/>
    <s v="(91) 555 22 82"/>
    <s v="C/ Araquil, 67"/>
    <s v="Madrid"/>
    <n v="28023"/>
    <s v="Spain"/>
    <s v="Sommer"/>
    <s v="MartÂ¡n"/>
    <x v="0"/>
  </r>
  <r>
    <n v="10211"/>
    <n v="21"/>
    <n v="63.72"/>
    <n v="11"/>
    <n v="1338.12"/>
    <x v="110"/>
    <n v="507"/>
    <x v="0"/>
    <x v="4"/>
    <n v="69"/>
    <n v="-5.2800000000000011"/>
    <s v="S24_2360"/>
    <x v="35"/>
    <s v="(1) 47.55.6555"/>
    <s v="25, rue Lauriston"/>
    <s v="Paris"/>
    <n v="75016"/>
    <s v="France"/>
    <s v="Perrier"/>
    <s v="Dominique"/>
    <x v="0"/>
  </r>
  <r>
    <n v="10210"/>
    <n v="21"/>
    <n v="78.55"/>
    <n v="12"/>
    <n v="1649.55"/>
    <x v="111"/>
    <n v="510"/>
    <x v="0"/>
    <x v="3"/>
    <n v="91"/>
    <n v="-12.450000000000003"/>
    <s v="S700_1691"/>
    <x v="67"/>
    <s v="+81 06 6342 5555"/>
    <s v="Dojima Avanza 4F, 1-6-20 Dojima, Kita-ku"/>
    <s v="Osaka"/>
    <s v="530-0003"/>
    <s v="Japan"/>
    <s v="Kentary"/>
    <s v="Mory"/>
    <x v="0"/>
  </r>
  <r>
    <n v="10206"/>
    <n v="21"/>
    <n v="53.33"/>
    <n v="4"/>
    <n v="1119.93"/>
    <x v="112"/>
    <n v="548"/>
    <x v="0"/>
    <x v="0"/>
    <n v="50"/>
    <n v="3.3299999999999983"/>
    <s v="S18_4668"/>
    <x v="60"/>
    <s v="(604) 555-3392"/>
    <s v="1900 Oak St."/>
    <s v="Vancouver"/>
    <s v="V3F 2K1"/>
    <s v="Canada"/>
    <s v="Tannamuri"/>
    <s v="Yoshi"/>
    <x v="0"/>
  </r>
  <r>
    <n v="10203"/>
    <n v="21"/>
    <n v="37"/>
    <n v="2"/>
    <n v="777"/>
    <x v="59"/>
    <n v="551"/>
    <x v="0"/>
    <x v="1"/>
    <n v="37"/>
    <n v="0"/>
    <s v="S24_2972"/>
    <x v="11"/>
    <s v="(91) 555 94 44"/>
    <s v="C/ Moralzarzal, 86"/>
    <s v="Madrid"/>
    <n v="28034"/>
    <s v="Spain"/>
    <s v="Freyre"/>
    <s v="Diego"/>
    <x v="0"/>
  </r>
  <r>
    <n v="10107"/>
    <n v="21"/>
    <n v="93.34"/>
    <n v="10"/>
    <n v="1960.14"/>
    <x v="113"/>
    <n v="558"/>
    <x v="0"/>
    <x v="2"/>
    <n v="116"/>
    <n v="-22.659999999999997"/>
    <s v="S18_1097"/>
    <x v="41"/>
    <s v="78.32.5555"/>
    <s v="2, rue du Commerce"/>
    <s v="Lyon"/>
    <n v="69004"/>
    <s v="France"/>
    <s v="Saveley"/>
    <s v="Mary"/>
    <x v="0"/>
  </r>
  <r>
    <n v="10193"/>
    <n v="21"/>
    <n v="149.6"/>
    <n v="14"/>
    <n v="3141.6"/>
    <x v="60"/>
    <n v="562"/>
    <x v="0"/>
    <x v="0"/>
    <n v="170"/>
    <n v="-20.400000000000006"/>
    <s v="S18_1749"/>
    <x v="10"/>
    <s v="61-9-3844-6555"/>
    <s v="7 Allen Street"/>
    <s v="Glen Waverly"/>
    <n v="3150"/>
    <s v="Australia"/>
    <s v="Connery"/>
    <s v="Sean"/>
    <x v="1"/>
  </r>
  <r>
    <n v="10107"/>
    <n v="21"/>
    <n v="182.9"/>
    <n v="3"/>
    <n v="3840.9"/>
    <x v="114"/>
    <n v="563"/>
    <x v="0"/>
    <x v="1"/>
    <n v="194"/>
    <n v="-11.099999999999994"/>
    <s v="S12_1099"/>
    <x v="25"/>
    <s v="0221-5554327"/>
    <s v="Mehrheimerstr. 369"/>
    <s v="Koln"/>
    <n v="50739"/>
    <s v="Germany"/>
    <s v="Pfalzheim"/>
    <s v="Henriette"/>
    <x v="1"/>
  </r>
  <r>
    <n v="10107"/>
    <n v="21"/>
    <n v="184.94"/>
    <n v="13"/>
    <n v="3883.74"/>
    <x v="61"/>
    <n v="569"/>
    <x v="0"/>
    <x v="1"/>
    <n v="207"/>
    <n v="-22.060000000000002"/>
    <s v="S12_1108"/>
    <x v="43"/>
    <n v="5085559555"/>
    <s v="4575 Hillside Dr."/>
    <s v="New Bedford"/>
    <n v="50553"/>
    <s v="USA"/>
    <s v="Tam"/>
    <s v="Wing C"/>
    <x v="1"/>
  </r>
  <r>
    <n v="10186"/>
    <n v="21"/>
    <n v="69.040000000000006"/>
    <n v="3"/>
    <n v="1449.84"/>
    <x v="61"/>
    <n v="569"/>
    <x v="0"/>
    <x v="0"/>
    <n v="65"/>
    <n v="4.0400000000000063"/>
    <s v="S24_3420"/>
    <x v="68"/>
    <s v="(171) 555-7555"/>
    <s v="120 Hanover Sq."/>
    <s v="London"/>
    <s v="WA1 1DP"/>
    <s v="UK"/>
    <s v="Hardy"/>
    <s v="Thomas"/>
    <x v="0"/>
  </r>
  <r>
    <n v="10185"/>
    <n v="21"/>
    <n v="54"/>
    <n v="3"/>
    <n v="1134"/>
    <x v="61"/>
    <n v="569"/>
    <x v="0"/>
    <x v="5"/>
    <n v="66"/>
    <n v="-12"/>
    <s v="S700_1138"/>
    <x v="43"/>
    <n v="5085559555"/>
    <s v="4575 Hillside Dr."/>
    <s v="New Bedford"/>
    <n v="50553"/>
    <s v="USA"/>
    <s v="Tam"/>
    <s v="Wing C"/>
    <x v="0"/>
  </r>
  <r>
    <n v="10107"/>
    <n v="21"/>
    <n v="96.84"/>
    <n v="7"/>
    <n v="2033.64"/>
    <x v="115"/>
    <n v="570"/>
    <x v="0"/>
    <x v="2"/>
    <n v="116"/>
    <n v="-19.159999999999997"/>
    <s v="S18_1097"/>
    <x v="69"/>
    <n v="2155554695"/>
    <s v="782 First Street"/>
    <s v="Philadelphia"/>
    <n v="71270"/>
    <s v="USA"/>
    <s v="Cervantes"/>
    <s v="Francisca"/>
    <x v="0"/>
  </r>
  <r>
    <n v="10183"/>
    <n v="21"/>
    <n v="116.24"/>
    <n v="2"/>
    <n v="2441.04"/>
    <x v="115"/>
    <n v="570"/>
    <x v="0"/>
    <x v="2"/>
    <n v="121"/>
    <n v="-4.7600000000000051"/>
    <s v="S18_4600"/>
    <x v="69"/>
    <n v="2155554695"/>
    <s v="782 First Street"/>
    <s v="Philadelphia"/>
    <n v="71270"/>
    <s v="USA"/>
    <s v="Cervantes"/>
    <s v="Francisca"/>
    <x v="0"/>
  </r>
  <r>
    <n v="10181"/>
    <n v="21"/>
    <n v="156.47999999999999"/>
    <n v="5"/>
    <n v="3286.08"/>
    <x v="62"/>
    <n v="571"/>
    <x v="0"/>
    <x v="1"/>
    <n v="142"/>
    <n v="14.47999999999999"/>
    <s v="S18_1984"/>
    <x v="44"/>
    <s v="+47 2267 3215"/>
    <s v="Drammen 121, PR 744 Sentrum"/>
    <s v="Bergen"/>
    <s v="N 5804"/>
    <s v="Norway"/>
    <s v="Oeztan"/>
    <s v="Veysel"/>
    <x v="1"/>
  </r>
  <r>
    <n v="10182"/>
    <n v="21"/>
    <n v="145.13"/>
    <n v="4"/>
    <n v="3047.73"/>
    <x v="62"/>
    <n v="571"/>
    <x v="0"/>
    <x v="0"/>
    <n v="168"/>
    <n v="-22.870000000000005"/>
    <s v="S18_2795"/>
    <x v="12"/>
    <n v="4155551450"/>
    <s v="5677 Strong St."/>
    <s v="San Rafael"/>
    <n v="97562"/>
    <s v="USA"/>
    <s v="Nelson"/>
    <s v="Valarie"/>
    <x v="1"/>
  </r>
  <r>
    <n v="10180"/>
    <n v="21"/>
    <n v="50.36"/>
    <n v="3"/>
    <n v="1057.56"/>
    <x v="116"/>
    <n v="572"/>
    <x v="0"/>
    <x v="4"/>
    <n v="62"/>
    <n v="-11.64"/>
    <s v="S18_3782"/>
    <x v="70"/>
    <s v="20.16.1555"/>
    <s v="184, chausse de Tournai"/>
    <s v="Lille"/>
    <n v="59000"/>
    <s v="France"/>
    <s v="Rance"/>
    <s v="Martine"/>
    <x v="0"/>
  </r>
  <r>
    <n v="10180"/>
    <n v="21"/>
    <n v="93.56"/>
    <n v="5"/>
    <n v="1964.76"/>
    <x v="116"/>
    <n v="572"/>
    <x v="0"/>
    <x v="4"/>
    <n v="81"/>
    <n v="12.560000000000002"/>
    <s v="S50_4713"/>
    <x v="70"/>
    <s v="20.16.1555"/>
    <s v="184, chausse de Tournai"/>
    <s v="Lille"/>
    <n v="59000"/>
    <s v="France"/>
    <s v="Rance"/>
    <s v="Martine"/>
    <x v="0"/>
  </r>
  <r>
    <n v="10178"/>
    <n v="21"/>
    <n v="72.12"/>
    <n v="11"/>
    <n v="1514.52"/>
    <x v="117"/>
    <n v="575"/>
    <x v="0"/>
    <x v="0"/>
    <n v="83"/>
    <n v="-10.879999999999995"/>
    <s v="S24_3816"/>
    <x v="71"/>
    <s v="61.77.6555"/>
    <s v="1 rue Alsace-Lorraine"/>
    <s v="Toulouse"/>
    <n v="31000"/>
    <s v="France"/>
    <s v="Roulet"/>
    <s v="Annette"/>
    <x v="0"/>
  </r>
  <r>
    <n v="10173"/>
    <n v="21"/>
    <n v="75.459999999999994"/>
    <n v="14"/>
    <n v="1584.66"/>
    <x v="118"/>
    <n v="578"/>
    <x v="0"/>
    <x v="0"/>
    <n v="92"/>
    <n v="-16.540000000000006"/>
    <s v="S18_4409"/>
    <x v="20"/>
    <s v="035-640555"/>
    <s v="Via Ludovico il Moro 22"/>
    <s v="Bergamo"/>
    <n v="24100"/>
    <s v="Italy"/>
    <s v="Rovelli"/>
    <s v="Giovanni"/>
    <x v="0"/>
  </r>
  <r>
    <n v="10168"/>
    <n v="21"/>
    <n v="70.959999999999994"/>
    <n v="9"/>
    <n v="1490.16"/>
    <x v="65"/>
    <n v="586"/>
    <x v="0"/>
    <x v="3"/>
    <n v="84"/>
    <n v="-13.040000000000006"/>
    <s v="S18_2581"/>
    <x v="46"/>
    <n v="6505556809"/>
    <s v="9408 Furth Circle"/>
    <s v="Burlingame"/>
    <n v="94217"/>
    <s v="USA"/>
    <s v="Hirano"/>
    <s v="Juri"/>
    <x v="0"/>
  </r>
  <r>
    <n v="10167"/>
    <n v="21"/>
    <n v="69.88"/>
    <n v="2"/>
    <n v="1467.48"/>
    <x v="66"/>
    <n v="591"/>
    <x v="5"/>
    <x v="3"/>
    <n v="68"/>
    <n v="1.8799999999999955"/>
    <s v="S24_2841"/>
    <x v="47"/>
    <s v="0695-34 6555"/>
    <s v="?kergatan 24"/>
    <s v="Boras"/>
    <s v="S-844 67"/>
    <s v="Sweden"/>
    <s v="Larsson"/>
    <s v="Maria"/>
    <x v="0"/>
  </r>
  <r>
    <n v="10107"/>
    <n v="21"/>
    <n v="168.42"/>
    <n v="2"/>
    <n v="3536.82"/>
    <x v="119"/>
    <n v="593"/>
    <x v="4"/>
    <x v="1"/>
    <n v="147"/>
    <n v="21.419999999999987"/>
    <s v="S10_4962"/>
    <x v="45"/>
    <s v="7675-3555"/>
    <s v="Kirchgasse 6"/>
    <s v="Graz"/>
    <n v="8010"/>
    <s v="Austria"/>
    <s v="Mendel"/>
    <s v="Roland"/>
    <x v="1"/>
  </r>
  <r>
    <n v="10107"/>
    <n v="21"/>
    <n v="231.44"/>
    <n v="1"/>
    <n v="4860.24"/>
    <x v="120"/>
    <n v="594"/>
    <x v="0"/>
    <x v="1"/>
    <n v="214"/>
    <n v="17.439999999999998"/>
    <s v="S10_1949"/>
    <x v="57"/>
    <n v="2125558493"/>
    <s v="5905 Pompton St."/>
    <s v="NYC"/>
    <n v="10022"/>
    <s v="USA"/>
    <s v="Hernandez"/>
    <s v="Maria"/>
    <x v="1"/>
  </r>
  <r>
    <n v="10151"/>
    <n v="21"/>
    <n v="177.81"/>
    <n v="7"/>
    <n v="3734.01"/>
    <x v="121"/>
    <n v="624"/>
    <x v="0"/>
    <x v="1"/>
    <n v="169"/>
    <n v="8.8100000000000023"/>
    <s v="S18_3232"/>
    <x v="37"/>
    <s v="981-443655"/>
    <s v="Torikatu 38"/>
    <s v="Oulu"/>
    <n v="90110"/>
    <s v="Finland"/>
    <s v="Koskitalo"/>
    <s v="Pirkko"/>
    <x v="1"/>
  </r>
  <r>
    <n v="10148"/>
    <n v="21"/>
    <n v="73.599999999999994"/>
    <n v="4"/>
    <n v="1545.6"/>
    <x v="122"/>
    <n v="634"/>
    <x v="0"/>
    <x v="1"/>
    <n v="90"/>
    <n v="-16.400000000000006"/>
    <s v="S24_2766"/>
    <x v="13"/>
    <s v="02 9936 8555"/>
    <s v="201 Miller Street"/>
    <s v="North Sydney"/>
    <n v="2060"/>
    <s v="Australia"/>
    <s v="O'Hara"/>
    <s v="Anna"/>
    <x v="0"/>
  </r>
  <r>
    <n v="10107"/>
    <n v="21"/>
    <n v="63.84"/>
    <n v="8"/>
    <n v="1340.64"/>
    <x v="123"/>
    <n v="640"/>
    <x v="0"/>
    <x v="1"/>
    <n v="79"/>
    <n v="-15.159999999999997"/>
    <s v="S12_3990"/>
    <x v="56"/>
    <n v="6175558555"/>
    <s v="7825 Douglas Av."/>
    <s v="Brickhaven"/>
    <n v="58339"/>
    <s v="USA"/>
    <s v="Nelson"/>
    <s v="Allen"/>
    <x v="0"/>
  </r>
  <r>
    <n v="10142"/>
    <n v="21"/>
    <n v="111.19"/>
    <n v="3"/>
    <n v="2334.9899999999998"/>
    <x v="124"/>
    <n v="667"/>
    <x v="0"/>
    <x v="5"/>
    <n v="100"/>
    <n v="11.189999999999998"/>
    <s v="S700_3505"/>
    <x v="12"/>
    <n v="4155551450"/>
    <s v="5677 Strong St."/>
    <s v="San Rafael"/>
    <n v="97562"/>
    <s v="USA"/>
    <s v="Nelson"/>
    <s v="Valarie"/>
    <x v="0"/>
  </r>
  <r>
    <n v="10107"/>
    <n v="21"/>
    <n v="101.91"/>
    <n v="5"/>
    <n v="2140.11"/>
    <x v="75"/>
    <n v="674"/>
    <x v="0"/>
    <x v="2"/>
    <n v="118"/>
    <n v="-16.090000000000003"/>
    <s v="S12_4473"/>
    <x v="53"/>
    <s v="+358 9 8045 555"/>
    <s v="Software Engineering Center, SEC Oy"/>
    <s v="Espoo"/>
    <s v="FIN-02271"/>
    <s v="Finland"/>
    <s v="Suominen"/>
    <s v="Kalle"/>
    <x v="0"/>
  </r>
  <r>
    <n v="10141"/>
    <n v="21"/>
    <n v="42.43"/>
    <n v="6"/>
    <n v="891.03"/>
    <x v="75"/>
    <n v="674"/>
    <x v="0"/>
    <x v="1"/>
    <n v="35"/>
    <n v="7.43"/>
    <s v="S24_2840"/>
    <x v="53"/>
    <s v="+358 9 8045 555"/>
    <s v="Software Engineering Center, SEC Oy"/>
    <s v="Espoo"/>
    <s v="FIN-02271"/>
    <s v="Finland"/>
    <s v="Suominen"/>
    <s v="Kalle"/>
    <x v="0"/>
  </r>
  <r>
    <n v="10131"/>
    <n v="21"/>
    <n v="132.46"/>
    <n v="4"/>
    <n v="2781.66"/>
    <x v="125"/>
    <n v="720"/>
    <x v="0"/>
    <x v="3"/>
    <n v="157"/>
    <n v="-24.539999999999992"/>
    <s v="S18_1662"/>
    <x v="72"/>
    <n v="2035554407"/>
    <s v="2440 Pompton St."/>
    <s v="Glendale"/>
    <n v="97561"/>
    <s v="USA"/>
    <s v="Lewis"/>
    <s v="Dan"/>
    <x v="0"/>
  </r>
  <r>
    <n v="10131"/>
    <n v="21"/>
    <n v="41.71"/>
    <n v="7"/>
    <n v="875.91"/>
    <x v="125"/>
    <n v="720"/>
    <x v="0"/>
    <x v="3"/>
    <n v="49"/>
    <n v="-7.2899999999999991"/>
    <s v="S72_1253"/>
    <x v="72"/>
    <n v="2035554407"/>
    <s v="2440 Pompton St."/>
    <s v="Glendale"/>
    <n v="97561"/>
    <s v="USA"/>
    <s v="Lewis"/>
    <s v="Dan"/>
    <x v="0"/>
  </r>
  <r>
    <n v="10107"/>
    <n v="21"/>
    <n v="116.17"/>
    <n v="8"/>
    <n v="2439.5700000000002"/>
    <x v="126"/>
    <n v="739"/>
    <x v="0"/>
    <x v="2"/>
    <n v="136"/>
    <n v="-19.829999999999998"/>
    <s v="S12_1666"/>
    <x v="40"/>
    <s v="(91) 555 22 82"/>
    <s v="C/ Araquil, 67"/>
    <s v="Madrid"/>
    <n v="28023"/>
    <s v="Spain"/>
    <s v="Sommer"/>
    <s v="MartÂ¡n"/>
    <x v="0"/>
  </r>
  <r>
    <n v="10124"/>
    <n v="21"/>
    <n v="136"/>
    <n v="6"/>
    <n v="2856"/>
    <x v="127"/>
    <n v="746"/>
    <x v="0"/>
    <x v="0"/>
    <n v="170"/>
    <n v="-34"/>
    <s v="S18_1749"/>
    <x v="73"/>
    <n v="7025551838"/>
    <s v="8489 Strong St."/>
    <s v="Las Vegas"/>
    <n v="83030"/>
    <s v="USA"/>
    <s v="King"/>
    <s v="Sue"/>
    <x v="0"/>
  </r>
  <r>
    <n v="10122"/>
    <n v="21"/>
    <n v="73.17"/>
    <n v="13"/>
    <n v="1536.57"/>
    <x v="80"/>
    <n v="759"/>
    <x v="0"/>
    <x v="1"/>
    <n v="80"/>
    <n v="-6.8299999999999983"/>
    <s v="S18_3278"/>
    <x v="15"/>
    <s v="91.24.4555"/>
    <s v="12, rue des Bouchers"/>
    <s v="Marseille"/>
    <n v="13008"/>
    <s v="France"/>
    <s v="Lebihan"/>
    <s v="Laurence"/>
    <x v="0"/>
  </r>
  <r>
    <n v="10122"/>
    <n v="21"/>
    <n v="117.59"/>
    <n v="12"/>
    <n v="2469.39"/>
    <x v="80"/>
    <n v="759"/>
    <x v="0"/>
    <x v="1"/>
    <n v="146"/>
    <n v="-28.409999999999997"/>
    <s v="S18_3482"/>
    <x v="15"/>
    <s v="91.24.4555"/>
    <s v="12, rue des Bouchers"/>
    <s v="Marseille"/>
    <n v="13008"/>
    <s v="France"/>
    <s v="Lebihan"/>
    <s v="Laurence"/>
    <x v="0"/>
  </r>
  <r>
    <n v="10119"/>
    <n v="21"/>
    <n v="89.46"/>
    <n v="9"/>
    <n v="1878.66"/>
    <x v="81"/>
    <n v="767"/>
    <x v="0"/>
    <x v="5"/>
    <n v="86"/>
    <n v="3.4599999999999937"/>
    <s v="S18_3029"/>
    <x v="3"/>
    <s v="6562-9555"/>
    <s v="Geislweg 14"/>
    <s v="Salzburg"/>
    <n v="5020"/>
    <s v="Austria"/>
    <s v="Pipps"/>
    <s v="Georg"/>
    <x v="0"/>
  </r>
  <r>
    <n v="10117"/>
    <n v="21"/>
    <n v="95.8"/>
    <n v="7"/>
    <n v="2011.8"/>
    <x v="128"/>
    <n v="779"/>
    <x v="0"/>
    <x v="6"/>
    <n v="100"/>
    <n v="-4.2000000000000028"/>
    <s v="S18_3259"/>
    <x v="49"/>
    <s v="+65 221 7555"/>
    <s v="Bronz Sok., Bronz Apt. 3/6 Tesvikiye"/>
    <s v="Singapore"/>
    <n v="79903"/>
    <s v="Singapore"/>
    <s v="Natividad"/>
    <s v="Eric"/>
    <x v="0"/>
  </r>
  <r>
    <n v="10117"/>
    <n v="21"/>
    <n v="49.21"/>
    <n v="11"/>
    <n v="1033.4100000000001"/>
    <x v="128"/>
    <n v="779"/>
    <x v="0"/>
    <x v="6"/>
    <n v="58"/>
    <n v="-8.7899999999999991"/>
    <s v="S50_1514"/>
    <x v="49"/>
    <s v="+65 221 7555"/>
    <s v="Bronz Sok., Bronz Apt. 3/6 Tesvikiye"/>
    <s v="Singapore"/>
    <n v="79903"/>
    <s v="Singapore"/>
    <s v="Natividad"/>
    <s v="Eric"/>
    <x v="0"/>
  </r>
  <r>
    <n v="10114"/>
    <n v="21"/>
    <n v="139.29"/>
    <n v="5"/>
    <n v="2925.09"/>
    <x v="129"/>
    <n v="794"/>
    <x v="0"/>
    <x v="2"/>
    <n v="127"/>
    <n v="12.289999999999992"/>
    <s v="S24_2300"/>
    <x v="58"/>
    <s v="(1) 42.34.2555"/>
    <s v="265, boulevard Charonne"/>
    <s v="Paris"/>
    <n v="75012"/>
    <s v="France"/>
    <s v="Bertrand"/>
    <s v="Marie"/>
    <x v="0"/>
  </r>
  <r>
    <n v="10107"/>
    <n v="21"/>
    <n v="162.63999999999999"/>
    <n v="2"/>
    <n v="3415.44"/>
    <x v="130"/>
    <n v="800"/>
    <x v="0"/>
    <x v="2"/>
    <n v="136"/>
    <n v="26.639999999999986"/>
    <s v="S12_1666"/>
    <x v="12"/>
    <n v="4155551450"/>
    <s v="5677 Strong St."/>
    <s v="San Rafael"/>
    <n v="97562"/>
    <s v="USA"/>
    <s v="Nelson"/>
    <s v="Valarie"/>
    <x v="1"/>
  </r>
  <r>
    <n v="10107"/>
    <n v="21"/>
    <n v="144.6"/>
    <n v="1"/>
    <n v="3036.6"/>
    <x v="83"/>
    <n v="833"/>
    <x v="0"/>
    <x v="4"/>
    <n v="150"/>
    <n v="-5.4000000000000057"/>
    <s v="S12_2823"/>
    <x v="19"/>
    <n v="2125557818"/>
    <s v="897 Long Airport Avenue"/>
    <s v="NYC"/>
    <n v="10022"/>
    <s v="USA"/>
    <s v="Yu"/>
    <s v="Kwai"/>
    <x v="1"/>
  </r>
  <r>
    <n v="10416"/>
    <n v="22"/>
    <n v="111.69"/>
    <n v="11"/>
    <n v="2457.1799999999998"/>
    <x v="7"/>
    <n v="26"/>
    <x v="0"/>
    <x v="3"/>
    <n v="99"/>
    <n v="12.689999999999998"/>
    <s v="S700_2466"/>
    <x v="7"/>
    <s v="0522-556555"/>
    <s v="Strada Provinciale 124"/>
    <s v="Reggio Emilia"/>
    <n v="42100"/>
    <s v="Italy"/>
    <s v="Moroni"/>
    <s v="Maurizio"/>
    <x v="0"/>
  </r>
  <r>
    <n v="10107"/>
    <n v="22"/>
    <n v="153.99"/>
    <n v="1"/>
    <n v="3387.78"/>
    <x v="131"/>
    <n v="31"/>
    <x v="0"/>
    <x v="1"/>
    <n v="173"/>
    <n v="-19.009999999999991"/>
    <s v="S12_3891"/>
    <x v="74"/>
    <n v="2035552570"/>
    <s v="25593 South Bay Ln."/>
    <s v="Bridgewater"/>
    <n v="97562"/>
    <s v="USA"/>
    <s v="King"/>
    <s v="Julie"/>
    <x v="1"/>
  </r>
  <r>
    <n v="10398"/>
    <n v="22"/>
    <n v="67.41"/>
    <n v="4"/>
    <n v="1483.02"/>
    <x v="132"/>
    <n v="66"/>
    <x v="0"/>
    <x v="0"/>
    <n v="68"/>
    <n v="-0.59000000000000341"/>
    <s v="S32_4289"/>
    <x v="75"/>
    <s v="26.47.1555"/>
    <s v="59 rue de l'Abbaye"/>
    <s v="Reims"/>
    <n v="51100"/>
    <s v="France"/>
    <s v="Henriot"/>
    <s v="Paul"/>
    <x v="0"/>
  </r>
  <r>
    <n v="10398"/>
    <n v="22"/>
    <n v="86.76"/>
    <n v="8"/>
    <n v="1908.72"/>
    <x v="132"/>
    <n v="66"/>
    <x v="0"/>
    <x v="3"/>
    <n v="99"/>
    <n v="-12.239999999999995"/>
    <s v="S700_2466"/>
    <x v="75"/>
    <s v="26.47.1555"/>
    <s v="59 rue de l'Abbaye"/>
    <s v="Reims"/>
    <n v="51100"/>
    <s v="France"/>
    <s v="Henriot"/>
    <s v="Paul"/>
    <x v="0"/>
  </r>
  <r>
    <n v="10397"/>
    <n v="22"/>
    <n v="66.5"/>
    <n v="4"/>
    <n v="1463"/>
    <x v="133"/>
    <n v="68"/>
    <x v="0"/>
    <x v="5"/>
    <n v="72"/>
    <n v="-5.5"/>
    <s v="S700_2610"/>
    <x v="71"/>
    <s v="61.77.6555"/>
    <s v="1 rue Alsace-Lorraine"/>
    <s v="Toulouse"/>
    <n v="31000"/>
    <s v="France"/>
    <s v="Roulet"/>
    <s v="Annette"/>
    <x v="0"/>
  </r>
  <r>
    <n v="10394"/>
    <n v="22"/>
    <n v="152.41"/>
    <n v="5"/>
    <n v="3353.02"/>
    <x v="134"/>
    <n v="81"/>
    <x v="0"/>
    <x v="1"/>
    <n v="169"/>
    <n v="-16.590000000000003"/>
    <s v="S18_3232"/>
    <x v="11"/>
    <s v="(91) 555 94 44"/>
    <s v="C/ Moralzarzal, 86"/>
    <s v="Madrid"/>
    <n v="28034"/>
    <s v="Spain"/>
    <s v="Freyre"/>
    <s v="Diego"/>
    <x v="1"/>
  </r>
  <r>
    <n v="10390"/>
    <n v="22"/>
    <n v="158.69"/>
    <n v="13"/>
    <n v="3491.18"/>
    <x v="135"/>
    <n v="92"/>
    <x v="0"/>
    <x v="4"/>
    <n v="81"/>
    <n v="77.69"/>
    <s v="S50_4713"/>
    <x v="12"/>
    <n v="4155551450"/>
    <s v="5677 Strong St."/>
    <s v="San Rafael"/>
    <n v="97562"/>
    <s v="USA"/>
    <s v="Nelson"/>
    <s v="Valarie"/>
    <x v="1"/>
  </r>
  <r>
    <n v="10386"/>
    <n v="22"/>
    <n v="57.55"/>
    <n v="6"/>
    <n v="1266.0999999999999"/>
    <x v="86"/>
    <n v="95"/>
    <x v="4"/>
    <x v="0"/>
    <n v="105"/>
    <n v="-47.45"/>
    <s v="S18_3856"/>
    <x v="11"/>
    <s v="(91) 555 94 44"/>
    <s v="C/ Moralzarzal, 86"/>
    <s v="Madrid"/>
    <n v="28034"/>
    <s v="Spain"/>
    <s v="Freyre"/>
    <s v="Diego"/>
    <x v="0"/>
  </r>
  <r>
    <n v="10383"/>
    <n v="22"/>
    <n v="91.76"/>
    <n v="2"/>
    <n v="2018.72"/>
    <x v="87"/>
    <n v="105"/>
    <x v="0"/>
    <x v="1"/>
    <n v="57"/>
    <n v="34.760000000000005"/>
    <s v="S24_1444"/>
    <x v="11"/>
    <s v="(91) 555 94 44"/>
    <s v="C/ Moralzarzal, 86"/>
    <s v="Madrid"/>
    <n v="28034"/>
    <s v="Spain"/>
    <s v="Freyre"/>
    <s v="Diego"/>
    <x v="0"/>
  </r>
  <r>
    <n v="10378"/>
    <n v="22"/>
    <n v="112"/>
    <n v="4"/>
    <n v="2464"/>
    <x v="136"/>
    <n v="117"/>
    <x v="0"/>
    <x v="1"/>
    <n v="80"/>
    <n v="32"/>
    <s v="S18_3278"/>
    <x v="11"/>
    <s v="(91) 555 94 44"/>
    <s v="C/ Moralzarzal, 86"/>
    <s v="Madrid"/>
    <n v="28034"/>
    <s v="Spain"/>
    <s v="Freyre"/>
    <s v="Diego"/>
    <x v="0"/>
  </r>
  <r>
    <n v="10107"/>
    <n v="22"/>
    <n v="174.29"/>
    <n v="1"/>
    <n v="3834.38"/>
    <x v="137"/>
    <n v="125"/>
    <x v="0"/>
    <x v="4"/>
    <n v="193"/>
    <n v="-18.710000000000008"/>
    <s v="S10_4698"/>
    <x v="76"/>
    <s v="61-7-3844-6555"/>
    <s v="31 Duncan St. West End"/>
    <s v="South Brisbane"/>
    <n v="4101"/>
    <s v="Australia"/>
    <s v="Calaghan"/>
    <s v="Tony"/>
    <x v="1"/>
  </r>
  <r>
    <n v="10374"/>
    <n v="22"/>
    <n v="53.3"/>
    <n v="4"/>
    <n v="1172.5999999999999"/>
    <x v="137"/>
    <n v="125"/>
    <x v="0"/>
    <x v="4"/>
    <n v="60"/>
    <n v="-6.7000000000000028"/>
    <s v="S18_2625"/>
    <x v="76"/>
    <s v="61-7-3844-6555"/>
    <s v="31 Duncan St. West End"/>
    <s v="South Brisbane"/>
    <n v="4101"/>
    <s v="Australia"/>
    <s v="Calaghan"/>
    <s v="Tony"/>
    <x v="0"/>
  </r>
  <r>
    <n v="10373"/>
    <n v="22"/>
    <n v="86.74"/>
    <n v="5"/>
    <n v="1908.28"/>
    <x v="138"/>
    <n v="126"/>
    <x v="0"/>
    <x v="5"/>
    <n v="86"/>
    <n v="0.73999999999999488"/>
    <s v="S18_3029"/>
    <x v="37"/>
    <s v="981-443655"/>
    <s v="Torikatu 38"/>
    <s v="Oulu"/>
    <n v="90110"/>
    <s v="Finland"/>
    <s v="Koskitalo"/>
    <s v="Pirkko"/>
    <x v="0"/>
  </r>
  <r>
    <n v="10370"/>
    <n v="22"/>
    <n v="179.5"/>
    <n v="5"/>
    <n v="3949"/>
    <x v="15"/>
    <n v="137"/>
    <x v="0"/>
    <x v="2"/>
    <n v="122"/>
    <n v="57.5"/>
    <s v="S18_2319"/>
    <x v="13"/>
    <s v="02 9936 8555"/>
    <s v="201 Miller Street"/>
    <s v="North Sydney"/>
    <n v="2060"/>
    <s v="Australia"/>
    <s v="O'Hara"/>
    <s v="Anna"/>
    <x v="1"/>
  </r>
  <r>
    <n v="10370"/>
    <n v="22"/>
    <n v="96.86"/>
    <n v="7"/>
    <n v="2130.92"/>
    <x v="15"/>
    <n v="137"/>
    <x v="0"/>
    <x v="2"/>
    <n v="60"/>
    <n v="36.86"/>
    <s v="S18_2432"/>
    <x v="13"/>
    <s v="02 9936 8555"/>
    <s v="201 Miller Street"/>
    <s v="North Sydney"/>
    <n v="2060"/>
    <s v="Australia"/>
    <s v="O'Hara"/>
    <s v="Anna"/>
    <x v="0"/>
  </r>
  <r>
    <n v="10365"/>
    <n v="22"/>
    <n v="155.69"/>
    <n v="3"/>
    <n v="3425.18"/>
    <x v="139"/>
    <n v="150"/>
    <x v="0"/>
    <x v="4"/>
    <n v="102"/>
    <n v="53.69"/>
    <s v="S32_4485"/>
    <x v="43"/>
    <n v="5085559555"/>
    <s v="4575 Hillside Dr."/>
    <s v="New Bedford"/>
    <n v="50553"/>
    <s v="USA"/>
    <s v="Tam"/>
    <s v="Wing C"/>
    <x v="1"/>
  </r>
  <r>
    <n v="10363"/>
    <n v="22"/>
    <n v="167.57"/>
    <n v="7"/>
    <n v="3686.54"/>
    <x v="90"/>
    <n v="151"/>
    <x v="0"/>
    <x v="1"/>
    <n v="77"/>
    <n v="90.57"/>
    <s v="S18_1889"/>
    <x v="53"/>
    <s v="+358 9 8045 555"/>
    <s v="Software Engineering Center, SEC Oy"/>
    <s v="Espoo"/>
    <s v="FIN-02271"/>
    <s v="Finland"/>
    <s v="Suominen"/>
    <s v="Kalle"/>
    <x v="1"/>
  </r>
  <r>
    <n v="10107"/>
    <n v="22"/>
    <n v="166.55"/>
    <n v="4"/>
    <n v="3664.1"/>
    <x v="140"/>
    <n v="152"/>
    <x v="0"/>
    <x v="4"/>
    <n v="193"/>
    <n v="-26.449999999999989"/>
    <s v="S10_4698"/>
    <x v="46"/>
    <n v="6505556809"/>
    <s v="9408 Furth Circle"/>
    <s v="Burlingame"/>
    <n v="94217"/>
    <s v="USA"/>
    <s v="Hirano"/>
    <s v="Juri"/>
    <x v="1"/>
  </r>
  <r>
    <n v="10107"/>
    <n v="22"/>
    <n v="176.23"/>
    <n v="1"/>
    <n v="3877.06"/>
    <x v="140"/>
    <n v="152"/>
    <x v="0"/>
    <x v="4"/>
    <n v="150"/>
    <n v="26.22999999999999"/>
    <s v="S12_2823"/>
    <x v="46"/>
    <n v="6505556809"/>
    <s v="9408 Furth Circle"/>
    <s v="Burlingame"/>
    <n v="94217"/>
    <s v="USA"/>
    <s v="Hirano"/>
    <s v="Juri"/>
    <x v="1"/>
  </r>
  <r>
    <n v="10359"/>
    <n v="22"/>
    <n v="118.32"/>
    <n v="7"/>
    <n v="2603.04"/>
    <x v="141"/>
    <n v="173"/>
    <x v="0"/>
    <x v="1"/>
    <n v="118"/>
    <n v="0.31999999999999318"/>
    <s v="S24_4048"/>
    <x v="75"/>
    <s v="26.47.1555"/>
    <s v="59 rue de l'Abbaye"/>
    <s v="Reims"/>
    <n v="51100"/>
    <s v="France"/>
    <s v="Henriot"/>
    <s v="Paul"/>
    <x v="0"/>
  </r>
  <r>
    <n v="10359"/>
    <n v="22"/>
    <n v="195.51"/>
    <n v="1"/>
    <n v="4301.22"/>
    <x v="141"/>
    <n v="173"/>
    <x v="0"/>
    <x v="6"/>
    <n v="62"/>
    <n v="133.51"/>
    <s v="S32_3207"/>
    <x v="75"/>
    <s v="26.47.1555"/>
    <s v="59 rue de l'Abbaye"/>
    <s v="Reims"/>
    <n v="51100"/>
    <s v="France"/>
    <s v="Henriot"/>
    <s v="Paul"/>
    <x v="1"/>
  </r>
  <r>
    <n v="10356"/>
    <n v="22"/>
    <n v="72.41"/>
    <n v="6"/>
    <n v="1593.02"/>
    <x v="142"/>
    <n v="179"/>
    <x v="0"/>
    <x v="0"/>
    <n v="53"/>
    <n v="19.409999999999997"/>
    <s v="S18_1367"/>
    <x v="54"/>
    <s v="+33 1 46 62 7555"/>
    <s v="27 rue du Colonel Pierre Avia"/>
    <s v="Paris"/>
    <n v="75508"/>
    <s v="France"/>
    <s v="Da Cunha"/>
    <s v="Daniel"/>
    <x v="0"/>
  </r>
  <r>
    <n v="10352"/>
    <n v="22"/>
    <n v="75.510000000000005"/>
    <n v="1"/>
    <n v="1661.22"/>
    <x v="19"/>
    <n v="185"/>
    <x v="0"/>
    <x v="3"/>
    <n v="74"/>
    <n v="1.5100000000000051"/>
    <s v="S700_4002"/>
    <x v="77"/>
    <n v="6175558428"/>
    <s v="16780 Pompton St."/>
    <s v="Brickhaven"/>
    <n v="58339"/>
    <s v="USA"/>
    <s v="Taylor"/>
    <s v="Leslie"/>
    <x v="0"/>
  </r>
  <r>
    <n v="10346"/>
    <n v="22"/>
    <n v="97.44"/>
    <n v="4"/>
    <n v="2143.6799999999998"/>
    <x v="91"/>
    <n v="189"/>
    <x v="0"/>
    <x v="0"/>
    <n v="41"/>
    <n v="56.44"/>
    <s v="S24_3969"/>
    <x v="73"/>
    <n v="7025551838"/>
    <s v="8489 Strong St."/>
    <s v="Las Vegas"/>
    <n v="83030"/>
    <s v="USA"/>
    <s v="King"/>
    <s v="Sue"/>
    <x v="0"/>
  </r>
  <r>
    <n v="10342"/>
    <n v="22"/>
    <n v="143.66999999999999"/>
    <n v="3"/>
    <n v="3160.74"/>
    <x v="143"/>
    <n v="194"/>
    <x v="0"/>
    <x v="1"/>
    <n v="142"/>
    <n v="1.6699999999999875"/>
    <s v="S18_1984"/>
    <x v="38"/>
    <s v="03 9520 4555"/>
    <s v="636 St Kilda Road"/>
    <s v="Melbourne"/>
    <n v="3004"/>
    <s v="Australia"/>
    <s v="Ferguson"/>
    <s v="Peter"/>
    <x v="1"/>
  </r>
  <r>
    <n v="10339"/>
    <n v="22"/>
    <n v="128.02000000000001"/>
    <n v="5"/>
    <n v="2816.44"/>
    <x v="92"/>
    <n v="195"/>
    <x v="0"/>
    <x v="5"/>
    <n v="66"/>
    <n v="62.02000000000001"/>
    <s v="S700_1138"/>
    <x v="8"/>
    <s v="+81 3 3584 0555"/>
    <s v="2-2-8 Roppongi"/>
    <s v="Minato-ku"/>
    <s v="106-0032"/>
    <s v="Japan"/>
    <s v="Shimamura"/>
    <s v="Akiko"/>
    <x v="0"/>
  </r>
  <r>
    <n v="10107"/>
    <n v="22"/>
    <n v="102.32"/>
    <n v="10"/>
    <n v="2251.04"/>
    <x v="29"/>
    <n v="214"/>
    <x v="0"/>
    <x v="2"/>
    <n v="116"/>
    <n v="-13.680000000000007"/>
    <s v="S18_1097"/>
    <x v="23"/>
    <n v="6035558647"/>
    <s v="2304 Long Airport Avenue"/>
    <s v="Nashua"/>
    <n v="62005"/>
    <s v="USA"/>
    <s v="Young"/>
    <s v="Valarie"/>
    <x v="0"/>
  </r>
  <r>
    <n v="10319"/>
    <n v="22"/>
    <n v="119.4"/>
    <n v="8"/>
    <n v="2626.8"/>
    <x v="144"/>
    <n v="215"/>
    <x v="0"/>
    <x v="4"/>
    <n v="102"/>
    <n v="17.400000000000006"/>
    <s v="S32_4485"/>
    <x v="78"/>
    <n v="2125551957"/>
    <s v="5290 North Pendale Street"/>
    <s v="NYC"/>
    <n v="10022"/>
    <s v="USA"/>
    <s v="Kuo"/>
    <s v="Kee"/>
    <x v="0"/>
  </r>
  <r>
    <n v="10107"/>
    <n v="22"/>
    <n v="122.4"/>
    <n v="9"/>
    <n v="2692.8"/>
    <x v="33"/>
    <n v="235"/>
    <x v="0"/>
    <x v="1"/>
    <n v="136"/>
    <n v="-13.599999999999994"/>
    <s v="S10_4757"/>
    <x v="69"/>
    <n v="2155554695"/>
    <s v="782 First Street"/>
    <s v="Philadelphia"/>
    <n v="71270"/>
    <s v="USA"/>
    <s v="Cervantes"/>
    <s v="Francisca"/>
    <x v="0"/>
  </r>
  <r>
    <n v="10307"/>
    <n v="22"/>
    <n v="71.67"/>
    <n v="3"/>
    <n v="1576.74"/>
    <x v="33"/>
    <n v="235"/>
    <x v="0"/>
    <x v="0"/>
    <n v="65"/>
    <n v="6.6700000000000017"/>
    <s v="S24_3420"/>
    <x v="69"/>
    <n v="2155554695"/>
    <s v="782 First Street"/>
    <s v="Philadelphia"/>
    <n v="71270"/>
    <s v="USA"/>
    <s v="Cervantes"/>
    <s v="Francisca"/>
    <x v="0"/>
  </r>
  <r>
    <n v="10307"/>
    <n v="22"/>
    <n v="91.41"/>
    <n v="8"/>
    <n v="2011.02"/>
    <x v="33"/>
    <n v="235"/>
    <x v="0"/>
    <x v="0"/>
    <n v="83"/>
    <n v="8.4099999999999966"/>
    <s v="S24_3816"/>
    <x v="69"/>
    <n v="2155554695"/>
    <s v="782 First Street"/>
    <s v="Philadelphia"/>
    <n v="71270"/>
    <s v="USA"/>
    <s v="Cervantes"/>
    <s v="Francisca"/>
    <x v="0"/>
  </r>
  <r>
    <n v="10305"/>
    <n v="22"/>
    <n v="99.29"/>
    <n v="14"/>
    <n v="2184.38"/>
    <x v="145"/>
    <n v="236"/>
    <x v="0"/>
    <x v="2"/>
    <n v="121"/>
    <n v="-21.709999999999994"/>
    <s v="S18_4600"/>
    <x v="29"/>
    <n v="6175558555"/>
    <s v="39323 Spinnaker Dr."/>
    <s v="Cambridge"/>
    <n v="51247"/>
    <s v="USA"/>
    <s v="Hernandez"/>
    <s v="Marta"/>
    <x v="0"/>
  </r>
  <r>
    <n v="10296"/>
    <n v="22"/>
    <n v="84.7"/>
    <n v="12"/>
    <n v="1863.4"/>
    <x v="96"/>
    <n v="265"/>
    <x v="0"/>
    <x v="0"/>
    <n v="105"/>
    <n v="-20.299999999999997"/>
    <s v="S18_3856"/>
    <x v="62"/>
    <s v="+49 89 61 08 9555"/>
    <s v="Hansastr. 15"/>
    <s v="Munich"/>
    <n v="80686"/>
    <s v="Germany"/>
    <s v="Donnermeyer"/>
    <s v="Michael"/>
    <x v="0"/>
  </r>
  <r>
    <n v="10296"/>
    <n v="22"/>
    <n v="77.150000000000006"/>
    <n v="14"/>
    <n v="1697.3"/>
    <x v="96"/>
    <n v="265"/>
    <x v="0"/>
    <x v="0"/>
    <n v="83"/>
    <n v="-5.8499999999999943"/>
    <s v="S24_3816"/>
    <x v="62"/>
    <s v="+49 89 61 08 9555"/>
    <s v="Hansastr. 15"/>
    <s v="Munich"/>
    <n v="80686"/>
    <s v="Germany"/>
    <s v="Donnermeyer"/>
    <s v="Michael"/>
    <x v="0"/>
  </r>
  <r>
    <n v="10296"/>
    <n v="22"/>
    <n v="80.8"/>
    <n v="3"/>
    <n v="1777.6"/>
    <x v="96"/>
    <n v="265"/>
    <x v="0"/>
    <x v="3"/>
    <n v="80"/>
    <n v="0.79999999999999716"/>
    <s v="S700_3167"/>
    <x v="62"/>
    <s v="+49 89 61 08 9555"/>
    <s v="Hansastr. 15"/>
    <s v="Munich"/>
    <n v="80686"/>
    <s v="Germany"/>
    <s v="Donnermeyer"/>
    <s v="Michael"/>
    <x v="0"/>
  </r>
  <r>
    <n v="10293"/>
    <n v="22"/>
    <n v="109.92"/>
    <n v="6"/>
    <n v="2418.2399999999998"/>
    <x v="97"/>
    <n v="271"/>
    <x v="0"/>
    <x v="6"/>
    <n v="100"/>
    <n v="9.9200000000000017"/>
    <s v="S18_3259"/>
    <x v="32"/>
    <s v="011-4988555"/>
    <s v="Via Monte Bianco 34"/>
    <s v="Torino"/>
    <n v="10100"/>
    <s v="Italy"/>
    <s v="Accorti"/>
    <s v="Paolo"/>
    <x v="0"/>
  </r>
  <r>
    <n v="10284"/>
    <n v="22"/>
    <n v="105.04"/>
    <n v="3"/>
    <n v="2310.88"/>
    <x v="99"/>
    <n v="289"/>
    <x v="0"/>
    <x v="3"/>
    <n v="109"/>
    <n v="-3.9599999999999937"/>
    <s v="S24_1785"/>
    <x v="63"/>
    <s v="+47 2212 1555"/>
    <s v="Drammensveien 126 A, PB 744 Sentrum"/>
    <s v="Oslo"/>
    <s v="N 0106"/>
    <s v="Norway"/>
    <s v="Klaeboe"/>
    <s v="Jan"/>
    <x v="0"/>
  </r>
  <r>
    <n v="10283"/>
    <n v="22"/>
    <n v="88.15"/>
    <n v="10"/>
    <n v="1939.3"/>
    <x v="38"/>
    <n v="290"/>
    <x v="0"/>
    <x v="5"/>
    <n v="100"/>
    <n v="-11.849999999999994"/>
    <s v="S700_3505"/>
    <x v="30"/>
    <s v="(604) 555-4555"/>
    <s v="23 Tsawassen Blvd."/>
    <s v="Tsawassen"/>
    <s v="T2F 8M4"/>
    <s v="Canada"/>
    <s v="Lincoln"/>
    <s v="Elizabeth"/>
    <x v="0"/>
  </r>
  <r>
    <n v="10280"/>
    <n v="22"/>
    <n v="202.5"/>
    <n v="10"/>
    <n v="4455"/>
    <x v="40"/>
    <n v="293"/>
    <x v="0"/>
    <x v="0"/>
    <n v="168"/>
    <n v="34.5"/>
    <s v="S18_2795"/>
    <x v="32"/>
    <s v="011-4988555"/>
    <s v="Via Monte Bianco 34"/>
    <s v="Torino"/>
    <n v="10100"/>
    <s v="Italy"/>
    <s v="Accorti"/>
    <s v="Paolo"/>
    <x v="1"/>
  </r>
  <r>
    <n v="10107"/>
    <n v="22"/>
    <n v="132.02000000000001"/>
    <n v="4"/>
    <n v="2904.44"/>
    <x v="100"/>
    <n v="318"/>
    <x v="0"/>
    <x v="4"/>
    <n v="118"/>
    <n v="14.02000000000001"/>
    <s v="S10_2016"/>
    <x v="4"/>
    <s v="40.67.8555"/>
    <s v="67, rue des Cinquante Otages"/>
    <s v="Nantes"/>
    <n v="44000"/>
    <s v="France"/>
    <s v="Labrune"/>
    <s v="Janine"/>
    <x v="0"/>
  </r>
  <r>
    <n v="10273"/>
    <n v="22"/>
    <n v="126.58"/>
    <n v="11"/>
    <n v="2784.76"/>
    <x v="101"/>
    <n v="320"/>
    <x v="0"/>
    <x v="5"/>
    <n v="122"/>
    <n v="4.5799999999999983"/>
    <s v="S24_2011"/>
    <x v="2"/>
    <s v="(02) 5554 67"/>
    <s v="Rue Joseph-Bens 532"/>
    <s v="Bruxelles"/>
    <s v="B-1180"/>
    <s v="Belgium"/>
    <s v="Dewey"/>
    <s v="Catherine"/>
    <x v="0"/>
  </r>
  <r>
    <n v="10271"/>
    <n v="22"/>
    <n v="139.57"/>
    <n v="1"/>
    <n v="3070.54"/>
    <x v="42"/>
    <n v="321"/>
    <x v="0"/>
    <x v="1"/>
    <n v="118"/>
    <n v="21.569999999999993"/>
    <s v="S24_4048"/>
    <x v="12"/>
    <n v="4155551450"/>
    <s v="5677 Strong St."/>
    <s v="San Rafael"/>
    <n v="97562"/>
    <s v="USA"/>
    <s v="Nelson"/>
    <s v="Valarie"/>
    <x v="1"/>
  </r>
  <r>
    <n v="10107"/>
    <n v="22"/>
    <n v="111.57"/>
    <n v="12"/>
    <n v="2454.54"/>
    <x v="43"/>
    <n v="335"/>
    <x v="0"/>
    <x v="1"/>
    <n v="117"/>
    <n v="-5.4300000000000068"/>
    <s v="S12_3380"/>
    <x v="7"/>
    <s v="0522-556555"/>
    <s v="Strada Provinciale 124"/>
    <s v="Reggio Emilia"/>
    <n v="42100"/>
    <s v="Italy"/>
    <s v="Moroni"/>
    <s v="Maurizio"/>
    <x v="0"/>
  </r>
  <r>
    <n v="10261"/>
    <n v="22"/>
    <n v="91.17"/>
    <n v="3"/>
    <n v="2005.74"/>
    <x v="45"/>
    <n v="354"/>
    <x v="0"/>
    <x v="0"/>
    <n v="88"/>
    <n v="3.1700000000000017"/>
    <s v="S24_3151"/>
    <x v="34"/>
    <s v="(514) 555-8054"/>
    <s v="43 rue St. Laurent"/>
    <s v="Montreal"/>
    <s v="H1J 1C3"/>
    <s v="Canada"/>
    <s v="Fresnisre"/>
    <s v="Jean"/>
    <x v="0"/>
  </r>
  <r>
    <n v="10107"/>
    <n v="22"/>
    <n v="109.22"/>
    <n v="11"/>
    <n v="2402.84"/>
    <x v="146"/>
    <n v="370"/>
    <x v="5"/>
    <x v="1"/>
    <n v="117"/>
    <n v="-7.7800000000000011"/>
    <s v="S12_3380"/>
    <x v="79"/>
    <s v="(171) 555-2282"/>
    <s v="Berkeley Gardens 12  Brewery"/>
    <s v="Liverpool"/>
    <s v="WX1 6LT"/>
    <s v="UK"/>
    <s v="Devon"/>
    <s v="Elizabeth"/>
    <x v="0"/>
  </r>
  <r>
    <n v="10246"/>
    <n v="22"/>
    <n v="98.18"/>
    <n v="8"/>
    <n v="2159.96"/>
    <x v="147"/>
    <n v="397"/>
    <x v="0"/>
    <x v="2"/>
    <n v="122"/>
    <n v="-23.819999999999993"/>
    <s v="S18_2319"/>
    <x v="11"/>
    <s v="(91) 555 94 44"/>
    <s v="C/ Moralzarzal, 86"/>
    <s v="Madrid"/>
    <n v="28034"/>
    <s v="Spain"/>
    <s v="Freyre"/>
    <s v="Diego"/>
    <x v="0"/>
  </r>
  <r>
    <n v="10246"/>
    <n v="22"/>
    <n v="133.11000000000001"/>
    <n v="3"/>
    <n v="2928.42"/>
    <x v="147"/>
    <n v="397"/>
    <x v="0"/>
    <x v="2"/>
    <n v="115"/>
    <n v="18.110000000000014"/>
    <s v="S50_1392"/>
    <x v="11"/>
    <s v="(91) 555 94 44"/>
    <s v="C/ Moralzarzal, 86"/>
    <s v="Madrid"/>
    <n v="28034"/>
    <s v="Spain"/>
    <s v="Freyre"/>
    <s v="Diego"/>
    <x v="0"/>
  </r>
  <r>
    <n v="10241"/>
    <n v="22"/>
    <n v="76.430000000000007"/>
    <n v="8"/>
    <n v="1681.46"/>
    <x v="105"/>
    <n v="417"/>
    <x v="0"/>
    <x v="1"/>
    <n v="73"/>
    <n v="3.4300000000000068"/>
    <s v="S24_1046"/>
    <x v="65"/>
    <s v="88.60.1555"/>
    <s v="24, place Kluber"/>
    <s v="Strasbourg"/>
    <n v="67000"/>
    <s v="France"/>
    <s v="Citeaux"/>
    <s v="Frederique"/>
    <x v="0"/>
  </r>
  <r>
    <n v="10238"/>
    <n v="22"/>
    <n v="93.77"/>
    <n v="7"/>
    <n v="2062.94"/>
    <x v="52"/>
    <n v="421"/>
    <x v="0"/>
    <x v="1"/>
    <n v="80"/>
    <n v="13.769999999999996"/>
    <s v="S24_4620"/>
    <x v="21"/>
    <s v="31 12 3555"/>
    <s v="Vinb'ltet 34"/>
    <s v="Kobenhavn"/>
    <n v="1734"/>
    <s v="Denmark"/>
    <s v="Petersen"/>
    <s v="Jytte"/>
    <x v="0"/>
  </r>
  <r>
    <n v="10107"/>
    <n v="22"/>
    <n v="129.63999999999999"/>
    <n v="1"/>
    <n v="2852.08"/>
    <x v="148"/>
    <n v="427"/>
    <x v="0"/>
    <x v="4"/>
    <n v="118"/>
    <n v="11.639999999999986"/>
    <s v="S10_2016"/>
    <x v="18"/>
    <n v="2155559857"/>
    <s v="11328 Douglas Av."/>
    <s v="Philadelphia"/>
    <n v="71270"/>
    <s v="USA"/>
    <s v="Hernandez"/>
    <s v="Rosa"/>
    <x v="0"/>
  </r>
  <r>
    <n v="10232"/>
    <n v="22"/>
    <n v="163.91"/>
    <n v="6"/>
    <n v="3606.02"/>
    <x v="149"/>
    <n v="441"/>
    <x v="0"/>
    <x v="0"/>
    <n v="136"/>
    <n v="27.909999999999997"/>
    <s v="S18_3140"/>
    <x v="59"/>
    <s v="(198) 555-8888"/>
    <s v="Garden House Crowther Way"/>
    <s v="Cowes"/>
    <s v="PO31 7PJ"/>
    <s v="UK"/>
    <s v="Bennett"/>
    <s v="Helen"/>
    <x v="1"/>
  </r>
  <r>
    <n v="10229"/>
    <n v="22"/>
    <n v="189.66"/>
    <n v="5"/>
    <n v="4172.5200000000004"/>
    <x v="150"/>
    <n v="450"/>
    <x v="0"/>
    <x v="1"/>
    <n v="169"/>
    <n v="20.659999999999997"/>
    <s v="S18_3232"/>
    <x v="12"/>
    <n v="4155551450"/>
    <s v="5677 Strong St."/>
    <s v="San Rafael"/>
    <n v="97562"/>
    <s v="USA"/>
    <s v="Nelson"/>
    <s v="Valarie"/>
    <x v="1"/>
  </r>
  <r>
    <n v="10211"/>
    <n v="22"/>
    <n v="92.16"/>
    <n v="6"/>
    <n v="2027.52"/>
    <x v="110"/>
    <n v="507"/>
    <x v="0"/>
    <x v="1"/>
    <n v="80"/>
    <n v="12.159999999999997"/>
    <s v="S24_4620"/>
    <x v="35"/>
    <s v="(1) 47.55.6555"/>
    <s v="25, rue Lauriston"/>
    <s v="Paris"/>
    <n v="75016"/>
    <s v="France"/>
    <s v="Perrier"/>
    <s v="Dominique"/>
    <x v="0"/>
  </r>
  <r>
    <n v="10197"/>
    <n v="22"/>
    <n v="115.4"/>
    <n v="3"/>
    <n v="2538.8000000000002"/>
    <x v="151"/>
    <n v="557"/>
    <x v="0"/>
    <x v="0"/>
    <n v="105"/>
    <n v="10.400000000000006"/>
    <s v="S18_3856"/>
    <x v="80"/>
    <s v="(93) 203 4555"/>
    <s v="Rambla de CataluÂ¤a, 23"/>
    <s v="Barcelona"/>
    <n v="8022"/>
    <s v="Spain"/>
    <s v="Saavedra"/>
    <s v="Eduardo"/>
    <x v="0"/>
  </r>
  <r>
    <n v="10197"/>
    <n v="22"/>
    <n v="86.38"/>
    <n v="5"/>
    <n v="1900.36"/>
    <x v="151"/>
    <n v="557"/>
    <x v="0"/>
    <x v="0"/>
    <n v="83"/>
    <n v="3.3799999999999955"/>
    <s v="S24_3816"/>
    <x v="80"/>
    <s v="(93) 203 4555"/>
    <s v="Rambla de CataluÂ¤a, 23"/>
    <s v="Barcelona"/>
    <n v="8022"/>
    <s v="Spain"/>
    <s v="Saavedra"/>
    <s v="Eduardo"/>
    <x v="0"/>
  </r>
  <r>
    <n v="10193"/>
    <n v="22"/>
    <n v="167.06"/>
    <n v="8"/>
    <n v="3675.32"/>
    <x v="60"/>
    <n v="562"/>
    <x v="0"/>
    <x v="0"/>
    <n v="168"/>
    <n v="-0.93999999999999773"/>
    <s v="S18_2795"/>
    <x v="10"/>
    <s v="61-9-3844-6555"/>
    <s v="7 Allen Street"/>
    <s v="Glen Waverly"/>
    <n v="3150"/>
    <s v="Australia"/>
    <s v="Connery"/>
    <s v="Sean"/>
    <x v="1"/>
  </r>
  <r>
    <n v="10193"/>
    <n v="22"/>
    <n v="41.03"/>
    <n v="12"/>
    <n v="902.66"/>
    <x v="60"/>
    <n v="562"/>
    <x v="0"/>
    <x v="0"/>
    <n v="41"/>
    <n v="3.0000000000001137E-2"/>
    <s v="S24_3969"/>
    <x v="10"/>
    <s v="61-9-3844-6555"/>
    <s v="7 Allen Street"/>
    <s v="Glen Waverly"/>
    <n v="3150"/>
    <s v="Australia"/>
    <s v="Connery"/>
    <s v="Sean"/>
    <x v="0"/>
  </r>
  <r>
    <n v="10192"/>
    <n v="22"/>
    <n v="150.03"/>
    <n v="11"/>
    <n v="3300.66"/>
    <x v="114"/>
    <n v="563"/>
    <x v="0"/>
    <x v="1"/>
    <n v="141"/>
    <n v="9.0300000000000011"/>
    <s v="S18_1129"/>
    <x v="23"/>
    <n v="6035558647"/>
    <s v="2304 Long Airport Avenue"/>
    <s v="Nashua"/>
    <n v="62005"/>
    <s v="USA"/>
    <s v="Young"/>
    <s v="Valarie"/>
    <x v="1"/>
  </r>
  <r>
    <n v="10186"/>
    <n v="22"/>
    <n v="69.2"/>
    <n v="2"/>
    <n v="1522.4"/>
    <x v="61"/>
    <n v="569"/>
    <x v="0"/>
    <x v="3"/>
    <n v="68"/>
    <n v="1.2000000000000028"/>
    <s v="S24_2841"/>
    <x v="68"/>
    <s v="(171) 555-7555"/>
    <s v="120 Hanover Sq."/>
    <s v="London"/>
    <s v="WA1 1DP"/>
    <s v="UK"/>
    <s v="Hardy"/>
    <s v="Thomas"/>
    <x v="0"/>
  </r>
  <r>
    <n v="10185"/>
    <n v="22"/>
    <n v="79.45"/>
    <n v="5"/>
    <n v="1747.9"/>
    <x v="61"/>
    <n v="569"/>
    <x v="0"/>
    <x v="5"/>
    <n v="99"/>
    <n v="-19.549999999999997"/>
    <s v="S700_3962"/>
    <x v="43"/>
    <n v="5085559555"/>
    <s v="4575 Hillside Dr."/>
    <s v="New Bedford"/>
    <n v="50553"/>
    <s v="USA"/>
    <s v="Tam"/>
    <s v="Wing C"/>
    <x v="0"/>
  </r>
  <r>
    <n v="10183"/>
    <n v="22"/>
    <n v="113.1"/>
    <n v="10"/>
    <n v="2488.1999999999998"/>
    <x v="115"/>
    <n v="570"/>
    <x v="0"/>
    <x v="0"/>
    <n v="104"/>
    <n v="9.0999999999999943"/>
    <s v="S18_3136"/>
    <x v="69"/>
    <n v="2155554695"/>
    <s v="782 First Street"/>
    <s v="Philadelphia"/>
    <n v="71270"/>
    <s v="USA"/>
    <s v="Cervantes"/>
    <s v="Francisca"/>
    <x v="0"/>
  </r>
  <r>
    <n v="10181"/>
    <n v="22"/>
    <n v="73.92"/>
    <n v="10"/>
    <n v="1626.24"/>
    <x v="62"/>
    <n v="571"/>
    <x v="0"/>
    <x v="1"/>
    <n v="77"/>
    <n v="-3.0799999999999983"/>
    <s v="S18_1889"/>
    <x v="44"/>
    <s v="+47 2267 3215"/>
    <s v="Drammen 121, PR 744 Sentrum"/>
    <s v="Bergen"/>
    <s v="N 5804"/>
    <s v="Norway"/>
    <s v="Oeztan"/>
    <s v="Veysel"/>
    <x v="0"/>
  </r>
  <r>
    <n v="10181"/>
    <n v="22"/>
    <n v="154.34"/>
    <n v="16"/>
    <n v="3395.48"/>
    <x v="62"/>
    <n v="571"/>
    <x v="0"/>
    <x v="1"/>
    <n v="146"/>
    <n v="8.3400000000000034"/>
    <s v="S18_3482"/>
    <x v="44"/>
    <s v="+47 2267 3215"/>
    <s v="Drammen 121, PR 744 Sentrum"/>
    <s v="Bergen"/>
    <s v="N 5804"/>
    <s v="Norway"/>
    <s v="Oeztan"/>
    <s v="Veysel"/>
    <x v="1"/>
  </r>
  <r>
    <n v="10180"/>
    <n v="22"/>
    <n v="114.3"/>
    <n v="7"/>
    <n v="2514.6"/>
    <x v="116"/>
    <n v="572"/>
    <x v="0"/>
    <x v="4"/>
    <n v="102"/>
    <n v="12.299999999999997"/>
    <s v="S32_4485"/>
    <x v="70"/>
    <s v="20.16.1555"/>
    <s v="184, chausse de Tournai"/>
    <s v="Lille"/>
    <n v="59000"/>
    <s v="France"/>
    <s v="Rance"/>
    <s v="Martine"/>
    <x v="0"/>
  </r>
  <r>
    <n v="10178"/>
    <n v="22"/>
    <n v="87.75"/>
    <n v="1"/>
    <n v="1930.5"/>
    <x v="117"/>
    <n v="575"/>
    <x v="0"/>
    <x v="3"/>
    <n v="99"/>
    <n v="-11.25"/>
    <s v="S700_2466"/>
    <x v="71"/>
    <s v="61.77.6555"/>
    <s v="1 rue Alsace-Lorraine"/>
    <s v="Toulouse"/>
    <n v="31000"/>
    <s v="France"/>
    <s v="Roulet"/>
    <s v="Annette"/>
    <x v="0"/>
  </r>
  <r>
    <n v="10175"/>
    <n v="22"/>
    <n v="110.76"/>
    <n v="8"/>
    <n v="2436.7199999999998"/>
    <x v="63"/>
    <n v="577"/>
    <x v="0"/>
    <x v="2"/>
    <n v="96"/>
    <n v="14.760000000000005"/>
    <s v="S32_1268"/>
    <x v="14"/>
    <s v="(171) 555-0297"/>
    <s v="35 King George"/>
    <s v="London"/>
    <s v="WX3 6FW"/>
    <s v="UK"/>
    <s v="Brown"/>
    <s v="Ann"/>
    <x v="0"/>
  </r>
  <r>
    <n v="10176"/>
    <n v="22"/>
    <n v="64"/>
    <n v="6"/>
    <n v="1408"/>
    <x v="63"/>
    <n v="577"/>
    <x v="0"/>
    <x v="6"/>
    <n v="62"/>
    <n v="2"/>
    <s v="S32_3207"/>
    <x v="7"/>
    <s v="0522-556555"/>
    <s v="Strada Provinciale 124"/>
    <s v="Reggio Emilia"/>
    <n v="42100"/>
    <s v="Italy"/>
    <s v="Moroni"/>
    <s v="Maurizio"/>
    <x v="0"/>
  </r>
  <r>
    <n v="10173"/>
    <n v="22"/>
    <n v="156.94"/>
    <n v="7"/>
    <n v="3452.68"/>
    <x v="118"/>
    <n v="578"/>
    <x v="0"/>
    <x v="0"/>
    <n v="168"/>
    <n v="-11.060000000000002"/>
    <s v="S18_2795"/>
    <x v="20"/>
    <s v="035-640555"/>
    <s v="Via Ludovico il Moro 22"/>
    <s v="Bergamo"/>
    <n v="24100"/>
    <s v="Italy"/>
    <s v="Rovelli"/>
    <s v="Giovanni"/>
    <x v="1"/>
  </r>
  <r>
    <n v="10172"/>
    <n v="22"/>
    <n v="74.510000000000005"/>
    <n v="1"/>
    <n v="1639.22"/>
    <x v="118"/>
    <n v="578"/>
    <x v="0"/>
    <x v="1"/>
    <n v="90"/>
    <n v="-15.489999999999995"/>
    <s v="S24_2766"/>
    <x v="74"/>
    <n v="2035552570"/>
    <s v="25593 South Bay Ln."/>
    <s v="Bridgewater"/>
    <n v="97562"/>
    <s v="USA"/>
    <s v="King"/>
    <s v="Julie"/>
    <x v="0"/>
  </r>
  <r>
    <n v="10172"/>
    <n v="22"/>
    <n v="98.51"/>
    <n v="4"/>
    <n v="2167.2199999999998"/>
    <x v="118"/>
    <n v="578"/>
    <x v="0"/>
    <x v="1"/>
    <n v="107"/>
    <n v="-8.4899999999999949"/>
    <s v="S24_3432"/>
    <x v="74"/>
    <n v="2035552570"/>
    <s v="25593 South Bay Ln."/>
    <s v="Bridgewater"/>
    <n v="97562"/>
    <s v="USA"/>
    <s v="King"/>
    <s v="Julie"/>
    <x v="0"/>
  </r>
  <r>
    <n v="10173"/>
    <n v="22"/>
    <n v="116.87"/>
    <n v="3"/>
    <n v="2571.14"/>
    <x v="118"/>
    <n v="578"/>
    <x v="0"/>
    <x v="0"/>
    <n v="97"/>
    <n v="19.870000000000005"/>
    <s v="S24_4258"/>
    <x v="20"/>
    <s v="035-640555"/>
    <s v="Via Ludovico il Moro 22"/>
    <s v="Bergamo"/>
    <n v="24100"/>
    <s v="Italy"/>
    <s v="Rovelli"/>
    <s v="Giovanni"/>
    <x v="0"/>
  </r>
  <r>
    <n v="10158"/>
    <n v="22"/>
    <n v="67.03"/>
    <n v="1"/>
    <n v="1474.66"/>
    <x v="152"/>
    <n v="604"/>
    <x v="0"/>
    <x v="4"/>
    <n v="76"/>
    <n v="-8.9699999999999989"/>
    <s v="S24_2000"/>
    <x v="61"/>
    <s v="07-98 9555"/>
    <s v="Erling Skakkes gate 78"/>
    <s v="Stavern"/>
    <n v="4110"/>
    <s v="Norway"/>
    <s v="Bergulfsen"/>
    <s v="Jonas"/>
    <x v="0"/>
  </r>
  <r>
    <n v="10301"/>
    <n v="22"/>
    <n v="146.52000000000001"/>
    <n v="5"/>
    <n v="3223.44"/>
    <x v="153"/>
    <n v="609"/>
    <x v="0"/>
    <x v="1"/>
    <n v="132"/>
    <n v="14.52000000000001"/>
    <s v="S18_2870"/>
    <x v="63"/>
    <s v="+47 2212 1555"/>
    <s v="Drammensveien 126 A, PB 744 Sentrum"/>
    <s v="Oslo"/>
    <s v="N 0106"/>
    <s v="Norway"/>
    <s v="Klaeboe"/>
    <s v="Jan"/>
    <x v="1"/>
  </r>
  <r>
    <n v="10301"/>
    <n v="22"/>
    <n v="51.32"/>
    <n v="3"/>
    <n v="1129.04"/>
    <x v="153"/>
    <n v="609"/>
    <x v="0"/>
    <x v="1"/>
    <n v="50"/>
    <n v="1.3200000000000003"/>
    <s v="S24_1628"/>
    <x v="63"/>
    <s v="+47 2212 1555"/>
    <s v="Drammensveien 126 A, PB 744 Sentrum"/>
    <s v="Oslo"/>
    <s v="N 0106"/>
    <s v="Norway"/>
    <s v="Klaeboe"/>
    <s v="Jan"/>
    <x v="0"/>
  </r>
  <r>
    <n v="10301"/>
    <n v="22"/>
    <n v="96.37"/>
    <n v="2"/>
    <n v="2120.14"/>
    <x v="153"/>
    <n v="609"/>
    <x v="0"/>
    <x v="1"/>
    <n v="107"/>
    <n v="-10.629999999999995"/>
    <s v="S24_3432"/>
    <x v="63"/>
    <s v="+47 2212 1555"/>
    <s v="Drammensveien 126 A, PB 744 Sentrum"/>
    <s v="Oslo"/>
    <s v="N 0106"/>
    <s v="Norway"/>
    <s v="Klaeboe"/>
    <s v="Jan"/>
    <x v="0"/>
  </r>
  <r>
    <n v="10107"/>
    <n v="22"/>
    <n v="76.61"/>
    <n v="6"/>
    <n v="1685.42"/>
    <x v="154"/>
    <n v="610"/>
    <x v="0"/>
    <x v="1"/>
    <n v="79"/>
    <n v="-2.3900000000000006"/>
    <s v="S12_3990"/>
    <x v="81"/>
    <s v="+49 69 66 90 2555"/>
    <s v="Lyonerstr. 34"/>
    <s v="Frankfurt"/>
    <n v="60528"/>
    <s v="Germany"/>
    <s v="Keitel"/>
    <s v="Roland"/>
    <x v="0"/>
  </r>
  <r>
    <n v="10153"/>
    <n v="22"/>
    <n v="83.38"/>
    <n v="6"/>
    <n v="1834.36"/>
    <x v="70"/>
    <n v="617"/>
    <x v="0"/>
    <x v="0"/>
    <n v="87"/>
    <n v="-3.6200000000000045"/>
    <s v="S18_4522"/>
    <x v="11"/>
    <s v="(91) 555 94 44"/>
    <s v="C/ Moralzarzal, 86"/>
    <s v="Madrid"/>
    <n v="28034"/>
    <s v="Spain"/>
    <s v="Freyre"/>
    <s v="Diego"/>
    <x v="0"/>
  </r>
  <r>
    <n v="10142"/>
    <n v="22"/>
    <n v="97.81"/>
    <n v="10"/>
    <n v="2151.8200000000002"/>
    <x v="124"/>
    <n v="667"/>
    <x v="0"/>
    <x v="6"/>
    <n v="100"/>
    <n v="-2.1899999999999977"/>
    <s v="S18_3259"/>
    <x v="12"/>
    <n v="4155551450"/>
    <s v="5677 Strong St."/>
    <s v="San Rafael"/>
    <n v="97562"/>
    <s v="USA"/>
    <s v="Nelson"/>
    <s v="Valarie"/>
    <x v="0"/>
  </r>
  <r>
    <n v="10131"/>
    <n v="22"/>
    <n v="85.99"/>
    <n v="8"/>
    <n v="1891.78"/>
    <x v="125"/>
    <n v="720"/>
    <x v="0"/>
    <x v="5"/>
    <n v="90"/>
    <n v="-4.0100000000000051"/>
    <s v="S700_2047"/>
    <x v="72"/>
    <n v="2035554407"/>
    <s v="2440 Pompton St."/>
    <s v="Glendale"/>
    <n v="97561"/>
    <s v="USA"/>
    <s v="Lewis"/>
    <s v="Dan"/>
    <x v="0"/>
  </r>
  <r>
    <n v="10127"/>
    <n v="22"/>
    <n v="174.42"/>
    <n v="15"/>
    <n v="3837.24"/>
    <x v="79"/>
    <n v="733"/>
    <x v="0"/>
    <x v="1"/>
    <n v="169"/>
    <n v="5.4199999999999875"/>
    <s v="S18_3232"/>
    <x v="42"/>
    <n v="2125557413"/>
    <s v="4092 Furth Circle"/>
    <s v="NYC"/>
    <n v="10022"/>
    <s v="USA"/>
    <s v="Young"/>
    <s v="Jeff"/>
    <x v="1"/>
  </r>
  <r>
    <n v="10107"/>
    <n v="22"/>
    <n v="152.16999999999999"/>
    <n v="4"/>
    <n v="3347.74"/>
    <x v="126"/>
    <n v="739"/>
    <x v="0"/>
    <x v="1"/>
    <n v="147"/>
    <n v="5.1699999999999875"/>
    <s v="S10_4962"/>
    <x v="40"/>
    <s v="(91) 555 22 82"/>
    <s v="C/ Araquil, 67"/>
    <s v="Madrid"/>
    <n v="28023"/>
    <s v="Spain"/>
    <s v="Sommer"/>
    <s v="MartÂ¡n"/>
    <x v="1"/>
  </r>
  <r>
    <n v="10124"/>
    <n v="22"/>
    <n v="77.900000000000006"/>
    <n v="12"/>
    <n v="1713.8"/>
    <x v="127"/>
    <n v="746"/>
    <x v="0"/>
    <x v="1"/>
    <n v="73"/>
    <n v="4.9000000000000057"/>
    <s v="S24_1046"/>
    <x v="73"/>
    <n v="7025551838"/>
    <s v="8489 Strong St."/>
    <s v="Las Vegas"/>
    <n v="83030"/>
    <s v="USA"/>
    <s v="King"/>
    <s v="Sue"/>
    <x v="0"/>
  </r>
  <r>
    <n v="10124"/>
    <n v="22"/>
    <n v="45.25"/>
    <n v="1"/>
    <n v="995.5"/>
    <x v="127"/>
    <n v="746"/>
    <x v="0"/>
    <x v="0"/>
    <n v="44"/>
    <n v="1.25"/>
    <s v="S24_2022"/>
    <x v="73"/>
    <n v="7025551838"/>
    <s v="8489 Strong St."/>
    <s v="Las Vegas"/>
    <n v="83030"/>
    <s v="USA"/>
    <s v="King"/>
    <s v="Sue"/>
    <x v="0"/>
  </r>
  <r>
    <n v="10120"/>
    <n v="22"/>
    <n v="111.88"/>
    <n v="6"/>
    <n v="2461.36"/>
    <x v="155"/>
    <n v="766"/>
    <x v="0"/>
    <x v="4"/>
    <n v="99"/>
    <n v="12.879999999999995"/>
    <s v="S32_1374"/>
    <x v="38"/>
    <s v="03 9520 4555"/>
    <s v="636 St Kilda Road"/>
    <s v="Melbourne"/>
    <n v="3004"/>
    <s v="Australia"/>
    <s v="Ferguson"/>
    <s v="Peter"/>
    <x v="0"/>
  </r>
  <r>
    <n v="10117"/>
    <n v="22"/>
    <n v="126.39"/>
    <n v="12"/>
    <n v="2780.58"/>
    <x v="128"/>
    <n v="779"/>
    <x v="0"/>
    <x v="1"/>
    <n v="143"/>
    <n v="-16.61"/>
    <s v="S18_4027"/>
    <x v="49"/>
    <s v="+65 221 7555"/>
    <s v="Bronz Sok., Bronz Apt. 3/6 Tesvikiye"/>
    <s v="Singapore"/>
    <n v="79903"/>
    <s v="Singapore"/>
    <s v="Natividad"/>
    <s v="Eric"/>
    <x v="0"/>
  </r>
  <r>
    <n v="10105"/>
    <n v="22"/>
    <n v="139.32"/>
    <n v="11"/>
    <n v="3065.04"/>
    <x v="156"/>
    <n v="846"/>
    <x v="0"/>
    <x v="0"/>
    <n v="136"/>
    <n v="3.3199999999999932"/>
    <s v="S18_3140"/>
    <x v="21"/>
    <s v="31 12 3555"/>
    <s v="Vinb'ltet 34"/>
    <s v="Kobenhavn"/>
    <n v="1734"/>
    <s v="Denmark"/>
    <s v="Petersen"/>
    <s v="Jytte"/>
    <x v="1"/>
  </r>
  <r>
    <n v="10105"/>
    <n v="22"/>
    <n v="116.19"/>
    <n v="7"/>
    <n v="2556.1799999999998"/>
    <x v="156"/>
    <n v="846"/>
    <x v="0"/>
    <x v="5"/>
    <n v="99"/>
    <n v="17.189999999999998"/>
    <s v="S700_3962"/>
    <x v="21"/>
    <s v="31 12 3555"/>
    <s v="Vinb'ltet 34"/>
    <s v="Kobenhavn"/>
    <n v="1734"/>
    <s v="Denmark"/>
    <s v="Petersen"/>
    <s v="Jytte"/>
    <x v="0"/>
  </r>
  <r>
    <n v="10103"/>
    <n v="22"/>
    <n v="54.09"/>
    <n v="2"/>
    <n v="1189.98"/>
    <x v="157"/>
    <n v="858"/>
    <x v="0"/>
    <x v="2"/>
    <n v="60"/>
    <n v="-5.9099999999999966"/>
    <s v="S18_2432"/>
    <x v="61"/>
    <s v="07-98 9555"/>
    <s v="Erling Skakkes gate 78"/>
    <s v="Stavern"/>
    <n v="4110"/>
    <s v="Norway"/>
    <s v="Bergulfsen"/>
    <s v="Jonas"/>
    <x v="0"/>
  </r>
  <r>
    <n v="10100"/>
    <n v="22"/>
    <n v="86.51"/>
    <n v="4"/>
    <n v="1903.22"/>
    <x v="158"/>
    <n v="881"/>
    <x v="0"/>
    <x v="0"/>
    <n v="92"/>
    <n v="-5.4899999999999949"/>
    <s v="S18_4409"/>
    <x v="23"/>
    <n v="6035558647"/>
    <s v="2304 Long Airport Avenue"/>
    <s v="Nashua"/>
    <n v="62005"/>
    <s v="USA"/>
    <s v="Young"/>
    <s v="Valarie"/>
    <x v="0"/>
  </r>
  <r>
    <n v="10416"/>
    <n v="23"/>
    <n v="91.34"/>
    <n v="9"/>
    <n v="2100.8200000000002"/>
    <x v="7"/>
    <n v="26"/>
    <x v="0"/>
    <x v="3"/>
    <n v="91"/>
    <n v="0.34000000000000341"/>
    <s v="S700_1691"/>
    <x v="7"/>
    <s v="0522-556555"/>
    <s v="Strada Provinciale 124"/>
    <s v="Reggio Emilia"/>
    <n v="42100"/>
    <s v="Italy"/>
    <s v="Moroni"/>
    <s v="Maurizio"/>
    <x v="0"/>
  </r>
  <r>
    <n v="10414"/>
    <n v="23"/>
    <n v="145.01"/>
    <n v="10"/>
    <n v="3335.23"/>
    <x v="8"/>
    <n v="30"/>
    <x v="1"/>
    <x v="5"/>
    <n v="122"/>
    <n v="23.009999999999991"/>
    <s v="S24_2011"/>
    <x v="9"/>
    <n v="6175559555"/>
    <s v="8616 Spinnaker Dr."/>
    <s v="Boston"/>
    <n v="51003"/>
    <s v="USA"/>
    <s v="Yoshido"/>
    <s v="Juri"/>
    <x v="1"/>
  </r>
  <r>
    <n v="10107"/>
    <n v="23"/>
    <n v="180.01"/>
    <n v="9"/>
    <n v="4140.2299999999996"/>
    <x v="159"/>
    <n v="35"/>
    <x v="0"/>
    <x v="1"/>
    <n v="214"/>
    <n v="-33.990000000000009"/>
    <s v="S10_1949"/>
    <x v="34"/>
    <s v="(514) 555-8054"/>
    <s v="43 rue St. Laurent"/>
    <s v="Montreal"/>
    <s v="H1J 1C3"/>
    <s v="Canada"/>
    <s v="Fresnisre"/>
    <s v="Jean"/>
    <x v="1"/>
  </r>
  <r>
    <n v="10398"/>
    <n v="23"/>
    <n v="122.21"/>
    <n v="9"/>
    <n v="2810.83"/>
    <x v="132"/>
    <n v="66"/>
    <x v="0"/>
    <x v="3"/>
    <n v="118"/>
    <n v="4.2099999999999937"/>
    <s v="S700_2834"/>
    <x v="75"/>
    <s v="26.47.1555"/>
    <s v="59 rue de l'Abbaye"/>
    <s v="Reims"/>
    <n v="51100"/>
    <s v="France"/>
    <s v="Henriot"/>
    <s v="Paul"/>
    <x v="0"/>
  </r>
  <r>
    <n v="10375"/>
    <n v="23"/>
    <n v="106.23"/>
    <n v="9"/>
    <n v="2443.29"/>
    <x v="13"/>
    <n v="124"/>
    <x v="0"/>
    <x v="4"/>
    <n v="76"/>
    <n v="30.230000000000004"/>
    <s v="S24_2000"/>
    <x v="4"/>
    <s v="40.67.8555"/>
    <s v="67, rue des Cinquante Otages"/>
    <s v="Nantes"/>
    <n v="44000"/>
    <s v="France"/>
    <s v="Labrune"/>
    <s v="Janine"/>
    <x v="0"/>
  </r>
  <r>
    <n v="10373"/>
    <n v="23"/>
    <n v="104.1"/>
    <n v="10"/>
    <n v="2394.3000000000002"/>
    <x v="138"/>
    <n v="126"/>
    <x v="0"/>
    <x v="0"/>
    <n v="83"/>
    <n v="21.099999999999994"/>
    <s v="S24_3816"/>
    <x v="37"/>
    <s v="981-443655"/>
    <s v="Torikatu 38"/>
    <s v="Oulu"/>
    <n v="90110"/>
    <s v="Finland"/>
    <s v="Koskitalo"/>
    <s v="Pirkko"/>
    <x v="0"/>
  </r>
  <r>
    <n v="10367"/>
    <n v="23"/>
    <n v="36.29"/>
    <n v="13"/>
    <n v="834.67"/>
    <x v="89"/>
    <n v="145"/>
    <x v="4"/>
    <x v="0"/>
    <n v="33"/>
    <n v="3.2899999999999991"/>
    <s v="S24_1937"/>
    <x v="51"/>
    <n v="6265557265"/>
    <s v="78934 Hillside Dr."/>
    <s v="Pasadena"/>
    <n v="90003"/>
    <s v="USA"/>
    <s v="Young"/>
    <s v="Julie"/>
    <x v="0"/>
  </r>
  <r>
    <n v="10362"/>
    <n v="23"/>
    <n v="49.67"/>
    <n v="3"/>
    <n v="1142.4100000000001"/>
    <x v="140"/>
    <n v="152"/>
    <x v="0"/>
    <x v="4"/>
    <n v="60"/>
    <n v="-10.329999999999998"/>
    <s v="S18_2625"/>
    <x v="46"/>
    <n v="6505556809"/>
    <s v="9408 Furth Circle"/>
    <s v="Burlingame"/>
    <n v="94217"/>
    <s v="USA"/>
    <s v="Hirano"/>
    <s v="Juri"/>
    <x v="0"/>
  </r>
  <r>
    <n v="10361"/>
    <n v="23"/>
    <n v="95.2"/>
    <n v="12"/>
    <n v="2189.6"/>
    <x v="17"/>
    <n v="171"/>
    <x v="0"/>
    <x v="3"/>
    <n v="49"/>
    <n v="46.2"/>
    <s v="S72_1253"/>
    <x v="6"/>
    <s v="+61 2 9495 8555"/>
    <s v="Monitor Money Building, 815 Pacific Hwy"/>
    <s v="Chatswood"/>
    <n v="2067"/>
    <s v="Australia"/>
    <s v="Huxley"/>
    <s v="Adrian"/>
    <x v="0"/>
  </r>
  <r>
    <n v="10355"/>
    <n v="23"/>
    <n v="138.16999999999999"/>
    <n v="7"/>
    <n v="3177.91"/>
    <x v="160"/>
    <n v="181"/>
    <x v="0"/>
    <x v="1"/>
    <n v="146"/>
    <n v="-7.8300000000000125"/>
    <s v="S18_3482"/>
    <x v="11"/>
    <s v="(91) 555 94 44"/>
    <s v="C/ Moralzarzal, 86"/>
    <s v="Madrid"/>
    <n v="28034"/>
    <s v="Spain"/>
    <s v="Freyre"/>
    <s v="Diego"/>
    <x v="1"/>
  </r>
  <r>
    <n v="10352"/>
    <n v="23"/>
    <n v="102.29"/>
    <n v="3"/>
    <n v="2352.67"/>
    <x v="19"/>
    <n v="185"/>
    <x v="0"/>
    <x v="5"/>
    <n v="90"/>
    <n v="12.290000000000006"/>
    <s v="S700_2047"/>
    <x v="77"/>
    <n v="6175558428"/>
    <s v="16780 Pompton St."/>
    <s v="Brickhaven"/>
    <n v="58339"/>
    <s v="USA"/>
    <s v="Taylor"/>
    <s v="Leslie"/>
    <x v="0"/>
  </r>
  <r>
    <n v="10349"/>
    <n v="23"/>
    <n v="138.38999999999999"/>
    <n v="2"/>
    <n v="3182.97"/>
    <x v="161"/>
    <n v="187"/>
    <x v="0"/>
    <x v="1"/>
    <n v="118"/>
    <n v="20.389999999999986"/>
    <s v="S24_4048"/>
    <x v="42"/>
    <n v="2125557413"/>
    <s v="4092 Furth Circle"/>
    <s v="NYC"/>
    <n v="10022"/>
    <s v="USA"/>
    <s v="Young"/>
    <s v="Jeff"/>
    <x v="1"/>
  </r>
  <r>
    <n v="10336"/>
    <n v="23"/>
    <n v="136.59"/>
    <n v="8"/>
    <n v="3141.57"/>
    <x v="94"/>
    <n v="198"/>
    <x v="0"/>
    <x v="2"/>
    <n v="115"/>
    <n v="21.590000000000003"/>
    <s v="S50_1392"/>
    <x v="58"/>
    <s v="(1) 42.34.2555"/>
    <s v="265, boulevard Charonne"/>
    <s v="Paris"/>
    <n v="75012"/>
    <s v="France"/>
    <s v="Bertrand"/>
    <s v="Marie"/>
    <x v="1"/>
  </r>
  <r>
    <n v="10332"/>
    <n v="23"/>
    <n v="56.84"/>
    <n v="4"/>
    <n v="1307.32"/>
    <x v="23"/>
    <n v="201"/>
    <x v="0"/>
    <x v="1"/>
    <n v="73"/>
    <n v="-16.159999999999997"/>
    <s v="S24_1046"/>
    <x v="17"/>
    <s v="(171) 555-1555"/>
    <s v="Fauntleroy Circus"/>
    <s v="Manchester"/>
    <s v="EC2 5NT"/>
    <s v="UK"/>
    <s v="Ashworth"/>
    <s v="Victoria"/>
    <x v="0"/>
  </r>
  <r>
    <n v="10316"/>
    <n v="23"/>
    <n v="117.67"/>
    <n v="6"/>
    <n v="2706.41"/>
    <x v="95"/>
    <n v="217"/>
    <x v="0"/>
    <x v="3"/>
    <n v="99"/>
    <n v="18.670000000000002"/>
    <s v="S700_2466"/>
    <x v="59"/>
    <s v="(198) 555-8888"/>
    <s v="Garden House Crowther Way"/>
    <s v="Cowes"/>
    <s v="PO31 7PJ"/>
    <s v="UK"/>
    <s v="Bennett"/>
    <s v="Helen"/>
    <x v="0"/>
  </r>
  <r>
    <n v="10314"/>
    <n v="23"/>
    <n v="107.9"/>
    <n v="3"/>
    <n v="2481.6999999999998"/>
    <x v="30"/>
    <n v="227"/>
    <x v="0"/>
    <x v="6"/>
    <n v="100"/>
    <n v="7.9000000000000057"/>
    <s v="S18_3259"/>
    <x v="24"/>
    <s v="86 21 3555"/>
    <s v="Smagsloget 45"/>
    <s v="Aaarhus"/>
    <n v="8200"/>
    <s v="Denmark"/>
    <s v="Ibsen"/>
    <s v="Palle"/>
    <x v="0"/>
  </r>
  <r>
    <n v="10314"/>
    <n v="23"/>
    <n v="76.22"/>
    <n v="2"/>
    <n v="1753.06"/>
    <x v="30"/>
    <n v="227"/>
    <x v="0"/>
    <x v="5"/>
    <n v="86"/>
    <n v="-9.7800000000000011"/>
    <s v="S700_1938"/>
    <x v="24"/>
    <s v="86 21 3555"/>
    <s v="Smagsloget 45"/>
    <s v="Aaarhus"/>
    <n v="8200"/>
    <s v="Denmark"/>
    <s v="Ibsen"/>
    <s v="Palle"/>
    <x v="0"/>
  </r>
  <r>
    <n v="10312"/>
    <n v="23"/>
    <n v="37.630000000000003"/>
    <n v="12"/>
    <n v="865.49"/>
    <x v="162"/>
    <n v="228"/>
    <x v="0"/>
    <x v="0"/>
    <n v="44"/>
    <n v="-6.3699999999999974"/>
    <s v="S24_2022"/>
    <x v="12"/>
    <n v="4155551450"/>
    <s v="5677 Strong St."/>
    <s v="San Rafael"/>
    <n v="97562"/>
    <s v="USA"/>
    <s v="Nelson"/>
    <s v="Valarie"/>
    <x v="0"/>
  </r>
  <r>
    <n v="10306"/>
    <n v="23"/>
    <n v="156.55000000000001"/>
    <n v="16"/>
    <n v="3600.65"/>
    <x v="33"/>
    <n v="235"/>
    <x v="0"/>
    <x v="1"/>
    <n v="143"/>
    <n v="13.550000000000011"/>
    <s v="S18_4027"/>
    <x v="17"/>
    <s v="(171) 555-1555"/>
    <s v="Fauntleroy Circus"/>
    <s v="Manchester"/>
    <s v="EC2 5NT"/>
    <s v="UK"/>
    <s v="Ashworth"/>
    <s v="Victoria"/>
    <x v="1"/>
  </r>
  <r>
    <n v="10304"/>
    <n v="23"/>
    <n v="30.2"/>
    <n v="16"/>
    <n v="694.6"/>
    <x v="34"/>
    <n v="238"/>
    <x v="0"/>
    <x v="0"/>
    <n v="33"/>
    <n v="-2.8000000000000007"/>
    <s v="S24_1937"/>
    <x v="27"/>
    <s v="30.59.8555"/>
    <s v="67, avenue de l'Europe"/>
    <s v="Versailles"/>
    <n v="78000"/>
    <s v="France"/>
    <s v="Tonini"/>
    <s v="Daniel"/>
    <x v="0"/>
  </r>
  <r>
    <n v="10107"/>
    <n v="23"/>
    <n v="112.93"/>
    <n v="9"/>
    <n v="2597.39"/>
    <x v="163"/>
    <n v="250"/>
    <x v="0"/>
    <x v="4"/>
    <n v="95"/>
    <n v="17.930000000000007"/>
    <s v="S10_1678"/>
    <x v="48"/>
    <s v="90-224 8555"/>
    <s v="Keskuskatu 45"/>
    <s v="Helsinki"/>
    <n v="21240"/>
    <s v="Finland"/>
    <s v="Karttunen"/>
    <s v="Matti"/>
    <x v="0"/>
  </r>
  <r>
    <n v="10297"/>
    <n v="23"/>
    <n v="72.45"/>
    <n v="5"/>
    <n v="1666.35"/>
    <x v="164"/>
    <n v="264"/>
    <x v="0"/>
    <x v="3"/>
    <n v="72"/>
    <n v="0.45000000000000284"/>
    <s v="S24_4278"/>
    <x v="39"/>
    <s v="+353 1862 1555"/>
    <s v="25 Maiden Lane"/>
    <s v="Dublin"/>
    <n v="2"/>
    <s v="Ireland"/>
    <s v="Cassidy"/>
    <s v="Dean"/>
    <x v="0"/>
  </r>
  <r>
    <n v="10291"/>
    <n v="23"/>
    <n v="124.62"/>
    <n v="13"/>
    <n v="2866.26"/>
    <x v="98"/>
    <n v="272"/>
    <x v="0"/>
    <x v="0"/>
    <n v="104"/>
    <n v="20.620000000000005"/>
    <s v="S18_3136"/>
    <x v="47"/>
    <s v="0695-34 6555"/>
    <s v="?kergatan 24"/>
    <s v="Boras"/>
    <s v="S-844 67"/>
    <s v="Sweden"/>
    <s v="Larsson"/>
    <s v="Maria"/>
    <x v="0"/>
  </r>
  <r>
    <n v="10288"/>
    <n v="23"/>
    <n v="73.41"/>
    <n v="7"/>
    <n v="1688.43"/>
    <x v="35"/>
    <n v="279"/>
    <x v="0"/>
    <x v="1"/>
    <n v="71"/>
    <n v="2.4099999999999966"/>
    <s v="S18_4933"/>
    <x v="0"/>
    <s v="+65 224 1555"/>
    <s v="Village Close - 106 Linden Road Sandown"/>
    <s v="Singapore"/>
    <n v="69045"/>
    <s v="Singapore"/>
    <s v="Victorino"/>
    <s v="Wendy"/>
    <x v="0"/>
  </r>
  <r>
    <n v="10107"/>
    <n v="23"/>
    <n v="116.31"/>
    <n v="9"/>
    <n v="2675.13"/>
    <x v="36"/>
    <n v="280"/>
    <x v="0"/>
    <x v="1"/>
    <n v="115"/>
    <n v="1.3100000000000023"/>
    <s v="S12_4675"/>
    <x v="28"/>
    <s v="0897-034555"/>
    <s v="Grenzacherweg 237"/>
    <s v="Gensve"/>
    <n v="1203"/>
    <s v="Switzerland"/>
    <s v="Holz"/>
    <s v="Michael"/>
    <x v="0"/>
  </r>
  <r>
    <n v="10282"/>
    <n v="23"/>
    <n v="140.81"/>
    <n v="13"/>
    <n v="3238.63"/>
    <x v="38"/>
    <n v="290"/>
    <x v="0"/>
    <x v="1"/>
    <n v="163"/>
    <n v="-22.189999999999998"/>
    <s v="S18_2238"/>
    <x v="12"/>
    <n v="4155551450"/>
    <s v="5677 Strong St."/>
    <s v="San Rafael"/>
    <n v="97562"/>
    <s v="USA"/>
    <s v="Nelson"/>
    <s v="Valarie"/>
    <x v="1"/>
  </r>
  <r>
    <n v="10278"/>
    <n v="23"/>
    <n v="113.24"/>
    <n v="2"/>
    <n v="2604.52"/>
    <x v="165"/>
    <n v="304"/>
    <x v="0"/>
    <x v="1"/>
    <n v="124"/>
    <n v="-10.760000000000005"/>
    <s v="S18_1589"/>
    <x v="73"/>
    <n v="7025551838"/>
    <s v="8489 Strong St."/>
    <s v="Las Vegas"/>
    <n v="83030"/>
    <s v="USA"/>
    <s v="King"/>
    <s v="Sue"/>
    <x v="0"/>
  </r>
  <r>
    <n v="10275"/>
    <n v="23"/>
    <n v="81.91"/>
    <n v="7"/>
    <n v="1883.93"/>
    <x v="100"/>
    <n v="318"/>
    <x v="0"/>
    <x v="4"/>
    <n v="99"/>
    <n v="-17.090000000000003"/>
    <s v="S32_1374"/>
    <x v="4"/>
    <s v="40.67.8555"/>
    <s v="67, rue des Cinquante Otages"/>
    <s v="Nantes"/>
    <n v="44000"/>
    <s v="France"/>
    <s v="Labrune"/>
    <s v="Janine"/>
    <x v="0"/>
  </r>
  <r>
    <n v="10253"/>
    <n v="23"/>
    <n v="83.93"/>
    <n v="9"/>
    <n v="1930.39"/>
    <x v="146"/>
    <n v="370"/>
    <x v="5"/>
    <x v="1"/>
    <n v="77"/>
    <n v="6.9300000000000068"/>
    <s v="S18_1889"/>
    <x v="79"/>
    <s v="(171) 555-2282"/>
    <s v="Berkeley Gardens 12  Brewery"/>
    <s v="Liverpool"/>
    <s v="WX1 6LT"/>
    <s v="UK"/>
    <s v="Devon"/>
    <s v="Elizabeth"/>
    <x v="0"/>
  </r>
  <r>
    <n v="10248"/>
    <n v="23"/>
    <n v="76.31"/>
    <n v="2"/>
    <n v="1755.13"/>
    <x v="49"/>
    <n v="395"/>
    <x v="5"/>
    <x v="0"/>
    <n v="83"/>
    <n v="-6.6899999999999977"/>
    <s v="S24_3816"/>
    <x v="19"/>
    <n v="2125557818"/>
    <s v="897 Long Airport Avenue"/>
    <s v="NYC"/>
    <n v="10022"/>
    <s v="USA"/>
    <s v="Yu"/>
    <s v="Kwai"/>
    <x v="0"/>
  </r>
  <r>
    <n v="10248"/>
    <n v="23"/>
    <n v="65.52"/>
    <n v="9"/>
    <n v="1506.96"/>
    <x v="49"/>
    <n v="395"/>
    <x v="5"/>
    <x v="5"/>
    <n v="54"/>
    <n v="11.519999999999996"/>
    <s v="S72_3212"/>
    <x v="19"/>
    <n v="2125557818"/>
    <s v="897 Long Airport Avenue"/>
    <s v="NYC"/>
    <n v="10022"/>
    <s v="USA"/>
    <s v="Yu"/>
    <s v="Kwai"/>
    <x v="0"/>
  </r>
  <r>
    <n v="10107"/>
    <n v="23"/>
    <n v="101.44"/>
    <n v="7"/>
    <n v="2333.12"/>
    <x v="53"/>
    <n v="425"/>
    <x v="0"/>
    <x v="4"/>
    <n v="95"/>
    <n v="6.4399999999999977"/>
    <s v="S10_1678"/>
    <x v="22"/>
    <n v="2125551500"/>
    <s v="2678 Kingston Rd."/>
    <s v="NYC"/>
    <n v="10022"/>
    <s v="USA"/>
    <s v="Frick"/>
    <s v="Michael"/>
    <x v="0"/>
  </r>
  <r>
    <n v="10236"/>
    <n v="23"/>
    <n v="55.72"/>
    <n v="2"/>
    <n v="1281.56"/>
    <x v="148"/>
    <n v="427"/>
    <x v="0"/>
    <x v="4"/>
    <n v="60"/>
    <n v="-4.2800000000000011"/>
    <s v="S18_2625"/>
    <x v="18"/>
    <n v="2155559857"/>
    <s v="11328 Douglas Av."/>
    <s v="Philadelphia"/>
    <n v="71270"/>
    <s v="USA"/>
    <s v="Hernandez"/>
    <s v="Rosa"/>
    <x v="0"/>
  </r>
  <r>
    <n v="10235"/>
    <n v="23"/>
    <n v="96.29"/>
    <n v="5"/>
    <n v="2214.67"/>
    <x v="166"/>
    <n v="428"/>
    <x v="0"/>
    <x v="3"/>
    <n v="109"/>
    <n v="-12.709999999999994"/>
    <s v="S24_1785"/>
    <x v="30"/>
    <s v="(604) 555-4555"/>
    <s v="23 Tsawassen Blvd."/>
    <s v="Tsawassen"/>
    <s v="T2F 8M4"/>
    <s v="Canada"/>
    <s v="Lincoln"/>
    <s v="Elizabeth"/>
    <x v="0"/>
  </r>
  <r>
    <n v="10232"/>
    <n v="23"/>
    <n v="89.53"/>
    <n v="5"/>
    <n v="2059.19"/>
    <x v="149"/>
    <n v="441"/>
    <x v="0"/>
    <x v="0"/>
    <n v="87"/>
    <n v="2.5300000000000011"/>
    <s v="S18_4522"/>
    <x v="59"/>
    <s v="(198) 555-8888"/>
    <s v="Garden House Crowther Way"/>
    <s v="Cowes"/>
    <s v="PO31 7PJ"/>
    <s v="UK"/>
    <s v="Bennett"/>
    <s v="Helen"/>
    <x v="0"/>
  </r>
  <r>
    <n v="10229"/>
    <n v="23"/>
    <n v="54.11"/>
    <n v="3"/>
    <n v="1244.53"/>
    <x v="150"/>
    <n v="450"/>
    <x v="0"/>
    <x v="2"/>
    <n v="54"/>
    <n v="0.10999999999999943"/>
    <s v="S32_2509"/>
    <x v="12"/>
    <n v="4155551450"/>
    <s v="5677 Strong St."/>
    <s v="San Rafael"/>
    <n v="97562"/>
    <s v="USA"/>
    <s v="Nelson"/>
    <s v="Valarie"/>
    <x v="0"/>
  </r>
  <r>
    <n v="10223"/>
    <n v="23"/>
    <n v="74.62"/>
    <n v="10"/>
    <n v="1716.26"/>
    <x v="54"/>
    <n v="472"/>
    <x v="0"/>
    <x v="3"/>
    <n v="72"/>
    <n v="2.6200000000000045"/>
    <s v="S24_4278"/>
    <x v="38"/>
    <s v="03 9520 4555"/>
    <s v="636 St Kilda Road"/>
    <s v="Melbourne"/>
    <n v="3004"/>
    <s v="Australia"/>
    <s v="Ferguson"/>
    <s v="Peter"/>
    <x v="0"/>
  </r>
  <r>
    <n v="10221"/>
    <n v="23"/>
    <n v="80.67"/>
    <n v="5"/>
    <n v="1855.41"/>
    <x v="167"/>
    <n v="474"/>
    <x v="0"/>
    <x v="6"/>
    <n v="100"/>
    <n v="-19.329999999999998"/>
    <s v="S18_3259"/>
    <x v="2"/>
    <s v="(02) 5554 67"/>
    <s v="Rue Joseph-Bens 532"/>
    <s v="Bruxelles"/>
    <s v="B-1180"/>
    <s v="Belgium"/>
    <s v="Dewey"/>
    <s v="Catherine"/>
    <x v="0"/>
  </r>
  <r>
    <n v="10221"/>
    <n v="23"/>
    <n v="97"/>
    <n v="4"/>
    <n v="2231"/>
    <x v="167"/>
    <n v="474"/>
    <x v="0"/>
    <x v="5"/>
    <n v="86"/>
    <n v="11"/>
    <s v="S700_1938"/>
    <x v="2"/>
    <s v="(02) 5554 67"/>
    <s v="Rue Joseph-Bens 532"/>
    <s v="Bruxelles"/>
    <s v="B-1180"/>
    <s v="Belgium"/>
    <s v="Dewey"/>
    <s v="Catherine"/>
    <x v="0"/>
  </r>
  <r>
    <n v="10107"/>
    <n v="23"/>
    <n v="130.83000000000001"/>
    <n v="2"/>
    <n v="3009.09"/>
    <x v="111"/>
    <n v="510"/>
    <x v="0"/>
    <x v="4"/>
    <n v="118"/>
    <n v="12.830000000000013"/>
    <s v="S10_2016"/>
    <x v="67"/>
    <s v="+81 06 6342 5555"/>
    <s v="Dojima Avanza 4F, 1-6-20 Dojima, Kita-ku"/>
    <s v="Osaka"/>
    <s v="530-0003"/>
    <s v="Japan"/>
    <s v="Kentary"/>
    <s v="Mory"/>
    <x v="1"/>
  </r>
  <r>
    <n v="10204"/>
    <n v="23"/>
    <n v="71.44"/>
    <n v="3"/>
    <n v="1643.12"/>
    <x v="59"/>
    <n v="551"/>
    <x v="0"/>
    <x v="0"/>
    <n v="60"/>
    <n v="11.439999999999998"/>
    <s v="S18_2248"/>
    <x v="42"/>
    <n v="2125557413"/>
    <s v="4092 Furth Circle"/>
    <s v="NYC"/>
    <n v="10022"/>
    <s v="USA"/>
    <s v="Young"/>
    <s v="Jeff"/>
    <x v="0"/>
  </r>
  <r>
    <n v="10197"/>
    <n v="23"/>
    <n v="64.67"/>
    <n v="9"/>
    <n v="1487.41"/>
    <x v="151"/>
    <n v="557"/>
    <x v="0"/>
    <x v="5"/>
    <n v="66"/>
    <n v="-1.3299999999999983"/>
    <s v="S700_1138"/>
    <x v="80"/>
    <s v="(93) 203 4555"/>
    <s v="Rambla de CataluÂ¤a, 23"/>
    <s v="Barcelona"/>
    <n v="8022"/>
    <s v="Spain"/>
    <s v="Saavedra"/>
    <s v="Eduardo"/>
    <x v="0"/>
  </r>
  <r>
    <n v="10193"/>
    <n v="23"/>
    <n v="120.43"/>
    <n v="2"/>
    <n v="2769.89"/>
    <x v="60"/>
    <n v="562"/>
    <x v="0"/>
    <x v="0"/>
    <n v="104"/>
    <n v="16.430000000000007"/>
    <s v="S18_3136"/>
    <x v="10"/>
    <s v="61-9-3844-6555"/>
    <s v="7 Allen Street"/>
    <s v="Glen Waverly"/>
    <n v="3150"/>
    <s v="Australia"/>
    <s v="Connery"/>
    <s v="Sean"/>
    <x v="0"/>
  </r>
  <r>
    <n v="10191"/>
    <n v="23"/>
    <n v="148.46"/>
    <n v="5"/>
    <n v="3414.58"/>
    <x v="114"/>
    <n v="563"/>
    <x v="0"/>
    <x v="1"/>
    <n v="146"/>
    <n v="2.460000000000008"/>
    <s v="S18_3482"/>
    <x v="25"/>
    <s v="0221-5554327"/>
    <s v="Mehrheimerstr. 369"/>
    <s v="Koln"/>
    <n v="50739"/>
    <s v="Germany"/>
    <s v="Pfalzheim"/>
    <s v="Henriette"/>
    <x v="1"/>
  </r>
  <r>
    <n v="10192"/>
    <n v="23"/>
    <n v="132.71"/>
    <n v="1"/>
    <n v="3052.33"/>
    <x v="114"/>
    <n v="563"/>
    <x v="0"/>
    <x v="1"/>
    <n v="117"/>
    <n v="15.710000000000008"/>
    <s v="S24_2887"/>
    <x v="23"/>
    <n v="6035558647"/>
    <s v="2304 Long Airport Avenue"/>
    <s v="Nashua"/>
    <n v="62005"/>
    <s v="USA"/>
    <s v="Young"/>
    <s v="Valarie"/>
    <x v="1"/>
  </r>
  <r>
    <n v="10107"/>
    <n v="23"/>
    <n v="233.59"/>
    <n v="8"/>
    <n v="5372.57"/>
    <x v="115"/>
    <n v="570"/>
    <x v="0"/>
    <x v="1"/>
    <n v="214"/>
    <n v="19.590000000000003"/>
    <s v="S10_1949"/>
    <x v="69"/>
    <n v="2155554695"/>
    <s v="782 First Street"/>
    <s v="Philadelphia"/>
    <n v="71270"/>
    <s v="USA"/>
    <s v="Cervantes"/>
    <s v="Francisca"/>
    <x v="1"/>
  </r>
  <r>
    <n v="10183"/>
    <n v="23"/>
    <n v="86.99"/>
    <n v="3"/>
    <n v="2000.77"/>
    <x v="115"/>
    <n v="570"/>
    <x v="0"/>
    <x v="1"/>
    <n v="101"/>
    <n v="-14.010000000000005"/>
    <s v="S700_2824"/>
    <x v="69"/>
    <n v="2155554695"/>
    <s v="782 First Street"/>
    <s v="Philadelphia"/>
    <n v="71270"/>
    <s v="USA"/>
    <s v="Cervantes"/>
    <s v="Francisca"/>
    <x v="0"/>
  </r>
  <r>
    <n v="10181"/>
    <n v="23"/>
    <n v="65.52"/>
    <n v="13"/>
    <n v="1506.96"/>
    <x v="62"/>
    <n v="571"/>
    <x v="0"/>
    <x v="1"/>
    <n v="61"/>
    <n v="4.519999999999996"/>
    <s v="S24_3371"/>
    <x v="44"/>
    <s v="+47 2267 3215"/>
    <s v="Drammen 121, PR 744 Sentrum"/>
    <s v="Bergen"/>
    <s v="N 5804"/>
    <s v="Norway"/>
    <s v="Oeztan"/>
    <s v="Veysel"/>
    <x v="0"/>
  </r>
  <r>
    <n v="10182"/>
    <n v="23"/>
    <n v="42.26"/>
    <n v="8"/>
    <n v="971.98"/>
    <x v="62"/>
    <n v="571"/>
    <x v="0"/>
    <x v="0"/>
    <n v="41"/>
    <n v="1.259999999999998"/>
    <s v="S24_3969"/>
    <x v="12"/>
    <n v="4155551450"/>
    <s v="5677 Strong St."/>
    <s v="San Rafael"/>
    <n v="97562"/>
    <s v="USA"/>
    <s v="Nelson"/>
    <s v="Valarie"/>
    <x v="0"/>
  </r>
  <r>
    <n v="10177"/>
    <n v="23"/>
    <n v="159.81"/>
    <n v="9"/>
    <n v="3675.63"/>
    <x v="168"/>
    <n v="576"/>
    <x v="0"/>
    <x v="0"/>
    <n v="136"/>
    <n v="23.810000000000002"/>
    <s v="S18_3140"/>
    <x v="82"/>
    <s v="+34 913 728 555"/>
    <s v="Merchants House, 27-30 Merchant's Quay"/>
    <s v="Madrid"/>
    <n v="28023"/>
    <s v="Spain"/>
    <s v="Fernandez"/>
    <s v="Jesus"/>
    <x v="1"/>
  </r>
  <r>
    <n v="10176"/>
    <n v="23"/>
    <n v="135.43"/>
    <n v="9"/>
    <n v="3114.89"/>
    <x v="63"/>
    <n v="577"/>
    <x v="0"/>
    <x v="2"/>
    <n v="115"/>
    <n v="20.430000000000007"/>
    <s v="S50_1392"/>
    <x v="7"/>
    <s v="0522-556555"/>
    <s v="Strada Provinciale 124"/>
    <s v="Reggio Emilia"/>
    <n v="42100"/>
    <s v="Italy"/>
    <s v="Moroni"/>
    <s v="Maurizio"/>
    <x v="1"/>
  </r>
  <r>
    <n v="10173"/>
    <n v="23"/>
    <n v="118.61"/>
    <n v="16"/>
    <n v="2728.03"/>
    <x v="118"/>
    <n v="578"/>
    <x v="0"/>
    <x v="1"/>
    <n v="117"/>
    <n v="1.6099999999999994"/>
    <s v="S24_2887"/>
    <x v="20"/>
    <s v="035-640555"/>
    <s v="Via Ludovico il Moro 22"/>
    <s v="Bergamo"/>
    <n v="24100"/>
    <s v="Italy"/>
    <s v="Rovelli"/>
    <s v="Giovanni"/>
    <x v="0"/>
  </r>
  <r>
    <n v="10161"/>
    <n v="23"/>
    <n v="138.6"/>
    <n v="9"/>
    <n v="3187.8"/>
    <x v="67"/>
    <n v="597"/>
    <x v="0"/>
    <x v="1"/>
    <n v="132"/>
    <n v="6.5999999999999943"/>
    <s v="S18_2870"/>
    <x v="24"/>
    <s v="86 21 3555"/>
    <s v="Smagsloget 45"/>
    <s v="Aaarhus"/>
    <n v="8200"/>
    <s v="Denmark"/>
    <s v="Ibsen"/>
    <s v="Palle"/>
    <x v="1"/>
  </r>
  <r>
    <n v="10161"/>
    <n v="23"/>
    <n v="53.33"/>
    <n v="7"/>
    <n v="1226.5899999999999"/>
    <x v="67"/>
    <n v="597"/>
    <x v="0"/>
    <x v="1"/>
    <n v="50"/>
    <n v="3.3299999999999983"/>
    <s v="S24_1628"/>
    <x v="24"/>
    <s v="86 21 3555"/>
    <s v="Smagsloget 45"/>
    <s v="Aaarhus"/>
    <n v="8200"/>
    <s v="Denmark"/>
    <s v="Ibsen"/>
    <s v="Palle"/>
    <x v="0"/>
  </r>
  <r>
    <n v="10302"/>
    <n v="23"/>
    <n v="72.7"/>
    <n v="3"/>
    <n v="1672.1"/>
    <x v="69"/>
    <n v="608"/>
    <x v="0"/>
    <x v="1"/>
    <n v="71"/>
    <n v="1.7000000000000028"/>
    <s v="S18_4933"/>
    <x v="79"/>
    <s v="(171) 555-2282"/>
    <s v="Berkeley Gardens 12  Brewery"/>
    <s v="Liverpool"/>
    <s v="WX1 6LT"/>
    <s v="UK"/>
    <s v="Devon"/>
    <s v="Elizabeth"/>
    <x v="0"/>
  </r>
  <r>
    <n v="10155"/>
    <n v="23"/>
    <n v="72.62"/>
    <n v="6"/>
    <n v="1670.26"/>
    <x v="69"/>
    <n v="608"/>
    <x v="0"/>
    <x v="3"/>
    <n v="68"/>
    <n v="4.6200000000000045"/>
    <s v="S24_2841"/>
    <x v="48"/>
    <s v="90-224 8555"/>
    <s v="Keskuskatu 45"/>
    <s v="Helsinki"/>
    <n v="21240"/>
    <s v="Finland"/>
    <s v="Karttunen"/>
    <s v="Matti"/>
    <x v="0"/>
  </r>
  <r>
    <n v="10301"/>
    <n v="23"/>
    <n v="174.42"/>
    <n v="9"/>
    <n v="4011.66"/>
    <x v="153"/>
    <n v="609"/>
    <x v="0"/>
    <x v="1"/>
    <n v="169"/>
    <n v="5.4199999999999875"/>
    <s v="S18_3232"/>
    <x v="63"/>
    <s v="+47 2212 1555"/>
    <s v="Drammensveien 126 A, PB 744 Sentrum"/>
    <s v="Oslo"/>
    <s v="N 0106"/>
    <s v="Norway"/>
    <s v="Klaeboe"/>
    <s v="Jan"/>
    <x v="1"/>
  </r>
  <r>
    <n v="10107"/>
    <n v="23"/>
    <n v="122.07"/>
    <n v="2"/>
    <n v="2807.61"/>
    <x v="154"/>
    <n v="610"/>
    <x v="0"/>
    <x v="1"/>
    <n v="115"/>
    <n v="7.0699999999999932"/>
    <s v="S12_4675"/>
    <x v="81"/>
    <s v="+49 69 66 90 2555"/>
    <s v="Lyonerstr. 34"/>
    <s v="Frankfurt"/>
    <n v="60528"/>
    <s v="Germany"/>
    <s v="Keitel"/>
    <s v="Roland"/>
    <x v="0"/>
  </r>
  <r>
    <n v="10300"/>
    <n v="23"/>
    <n v="164.63"/>
    <n v="7"/>
    <n v="3786.49"/>
    <x v="154"/>
    <n v="610"/>
    <x v="0"/>
    <x v="1"/>
    <n v="146"/>
    <n v="18.629999999999995"/>
    <s v="S18_3482"/>
    <x v="81"/>
    <s v="+49 69 66 90 2555"/>
    <s v="Lyonerstr. 34"/>
    <s v="Frankfurt"/>
    <n v="60528"/>
    <s v="Germany"/>
    <s v="Keitel"/>
    <s v="Roland"/>
    <x v="1"/>
  </r>
  <r>
    <n v="10152"/>
    <n v="23"/>
    <n v="121.83"/>
    <n v="3"/>
    <n v="2802.09"/>
    <x v="169"/>
    <n v="620"/>
    <x v="0"/>
    <x v="1"/>
    <n v="118"/>
    <n v="3.8299999999999983"/>
    <s v="S24_4048"/>
    <x v="76"/>
    <s v="61-7-3844-6555"/>
    <s v="31 Duncan St. West End"/>
    <s v="South Brisbane"/>
    <n v="4101"/>
    <s v="Australia"/>
    <s v="Calaghan"/>
    <s v="Tony"/>
    <x v="0"/>
  </r>
  <r>
    <n v="10149"/>
    <n v="23"/>
    <n v="183.94"/>
    <n v="5"/>
    <n v="4230.62"/>
    <x v="72"/>
    <n v="633"/>
    <x v="0"/>
    <x v="0"/>
    <n v="168"/>
    <n v="15.939999999999998"/>
    <s v="S18_2795"/>
    <x v="50"/>
    <n v="4155554312"/>
    <s v="2793 Furth Circle"/>
    <s v="Brisbane"/>
    <n v="94217"/>
    <s v="USA"/>
    <s v="Taylor"/>
    <s v="Sue"/>
    <x v="1"/>
  </r>
  <r>
    <n v="10148"/>
    <n v="23"/>
    <n v="117.48"/>
    <n v="13"/>
    <n v="2702.04"/>
    <x v="122"/>
    <n v="634"/>
    <x v="0"/>
    <x v="1"/>
    <n v="141"/>
    <n v="-23.519999999999996"/>
    <s v="S18_1129"/>
    <x v="13"/>
    <s v="02 9936 8555"/>
    <s v="201 Miller Street"/>
    <s v="North Sydney"/>
    <n v="2060"/>
    <s v="Australia"/>
    <s v="O'Hara"/>
    <s v="Anna"/>
    <x v="0"/>
  </r>
  <r>
    <n v="10147"/>
    <n v="23"/>
    <n v="126.39"/>
    <n v="2"/>
    <n v="2906.97"/>
    <x v="123"/>
    <n v="640"/>
    <x v="0"/>
    <x v="1"/>
    <n v="140"/>
    <n v="-13.61"/>
    <s v="S24_3856"/>
    <x v="56"/>
    <n v="6175558555"/>
    <s v="7825 Douglas Av."/>
    <s v="Brickhaven"/>
    <n v="58339"/>
    <s v="USA"/>
    <s v="Nelson"/>
    <s v="Allen"/>
    <x v="0"/>
  </r>
  <r>
    <n v="10143"/>
    <n v="23"/>
    <n v="80.510000000000005"/>
    <n v="14"/>
    <n v="1851.73"/>
    <x v="170"/>
    <n v="665"/>
    <x v="0"/>
    <x v="0"/>
    <n v="83"/>
    <n v="-2.4899999999999949"/>
    <s v="S24_3816"/>
    <x v="43"/>
    <n v="5085559555"/>
    <s v="4575 Hillside Dr."/>
    <s v="New Bedford"/>
    <n v="50553"/>
    <s v="USA"/>
    <s v="Tam"/>
    <s v="Wing C"/>
    <x v="0"/>
  </r>
  <r>
    <n v="10135"/>
    <n v="23"/>
    <n v="87.31"/>
    <n v="11"/>
    <n v="2008.13"/>
    <x v="77"/>
    <n v="704"/>
    <x v="0"/>
    <x v="1"/>
    <n v="80"/>
    <n v="7.3100000000000023"/>
    <s v="S24_4620"/>
    <x v="12"/>
    <n v="4155551450"/>
    <s v="5677 Strong St."/>
    <s v="San Rafael"/>
    <n v="97562"/>
    <s v="USA"/>
    <s v="Nelson"/>
    <s v="Valarie"/>
    <x v="0"/>
  </r>
  <r>
    <n v="10133"/>
    <n v="23"/>
    <n v="114.87"/>
    <n v="1"/>
    <n v="2642.01"/>
    <x v="171"/>
    <n v="709"/>
    <x v="0"/>
    <x v="4"/>
    <n v="99"/>
    <n v="15.870000000000005"/>
    <s v="S32_1374"/>
    <x v="11"/>
    <s v="(91) 555 94 44"/>
    <s v="C/ Moralzarzal, 86"/>
    <s v="Madrid"/>
    <n v="28034"/>
    <s v="Spain"/>
    <s v="Freyre"/>
    <s v="Diego"/>
    <x v="0"/>
  </r>
  <r>
    <n v="10124"/>
    <n v="23"/>
    <n v="57.73"/>
    <n v="8"/>
    <n v="1327.79"/>
    <x v="127"/>
    <n v="746"/>
    <x v="0"/>
    <x v="1"/>
    <n v="71"/>
    <n v="-13.270000000000003"/>
    <s v="S18_4933"/>
    <x v="73"/>
    <n v="7025551838"/>
    <s v="8489 Strong St."/>
    <s v="Las Vegas"/>
    <n v="83030"/>
    <s v="USA"/>
    <s v="King"/>
    <s v="Sue"/>
    <x v="0"/>
  </r>
  <r>
    <n v="10117"/>
    <n v="23"/>
    <n v="97.42"/>
    <n v="4"/>
    <n v="2240.66"/>
    <x v="128"/>
    <n v="779"/>
    <x v="0"/>
    <x v="0"/>
    <n v="87"/>
    <n v="10.420000000000002"/>
    <s v="S18_4522"/>
    <x v="49"/>
    <s v="+65 221 7555"/>
    <s v="Bronz Sok., Bronz Apt. 3/6 Tesvikiye"/>
    <s v="Singapore"/>
    <n v="79903"/>
    <s v="Singapore"/>
    <s v="Natividad"/>
    <s v="Eric"/>
    <x v="0"/>
  </r>
  <r>
    <n v="10113"/>
    <n v="23"/>
    <n v="68.52"/>
    <n v="1"/>
    <n v="1575.96"/>
    <x v="130"/>
    <n v="800"/>
    <x v="0"/>
    <x v="2"/>
    <n v="64"/>
    <n v="4.519999999999996"/>
    <s v="S32_3522"/>
    <x v="12"/>
    <n v="4155551450"/>
    <s v="5677 Strong St."/>
    <s v="San Rafael"/>
    <n v="97562"/>
    <s v="USA"/>
    <s v="Nelson"/>
    <s v="Valarie"/>
    <x v="0"/>
  </r>
  <r>
    <n v="10112"/>
    <n v="23"/>
    <n v="110.43"/>
    <n v="2"/>
    <n v="2539.89"/>
    <x v="172"/>
    <n v="802"/>
    <x v="0"/>
    <x v="0"/>
    <n v="101"/>
    <n v="9.4300000000000068"/>
    <s v="S18_2949"/>
    <x v="16"/>
    <s v="0921-12 3555"/>
    <s v="BerguvsvÂ„gen  8"/>
    <s v="Lule"/>
    <s v="S-958 22"/>
    <s v="Sweden"/>
    <s v="Berglund"/>
    <s v="Christina"/>
    <x v="0"/>
  </r>
  <r>
    <n v="10104"/>
    <n v="23"/>
    <n v="198.13"/>
    <n v="13"/>
    <n v="4556.99"/>
    <x v="173"/>
    <n v="856"/>
    <x v="0"/>
    <x v="1"/>
    <n v="169"/>
    <n v="29.129999999999995"/>
    <s v="S18_3232"/>
    <x v="11"/>
    <s v="(91) 555 94 44"/>
    <s v="C/ Moralzarzal, 86"/>
    <s v="Madrid"/>
    <n v="28034"/>
    <s v="Spain"/>
    <s v="Freyre"/>
    <s v="Diego"/>
    <x v="1"/>
  </r>
  <r>
    <n v="10416"/>
    <n v="24"/>
    <n v="181.34"/>
    <n v="14"/>
    <n v="4352.16"/>
    <x v="7"/>
    <n v="26"/>
    <x v="0"/>
    <x v="3"/>
    <n v="157"/>
    <n v="24.340000000000003"/>
    <s v="S18_1662"/>
    <x v="7"/>
    <s v="0522-556555"/>
    <s v="Strada Provinciale 124"/>
    <s v="Reggio Emilia"/>
    <n v="42100"/>
    <s v="Italy"/>
    <s v="Moroni"/>
    <s v="Maurizio"/>
    <x v="1"/>
  </r>
  <r>
    <n v="10413"/>
    <n v="24"/>
    <n v="49.71"/>
    <n v="6"/>
    <n v="1193.04"/>
    <x v="131"/>
    <n v="31"/>
    <x v="0"/>
    <x v="6"/>
    <n v="62"/>
    <n v="-12.29"/>
    <s v="S32_3207"/>
    <x v="74"/>
    <n v="2035552570"/>
    <s v="25593 South Bay Ln."/>
    <s v="Bridgewater"/>
    <n v="97562"/>
    <s v="USA"/>
    <s v="King"/>
    <s v="Julie"/>
    <x v="0"/>
  </r>
  <r>
    <n v="10107"/>
    <n v="24"/>
    <n v="101.44"/>
    <n v="7"/>
    <n v="2434.56"/>
    <x v="174"/>
    <n v="57"/>
    <x v="0"/>
    <x v="4"/>
    <n v="95"/>
    <n v="6.4399999999999977"/>
    <s v="S10_1678"/>
    <x v="79"/>
    <s v="(171) 555-2282"/>
    <s v="Berkeley Gardens 12  Brewery"/>
    <s v="Liverpool"/>
    <s v="WX1 6LT"/>
    <s v="UK"/>
    <s v="Devon"/>
    <s v="Elizabeth"/>
    <x v="0"/>
  </r>
  <r>
    <n v="10400"/>
    <n v="24"/>
    <n v="61.66"/>
    <n v="2"/>
    <n v="1479.84"/>
    <x v="11"/>
    <n v="64"/>
    <x v="0"/>
    <x v="3"/>
    <n v="68"/>
    <n v="-6.3400000000000034"/>
    <s v="S24_2841"/>
    <x v="1"/>
    <n v="4085553659"/>
    <s v="3086 Ingle Ln."/>
    <s v="San Jose"/>
    <n v="94217"/>
    <s v="USA"/>
    <s v="Frick"/>
    <s v="Sue"/>
    <x v="0"/>
  </r>
  <r>
    <n v="10396"/>
    <n v="24"/>
    <n v="89.75"/>
    <n v="4"/>
    <n v="2154"/>
    <x v="175"/>
    <n v="73"/>
    <x v="0"/>
    <x v="6"/>
    <n v="100"/>
    <n v="-10.25"/>
    <s v="S18_3259"/>
    <x v="12"/>
    <n v="4155551450"/>
    <s v="5677 Strong St."/>
    <s v="San Rafael"/>
    <n v="97562"/>
    <s v="USA"/>
    <s v="Nelson"/>
    <s v="Valarie"/>
    <x v="0"/>
  </r>
  <r>
    <n v="10107"/>
    <n v="24"/>
    <n v="100.69"/>
    <n v="4"/>
    <n v="2416.56"/>
    <x v="176"/>
    <n v="87"/>
    <x v="0"/>
    <x v="1"/>
    <n v="214"/>
    <n v="-113.31"/>
    <s v="S10_1949"/>
    <x v="13"/>
    <s v="02 9936 8555"/>
    <s v="201 Miller Street"/>
    <s v="North Sydney"/>
    <n v="2060"/>
    <s v="Australia"/>
    <s v="O'Hara"/>
    <s v="Anna"/>
    <x v="0"/>
  </r>
  <r>
    <n v="10391"/>
    <n v="24"/>
    <n v="168.42"/>
    <n v="1"/>
    <n v="4042.08"/>
    <x v="176"/>
    <n v="87"/>
    <x v="0"/>
    <x v="0"/>
    <n v="44"/>
    <n v="124.41999999999999"/>
    <s v="S24_2022"/>
    <x v="13"/>
    <s v="02 9936 8555"/>
    <s v="201 Miller Street"/>
    <s v="North Sydney"/>
    <n v="2060"/>
    <s v="Australia"/>
    <s v="O'Hara"/>
    <s v="Anna"/>
    <x v="1"/>
  </r>
  <r>
    <n v="10383"/>
    <n v="24"/>
    <n v="61.52"/>
    <n v="9"/>
    <n v="1476.48"/>
    <x v="87"/>
    <n v="105"/>
    <x v="0"/>
    <x v="0"/>
    <n v="136"/>
    <n v="-74.47999999999999"/>
    <s v="S18_3140"/>
    <x v="11"/>
    <s v="(91) 555 94 44"/>
    <s v="C/ Moralzarzal, 86"/>
    <s v="Madrid"/>
    <n v="28034"/>
    <s v="Spain"/>
    <s v="Freyre"/>
    <s v="Diego"/>
    <x v="0"/>
  </r>
  <r>
    <n v="10380"/>
    <n v="24"/>
    <n v="189"/>
    <n v="2"/>
    <n v="4536"/>
    <x v="88"/>
    <n v="111"/>
    <x v="0"/>
    <x v="1"/>
    <n v="71"/>
    <n v="118"/>
    <s v="S18_4933"/>
    <x v="11"/>
    <s v="(91) 555 94 44"/>
    <s v="C/ Moralzarzal, 86"/>
    <s v="Madrid"/>
    <n v="28034"/>
    <s v="Spain"/>
    <s v="Freyre"/>
    <s v="Diego"/>
    <x v="1"/>
  </r>
  <r>
    <n v="10107"/>
    <n v="24"/>
    <n v="67.83"/>
    <n v="5"/>
    <n v="1627.92"/>
    <x v="177"/>
    <n v="118"/>
    <x v="0"/>
    <x v="1"/>
    <n v="79"/>
    <n v="-11.170000000000002"/>
    <s v="S12_3990"/>
    <x v="48"/>
    <s v="90-224 8555"/>
    <s v="Keskuskatu 45"/>
    <s v="Helsinki"/>
    <n v="21240"/>
    <s v="Finland"/>
    <s v="Karttunen"/>
    <s v="Matti"/>
    <x v="0"/>
  </r>
  <r>
    <n v="10372"/>
    <n v="24"/>
    <n v="58.58"/>
    <n v="9"/>
    <n v="1405.92"/>
    <x v="178"/>
    <n v="131"/>
    <x v="0"/>
    <x v="6"/>
    <n v="58"/>
    <n v="0.57999999999999829"/>
    <s v="S50_1514"/>
    <x v="8"/>
    <s v="+81 3 3584 0555"/>
    <s v="2-2-8 Roppongi"/>
    <s v="Minato-ku"/>
    <s v="106-0032"/>
    <s v="Japan"/>
    <s v="Shimamura"/>
    <s v="Akiko"/>
    <x v="0"/>
  </r>
  <r>
    <n v="10363"/>
    <n v="24"/>
    <n v="172.61"/>
    <n v="11"/>
    <n v="4142.6400000000003"/>
    <x v="90"/>
    <n v="151"/>
    <x v="0"/>
    <x v="1"/>
    <n v="146"/>
    <n v="26.610000000000014"/>
    <s v="S18_3482"/>
    <x v="53"/>
    <s v="+358 9 8045 555"/>
    <s v="Software Engineering Center, SEC Oy"/>
    <s v="Espoo"/>
    <s v="FIN-02271"/>
    <s v="Finland"/>
    <s v="Suominen"/>
    <s v="Kalle"/>
    <x v="1"/>
  </r>
  <r>
    <n v="10361"/>
    <n v="24"/>
    <n v="45.39"/>
    <n v="14"/>
    <n v="1089.3599999999999"/>
    <x v="17"/>
    <n v="171"/>
    <x v="0"/>
    <x v="5"/>
    <n v="90"/>
    <n v="-44.61"/>
    <s v="S700_2047"/>
    <x v="6"/>
    <s v="+61 2 9495 8555"/>
    <s v="Monitor Money Building, 815 Pacific Hwy"/>
    <s v="Chatswood"/>
    <n v="2067"/>
    <s v="Australia"/>
    <s v="Huxley"/>
    <s v="Adrian"/>
    <x v="0"/>
  </r>
  <r>
    <n v="10346"/>
    <n v="24"/>
    <n v="87.24"/>
    <n v="5"/>
    <n v="2093.7600000000002"/>
    <x v="91"/>
    <n v="189"/>
    <x v="0"/>
    <x v="1"/>
    <n v="117"/>
    <n v="-29.760000000000005"/>
    <s v="S24_2887"/>
    <x v="73"/>
    <n v="7025551838"/>
    <s v="8489 Strong St."/>
    <s v="Las Vegas"/>
    <n v="83030"/>
    <s v="USA"/>
    <s v="King"/>
    <s v="Sue"/>
    <x v="0"/>
  </r>
  <r>
    <n v="10346"/>
    <n v="24"/>
    <n v="138.58000000000001"/>
    <n v="2"/>
    <n v="3325.92"/>
    <x v="91"/>
    <n v="189"/>
    <x v="0"/>
    <x v="1"/>
    <n v="85"/>
    <n v="53.580000000000013"/>
    <s v="S24_3191"/>
    <x v="73"/>
    <n v="7025551838"/>
    <s v="8489 Strong St."/>
    <s v="Las Vegas"/>
    <n v="83030"/>
    <s v="USA"/>
    <s v="King"/>
    <s v="Sue"/>
    <x v="1"/>
  </r>
  <r>
    <n v="10332"/>
    <n v="24"/>
    <n v="52.67"/>
    <n v="1"/>
    <n v="1264.08"/>
    <x v="23"/>
    <n v="201"/>
    <x v="0"/>
    <x v="0"/>
    <n v="168"/>
    <n v="-115.33"/>
    <s v="S18_2795"/>
    <x v="17"/>
    <s v="(171) 555-1555"/>
    <s v="Fauntleroy Circus"/>
    <s v="Manchester"/>
    <s v="EC2 5NT"/>
    <s v="UK"/>
    <s v="Ashworth"/>
    <s v="Victoria"/>
    <x v="0"/>
  </r>
  <r>
    <n v="10107"/>
    <n v="24"/>
    <n v="147.61000000000001"/>
    <n v="6"/>
    <n v="3542.64"/>
    <x v="24"/>
    <n v="203"/>
    <x v="0"/>
    <x v="4"/>
    <n v="150"/>
    <n v="-2.3899999999999864"/>
    <s v="S12_2823"/>
    <x v="19"/>
    <n v="2125557818"/>
    <s v="897 Long Airport Avenue"/>
    <s v="NYC"/>
    <n v="10022"/>
    <s v="USA"/>
    <s v="Yu"/>
    <s v="Kwai"/>
    <x v="1"/>
  </r>
  <r>
    <n v="10328"/>
    <n v="24"/>
    <n v="81.17"/>
    <n v="5"/>
    <n v="1948.08"/>
    <x v="25"/>
    <n v="206"/>
    <x v="0"/>
    <x v="0"/>
    <n v="68"/>
    <n v="13.170000000000002"/>
    <s v="S32_4289"/>
    <x v="20"/>
    <s v="035-640555"/>
    <s v="Via Ludovico il Moro 22"/>
    <s v="Bergamo"/>
    <n v="24100"/>
    <s v="Italy"/>
    <s v="Rovelli"/>
    <s v="Giovanni"/>
    <x v="0"/>
  </r>
  <r>
    <n v="10107"/>
    <n v="24"/>
    <n v="107.65"/>
    <n v="1"/>
    <n v="2583.6"/>
    <x v="28"/>
    <n v="213"/>
    <x v="0"/>
    <x v="1"/>
    <n v="173"/>
    <n v="-65.349999999999994"/>
    <s v="S12_3891"/>
    <x v="61"/>
    <s v="07-98 9555"/>
    <s v="Erling Skakkes gate 78"/>
    <s v="Stavern"/>
    <n v="4110"/>
    <s v="Norway"/>
    <s v="Bergulfsen"/>
    <s v="Jonas"/>
    <x v="0"/>
  </r>
  <r>
    <n v="10325"/>
    <n v="24"/>
    <n v="69.12"/>
    <n v="9"/>
    <n v="1658.88"/>
    <x v="28"/>
    <n v="213"/>
    <x v="0"/>
    <x v="0"/>
    <n v="136"/>
    <n v="-66.88"/>
    <s v="S18_3140"/>
    <x v="61"/>
    <s v="07-98 9555"/>
    <s v="Erling Skakkes gate 78"/>
    <s v="Stavern"/>
    <n v="4110"/>
    <s v="Norway"/>
    <s v="Bergulfsen"/>
    <s v="Jonas"/>
    <x v="0"/>
  </r>
  <r>
    <n v="10107"/>
    <n v="24"/>
    <n v="124.37"/>
    <n v="15"/>
    <n v="2984.88"/>
    <x v="29"/>
    <n v="214"/>
    <x v="0"/>
    <x v="1"/>
    <n v="115"/>
    <n v="9.3700000000000045"/>
    <s v="S12_4675"/>
    <x v="55"/>
    <n v="5085552555"/>
    <s v="1785 First Street"/>
    <s v="New Bedford"/>
    <n v="50553"/>
    <s v="USA"/>
    <s v="Benitez"/>
    <s v="Violeta"/>
    <x v="0"/>
  </r>
  <r>
    <n v="10316"/>
    <n v="24"/>
    <n v="59.16"/>
    <n v="2"/>
    <n v="1419.84"/>
    <x v="95"/>
    <n v="217"/>
    <x v="0"/>
    <x v="0"/>
    <n v="68"/>
    <n v="-8.8400000000000034"/>
    <s v="S32_4289"/>
    <x v="59"/>
    <s v="(198) 555-8888"/>
    <s v="Garden House Crowther Way"/>
    <s v="Cowes"/>
    <s v="PO31 7PJ"/>
    <s v="UK"/>
    <s v="Bennett"/>
    <s v="Helen"/>
    <x v="0"/>
  </r>
  <r>
    <n v="10315"/>
    <n v="24"/>
    <n v="86.74"/>
    <n v="1"/>
    <n v="2081.7600000000002"/>
    <x v="179"/>
    <n v="220"/>
    <x v="0"/>
    <x v="0"/>
    <n v="88"/>
    <n v="-1.2600000000000051"/>
    <s v="S24_3151"/>
    <x v="4"/>
    <s v="40.67.8555"/>
    <s v="67, rue des Cinquante Otages"/>
    <s v="Nantes"/>
    <n v="44000"/>
    <s v="France"/>
    <s v="Labrune"/>
    <s v="Janine"/>
    <x v="0"/>
  </r>
  <r>
    <n v="10107"/>
    <n v="24"/>
    <n v="129.18"/>
    <n v="8"/>
    <n v="3100.32"/>
    <x v="31"/>
    <n v="233"/>
    <x v="0"/>
    <x v="1"/>
    <n v="117"/>
    <n v="12.180000000000007"/>
    <s v="S12_3380"/>
    <x v="25"/>
    <s v="0221-5554327"/>
    <s v="Mehrheimerstr. 369"/>
    <s v="Koln"/>
    <n v="50739"/>
    <s v="Germany"/>
    <s v="Pfalzheim"/>
    <s v="Henriette"/>
    <x v="1"/>
  </r>
  <r>
    <n v="10310"/>
    <n v="24"/>
    <n v="143.66999999999999"/>
    <n v="1"/>
    <n v="3448.08"/>
    <x v="31"/>
    <n v="233"/>
    <x v="0"/>
    <x v="1"/>
    <n v="142"/>
    <n v="1.6699999999999875"/>
    <s v="S18_1984"/>
    <x v="25"/>
    <s v="0221-5554327"/>
    <s v="Mehrheimerstr. 369"/>
    <s v="Koln"/>
    <n v="50739"/>
    <s v="Germany"/>
    <s v="Pfalzheim"/>
    <s v="Henriette"/>
    <x v="1"/>
  </r>
  <r>
    <n v="10309"/>
    <n v="24"/>
    <n v="56.1"/>
    <n v="2"/>
    <n v="1346.4"/>
    <x v="32"/>
    <n v="234"/>
    <x v="0"/>
    <x v="4"/>
    <n v="69"/>
    <n v="-12.899999999999999"/>
    <s v="S24_2360"/>
    <x v="61"/>
    <s v="07-98 9555"/>
    <s v="Erling Skakkes gate 78"/>
    <s v="Stavern"/>
    <n v="4110"/>
    <s v="Norway"/>
    <s v="Bergulfsen"/>
    <s v="Jonas"/>
    <x v="0"/>
  </r>
  <r>
    <n v="10308"/>
    <n v="24"/>
    <n v="79.91"/>
    <n v="5"/>
    <n v="1917.84"/>
    <x v="32"/>
    <n v="234"/>
    <x v="0"/>
    <x v="4"/>
    <n v="99"/>
    <n v="-19.090000000000003"/>
    <s v="S32_1374"/>
    <x v="26"/>
    <n v="9145554562"/>
    <s v="3758 North Pendale Street"/>
    <s v="White Plains"/>
    <n v="24067"/>
    <s v="USA"/>
    <s v="Frick"/>
    <s v="Steve"/>
    <x v="0"/>
  </r>
  <r>
    <n v="10305"/>
    <n v="24"/>
    <n v="132.9"/>
    <n v="10"/>
    <n v="3189.6"/>
    <x v="145"/>
    <n v="236"/>
    <x v="0"/>
    <x v="2"/>
    <n v="127"/>
    <n v="5.9000000000000057"/>
    <s v="S24_2300"/>
    <x v="29"/>
    <n v="6175558555"/>
    <s v="39323 Spinnaker Dr."/>
    <s v="Cambridge"/>
    <n v="51247"/>
    <s v="USA"/>
    <s v="Hernandez"/>
    <s v="Marta"/>
    <x v="1"/>
  </r>
  <r>
    <n v="10304"/>
    <n v="24"/>
    <n v="101.7"/>
    <n v="17"/>
    <n v="2440.8000000000002"/>
    <x v="34"/>
    <n v="238"/>
    <x v="0"/>
    <x v="0"/>
    <n v="127"/>
    <n v="-25.299999999999997"/>
    <s v="S18_2325"/>
    <x v="27"/>
    <s v="30.59.8555"/>
    <s v="67, avenue de l'Europe"/>
    <s v="Versailles"/>
    <n v="78000"/>
    <s v="France"/>
    <s v="Tonini"/>
    <s v="Daniel"/>
    <x v="0"/>
  </r>
  <r>
    <n v="10304"/>
    <n v="24"/>
    <n v="64.959999999999994"/>
    <n v="9"/>
    <n v="1559.04"/>
    <x v="34"/>
    <n v="238"/>
    <x v="0"/>
    <x v="0"/>
    <n v="62"/>
    <n v="2.9599999999999937"/>
    <s v="S18_2957"/>
    <x v="27"/>
    <s v="30.59.8555"/>
    <s v="67, avenue de l'Europe"/>
    <s v="Versailles"/>
    <n v="78000"/>
    <s v="France"/>
    <s v="Tonini"/>
    <s v="Daniel"/>
    <x v="0"/>
  </r>
  <r>
    <n v="10303"/>
    <n v="24"/>
    <n v="40.21"/>
    <n v="1"/>
    <n v="965.04"/>
    <x v="180"/>
    <n v="243"/>
    <x v="0"/>
    <x v="0"/>
    <n v="41"/>
    <n v="-0.78999999999999915"/>
    <s v="S24_3969"/>
    <x v="83"/>
    <s v="(95) 555 82 82"/>
    <s v="C/ Romero, 33"/>
    <s v="Sevilla"/>
    <n v="41101"/>
    <s v="Spain"/>
    <s v="Roel"/>
    <s v="Jose Pedro"/>
    <x v="0"/>
  </r>
  <r>
    <n v="10107"/>
    <n v="24"/>
    <n v="173.21"/>
    <n v="8"/>
    <n v="4157.04"/>
    <x v="163"/>
    <n v="250"/>
    <x v="0"/>
    <x v="4"/>
    <n v="150"/>
    <n v="23.210000000000008"/>
    <s v="S12_2823"/>
    <x v="48"/>
    <s v="90-224 8555"/>
    <s v="Keskuskatu 45"/>
    <s v="Helsinki"/>
    <n v="21240"/>
    <s v="Finland"/>
    <s v="Karttunen"/>
    <s v="Matti"/>
    <x v="1"/>
  </r>
  <r>
    <n v="10299"/>
    <n v="24"/>
    <n v="42.24"/>
    <n v="4"/>
    <n v="1013.76"/>
    <x v="163"/>
    <n v="250"/>
    <x v="0"/>
    <x v="4"/>
    <n v="40"/>
    <n v="2.240000000000002"/>
    <s v="S32_2206"/>
    <x v="48"/>
    <s v="90-224 8555"/>
    <s v="Keskuskatu 45"/>
    <s v="Helsinki"/>
    <n v="21240"/>
    <s v="Finland"/>
    <s v="Karttunen"/>
    <s v="Matti"/>
    <x v="0"/>
  </r>
  <r>
    <n v="10296"/>
    <n v="24"/>
    <n v="101.71"/>
    <n v="4"/>
    <n v="2441.04"/>
    <x v="96"/>
    <n v="265"/>
    <x v="0"/>
    <x v="3"/>
    <n v="99"/>
    <n v="2.7099999999999937"/>
    <s v="S700_2466"/>
    <x v="62"/>
    <s v="+49 89 61 08 9555"/>
    <s v="Hansastr. 15"/>
    <s v="Munich"/>
    <n v="80686"/>
    <s v="Germany"/>
    <s v="Donnermeyer"/>
    <s v="Michael"/>
    <x v="0"/>
  </r>
  <r>
    <n v="10107"/>
    <n v="24"/>
    <n v="142.80000000000001"/>
    <n v="1"/>
    <n v="3427.2"/>
    <x v="181"/>
    <n v="270"/>
    <x v="0"/>
    <x v="1"/>
    <n v="136"/>
    <n v="6.8000000000000114"/>
    <s v="S10_4757"/>
    <x v="9"/>
    <n v="6175559555"/>
    <s v="8616 Spinnaker Dr."/>
    <s v="Boston"/>
    <n v="51003"/>
    <s v="USA"/>
    <s v="Yoshido"/>
    <s v="Juri"/>
    <x v="1"/>
  </r>
  <r>
    <n v="10107"/>
    <n v="24"/>
    <n v="176.76"/>
    <n v="9"/>
    <n v="4242.24"/>
    <x v="97"/>
    <n v="271"/>
    <x v="0"/>
    <x v="1"/>
    <n v="151"/>
    <n v="25.759999999999991"/>
    <s v="S12_3148"/>
    <x v="32"/>
    <s v="011-4988555"/>
    <s v="Via Monte Bianco 34"/>
    <s v="Torino"/>
    <n v="10100"/>
    <s v="Italy"/>
    <s v="Accorti"/>
    <s v="Paolo"/>
    <x v="1"/>
  </r>
  <r>
    <n v="10293"/>
    <n v="24"/>
    <n v="117.47"/>
    <n v="4"/>
    <n v="2819.28"/>
    <x v="97"/>
    <n v="271"/>
    <x v="0"/>
    <x v="0"/>
    <n v="136"/>
    <n v="-18.53"/>
    <s v="S18_3140"/>
    <x v="32"/>
    <s v="011-4988555"/>
    <s v="Via Monte Bianco 34"/>
    <s v="Torino"/>
    <n v="10100"/>
    <s v="Italy"/>
    <s v="Accorti"/>
    <s v="Paolo"/>
    <x v="0"/>
  </r>
  <r>
    <n v="10289"/>
    <n v="24"/>
    <n v="56.07"/>
    <n v="1"/>
    <n v="1345.68"/>
    <x v="182"/>
    <n v="277"/>
    <x v="0"/>
    <x v="0"/>
    <n v="53"/>
    <n v="3.0700000000000003"/>
    <s v="S18_1367"/>
    <x v="44"/>
    <s v="+47 2267 3215"/>
    <s v="Drammen 121, PR 744 Sentrum"/>
    <s v="Bergen"/>
    <s v="N 5804"/>
    <s v="Norway"/>
    <s v="Oeztan"/>
    <s v="Veysel"/>
    <x v="0"/>
  </r>
  <r>
    <n v="10287"/>
    <n v="24"/>
    <n v="146.52000000000001"/>
    <n v="3"/>
    <n v="3516.48"/>
    <x v="36"/>
    <n v="280"/>
    <x v="0"/>
    <x v="1"/>
    <n v="142"/>
    <n v="4.5200000000000102"/>
    <s v="S18_1984"/>
    <x v="28"/>
    <s v="0897-034555"/>
    <s v="Grenzacherweg 237"/>
    <s v="Gensve"/>
    <n v="1203"/>
    <s v="Switzerland"/>
    <s v="Holz"/>
    <s v="Michael"/>
    <x v="1"/>
  </r>
  <r>
    <n v="10284"/>
    <n v="24"/>
    <n v="83.12"/>
    <n v="6"/>
    <n v="1994.88"/>
    <x v="99"/>
    <n v="289"/>
    <x v="0"/>
    <x v="3"/>
    <n v="91"/>
    <n v="-7.8799999999999955"/>
    <s v="S700_1691"/>
    <x v="63"/>
    <s v="+47 2212 1555"/>
    <s v="Drammensveien 126 A, PB 744 Sentrum"/>
    <s v="Oslo"/>
    <s v="N 0106"/>
    <s v="Norway"/>
    <s v="Klaeboe"/>
    <s v="Jan"/>
    <x v="0"/>
  </r>
  <r>
    <n v="10107"/>
    <n v="24"/>
    <n v="157.44999999999999"/>
    <n v="4"/>
    <n v="3778.8"/>
    <x v="38"/>
    <n v="290"/>
    <x v="0"/>
    <x v="1"/>
    <n v="173"/>
    <n v="-15.550000000000011"/>
    <s v="S12_3891"/>
    <x v="12"/>
    <n v="4155551450"/>
    <s v="5677 Strong St."/>
    <s v="San Rafael"/>
    <n v="97562"/>
    <s v="USA"/>
    <s v="Nelson"/>
    <s v="Valarie"/>
    <x v="1"/>
  </r>
  <r>
    <n v="10107"/>
    <n v="24"/>
    <n v="116.67"/>
    <n v="1"/>
    <n v="2800.08"/>
    <x v="40"/>
    <n v="293"/>
    <x v="0"/>
    <x v="2"/>
    <n v="116"/>
    <n v="0.67000000000000171"/>
    <s v="S18_1097"/>
    <x v="32"/>
    <s v="011-4988555"/>
    <s v="Via Monte Bianco 34"/>
    <s v="Torino"/>
    <n v="10100"/>
    <s v="Italy"/>
    <s v="Accorti"/>
    <s v="Paolo"/>
    <x v="0"/>
  </r>
  <r>
    <n v="10274"/>
    <n v="24"/>
    <n v="72.33"/>
    <n v="3"/>
    <n v="1735.92"/>
    <x v="101"/>
    <n v="320"/>
    <x v="0"/>
    <x v="0"/>
    <n v="65"/>
    <n v="7.3299999999999983"/>
    <s v="S24_3420"/>
    <x v="56"/>
    <n v="6175558555"/>
    <s v="7825 Douglas Av."/>
    <s v="Brickhaven"/>
    <n v="58339"/>
    <s v="USA"/>
    <s v="Nelson"/>
    <s v="Allen"/>
    <x v="0"/>
  </r>
  <r>
    <n v="10274"/>
    <n v="24"/>
    <n v="90.52"/>
    <n v="5"/>
    <n v="2172.48"/>
    <x v="101"/>
    <n v="320"/>
    <x v="0"/>
    <x v="5"/>
    <n v="90"/>
    <n v="0.51999999999999602"/>
    <s v="S700_2047"/>
    <x v="56"/>
    <n v="6175558555"/>
    <s v="7825 Douglas Av."/>
    <s v="Brickhaven"/>
    <n v="58339"/>
    <s v="USA"/>
    <s v="Nelson"/>
    <s v="Allen"/>
    <x v="0"/>
  </r>
  <r>
    <n v="10266"/>
    <n v="24"/>
    <n v="122.17"/>
    <n v="9"/>
    <n v="2932.08"/>
    <x v="43"/>
    <n v="335"/>
    <x v="0"/>
    <x v="1"/>
    <n v="140"/>
    <n v="-17.829999999999998"/>
    <s v="S24_3856"/>
    <x v="7"/>
    <s v="0522-556555"/>
    <s v="Strada Provinciale 124"/>
    <s v="Reggio Emilia"/>
    <n v="42100"/>
    <s v="Italy"/>
    <s v="Moroni"/>
    <s v="Maurizio"/>
    <x v="0"/>
  </r>
  <r>
    <n v="10263"/>
    <n v="24"/>
    <n v="75.349999999999994"/>
    <n v="11"/>
    <n v="1808.4"/>
    <x v="183"/>
    <n v="343"/>
    <x v="0"/>
    <x v="3"/>
    <n v="72"/>
    <n v="3.3499999999999943"/>
    <s v="S24_4278"/>
    <x v="74"/>
    <n v="2035552570"/>
    <s v="25593 South Bay Ln."/>
    <s v="Bridgewater"/>
    <n v="97562"/>
    <s v="USA"/>
    <s v="King"/>
    <s v="Julie"/>
    <x v="0"/>
  </r>
  <r>
    <n v="10262"/>
    <n v="24"/>
    <n v="67.14"/>
    <n v="10"/>
    <n v="1611.36"/>
    <x v="103"/>
    <n v="347"/>
    <x v="5"/>
    <x v="3"/>
    <n v="68"/>
    <n v="-0.85999999999999943"/>
    <s v="S24_2841"/>
    <x v="11"/>
    <s v="(91) 555 94 44"/>
    <s v="C/ Moralzarzal, 86"/>
    <s v="Madrid"/>
    <n v="28034"/>
    <s v="Spain"/>
    <s v="Freyre"/>
    <s v="Diego"/>
    <x v="0"/>
  </r>
  <r>
    <n v="10255"/>
    <n v="24"/>
    <n v="155.25"/>
    <n v="1"/>
    <n v="3726"/>
    <x v="184"/>
    <n v="367"/>
    <x v="0"/>
    <x v="0"/>
    <n v="168"/>
    <n v="-12.75"/>
    <s v="S18_2795"/>
    <x v="65"/>
    <s v="88.60.1555"/>
    <s v="24, place Kluber"/>
    <s v="Strasbourg"/>
    <n v="67000"/>
    <s v="France"/>
    <s v="Citeaux"/>
    <s v="Frederique"/>
    <x v="1"/>
  </r>
  <r>
    <n v="10107"/>
    <n v="24"/>
    <n v="163.44"/>
    <n v="13"/>
    <n v="3922.56"/>
    <x v="146"/>
    <n v="370"/>
    <x v="5"/>
    <x v="1"/>
    <n v="194"/>
    <n v="-30.560000000000002"/>
    <s v="S12_1099"/>
    <x v="79"/>
    <s v="(171) 555-2282"/>
    <s v="Berkeley Gardens 12  Brewery"/>
    <s v="Liverpool"/>
    <s v="WX1 6LT"/>
    <s v="UK"/>
    <s v="Devon"/>
    <s v="Elizabeth"/>
    <x v="1"/>
  </r>
  <r>
    <n v="10253"/>
    <n v="24"/>
    <n v="140.62"/>
    <n v="1"/>
    <n v="3374.88"/>
    <x v="146"/>
    <n v="370"/>
    <x v="5"/>
    <x v="1"/>
    <n v="124"/>
    <n v="16.620000000000005"/>
    <s v="S18_1589"/>
    <x v="79"/>
    <s v="(171) 555-2282"/>
    <s v="Berkeley Gardens 12  Brewery"/>
    <s v="Liverpool"/>
    <s v="WX1 6LT"/>
    <s v="UK"/>
    <s v="Devon"/>
    <s v="Elizabeth"/>
    <x v="1"/>
  </r>
  <r>
    <n v="10253"/>
    <n v="24"/>
    <n v="52.66"/>
    <n v="12"/>
    <n v="1263.8399999999999"/>
    <x v="146"/>
    <n v="370"/>
    <x v="5"/>
    <x v="1"/>
    <n v="61"/>
    <n v="-8.3400000000000034"/>
    <s v="S24_3371"/>
    <x v="79"/>
    <s v="(171) 555-2282"/>
    <s v="Berkeley Gardens 12  Brewery"/>
    <s v="Liverpool"/>
    <s v="WX1 6LT"/>
    <s v="UK"/>
    <s v="Devon"/>
    <s v="Elizabeth"/>
    <x v="0"/>
  </r>
  <r>
    <n v="10244"/>
    <n v="24"/>
    <n v="58.09"/>
    <n v="3"/>
    <n v="1394.16"/>
    <x v="50"/>
    <n v="401"/>
    <x v="0"/>
    <x v="0"/>
    <n v="62"/>
    <n v="-3.9099999999999966"/>
    <s v="S18_2957"/>
    <x v="11"/>
    <s v="(91) 555 94 44"/>
    <s v="C/ Moralzarzal, 86"/>
    <s v="Madrid"/>
    <n v="28034"/>
    <s v="Spain"/>
    <s v="Freyre"/>
    <s v="Diego"/>
    <x v="0"/>
  </r>
  <r>
    <n v="10235"/>
    <n v="24"/>
    <n v="76.03"/>
    <n v="3"/>
    <n v="1824.72"/>
    <x v="166"/>
    <n v="428"/>
    <x v="0"/>
    <x v="3"/>
    <n v="84"/>
    <n v="-7.9699999999999989"/>
    <s v="S18_2581"/>
    <x v="30"/>
    <s v="(604) 555-4555"/>
    <s v="23 Tsawassen Blvd."/>
    <s v="Tsawassen"/>
    <s v="T2F 8M4"/>
    <s v="Canada"/>
    <s v="Lincoln"/>
    <s v="Elizabeth"/>
    <x v="0"/>
  </r>
  <r>
    <n v="10232"/>
    <n v="24"/>
    <n v="49.69"/>
    <n v="3"/>
    <n v="1192.56"/>
    <x v="149"/>
    <n v="441"/>
    <x v="0"/>
    <x v="5"/>
    <n v="54"/>
    <n v="-4.3100000000000023"/>
    <s v="S72_3212"/>
    <x v="59"/>
    <s v="(198) 555-8888"/>
    <s v="Garden House Crowther Way"/>
    <s v="Cowes"/>
    <s v="PO31 7PJ"/>
    <s v="UK"/>
    <s v="Bennett"/>
    <s v="Helen"/>
    <x v="0"/>
  </r>
  <r>
    <n v="10228"/>
    <n v="24"/>
    <n v="104.35"/>
    <n v="3"/>
    <n v="2504.4"/>
    <x v="185"/>
    <n v="451"/>
    <x v="0"/>
    <x v="0"/>
    <n v="101"/>
    <n v="3.3499999999999943"/>
    <s v="S18_2949"/>
    <x v="36"/>
    <n v="6175555555"/>
    <s v="4658 Baden Av."/>
    <s v="Cambridge"/>
    <n v="51247"/>
    <s v="USA"/>
    <s v="Tseng"/>
    <s v="Kyung"/>
    <x v="0"/>
  </r>
  <r>
    <n v="10227"/>
    <n v="24"/>
    <n v="48.38"/>
    <n v="5"/>
    <n v="1161.1199999999999"/>
    <x v="186"/>
    <n v="459"/>
    <x v="0"/>
    <x v="0"/>
    <n v="44"/>
    <n v="4.3800000000000026"/>
    <s v="S24_2022"/>
    <x v="41"/>
    <s v="78.32.5555"/>
    <s v="2, rue du Commerce"/>
    <s v="Lyon"/>
    <n v="69004"/>
    <s v="France"/>
    <s v="Saveley"/>
    <s v="Mary"/>
    <x v="0"/>
  </r>
  <r>
    <n v="10226"/>
    <n v="24"/>
    <n v="162.16999999999999"/>
    <n v="7"/>
    <n v="3892.08"/>
    <x v="106"/>
    <n v="466"/>
    <x v="0"/>
    <x v="1"/>
    <n v="142"/>
    <n v="20.169999999999987"/>
    <s v="S18_1984"/>
    <x v="66"/>
    <n v="7605558146"/>
    <s v="361 Furth Circle"/>
    <s v="San Diego"/>
    <n v="91217"/>
    <s v="USA"/>
    <s v="Thompson"/>
    <s v="Valarie"/>
    <x v="1"/>
  </r>
  <r>
    <n v="10226"/>
    <n v="24"/>
    <n v="134.63999999999999"/>
    <n v="5"/>
    <n v="3231.36"/>
    <x v="106"/>
    <n v="466"/>
    <x v="0"/>
    <x v="1"/>
    <n v="132"/>
    <n v="2.6399999999999864"/>
    <s v="S18_2870"/>
    <x v="66"/>
    <n v="7605558146"/>
    <s v="361 Furth Circle"/>
    <s v="San Diego"/>
    <n v="91217"/>
    <s v="USA"/>
    <s v="Thompson"/>
    <s v="Valarie"/>
    <x v="1"/>
  </r>
  <r>
    <n v="10225"/>
    <n v="24"/>
    <n v="50.21"/>
    <n v="8"/>
    <n v="1205.04"/>
    <x v="107"/>
    <n v="470"/>
    <x v="0"/>
    <x v="1"/>
    <n v="61"/>
    <n v="-10.79"/>
    <s v="S24_3371"/>
    <x v="28"/>
    <s v="0897-034555"/>
    <s v="Grenzacherweg 237"/>
    <s v="Gensve"/>
    <n v="1203"/>
    <s v="Switzerland"/>
    <s v="Holz"/>
    <s v="Michael"/>
    <x v="0"/>
  </r>
  <r>
    <n v="10208"/>
    <n v="24"/>
    <n v="109.27"/>
    <n v="9"/>
    <n v="2622.48"/>
    <x v="58"/>
    <n v="520"/>
    <x v="0"/>
    <x v="0"/>
    <n v="136"/>
    <n v="-26.730000000000004"/>
    <s v="S18_3140"/>
    <x v="41"/>
    <s v="78.32.5555"/>
    <s v="2, rue du Commerce"/>
    <s v="Lyon"/>
    <n v="69004"/>
    <s v="France"/>
    <s v="Saveley"/>
    <s v="Mary"/>
    <x v="0"/>
  </r>
  <r>
    <n v="10205"/>
    <n v="24"/>
    <n v="38.08"/>
    <n v="4"/>
    <n v="913.92"/>
    <x v="187"/>
    <n v="550"/>
    <x v="0"/>
    <x v="0"/>
    <n v="44"/>
    <n v="-5.9200000000000017"/>
    <s v="S24_2022"/>
    <x v="11"/>
    <s v="(91) 555 94 44"/>
    <s v="C/ Moralzarzal, 86"/>
    <s v="Madrid"/>
    <n v="28034"/>
    <s v="Spain"/>
    <s v="Freyre"/>
    <s v="Diego"/>
    <x v="0"/>
  </r>
  <r>
    <n v="10107"/>
    <n v="24"/>
    <n v="158.63"/>
    <n v="6"/>
    <n v="3807.12"/>
    <x v="151"/>
    <n v="557"/>
    <x v="0"/>
    <x v="1"/>
    <n v="151"/>
    <n v="7.6299999999999955"/>
    <s v="S12_3148"/>
    <x v="64"/>
    <n v="2035559545"/>
    <s v="567 North Pendale Street"/>
    <s v="New Haven"/>
    <n v="97823"/>
    <s v="USA"/>
    <s v="Murphy"/>
    <s v="Leslie"/>
    <x v="1"/>
  </r>
  <r>
    <n v="10197"/>
    <n v="24"/>
    <n v="90.52"/>
    <n v="2"/>
    <n v="2172.48"/>
    <x v="151"/>
    <n v="557"/>
    <x v="0"/>
    <x v="5"/>
    <n v="90"/>
    <n v="0.51999999999999602"/>
    <s v="S700_2047"/>
    <x v="80"/>
    <s v="(93) 203 4555"/>
    <s v="Rambla de CataluÂ¤a, 23"/>
    <s v="Barcelona"/>
    <n v="8022"/>
    <s v="Spain"/>
    <s v="Saavedra"/>
    <s v="Eduardo"/>
    <x v="0"/>
  </r>
  <r>
    <n v="10193"/>
    <n v="24"/>
    <n v="51.84"/>
    <n v="3"/>
    <n v="1244.1600000000001"/>
    <x v="60"/>
    <n v="562"/>
    <x v="0"/>
    <x v="0"/>
    <n v="62"/>
    <n v="-10.159999999999997"/>
    <s v="S18_2957"/>
    <x v="10"/>
    <s v="61-9-3844-6555"/>
    <s v="7 Allen Street"/>
    <s v="Glen Waverly"/>
    <n v="3150"/>
    <s v="Australia"/>
    <s v="Connery"/>
    <s v="Sean"/>
    <x v="0"/>
  </r>
  <r>
    <n v="10193"/>
    <n v="24"/>
    <n v="97.55"/>
    <n v="15"/>
    <n v="2341.1999999999998"/>
    <x v="60"/>
    <n v="562"/>
    <x v="0"/>
    <x v="0"/>
    <n v="92"/>
    <n v="5.5499999999999972"/>
    <s v="S18_4409"/>
    <x v="10"/>
    <s v="61-9-3844-6555"/>
    <s v="7 Allen Street"/>
    <s v="Glen Waverly"/>
    <n v="3150"/>
    <s v="Australia"/>
    <s v="Connery"/>
    <s v="Sean"/>
    <x v="0"/>
  </r>
  <r>
    <n v="10184"/>
    <n v="24"/>
    <n v="145.68"/>
    <n v="11"/>
    <n v="3496.32"/>
    <x v="61"/>
    <n v="569"/>
    <x v="0"/>
    <x v="2"/>
    <n v="127"/>
    <n v="18.680000000000007"/>
    <s v="S24_2300"/>
    <x v="83"/>
    <s v="(95) 555 82 82"/>
    <s v="C/ Romero, 33"/>
    <s v="Sevilla"/>
    <n v="41101"/>
    <s v="Spain"/>
    <s v="Roel"/>
    <s v="Jose Pedro"/>
    <x v="1"/>
  </r>
  <r>
    <n v="10186"/>
    <n v="24"/>
    <n v="99.57"/>
    <n v="5"/>
    <n v="2389.6799999999998"/>
    <x v="61"/>
    <n v="569"/>
    <x v="0"/>
    <x v="5"/>
    <n v="90"/>
    <n v="9.5699999999999932"/>
    <s v="S700_2047"/>
    <x v="68"/>
    <s v="(171) 555-7555"/>
    <s v="120 Hanover Sq."/>
    <s v="London"/>
    <s v="WA1 1DP"/>
    <s v="UK"/>
    <s v="Hardy"/>
    <s v="Thomas"/>
    <x v="0"/>
  </r>
  <r>
    <n v="10107"/>
    <n v="24"/>
    <n v="145.52000000000001"/>
    <n v="12"/>
    <n v="3492.48"/>
    <x v="117"/>
    <n v="575"/>
    <x v="0"/>
    <x v="1"/>
    <n v="136"/>
    <n v="9.5200000000000102"/>
    <s v="S10_4757"/>
    <x v="71"/>
    <s v="61.77.6555"/>
    <s v="1 rue Alsace-Lorraine"/>
    <s v="Toulouse"/>
    <n v="31000"/>
    <s v="France"/>
    <s v="Roulet"/>
    <s v="Annette"/>
    <x v="1"/>
  </r>
  <r>
    <n v="10177"/>
    <n v="24"/>
    <n v="76"/>
    <n v="3"/>
    <n v="1824"/>
    <x v="168"/>
    <n v="576"/>
    <x v="0"/>
    <x v="5"/>
    <n v="66"/>
    <n v="10"/>
    <s v="S700_1138"/>
    <x v="82"/>
    <s v="+34 913 728 555"/>
    <s v="Merchants House, 27-30 Merchant's Quay"/>
    <s v="Madrid"/>
    <n v="28023"/>
    <s v="Spain"/>
    <s v="Fernandez"/>
    <s v="Jesus"/>
    <x v="0"/>
  </r>
  <r>
    <n v="10177"/>
    <n v="24"/>
    <n v="105.27"/>
    <n v="5"/>
    <n v="2526.48"/>
    <x v="168"/>
    <n v="576"/>
    <x v="0"/>
    <x v="5"/>
    <n v="99"/>
    <n v="6.269999999999996"/>
    <s v="S700_3962"/>
    <x v="82"/>
    <s v="+34 913 728 555"/>
    <s v="Merchants House, 27-30 Merchant's Quay"/>
    <s v="Madrid"/>
    <n v="28023"/>
    <s v="Spain"/>
    <s v="Fernandez"/>
    <s v="Jesus"/>
    <x v="0"/>
  </r>
  <r>
    <n v="10173"/>
    <n v="24"/>
    <n v="146.19999999999999"/>
    <n v="13"/>
    <n v="3508.8"/>
    <x v="118"/>
    <n v="578"/>
    <x v="0"/>
    <x v="0"/>
    <n v="170"/>
    <n v="-23.800000000000011"/>
    <s v="S18_1749"/>
    <x v="20"/>
    <s v="035-640555"/>
    <s v="Via Ludovico il Moro 22"/>
    <s v="Bergamo"/>
    <n v="24100"/>
    <s v="Italy"/>
    <s v="Rovelli"/>
    <s v="Giovanni"/>
    <x v="1"/>
  </r>
  <r>
    <n v="10172"/>
    <n v="24"/>
    <n v="81.33"/>
    <n v="2"/>
    <n v="1951.92"/>
    <x v="118"/>
    <n v="578"/>
    <x v="0"/>
    <x v="1"/>
    <n v="85"/>
    <n v="-3.6700000000000017"/>
    <s v="S24_3191"/>
    <x v="74"/>
    <n v="2035552570"/>
    <s v="25593 South Bay Ln."/>
    <s v="Bridgewater"/>
    <n v="97562"/>
    <s v="USA"/>
    <s v="King"/>
    <s v="Julie"/>
    <x v="0"/>
  </r>
  <r>
    <n v="10169"/>
    <n v="24"/>
    <n v="94.58"/>
    <n v="6"/>
    <n v="2269.92"/>
    <x v="64"/>
    <n v="579"/>
    <x v="0"/>
    <x v="1"/>
    <n v="80"/>
    <n v="14.579999999999998"/>
    <s v="S24_4620"/>
    <x v="13"/>
    <s v="02 9936 8555"/>
    <s v="201 Miller Street"/>
    <s v="North Sydney"/>
    <n v="2060"/>
    <s v="Australia"/>
    <s v="O'Hara"/>
    <s v="Anna"/>
    <x v="0"/>
  </r>
  <r>
    <n v="10167"/>
    <n v="24"/>
    <n v="117.2"/>
    <n v="13"/>
    <n v="2812.8"/>
    <x v="66"/>
    <n v="591"/>
    <x v="5"/>
    <x v="5"/>
    <n v="100"/>
    <n v="17.200000000000003"/>
    <s v="S700_3505"/>
    <x v="47"/>
    <s v="0695-34 6555"/>
    <s v="?kergatan 24"/>
    <s v="Boras"/>
    <s v="S-844 67"/>
    <s v="Sweden"/>
    <s v="Larsson"/>
    <s v="Maria"/>
    <x v="0"/>
  </r>
  <r>
    <n v="10165"/>
    <n v="24"/>
    <n v="99.36"/>
    <n v="8"/>
    <n v="2384.64"/>
    <x v="188"/>
    <n v="592"/>
    <x v="0"/>
    <x v="1"/>
    <n v="118"/>
    <n v="-18.64"/>
    <s v="S24_4048"/>
    <x v="49"/>
    <s v="+65 221 7555"/>
    <s v="Bronz Sok., Bronz Apt. 3/6 Tesvikiye"/>
    <s v="Singapore"/>
    <n v="79903"/>
    <s v="Singapore"/>
    <s v="Natividad"/>
    <s v="Eric"/>
    <x v="0"/>
  </r>
  <r>
    <n v="10164"/>
    <n v="24"/>
    <n v="109.79"/>
    <n v="1"/>
    <n v="2634.96"/>
    <x v="119"/>
    <n v="593"/>
    <x v="4"/>
    <x v="2"/>
    <n v="96"/>
    <n v="13.790000000000006"/>
    <s v="S32_1268"/>
    <x v="45"/>
    <s v="7675-3555"/>
    <s v="Kirchgasse 6"/>
    <s v="Graz"/>
    <n v="8010"/>
    <s v="Austria"/>
    <s v="Mendel"/>
    <s v="Roland"/>
    <x v="0"/>
  </r>
  <r>
    <n v="10107"/>
    <n v="24"/>
    <n v="138.65"/>
    <n v="3"/>
    <n v="3327.6"/>
    <x v="121"/>
    <n v="624"/>
    <x v="0"/>
    <x v="2"/>
    <n v="118"/>
    <n v="20.650000000000006"/>
    <s v="S12_4473"/>
    <x v="37"/>
    <s v="981-443655"/>
    <s v="Torikatu 38"/>
    <s v="Oulu"/>
    <n v="90110"/>
    <s v="Finland"/>
    <s v="Koskitalo"/>
    <s v="Pirkko"/>
    <x v="1"/>
  </r>
  <r>
    <n v="10149"/>
    <n v="24"/>
    <n v="62.36"/>
    <n v="10"/>
    <n v="1496.64"/>
    <x v="72"/>
    <n v="633"/>
    <x v="0"/>
    <x v="0"/>
    <n v="60"/>
    <n v="2.3599999999999994"/>
    <s v="S18_2248"/>
    <x v="50"/>
    <n v="4155554312"/>
    <s v="2793 Furth Circle"/>
    <s v="Brisbane"/>
    <n v="94217"/>
    <s v="USA"/>
    <s v="Taylor"/>
    <s v="Sue"/>
    <x v="0"/>
  </r>
  <r>
    <n v="10142"/>
    <n v="24"/>
    <n v="157.97999999999999"/>
    <n v="15"/>
    <n v="3791.52"/>
    <x v="124"/>
    <n v="667"/>
    <x v="0"/>
    <x v="1"/>
    <n v="143"/>
    <n v="14.97999999999999"/>
    <s v="S18_4027"/>
    <x v="12"/>
    <n v="4155551450"/>
    <s v="5677 Strong St."/>
    <s v="San Rafael"/>
    <n v="97562"/>
    <s v="USA"/>
    <s v="Nelson"/>
    <s v="Valarie"/>
    <x v="1"/>
  </r>
  <r>
    <n v="10142"/>
    <n v="24"/>
    <n v="70.22"/>
    <n v="7"/>
    <n v="1685.28"/>
    <x v="124"/>
    <n v="667"/>
    <x v="0"/>
    <x v="0"/>
    <n v="87"/>
    <n v="-16.78"/>
    <s v="S18_4522"/>
    <x v="12"/>
    <n v="4155551450"/>
    <s v="5677 Strong St."/>
    <s v="San Rafael"/>
    <n v="97562"/>
    <s v="USA"/>
    <s v="Nelson"/>
    <s v="Valarie"/>
    <x v="0"/>
  </r>
  <r>
    <n v="10141"/>
    <n v="24"/>
    <n v="45.99"/>
    <n v="7"/>
    <n v="1103.76"/>
    <x v="75"/>
    <n v="674"/>
    <x v="0"/>
    <x v="2"/>
    <n v="54"/>
    <n v="-8.009999999999998"/>
    <s v="S32_2509"/>
    <x v="53"/>
    <s v="+358 9 8045 555"/>
    <s v="Software Engineering Center, SEC Oy"/>
    <s v="Espoo"/>
    <s v="FIN-02271"/>
    <s v="Finland"/>
    <s v="Suominen"/>
    <s v="Kalle"/>
    <x v="0"/>
  </r>
  <r>
    <n v="10107"/>
    <n v="24"/>
    <n v="75.010000000000005"/>
    <n v="8"/>
    <n v="1800.24"/>
    <x v="77"/>
    <n v="704"/>
    <x v="0"/>
    <x v="1"/>
    <n v="79"/>
    <n v="-3.9899999999999949"/>
    <s v="S12_3990"/>
    <x v="12"/>
    <n v="4155551450"/>
    <s v="5677 Strong St."/>
    <s v="San Rafael"/>
    <n v="97562"/>
    <s v="USA"/>
    <s v="Nelson"/>
    <s v="Valarie"/>
    <x v="0"/>
  </r>
  <r>
    <n v="10133"/>
    <n v="24"/>
    <n v="77.64"/>
    <n v="8"/>
    <n v="1863.36"/>
    <x v="171"/>
    <n v="709"/>
    <x v="0"/>
    <x v="3"/>
    <n v="91"/>
    <n v="-13.36"/>
    <s v="S700_1691"/>
    <x v="11"/>
    <s v="(91) 555 94 44"/>
    <s v="C/ Moralzarzal, 86"/>
    <s v="Madrid"/>
    <n v="28034"/>
    <s v="Spain"/>
    <s v="Freyre"/>
    <s v="Diego"/>
    <x v="0"/>
  </r>
  <r>
    <n v="10107"/>
    <n v="24"/>
    <n v="106.65"/>
    <n v="11"/>
    <n v="2559.6"/>
    <x v="79"/>
    <n v="733"/>
    <x v="0"/>
    <x v="2"/>
    <n v="118"/>
    <n v="-11.349999999999994"/>
    <s v="S12_4473"/>
    <x v="42"/>
    <n v="2125557413"/>
    <s v="4092 Furth Circle"/>
    <s v="NYC"/>
    <n v="10022"/>
    <s v="USA"/>
    <s v="Young"/>
    <s v="Jeff"/>
    <x v="0"/>
  </r>
  <r>
    <n v="10120"/>
    <n v="24"/>
    <n v="107.7"/>
    <n v="15"/>
    <n v="2584.8000000000002"/>
    <x v="155"/>
    <n v="766"/>
    <x v="0"/>
    <x v="3"/>
    <n v="99"/>
    <n v="8.7000000000000028"/>
    <s v="S700_2466"/>
    <x v="38"/>
    <s v="03 9520 4555"/>
    <s v="636 St Kilda Road"/>
    <s v="Melbourne"/>
    <n v="3004"/>
    <s v="Australia"/>
    <s v="Ferguson"/>
    <s v="Peter"/>
    <x v="0"/>
  </r>
  <r>
    <n v="10120"/>
    <n v="24"/>
    <n v="142.38"/>
    <n v="7"/>
    <n v="3417.12"/>
    <x v="155"/>
    <n v="766"/>
    <x v="0"/>
    <x v="3"/>
    <n v="118"/>
    <n v="24.379999999999995"/>
    <s v="S700_2834"/>
    <x v="38"/>
    <s v="03 9520 4555"/>
    <s v="636 St Kilda Road"/>
    <s v="Melbourne"/>
    <n v="3004"/>
    <s v="Australia"/>
    <s v="Ferguson"/>
    <s v="Peter"/>
    <x v="1"/>
  </r>
  <r>
    <n v="10114"/>
    <n v="24"/>
    <n v="30.06"/>
    <n v="1"/>
    <n v="721.44"/>
    <x v="129"/>
    <n v="794"/>
    <x v="0"/>
    <x v="1"/>
    <n v="35"/>
    <n v="-4.9400000000000013"/>
    <s v="S24_2840"/>
    <x v="58"/>
    <s v="(1) 42.34.2555"/>
    <s v="265, boulevard Charonne"/>
    <s v="Paris"/>
    <n v="75012"/>
    <s v="France"/>
    <s v="Bertrand"/>
    <s v="Marie"/>
    <x v="0"/>
  </r>
  <r>
    <n v="10104"/>
    <n v="24"/>
    <n v="144.08000000000001"/>
    <n v="8"/>
    <n v="3457.92"/>
    <x v="173"/>
    <n v="856"/>
    <x v="0"/>
    <x v="1"/>
    <n v="163"/>
    <n v="-18.919999999999987"/>
    <s v="S18_2238"/>
    <x v="11"/>
    <s v="(91) 555 94 44"/>
    <s v="C/ Moralzarzal, 86"/>
    <s v="Madrid"/>
    <n v="28034"/>
    <s v="Spain"/>
    <s v="Freyre"/>
    <s v="Diego"/>
    <x v="1"/>
  </r>
  <r>
    <n v="10422"/>
    <n v="25"/>
    <n v="51.75"/>
    <n v="1"/>
    <n v="1293.75"/>
    <x v="2"/>
    <n v="6"/>
    <x v="2"/>
    <x v="0"/>
    <n v="53"/>
    <n v="-1.25"/>
    <s v="S18_1367"/>
    <x v="31"/>
    <n v="2155551555"/>
    <s v="7586 Pompton St."/>
    <s v="Allentown"/>
    <n v="70267"/>
    <s v="USA"/>
    <s v="Yu"/>
    <s v="Kyung"/>
    <x v="0"/>
  </r>
  <r>
    <n v="10107"/>
    <n v="25"/>
    <n v="72.38"/>
    <n v="6"/>
    <n v="1809.5"/>
    <x v="85"/>
    <n v="93"/>
    <x v="0"/>
    <x v="1"/>
    <n v="117"/>
    <n v="-44.620000000000005"/>
    <s v="S12_3380"/>
    <x v="47"/>
    <s v="0695-34 6555"/>
    <s v="?kergatan 24"/>
    <s v="Boras"/>
    <s v="S-844 67"/>
    <s v="Sweden"/>
    <s v="Larsson"/>
    <s v="Maria"/>
    <x v="0"/>
  </r>
  <r>
    <n v="10386"/>
    <n v="25"/>
    <n v="54.57"/>
    <n v="7"/>
    <n v="1364.25"/>
    <x v="86"/>
    <n v="95"/>
    <x v="4"/>
    <x v="3"/>
    <n v="157"/>
    <n v="-102.43"/>
    <s v="S18_1662"/>
    <x v="11"/>
    <s v="(91) 555 94 44"/>
    <s v="C/ Moralzarzal, 86"/>
    <s v="Madrid"/>
    <n v="28034"/>
    <s v="Spain"/>
    <s v="Freyre"/>
    <s v="Diego"/>
    <x v="0"/>
  </r>
  <r>
    <n v="10385"/>
    <n v="25"/>
    <n v="77.34"/>
    <n v="1"/>
    <n v="1933.5"/>
    <x v="189"/>
    <n v="99"/>
    <x v="0"/>
    <x v="5"/>
    <n v="66"/>
    <n v="11.340000000000003"/>
    <s v="S700_1138"/>
    <x v="12"/>
    <n v="4155551450"/>
    <s v="5677 Strong St."/>
    <s v="San Rafael"/>
    <n v="97562"/>
    <s v="USA"/>
    <s v="Nelson"/>
    <s v="Valarie"/>
    <x v="0"/>
  </r>
  <r>
    <n v="10382"/>
    <n v="25"/>
    <n v="88"/>
    <n v="5"/>
    <n v="2200"/>
    <x v="12"/>
    <n v="110"/>
    <x v="0"/>
    <x v="1"/>
    <n v="163"/>
    <n v="-75"/>
    <s v="S18_2238"/>
    <x v="12"/>
    <n v="4155551450"/>
    <s v="5677 Strong St."/>
    <s v="San Rafael"/>
    <n v="97562"/>
    <s v="USA"/>
    <s v="Nelson"/>
    <s v="Valarie"/>
    <x v="0"/>
  </r>
  <r>
    <n v="10375"/>
    <n v="25"/>
    <n v="66.73"/>
    <n v="10"/>
    <n v="1668.25"/>
    <x v="13"/>
    <n v="124"/>
    <x v="0"/>
    <x v="3"/>
    <n v="118"/>
    <n v="-51.269999999999996"/>
    <s v="S700_2834"/>
    <x v="4"/>
    <s v="40.67.8555"/>
    <s v="67, rue des Cinquante Otages"/>
    <s v="Nantes"/>
    <n v="44000"/>
    <s v="France"/>
    <s v="Labrune"/>
    <s v="Janine"/>
    <x v="0"/>
  </r>
  <r>
    <n v="10373"/>
    <n v="25"/>
    <n v="64.97"/>
    <n v="9"/>
    <n v="1624.25"/>
    <x v="138"/>
    <n v="126"/>
    <x v="0"/>
    <x v="3"/>
    <n v="49"/>
    <n v="15.969999999999999"/>
    <s v="S72_1253"/>
    <x v="37"/>
    <s v="981-443655"/>
    <s v="Torikatu 38"/>
    <s v="Oulu"/>
    <n v="90110"/>
    <s v="Finland"/>
    <s v="Koskitalo"/>
    <s v="Pirkko"/>
    <x v="0"/>
  </r>
  <r>
    <n v="10372"/>
    <n v="25"/>
    <n v="84.71"/>
    <n v="5"/>
    <n v="2117.75"/>
    <x v="178"/>
    <n v="131"/>
    <x v="0"/>
    <x v="6"/>
    <n v="100"/>
    <n v="-15.290000000000006"/>
    <s v="S18_3259"/>
    <x v="8"/>
    <s v="+81 3 3584 0555"/>
    <s v="2-2-8 Roppongi"/>
    <s v="Minato-ku"/>
    <s v="106-0032"/>
    <s v="Japan"/>
    <s v="Shimamura"/>
    <s v="Akiko"/>
    <x v="0"/>
  </r>
  <r>
    <n v="10371"/>
    <n v="25"/>
    <n v="104.09"/>
    <n v="7"/>
    <n v="2602.25"/>
    <x v="14"/>
    <n v="134"/>
    <x v="0"/>
    <x v="1"/>
    <n v="163"/>
    <n v="-58.91"/>
    <s v="S18_2238"/>
    <x v="12"/>
    <n v="4155551450"/>
    <s v="5677 Strong St."/>
    <s v="San Rafael"/>
    <n v="97562"/>
    <s v="USA"/>
    <s v="Nelson"/>
    <s v="Valarie"/>
    <x v="0"/>
  </r>
  <r>
    <n v="10371"/>
    <n v="25"/>
    <n v="97.27"/>
    <n v="12"/>
    <n v="2431.75"/>
    <x v="14"/>
    <n v="134"/>
    <x v="0"/>
    <x v="1"/>
    <n v="57"/>
    <n v="40.269999999999996"/>
    <s v="S24_1444"/>
    <x v="12"/>
    <n v="4155551450"/>
    <s v="5677 Strong St."/>
    <s v="San Rafael"/>
    <n v="97562"/>
    <s v="USA"/>
    <s v="Nelson"/>
    <s v="Valarie"/>
    <x v="0"/>
  </r>
  <r>
    <n v="10370"/>
    <n v="25"/>
    <n v="126.41"/>
    <n v="3"/>
    <n v="3160.25"/>
    <x v="15"/>
    <n v="137"/>
    <x v="0"/>
    <x v="2"/>
    <n v="64"/>
    <n v="62.41"/>
    <s v="S32_3522"/>
    <x v="13"/>
    <s v="02 9936 8555"/>
    <s v="201 Miller Street"/>
    <s v="North Sydney"/>
    <n v="2060"/>
    <s v="Australia"/>
    <s v="O'Hara"/>
    <s v="Anna"/>
    <x v="1"/>
  </r>
  <r>
    <n v="10361"/>
    <n v="25"/>
    <n v="62.46"/>
    <n v="1"/>
    <n v="1561.5"/>
    <x v="17"/>
    <n v="171"/>
    <x v="0"/>
    <x v="3"/>
    <n v="72"/>
    <n v="-9.5399999999999991"/>
    <s v="S24_4278"/>
    <x v="6"/>
    <s v="+61 2 9495 8555"/>
    <s v="Monitor Money Building, 815 Pacific Hwy"/>
    <s v="Chatswood"/>
    <n v="2067"/>
    <s v="Australia"/>
    <s v="Huxley"/>
    <s v="Adrian"/>
    <x v="0"/>
  </r>
  <r>
    <n v="10359"/>
    <n v="25"/>
    <n v="64.930000000000007"/>
    <n v="4"/>
    <n v="1623.25"/>
    <x v="141"/>
    <n v="173"/>
    <x v="0"/>
    <x v="6"/>
    <n v="58"/>
    <n v="6.9300000000000068"/>
    <s v="S50_1514"/>
    <x v="75"/>
    <s v="26.47.1555"/>
    <s v="59 rue de l'Abbaye"/>
    <s v="Reims"/>
    <n v="51100"/>
    <s v="France"/>
    <s v="Henriot"/>
    <s v="Paul"/>
    <x v="0"/>
  </r>
  <r>
    <n v="10357"/>
    <n v="25"/>
    <n v="104.17"/>
    <n v="3"/>
    <n v="2604.25"/>
    <x v="18"/>
    <n v="178"/>
    <x v="0"/>
    <x v="0"/>
    <n v="99"/>
    <n v="5.1700000000000017"/>
    <s v="S18_3320"/>
    <x v="12"/>
    <n v="4155551450"/>
    <s v="5677 Strong St."/>
    <s v="San Rafael"/>
    <n v="97562"/>
    <s v="USA"/>
    <s v="Nelson"/>
    <s v="Valarie"/>
    <x v="0"/>
  </r>
  <r>
    <n v="10358"/>
    <n v="25"/>
    <n v="101.13"/>
    <n v="13"/>
    <n v="2528.25"/>
    <x v="18"/>
    <n v="178"/>
    <x v="0"/>
    <x v="1"/>
    <n v="143"/>
    <n v="-41.870000000000005"/>
    <s v="S18_4027"/>
    <x v="11"/>
    <s v="(91) 555 94 44"/>
    <s v="C/ Moralzarzal, 86"/>
    <s v="Madrid"/>
    <n v="28034"/>
    <s v="Spain"/>
    <s v="Freyre"/>
    <s v="Diego"/>
    <x v="0"/>
  </r>
  <r>
    <n v="10355"/>
    <n v="25"/>
    <n v="168.14"/>
    <n v="2"/>
    <n v="4203.5"/>
    <x v="160"/>
    <n v="181"/>
    <x v="0"/>
    <x v="1"/>
    <n v="148"/>
    <n v="20.139999999999986"/>
    <s v="S18_4721"/>
    <x v="11"/>
    <s v="(91) 555 94 44"/>
    <s v="C/ Moralzarzal, 86"/>
    <s v="Madrid"/>
    <n v="28034"/>
    <s v="Spain"/>
    <s v="Freyre"/>
    <s v="Diego"/>
    <x v="1"/>
  </r>
  <r>
    <n v="10351"/>
    <n v="25"/>
    <n v="74.680000000000007"/>
    <n v="5"/>
    <n v="1867"/>
    <x v="19"/>
    <n v="185"/>
    <x v="0"/>
    <x v="3"/>
    <n v="68"/>
    <n v="6.6800000000000068"/>
    <s v="S24_2841"/>
    <x v="14"/>
    <s v="(171) 555-0297"/>
    <s v="35 King George"/>
    <s v="London"/>
    <s v="WX3 6FW"/>
    <s v="UK"/>
    <s v="Brown"/>
    <s v="Ann"/>
    <x v="0"/>
  </r>
  <r>
    <n v="10350"/>
    <n v="25"/>
    <n v="60.34"/>
    <n v="10"/>
    <n v="1508.5"/>
    <x v="20"/>
    <n v="186"/>
    <x v="0"/>
    <x v="0"/>
    <n v="83"/>
    <n v="-22.659999999999997"/>
    <s v="S24_3816"/>
    <x v="11"/>
    <s v="(91) 555 94 44"/>
    <s v="C/ Moralzarzal, 86"/>
    <s v="Madrid"/>
    <n v="28034"/>
    <s v="Spain"/>
    <s v="Freyre"/>
    <s v="Diego"/>
    <x v="0"/>
  </r>
  <r>
    <n v="10350"/>
    <n v="25"/>
    <n v="114.19"/>
    <n v="16"/>
    <n v="2854.75"/>
    <x v="20"/>
    <n v="186"/>
    <x v="0"/>
    <x v="5"/>
    <n v="99"/>
    <n v="15.189999999999998"/>
    <s v="S700_3962"/>
    <x v="11"/>
    <s v="(91) 555 94 44"/>
    <s v="C/ Moralzarzal, 86"/>
    <s v="Madrid"/>
    <n v="28034"/>
    <s v="Spain"/>
    <s v="Freyre"/>
    <s v="Diego"/>
    <x v="0"/>
  </r>
  <r>
    <n v="10346"/>
    <n v="25"/>
    <n v="115.07"/>
    <n v="1"/>
    <n v="2876.75"/>
    <x v="91"/>
    <n v="189"/>
    <x v="0"/>
    <x v="1"/>
    <n v="90"/>
    <n v="25.069999999999993"/>
    <s v="S24_2766"/>
    <x v="73"/>
    <n v="7025551838"/>
    <s v="8489 Strong St."/>
    <s v="Las Vegas"/>
    <n v="83030"/>
    <s v="USA"/>
    <s v="King"/>
    <s v="Sue"/>
    <x v="0"/>
  </r>
  <r>
    <n v="10343"/>
    <n v="25"/>
    <n v="52.32"/>
    <n v="3"/>
    <n v="1308"/>
    <x v="143"/>
    <n v="194"/>
    <x v="0"/>
    <x v="1"/>
    <n v="132"/>
    <n v="-79.680000000000007"/>
    <s v="S18_2870"/>
    <x v="75"/>
    <s v="26.47.1555"/>
    <s v="59 rue de l'Abbaye"/>
    <s v="Reims"/>
    <n v="51100"/>
    <s v="France"/>
    <s v="Henriot"/>
    <s v="Paul"/>
    <x v="0"/>
  </r>
  <r>
    <n v="10342"/>
    <n v="25"/>
    <n v="66.739999999999995"/>
    <n v="5"/>
    <n v="1668.5"/>
    <x v="143"/>
    <n v="194"/>
    <x v="0"/>
    <x v="1"/>
    <n v="80"/>
    <n v="-13.260000000000005"/>
    <s v="S18_3278"/>
    <x v="38"/>
    <s v="03 9520 4555"/>
    <s v="636 St Kilda Road"/>
    <s v="Melbourne"/>
    <n v="3004"/>
    <s v="Australia"/>
    <s v="Ferguson"/>
    <s v="Peter"/>
    <x v="0"/>
  </r>
  <r>
    <n v="10107"/>
    <n v="25"/>
    <n v="48.05"/>
    <n v="8"/>
    <n v="1201.25"/>
    <x v="93"/>
    <n v="197"/>
    <x v="0"/>
    <x v="1"/>
    <n v="136"/>
    <n v="-87.95"/>
    <s v="S10_4757"/>
    <x v="57"/>
    <n v="2125558493"/>
    <s v="5905 Pompton St."/>
    <s v="NYC"/>
    <n v="10022"/>
    <s v="USA"/>
    <s v="Hernandez"/>
    <s v="Maria"/>
    <x v="0"/>
  </r>
  <r>
    <n v="10331"/>
    <n v="25"/>
    <n v="123.14"/>
    <n v="9"/>
    <n v="3078.5"/>
    <x v="23"/>
    <n v="201"/>
    <x v="0"/>
    <x v="1"/>
    <n v="61"/>
    <n v="62.14"/>
    <s v="S24_3371"/>
    <x v="18"/>
    <n v="2155559857"/>
    <s v="11328 Douglas Av."/>
    <s v="Philadelphia"/>
    <n v="71270"/>
    <s v="USA"/>
    <s v="Hernandez"/>
    <s v="Rosa"/>
    <x v="1"/>
  </r>
  <r>
    <n v="10327"/>
    <n v="25"/>
    <n v="112.19"/>
    <n v="6"/>
    <n v="2804.75"/>
    <x v="26"/>
    <n v="208"/>
    <x v="4"/>
    <x v="3"/>
    <n v="157"/>
    <n v="-44.81"/>
    <s v="S18_1662"/>
    <x v="21"/>
    <s v="31 12 3555"/>
    <s v="Vinb'ltet 34"/>
    <s v="Kobenhavn"/>
    <n v="1734"/>
    <s v="Denmark"/>
    <s v="Petersen"/>
    <s v="Jytte"/>
    <x v="0"/>
  </r>
  <r>
    <n v="10327"/>
    <n v="25"/>
    <n v="45.86"/>
    <n v="5"/>
    <n v="1146.5"/>
    <x v="26"/>
    <n v="208"/>
    <x v="4"/>
    <x v="5"/>
    <n v="86"/>
    <n v="-40.14"/>
    <s v="S18_3029"/>
    <x v="21"/>
    <s v="31 12 3555"/>
    <s v="Vinb'ltet 34"/>
    <s v="Kobenhavn"/>
    <n v="1734"/>
    <s v="Denmark"/>
    <s v="Petersen"/>
    <s v="Jytte"/>
    <x v="0"/>
  </r>
  <r>
    <n v="10324"/>
    <n v="25"/>
    <n v="69.16"/>
    <n v="14"/>
    <n v="1729"/>
    <x v="28"/>
    <n v="213"/>
    <x v="0"/>
    <x v="1"/>
    <n v="57"/>
    <n v="12.159999999999997"/>
    <s v="S24_1444"/>
    <x v="22"/>
    <n v="2125551500"/>
    <s v="2678 Kingston Rd."/>
    <s v="NYC"/>
    <n v="10022"/>
    <s v="USA"/>
    <s v="Frick"/>
    <s v="Michael"/>
    <x v="0"/>
  </r>
  <r>
    <n v="10321"/>
    <n v="25"/>
    <n v="149.36000000000001"/>
    <n v="9"/>
    <n v="3734"/>
    <x v="29"/>
    <n v="214"/>
    <x v="0"/>
    <x v="1"/>
    <n v="142"/>
    <n v="7.3600000000000136"/>
    <s v="S18_1984"/>
    <x v="55"/>
    <n v="5085552555"/>
    <s v="1785 First Street"/>
    <s v="New Bedford"/>
    <n v="50553"/>
    <s v="USA"/>
    <s v="Benitez"/>
    <s v="Violeta"/>
    <x v="1"/>
  </r>
  <r>
    <n v="10320"/>
    <n v="25"/>
    <n v="139.63999999999999"/>
    <n v="5"/>
    <n v="3491"/>
    <x v="144"/>
    <n v="215"/>
    <x v="0"/>
    <x v="1"/>
    <n v="146"/>
    <n v="-6.3600000000000136"/>
    <s v="S18_3482"/>
    <x v="16"/>
    <s v="0921-12 3555"/>
    <s v="BerguvsvÂ„gen  8"/>
    <s v="Lule"/>
    <s v="S-958 22"/>
    <s v="Sweden"/>
    <s v="Berglund"/>
    <s v="Christina"/>
    <x v="1"/>
  </r>
  <r>
    <n v="10316"/>
    <n v="25"/>
    <n v="114.89"/>
    <n v="1"/>
    <n v="2872.25"/>
    <x v="95"/>
    <n v="217"/>
    <x v="0"/>
    <x v="3"/>
    <n v="109"/>
    <n v="5.8900000000000006"/>
    <s v="S24_1785"/>
    <x v="59"/>
    <s v="(198) 555-8888"/>
    <s v="Garden House Crowther Way"/>
    <s v="Cowes"/>
    <s v="PO31 7PJ"/>
    <s v="UK"/>
    <s v="Bennett"/>
    <s v="Helen"/>
    <x v="0"/>
  </r>
  <r>
    <n v="10316"/>
    <n v="25"/>
    <n v="92.25"/>
    <n v="16"/>
    <n v="2306.25"/>
    <x v="95"/>
    <n v="217"/>
    <x v="0"/>
    <x v="0"/>
    <n v="83"/>
    <n v="9.25"/>
    <s v="S24_3816"/>
    <x v="59"/>
    <s v="(198) 555-8888"/>
    <s v="Garden House Crowther Way"/>
    <s v="Cowes"/>
    <s v="PO31 7PJ"/>
    <s v="UK"/>
    <s v="Bennett"/>
    <s v="Helen"/>
    <x v="0"/>
  </r>
  <r>
    <n v="10313"/>
    <n v="25"/>
    <n v="182.89"/>
    <n v="3"/>
    <n v="4572.25"/>
    <x v="30"/>
    <n v="227"/>
    <x v="0"/>
    <x v="1"/>
    <n v="169"/>
    <n v="13.889999999999986"/>
    <s v="S18_3232"/>
    <x v="60"/>
    <s v="(604) 555-3392"/>
    <s v="1900 Oak St."/>
    <s v="Vancouver"/>
    <s v="V3F 2K1"/>
    <s v="Canada"/>
    <s v="Tannamuri"/>
    <s v="Yoshi"/>
    <x v="1"/>
  </r>
  <r>
    <n v="10312"/>
    <n v="25"/>
    <n v="44.21"/>
    <n v="9"/>
    <n v="1105.25"/>
    <x v="162"/>
    <n v="228"/>
    <x v="0"/>
    <x v="0"/>
    <n v="53"/>
    <n v="-8.7899999999999991"/>
    <s v="S18_1367"/>
    <x v="12"/>
    <n v="4155551450"/>
    <s v="5677 Strong St."/>
    <s v="San Rafael"/>
    <n v="97562"/>
    <s v="USA"/>
    <s v="Nelson"/>
    <s v="Valarie"/>
    <x v="0"/>
  </r>
  <r>
    <n v="10312"/>
    <n v="25"/>
    <n v="155.25"/>
    <n v="11"/>
    <n v="3881.25"/>
    <x v="162"/>
    <n v="228"/>
    <x v="0"/>
    <x v="0"/>
    <n v="168"/>
    <n v="-12.75"/>
    <s v="S18_2795"/>
    <x v="12"/>
    <n v="4155551450"/>
    <s v="5677 Strong St."/>
    <s v="San Rafael"/>
    <n v="97562"/>
    <s v="USA"/>
    <s v="Nelson"/>
    <s v="Valarie"/>
    <x v="1"/>
  </r>
  <r>
    <n v="10107"/>
    <n v="25"/>
    <n v="100.19"/>
    <n v="7"/>
    <n v="2504.75"/>
    <x v="31"/>
    <n v="233"/>
    <x v="0"/>
    <x v="1"/>
    <n v="115"/>
    <n v="-14.810000000000002"/>
    <s v="S12_4675"/>
    <x v="25"/>
    <s v="0221-5554327"/>
    <s v="Mehrheimerstr. 369"/>
    <s v="Koln"/>
    <n v="50739"/>
    <s v="Germany"/>
    <s v="Pfalzheim"/>
    <s v="Henriette"/>
    <x v="0"/>
  </r>
  <r>
    <n v="10311"/>
    <n v="25"/>
    <n v="66.989999999999995"/>
    <n v="2"/>
    <n v="1674.75"/>
    <x v="31"/>
    <n v="233"/>
    <x v="0"/>
    <x v="1"/>
    <n v="71"/>
    <n v="-4.0100000000000051"/>
    <s v="S18_4933"/>
    <x v="11"/>
    <s v="(91) 555 94 44"/>
    <s v="C/ Moralzarzal, 86"/>
    <s v="Madrid"/>
    <n v="28034"/>
    <s v="Spain"/>
    <s v="Freyre"/>
    <s v="Diego"/>
    <x v="0"/>
  </r>
  <r>
    <n v="10311"/>
    <n v="25"/>
    <n v="83.04"/>
    <n v="5"/>
    <n v="2076"/>
    <x v="31"/>
    <n v="233"/>
    <x v="0"/>
    <x v="1"/>
    <n v="85"/>
    <n v="-1.9599999999999937"/>
    <s v="S24_3191"/>
    <x v="11"/>
    <s v="(91) 555 94 44"/>
    <s v="C/ Moralzarzal, 86"/>
    <s v="Madrid"/>
    <n v="28034"/>
    <s v="Spain"/>
    <s v="Freyre"/>
    <s v="Diego"/>
    <x v="0"/>
  </r>
  <r>
    <n v="10307"/>
    <n v="25"/>
    <n v="75.36"/>
    <n v="2"/>
    <n v="1884"/>
    <x v="33"/>
    <n v="235"/>
    <x v="0"/>
    <x v="3"/>
    <n v="68"/>
    <n v="7.3599999999999994"/>
    <s v="S24_2841"/>
    <x v="69"/>
    <n v="2155554695"/>
    <s v="782 First Street"/>
    <s v="Philadelphia"/>
    <n v="71270"/>
    <s v="USA"/>
    <s v="Cervantes"/>
    <s v="Francisca"/>
    <x v="0"/>
  </r>
  <r>
    <n v="10297"/>
    <n v="25"/>
    <n v="82.79"/>
    <n v="4"/>
    <n v="2069.75"/>
    <x v="164"/>
    <n v="264"/>
    <x v="0"/>
    <x v="3"/>
    <n v="84"/>
    <n v="-1.2099999999999937"/>
    <s v="S18_2581"/>
    <x v="39"/>
    <s v="+353 1862 1555"/>
    <s v="25 Maiden Lane"/>
    <s v="Dublin"/>
    <n v="2"/>
    <s v="Ireland"/>
    <s v="Cassidy"/>
    <s v="Dean"/>
    <x v="0"/>
  </r>
  <r>
    <n v="10284"/>
    <n v="25"/>
    <n v="69.599999999999994"/>
    <n v="7"/>
    <n v="1740"/>
    <x v="99"/>
    <n v="289"/>
    <x v="0"/>
    <x v="3"/>
    <n v="80"/>
    <n v="-10.400000000000006"/>
    <s v="S700_3167"/>
    <x v="63"/>
    <s v="+47 2212 1555"/>
    <s v="Drammensveien 126 A, PB 744 Sentrum"/>
    <s v="Oslo"/>
    <s v="N 0106"/>
    <s v="Norway"/>
    <s v="Klaeboe"/>
    <s v="Jan"/>
    <x v="0"/>
  </r>
  <r>
    <n v="10107"/>
    <n v="25"/>
    <n v="119.68"/>
    <n v="6"/>
    <n v="2992"/>
    <x v="38"/>
    <n v="290"/>
    <x v="0"/>
    <x v="1"/>
    <n v="136"/>
    <n v="-16.319999999999993"/>
    <s v="S10_4757"/>
    <x v="30"/>
    <s v="(604) 555-4555"/>
    <s v="23 Tsawassen Blvd."/>
    <s v="Tsawassen"/>
    <s v="T2F 8M4"/>
    <s v="Canada"/>
    <s v="Lincoln"/>
    <s v="Elizabeth"/>
    <x v="0"/>
  </r>
  <r>
    <n v="10107"/>
    <n v="25"/>
    <n v="117.54"/>
    <n v="13"/>
    <n v="2938.5"/>
    <x v="39"/>
    <n v="291"/>
    <x v="0"/>
    <x v="2"/>
    <n v="136"/>
    <n v="-18.459999999999994"/>
    <s v="S12_1666"/>
    <x v="31"/>
    <n v="2155551555"/>
    <s v="7586 Pompton St."/>
    <s v="Allentown"/>
    <n v="70267"/>
    <s v="USA"/>
    <s v="Yu"/>
    <s v="Kyung"/>
    <x v="0"/>
  </r>
  <r>
    <n v="10281"/>
    <n v="25"/>
    <n v="167.65"/>
    <n v="5"/>
    <n v="4191.25"/>
    <x v="39"/>
    <n v="291"/>
    <x v="0"/>
    <x v="1"/>
    <n v="169"/>
    <n v="-1.3499999999999943"/>
    <s v="S18_3232"/>
    <x v="31"/>
    <n v="2155551555"/>
    <s v="7586 Pompton St."/>
    <s v="Allentown"/>
    <n v="70267"/>
    <s v="USA"/>
    <s v="Yu"/>
    <s v="Kyung"/>
    <x v="1"/>
  </r>
  <r>
    <n v="10281"/>
    <n v="25"/>
    <n v="99.29"/>
    <n v="10"/>
    <n v="2482.25"/>
    <x v="39"/>
    <n v="291"/>
    <x v="0"/>
    <x v="2"/>
    <n v="121"/>
    <n v="-21.709999999999994"/>
    <s v="S18_4600"/>
    <x v="31"/>
    <n v="2155551555"/>
    <s v="7586 Pompton St."/>
    <s v="Allentown"/>
    <n v="70267"/>
    <s v="USA"/>
    <s v="Yu"/>
    <s v="Kyung"/>
    <x v="0"/>
  </r>
  <r>
    <n v="10281"/>
    <n v="25"/>
    <n v="111.18"/>
    <n v="6"/>
    <n v="2779.5"/>
    <x v="39"/>
    <n v="291"/>
    <x v="0"/>
    <x v="2"/>
    <n v="127"/>
    <n v="-15.819999999999993"/>
    <s v="S24_2300"/>
    <x v="31"/>
    <n v="2155551555"/>
    <s v="7586 Pompton St."/>
    <s v="Allentown"/>
    <n v="70267"/>
    <s v="USA"/>
    <s v="Yu"/>
    <s v="Kyung"/>
    <x v="0"/>
  </r>
  <r>
    <n v="10280"/>
    <n v="25"/>
    <n v="62.96"/>
    <n v="15"/>
    <n v="1574"/>
    <x v="40"/>
    <n v="293"/>
    <x v="0"/>
    <x v="0"/>
    <n v="60"/>
    <n v="2.9600000000000009"/>
    <s v="S18_2248"/>
    <x v="32"/>
    <s v="011-4988555"/>
    <s v="Via Monte Bianco 34"/>
    <s v="Torino"/>
    <n v="10100"/>
    <s v="Italy"/>
    <s v="Accorti"/>
    <s v="Paolo"/>
    <x v="0"/>
  </r>
  <r>
    <n v="10278"/>
    <n v="25"/>
    <n v="126.39"/>
    <n v="9"/>
    <n v="3159.75"/>
    <x v="165"/>
    <n v="304"/>
    <x v="0"/>
    <x v="1"/>
    <n v="140"/>
    <n v="-13.61"/>
    <s v="S24_3856"/>
    <x v="73"/>
    <n v="7025551838"/>
    <s v="8489 Strong St."/>
    <s v="Las Vegas"/>
    <n v="83030"/>
    <s v="USA"/>
    <s v="King"/>
    <s v="Sue"/>
    <x v="1"/>
  </r>
  <r>
    <n v="10275"/>
    <n v="25"/>
    <n v="95.2"/>
    <n v="11"/>
    <n v="2380"/>
    <x v="100"/>
    <n v="318"/>
    <x v="0"/>
    <x v="3"/>
    <n v="109"/>
    <n v="-13.799999999999997"/>
    <s v="S24_1785"/>
    <x v="4"/>
    <s v="40.67.8555"/>
    <s v="67, rue des Cinquante Otages"/>
    <s v="Nantes"/>
    <n v="44000"/>
    <s v="France"/>
    <s v="Labrune"/>
    <s v="Janine"/>
    <x v="0"/>
  </r>
  <r>
    <n v="10271"/>
    <n v="25"/>
    <n v="69.28"/>
    <n v="11"/>
    <n v="1732"/>
    <x v="42"/>
    <n v="321"/>
    <x v="0"/>
    <x v="2"/>
    <n v="60"/>
    <n v="9.2800000000000011"/>
    <s v="S18_2432"/>
    <x v="12"/>
    <n v="4155551450"/>
    <s v="5677 Strong St."/>
    <s v="San Rafael"/>
    <n v="97562"/>
    <s v="USA"/>
    <s v="Nelson"/>
    <s v="Valarie"/>
    <x v="0"/>
  </r>
  <r>
    <n v="10272"/>
    <n v="25"/>
    <n v="149.36000000000001"/>
    <n v="5"/>
    <n v="3734"/>
    <x v="42"/>
    <n v="321"/>
    <x v="0"/>
    <x v="1"/>
    <n v="143"/>
    <n v="6.3600000000000136"/>
    <s v="S18_4027"/>
    <x v="31"/>
    <n v="2155551555"/>
    <s v="7586 Pompton St."/>
    <s v="Allentown"/>
    <n v="70267"/>
    <s v="USA"/>
    <s v="Yu"/>
    <s v="Kyung"/>
    <x v="1"/>
  </r>
  <r>
    <n v="10261"/>
    <n v="25"/>
    <n v="88.15"/>
    <n v="5"/>
    <n v="2203.75"/>
    <x v="45"/>
    <n v="354"/>
    <x v="0"/>
    <x v="5"/>
    <n v="100"/>
    <n v="-11.849999999999994"/>
    <s v="S700_3505"/>
    <x v="34"/>
    <s v="(514) 555-8054"/>
    <s v="43 rue St. Laurent"/>
    <s v="Montreal"/>
    <s v="H1J 1C3"/>
    <s v="Canada"/>
    <s v="Fresnisre"/>
    <s v="Jean"/>
    <x v="0"/>
  </r>
  <r>
    <n v="10107"/>
    <n v="25"/>
    <n v="90.17"/>
    <n v="14"/>
    <n v="2254.25"/>
    <x v="146"/>
    <n v="370"/>
    <x v="5"/>
    <x v="1"/>
    <n v="79"/>
    <n v="11.170000000000002"/>
    <s v="S12_3990"/>
    <x v="79"/>
    <s v="(171) 555-2282"/>
    <s v="Berkeley Gardens 12  Brewery"/>
    <s v="Liverpool"/>
    <s v="WX1 6LT"/>
    <s v="UK"/>
    <s v="Devon"/>
    <s v="Elizabeth"/>
    <x v="0"/>
  </r>
  <r>
    <n v="10252"/>
    <n v="25"/>
    <n v="113.28"/>
    <n v="9"/>
    <n v="2832"/>
    <x v="47"/>
    <n v="376"/>
    <x v="0"/>
    <x v="4"/>
    <n v="102"/>
    <n v="11.280000000000001"/>
    <s v="S32_4485"/>
    <x v="35"/>
    <s v="(1) 47.55.6555"/>
    <s v="25, rue Lauriston"/>
    <s v="Paris"/>
    <n v="75016"/>
    <s v="France"/>
    <s v="Perrier"/>
    <s v="Dominique"/>
    <x v="0"/>
  </r>
  <r>
    <n v="10249"/>
    <n v="25"/>
    <n v="69.7"/>
    <n v="2"/>
    <n v="1742.5"/>
    <x v="48"/>
    <n v="394"/>
    <x v="0"/>
    <x v="0"/>
    <n v="65"/>
    <n v="4.7000000000000028"/>
    <s v="S24_3420"/>
    <x v="36"/>
    <n v="6175555555"/>
    <s v="4658 Baden Av."/>
    <s v="Cambridge"/>
    <n v="51247"/>
    <s v="USA"/>
    <s v="Tseng"/>
    <s v="Kyung"/>
    <x v="0"/>
  </r>
  <r>
    <n v="10107"/>
    <n v="25"/>
    <n v="175.25"/>
    <n v="3"/>
    <n v="4381.25"/>
    <x v="147"/>
    <n v="397"/>
    <x v="0"/>
    <x v="1"/>
    <n v="151"/>
    <n v="24.25"/>
    <s v="S12_3148"/>
    <x v="53"/>
    <s v="+358 9 8045 555"/>
    <s v="Software Engineering Center, SEC Oy"/>
    <s v="Espoo"/>
    <s v="FIN-02271"/>
    <s v="Finland"/>
    <s v="Suominen"/>
    <s v="Kalle"/>
    <x v="1"/>
  </r>
  <r>
    <n v="10235"/>
    <n v="25"/>
    <n v="103.21"/>
    <n v="8"/>
    <n v="2580.25"/>
    <x v="166"/>
    <n v="428"/>
    <x v="0"/>
    <x v="3"/>
    <n v="91"/>
    <n v="12.209999999999994"/>
    <s v="S700_1691"/>
    <x v="30"/>
    <s v="(604) 555-4555"/>
    <s v="23 Tsawassen Blvd."/>
    <s v="Tsawassen"/>
    <s v="T2F 8M4"/>
    <s v="Canada"/>
    <s v="Lincoln"/>
    <s v="Elizabeth"/>
    <x v="0"/>
  </r>
  <r>
    <n v="10235"/>
    <n v="25"/>
    <n v="96.11"/>
    <n v="2"/>
    <n v="2402.75"/>
    <x v="166"/>
    <n v="428"/>
    <x v="0"/>
    <x v="3"/>
    <n v="118"/>
    <n v="-21.89"/>
    <s v="S700_2834"/>
    <x v="30"/>
    <s v="(604) 555-4555"/>
    <s v="23 Tsawassen Blvd."/>
    <s v="Tsawassen"/>
    <s v="T2F 8M4"/>
    <s v="Canada"/>
    <s v="Lincoln"/>
    <s v="Elizabeth"/>
    <x v="0"/>
  </r>
  <r>
    <n v="10107"/>
    <n v="25"/>
    <n v="138.04"/>
    <n v="13"/>
    <n v="3451"/>
    <x v="150"/>
    <n v="450"/>
    <x v="0"/>
    <x v="2"/>
    <n v="136"/>
    <n v="2.039999999999992"/>
    <s v="S12_1666"/>
    <x v="12"/>
    <n v="4155551450"/>
    <s v="5677 Strong St."/>
    <s v="San Rafael"/>
    <n v="97562"/>
    <s v="USA"/>
    <s v="Nelson"/>
    <s v="Valarie"/>
    <x v="1"/>
  </r>
  <r>
    <n v="10229"/>
    <n v="25"/>
    <n v="111.72"/>
    <n v="8"/>
    <n v="2793"/>
    <x v="150"/>
    <n v="450"/>
    <x v="0"/>
    <x v="2"/>
    <n v="96"/>
    <n v="15.719999999999999"/>
    <s v="S32_1268"/>
    <x v="12"/>
    <n v="4155551450"/>
    <s v="5677 Strong St."/>
    <s v="San Rafael"/>
    <n v="97562"/>
    <s v="USA"/>
    <s v="Nelson"/>
    <s v="Valarie"/>
    <x v="0"/>
  </r>
  <r>
    <n v="10227"/>
    <n v="25"/>
    <n v="118.15"/>
    <n v="3"/>
    <n v="2953.75"/>
    <x v="186"/>
    <n v="459"/>
    <x v="0"/>
    <x v="0"/>
    <n v="102"/>
    <n v="16.150000000000006"/>
    <s v="S18_1342"/>
    <x v="41"/>
    <s v="78.32.5555"/>
    <s v="2, rue du Commerce"/>
    <s v="Lyon"/>
    <n v="69004"/>
    <s v="France"/>
    <s v="Saveley"/>
    <s v="Mary"/>
    <x v="0"/>
  </r>
  <r>
    <n v="10107"/>
    <n v="25"/>
    <n v="99.82"/>
    <n v="7"/>
    <n v="2495.5"/>
    <x v="107"/>
    <n v="470"/>
    <x v="0"/>
    <x v="1"/>
    <n v="117"/>
    <n v="-17.180000000000007"/>
    <s v="S12_3380"/>
    <x v="28"/>
    <s v="0897-034555"/>
    <s v="Grenzacherweg 237"/>
    <s v="Gensve"/>
    <n v="1203"/>
    <s v="Switzerland"/>
    <s v="Holz"/>
    <s v="Michael"/>
    <x v="0"/>
  </r>
  <r>
    <n v="10223"/>
    <n v="25"/>
    <n v="101.39"/>
    <n v="14"/>
    <n v="2534.75"/>
    <x v="54"/>
    <n v="472"/>
    <x v="0"/>
    <x v="3"/>
    <n v="91"/>
    <n v="10.39"/>
    <s v="S700_1691"/>
    <x v="38"/>
    <s v="03 9520 4555"/>
    <s v="636 St Kilda Road"/>
    <s v="Melbourne"/>
    <n v="3004"/>
    <s v="Australia"/>
    <s v="Ferguson"/>
    <s v="Peter"/>
    <x v="0"/>
  </r>
  <r>
    <n v="10213"/>
    <n v="25"/>
    <n v="83.39"/>
    <n v="2"/>
    <n v="2084.75"/>
    <x v="190"/>
    <n v="500"/>
    <x v="0"/>
    <x v="1"/>
    <n v="71"/>
    <n v="12.39"/>
    <s v="S18_4933"/>
    <x v="68"/>
    <s v="(171) 555-7555"/>
    <s v="120 Hanover Sq."/>
    <s v="London"/>
    <s v="WA1 1DP"/>
    <s v="UK"/>
    <s v="Hardy"/>
    <s v="Thomas"/>
    <x v="0"/>
  </r>
  <r>
    <n v="10211"/>
    <n v="25"/>
    <n v="90.16"/>
    <n v="15"/>
    <n v="2254"/>
    <x v="110"/>
    <n v="507"/>
    <x v="0"/>
    <x v="4"/>
    <n v="112"/>
    <n v="-21.840000000000003"/>
    <s v="S24_1578"/>
    <x v="35"/>
    <s v="(1) 47.55.6555"/>
    <s v="25, rue Lauriston"/>
    <s v="Paris"/>
    <n v="75016"/>
    <s v="France"/>
    <s v="Perrier"/>
    <s v="Dominique"/>
    <x v="0"/>
  </r>
  <r>
    <n v="10210"/>
    <n v="25"/>
    <n v="112.72"/>
    <n v="6"/>
    <n v="2818"/>
    <x v="111"/>
    <n v="510"/>
    <x v="0"/>
    <x v="3"/>
    <n v="118"/>
    <n v="-5.2800000000000011"/>
    <s v="S700_2834"/>
    <x v="67"/>
    <s v="+81 06 6342 5555"/>
    <s v="Dojima Avanza 4F, 1-6-20 Dojima, Kita-ku"/>
    <s v="Osaka"/>
    <s v="530-0003"/>
    <s v="Japan"/>
    <s v="Kentary"/>
    <s v="Mory"/>
    <x v="0"/>
  </r>
  <r>
    <n v="10207"/>
    <n v="25"/>
    <n v="157.49"/>
    <n v="11"/>
    <n v="3937.25"/>
    <x v="191"/>
    <n v="544"/>
    <x v="0"/>
    <x v="1"/>
    <n v="169"/>
    <n v="-11.509999999999991"/>
    <s v="S18_3232"/>
    <x v="84"/>
    <n v="6175552555"/>
    <s v="6251 Ingle Ln."/>
    <s v="Boston"/>
    <n v="51003"/>
    <s v="USA"/>
    <s v="Franco"/>
    <s v="Valarie"/>
    <x v="1"/>
  </r>
  <r>
    <n v="10193"/>
    <n v="25"/>
    <n v="76.260000000000005"/>
    <n v="16"/>
    <n v="1906.5"/>
    <x v="60"/>
    <n v="562"/>
    <x v="0"/>
    <x v="1"/>
    <n v="71"/>
    <n v="5.2600000000000051"/>
    <s v="S18_4933"/>
    <x v="10"/>
    <s v="61-9-3844-6555"/>
    <s v="7 Allen Street"/>
    <s v="Glen Waverly"/>
    <n v="3150"/>
    <s v="Australia"/>
    <s v="Connery"/>
    <s v="Sean"/>
    <x v="0"/>
  </r>
  <r>
    <n v="10188"/>
    <n v="25"/>
    <n v="101.43"/>
    <n v="2"/>
    <n v="2535.75"/>
    <x v="192"/>
    <n v="565"/>
    <x v="0"/>
    <x v="4"/>
    <n v="112"/>
    <n v="-10.569999999999993"/>
    <s v="S24_1578"/>
    <x v="44"/>
    <s v="+47 2267 3215"/>
    <s v="Drammen 121, PR 744 Sentrum"/>
    <s v="Bergen"/>
    <s v="N 5804"/>
    <s v="Norway"/>
    <s v="Oeztan"/>
    <s v="Veysel"/>
    <x v="0"/>
  </r>
  <r>
    <n v="10182"/>
    <n v="25"/>
    <n v="87.33"/>
    <n v="3"/>
    <n v="2183.25"/>
    <x v="62"/>
    <n v="571"/>
    <x v="0"/>
    <x v="0"/>
    <n v="102"/>
    <n v="-14.670000000000002"/>
    <s v="S18_1342"/>
    <x v="12"/>
    <n v="4155551450"/>
    <s v="5677 Strong St."/>
    <s v="San Rafael"/>
    <n v="97562"/>
    <s v="USA"/>
    <s v="Nelson"/>
    <s v="Valarie"/>
    <x v="0"/>
  </r>
  <r>
    <n v="10181"/>
    <n v="25"/>
    <n v="154.47"/>
    <n v="9"/>
    <n v="3861.75"/>
    <x v="62"/>
    <n v="571"/>
    <x v="0"/>
    <x v="1"/>
    <n v="140"/>
    <n v="14.469999999999999"/>
    <s v="S24_3856"/>
    <x v="44"/>
    <s v="+47 2267 3215"/>
    <s v="Drammen 121, PR 744 Sentrum"/>
    <s v="Bergen"/>
    <s v="N 5804"/>
    <s v="Norway"/>
    <s v="Oeztan"/>
    <s v="Veysel"/>
    <x v="1"/>
  </r>
  <r>
    <n v="10180"/>
    <n v="25"/>
    <n v="64.2"/>
    <n v="13"/>
    <n v="1605"/>
    <x v="116"/>
    <n v="572"/>
    <x v="0"/>
    <x v="4"/>
    <n v="60"/>
    <n v="4.2000000000000028"/>
    <s v="S18_2625"/>
    <x v="70"/>
    <s v="20.16.1555"/>
    <s v="184, chausse de Tournai"/>
    <s v="Lille"/>
    <n v="59000"/>
    <s v="France"/>
    <s v="Rance"/>
    <s v="Martine"/>
    <x v="0"/>
  </r>
  <r>
    <n v="10165"/>
    <n v="25"/>
    <n v="69.36"/>
    <n v="9"/>
    <n v="1734"/>
    <x v="188"/>
    <n v="592"/>
    <x v="0"/>
    <x v="1"/>
    <n v="57"/>
    <n v="12.36"/>
    <s v="S24_1444"/>
    <x v="49"/>
    <s v="+65 221 7555"/>
    <s v="Bronz Sok., Bronz Apt. 3/6 Tesvikiye"/>
    <s v="Singapore"/>
    <n v="79903"/>
    <s v="Singapore"/>
    <s v="Natividad"/>
    <s v="Eric"/>
    <x v="0"/>
  </r>
  <r>
    <n v="10164"/>
    <n v="25"/>
    <n v="53.83"/>
    <n v="7"/>
    <n v="1345.75"/>
    <x v="119"/>
    <n v="593"/>
    <x v="4"/>
    <x v="0"/>
    <n v="50"/>
    <n v="3.8299999999999983"/>
    <s v="S18_4668"/>
    <x v="45"/>
    <s v="7675-3555"/>
    <s v="Kirchgasse 6"/>
    <s v="Graz"/>
    <n v="8010"/>
    <s v="Austria"/>
    <s v="Mendel"/>
    <s v="Roland"/>
    <x v="0"/>
  </r>
  <r>
    <n v="10161"/>
    <n v="25"/>
    <n v="80.540000000000006"/>
    <n v="1"/>
    <n v="2013.5"/>
    <x v="67"/>
    <n v="597"/>
    <x v="0"/>
    <x v="1"/>
    <n v="71"/>
    <n v="9.5400000000000063"/>
    <s v="S18_4933"/>
    <x v="24"/>
    <s v="86 21 3555"/>
    <s v="Smagsloget 45"/>
    <s v="Aaarhus"/>
    <n v="8200"/>
    <s v="Denmark"/>
    <s v="Ibsen"/>
    <s v="Palle"/>
    <x v="0"/>
  </r>
  <r>
    <n v="10161"/>
    <n v="25"/>
    <n v="110.39"/>
    <n v="2"/>
    <n v="2759.75"/>
    <x v="67"/>
    <n v="597"/>
    <x v="0"/>
    <x v="1"/>
    <n v="117"/>
    <n v="-6.6099999999999994"/>
    <s v="S24_2887"/>
    <x v="24"/>
    <s v="86 21 3555"/>
    <s v="Smagsloget 45"/>
    <s v="Aaarhus"/>
    <n v="8200"/>
    <s v="Denmark"/>
    <s v="Ibsen"/>
    <s v="Palle"/>
    <x v="0"/>
  </r>
  <r>
    <n v="10152"/>
    <n v="25"/>
    <n v="65.31"/>
    <n v="4"/>
    <n v="1632.75"/>
    <x v="169"/>
    <n v="620"/>
    <x v="0"/>
    <x v="1"/>
    <n v="57"/>
    <n v="8.3100000000000023"/>
    <s v="S24_1444"/>
    <x v="76"/>
    <s v="61-7-3844-6555"/>
    <s v="31 Duncan St. West End"/>
    <s v="South Brisbane"/>
    <n v="4101"/>
    <s v="Australia"/>
    <s v="Calaghan"/>
    <s v="Tony"/>
    <x v="0"/>
  </r>
  <r>
    <n v="10148"/>
    <n v="25"/>
    <n v="169.28"/>
    <n v="12"/>
    <n v="4232"/>
    <x v="122"/>
    <n v="634"/>
    <x v="0"/>
    <x v="1"/>
    <n v="142"/>
    <n v="27.28"/>
    <s v="S18_1984"/>
    <x v="13"/>
    <s v="02 9936 8555"/>
    <s v="201 Miller Street"/>
    <s v="North Sydney"/>
    <n v="2060"/>
    <s v="Australia"/>
    <s v="O'Hara"/>
    <s v="Anna"/>
    <x v="1"/>
  </r>
  <r>
    <n v="10148"/>
    <n v="25"/>
    <n v="60.26"/>
    <n v="6"/>
    <n v="1506.5"/>
    <x v="122"/>
    <n v="634"/>
    <x v="0"/>
    <x v="1"/>
    <n v="73"/>
    <n v="-12.740000000000002"/>
    <s v="S24_1046"/>
    <x v="13"/>
    <s v="02 9936 8555"/>
    <s v="201 Miller Street"/>
    <s v="North Sydney"/>
    <n v="2060"/>
    <s v="Australia"/>
    <s v="O'Hara"/>
    <s v="Anna"/>
    <x v="0"/>
  </r>
  <r>
    <n v="10147"/>
    <n v="25"/>
    <n v="42.67"/>
    <n v="1"/>
    <n v="1066.75"/>
    <x v="123"/>
    <n v="640"/>
    <x v="0"/>
    <x v="1"/>
    <n v="37"/>
    <n v="5.6700000000000017"/>
    <s v="S24_2972"/>
    <x v="56"/>
    <n v="6175558555"/>
    <s v="7825 Douglas Av."/>
    <s v="Brickhaven"/>
    <n v="58339"/>
    <s v="USA"/>
    <s v="Nelson"/>
    <s v="Allen"/>
    <x v="0"/>
  </r>
  <r>
    <n v="10136"/>
    <n v="25"/>
    <n v="145.79"/>
    <n v="2"/>
    <n v="3644.75"/>
    <x v="193"/>
    <n v="702"/>
    <x v="0"/>
    <x v="1"/>
    <n v="141"/>
    <n v="4.789999999999992"/>
    <s v="S18_1129"/>
    <x v="71"/>
    <s v="61.77.6555"/>
    <s v="1 rue Alsace-Lorraine"/>
    <s v="Toulouse"/>
    <n v="31000"/>
    <s v="France"/>
    <s v="Roulet"/>
    <s v="Annette"/>
    <x v="1"/>
  </r>
  <r>
    <n v="10127"/>
    <n v="25"/>
    <n v="137.88"/>
    <n v="5"/>
    <n v="3447"/>
    <x v="79"/>
    <n v="733"/>
    <x v="0"/>
    <x v="1"/>
    <n v="143"/>
    <n v="-5.1200000000000045"/>
    <s v="S18_4027"/>
    <x v="42"/>
    <n v="2125557413"/>
    <s v="4092 Furth Circle"/>
    <s v="NYC"/>
    <n v="10022"/>
    <s v="USA"/>
    <s v="Young"/>
    <s v="Jeff"/>
    <x v="1"/>
  </r>
  <r>
    <n v="10124"/>
    <n v="25"/>
    <n v="93.95"/>
    <n v="9"/>
    <n v="2348.75"/>
    <x v="127"/>
    <n v="746"/>
    <x v="0"/>
    <x v="1"/>
    <n v="117"/>
    <n v="-23.049999999999997"/>
    <s v="S24_2887"/>
    <x v="73"/>
    <n v="7025551838"/>
    <s v="8489 Strong St."/>
    <s v="Las Vegas"/>
    <n v="83030"/>
    <s v="USA"/>
    <s v="King"/>
    <s v="Sue"/>
    <x v="0"/>
  </r>
  <r>
    <n v="10122"/>
    <n v="25"/>
    <n v="143.94"/>
    <n v="3"/>
    <n v="3598.5"/>
    <x v="80"/>
    <n v="759"/>
    <x v="0"/>
    <x v="1"/>
    <n v="169"/>
    <n v="-25.060000000000002"/>
    <s v="S18_3232"/>
    <x v="15"/>
    <s v="91.24.4555"/>
    <s v="12, rue des Bouchers"/>
    <s v="Marseille"/>
    <n v="13008"/>
    <s v="France"/>
    <s v="Lebihan"/>
    <s v="Laurence"/>
    <x v="1"/>
  </r>
  <r>
    <n v="10121"/>
    <n v="25"/>
    <n v="86.74"/>
    <n v="3"/>
    <n v="2168.5"/>
    <x v="194"/>
    <n v="760"/>
    <x v="0"/>
    <x v="4"/>
    <n v="102"/>
    <n v="-15.260000000000005"/>
    <s v="S32_4485"/>
    <x v="75"/>
    <s v="26.47.1555"/>
    <s v="59 rue de l'Abbaye"/>
    <s v="Reims"/>
    <n v="51100"/>
    <s v="France"/>
    <s v="Henriot"/>
    <s v="Paul"/>
    <x v="0"/>
  </r>
  <r>
    <n v="10119"/>
    <n v="25"/>
    <n v="76.67"/>
    <n v="14"/>
    <n v="1916.75"/>
    <x v="81"/>
    <n v="767"/>
    <x v="0"/>
    <x v="5"/>
    <n v="66"/>
    <n v="10.670000000000002"/>
    <s v="S700_1138"/>
    <x v="3"/>
    <s v="6562-9555"/>
    <s v="Geislweg 14"/>
    <s v="Salzburg"/>
    <n v="5020"/>
    <s v="Austria"/>
    <s v="Pipps"/>
    <s v="Georg"/>
    <x v="0"/>
  </r>
  <r>
    <n v="10107"/>
    <n v="25"/>
    <n v="113.83"/>
    <n v="3"/>
    <n v="2845.75"/>
    <x v="83"/>
    <n v="833"/>
    <x v="0"/>
    <x v="4"/>
    <n v="112"/>
    <n v="1.8299999999999983"/>
    <s v="S24_1578"/>
    <x v="19"/>
    <n v="2125557818"/>
    <s v="897 Long Airport Avenue"/>
    <s v="NYC"/>
    <n v="10022"/>
    <s v="USA"/>
    <s v="Yu"/>
    <s v="Kwai"/>
    <x v="0"/>
  </r>
  <r>
    <n v="10105"/>
    <n v="25"/>
    <n v="56.78"/>
    <n v="8"/>
    <n v="1419.5"/>
    <x v="156"/>
    <n v="846"/>
    <x v="0"/>
    <x v="5"/>
    <n v="54"/>
    <n v="2.7800000000000011"/>
    <s v="S72_3212"/>
    <x v="21"/>
    <s v="31 12 3555"/>
    <s v="Vinb'ltet 34"/>
    <s v="Kobenhavn"/>
    <n v="1734"/>
    <s v="Denmark"/>
    <s v="Petersen"/>
    <s v="Jytte"/>
    <x v="0"/>
  </r>
  <r>
    <n v="10103"/>
    <n v="25"/>
    <n v="101.58"/>
    <n v="13"/>
    <n v="2539.5"/>
    <x v="157"/>
    <n v="858"/>
    <x v="0"/>
    <x v="0"/>
    <n v="104"/>
    <n v="-2.4200000000000017"/>
    <s v="S18_3136"/>
    <x v="61"/>
    <s v="07-98 9555"/>
    <s v="Erling Skakkes gate 78"/>
    <s v="Stavern"/>
    <n v="4110"/>
    <s v="Norway"/>
    <s v="Bergulfsen"/>
    <s v="Jonas"/>
    <x v="0"/>
  </r>
  <r>
    <n v="10103"/>
    <n v="25"/>
    <n v="114.92"/>
    <n v="15"/>
    <n v="2873"/>
    <x v="157"/>
    <n v="858"/>
    <x v="0"/>
    <x v="0"/>
    <n v="97"/>
    <n v="17.920000000000002"/>
    <s v="S24_4258"/>
    <x v="61"/>
    <s v="07-98 9555"/>
    <s v="Erling Skakkes gate 78"/>
    <s v="Stavern"/>
    <n v="4110"/>
    <s v="Norway"/>
    <s v="Bergulfsen"/>
    <s v="Jonas"/>
    <x v="0"/>
  </r>
  <r>
    <n v="10101"/>
    <n v="25"/>
    <n v="151.28"/>
    <n v="4"/>
    <n v="3782"/>
    <x v="195"/>
    <n v="878"/>
    <x v="0"/>
    <x v="0"/>
    <n v="127"/>
    <n v="24.28"/>
    <s v="S18_2325"/>
    <x v="81"/>
    <s v="+49 69 66 90 2555"/>
    <s v="Lyonerstr. 34"/>
    <s v="Frankfurt"/>
    <n v="60528"/>
    <s v="Germany"/>
    <s v="Keitel"/>
    <s v="Roland"/>
    <x v="1"/>
  </r>
  <r>
    <n v="10424"/>
    <n v="26"/>
    <n v="59.87"/>
    <n v="4"/>
    <n v="1556.62"/>
    <x v="4"/>
    <n v="5"/>
    <x v="2"/>
    <x v="0"/>
    <n v="50"/>
    <n v="9.8699999999999974"/>
    <s v="S18_4668"/>
    <x v="11"/>
    <s v="(91) 555 94 44"/>
    <s v="C/ Moralzarzal, 86"/>
    <s v="Madrid"/>
    <n v="28034"/>
    <s v="Spain"/>
    <s v="Freyre"/>
    <s v="Diego"/>
    <x v="0"/>
  </r>
  <r>
    <n v="10420"/>
    <n v="26"/>
    <n v="100.66"/>
    <n v="12"/>
    <n v="2617.16"/>
    <x v="6"/>
    <n v="7"/>
    <x v="2"/>
    <x v="1"/>
    <n v="107"/>
    <n v="-6.3400000000000034"/>
    <s v="S24_3432"/>
    <x v="6"/>
    <s v="+61 2 9495 8555"/>
    <s v="Monitor Money Building, 815 Pacific Hwy"/>
    <s v="Chatswood"/>
    <n v="2067"/>
    <s v="Australia"/>
    <s v="Huxley"/>
    <s v="Adrian"/>
    <x v="0"/>
  </r>
  <r>
    <n v="10416"/>
    <n v="26"/>
    <n v="61.22"/>
    <n v="7"/>
    <n v="1591.72"/>
    <x v="7"/>
    <n v="26"/>
    <x v="0"/>
    <x v="0"/>
    <n v="68"/>
    <n v="-6.7800000000000011"/>
    <s v="S32_4289"/>
    <x v="7"/>
    <s v="0522-556555"/>
    <s v="Strada Provinciale 124"/>
    <s v="Reggio Emilia"/>
    <n v="42100"/>
    <s v="Italy"/>
    <s v="Moroni"/>
    <s v="Maurizio"/>
    <x v="0"/>
  </r>
  <r>
    <n v="10412"/>
    <n v="26"/>
    <n v="133.11000000000001"/>
    <n v="3"/>
    <n v="3460.86"/>
    <x v="10"/>
    <n v="33"/>
    <x v="0"/>
    <x v="2"/>
    <n v="115"/>
    <n v="18.110000000000014"/>
    <s v="S50_1392"/>
    <x v="11"/>
    <s v="(91) 555 94 44"/>
    <s v="C/ Moralzarzal, 86"/>
    <s v="Madrid"/>
    <n v="28034"/>
    <s v="Spain"/>
    <s v="Freyre"/>
    <s v="Diego"/>
    <x v="1"/>
  </r>
  <r>
    <n v="10411"/>
    <n v="26"/>
    <n v="111.72"/>
    <n v="1"/>
    <n v="2904.72"/>
    <x v="159"/>
    <n v="35"/>
    <x v="0"/>
    <x v="2"/>
    <n v="96"/>
    <n v="15.719999999999999"/>
    <s v="S32_1268"/>
    <x v="34"/>
    <s v="(514) 555-8054"/>
    <s v="43 rue St. Laurent"/>
    <s v="Montreal"/>
    <s v="H1J 1C3"/>
    <s v="Canada"/>
    <s v="Fresnisre"/>
    <s v="Jean"/>
    <x v="0"/>
  </r>
  <r>
    <n v="10407"/>
    <n v="26"/>
    <n v="76.430000000000007"/>
    <n v="8"/>
    <n v="1987.18"/>
    <x v="1"/>
    <n v="43"/>
    <x v="1"/>
    <x v="1"/>
    <n v="73"/>
    <n v="3.4300000000000068"/>
    <s v="S24_1046"/>
    <x v="1"/>
    <n v="4085553659"/>
    <s v="3086 Ingle Ln."/>
    <s v="San Jose"/>
    <n v="94217"/>
    <s v="USA"/>
    <s v="Frick"/>
    <s v="Sue"/>
    <x v="0"/>
  </r>
  <r>
    <n v="10390"/>
    <n v="26"/>
    <n v="78.11"/>
    <n v="7"/>
    <n v="2030.86"/>
    <x v="135"/>
    <n v="92"/>
    <x v="0"/>
    <x v="0"/>
    <n v="168"/>
    <n v="-89.89"/>
    <s v="S18_2795"/>
    <x v="12"/>
    <n v="4155551450"/>
    <s v="5677 Strong St."/>
    <s v="San Rafael"/>
    <n v="97562"/>
    <s v="USA"/>
    <s v="Nelson"/>
    <s v="Valarie"/>
    <x v="0"/>
  </r>
  <r>
    <n v="10107"/>
    <n v="26"/>
    <n v="99.04"/>
    <n v="4"/>
    <n v="2575.04"/>
    <x v="85"/>
    <n v="93"/>
    <x v="0"/>
    <x v="1"/>
    <n v="194"/>
    <n v="-94.96"/>
    <s v="S12_1099"/>
    <x v="47"/>
    <s v="0695-34 6555"/>
    <s v="?kergatan 24"/>
    <s v="Boras"/>
    <s v="S-844 67"/>
    <s v="Sweden"/>
    <s v="Larsson"/>
    <s v="Maria"/>
    <x v="0"/>
  </r>
  <r>
    <n v="10383"/>
    <n v="26"/>
    <n v="128.47999999999999"/>
    <n v="12"/>
    <n v="3340.48"/>
    <x v="87"/>
    <n v="105"/>
    <x v="0"/>
    <x v="6"/>
    <n v="100"/>
    <n v="28.47999999999999"/>
    <s v="S18_3259"/>
    <x v="11"/>
    <s v="(91) 555 94 44"/>
    <s v="C/ Moralzarzal, 86"/>
    <s v="Madrid"/>
    <n v="28034"/>
    <s v="Spain"/>
    <s v="Freyre"/>
    <s v="Diego"/>
    <x v="1"/>
  </r>
  <r>
    <n v="10382"/>
    <n v="26"/>
    <n v="104.17"/>
    <n v="6"/>
    <n v="2708.42"/>
    <x v="12"/>
    <n v="110"/>
    <x v="0"/>
    <x v="2"/>
    <n v="96"/>
    <n v="8.1700000000000017"/>
    <s v="S32_1268"/>
    <x v="12"/>
    <n v="4155551450"/>
    <s v="5677 Strong St."/>
    <s v="San Rafael"/>
    <n v="97562"/>
    <s v="USA"/>
    <s v="Nelson"/>
    <s v="Valarie"/>
    <x v="0"/>
  </r>
  <r>
    <n v="10371"/>
    <n v="26"/>
    <n v="155.54"/>
    <n v="1"/>
    <n v="4044.04"/>
    <x v="14"/>
    <n v="134"/>
    <x v="0"/>
    <x v="2"/>
    <n v="96"/>
    <n v="59.539999999999992"/>
    <s v="S32_1268"/>
    <x v="12"/>
    <n v="4155551450"/>
    <s v="5677 Strong St."/>
    <s v="San Rafael"/>
    <n v="97562"/>
    <s v="USA"/>
    <s v="Nelson"/>
    <s v="Valarie"/>
    <x v="1"/>
  </r>
  <r>
    <n v="10107"/>
    <n v="26"/>
    <n v="51.15"/>
    <n v="8"/>
    <n v="1329.9"/>
    <x v="17"/>
    <n v="171"/>
    <x v="0"/>
    <x v="4"/>
    <n v="118"/>
    <n v="-66.849999999999994"/>
    <s v="S10_2016"/>
    <x v="6"/>
    <s v="+61 2 9495 8555"/>
    <s v="Monitor Money Building, 815 Pacific Hwy"/>
    <s v="Chatswood"/>
    <n v="2067"/>
    <s v="Australia"/>
    <s v="Huxley"/>
    <s v="Adrian"/>
    <x v="0"/>
  </r>
  <r>
    <n v="10361"/>
    <n v="26"/>
    <n v="142.72999999999999"/>
    <n v="7"/>
    <n v="3710.98"/>
    <x v="17"/>
    <n v="171"/>
    <x v="0"/>
    <x v="3"/>
    <n v="68"/>
    <n v="74.72999999999999"/>
    <s v="S24_3949"/>
    <x v="6"/>
    <s v="+61 2 9495 8555"/>
    <s v="Monitor Money Building, 815 Pacific Hwy"/>
    <s v="Chatswood"/>
    <n v="2067"/>
    <s v="Australia"/>
    <s v="Huxley"/>
    <s v="Adrian"/>
    <x v="1"/>
  </r>
  <r>
    <n v="10361"/>
    <n v="26"/>
    <n v="105.95"/>
    <n v="9"/>
    <n v="2754.7"/>
    <x v="17"/>
    <n v="171"/>
    <x v="0"/>
    <x v="3"/>
    <n v="99"/>
    <n v="6.9500000000000028"/>
    <s v="S700_2466"/>
    <x v="6"/>
    <s v="+61 2 9495 8555"/>
    <s v="Monitor Money Building, 815 Pacific Hwy"/>
    <s v="Chatswood"/>
    <n v="2067"/>
    <s v="Australia"/>
    <s v="Huxley"/>
    <s v="Adrian"/>
    <x v="0"/>
  </r>
  <r>
    <n v="10356"/>
    <n v="26"/>
    <n v="31.86"/>
    <n v="7"/>
    <n v="828.36"/>
    <x v="142"/>
    <n v="179"/>
    <x v="0"/>
    <x v="0"/>
    <n v="44"/>
    <n v="-12.14"/>
    <s v="S24_2022"/>
    <x v="54"/>
    <s v="+33 1 46 62 7555"/>
    <s v="27 rue du Colonel Pierre Avia"/>
    <s v="Paris"/>
    <n v="75508"/>
    <s v="France"/>
    <s v="Da Cunha"/>
    <s v="Daniel"/>
    <x v="0"/>
  </r>
  <r>
    <n v="10356"/>
    <n v="26"/>
    <n v="151.44999999999999"/>
    <n v="4"/>
    <n v="3937.7"/>
    <x v="142"/>
    <n v="179"/>
    <x v="0"/>
    <x v="4"/>
    <n v="81"/>
    <n v="70.449999999999989"/>
    <s v="S50_4713"/>
    <x v="54"/>
    <s v="+33 1 46 62 7555"/>
    <s v="27 rue du Colonel Pierre Avia"/>
    <s v="Paris"/>
    <n v="75508"/>
    <s v="France"/>
    <s v="Da Cunha"/>
    <s v="Daniel"/>
    <x v="1"/>
  </r>
  <r>
    <n v="10107"/>
    <n v="26"/>
    <n v="75.47"/>
    <n v="5"/>
    <n v="1962.22"/>
    <x v="20"/>
    <n v="186"/>
    <x v="0"/>
    <x v="1"/>
    <n v="136"/>
    <n v="-60.53"/>
    <s v="S10_4757"/>
    <x v="11"/>
    <s v="(91) 555 94 44"/>
    <s v="C/ Moralzarzal, 86"/>
    <s v="Madrid"/>
    <n v="28034"/>
    <s v="Spain"/>
    <s v="Freyre"/>
    <s v="Diego"/>
    <x v="0"/>
  </r>
  <r>
    <n v="10107"/>
    <n v="26"/>
    <n v="169.56"/>
    <n v="10"/>
    <n v="4408.5600000000004"/>
    <x v="161"/>
    <n v="187"/>
    <x v="0"/>
    <x v="1"/>
    <n v="173"/>
    <n v="-3.4399999999999977"/>
    <s v="S12_3891"/>
    <x v="42"/>
    <n v="2125557413"/>
    <s v="4092 Furth Circle"/>
    <s v="NYC"/>
    <n v="10022"/>
    <s v="USA"/>
    <s v="Young"/>
    <s v="Jeff"/>
    <x v="1"/>
  </r>
  <r>
    <n v="10347"/>
    <n v="26"/>
    <n v="102.19"/>
    <n v="12"/>
    <n v="2656.94"/>
    <x v="91"/>
    <n v="189"/>
    <x v="0"/>
    <x v="0"/>
    <n v="99"/>
    <n v="3.1899999999999977"/>
    <s v="S18_3320"/>
    <x v="38"/>
    <s v="03 9520 4555"/>
    <s v="636 St Kilda Road"/>
    <s v="Melbourne"/>
    <n v="3004"/>
    <s v="Australia"/>
    <s v="Ferguson"/>
    <s v="Peter"/>
    <x v="0"/>
  </r>
  <r>
    <n v="10346"/>
    <n v="26"/>
    <n v="95.88"/>
    <n v="6"/>
    <n v="2492.88"/>
    <x v="91"/>
    <n v="189"/>
    <x v="0"/>
    <x v="1"/>
    <n v="107"/>
    <n v="-11.120000000000005"/>
    <s v="S24_3432"/>
    <x v="73"/>
    <n v="7025551838"/>
    <s v="8489 Strong St."/>
    <s v="Las Vegas"/>
    <n v="83030"/>
    <s v="USA"/>
    <s v="King"/>
    <s v="Sue"/>
    <x v="0"/>
  </r>
  <r>
    <n v="10344"/>
    <n v="26"/>
    <n v="63.43"/>
    <n v="5"/>
    <n v="1649.18"/>
    <x v="21"/>
    <n v="193"/>
    <x v="0"/>
    <x v="1"/>
    <n v="71"/>
    <n v="-7.57"/>
    <s v="S18_4933"/>
    <x v="15"/>
    <s v="91.24.4555"/>
    <s v="12, rue des Bouchers"/>
    <s v="Marseille"/>
    <n v="13008"/>
    <s v="France"/>
    <s v="Lebihan"/>
    <s v="Laurence"/>
    <x v="0"/>
  </r>
  <r>
    <n v="10342"/>
    <n v="26"/>
    <n v="55.95"/>
    <n v="8"/>
    <n v="1454.7"/>
    <x v="143"/>
    <n v="194"/>
    <x v="0"/>
    <x v="4"/>
    <n v="62"/>
    <n v="-6.0499999999999972"/>
    <s v="S18_3782"/>
    <x v="38"/>
    <s v="03 9520 4555"/>
    <s v="636 St Kilda Road"/>
    <s v="Melbourne"/>
    <n v="3004"/>
    <s v="Australia"/>
    <s v="Ferguson"/>
    <s v="Peter"/>
    <x v="0"/>
  </r>
  <r>
    <n v="10107"/>
    <n v="26"/>
    <n v="122.62"/>
    <n v="2"/>
    <n v="3188.12"/>
    <x v="22"/>
    <n v="199"/>
    <x v="1"/>
    <x v="1"/>
    <n v="147"/>
    <n v="-24.379999999999995"/>
    <s v="S10_4962"/>
    <x v="16"/>
    <s v="0921-12 3555"/>
    <s v="BerguvsvÂ„gen  8"/>
    <s v="Lule"/>
    <s v="S-958 22"/>
    <s v="Sweden"/>
    <s v="Berglund"/>
    <s v="Christina"/>
    <x v="1"/>
  </r>
  <r>
    <n v="10331"/>
    <n v="26"/>
    <n v="64.900000000000006"/>
    <n v="10"/>
    <n v="1687.4"/>
    <x v="23"/>
    <n v="201"/>
    <x v="0"/>
    <x v="1"/>
    <n v="132"/>
    <n v="-67.099999999999994"/>
    <s v="S18_2870"/>
    <x v="18"/>
    <n v="2155559857"/>
    <s v="11328 Douglas Av."/>
    <s v="Philadelphia"/>
    <n v="71270"/>
    <s v="USA"/>
    <s v="Hernandez"/>
    <s v="Rosa"/>
    <x v="0"/>
  </r>
  <r>
    <n v="10332"/>
    <n v="26"/>
    <n v="114.58"/>
    <n v="17"/>
    <n v="2979.08"/>
    <x v="23"/>
    <n v="201"/>
    <x v="0"/>
    <x v="0"/>
    <n v="62"/>
    <n v="52.58"/>
    <s v="S18_2957"/>
    <x v="17"/>
    <s v="(171) 555-1555"/>
    <s v="Fauntleroy Circus"/>
    <s v="Manchester"/>
    <s v="EC2 5NT"/>
    <s v="UK"/>
    <s v="Ashworth"/>
    <s v="Victoria"/>
    <x v="0"/>
  </r>
  <r>
    <n v="10331"/>
    <n v="26"/>
    <n v="67.91"/>
    <n v="12"/>
    <n v="1765.66"/>
    <x v="23"/>
    <n v="201"/>
    <x v="0"/>
    <x v="1"/>
    <n v="141"/>
    <n v="-73.09"/>
    <s v="S18_3685"/>
    <x v="18"/>
    <n v="2155559857"/>
    <s v="11328 Douglas Av."/>
    <s v="Philadelphia"/>
    <n v="71270"/>
    <s v="USA"/>
    <s v="Hernandez"/>
    <s v="Rosa"/>
    <x v="0"/>
  </r>
  <r>
    <n v="10332"/>
    <n v="26"/>
    <n v="85.52"/>
    <n v="10"/>
    <n v="2223.52"/>
    <x v="23"/>
    <n v="201"/>
    <x v="0"/>
    <x v="0"/>
    <n v="44"/>
    <n v="41.519999999999996"/>
    <s v="S24_2022"/>
    <x v="17"/>
    <s v="(171) 555-1555"/>
    <s v="Fauntleroy Circus"/>
    <s v="Manchester"/>
    <s v="EC2 5NT"/>
    <s v="UK"/>
    <s v="Ashworth"/>
    <s v="Victoria"/>
    <x v="0"/>
  </r>
  <r>
    <n v="10107"/>
    <n v="26"/>
    <n v="225.7"/>
    <n v="3"/>
    <n v="5868.2"/>
    <x v="24"/>
    <n v="203"/>
    <x v="0"/>
    <x v="4"/>
    <n v="193"/>
    <n v="32.699999999999989"/>
    <s v="S10_4698"/>
    <x v="19"/>
    <n v="2125557818"/>
    <s v="897 Long Airport Avenue"/>
    <s v="NYC"/>
    <n v="10022"/>
    <s v="USA"/>
    <s v="Yu"/>
    <s v="Kwai"/>
    <x v="1"/>
  </r>
  <r>
    <n v="10107"/>
    <n v="26"/>
    <n v="58.38"/>
    <n v="7"/>
    <n v="1517.88"/>
    <x v="28"/>
    <n v="213"/>
    <x v="0"/>
    <x v="2"/>
    <n v="118"/>
    <n v="-59.62"/>
    <s v="S12_4473"/>
    <x v="22"/>
    <n v="2125551500"/>
    <s v="2678 Kingston Rd."/>
    <s v="NYC"/>
    <n v="10022"/>
    <s v="USA"/>
    <s v="Frick"/>
    <s v="Michael"/>
    <x v="0"/>
  </r>
  <r>
    <n v="10321"/>
    <n v="26"/>
    <n v="155.88"/>
    <n v="13"/>
    <n v="4052.88"/>
    <x v="29"/>
    <n v="214"/>
    <x v="0"/>
    <x v="1"/>
    <n v="140"/>
    <n v="15.879999999999995"/>
    <s v="S24_3856"/>
    <x v="55"/>
    <n v="5085552555"/>
    <s v="1785 First Street"/>
    <s v="New Bedford"/>
    <n v="50553"/>
    <s v="USA"/>
    <s v="Benitez"/>
    <s v="Violeta"/>
    <x v="1"/>
  </r>
  <r>
    <n v="10320"/>
    <n v="26"/>
    <n v="61.23"/>
    <n v="2"/>
    <n v="1591.98"/>
    <x v="144"/>
    <n v="215"/>
    <x v="0"/>
    <x v="1"/>
    <n v="61"/>
    <n v="0.22999999999999687"/>
    <s v="S24_3371"/>
    <x v="16"/>
    <s v="0921-12 3555"/>
    <s v="BerguvsvÂ„gen  8"/>
    <s v="Lule"/>
    <s v="S-958 22"/>
    <s v="Sweden"/>
    <s v="Berglund"/>
    <s v="Christina"/>
    <x v="0"/>
  </r>
  <r>
    <n v="10318"/>
    <n v="26"/>
    <n v="86.83"/>
    <n v="6"/>
    <n v="2257.58"/>
    <x v="196"/>
    <n v="216"/>
    <x v="0"/>
    <x v="4"/>
    <n v="76"/>
    <n v="10.829999999999998"/>
    <s v="S24_2000"/>
    <x v="31"/>
    <n v="2155551555"/>
    <s v="7586 Pompton St."/>
    <s v="Allentown"/>
    <n v="70267"/>
    <s v="USA"/>
    <s v="Yu"/>
    <s v="Kyung"/>
    <x v="0"/>
  </r>
  <r>
    <n v="10311"/>
    <n v="26"/>
    <n v="87.45"/>
    <n v="6"/>
    <n v="2273.6999999999998"/>
    <x v="31"/>
    <n v="233"/>
    <x v="0"/>
    <x v="1"/>
    <n v="73"/>
    <n v="14.450000000000003"/>
    <s v="S24_1046"/>
    <x v="11"/>
    <s v="(91) 555 94 44"/>
    <s v="C/ Moralzarzal, 86"/>
    <s v="Madrid"/>
    <n v="28034"/>
    <s v="Spain"/>
    <s v="Freyre"/>
    <s v="Diego"/>
    <x v="0"/>
  </r>
  <r>
    <n v="10107"/>
    <n v="26"/>
    <n v="179.24"/>
    <n v="4"/>
    <n v="4660.24"/>
    <x v="32"/>
    <n v="234"/>
    <x v="0"/>
    <x v="4"/>
    <n v="150"/>
    <n v="29.240000000000009"/>
    <s v="S12_2823"/>
    <x v="61"/>
    <s v="07-98 9555"/>
    <s v="Erling Skakkes gate 78"/>
    <s v="Stavern"/>
    <n v="4110"/>
    <s v="Norway"/>
    <s v="Bergulfsen"/>
    <s v="Jonas"/>
    <x v="1"/>
  </r>
  <r>
    <n v="10304"/>
    <n v="26"/>
    <n v="85.87"/>
    <n v="8"/>
    <n v="2232.62"/>
    <x v="34"/>
    <n v="238"/>
    <x v="0"/>
    <x v="0"/>
    <n v="104"/>
    <n v="-18.129999999999995"/>
    <s v="S18_3136"/>
    <x v="27"/>
    <s v="30.59.8555"/>
    <s v="67, avenue de l'Europe"/>
    <s v="Versailles"/>
    <n v="78000"/>
    <s v="France"/>
    <s v="Tonini"/>
    <s v="Daniel"/>
    <x v="0"/>
  </r>
  <r>
    <n v="10297"/>
    <n v="26"/>
    <n v="109.88"/>
    <n v="2"/>
    <n v="2856.88"/>
    <x v="164"/>
    <n v="264"/>
    <x v="0"/>
    <x v="4"/>
    <n v="99"/>
    <n v="10.879999999999995"/>
    <s v="S32_1374"/>
    <x v="39"/>
    <s v="+353 1862 1555"/>
    <s v="25 Maiden Lane"/>
    <s v="Dublin"/>
    <n v="2"/>
    <s v="Ireland"/>
    <s v="Cassidy"/>
    <s v="Dean"/>
    <x v="0"/>
  </r>
  <r>
    <n v="10296"/>
    <n v="26"/>
    <n v="48.44"/>
    <n v="1"/>
    <n v="1259.44"/>
    <x v="96"/>
    <n v="265"/>
    <x v="0"/>
    <x v="0"/>
    <n v="43"/>
    <n v="5.4399999999999977"/>
    <s v="S50_1341"/>
    <x v="62"/>
    <s v="+49 89 61 08 9555"/>
    <s v="Hansastr. 15"/>
    <s v="Munich"/>
    <n v="80686"/>
    <s v="Germany"/>
    <s v="Donnermeyer"/>
    <s v="Michael"/>
    <x v="0"/>
  </r>
  <r>
    <n v="10295"/>
    <n v="26"/>
    <n v="75.34"/>
    <n v="4"/>
    <n v="1958.84"/>
    <x v="181"/>
    <n v="270"/>
    <x v="0"/>
    <x v="5"/>
    <n v="66"/>
    <n v="9.3400000000000034"/>
    <s v="S700_1138"/>
    <x v="9"/>
    <n v="6175559555"/>
    <s v="8616 Spinnaker Dr."/>
    <s v="Boston"/>
    <n v="51003"/>
    <s v="USA"/>
    <s v="Yoshido"/>
    <s v="Juri"/>
    <x v="0"/>
  </r>
  <r>
    <n v="10292"/>
    <n v="26"/>
    <n v="175.19"/>
    <n v="7"/>
    <n v="4554.9399999999996"/>
    <x v="98"/>
    <n v="272"/>
    <x v="0"/>
    <x v="1"/>
    <n v="163"/>
    <n v="12.189999999999998"/>
    <s v="S18_2238"/>
    <x v="19"/>
    <n v="2125557818"/>
    <s v="897 Long Airport Avenue"/>
    <s v="NYC"/>
    <n v="10022"/>
    <s v="USA"/>
    <s v="Yu"/>
    <s v="Kwai"/>
    <x v="1"/>
  </r>
  <r>
    <n v="10291"/>
    <n v="26"/>
    <n v="57.73"/>
    <n v="2"/>
    <n v="1500.98"/>
    <x v="98"/>
    <n v="272"/>
    <x v="0"/>
    <x v="2"/>
    <n v="60"/>
    <n v="-2.2700000000000031"/>
    <s v="S18_2432"/>
    <x v="47"/>
    <s v="0695-34 6555"/>
    <s v="?kergatan 24"/>
    <s v="Boras"/>
    <s v="S-844 67"/>
    <s v="Sweden"/>
    <s v="Larsson"/>
    <s v="Maria"/>
    <x v="0"/>
  </r>
  <r>
    <n v="10291"/>
    <n v="26"/>
    <n v="83.79"/>
    <n v="3"/>
    <n v="2178.54"/>
    <x v="98"/>
    <n v="272"/>
    <x v="0"/>
    <x v="2"/>
    <n v="96"/>
    <n v="-12.209999999999994"/>
    <s v="S32_1268"/>
    <x v="47"/>
    <s v="0695-34 6555"/>
    <s v="?kergatan 24"/>
    <s v="Boras"/>
    <s v="S-844 67"/>
    <s v="Sweden"/>
    <s v="Larsson"/>
    <s v="Maria"/>
    <x v="0"/>
  </r>
  <r>
    <n v="10290"/>
    <n v="26"/>
    <n v="96.23"/>
    <n v="2"/>
    <n v="2501.98"/>
    <x v="197"/>
    <n v="273"/>
    <x v="0"/>
    <x v="0"/>
    <n v="99"/>
    <n v="-2.769999999999996"/>
    <s v="S18_3320"/>
    <x v="77"/>
    <n v="6175558428"/>
    <s v="16780 Pompton St."/>
    <s v="Brickhaven"/>
    <n v="58339"/>
    <s v="USA"/>
    <s v="Taylor"/>
    <s v="Leslie"/>
    <x v="0"/>
  </r>
  <r>
    <n v="10285"/>
    <n v="26"/>
    <n v="100.01"/>
    <n v="4"/>
    <n v="2600.2600000000002"/>
    <x v="37"/>
    <n v="283"/>
    <x v="0"/>
    <x v="4"/>
    <n v="102"/>
    <n v="-1.9899999999999949"/>
    <s v="S32_4485"/>
    <x v="29"/>
    <n v="6175558555"/>
    <s v="39323 Spinnaker Dr."/>
    <s v="Cambridge"/>
    <n v="51247"/>
    <s v="USA"/>
    <s v="Hernandez"/>
    <s v="Marta"/>
    <x v="0"/>
  </r>
  <r>
    <n v="10280"/>
    <n v="26"/>
    <n v="141.1"/>
    <n v="16"/>
    <n v="3668.6"/>
    <x v="40"/>
    <n v="293"/>
    <x v="0"/>
    <x v="0"/>
    <n v="170"/>
    <n v="-28.900000000000006"/>
    <s v="S18_1749"/>
    <x v="32"/>
    <s v="011-4988555"/>
    <s v="Via Monte Bianco 34"/>
    <s v="Torino"/>
    <n v="10100"/>
    <s v="Italy"/>
    <s v="Accorti"/>
    <s v="Paolo"/>
    <x v="1"/>
  </r>
  <r>
    <n v="10279"/>
    <n v="26"/>
    <n v="60.58"/>
    <n v="1"/>
    <n v="1575.08"/>
    <x v="198"/>
    <n v="301"/>
    <x v="0"/>
    <x v="1"/>
    <n v="71"/>
    <n v="-10.420000000000002"/>
    <s v="S18_4933"/>
    <x v="11"/>
    <s v="(91) 555 94 44"/>
    <s v="C/ Moralzarzal, 86"/>
    <s v="Madrid"/>
    <n v="28034"/>
    <s v="Spain"/>
    <s v="Freyre"/>
    <s v="Diego"/>
    <x v="0"/>
  </r>
  <r>
    <n v="10273"/>
    <n v="26"/>
    <n v="114.21"/>
    <n v="9"/>
    <n v="2969.46"/>
    <x v="101"/>
    <n v="320"/>
    <x v="0"/>
    <x v="5"/>
    <n v="99"/>
    <n v="15.209999999999994"/>
    <s v="S700_3962"/>
    <x v="2"/>
    <s v="(02) 5554 67"/>
    <s v="Rue Joseph-Bens 532"/>
    <s v="Bruxelles"/>
    <s v="B-1180"/>
    <s v="Belgium"/>
    <s v="Dewey"/>
    <s v="Catherine"/>
    <x v="0"/>
  </r>
  <r>
    <n v="10107"/>
    <n v="26"/>
    <n v="155.13"/>
    <n v="12"/>
    <n v="4033.38"/>
    <x v="46"/>
    <n v="356"/>
    <x v="0"/>
    <x v="1"/>
    <n v="147"/>
    <n v="8.1299999999999955"/>
    <s v="S10_4962"/>
    <x v="0"/>
    <s v="+65 224 1555"/>
    <s v="Village Close - 106 Linden Road Sandown"/>
    <s v="Singapore"/>
    <n v="69045"/>
    <s v="Singapore"/>
    <s v="Victorino"/>
    <s v="Wendy"/>
    <x v="1"/>
  </r>
  <r>
    <n v="10257"/>
    <n v="26"/>
    <n v="89.29"/>
    <n v="5"/>
    <n v="2321.54"/>
    <x v="199"/>
    <n v="357"/>
    <x v="0"/>
    <x v="0"/>
    <n v="99"/>
    <n v="-9.7099999999999937"/>
    <s v="S18_3320"/>
    <x v="1"/>
    <n v="4085553659"/>
    <s v="3086 Ingle Ln."/>
    <s v="San Jose"/>
    <n v="94217"/>
    <s v="USA"/>
    <s v="Frick"/>
    <s v="Sue"/>
    <x v="0"/>
  </r>
  <r>
    <n v="10253"/>
    <n v="26"/>
    <n v="117.48"/>
    <n v="5"/>
    <n v="3054.48"/>
    <x v="146"/>
    <n v="370"/>
    <x v="5"/>
    <x v="1"/>
    <n v="141"/>
    <n v="-23.519999999999996"/>
    <s v="S18_1129"/>
    <x v="79"/>
    <s v="(171) 555-2282"/>
    <s v="Berkeley Gardens 12  Brewery"/>
    <s v="Liverpool"/>
    <s v="WX1 6LT"/>
    <s v="UK"/>
    <s v="Devon"/>
    <s v="Elizabeth"/>
    <x v="1"/>
  </r>
  <r>
    <n v="10252"/>
    <n v="26"/>
    <n v="136.9"/>
    <n v="4"/>
    <n v="3559.4"/>
    <x v="47"/>
    <n v="376"/>
    <x v="0"/>
    <x v="1"/>
    <n v="148"/>
    <n v="-11.099999999999994"/>
    <s v="S18_4721"/>
    <x v="35"/>
    <s v="(1) 47.55.6555"/>
    <s v="25, rue Lauriston"/>
    <s v="Paris"/>
    <n v="75016"/>
    <s v="France"/>
    <s v="Perrier"/>
    <s v="Dominique"/>
    <x v="1"/>
  </r>
  <r>
    <n v="10251"/>
    <n v="26"/>
    <n v="101.43"/>
    <n v="3"/>
    <n v="2637.18"/>
    <x v="200"/>
    <n v="384"/>
    <x v="0"/>
    <x v="4"/>
    <n v="112"/>
    <n v="-10.569999999999993"/>
    <s v="S24_1578"/>
    <x v="5"/>
    <n v="2015559350"/>
    <s v="7476 Moss Rd."/>
    <s v="Newark"/>
    <n v="94019"/>
    <s v="USA"/>
    <s v="Brown"/>
    <s v="William"/>
    <x v="0"/>
  </r>
  <r>
    <n v="10241"/>
    <n v="26"/>
    <n v="81.33"/>
    <n v="7"/>
    <n v="2114.58"/>
    <x v="105"/>
    <n v="417"/>
    <x v="0"/>
    <x v="1"/>
    <n v="85"/>
    <n v="-3.6700000000000017"/>
    <s v="S24_3191"/>
    <x v="65"/>
    <s v="88.60.1555"/>
    <s v="24, place Kluber"/>
    <s v="Strasbourg"/>
    <n v="67000"/>
    <s v="France"/>
    <s v="Citeaux"/>
    <s v="Frederique"/>
    <x v="0"/>
  </r>
  <r>
    <n v="10237"/>
    <n v="26"/>
    <n v="52.22"/>
    <n v="1"/>
    <n v="1357.72"/>
    <x v="53"/>
    <n v="425"/>
    <x v="0"/>
    <x v="4"/>
    <n v="62"/>
    <n v="-9.7800000000000011"/>
    <s v="S18_3782"/>
    <x v="22"/>
    <n v="2125551500"/>
    <s v="2678 Kingston Rd."/>
    <s v="NYC"/>
    <n v="10022"/>
    <s v="USA"/>
    <s v="Frick"/>
    <s v="Michael"/>
    <x v="0"/>
  </r>
  <r>
    <n v="10237"/>
    <n v="26"/>
    <n v="79.650000000000006"/>
    <n v="4"/>
    <n v="2070.9"/>
    <x v="53"/>
    <n v="425"/>
    <x v="0"/>
    <x v="4"/>
    <n v="69"/>
    <n v="10.650000000000006"/>
    <s v="S24_2360"/>
    <x v="22"/>
    <n v="2125551500"/>
    <s v="2678 Kingston Rd."/>
    <s v="NYC"/>
    <n v="10022"/>
    <s v="USA"/>
    <s v="Frick"/>
    <s v="Michael"/>
    <x v="0"/>
  </r>
  <r>
    <n v="10237"/>
    <n v="26"/>
    <n v="40.229999999999997"/>
    <n v="2"/>
    <n v="1045.98"/>
    <x v="53"/>
    <n v="425"/>
    <x v="0"/>
    <x v="4"/>
    <n v="40"/>
    <n v="0.22999999999999687"/>
    <s v="S32_2206"/>
    <x v="22"/>
    <n v="2125551500"/>
    <s v="2678 Kingston Rd."/>
    <s v="NYC"/>
    <n v="10022"/>
    <s v="USA"/>
    <s v="Frick"/>
    <s v="Michael"/>
    <x v="0"/>
  </r>
  <r>
    <n v="10232"/>
    <n v="26"/>
    <n v="88.34"/>
    <n v="7"/>
    <n v="2296.84"/>
    <x v="149"/>
    <n v="441"/>
    <x v="0"/>
    <x v="5"/>
    <n v="86"/>
    <n v="2.3400000000000034"/>
    <s v="S700_1938"/>
    <x v="59"/>
    <s v="(198) 555-8888"/>
    <s v="Garden House Crowther Way"/>
    <s v="Cowes"/>
    <s v="PO31 7PJ"/>
    <s v="UK"/>
    <s v="Bennett"/>
    <s v="Helen"/>
    <x v="0"/>
  </r>
  <r>
    <n v="10229"/>
    <n v="26"/>
    <n v="144.82"/>
    <n v="4"/>
    <n v="3765.32"/>
    <x v="150"/>
    <n v="450"/>
    <x v="0"/>
    <x v="2"/>
    <n v="122"/>
    <n v="22.819999999999993"/>
    <s v="S18_2319"/>
    <x v="12"/>
    <n v="4155551450"/>
    <s v="5677 Strong St."/>
    <s v="San Rafael"/>
    <n v="97562"/>
    <s v="USA"/>
    <s v="Nelson"/>
    <s v="Valarie"/>
    <x v="1"/>
  </r>
  <r>
    <n v="10227"/>
    <n v="26"/>
    <n v="142.80000000000001"/>
    <n v="10"/>
    <n v="3712.8"/>
    <x v="186"/>
    <n v="459"/>
    <x v="0"/>
    <x v="0"/>
    <n v="170"/>
    <n v="-27.199999999999989"/>
    <s v="S18_1749"/>
    <x v="41"/>
    <s v="78.32.5555"/>
    <s v="2, rue du Commerce"/>
    <s v="Lyon"/>
    <n v="69004"/>
    <s v="France"/>
    <s v="Saveley"/>
    <s v="Mary"/>
    <x v="1"/>
  </r>
  <r>
    <n v="10223"/>
    <n v="26"/>
    <n v="67.2"/>
    <n v="15"/>
    <n v="1747.2"/>
    <x v="54"/>
    <n v="472"/>
    <x v="0"/>
    <x v="3"/>
    <n v="80"/>
    <n v="-12.799999999999997"/>
    <s v="S700_3167"/>
    <x v="38"/>
    <s v="03 9520 4555"/>
    <s v="636 St Kilda Road"/>
    <s v="Melbourne"/>
    <n v="3004"/>
    <s v="Australia"/>
    <s v="Ferguson"/>
    <s v="Peter"/>
    <x v="0"/>
  </r>
  <r>
    <n v="10222"/>
    <n v="26"/>
    <n v="102.29"/>
    <n v="8"/>
    <n v="2659.54"/>
    <x v="201"/>
    <n v="473"/>
    <x v="0"/>
    <x v="5"/>
    <n v="90"/>
    <n v="12.290000000000006"/>
    <s v="S700_2047"/>
    <x v="66"/>
    <n v="7605558146"/>
    <s v="361 Furth Circle"/>
    <s v="San Diego"/>
    <n v="91217"/>
    <s v="USA"/>
    <s v="Thompson"/>
    <s v="Valarie"/>
    <x v="0"/>
  </r>
  <r>
    <n v="10220"/>
    <n v="26"/>
    <n v="56.07"/>
    <n v="8"/>
    <n v="1457.82"/>
    <x v="55"/>
    <n v="480"/>
    <x v="0"/>
    <x v="1"/>
    <n v="57"/>
    <n v="-0.92999999999999972"/>
    <s v="S24_1444"/>
    <x v="39"/>
    <s v="+353 1862 1555"/>
    <s v="25 Maiden Lane"/>
    <s v="Dublin"/>
    <n v="2"/>
    <s v="Ireland"/>
    <s v="Cassidy"/>
    <s v="Dean"/>
    <x v="0"/>
  </r>
  <r>
    <n v="10210"/>
    <n v="26"/>
    <n v="99.72"/>
    <n v="14"/>
    <n v="2592.7199999999998"/>
    <x v="111"/>
    <n v="510"/>
    <x v="0"/>
    <x v="3"/>
    <n v="99"/>
    <n v="0.71999999999999886"/>
    <s v="S700_2466"/>
    <x v="67"/>
    <s v="+81 06 6342 5555"/>
    <s v="Dojima Avanza 4F, 1-6-20 Dojima, Kita-ku"/>
    <s v="Osaka"/>
    <s v="530-0003"/>
    <s v="Japan"/>
    <s v="Kentary"/>
    <s v="Mory"/>
    <x v="0"/>
  </r>
  <r>
    <n v="10107"/>
    <n v="26"/>
    <n v="120.86"/>
    <n v="14"/>
    <n v="3142.36"/>
    <x v="58"/>
    <n v="520"/>
    <x v="0"/>
    <x v="1"/>
    <n v="151"/>
    <n v="-30.14"/>
    <s v="S12_3148"/>
    <x v="41"/>
    <s v="78.32.5555"/>
    <s v="2, rue du Commerce"/>
    <s v="Lyon"/>
    <n v="69004"/>
    <s v="France"/>
    <s v="Saveley"/>
    <s v="Mary"/>
    <x v="1"/>
  </r>
  <r>
    <n v="10204"/>
    <n v="26"/>
    <n v="123.32"/>
    <n v="1"/>
    <n v="3206.32"/>
    <x v="59"/>
    <n v="551"/>
    <x v="0"/>
    <x v="0"/>
    <n v="127"/>
    <n v="-3.6800000000000068"/>
    <s v="S18_2325"/>
    <x v="42"/>
    <n v="2125557413"/>
    <s v="4092 Furth Circle"/>
    <s v="NYC"/>
    <n v="10022"/>
    <s v="USA"/>
    <s v="Young"/>
    <s v="Jeff"/>
    <x v="1"/>
  </r>
  <r>
    <n v="10107"/>
    <n v="26"/>
    <n v="163.99"/>
    <n v="4"/>
    <n v="4263.74"/>
    <x v="113"/>
    <n v="558"/>
    <x v="0"/>
    <x v="1"/>
    <n v="147"/>
    <n v="16.990000000000009"/>
    <s v="S10_4962"/>
    <x v="41"/>
    <s v="78.32.5555"/>
    <s v="2, rue du Commerce"/>
    <s v="Lyon"/>
    <n v="69004"/>
    <s v="France"/>
    <s v="Saveley"/>
    <s v="Mary"/>
    <x v="1"/>
  </r>
  <r>
    <n v="10194"/>
    <n v="26"/>
    <n v="89.01"/>
    <n v="6"/>
    <n v="2314.2600000000002"/>
    <x v="113"/>
    <n v="558"/>
    <x v="0"/>
    <x v="1"/>
    <n v="101"/>
    <n v="-11.989999999999995"/>
    <s v="S700_2824"/>
    <x v="41"/>
    <s v="78.32.5555"/>
    <s v="2, rue du Commerce"/>
    <s v="Lyon"/>
    <n v="69004"/>
    <s v="France"/>
    <s v="Saveley"/>
    <s v="Mary"/>
    <x v="0"/>
  </r>
  <r>
    <n v="10193"/>
    <n v="26"/>
    <n v="29.21"/>
    <n v="10"/>
    <n v="759.46"/>
    <x v="60"/>
    <n v="562"/>
    <x v="0"/>
    <x v="0"/>
    <n v="33"/>
    <n v="-3.7899999999999991"/>
    <s v="S24_1937"/>
    <x v="10"/>
    <s v="61-9-3844-6555"/>
    <s v="7 Allen Street"/>
    <s v="Glen Waverly"/>
    <n v="3150"/>
    <s v="Australia"/>
    <s v="Connery"/>
    <s v="Sean"/>
    <x v="0"/>
  </r>
  <r>
    <n v="10192"/>
    <n v="26"/>
    <n v="150.71"/>
    <n v="12"/>
    <n v="3918.46"/>
    <x v="114"/>
    <n v="563"/>
    <x v="0"/>
    <x v="1"/>
    <n v="169"/>
    <n v="-18.289999999999992"/>
    <s v="S18_3232"/>
    <x v="23"/>
    <n v="6035558647"/>
    <s v="2304 Long Airport Avenue"/>
    <s v="Nashua"/>
    <n v="62005"/>
    <s v="USA"/>
    <s v="Young"/>
    <s v="Valarie"/>
    <x v="1"/>
  </r>
  <r>
    <n v="10107"/>
    <n v="26"/>
    <n v="148.24"/>
    <n v="9"/>
    <n v="3854.24"/>
    <x v="61"/>
    <n v="569"/>
    <x v="0"/>
    <x v="1"/>
    <n v="136"/>
    <n v="12.240000000000009"/>
    <s v="S10_4757"/>
    <x v="68"/>
    <s v="(171) 555-7555"/>
    <s v="120 Hanover Sq."/>
    <s v="London"/>
    <s v="WA1 1DP"/>
    <s v="UK"/>
    <s v="Hardy"/>
    <s v="Thomas"/>
    <x v="1"/>
  </r>
  <r>
    <n v="10107"/>
    <n v="26"/>
    <n v="136.28"/>
    <n v="1"/>
    <n v="3543.28"/>
    <x v="63"/>
    <n v="577"/>
    <x v="0"/>
    <x v="2"/>
    <n v="118"/>
    <n v="18.28"/>
    <s v="S12_4473"/>
    <x v="14"/>
    <s v="(171) 555-0297"/>
    <s v="35 King George"/>
    <s v="London"/>
    <s v="WX3 6FW"/>
    <s v="UK"/>
    <s v="Brown"/>
    <s v="Ann"/>
    <x v="1"/>
  </r>
  <r>
    <n v="10173"/>
    <n v="26"/>
    <n v="57.51"/>
    <n v="12"/>
    <n v="1495.26"/>
    <x v="118"/>
    <n v="578"/>
    <x v="0"/>
    <x v="0"/>
    <n v="60"/>
    <n v="-2.490000000000002"/>
    <s v="S18_2248"/>
    <x v="20"/>
    <s v="035-640555"/>
    <s v="Via Ludovico il Moro 22"/>
    <s v="Bergamo"/>
    <n v="24100"/>
    <s v="Italy"/>
    <s v="Rovelli"/>
    <s v="Giovanni"/>
    <x v="0"/>
  </r>
  <r>
    <n v="10169"/>
    <n v="26"/>
    <n v="39.83"/>
    <n v="9"/>
    <n v="1035.58"/>
    <x v="64"/>
    <n v="579"/>
    <x v="0"/>
    <x v="4"/>
    <n v="40"/>
    <n v="-0.17000000000000171"/>
    <s v="S32_2206"/>
    <x v="13"/>
    <s v="02 9936 8555"/>
    <s v="201 Miller Street"/>
    <s v="North Sydney"/>
    <n v="2060"/>
    <s v="Australia"/>
    <s v="O'Hara"/>
    <s v="Anna"/>
    <x v="0"/>
  </r>
  <r>
    <n v="10166"/>
    <n v="26"/>
    <n v="73.73"/>
    <n v="1"/>
    <n v="1916.98"/>
    <x v="119"/>
    <n v="593"/>
    <x v="0"/>
    <x v="0"/>
    <n v="87"/>
    <n v="-13.269999999999996"/>
    <s v="S18_4522"/>
    <x v="55"/>
    <n v="5085552555"/>
    <s v="1785 First Street"/>
    <s v="New Bedford"/>
    <n v="50553"/>
    <s v="USA"/>
    <s v="Benitez"/>
    <s v="Violeta"/>
    <x v="0"/>
  </r>
  <r>
    <n v="10151"/>
    <n v="26"/>
    <n v="123.85"/>
    <n v="1"/>
    <n v="3220.1"/>
    <x v="121"/>
    <n v="624"/>
    <x v="0"/>
    <x v="2"/>
    <n v="115"/>
    <n v="8.8499999999999943"/>
    <s v="S50_1392"/>
    <x v="37"/>
    <s v="981-443655"/>
    <s v="Torikatu 38"/>
    <s v="Oulu"/>
    <n v="90110"/>
    <s v="Finland"/>
    <s v="Koskitalo"/>
    <s v="Pirkko"/>
    <x v="1"/>
  </r>
  <r>
    <n v="10150"/>
    <n v="26"/>
    <n v="107.86"/>
    <n v="10"/>
    <n v="2804.36"/>
    <x v="71"/>
    <n v="626"/>
    <x v="0"/>
    <x v="0"/>
    <n v="104"/>
    <n v="3.8599999999999994"/>
    <s v="S18_3136"/>
    <x v="49"/>
    <s v="+65 221 7555"/>
    <s v="Bronz Sok., Bronz Apt. 3/6 Tesvikiye"/>
    <s v="Singapore"/>
    <n v="79903"/>
    <s v="Singapore"/>
    <s v="Natividad"/>
    <s v="Eric"/>
    <x v="0"/>
  </r>
  <r>
    <n v="10149"/>
    <n v="26"/>
    <n v="38.979999999999997"/>
    <n v="9"/>
    <n v="1013.48"/>
    <x v="72"/>
    <n v="633"/>
    <x v="0"/>
    <x v="0"/>
    <n v="41"/>
    <n v="-2.0200000000000031"/>
    <s v="S24_3969"/>
    <x v="50"/>
    <n v="4155554312"/>
    <s v="2793 Furth Circle"/>
    <s v="Brisbane"/>
    <n v="94217"/>
    <s v="USA"/>
    <s v="Taylor"/>
    <s v="Sue"/>
    <x v="0"/>
  </r>
  <r>
    <n v="10147"/>
    <n v="26"/>
    <n v="82.39"/>
    <n v="3"/>
    <n v="2142.14"/>
    <x v="123"/>
    <n v="640"/>
    <x v="0"/>
    <x v="1"/>
    <n v="77"/>
    <n v="5.3900000000000006"/>
    <s v="S18_1889"/>
    <x v="56"/>
    <n v="6175558555"/>
    <s v="7825 Douglas Av."/>
    <s v="Brickhaven"/>
    <n v="58339"/>
    <s v="USA"/>
    <s v="Nelson"/>
    <s v="Allen"/>
    <x v="0"/>
  </r>
  <r>
    <n v="10143"/>
    <n v="26"/>
    <n v="100.48"/>
    <n v="11"/>
    <n v="2612.48"/>
    <x v="170"/>
    <n v="665"/>
    <x v="0"/>
    <x v="5"/>
    <n v="90"/>
    <n v="10.480000000000004"/>
    <s v="S700_2047"/>
    <x v="43"/>
    <n v="5085559555"/>
    <s v="4575 Hillside Dr."/>
    <s v="New Bedford"/>
    <n v="50553"/>
    <s v="USA"/>
    <s v="Tam"/>
    <s v="Wing C"/>
    <x v="0"/>
  </r>
  <r>
    <n v="10143"/>
    <n v="26"/>
    <n v="82.77"/>
    <n v="4"/>
    <n v="2152.02"/>
    <x v="170"/>
    <n v="665"/>
    <x v="0"/>
    <x v="3"/>
    <n v="99"/>
    <n v="-16.230000000000004"/>
    <s v="S700_2466"/>
    <x v="43"/>
    <n v="5085559555"/>
    <s v="4575 Hillside Dr."/>
    <s v="New Bedford"/>
    <n v="50553"/>
    <s v="USA"/>
    <s v="Tam"/>
    <s v="Wing C"/>
    <x v="0"/>
  </r>
  <r>
    <n v="10107"/>
    <n v="26"/>
    <n v="122.62"/>
    <n v="4"/>
    <n v="3188.12"/>
    <x v="202"/>
    <n v="682"/>
    <x v="0"/>
    <x v="1"/>
    <n v="147"/>
    <n v="-24.379999999999995"/>
    <s v="S10_4962"/>
    <x v="46"/>
    <n v="6505556809"/>
    <s v="9408 Furth Circle"/>
    <s v="Burlingame"/>
    <n v="94217"/>
    <s v="USA"/>
    <s v="Hirano"/>
    <s v="Juri"/>
    <x v="1"/>
  </r>
  <r>
    <n v="10140"/>
    <n v="26"/>
    <n v="108.83"/>
    <n v="3"/>
    <n v="2829.58"/>
    <x v="202"/>
    <n v="682"/>
    <x v="0"/>
    <x v="2"/>
    <n v="96"/>
    <n v="12.829999999999998"/>
    <s v="S32_1268"/>
    <x v="46"/>
    <n v="6505556809"/>
    <s v="9408 Furth Circle"/>
    <s v="Burlingame"/>
    <n v="94217"/>
    <s v="USA"/>
    <s v="Hirano"/>
    <s v="Juri"/>
    <x v="0"/>
  </r>
  <r>
    <n v="10137"/>
    <n v="26"/>
    <n v="49.81"/>
    <n v="1"/>
    <n v="1295.06"/>
    <x v="203"/>
    <n v="696"/>
    <x v="0"/>
    <x v="1"/>
    <n v="50"/>
    <n v="-0.18999999999999773"/>
    <s v="S24_1628"/>
    <x v="75"/>
    <s v="26.47.1555"/>
    <s v="59 rue de l'Abbaye"/>
    <s v="Reims"/>
    <n v="51100"/>
    <s v="France"/>
    <s v="Henriot"/>
    <s v="Paul"/>
    <x v="0"/>
  </r>
  <r>
    <n v="10131"/>
    <n v="26"/>
    <n v="85.13"/>
    <n v="2"/>
    <n v="2213.38"/>
    <x v="125"/>
    <n v="720"/>
    <x v="0"/>
    <x v="3"/>
    <n v="74"/>
    <n v="11.129999999999995"/>
    <s v="S700_4002"/>
    <x v="72"/>
    <n v="2035554407"/>
    <s v="2440 Pompton St."/>
    <s v="Glendale"/>
    <n v="97561"/>
    <s v="USA"/>
    <s v="Lewis"/>
    <s v="Dan"/>
    <x v="0"/>
  </r>
  <r>
    <n v="10126"/>
    <n v="26"/>
    <n v="62.7"/>
    <n v="7"/>
    <n v="1630.2"/>
    <x v="126"/>
    <n v="739"/>
    <x v="0"/>
    <x v="2"/>
    <n v="64"/>
    <n v="-1.2999999999999972"/>
    <s v="S32_3522"/>
    <x v="40"/>
    <s v="(91) 555 22 82"/>
    <s v="C/ Araquil, 67"/>
    <s v="Madrid"/>
    <n v="28023"/>
    <s v="Spain"/>
    <s v="Sommer"/>
    <s v="MartÂ¡n"/>
    <x v="0"/>
  </r>
  <r>
    <n v="10123"/>
    <n v="26"/>
    <n v="118.22"/>
    <n v="2"/>
    <n v="3073.72"/>
    <x v="204"/>
    <n v="747"/>
    <x v="0"/>
    <x v="1"/>
    <n v="124"/>
    <n v="-5.7800000000000011"/>
    <s v="S18_1589"/>
    <x v="85"/>
    <s v="40.32.2555"/>
    <s v="54, rue Royale"/>
    <s v="Nantes"/>
    <n v="44000"/>
    <s v="France"/>
    <s v="Schmitt"/>
    <s v="Carine"/>
    <x v="1"/>
  </r>
  <r>
    <n v="10119"/>
    <n v="26"/>
    <n v="59.22"/>
    <n v="1"/>
    <n v="1539.72"/>
    <x v="81"/>
    <n v="767"/>
    <x v="0"/>
    <x v="3"/>
    <n v="74"/>
    <n v="-14.780000000000001"/>
    <s v="S700_4002"/>
    <x v="3"/>
    <s v="6562-9555"/>
    <s v="Geislweg 14"/>
    <s v="Salzburg"/>
    <n v="5020"/>
    <s v="Austria"/>
    <s v="Pipps"/>
    <s v="Georg"/>
    <x v="0"/>
  </r>
  <r>
    <n v="10117"/>
    <n v="26"/>
    <n v="136.59"/>
    <n v="5"/>
    <n v="3551.34"/>
    <x v="128"/>
    <n v="779"/>
    <x v="0"/>
    <x v="0"/>
    <n v="136"/>
    <n v="0.59000000000000341"/>
    <s v="S18_3140"/>
    <x v="49"/>
    <s v="+65 221 7555"/>
    <s v="Bronz Sok., Bronz Apt. 3/6 Tesvikiye"/>
    <s v="Singapore"/>
    <n v="79903"/>
    <s v="Singapore"/>
    <s v="Natividad"/>
    <s v="Eric"/>
    <x v="1"/>
  </r>
  <r>
    <n v="10109"/>
    <n v="26"/>
    <n v="168.43"/>
    <n v="4"/>
    <n v="4379.18"/>
    <x v="205"/>
    <n v="816"/>
    <x v="0"/>
    <x v="1"/>
    <n v="141"/>
    <n v="27.430000000000007"/>
    <s v="S18_1129"/>
    <x v="18"/>
    <n v="2155559857"/>
    <s v="11328 Douglas Av."/>
    <s v="Philadelphia"/>
    <n v="71270"/>
    <s v="USA"/>
    <s v="Hernandez"/>
    <s v="Rosa"/>
    <x v="1"/>
  </r>
  <r>
    <n v="10109"/>
    <n v="26"/>
    <n v="121.44"/>
    <n v="1"/>
    <n v="3157.44"/>
    <x v="205"/>
    <n v="816"/>
    <x v="0"/>
    <x v="1"/>
    <n v="132"/>
    <n v="-10.560000000000002"/>
    <s v="S18_2870"/>
    <x v="18"/>
    <n v="2155559857"/>
    <s v="11328 Douglas Av."/>
    <s v="Philadelphia"/>
    <n v="71270"/>
    <s v="USA"/>
    <s v="Hernandez"/>
    <s v="Rosa"/>
    <x v="1"/>
  </r>
  <r>
    <n v="10108"/>
    <n v="26"/>
    <n v="68.349999999999994"/>
    <n v="9"/>
    <n v="1777.1"/>
    <x v="206"/>
    <n v="823"/>
    <x v="0"/>
    <x v="1"/>
    <n v="80"/>
    <n v="-11.650000000000006"/>
    <s v="S18_3278"/>
    <x v="86"/>
    <s v="+63 2 555 3587"/>
    <s v="15 McCallum Street - NatWest Center #13-03"/>
    <s v="Makati City"/>
    <s v="1227 MM"/>
    <s v="Philippines"/>
    <s v="Cruz"/>
    <s v="Arnold"/>
    <x v="0"/>
  </r>
  <r>
    <n v="10106"/>
    <n v="26"/>
    <n v="63.76"/>
    <n v="3"/>
    <n v="1657.76"/>
    <x v="207"/>
    <n v="840"/>
    <x v="0"/>
    <x v="3"/>
    <n v="72"/>
    <n v="-8.240000000000002"/>
    <s v="S24_4278"/>
    <x v="20"/>
    <s v="035-640555"/>
    <s v="Via Ludovico il Moro 22"/>
    <s v="Bergamo"/>
    <n v="24100"/>
    <s v="Italy"/>
    <s v="Rovelli"/>
    <s v="Giovanni"/>
    <x v="0"/>
  </r>
  <r>
    <n v="10104"/>
    <n v="26"/>
    <n v="112.37"/>
    <n v="5"/>
    <n v="2921.62"/>
    <x v="173"/>
    <n v="856"/>
    <x v="0"/>
    <x v="1"/>
    <n v="118"/>
    <n v="-5.6299999999999955"/>
    <s v="S24_4048"/>
    <x v="11"/>
    <s v="(91) 555 94 44"/>
    <s v="C/ Moralzarzal, 86"/>
    <s v="Madrid"/>
    <n v="28034"/>
    <s v="Spain"/>
    <s v="Freyre"/>
    <s v="Diego"/>
    <x v="0"/>
  </r>
  <r>
    <n v="10107"/>
    <n v="26"/>
    <n v="207.87"/>
    <n v="11"/>
    <n v="5404.62"/>
    <x v="157"/>
    <n v="858"/>
    <x v="0"/>
    <x v="1"/>
    <n v="214"/>
    <n v="-6.1299999999999955"/>
    <s v="S10_1949"/>
    <x v="61"/>
    <s v="07-98 9555"/>
    <s v="Erling Skakkes gate 78"/>
    <s v="Stavern"/>
    <n v="4110"/>
    <s v="Norway"/>
    <s v="Bergulfsen"/>
    <s v="Jonas"/>
    <x v="1"/>
  </r>
  <r>
    <n v="10101"/>
    <n v="26"/>
    <n v="145.13"/>
    <n v="1"/>
    <n v="3773.38"/>
    <x v="195"/>
    <n v="878"/>
    <x v="0"/>
    <x v="0"/>
    <n v="168"/>
    <n v="-22.870000000000005"/>
    <s v="S18_2795"/>
    <x v="81"/>
    <s v="+49 69 66 90 2555"/>
    <s v="Lyonerstr. 34"/>
    <s v="Frankfurt"/>
    <n v="60528"/>
    <s v="Germany"/>
    <s v="Keitel"/>
    <s v="Roland"/>
    <x v="1"/>
  </r>
  <r>
    <n v="10414"/>
    <n v="27"/>
    <n v="90.37"/>
    <n v="8"/>
    <n v="2439.9899999999998"/>
    <x v="8"/>
    <n v="30"/>
    <x v="1"/>
    <x v="5"/>
    <n v="99"/>
    <n v="-8.6299999999999955"/>
    <s v="S700_3962"/>
    <x v="9"/>
    <n v="6175559555"/>
    <s v="8616 Spinnaker Dr."/>
    <s v="Boston"/>
    <n v="51003"/>
    <s v="USA"/>
    <s v="Yoshido"/>
    <s v="Juri"/>
    <x v="0"/>
  </r>
  <r>
    <n v="10107"/>
    <n v="27"/>
    <n v="163.99"/>
    <n v="2"/>
    <n v="4427.7299999999996"/>
    <x v="159"/>
    <n v="35"/>
    <x v="0"/>
    <x v="1"/>
    <n v="147"/>
    <n v="16.990000000000009"/>
    <s v="S10_4962"/>
    <x v="34"/>
    <s v="(514) 555-8054"/>
    <s v="43 rue St. Laurent"/>
    <s v="Montreal"/>
    <s v="H1J 1C3"/>
    <s v="Canada"/>
    <s v="Fresnisre"/>
    <s v="Jean"/>
    <x v="1"/>
  </r>
  <r>
    <n v="10107"/>
    <n v="27"/>
    <n v="119"/>
    <n v="8"/>
    <n v="3213"/>
    <x v="159"/>
    <n v="35"/>
    <x v="0"/>
    <x v="2"/>
    <n v="116"/>
    <n v="3"/>
    <s v="S18_1097"/>
    <x v="34"/>
    <s v="(514) 555-8054"/>
    <s v="43 rue St. Laurent"/>
    <s v="Montreal"/>
    <s v="H1J 1C3"/>
    <s v="Canada"/>
    <s v="Fresnisre"/>
    <s v="Jean"/>
    <x v="1"/>
  </r>
  <r>
    <n v="10411"/>
    <n v="27"/>
    <n v="69.16"/>
    <n v="5"/>
    <n v="1867.32"/>
    <x v="159"/>
    <n v="35"/>
    <x v="0"/>
    <x v="2"/>
    <n v="64"/>
    <n v="5.1599999999999966"/>
    <s v="S32_3522"/>
    <x v="34"/>
    <s v="(514) 555-8054"/>
    <s v="43 rue St. Laurent"/>
    <s v="Montreal"/>
    <s v="H1J 1C3"/>
    <s v="Canada"/>
    <s v="Fresnisre"/>
    <s v="Jean"/>
    <x v="0"/>
  </r>
  <r>
    <n v="10403"/>
    <n v="27"/>
    <n v="79.650000000000006"/>
    <n v="4"/>
    <n v="2150.5500000000002"/>
    <x v="174"/>
    <n v="57"/>
    <x v="0"/>
    <x v="4"/>
    <n v="69"/>
    <n v="10.650000000000006"/>
    <s v="S24_2360"/>
    <x v="79"/>
    <s v="(171) 555-2282"/>
    <s v="Berkeley Gardens 12  Brewery"/>
    <s v="Liverpool"/>
    <s v="WX1 6LT"/>
    <s v="UK"/>
    <s v="Devon"/>
    <s v="Elizabeth"/>
    <x v="0"/>
  </r>
  <r>
    <n v="10396"/>
    <n v="27"/>
    <n v="83.2"/>
    <n v="7"/>
    <n v="2246.4"/>
    <x v="175"/>
    <n v="73"/>
    <x v="0"/>
    <x v="0"/>
    <n v="88"/>
    <n v="-4.7999999999999972"/>
    <s v="S24_3151"/>
    <x v="12"/>
    <n v="4155551450"/>
    <s v="5677 Strong St."/>
    <s v="San Rafael"/>
    <n v="97562"/>
    <s v="USA"/>
    <s v="Nelson"/>
    <s v="Valarie"/>
    <x v="0"/>
  </r>
  <r>
    <n v="10388"/>
    <n v="27"/>
    <n v="118.94"/>
    <n v="1"/>
    <n v="3211.38"/>
    <x v="85"/>
    <n v="93"/>
    <x v="0"/>
    <x v="0"/>
    <n v="43"/>
    <n v="75.94"/>
    <s v="S50_1341"/>
    <x v="55"/>
    <n v="5085552555"/>
    <s v="1785 First Street"/>
    <s v="New Bedford"/>
    <n v="50553"/>
    <s v="USA"/>
    <s v="Benitez"/>
    <s v="Violeta"/>
    <x v="1"/>
  </r>
  <r>
    <n v="10383"/>
    <n v="27"/>
    <n v="142.37"/>
    <n v="11"/>
    <n v="3843.99"/>
    <x v="87"/>
    <n v="105"/>
    <x v="0"/>
    <x v="2"/>
    <n v="122"/>
    <n v="20.370000000000005"/>
    <s v="S18_2319"/>
    <x v="11"/>
    <s v="(91) 555 94 44"/>
    <s v="C/ Moralzarzal, 86"/>
    <s v="Madrid"/>
    <n v="28034"/>
    <s v="Spain"/>
    <s v="Freyre"/>
    <s v="Diego"/>
    <x v="1"/>
  </r>
  <r>
    <n v="10380"/>
    <n v="27"/>
    <n v="93.16"/>
    <n v="13"/>
    <n v="2515.3200000000002"/>
    <x v="88"/>
    <n v="111"/>
    <x v="0"/>
    <x v="0"/>
    <n v="102"/>
    <n v="-8.8400000000000034"/>
    <s v="S18_1342"/>
    <x v="11"/>
    <s v="(91) 555 94 44"/>
    <s v="C/ Moralzarzal, 86"/>
    <s v="Madrid"/>
    <n v="28034"/>
    <s v="Spain"/>
    <s v="Freyre"/>
    <s v="Diego"/>
    <x v="0"/>
  </r>
  <r>
    <n v="10380"/>
    <n v="27"/>
    <n v="68.349999999999994"/>
    <n v="5"/>
    <n v="1845.45"/>
    <x v="88"/>
    <n v="111"/>
    <x v="0"/>
    <x v="0"/>
    <n v="44"/>
    <n v="24.349999999999994"/>
    <s v="S24_2022"/>
    <x v="11"/>
    <s v="(91) 555 94 44"/>
    <s v="C/ Moralzarzal, 86"/>
    <s v="Madrid"/>
    <n v="28034"/>
    <s v="Spain"/>
    <s v="Freyre"/>
    <s v="Diego"/>
    <x v="0"/>
  </r>
  <r>
    <n v="10379"/>
    <n v="27"/>
    <n v="49.3"/>
    <n v="1"/>
    <n v="1331.1"/>
    <x v="136"/>
    <n v="117"/>
    <x v="0"/>
    <x v="0"/>
    <n v="60"/>
    <n v="-10.700000000000003"/>
    <s v="S18_2248"/>
    <x v="11"/>
    <s v="(91) 555 94 44"/>
    <s v="C/ Moralzarzal, 86"/>
    <s v="Madrid"/>
    <n v="28034"/>
    <s v="Spain"/>
    <s v="Freyre"/>
    <s v="Diego"/>
    <x v="0"/>
  </r>
  <r>
    <n v="10107"/>
    <n v="27"/>
    <n v="144.87"/>
    <n v="1"/>
    <n v="3911.49"/>
    <x v="15"/>
    <n v="137"/>
    <x v="0"/>
    <x v="2"/>
    <n v="116"/>
    <n v="28.870000000000005"/>
    <s v="S18_1097"/>
    <x v="13"/>
    <s v="02 9936 8555"/>
    <s v="201 Miller Street"/>
    <s v="North Sydney"/>
    <n v="2060"/>
    <s v="Australia"/>
    <s v="O'Hara"/>
    <s v="Anna"/>
    <x v="1"/>
  </r>
  <r>
    <n v="10370"/>
    <n v="27"/>
    <n v="56.85"/>
    <n v="9"/>
    <n v="1534.95"/>
    <x v="15"/>
    <n v="137"/>
    <x v="0"/>
    <x v="1"/>
    <n v="169"/>
    <n v="-112.15"/>
    <s v="S18_3232"/>
    <x v="13"/>
    <s v="02 9936 8555"/>
    <s v="201 Miller Street"/>
    <s v="North Sydney"/>
    <n v="2060"/>
    <s v="Australia"/>
    <s v="O'Hara"/>
    <s v="Anna"/>
    <x v="0"/>
  </r>
  <r>
    <n v="10367"/>
    <n v="27"/>
    <n v="155.41"/>
    <n v="5"/>
    <n v="4196.07"/>
    <x v="89"/>
    <n v="145"/>
    <x v="4"/>
    <x v="0"/>
    <n v="127"/>
    <n v="28.409999999999997"/>
    <s v="S18_2325"/>
    <x v="51"/>
    <n v="6265557265"/>
    <s v="78934 Hillside Dr."/>
    <s v="Pasadena"/>
    <n v="90003"/>
    <s v="USA"/>
    <s v="Young"/>
    <s v="Julie"/>
    <x v="1"/>
  </r>
  <r>
    <n v="10358"/>
    <n v="27"/>
    <n v="139.31"/>
    <n v="3"/>
    <n v="3761.37"/>
    <x v="18"/>
    <n v="178"/>
    <x v="0"/>
    <x v="1"/>
    <n v="101"/>
    <n v="38.31"/>
    <s v="S700_2824"/>
    <x v="11"/>
    <s v="(91) 555 94 44"/>
    <s v="C/ Moralzarzal, 86"/>
    <s v="Madrid"/>
    <n v="28034"/>
    <s v="Spain"/>
    <s v="Freyre"/>
    <s v="Diego"/>
    <x v="1"/>
  </r>
  <r>
    <n v="10356"/>
    <n v="27"/>
    <n v="64.69"/>
    <n v="2"/>
    <n v="1746.63"/>
    <x v="142"/>
    <n v="179"/>
    <x v="0"/>
    <x v="1"/>
    <n v="142"/>
    <n v="-77.31"/>
    <s v="S18_1984"/>
    <x v="54"/>
    <s v="+33 1 46 62 7555"/>
    <s v="27 rue du Colonel Pierre Avia"/>
    <s v="Paris"/>
    <n v="75508"/>
    <s v="France"/>
    <s v="Da Cunha"/>
    <s v="Daniel"/>
    <x v="0"/>
  </r>
  <r>
    <n v="10353"/>
    <n v="27"/>
    <n v="130.21"/>
    <n v="1"/>
    <n v="3515.67"/>
    <x v="208"/>
    <n v="184"/>
    <x v="0"/>
    <x v="3"/>
    <n v="84"/>
    <n v="46.210000000000008"/>
    <s v="S18_2581"/>
    <x v="72"/>
    <n v="2035554407"/>
    <s v="2440 Pompton St."/>
    <s v="Glendale"/>
    <n v="97561"/>
    <s v="USA"/>
    <s v="Lewis"/>
    <s v="Dan"/>
    <x v="1"/>
  </r>
  <r>
    <n v="10350"/>
    <n v="27"/>
    <n v="163.19999999999999"/>
    <n v="14"/>
    <n v="4406.3999999999996"/>
    <x v="20"/>
    <n v="186"/>
    <x v="0"/>
    <x v="6"/>
    <n v="62"/>
    <n v="101.19999999999999"/>
    <s v="S32_3207"/>
    <x v="11"/>
    <s v="(91) 555 94 44"/>
    <s v="C/ Moralzarzal, 86"/>
    <s v="Madrid"/>
    <n v="28034"/>
    <s v="Spain"/>
    <s v="Freyre"/>
    <s v="Diego"/>
    <x v="1"/>
  </r>
  <r>
    <n v="10107"/>
    <n v="27"/>
    <n v="164"/>
    <n v="2"/>
    <n v="4428"/>
    <x v="91"/>
    <n v="189"/>
    <x v="0"/>
    <x v="1"/>
    <n v="147"/>
    <n v="17"/>
    <s v="S10_4962"/>
    <x v="38"/>
    <s v="03 9520 4555"/>
    <s v="636 St Kilda Road"/>
    <s v="Melbourne"/>
    <n v="3004"/>
    <s v="Australia"/>
    <s v="Ferguson"/>
    <s v="Peter"/>
    <x v="1"/>
  </r>
  <r>
    <n v="10343"/>
    <n v="27"/>
    <n v="36.21"/>
    <n v="6"/>
    <n v="977.67"/>
    <x v="143"/>
    <n v="194"/>
    <x v="0"/>
    <x v="1"/>
    <n v="50"/>
    <n v="-13.79"/>
    <s v="S24_1628"/>
    <x v="75"/>
    <s v="26.47.1555"/>
    <s v="59 rue de l'Abbaye"/>
    <s v="Reims"/>
    <n v="51100"/>
    <s v="France"/>
    <s v="Henriot"/>
    <s v="Paul"/>
    <x v="0"/>
  </r>
  <r>
    <n v="10339"/>
    <n v="27"/>
    <n v="104.1"/>
    <n v="2"/>
    <n v="2810.7"/>
    <x v="92"/>
    <n v="195"/>
    <x v="0"/>
    <x v="3"/>
    <n v="84"/>
    <n v="20.099999999999994"/>
    <s v="S18_2581"/>
    <x v="8"/>
    <s v="+81 3 3584 0555"/>
    <s v="2-2-8 Roppongi"/>
    <s v="Minato-ku"/>
    <s v="106-0032"/>
    <s v="Japan"/>
    <s v="Shimamura"/>
    <s v="Akiko"/>
    <x v="0"/>
  </r>
  <r>
    <n v="10339"/>
    <n v="27"/>
    <n v="84.39"/>
    <n v="10"/>
    <n v="2278.5300000000002"/>
    <x v="92"/>
    <n v="195"/>
    <x v="0"/>
    <x v="4"/>
    <n v="112"/>
    <n v="-27.61"/>
    <s v="S24_1578"/>
    <x v="8"/>
    <s v="+81 3 3584 0555"/>
    <s v="2-2-8 Roppongi"/>
    <s v="Minato-ku"/>
    <s v="106-0032"/>
    <s v="Japan"/>
    <s v="Shimamura"/>
    <s v="Akiko"/>
    <x v="0"/>
  </r>
  <r>
    <n v="10339"/>
    <n v="27"/>
    <n v="76.31"/>
    <n v="6"/>
    <n v="2060.37"/>
    <x v="92"/>
    <n v="195"/>
    <x v="0"/>
    <x v="3"/>
    <n v="49"/>
    <n v="27.310000000000002"/>
    <s v="S72_1253"/>
    <x v="8"/>
    <s v="+81 3 3584 0555"/>
    <s v="2-2-8 Roppongi"/>
    <s v="Minato-ku"/>
    <s v="106-0032"/>
    <s v="Japan"/>
    <s v="Shimamura"/>
    <s v="Akiko"/>
    <x v="0"/>
  </r>
  <r>
    <n v="10332"/>
    <n v="27"/>
    <n v="89.89"/>
    <n v="16"/>
    <n v="2427.0300000000002"/>
    <x v="23"/>
    <n v="201"/>
    <x v="0"/>
    <x v="0"/>
    <n v="53"/>
    <n v="36.89"/>
    <s v="S18_1367"/>
    <x v="17"/>
    <s v="(171) 555-1555"/>
    <s v="Fauntleroy Circus"/>
    <s v="Manchester"/>
    <s v="EC2 5NT"/>
    <s v="UK"/>
    <s v="Ashworth"/>
    <s v="Victoria"/>
    <x v="0"/>
  </r>
  <r>
    <n v="10331"/>
    <n v="27"/>
    <n v="154.47"/>
    <n v="11"/>
    <n v="4170.6899999999996"/>
    <x v="23"/>
    <n v="201"/>
    <x v="0"/>
    <x v="1"/>
    <n v="169"/>
    <n v="-14.530000000000001"/>
    <s v="S18_3232"/>
    <x v="18"/>
    <n v="2155559857"/>
    <s v="11328 Douglas Av."/>
    <s v="Philadelphia"/>
    <n v="71270"/>
    <s v="USA"/>
    <s v="Hernandez"/>
    <s v="Rosa"/>
    <x v="1"/>
  </r>
  <r>
    <n v="10331"/>
    <n v="27"/>
    <n v="42.24"/>
    <n v="13"/>
    <n v="1140.48"/>
    <x v="23"/>
    <n v="201"/>
    <x v="0"/>
    <x v="1"/>
    <n v="37"/>
    <n v="5.240000000000002"/>
    <s v="S24_2972"/>
    <x v="18"/>
    <n v="2155559857"/>
    <s v="11328 Douglas Av."/>
    <s v="Philadelphia"/>
    <n v="71270"/>
    <s v="USA"/>
    <s v="Hernandez"/>
    <s v="Rosa"/>
    <x v="0"/>
  </r>
  <r>
    <n v="10328"/>
    <n v="27"/>
    <n v="102.3"/>
    <n v="8"/>
    <n v="2762.1"/>
    <x v="25"/>
    <n v="206"/>
    <x v="0"/>
    <x v="3"/>
    <n v="91"/>
    <n v="11.299999999999997"/>
    <s v="S700_1691"/>
    <x v="20"/>
    <s v="035-640555"/>
    <s v="Via Ludovico il Moro 22"/>
    <s v="Bergamo"/>
    <n v="24100"/>
    <s v="Italy"/>
    <s v="Rovelli"/>
    <s v="Giovanni"/>
    <x v="0"/>
  </r>
  <r>
    <n v="10107"/>
    <n v="27"/>
    <n v="54.33"/>
    <n v="1"/>
    <n v="1466.91"/>
    <x v="28"/>
    <n v="213"/>
    <x v="0"/>
    <x v="1"/>
    <n v="151"/>
    <n v="-96.67"/>
    <s v="S12_3148"/>
    <x v="22"/>
    <n v="2125551500"/>
    <s v="2678 Kingston Rd."/>
    <s v="NYC"/>
    <n v="10022"/>
    <s v="USA"/>
    <s v="Frick"/>
    <s v="Michael"/>
    <x v="0"/>
  </r>
  <r>
    <n v="10324"/>
    <n v="27"/>
    <n v="116.87"/>
    <n v="12"/>
    <n v="3155.49"/>
    <x v="28"/>
    <n v="213"/>
    <x v="0"/>
    <x v="1"/>
    <n v="169"/>
    <n v="-52.129999999999995"/>
    <s v="S18_3232"/>
    <x v="22"/>
    <n v="2125551500"/>
    <s v="2678 Kingston Rd."/>
    <s v="NYC"/>
    <n v="10022"/>
    <s v="USA"/>
    <s v="Frick"/>
    <s v="Michael"/>
    <x v="1"/>
  </r>
  <r>
    <n v="10107"/>
    <n v="27"/>
    <n v="177.19"/>
    <n v="9"/>
    <n v="4784.13"/>
    <x v="29"/>
    <n v="214"/>
    <x v="0"/>
    <x v="2"/>
    <n v="136"/>
    <n v="41.19"/>
    <s v="S12_1666"/>
    <x v="23"/>
    <n v="6035558647"/>
    <s v="2304 Long Airport Avenue"/>
    <s v="Nashua"/>
    <n v="62005"/>
    <s v="USA"/>
    <s v="Young"/>
    <s v="Valarie"/>
    <x v="1"/>
  </r>
  <r>
    <n v="10321"/>
    <n v="27"/>
    <n v="105.6"/>
    <n v="7"/>
    <n v="2851.2"/>
    <x v="29"/>
    <n v="214"/>
    <x v="0"/>
    <x v="1"/>
    <n v="132"/>
    <n v="-26.400000000000006"/>
    <s v="S18_2870"/>
    <x v="55"/>
    <n v="5085552555"/>
    <s v="1785 First Street"/>
    <s v="New Bedford"/>
    <n v="50553"/>
    <s v="USA"/>
    <s v="Benitez"/>
    <s v="Violeta"/>
    <x v="0"/>
  </r>
  <r>
    <n v="10316"/>
    <n v="27"/>
    <n v="137.19"/>
    <n v="9"/>
    <n v="3704.13"/>
    <x v="95"/>
    <n v="217"/>
    <x v="0"/>
    <x v="3"/>
    <n v="157"/>
    <n v="-19.810000000000002"/>
    <s v="S18_1662"/>
    <x v="59"/>
    <s v="(198) 555-8888"/>
    <s v="Garden House Crowther Way"/>
    <s v="Cowes"/>
    <s v="PO31 7PJ"/>
    <s v="UK"/>
    <s v="Bennett"/>
    <s v="Helen"/>
    <x v="1"/>
  </r>
  <r>
    <n v="10313"/>
    <n v="27"/>
    <n v="87.64"/>
    <n v="6"/>
    <n v="2366.2800000000002"/>
    <x v="30"/>
    <n v="227"/>
    <x v="0"/>
    <x v="2"/>
    <n v="96"/>
    <n v="-8.36"/>
    <s v="S32_1268"/>
    <x v="60"/>
    <s v="(604) 555-3392"/>
    <s v="1900 Oak St."/>
    <s v="Vancouver"/>
    <s v="V3F 2K1"/>
    <s v="Canada"/>
    <s v="Tannamuri"/>
    <s v="Yoshi"/>
    <x v="0"/>
  </r>
  <r>
    <n v="10310"/>
    <n v="27"/>
    <n v="80.41"/>
    <n v="13"/>
    <n v="2171.0700000000002"/>
    <x v="31"/>
    <n v="233"/>
    <x v="0"/>
    <x v="1"/>
    <n v="80"/>
    <n v="0.40999999999999659"/>
    <s v="S18_3278"/>
    <x v="25"/>
    <s v="0221-5554327"/>
    <s v="Mehrheimerstr. 369"/>
    <s v="Koln"/>
    <n v="50739"/>
    <s v="Germany"/>
    <s v="Pfalzheim"/>
    <s v="Henriette"/>
    <x v="0"/>
  </r>
  <r>
    <n v="10308"/>
    <n v="27"/>
    <n v="82.79"/>
    <n v="7"/>
    <n v="2235.33"/>
    <x v="32"/>
    <n v="234"/>
    <x v="0"/>
    <x v="3"/>
    <n v="84"/>
    <n v="-1.2099999999999937"/>
    <s v="S18_2581"/>
    <x v="26"/>
    <n v="9145554562"/>
    <s v="3758 North Pendale Street"/>
    <s v="White Plains"/>
    <n v="24067"/>
    <s v="USA"/>
    <s v="Frick"/>
    <s v="Steve"/>
    <x v="0"/>
  </r>
  <r>
    <n v="10305"/>
    <n v="27"/>
    <n v="145.72"/>
    <n v="4"/>
    <n v="3934.44"/>
    <x v="145"/>
    <n v="236"/>
    <x v="0"/>
    <x v="1"/>
    <n v="163"/>
    <n v="-17.28"/>
    <s v="S18_2238"/>
    <x v="29"/>
    <n v="6175558555"/>
    <s v="39323 Spinnaker Dr."/>
    <s v="Cambridge"/>
    <n v="51247"/>
    <s v="USA"/>
    <s v="Hernandez"/>
    <s v="Marta"/>
    <x v="1"/>
  </r>
  <r>
    <n v="10292"/>
    <n v="27"/>
    <n v="141.94"/>
    <n v="4"/>
    <n v="3832.38"/>
    <x v="98"/>
    <n v="272"/>
    <x v="0"/>
    <x v="1"/>
    <n v="118"/>
    <n v="23.939999999999998"/>
    <s v="S24_4048"/>
    <x v="19"/>
    <n v="2125557818"/>
    <s v="897 Long Airport Avenue"/>
    <s v="NYC"/>
    <n v="10022"/>
    <s v="USA"/>
    <s v="Yu"/>
    <s v="Kwai"/>
    <x v="1"/>
  </r>
  <r>
    <n v="10287"/>
    <n v="27"/>
    <n v="159.65"/>
    <n v="2"/>
    <n v="4310.55"/>
    <x v="36"/>
    <n v="280"/>
    <x v="0"/>
    <x v="1"/>
    <n v="141"/>
    <n v="18.650000000000006"/>
    <s v="S18_3685"/>
    <x v="28"/>
    <s v="0897-034555"/>
    <s v="Grenzacherweg 237"/>
    <s v="Gensve"/>
    <n v="1203"/>
    <s v="Switzerland"/>
    <s v="Holz"/>
    <s v="Michael"/>
    <x v="1"/>
  </r>
  <r>
    <n v="10107"/>
    <n v="27"/>
    <n v="201.41"/>
    <n v="8"/>
    <n v="5438.07"/>
    <x v="37"/>
    <n v="283"/>
    <x v="0"/>
    <x v="4"/>
    <n v="193"/>
    <n v="8.4099999999999966"/>
    <s v="S10_4698"/>
    <x v="29"/>
    <n v="6175558555"/>
    <s v="39323 Spinnaker Dr."/>
    <s v="Cambridge"/>
    <n v="51247"/>
    <s v="USA"/>
    <s v="Hernandez"/>
    <s v="Marta"/>
    <x v="1"/>
  </r>
  <r>
    <n v="10107"/>
    <n v="27"/>
    <n v="161.66"/>
    <n v="6"/>
    <n v="4364.82"/>
    <x v="38"/>
    <n v="290"/>
    <x v="0"/>
    <x v="1"/>
    <n v="151"/>
    <n v="10.659999999999997"/>
    <s v="S12_3148"/>
    <x v="12"/>
    <n v="4155551450"/>
    <s v="5677 Strong St."/>
    <s v="San Rafael"/>
    <n v="97562"/>
    <s v="USA"/>
    <s v="Nelson"/>
    <s v="Valarie"/>
    <x v="1"/>
  </r>
  <r>
    <n v="10281"/>
    <n v="27"/>
    <n v="85.98"/>
    <n v="11"/>
    <n v="2321.46"/>
    <x v="39"/>
    <n v="291"/>
    <x v="0"/>
    <x v="1"/>
    <n v="101"/>
    <n v="-15.019999999999996"/>
    <s v="S700_2824"/>
    <x v="31"/>
    <n v="2155551555"/>
    <s v="7586 Pompton St."/>
    <s v="Allentown"/>
    <n v="70267"/>
    <s v="USA"/>
    <s v="Yu"/>
    <s v="Kyung"/>
    <x v="0"/>
  </r>
  <r>
    <n v="10280"/>
    <n v="27"/>
    <n v="57.68"/>
    <n v="8"/>
    <n v="1557.36"/>
    <x v="40"/>
    <n v="293"/>
    <x v="0"/>
    <x v="0"/>
    <n v="53"/>
    <n v="4.68"/>
    <s v="S18_1367"/>
    <x v="32"/>
    <s v="011-4988555"/>
    <s v="Via Monte Bianco 34"/>
    <s v="Torino"/>
    <n v="10100"/>
    <s v="Italy"/>
    <s v="Accorti"/>
    <s v="Paolo"/>
    <x v="0"/>
  </r>
  <r>
    <n v="10276"/>
    <n v="27"/>
    <n v="36.61"/>
    <n v="10"/>
    <n v="988.47"/>
    <x v="41"/>
    <n v="308"/>
    <x v="0"/>
    <x v="4"/>
    <n v="40"/>
    <n v="-3.3900000000000006"/>
    <s v="S32_2206"/>
    <x v="33"/>
    <n v="6175557555"/>
    <s v="7635 Spinnaker Dr."/>
    <s v="Brickhaven"/>
    <n v="58339"/>
    <s v="USA"/>
    <s v="Barajas"/>
    <s v="Miguel"/>
    <x v="0"/>
  </r>
  <r>
    <n v="10275"/>
    <n v="27"/>
    <n v="62.31"/>
    <n v="10"/>
    <n v="1682.37"/>
    <x v="100"/>
    <n v="318"/>
    <x v="0"/>
    <x v="3"/>
    <n v="72"/>
    <n v="-9.6899999999999977"/>
    <s v="S24_4278"/>
    <x v="4"/>
    <s v="40.67.8555"/>
    <s v="67, rue des Cinquante Otages"/>
    <s v="Nantes"/>
    <n v="44000"/>
    <s v="France"/>
    <s v="Labrune"/>
    <s v="Janine"/>
    <x v="0"/>
  </r>
  <r>
    <n v="10273"/>
    <n v="27"/>
    <n v="103.56"/>
    <n v="6"/>
    <n v="2796.12"/>
    <x v="101"/>
    <n v="320"/>
    <x v="0"/>
    <x v="0"/>
    <n v="88"/>
    <n v="15.560000000000002"/>
    <s v="S24_3151"/>
    <x v="2"/>
    <s v="(02) 5554 67"/>
    <s v="Rue Joseph-Bens 532"/>
    <s v="Bruxelles"/>
    <s v="B-1180"/>
    <s v="Belgium"/>
    <s v="Dewey"/>
    <s v="Catherine"/>
    <x v="0"/>
  </r>
  <r>
    <n v="10107"/>
    <n v="27"/>
    <n v="158.63"/>
    <n v="3"/>
    <n v="4283.01"/>
    <x v="42"/>
    <n v="321"/>
    <x v="0"/>
    <x v="1"/>
    <n v="151"/>
    <n v="7.6299999999999955"/>
    <s v="S12_3148"/>
    <x v="31"/>
    <n v="2155551555"/>
    <s v="7586 Pompton St."/>
    <s v="Allentown"/>
    <n v="70267"/>
    <s v="USA"/>
    <s v="Yu"/>
    <s v="Kyung"/>
    <x v="1"/>
  </r>
  <r>
    <n v="10262"/>
    <n v="27"/>
    <n v="76"/>
    <n v="5"/>
    <n v="2052"/>
    <x v="103"/>
    <n v="347"/>
    <x v="5"/>
    <x v="3"/>
    <n v="80"/>
    <n v="-4"/>
    <s v="S700_3167"/>
    <x v="11"/>
    <s v="(91) 555 94 44"/>
    <s v="C/ Moralzarzal, 86"/>
    <s v="Madrid"/>
    <n v="28034"/>
    <s v="Spain"/>
    <s v="Freyre"/>
    <s v="Diego"/>
    <x v="0"/>
  </r>
  <r>
    <n v="10107"/>
    <n v="27"/>
    <n v="125.12"/>
    <n v="1"/>
    <n v="3378.24"/>
    <x v="45"/>
    <n v="354"/>
    <x v="0"/>
    <x v="1"/>
    <n v="136"/>
    <n v="-10.879999999999995"/>
    <s v="S10_4757"/>
    <x v="34"/>
    <s v="(514) 555-8054"/>
    <s v="43 rue St. Laurent"/>
    <s v="Montreal"/>
    <s v="H1J 1C3"/>
    <s v="Canada"/>
    <s v="Fresnisre"/>
    <s v="Jean"/>
    <x v="1"/>
  </r>
  <r>
    <n v="10259"/>
    <n v="27"/>
    <n v="135.47"/>
    <n v="8"/>
    <n v="3657.69"/>
    <x v="46"/>
    <n v="356"/>
    <x v="0"/>
    <x v="1"/>
    <n v="169"/>
    <n v="-33.53"/>
    <s v="S18_3232"/>
    <x v="0"/>
    <s v="+65 224 1555"/>
    <s v="Village Close - 106 Linden Road Sandown"/>
    <s v="Singapore"/>
    <n v="69045"/>
    <s v="Singapore"/>
    <s v="Victorino"/>
    <s v="Wendy"/>
    <x v="1"/>
  </r>
  <r>
    <n v="10250"/>
    <n v="27"/>
    <n v="98.84"/>
    <n v="4"/>
    <n v="2668.68"/>
    <x v="209"/>
    <n v="391"/>
    <x v="0"/>
    <x v="3"/>
    <n v="84"/>
    <n v="14.840000000000003"/>
    <s v="S18_2581"/>
    <x v="1"/>
    <n v="4085553659"/>
    <s v="3086 Ingle Ln."/>
    <s v="San Jose"/>
    <n v="94217"/>
    <s v="USA"/>
    <s v="Frick"/>
    <s v="Sue"/>
    <x v="0"/>
  </r>
  <r>
    <n v="10107"/>
    <n v="27"/>
    <n v="153.99"/>
    <n v="1"/>
    <n v="4157.7299999999996"/>
    <x v="147"/>
    <n v="397"/>
    <x v="0"/>
    <x v="1"/>
    <n v="173"/>
    <n v="-19.009999999999991"/>
    <s v="S12_3891"/>
    <x v="53"/>
    <s v="+358 9 8045 555"/>
    <s v="Software Engineering Center, SEC Oy"/>
    <s v="Espoo"/>
    <s v="FIN-02271"/>
    <s v="Finland"/>
    <s v="Suominen"/>
    <s v="Kalle"/>
    <x v="1"/>
  </r>
  <r>
    <n v="10241"/>
    <n v="27"/>
    <n v="86.73"/>
    <n v="9"/>
    <n v="2341.71"/>
    <x v="105"/>
    <n v="417"/>
    <x v="0"/>
    <x v="1"/>
    <n v="107"/>
    <n v="-20.269999999999996"/>
    <s v="S24_3432"/>
    <x v="65"/>
    <s v="88.60.1555"/>
    <s v="24, place Kluber"/>
    <s v="Strasbourg"/>
    <n v="67000"/>
    <s v="France"/>
    <s v="Citeaux"/>
    <s v="Frederique"/>
    <x v="0"/>
  </r>
  <r>
    <n v="10237"/>
    <n v="27"/>
    <n v="115.32"/>
    <n v="5"/>
    <n v="3113.64"/>
    <x v="53"/>
    <n v="425"/>
    <x v="0"/>
    <x v="4"/>
    <n v="102"/>
    <n v="13.319999999999993"/>
    <s v="S32_4485"/>
    <x v="22"/>
    <n v="2125551500"/>
    <s v="2678 Kingston Rd."/>
    <s v="NYC"/>
    <n v="10022"/>
    <s v="USA"/>
    <s v="Frick"/>
    <s v="Michael"/>
    <x v="1"/>
  </r>
  <r>
    <n v="10227"/>
    <n v="27"/>
    <n v="43.9"/>
    <n v="8"/>
    <n v="1185.3"/>
    <x v="186"/>
    <n v="459"/>
    <x v="0"/>
    <x v="0"/>
    <n v="41"/>
    <n v="2.8999999999999986"/>
    <s v="S24_3969"/>
    <x v="41"/>
    <s v="78.32.5555"/>
    <s v="2, rue du Commerce"/>
    <s v="Lyon"/>
    <n v="69004"/>
    <s v="France"/>
    <s v="Saveley"/>
    <s v="Mary"/>
    <x v="0"/>
  </r>
  <r>
    <n v="10107"/>
    <n v="27"/>
    <n v="167.33"/>
    <n v="9"/>
    <n v="4517.91"/>
    <x v="107"/>
    <n v="470"/>
    <x v="0"/>
    <x v="1"/>
    <n v="194"/>
    <n v="-26.669999999999987"/>
    <s v="S12_1099"/>
    <x v="28"/>
    <s v="0897-034555"/>
    <s v="Grenzacherweg 237"/>
    <s v="Gensve"/>
    <n v="1203"/>
    <s v="Switzerland"/>
    <s v="Holz"/>
    <s v="Michael"/>
    <x v="1"/>
  </r>
  <r>
    <n v="10225"/>
    <n v="27"/>
    <n v="169.04"/>
    <n v="11"/>
    <n v="4564.08"/>
    <x v="107"/>
    <n v="470"/>
    <x v="0"/>
    <x v="1"/>
    <n v="146"/>
    <n v="23.039999999999992"/>
    <s v="S18_3482"/>
    <x v="28"/>
    <s v="0897-034555"/>
    <s v="Grenzacherweg 237"/>
    <s v="Gensve"/>
    <n v="1203"/>
    <s v="Switzerland"/>
    <s v="Holz"/>
    <s v="Michael"/>
    <x v="1"/>
  </r>
  <r>
    <n v="10107"/>
    <n v="27"/>
    <n v="186.86"/>
    <n v="1"/>
    <n v="5045.22"/>
    <x v="55"/>
    <n v="480"/>
    <x v="0"/>
    <x v="1"/>
    <n v="173"/>
    <n v="13.860000000000014"/>
    <s v="S12_3891"/>
    <x v="39"/>
    <s v="+353 1862 1555"/>
    <s v="25 Maiden Lane"/>
    <s v="Dublin"/>
    <n v="2"/>
    <s v="Ireland"/>
    <s v="Cassidy"/>
    <s v="Dean"/>
    <x v="1"/>
  </r>
  <r>
    <n v="10215"/>
    <n v="27"/>
    <n v="89.38"/>
    <n v="10"/>
    <n v="2413.2600000000002"/>
    <x v="210"/>
    <n v="493"/>
    <x v="0"/>
    <x v="0"/>
    <n v="102"/>
    <n v="-12.620000000000005"/>
    <s v="S18_1342"/>
    <x v="87"/>
    <n v="3105553722"/>
    <s v="3675 Furth Circle"/>
    <s v="Burbank"/>
    <n v="94019"/>
    <s v="USA"/>
    <s v="Thompson"/>
    <s v="Steve"/>
    <x v="0"/>
  </r>
  <r>
    <n v="10214"/>
    <n v="27"/>
    <n v="133.49"/>
    <n v="4"/>
    <n v="3604.23"/>
    <x v="56"/>
    <n v="496"/>
    <x v="0"/>
    <x v="0"/>
    <n v="127"/>
    <n v="6.4900000000000091"/>
    <s v="S18_2325"/>
    <x v="40"/>
    <s v="(91) 555 22 82"/>
    <s v="C/ Araquil, 67"/>
    <s v="Madrid"/>
    <n v="28023"/>
    <s v="Spain"/>
    <s v="Sommer"/>
    <s v="MartÂ¡n"/>
    <x v="1"/>
  </r>
  <r>
    <n v="10213"/>
    <n v="27"/>
    <n v="103.35"/>
    <n v="3"/>
    <n v="2790.45"/>
    <x v="190"/>
    <n v="500"/>
    <x v="0"/>
    <x v="1"/>
    <n v="117"/>
    <n v="-13.650000000000006"/>
    <s v="S24_2887"/>
    <x v="68"/>
    <s v="(171) 555-7555"/>
    <s v="120 Hanover Sq."/>
    <s v="London"/>
    <s v="WA1 1DP"/>
    <s v="UK"/>
    <s v="Hardy"/>
    <s v="Thomas"/>
    <x v="0"/>
  </r>
  <r>
    <n v="10212"/>
    <n v="27"/>
    <n v="79.62"/>
    <n v="2"/>
    <n v="2149.7399999999998"/>
    <x v="57"/>
    <n v="506"/>
    <x v="0"/>
    <x v="1"/>
    <n v="85"/>
    <n v="-5.3799999999999955"/>
    <s v="S24_3191"/>
    <x v="11"/>
    <s v="(91) 555 94 44"/>
    <s v="C/ Moralzarzal, 86"/>
    <s v="Madrid"/>
    <n v="28034"/>
    <s v="Spain"/>
    <s v="Freyre"/>
    <s v="Diego"/>
    <x v="0"/>
  </r>
  <r>
    <n v="10210"/>
    <n v="27"/>
    <n v="98.48"/>
    <n v="9"/>
    <n v="2658.96"/>
    <x v="111"/>
    <n v="510"/>
    <x v="0"/>
    <x v="3"/>
    <n v="109"/>
    <n v="-10.519999999999996"/>
    <s v="S24_1785"/>
    <x v="67"/>
    <s v="+81 06 6342 5555"/>
    <s v="Dojima Avanza 4F, 1-6-20 Dojima, Kita-ku"/>
    <s v="Osaka"/>
    <s v="530-0003"/>
    <s v="Japan"/>
    <s v="Kentary"/>
    <s v="Mory"/>
    <x v="0"/>
  </r>
  <r>
    <n v="10207"/>
    <n v="27"/>
    <n v="60.06"/>
    <n v="9"/>
    <n v="1621.62"/>
    <x v="191"/>
    <n v="544"/>
    <x v="0"/>
    <x v="2"/>
    <n v="54"/>
    <n v="6.0600000000000023"/>
    <s v="S32_2509"/>
    <x v="84"/>
    <n v="6175552555"/>
    <s v="6251 Ingle Ln."/>
    <s v="Boston"/>
    <n v="51003"/>
    <s v="USA"/>
    <s v="Franco"/>
    <s v="Valarie"/>
    <x v="0"/>
  </r>
  <r>
    <n v="10204"/>
    <n v="27"/>
    <n v="154.44"/>
    <n v="14"/>
    <n v="4169.88"/>
    <x v="59"/>
    <n v="551"/>
    <x v="0"/>
    <x v="1"/>
    <n v="132"/>
    <n v="22.439999999999998"/>
    <s v="S18_2870"/>
    <x v="42"/>
    <n v="2125557413"/>
    <s v="4092 Furth Circle"/>
    <s v="NYC"/>
    <n v="10022"/>
    <s v="USA"/>
    <s v="Young"/>
    <s v="Jeff"/>
    <x v="1"/>
  </r>
  <r>
    <n v="10198"/>
    <n v="27"/>
    <n v="71.67"/>
    <n v="6"/>
    <n v="1935.09"/>
    <x v="211"/>
    <n v="556"/>
    <x v="0"/>
    <x v="0"/>
    <n v="65"/>
    <n v="6.6700000000000017"/>
    <s v="S24_3420"/>
    <x v="86"/>
    <s v="+63 2 555 3587"/>
    <s v="15 McCallum Street - NatWest Center #13-03"/>
    <s v="Makati City"/>
    <s v="1227 MM"/>
    <s v="Philippines"/>
    <s v="Cruz"/>
    <s v="Arnold"/>
    <x v="0"/>
  </r>
  <r>
    <n v="10196"/>
    <n v="27"/>
    <n v="168.04"/>
    <n v="8"/>
    <n v="4537.08"/>
    <x v="151"/>
    <n v="557"/>
    <x v="0"/>
    <x v="1"/>
    <n v="143"/>
    <n v="25.039999999999992"/>
    <s v="S18_4027"/>
    <x v="64"/>
    <n v="2035559545"/>
    <s v="567 North Pendale Street"/>
    <s v="New Haven"/>
    <n v="97823"/>
    <s v="USA"/>
    <s v="Murphy"/>
    <s v="Leslie"/>
    <x v="1"/>
  </r>
  <r>
    <n v="10197"/>
    <n v="27"/>
    <n v="92.16"/>
    <n v="10"/>
    <n v="2488.3200000000002"/>
    <x v="151"/>
    <n v="557"/>
    <x v="0"/>
    <x v="5"/>
    <n v="100"/>
    <n v="-7.8400000000000034"/>
    <s v="S700_3505"/>
    <x v="80"/>
    <s v="(93) 203 4555"/>
    <s v="Rambla de CataluÂ¤a, 23"/>
    <s v="Barcelona"/>
    <n v="8022"/>
    <s v="Spain"/>
    <s v="Saavedra"/>
    <s v="Eduardo"/>
    <x v="0"/>
  </r>
  <r>
    <n v="10195"/>
    <n v="27"/>
    <n v="189.93"/>
    <n v="5"/>
    <n v="5128.1099999999997"/>
    <x v="113"/>
    <n v="558"/>
    <x v="0"/>
    <x v="1"/>
    <n v="163"/>
    <n v="26.930000000000007"/>
    <s v="S18_2238"/>
    <x v="26"/>
    <n v="9145554562"/>
    <s v="3758 North Pendale Street"/>
    <s v="White Plains"/>
    <n v="24067"/>
    <s v="USA"/>
    <s v="Frick"/>
    <s v="Steve"/>
    <x v="1"/>
  </r>
  <r>
    <n v="10107"/>
    <n v="27"/>
    <n v="131.28"/>
    <n v="16"/>
    <n v="3544.56"/>
    <x v="114"/>
    <n v="563"/>
    <x v="0"/>
    <x v="1"/>
    <n v="115"/>
    <n v="16.28"/>
    <s v="S12_4675"/>
    <x v="23"/>
    <n v="6035558647"/>
    <s v="2304 Long Airport Avenue"/>
    <s v="Nashua"/>
    <n v="62005"/>
    <s v="USA"/>
    <s v="Young"/>
    <s v="Valarie"/>
    <x v="1"/>
  </r>
  <r>
    <n v="10107"/>
    <n v="27"/>
    <n v="200.41"/>
    <n v="14"/>
    <n v="5411.07"/>
    <x v="62"/>
    <n v="571"/>
    <x v="0"/>
    <x v="1"/>
    <n v="194"/>
    <n v="6.4099999999999966"/>
    <s v="S12_1099"/>
    <x v="44"/>
    <s v="+47 2267 3215"/>
    <s v="Drammen 121, PR 744 Sentrum"/>
    <s v="Bergen"/>
    <s v="N 5804"/>
    <s v="Norway"/>
    <s v="Oeztan"/>
    <s v="Veysel"/>
    <x v="1"/>
  </r>
  <r>
    <n v="10181"/>
    <n v="27"/>
    <n v="143.88"/>
    <n v="3"/>
    <n v="3884.76"/>
    <x v="62"/>
    <n v="571"/>
    <x v="0"/>
    <x v="1"/>
    <n v="132"/>
    <n v="11.879999999999995"/>
    <s v="S18_2870"/>
    <x v="44"/>
    <s v="+47 2267 3215"/>
    <s v="Drammen 121, PR 744 Sentrum"/>
    <s v="Bergen"/>
    <s v="N 5804"/>
    <s v="Norway"/>
    <s v="Oeztan"/>
    <s v="Veysel"/>
    <x v="1"/>
  </r>
  <r>
    <n v="10178"/>
    <n v="27"/>
    <n v="73.64"/>
    <n v="6"/>
    <n v="1988.28"/>
    <x v="117"/>
    <n v="575"/>
    <x v="0"/>
    <x v="0"/>
    <n v="65"/>
    <n v="8.64"/>
    <s v="S24_3420"/>
    <x v="71"/>
    <s v="61.77.6555"/>
    <s v="1 rue Alsace-Lorraine"/>
    <s v="Toulouse"/>
    <n v="31000"/>
    <s v="France"/>
    <s v="Roulet"/>
    <s v="Annette"/>
    <x v="0"/>
  </r>
  <r>
    <n v="10176"/>
    <n v="27"/>
    <n v="68.78"/>
    <n v="8"/>
    <n v="1857.06"/>
    <x v="63"/>
    <n v="577"/>
    <x v="0"/>
    <x v="1"/>
    <n v="57"/>
    <n v="11.780000000000001"/>
    <s v="S24_1444"/>
    <x v="7"/>
    <s v="0522-556555"/>
    <s v="Strada Provinciale 124"/>
    <s v="Reggio Emilia"/>
    <n v="42100"/>
    <s v="Italy"/>
    <s v="Moroni"/>
    <s v="Maurizio"/>
    <x v="0"/>
  </r>
  <r>
    <n v="10173"/>
    <n v="27"/>
    <n v="41.22"/>
    <n v="8"/>
    <n v="1112.94"/>
    <x v="118"/>
    <n v="578"/>
    <x v="0"/>
    <x v="0"/>
    <n v="44"/>
    <n v="-2.7800000000000011"/>
    <s v="S24_2022"/>
    <x v="20"/>
    <s v="035-640555"/>
    <s v="Via Ludovico il Moro 22"/>
    <s v="Bergamo"/>
    <n v="24100"/>
    <s v="Italy"/>
    <s v="Rovelli"/>
    <s v="Giovanni"/>
    <x v="0"/>
  </r>
  <r>
    <n v="10107"/>
    <n v="27"/>
    <n v="135.59"/>
    <n v="4"/>
    <n v="3660.93"/>
    <x v="65"/>
    <n v="586"/>
    <x v="0"/>
    <x v="4"/>
    <n v="118"/>
    <n v="17.590000000000003"/>
    <s v="S10_2016"/>
    <x v="46"/>
    <n v="6505556809"/>
    <s v="9408 Furth Circle"/>
    <s v="Burlingame"/>
    <n v="94217"/>
    <s v="USA"/>
    <s v="Hirano"/>
    <s v="Juri"/>
    <x v="1"/>
  </r>
  <r>
    <n v="10168"/>
    <n v="27"/>
    <n v="73.02"/>
    <n v="18"/>
    <n v="1971.54"/>
    <x v="65"/>
    <n v="586"/>
    <x v="0"/>
    <x v="3"/>
    <n v="68"/>
    <n v="5.019999999999996"/>
    <s v="S24_3949"/>
    <x v="46"/>
    <n v="6505556809"/>
    <s v="9408 Furth Circle"/>
    <s v="Burlingame"/>
    <n v="94217"/>
    <s v="USA"/>
    <s v="Hirano"/>
    <s v="Juri"/>
    <x v="0"/>
  </r>
  <r>
    <n v="10107"/>
    <n v="27"/>
    <n v="205.89"/>
    <n v="2"/>
    <n v="5559.03"/>
    <x v="188"/>
    <n v="592"/>
    <x v="0"/>
    <x v="1"/>
    <n v="173"/>
    <n v="32.889999999999986"/>
    <s v="S12_3891"/>
    <x v="49"/>
    <s v="+65 221 7555"/>
    <s v="Bronz Sok., Bronz Apt. 3/6 Tesvikiye"/>
    <s v="Singapore"/>
    <n v="79903"/>
    <s v="Singapore"/>
    <s v="Natividad"/>
    <s v="Eric"/>
    <x v="1"/>
  </r>
  <r>
    <n v="10165"/>
    <n v="27"/>
    <n v="31.82"/>
    <n v="13"/>
    <n v="859.14"/>
    <x v="188"/>
    <n v="592"/>
    <x v="0"/>
    <x v="1"/>
    <n v="35"/>
    <n v="-3.1799999999999997"/>
    <s v="S24_2840"/>
    <x v="49"/>
    <s v="+65 221 7555"/>
    <s v="Bronz Sok., Bronz Apt. 3/6 Tesvikiye"/>
    <s v="Singapore"/>
    <n v="79903"/>
    <s v="Singapore"/>
    <s v="Natividad"/>
    <s v="Eric"/>
    <x v="0"/>
  </r>
  <r>
    <n v="10301"/>
    <n v="27"/>
    <n v="72.02"/>
    <n v="1"/>
    <n v="1944.54"/>
    <x v="153"/>
    <n v="609"/>
    <x v="0"/>
    <x v="1"/>
    <n v="73"/>
    <n v="-0.98000000000000398"/>
    <s v="S24_1046"/>
    <x v="63"/>
    <s v="+47 2212 1555"/>
    <s v="Drammensveien 126 A, PB 744 Sentrum"/>
    <s v="Oslo"/>
    <s v="N 0106"/>
    <s v="Norway"/>
    <s v="Klaeboe"/>
    <s v="Jan"/>
    <x v="0"/>
  </r>
  <r>
    <n v="10151"/>
    <n v="27"/>
    <n v="113.65"/>
    <n v="10"/>
    <n v="3068.55"/>
    <x v="121"/>
    <n v="624"/>
    <x v="0"/>
    <x v="2"/>
    <n v="96"/>
    <n v="17.650000000000006"/>
    <s v="S32_1268"/>
    <x v="37"/>
    <s v="981-443655"/>
    <s v="Torikatu 38"/>
    <s v="Oulu"/>
    <n v="90110"/>
    <s v="Finland"/>
    <s v="Koskitalo"/>
    <s v="Pirkko"/>
    <x v="1"/>
  </r>
  <r>
    <n v="10148"/>
    <n v="27"/>
    <n v="130.68"/>
    <n v="10"/>
    <n v="3528.36"/>
    <x v="122"/>
    <n v="634"/>
    <x v="0"/>
    <x v="1"/>
    <n v="132"/>
    <n v="-1.3199999999999932"/>
    <s v="S18_2870"/>
    <x v="13"/>
    <s v="02 9936 8555"/>
    <s v="201 Miller Street"/>
    <s v="North Sydney"/>
    <n v="2060"/>
    <s v="Australia"/>
    <s v="O'Hara"/>
    <s v="Anna"/>
    <x v="1"/>
  </r>
  <r>
    <n v="10148"/>
    <n v="27"/>
    <n v="128.5"/>
    <n v="7"/>
    <n v="3469.5"/>
    <x v="122"/>
    <n v="634"/>
    <x v="0"/>
    <x v="1"/>
    <n v="107"/>
    <n v="21.5"/>
    <s v="S24_3432"/>
    <x v="13"/>
    <s v="02 9936 8555"/>
    <s v="201 Miller Street"/>
    <s v="North Sydney"/>
    <n v="2060"/>
    <s v="Australia"/>
    <s v="O'Hara"/>
    <s v="Anna"/>
    <x v="1"/>
  </r>
  <r>
    <n v="10145"/>
    <n v="27"/>
    <n v="60.95"/>
    <n v="3"/>
    <n v="1645.65"/>
    <x v="73"/>
    <n v="650"/>
    <x v="0"/>
    <x v="4"/>
    <n v="69"/>
    <n v="-8.0499999999999972"/>
    <s v="S24_2360"/>
    <x v="51"/>
    <n v="6265557265"/>
    <s v="78934 Hillside Dr."/>
    <s v="Pasadena"/>
    <n v="90003"/>
    <s v="USA"/>
    <s v="Young"/>
    <s v="Julie"/>
    <x v="0"/>
  </r>
  <r>
    <n v="10145"/>
    <n v="27"/>
    <n v="120.42"/>
    <n v="4"/>
    <n v="3251.34"/>
    <x v="73"/>
    <n v="650"/>
    <x v="0"/>
    <x v="4"/>
    <n v="102"/>
    <n v="18.420000000000002"/>
    <s v="S32_4485"/>
    <x v="51"/>
    <n v="6265557265"/>
    <s v="78934 Hillside Dr."/>
    <s v="Pasadena"/>
    <n v="90003"/>
    <s v="USA"/>
    <s v="Young"/>
    <s v="Julie"/>
    <x v="1"/>
  </r>
  <r>
    <n v="10143"/>
    <n v="27"/>
    <n v="60.97"/>
    <n v="8"/>
    <n v="1646.19"/>
    <x v="170"/>
    <n v="665"/>
    <x v="0"/>
    <x v="3"/>
    <n v="68"/>
    <n v="-7.0300000000000011"/>
    <s v="S24_2841"/>
    <x v="43"/>
    <n v="5085559555"/>
    <s v="4575 Hillside Dr."/>
    <s v="New Bedford"/>
    <n v="50553"/>
    <s v="USA"/>
    <s v="Tam"/>
    <s v="Wing C"/>
    <x v="0"/>
  </r>
  <r>
    <n v="10135"/>
    <n v="27"/>
    <n v="66.13"/>
    <n v="6"/>
    <n v="1785.51"/>
    <x v="77"/>
    <n v="704"/>
    <x v="0"/>
    <x v="1"/>
    <n v="61"/>
    <n v="5.1299999999999955"/>
    <s v="S24_3371"/>
    <x v="12"/>
    <n v="4155551450"/>
    <s v="5677 Strong St."/>
    <s v="San Rafael"/>
    <n v="97562"/>
    <s v="USA"/>
    <s v="Nelson"/>
    <s v="Valarie"/>
    <x v="0"/>
  </r>
  <r>
    <n v="10107"/>
    <n v="27"/>
    <n v="122.51"/>
    <n v="5"/>
    <n v="3307.77"/>
    <x v="78"/>
    <n v="705"/>
    <x v="0"/>
    <x v="4"/>
    <n v="118"/>
    <n v="4.5100000000000051"/>
    <s v="S10_2016"/>
    <x v="54"/>
    <s v="+33 1 46 62 7555"/>
    <s v="27 rue du Colonel Pierre Avia"/>
    <s v="Paris"/>
    <n v="75508"/>
    <s v="France"/>
    <s v="Da Cunha"/>
    <s v="Daniel"/>
    <x v="1"/>
  </r>
  <r>
    <n v="10133"/>
    <n v="27"/>
    <n v="50.19"/>
    <n v="7"/>
    <n v="1355.13"/>
    <x v="171"/>
    <n v="709"/>
    <x v="0"/>
    <x v="0"/>
    <n v="43"/>
    <n v="7.1899999999999977"/>
    <s v="S50_1341"/>
    <x v="11"/>
    <s v="(91) 555 94 44"/>
    <s v="C/ Moralzarzal, 86"/>
    <s v="Madrid"/>
    <n v="28034"/>
    <s v="Spain"/>
    <s v="Freyre"/>
    <s v="Diego"/>
    <x v="0"/>
  </r>
  <r>
    <n v="10133"/>
    <n v="27"/>
    <n v="99.67"/>
    <n v="2"/>
    <n v="2691.09"/>
    <x v="171"/>
    <n v="709"/>
    <x v="0"/>
    <x v="3"/>
    <n v="118"/>
    <n v="-18.329999999999998"/>
    <s v="S700_2834"/>
    <x v="11"/>
    <s v="(91) 555 94 44"/>
    <s v="C/ Moralzarzal, 86"/>
    <s v="Madrid"/>
    <n v="28034"/>
    <s v="Spain"/>
    <s v="Freyre"/>
    <s v="Diego"/>
    <x v="0"/>
  </r>
  <r>
    <n v="10126"/>
    <n v="27"/>
    <n v="126.51"/>
    <n v="1"/>
    <n v="3415.77"/>
    <x v="126"/>
    <n v="739"/>
    <x v="0"/>
    <x v="2"/>
    <n v="127"/>
    <n v="-0.48999999999999488"/>
    <s v="S24_2300"/>
    <x v="40"/>
    <s v="(91) 555 22 82"/>
    <s v="C/ Araquil, 67"/>
    <s v="Madrid"/>
    <n v="28023"/>
    <s v="Spain"/>
    <s v="Sommer"/>
    <s v="MartÂ¡n"/>
    <x v="1"/>
  </r>
  <r>
    <n v="10119"/>
    <n v="27"/>
    <n v="99.52"/>
    <n v="8"/>
    <n v="2687.04"/>
    <x v="81"/>
    <n v="767"/>
    <x v="0"/>
    <x v="0"/>
    <n v="105"/>
    <n v="-5.480000000000004"/>
    <s v="S18_3856"/>
    <x v="3"/>
    <s v="6562-9555"/>
    <s v="Geislweg 14"/>
    <s v="Salzburg"/>
    <n v="5020"/>
    <s v="Austria"/>
    <s v="Pipps"/>
    <s v="Georg"/>
    <x v="0"/>
  </r>
  <r>
    <n v="10116"/>
    <n v="27"/>
    <n v="63.38"/>
    <n v="1"/>
    <n v="1711.26"/>
    <x v="212"/>
    <n v="784"/>
    <x v="0"/>
    <x v="6"/>
    <n v="62"/>
    <n v="1.3800000000000026"/>
    <s v="S32_3207"/>
    <x v="52"/>
    <s v="(071) 23 67 2555"/>
    <s v="Boulevard Tirou, 255"/>
    <s v="Charleroi"/>
    <s v="B-6000"/>
    <s v="Belgium"/>
    <s v="Cartrain"/>
    <s v="Pascale"/>
    <x v="0"/>
  </r>
  <r>
    <n v="10115"/>
    <n v="27"/>
    <n v="105.33"/>
    <n v="3"/>
    <n v="2843.91"/>
    <x v="213"/>
    <n v="791"/>
    <x v="0"/>
    <x v="2"/>
    <n v="115"/>
    <n v="-9.6700000000000017"/>
    <s v="S50_1392"/>
    <x v="57"/>
    <n v="2125558493"/>
    <s v="5905 Pompton St."/>
    <s v="NYC"/>
    <n v="10022"/>
    <s v="USA"/>
    <s v="Hernandez"/>
    <s v="Maria"/>
    <x v="0"/>
  </r>
  <r>
    <n v="10110"/>
    <n v="27"/>
    <n v="73.62"/>
    <n v="12"/>
    <n v="1987.74"/>
    <x v="82"/>
    <n v="808"/>
    <x v="0"/>
    <x v="1"/>
    <n v="85"/>
    <n v="-11.379999999999995"/>
    <s v="S24_3191"/>
    <x v="17"/>
    <s v="(171) 555-1555"/>
    <s v="Fauntleroy Circus"/>
    <s v="Manchester"/>
    <s v="EC2 5NT"/>
    <s v="UK"/>
    <s v="Ashworth"/>
    <s v="Victoria"/>
    <x v="0"/>
  </r>
  <r>
    <n v="10108"/>
    <n v="27"/>
    <n v="43.45"/>
    <n v="13"/>
    <n v="1173.1500000000001"/>
    <x v="206"/>
    <n v="823"/>
    <x v="0"/>
    <x v="4"/>
    <n v="40"/>
    <n v="3.4500000000000028"/>
    <s v="S32_2206"/>
    <x v="86"/>
    <s v="+63 2 555 3587"/>
    <s v="15 McCallum Street - NatWest Center #13-03"/>
    <s v="Makati City"/>
    <s v="1227 MM"/>
    <s v="Philippines"/>
    <s v="Cruz"/>
    <s v="Arnold"/>
    <x v="0"/>
  </r>
  <r>
    <n v="10107"/>
    <n v="27"/>
    <n v="224.65"/>
    <n v="4"/>
    <n v="6065.55"/>
    <x v="83"/>
    <n v="833"/>
    <x v="0"/>
    <x v="4"/>
    <n v="193"/>
    <n v="31.650000000000006"/>
    <s v="S10_4698"/>
    <x v="19"/>
    <n v="2125557818"/>
    <s v="897 Long Airport Avenue"/>
    <s v="NYC"/>
    <n v="10022"/>
    <s v="USA"/>
    <s v="Yu"/>
    <s v="Kwai"/>
    <x v="1"/>
  </r>
  <r>
    <n v="10107"/>
    <n v="27"/>
    <n v="125.74"/>
    <n v="8"/>
    <n v="3394.98"/>
    <x v="157"/>
    <n v="858"/>
    <x v="0"/>
    <x v="2"/>
    <n v="136"/>
    <n v="-10.260000000000005"/>
    <s v="S12_1666"/>
    <x v="61"/>
    <s v="07-98 9555"/>
    <s v="Erling Skakkes gate 78"/>
    <s v="Stavern"/>
    <n v="4110"/>
    <s v="Norway"/>
    <s v="Bergulfsen"/>
    <s v="Jonas"/>
    <x v="1"/>
  </r>
  <r>
    <n v="10103"/>
    <n v="27"/>
    <n v="83.07"/>
    <n v="12"/>
    <n v="2242.89"/>
    <x v="157"/>
    <n v="858"/>
    <x v="0"/>
    <x v="0"/>
    <n v="101"/>
    <n v="-17.930000000000007"/>
    <s v="S18_2949"/>
    <x v="61"/>
    <s v="07-98 9555"/>
    <s v="Erling Skakkes gate 78"/>
    <s v="Stavern"/>
    <n v="4110"/>
    <s v="Norway"/>
    <s v="Bergulfsen"/>
    <s v="Jonas"/>
    <x v="0"/>
  </r>
  <r>
    <n v="10425"/>
    <n v="28"/>
    <n v="189.93"/>
    <n v="3"/>
    <n v="5318.04"/>
    <x v="4"/>
    <n v="5"/>
    <x v="2"/>
    <x v="1"/>
    <n v="163"/>
    <n v="26.930000000000007"/>
    <s v="S18_2238"/>
    <x v="4"/>
    <s v="40.67.8555"/>
    <s v="67, rue des Cinquante Otages"/>
    <s v="Nantes"/>
    <n v="44000"/>
    <s v="France"/>
    <s v="Labrune"/>
    <s v="Janine"/>
    <x v="1"/>
  </r>
  <r>
    <n v="10425"/>
    <n v="28"/>
    <n v="135.47"/>
    <n v="8"/>
    <n v="3793.16"/>
    <x v="4"/>
    <n v="5"/>
    <x v="2"/>
    <x v="1"/>
    <n v="169"/>
    <n v="-33.53"/>
    <s v="S18_3232"/>
    <x v="4"/>
    <s v="40.67.8555"/>
    <s v="67, rue des Cinquante Otages"/>
    <s v="Nantes"/>
    <n v="44000"/>
    <s v="France"/>
    <s v="Labrune"/>
    <s v="Janine"/>
    <x v="1"/>
  </r>
  <r>
    <n v="10423"/>
    <n v="28"/>
    <n v="78.89"/>
    <n v="4"/>
    <n v="2208.92"/>
    <x v="2"/>
    <n v="6"/>
    <x v="2"/>
    <x v="0"/>
    <n v="97"/>
    <n v="-18.11"/>
    <s v="S24_4258"/>
    <x v="2"/>
    <s v="(02) 5554 67"/>
    <s v="Rue Joseph-Bens 532"/>
    <s v="Bruxelles"/>
    <s v="B-1180"/>
    <s v="Belgium"/>
    <s v="Dewey"/>
    <s v="Catherine"/>
    <x v="0"/>
  </r>
  <r>
    <n v="10414"/>
    <n v="28"/>
    <n v="108.18"/>
    <n v="7"/>
    <n v="3029.04"/>
    <x v="8"/>
    <n v="30"/>
    <x v="1"/>
    <x v="5"/>
    <n v="100"/>
    <n v="8.1800000000000068"/>
    <s v="S700_3505"/>
    <x v="9"/>
    <n v="6175559555"/>
    <s v="8616 Spinnaker Dr."/>
    <s v="Boston"/>
    <n v="51003"/>
    <s v="USA"/>
    <s v="Yoshido"/>
    <s v="Juri"/>
    <x v="1"/>
  </r>
  <r>
    <n v="10401"/>
    <n v="28"/>
    <n v="72.55"/>
    <n v="11"/>
    <n v="2031.4"/>
    <x v="5"/>
    <n v="62"/>
    <x v="1"/>
    <x v="3"/>
    <n v="74"/>
    <n v="-1.4500000000000028"/>
    <s v="S700_4002"/>
    <x v="5"/>
    <n v="2015559350"/>
    <s v="7476 Moss Rd."/>
    <s v="Newark"/>
    <n v="94019"/>
    <s v="USA"/>
    <s v="Brown"/>
    <s v="William"/>
    <x v="0"/>
  </r>
  <r>
    <n v="10398"/>
    <n v="28"/>
    <n v="72.260000000000005"/>
    <n v="18"/>
    <n v="2023.28"/>
    <x v="132"/>
    <n v="66"/>
    <x v="0"/>
    <x v="5"/>
    <n v="86"/>
    <n v="-13.739999999999995"/>
    <s v="S18_3029"/>
    <x v="75"/>
    <s v="26.47.1555"/>
    <s v="59 rue de l'Abbaye"/>
    <s v="Reims"/>
    <n v="51100"/>
    <s v="France"/>
    <s v="Henriot"/>
    <s v="Paul"/>
    <x v="0"/>
  </r>
  <r>
    <n v="10398"/>
    <n v="28"/>
    <n v="57.55"/>
    <n v="3"/>
    <n v="1611.4"/>
    <x v="132"/>
    <n v="66"/>
    <x v="0"/>
    <x v="3"/>
    <n v="68"/>
    <n v="-10.450000000000003"/>
    <s v="S24_2841"/>
    <x v="75"/>
    <s v="26.47.1555"/>
    <s v="59 rue de l'Abbaye"/>
    <s v="Reims"/>
    <n v="51100"/>
    <s v="France"/>
    <s v="Henriot"/>
    <s v="Paul"/>
    <x v="0"/>
  </r>
  <r>
    <n v="10383"/>
    <n v="28"/>
    <n v="58.58"/>
    <n v="7"/>
    <n v="1640.24"/>
    <x v="87"/>
    <n v="105"/>
    <x v="0"/>
    <x v="0"/>
    <n v="87"/>
    <n v="-28.42"/>
    <s v="S18_4522"/>
    <x v="11"/>
    <s v="(91) 555 94 44"/>
    <s v="C/ Moralzarzal, 86"/>
    <s v="Madrid"/>
    <n v="28034"/>
    <s v="Spain"/>
    <s v="Freyre"/>
    <s v="Diego"/>
    <x v="0"/>
  </r>
  <r>
    <n v="10378"/>
    <n v="28"/>
    <n v="164.63"/>
    <n v="9"/>
    <n v="4609.6400000000003"/>
    <x v="136"/>
    <n v="117"/>
    <x v="0"/>
    <x v="4"/>
    <n v="62"/>
    <n v="102.63"/>
    <s v="S18_3782"/>
    <x v="11"/>
    <s v="(91) 555 94 44"/>
    <s v="C/ Moralzarzal, 86"/>
    <s v="Madrid"/>
    <n v="28034"/>
    <s v="Spain"/>
    <s v="Freyre"/>
    <s v="Diego"/>
    <x v="1"/>
  </r>
  <r>
    <n v="10373"/>
    <n v="28"/>
    <n v="57.55"/>
    <n v="4"/>
    <n v="1611.4"/>
    <x v="138"/>
    <n v="126"/>
    <x v="0"/>
    <x v="3"/>
    <n v="157"/>
    <n v="-99.45"/>
    <s v="S18_1662"/>
    <x v="37"/>
    <s v="981-443655"/>
    <s v="Torikatu 38"/>
    <s v="Oulu"/>
    <n v="90110"/>
    <s v="Finland"/>
    <s v="Koskitalo"/>
    <s v="Pirkko"/>
    <x v="0"/>
  </r>
  <r>
    <n v="10372"/>
    <n v="28"/>
    <n v="137.96"/>
    <n v="3"/>
    <n v="3862.88"/>
    <x v="178"/>
    <n v="131"/>
    <x v="0"/>
    <x v="0"/>
    <n v="136"/>
    <n v="1.960000000000008"/>
    <s v="S18_3140"/>
    <x v="8"/>
    <s v="+81 3 3584 0555"/>
    <s v="2-2-8 Roppongi"/>
    <s v="Minato-ku"/>
    <s v="106-0032"/>
    <s v="Japan"/>
    <s v="Shimamura"/>
    <s v="Akiko"/>
    <x v="1"/>
  </r>
  <r>
    <n v="10371"/>
    <n v="28"/>
    <n v="50.32"/>
    <n v="9"/>
    <n v="1408.96"/>
    <x v="14"/>
    <n v="134"/>
    <x v="0"/>
    <x v="1"/>
    <n v="118"/>
    <n v="-67.680000000000007"/>
    <s v="S24_4048"/>
    <x v="12"/>
    <n v="4155551450"/>
    <s v="5677 Strong St."/>
    <s v="San Rafael"/>
    <n v="97562"/>
    <s v="USA"/>
    <s v="Nelson"/>
    <s v="Valarie"/>
    <x v="0"/>
  </r>
  <r>
    <n v="10369"/>
    <n v="28"/>
    <n v="44.21"/>
    <n v="6"/>
    <n v="1237.8800000000001"/>
    <x v="15"/>
    <n v="137"/>
    <x v="0"/>
    <x v="0"/>
    <n v="62"/>
    <n v="-17.79"/>
    <s v="S18_2957"/>
    <x v="56"/>
    <n v="6175558555"/>
    <s v="7825 Douglas Av."/>
    <s v="Brickhaven"/>
    <n v="58339"/>
    <s v="USA"/>
    <s v="Nelson"/>
    <s v="Allen"/>
    <x v="0"/>
  </r>
  <r>
    <n v="10367"/>
    <n v="28"/>
    <n v="30.59"/>
    <n v="12"/>
    <n v="856.52"/>
    <x v="89"/>
    <n v="145"/>
    <x v="4"/>
    <x v="0"/>
    <n v="44"/>
    <n v="-13.41"/>
    <s v="S24_2022"/>
    <x v="51"/>
    <n v="6265557265"/>
    <s v="78934 Hillside Dr."/>
    <s v="Pasadena"/>
    <n v="90003"/>
    <s v="USA"/>
    <s v="Young"/>
    <s v="Julie"/>
    <x v="0"/>
  </r>
  <r>
    <n v="10363"/>
    <n v="28"/>
    <n v="58.18"/>
    <n v="13"/>
    <n v="1629.04"/>
    <x v="90"/>
    <n v="151"/>
    <x v="0"/>
    <x v="1"/>
    <n v="148"/>
    <n v="-89.82"/>
    <s v="S18_4721"/>
    <x v="53"/>
    <s v="+358 9 8045 555"/>
    <s v="Software Engineering Center, SEC Oy"/>
    <s v="Espoo"/>
    <s v="FIN-02271"/>
    <s v="Finland"/>
    <s v="Suominen"/>
    <s v="Kalle"/>
    <x v="0"/>
  </r>
  <r>
    <n v="10357"/>
    <n v="28"/>
    <n v="127.13"/>
    <n v="2"/>
    <n v="3559.64"/>
    <x v="18"/>
    <n v="178"/>
    <x v="0"/>
    <x v="2"/>
    <n v="121"/>
    <n v="6.1299999999999955"/>
    <s v="S18_4600"/>
    <x v="12"/>
    <n v="4155551450"/>
    <s v="5677 Strong St."/>
    <s v="San Rafael"/>
    <n v="97562"/>
    <s v="USA"/>
    <s v="Nelson"/>
    <s v="Valarie"/>
    <x v="1"/>
  </r>
  <r>
    <n v="10355"/>
    <n v="28"/>
    <n v="95.39"/>
    <n v="9"/>
    <n v="2670.92"/>
    <x v="160"/>
    <n v="181"/>
    <x v="0"/>
    <x v="1"/>
    <n v="80"/>
    <n v="15.39"/>
    <s v="S24_4620"/>
    <x v="11"/>
    <s v="(91) 555 94 44"/>
    <s v="C/ Moralzarzal, 86"/>
    <s v="Madrid"/>
    <n v="28034"/>
    <s v="Spain"/>
    <s v="Freyre"/>
    <s v="Diego"/>
    <x v="0"/>
  </r>
  <r>
    <n v="10353"/>
    <n v="28"/>
    <n v="71.73"/>
    <n v="2"/>
    <n v="2008.44"/>
    <x v="208"/>
    <n v="184"/>
    <x v="0"/>
    <x v="3"/>
    <n v="109"/>
    <n v="-37.269999999999996"/>
    <s v="S24_1785"/>
    <x v="72"/>
    <n v="2035554407"/>
    <s v="2440 Pompton St."/>
    <s v="Glendale"/>
    <n v="97561"/>
    <s v="USA"/>
    <s v="Lewis"/>
    <s v="Dan"/>
    <x v="0"/>
  </r>
  <r>
    <n v="10350"/>
    <n v="28"/>
    <n v="104.44"/>
    <n v="4"/>
    <n v="2924.32"/>
    <x v="20"/>
    <n v="186"/>
    <x v="0"/>
    <x v="5"/>
    <n v="86"/>
    <n v="18.439999999999998"/>
    <s v="S700_1938"/>
    <x v="11"/>
    <s v="(91) 555 94 44"/>
    <s v="C/ Moralzarzal, 86"/>
    <s v="Madrid"/>
    <n v="28034"/>
    <s v="Spain"/>
    <s v="Freyre"/>
    <s v="Diego"/>
    <x v="0"/>
  </r>
  <r>
    <n v="10338"/>
    <n v="28"/>
    <n v="82.58"/>
    <n v="3"/>
    <n v="2312.2399999999998"/>
    <x v="214"/>
    <n v="196"/>
    <x v="0"/>
    <x v="5"/>
    <n v="86"/>
    <n v="-3.4200000000000017"/>
    <s v="S18_3029"/>
    <x v="52"/>
    <s v="(071) 23 67 2555"/>
    <s v="Boulevard Tirou, 255"/>
    <s v="Charleroi"/>
    <s v="B-6000"/>
    <s v="Belgium"/>
    <s v="Cartrain"/>
    <s v="Pascale"/>
    <x v="0"/>
  </r>
  <r>
    <n v="10331"/>
    <n v="28"/>
    <n v="146.52000000000001"/>
    <n v="3"/>
    <n v="4102.5600000000004"/>
    <x v="23"/>
    <n v="201"/>
    <x v="0"/>
    <x v="4"/>
    <n v="40"/>
    <n v="106.52000000000001"/>
    <s v="S32_2206"/>
    <x v="18"/>
    <n v="2155559857"/>
    <s v="11328 Douglas Av."/>
    <s v="Philadelphia"/>
    <n v="71270"/>
    <s v="USA"/>
    <s v="Hernandez"/>
    <s v="Rosa"/>
    <x v="1"/>
  </r>
  <r>
    <n v="10325"/>
    <n v="28"/>
    <n v="192.05"/>
    <n v="2"/>
    <n v="5377.4"/>
    <x v="28"/>
    <n v="213"/>
    <x v="0"/>
    <x v="6"/>
    <n v="62"/>
    <n v="130.05000000000001"/>
    <s v="S32_3207"/>
    <x v="61"/>
    <s v="07-98 9555"/>
    <s v="Erling Skakkes gate 78"/>
    <s v="Stavern"/>
    <n v="4110"/>
    <s v="Norway"/>
    <s v="Bergulfsen"/>
    <s v="Jonas"/>
    <x v="1"/>
  </r>
  <r>
    <n v="10321"/>
    <n v="28"/>
    <n v="151.16999999999999"/>
    <n v="8"/>
    <n v="4232.76"/>
    <x v="29"/>
    <n v="214"/>
    <x v="0"/>
    <x v="1"/>
    <n v="141"/>
    <n v="10.169999999999987"/>
    <s v="S18_3685"/>
    <x v="55"/>
    <n v="5085552555"/>
    <s v="1785 First Street"/>
    <s v="New Bedford"/>
    <n v="50553"/>
    <s v="USA"/>
    <s v="Benitez"/>
    <s v="Violeta"/>
    <x v="1"/>
  </r>
  <r>
    <n v="10313"/>
    <n v="28"/>
    <n v="102.92"/>
    <n v="8"/>
    <n v="2881.76"/>
    <x v="30"/>
    <n v="227"/>
    <x v="0"/>
    <x v="2"/>
    <n v="121"/>
    <n v="-18.079999999999998"/>
    <s v="S18_4600"/>
    <x v="60"/>
    <s v="(604) 555-3392"/>
    <s v="1900 Oak St."/>
    <s v="Vancouver"/>
    <s v="V3F 2K1"/>
    <s v="Canada"/>
    <s v="Tannamuri"/>
    <s v="Yoshi"/>
    <x v="0"/>
  </r>
  <r>
    <n v="10314"/>
    <n v="28"/>
    <n v="121.54"/>
    <n v="12"/>
    <n v="3403.12"/>
    <x v="30"/>
    <n v="227"/>
    <x v="0"/>
    <x v="2"/>
    <n v="115"/>
    <n v="6.5400000000000063"/>
    <s v="S50_1392"/>
    <x v="24"/>
    <s v="86 21 3555"/>
    <s v="Smagsloget 45"/>
    <s v="Aaarhus"/>
    <n v="8200"/>
    <s v="Denmark"/>
    <s v="Ibsen"/>
    <s v="Palle"/>
    <x v="1"/>
  </r>
  <r>
    <n v="10311"/>
    <n v="28"/>
    <n v="93.6"/>
    <n v="4"/>
    <n v="2620.8000000000002"/>
    <x v="31"/>
    <n v="233"/>
    <x v="0"/>
    <x v="1"/>
    <n v="90"/>
    <n v="3.5999999999999943"/>
    <s v="S24_2766"/>
    <x v="11"/>
    <s v="(91) 555 94 44"/>
    <s v="C/ Moralzarzal, 86"/>
    <s v="Madrid"/>
    <n v="28034"/>
    <s v="Spain"/>
    <s v="Freyre"/>
    <s v="Diego"/>
    <x v="0"/>
  </r>
  <r>
    <n v="10309"/>
    <n v="28"/>
    <n v="88.68"/>
    <n v="1"/>
    <n v="2483.04"/>
    <x v="32"/>
    <n v="234"/>
    <x v="0"/>
    <x v="4"/>
    <n v="81"/>
    <n v="7.6800000000000068"/>
    <s v="S50_4713"/>
    <x v="61"/>
    <s v="07-98 9555"/>
    <s v="Erling Skakkes gate 78"/>
    <s v="Stavern"/>
    <n v="4110"/>
    <s v="Norway"/>
    <s v="Bergulfsen"/>
    <s v="Jonas"/>
    <x v="0"/>
  </r>
  <r>
    <n v="10305"/>
    <n v="28"/>
    <n v="112.68"/>
    <n v="12"/>
    <n v="3155.04"/>
    <x v="145"/>
    <n v="236"/>
    <x v="0"/>
    <x v="2"/>
    <n v="96"/>
    <n v="16.680000000000007"/>
    <s v="S32_1268"/>
    <x v="29"/>
    <n v="6175558555"/>
    <s v="39323 Spinnaker Dr."/>
    <s v="Cambridge"/>
    <n v="51247"/>
    <s v="USA"/>
    <s v="Hernandez"/>
    <s v="Marta"/>
    <x v="1"/>
  </r>
  <r>
    <n v="10297"/>
    <n v="28"/>
    <n v="79.8"/>
    <n v="7"/>
    <n v="2234.4"/>
    <x v="164"/>
    <n v="264"/>
    <x v="0"/>
    <x v="0"/>
    <n v="68"/>
    <n v="11.799999999999997"/>
    <s v="S32_4289"/>
    <x v="39"/>
    <s v="+353 1862 1555"/>
    <s v="25 Maiden Lane"/>
    <s v="Dublin"/>
    <n v="2"/>
    <s v="Ireland"/>
    <s v="Cassidy"/>
    <s v="Dean"/>
    <x v="0"/>
  </r>
  <r>
    <n v="10291"/>
    <n v="28"/>
    <n v="116.32"/>
    <n v="6"/>
    <n v="3256.96"/>
    <x v="98"/>
    <n v="272"/>
    <x v="0"/>
    <x v="1"/>
    <n v="101"/>
    <n v="15.319999999999993"/>
    <s v="S700_2824"/>
    <x v="47"/>
    <s v="0695-34 6555"/>
    <s v="?kergatan 24"/>
    <s v="Boras"/>
    <s v="S-844 67"/>
    <s v="Sweden"/>
    <s v="Larsson"/>
    <s v="Maria"/>
    <x v="1"/>
  </r>
  <r>
    <n v="10288"/>
    <n v="28"/>
    <n v="61.75"/>
    <n v="4"/>
    <n v="1729"/>
    <x v="35"/>
    <n v="279"/>
    <x v="0"/>
    <x v="0"/>
    <n v="60"/>
    <n v="1.75"/>
    <s v="S18_2248"/>
    <x v="0"/>
    <s v="+65 224 1555"/>
    <s v="Village Close - 106 Linden Road Sandown"/>
    <s v="Singapore"/>
    <n v="69045"/>
    <s v="Singapore"/>
    <s v="Victorino"/>
    <s v="Wendy"/>
    <x v="0"/>
  </r>
  <r>
    <n v="10107"/>
    <n v="28"/>
    <n v="111.71"/>
    <n v="1"/>
    <n v="3127.88"/>
    <x v="215"/>
    <n v="306"/>
    <x v="0"/>
    <x v="1"/>
    <n v="115"/>
    <n v="-3.2900000000000063"/>
    <s v="S12_4675"/>
    <x v="49"/>
    <s v="+65 221 7555"/>
    <s v="Bronz Sok., Bronz Apt. 3/6 Tesvikiye"/>
    <s v="Singapore"/>
    <n v="79903"/>
    <s v="Singapore"/>
    <s v="Natividad"/>
    <s v="Eric"/>
    <x v="1"/>
  </r>
  <r>
    <n v="10275"/>
    <n v="28"/>
    <n v="63.97"/>
    <n v="12"/>
    <n v="1791.16"/>
    <x v="100"/>
    <n v="318"/>
    <x v="0"/>
    <x v="0"/>
    <n v="68"/>
    <n v="-4.0300000000000011"/>
    <s v="S32_4289"/>
    <x v="4"/>
    <s v="40.67.8555"/>
    <s v="67, rue des Cinquante Otages"/>
    <s v="Nantes"/>
    <n v="44000"/>
    <s v="France"/>
    <s v="Labrune"/>
    <s v="Janine"/>
    <x v="0"/>
  </r>
  <r>
    <n v="10107"/>
    <n v="28"/>
    <n v="146.24"/>
    <n v="6"/>
    <n v="4094.72"/>
    <x v="102"/>
    <n v="322"/>
    <x v="0"/>
    <x v="2"/>
    <n v="136"/>
    <n v="10.240000000000009"/>
    <s v="S12_1666"/>
    <x v="6"/>
    <s v="+61 2 9495 8555"/>
    <s v="Monitor Money Building, 815 Pacific Hwy"/>
    <s v="Chatswood"/>
    <n v="2067"/>
    <s v="Australia"/>
    <s v="Huxley"/>
    <s v="Adrian"/>
    <x v="1"/>
  </r>
  <r>
    <n v="10266"/>
    <n v="28"/>
    <n v="48.3"/>
    <n v="1"/>
    <n v="1352.4"/>
    <x v="43"/>
    <n v="335"/>
    <x v="0"/>
    <x v="1"/>
    <n v="50"/>
    <n v="-1.7000000000000028"/>
    <s v="S24_1628"/>
    <x v="7"/>
    <s v="0522-556555"/>
    <s v="Strada Provinciale 124"/>
    <s v="Reggio Emilia"/>
    <n v="42100"/>
    <s v="Italy"/>
    <s v="Moroni"/>
    <s v="Maurizio"/>
    <x v="0"/>
  </r>
  <r>
    <n v="10259"/>
    <n v="28"/>
    <n v="46.82"/>
    <n v="1"/>
    <n v="1310.96"/>
    <x v="46"/>
    <n v="356"/>
    <x v="0"/>
    <x v="1"/>
    <n v="57"/>
    <n v="-10.18"/>
    <s v="S24_1444"/>
    <x v="0"/>
    <s v="+65 224 1555"/>
    <s v="Village Close - 106 Linden Road Sandown"/>
    <s v="Singapore"/>
    <n v="69045"/>
    <s v="Singapore"/>
    <s v="Victorino"/>
    <s v="Wendy"/>
    <x v="0"/>
  </r>
  <r>
    <n v="10107"/>
    <n v="28"/>
    <n v="113.88"/>
    <n v="2"/>
    <n v="3188.64"/>
    <x v="200"/>
    <n v="384"/>
    <x v="0"/>
    <x v="4"/>
    <n v="95"/>
    <n v="18.879999999999995"/>
    <s v="S10_1678"/>
    <x v="5"/>
    <n v="2015559350"/>
    <s v="7476 Moss Rd."/>
    <s v="Newark"/>
    <n v="94019"/>
    <s v="USA"/>
    <s v="Brown"/>
    <s v="William"/>
    <x v="1"/>
  </r>
  <r>
    <n v="10107"/>
    <n v="28"/>
    <n v="163.99"/>
    <n v="2"/>
    <n v="4591.72"/>
    <x v="104"/>
    <n v="398"/>
    <x v="0"/>
    <x v="1"/>
    <n v="147"/>
    <n v="16.990000000000009"/>
    <s v="S10_4962"/>
    <x v="64"/>
    <n v="2035559545"/>
    <s v="567 North Pendale Street"/>
    <s v="New Haven"/>
    <n v="97823"/>
    <s v="USA"/>
    <s v="Murphy"/>
    <s v="Leslie"/>
    <x v="1"/>
  </r>
  <r>
    <n v="10241"/>
    <n v="28"/>
    <n v="98.65"/>
    <n v="5"/>
    <n v="2762.2"/>
    <x v="105"/>
    <n v="417"/>
    <x v="0"/>
    <x v="1"/>
    <n v="117"/>
    <n v="-18.349999999999994"/>
    <s v="S24_2887"/>
    <x v="65"/>
    <s v="88.60.1555"/>
    <s v="24, place Kluber"/>
    <s v="Strasbourg"/>
    <n v="67000"/>
    <s v="France"/>
    <s v="Citeaux"/>
    <s v="Frederique"/>
    <x v="0"/>
  </r>
  <r>
    <n v="10107"/>
    <n v="28"/>
    <n v="206.24"/>
    <n v="3"/>
    <n v="5774.72"/>
    <x v="52"/>
    <n v="421"/>
    <x v="0"/>
    <x v="1"/>
    <n v="194"/>
    <n v="12.240000000000009"/>
    <s v="S12_1099"/>
    <x v="21"/>
    <s v="31 12 3555"/>
    <s v="Vinb'ltet 34"/>
    <s v="Kobenhavn"/>
    <n v="1734"/>
    <s v="Denmark"/>
    <s v="Petersen"/>
    <s v="Jytte"/>
    <x v="1"/>
  </r>
  <r>
    <n v="10229"/>
    <n v="28"/>
    <n v="59.55"/>
    <n v="7"/>
    <n v="1667.4"/>
    <x v="150"/>
    <n v="450"/>
    <x v="0"/>
    <x v="2"/>
    <n v="60"/>
    <n v="-0.45000000000000284"/>
    <s v="S18_2432"/>
    <x v="12"/>
    <n v="4155551450"/>
    <s v="5677 Strong St."/>
    <s v="San Rafael"/>
    <n v="97562"/>
    <s v="USA"/>
    <s v="Nelson"/>
    <s v="Valarie"/>
    <x v="0"/>
  </r>
  <r>
    <n v="10227"/>
    <n v="28"/>
    <n v="50.85"/>
    <n v="9"/>
    <n v="1423.8"/>
    <x v="186"/>
    <n v="459"/>
    <x v="0"/>
    <x v="0"/>
    <n v="60"/>
    <n v="-9.1499999999999986"/>
    <s v="S18_2248"/>
    <x v="41"/>
    <s v="78.32.5555"/>
    <s v="2, rue du Commerce"/>
    <s v="Lyon"/>
    <n v="69004"/>
    <s v="France"/>
    <s v="Saveley"/>
    <s v="Mary"/>
    <x v="0"/>
  </r>
  <r>
    <n v="10223"/>
    <n v="28"/>
    <n v="60.57"/>
    <n v="5"/>
    <n v="1695.96"/>
    <x v="54"/>
    <n v="472"/>
    <x v="0"/>
    <x v="4"/>
    <n v="60"/>
    <n v="0.57000000000000028"/>
    <s v="S18_2625"/>
    <x v="38"/>
    <s v="03 9520 4555"/>
    <s v="636 St Kilda Road"/>
    <s v="Melbourne"/>
    <n v="3004"/>
    <s v="Australia"/>
    <s v="Ferguson"/>
    <s v="Peter"/>
    <x v="0"/>
  </r>
  <r>
    <n v="10217"/>
    <n v="28"/>
    <n v="112.46"/>
    <n v="1"/>
    <n v="3148.88"/>
    <x v="109"/>
    <n v="488"/>
    <x v="0"/>
    <x v="2"/>
    <n v="127"/>
    <n v="-14.540000000000006"/>
    <s v="S24_2300"/>
    <x v="0"/>
    <s v="+65 224 1555"/>
    <s v="Village Close - 106 Linden Road Sandown"/>
    <s v="Singapore"/>
    <n v="69045"/>
    <s v="Singapore"/>
    <s v="Victorino"/>
    <s v="Wendy"/>
    <x v="1"/>
  </r>
  <r>
    <n v="10107"/>
    <n v="28"/>
    <n v="92.57"/>
    <n v="3"/>
    <n v="2591.96"/>
    <x v="110"/>
    <n v="507"/>
    <x v="0"/>
    <x v="1"/>
    <n v="79"/>
    <n v="13.569999999999993"/>
    <s v="S12_3990"/>
    <x v="35"/>
    <s v="(1) 47.55.6555"/>
    <s v="25, rue Lauriston"/>
    <s v="Paris"/>
    <n v="75016"/>
    <s v="France"/>
    <s v="Perrier"/>
    <s v="Dominique"/>
    <x v="0"/>
  </r>
  <r>
    <n v="10211"/>
    <n v="28"/>
    <n v="133.76"/>
    <n v="4"/>
    <n v="3745.28"/>
    <x v="110"/>
    <n v="507"/>
    <x v="0"/>
    <x v="1"/>
    <n v="146"/>
    <n v="-12.240000000000009"/>
    <s v="S18_3482"/>
    <x v="35"/>
    <s v="(1) 47.55.6555"/>
    <s v="25, rue Lauriston"/>
    <s v="Paris"/>
    <n v="75016"/>
    <s v="France"/>
    <s v="Perrier"/>
    <s v="Dominique"/>
    <x v="1"/>
  </r>
  <r>
    <n v="10207"/>
    <n v="28"/>
    <n v="106.45"/>
    <n v="3"/>
    <n v="2980.6"/>
    <x v="191"/>
    <n v="544"/>
    <x v="0"/>
    <x v="1"/>
    <n v="118"/>
    <n v="-11.549999999999997"/>
    <s v="S24_4048"/>
    <x v="84"/>
    <n v="6175552555"/>
    <s v="6251 Ingle Ln."/>
    <s v="Boston"/>
    <n v="51003"/>
    <s v="USA"/>
    <s v="Franco"/>
    <s v="Valarie"/>
    <x v="0"/>
  </r>
  <r>
    <n v="10207"/>
    <n v="28"/>
    <n v="94.92"/>
    <n v="5"/>
    <n v="2657.76"/>
    <x v="191"/>
    <n v="544"/>
    <x v="0"/>
    <x v="2"/>
    <n v="115"/>
    <n v="-20.079999999999998"/>
    <s v="S50_1392"/>
    <x v="84"/>
    <n v="6175552555"/>
    <s v="6251 Ingle Ln."/>
    <s v="Boston"/>
    <n v="51003"/>
    <s v="USA"/>
    <s v="Franco"/>
    <s v="Valarie"/>
    <x v="0"/>
  </r>
  <r>
    <n v="10107"/>
    <n v="28"/>
    <n v="144.87"/>
    <n v="3"/>
    <n v="4056.36"/>
    <x v="112"/>
    <n v="548"/>
    <x v="0"/>
    <x v="2"/>
    <n v="136"/>
    <n v="8.8700000000000045"/>
    <s v="S12_1666"/>
    <x v="60"/>
    <s v="(604) 555-3392"/>
    <s v="1900 Oak St."/>
    <s v="Vancouver"/>
    <s v="V3F 2K1"/>
    <s v="Canada"/>
    <s v="Tannamuri"/>
    <s v="Yoshi"/>
    <x v="1"/>
  </r>
  <r>
    <n v="10206"/>
    <n v="28"/>
    <n v="67.459999999999994"/>
    <n v="9"/>
    <n v="1888.88"/>
    <x v="112"/>
    <n v="548"/>
    <x v="0"/>
    <x v="0"/>
    <n v="62"/>
    <n v="5.4599999999999937"/>
    <s v="S18_2957"/>
    <x v="60"/>
    <s v="(604) 555-3392"/>
    <s v="1900 Oak St."/>
    <s v="Vancouver"/>
    <s v="V3F 2K1"/>
    <s v="Canada"/>
    <s v="Tannamuri"/>
    <s v="Yoshi"/>
    <x v="0"/>
  </r>
  <r>
    <n v="10206"/>
    <n v="28"/>
    <n v="87.3"/>
    <n v="11"/>
    <n v="2444.4"/>
    <x v="112"/>
    <n v="548"/>
    <x v="0"/>
    <x v="0"/>
    <n v="99"/>
    <n v="-11.700000000000003"/>
    <s v="S18_3320"/>
    <x v="60"/>
    <s v="(604) 555-3392"/>
    <s v="1900 Oak St."/>
    <s v="Vancouver"/>
    <s v="V3F 2K1"/>
    <s v="Canada"/>
    <s v="Tannamuri"/>
    <s v="Yoshi"/>
    <x v="0"/>
  </r>
  <r>
    <n v="10193"/>
    <n v="28"/>
    <n v="110.96"/>
    <n v="7"/>
    <n v="3106.88"/>
    <x v="60"/>
    <n v="562"/>
    <x v="0"/>
    <x v="0"/>
    <n v="102"/>
    <n v="8.9599999999999937"/>
    <s v="S18_1342"/>
    <x v="10"/>
    <s v="61-9-3844-6555"/>
    <s v="7 Allen Street"/>
    <s v="Glen Waverly"/>
    <n v="3150"/>
    <s v="Australia"/>
    <s v="Connery"/>
    <s v="Sean"/>
    <x v="1"/>
  </r>
  <r>
    <n v="10193"/>
    <n v="28"/>
    <n v="93.21"/>
    <n v="1"/>
    <n v="2609.88"/>
    <x v="60"/>
    <n v="562"/>
    <x v="0"/>
    <x v="0"/>
    <n v="101"/>
    <n v="-7.7900000000000063"/>
    <s v="S18_2949"/>
    <x v="10"/>
    <s v="61-9-3844-6555"/>
    <s v="7 Allen Street"/>
    <s v="Glen Waverly"/>
    <n v="3150"/>
    <s v="Australia"/>
    <s v="Connery"/>
    <s v="Sean"/>
    <x v="0"/>
  </r>
  <r>
    <n v="10107"/>
    <n v="28"/>
    <n v="161.16"/>
    <n v="1"/>
    <n v="4512.4799999999996"/>
    <x v="192"/>
    <n v="565"/>
    <x v="0"/>
    <x v="4"/>
    <n v="150"/>
    <n v="11.159999999999997"/>
    <s v="S12_2823"/>
    <x v="51"/>
    <n v="6265557265"/>
    <s v="78934 Hillside Dr."/>
    <s v="Pasadena"/>
    <n v="90003"/>
    <s v="USA"/>
    <s v="Young"/>
    <s v="Julie"/>
    <x v="1"/>
  </r>
  <r>
    <n v="10185"/>
    <n v="28"/>
    <n v="122.93"/>
    <n v="9"/>
    <n v="3442.04"/>
    <x v="61"/>
    <n v="569"/>
    <x v="0"/>
    <x v="0"/>
    <n v="136"/>
    <n v="-13.069999999999993"/>
    <s v="S18_3140"/>
    <x v="43"/>
    <n v="5085559555"/>
    <s v="4575 Hillside Dr."/>
    <s v="New Bedford"/>
    <n v="50553"/>
    <s v="USA"/>
    <s v="Tam"/>
    <s v="Wing C"/>
    <x v="1"/>
  </r>
  <r>
    <n v="10184"/>
    <n v="28"/>
    <n v="157.49"/>
    <n v="10"/>
    <n v="4409.72"/>
    <x v="61"/>
    <n v="569"/>
    <x v="0"/>
    <x v="1"/>
    <n v="169"/>
    <n v="-11.509999999999991"/>
    <s v="S18_3232"/>
    <x v="83"/>
    <s v="(95) 555 82 82"/>
    <s v="C/ Romero, 33"/>
    <s v="Sevilla"/>
    <n v="41101"/>
    <s v="Spain"/>
    <s v="Roel"/>
    <s v="Jose Pedro"/>
    <x v="1"/>
  </r>
  <r>
    <n v="10186"/>
    <n v="28"/>
    <n v="52.14"/>
    <n v="4"/>
    <n v="1459.92"/>
    <x v="61"/>
    <n v="569"/>
    <x v="0"/>
    <x v="3"/>
    <n v="49"/>
    <n v="3.1400000000000006"/>
    <s v="S72_1253"/>
    <x v="68"/>
    <s v="(171) 555-7555"/>
    <s v="120 Hanover Sq."/>
    <s v="London"/>
    <s v="WA1 1DP"/>
    <s v="UK"/>
    <s v="Hardy"/>
    <s v="Thomas"/>
    <x v="0"/>
  </r>
  <r>
    <n v="10185"/>
    <n v="28"/>
    <n v="64.430000000000007"/>
    <n v="6"/>
    <n v="1804.04"/>
    <x v="61"/>
    <n v="569"/>
    <x v="0"/>
    <x v="5"/>
    <n v="54"/>
    <n v="10.430000000000007"/>
    <s v="S72_3212"/>
    <x v="43"/>
    <n v="5085559555"/>
    <s v="4575 Hillside Dr."/>
    <s v="New Bedford"/>
    <n v="50553"/>
    <s v="USA"/>
    <s v="Tam"/>
    <s v="Wing C"/>
    <x v="0"/>
  </r>
  <r>
    <n v="10107"/>
    <n v="28"/>
    <n v="122.62"/>
    <n v="1"/>
    <n v="3433.36"/>
    <x v="115"/>
    <n v="570"/>
    <x v="0"/>
    <x v="1"/>
    <n v="147"/>
    <n v="-24.379999999999995"/>
    <s v="S10_4962"/>
    <x v="69"/>
    <n v="2155554695"/>
    <s v="782 First Street"/>
    <s v="Philadelphia"/>
    <n v="71270"/>
    <s v="USA"/>
    <s v="Cervantes"/>
    <s v="Francisca"/>
    <x v="1"/>
  </r>
  <r>
    <n v="10107"/>
    <n v="28"/>
    <n v="102.17"/>
    <n v="12"/>
    <n v="2860.76"/>
    <x v="62"/>
    <n v="571"/>
    <x v="0"/>
    <x v="1"/>
    <n v="117"/>
    <n v="-14.829999999999998"/>
    <s v="S12_3380"/>
    <x v="44"/>
    <s v="+47 2267 3215"/>
    <s v="Drammen 121, PR 744 Sentrum"/>
    <s v="Bergen"/>
    <s v="N 5804"/>
    <s v="Norway"/>
    <s v="Oeztan"/>
    <s v="Veysel"/>
    <x v="0"/>
  </r>
  <r>
    <n v="10180"/>
    <n v="28"/>
    <n v="68.55"/>
    <n v="14"/>
    <n v="1919.4"/>
    <x v="116"/>
    <n v="572"/>
    <x v="0"/>
    <x v="4"/>
    <n v="76"/>
    <n v="-7.4500000000000028"/>
    <s v="S24_2000"/>
    <x v="70"/>
    <s v="20.16.1555"/>
    <s v="184, chausse de Tournai"/>
    <s v="Lille"/>
    <n v="59000"/>
    <s v="France"/>
    <s v="Rance"/>
    <s v="Martine"/>
    <x v="0"/>
  </r>
  <r>
    <n v="10180"/>
    <n v="28"/>
    <n v="71.14"/>
    <n v="1"/>
    <n v="1991.92"/>
    <x v="116"/>
    <n v="572"/>
    <x v="0"/>
    <x v="1"/>
    <n v="80"/>
    <n v="-8.86"/>
    <s v="S24_4620"/>
    <x v="70"/>
    <s v="20.16.1555"/>
    <s v="184, chausse de Tournai"/>
    <s v="Lille"/>
    <n v="59000"/>
    <s v="France"/>
    <s v="Rance"/>
    <s v="Martine"/>
    <x v="0"/>
  </r>
  <r>
    <n v="10175"/>
    <n v="28"/>
    <n v="106.07"/>
    <n v="6"/>
    <n v="2969.96"/>
    <x v="63"/>
    <n v="577"/>
    <x v="0"/>
    <x v="2"/>
    <n v="127"/>
    <n v="-20.930000000000007"/>
    <s v="S24_2300"/>
    <x v="14"/>
    <s v="(171) 555-0297"/>
    <s v="35 King George"/>
    <s v="London"/>
    <s v="WX3 6FW"/>
    <s v="UK"/>
    <s v="Brown"/>
    <s v="Ann"/>
    <x v="0"/>
  </r>
  <r>
    <n v="10173"/>
    <n v="28"/>
    <n v="53.72"/>
    <n v="2"/>
    <n v="1504.16"/>
    <x v="118"/>
    <n v="578"/>
    <x v="0"/>
    <x v="0"/>
    <n v="62"/>
    <n v="-8.2800000000000011"/>
    <s v="S18_2957"/>
    <x v="20"/>
    <s v="035-640555"/>
    <s v="Via Ludovico il Moro 22"/>
    <s v="Bergamo"/>
    <n v="24100"/>
    <s v="Italy"/>
    <s v="Rovelli"/>
    <s v="Giovanni"/>
    <x v="0"/>
  </r>
  <r>
    <n v="10168"/>
    <n v="28"/>
    <n v="115.87"/>
    <n v="7"/>
    <n v="3244.36"/>
    <x v="65"/>
    <n v="586"/>
    <x v="0"/>
    <x v="4"/>
    <n v="99"/>
    <n v="16.870000000000005"/>
    <s v="S32_1374"/>
    <x v="46"/>
    <n v="6505556809"/>
    <s v="9408 Furth Circle"/>
    <s v="Burlingame"/>
    <n v="94217"/>
    <s v="USA"/>
    <s v="Hirano"/>
    <s v="Juri"/>
    <x v="1"/>
  </r>
  <r>
    <n v="10168"/>
    <n v="28"/>
    <n v="98.65"/>
    <n v="14"/>
    <n v="2762.2"/>
    <x v="65"/>
    <n v="586"/>
    <x v="0"/>
    <x v="3"/>
    <n v="91"/>
    <n v="7.6500000000000057"/>
    <s v="S700_1691"/>
    <x v="46"/>
    <n v="6505556809"/>
    <s v="9408 Furth Circle"/>
    <s v="Burlingame"/>
    <n v="94217"/>
    <s v="USA"/>
    <s v="Hirano"/>
    <s v="Juri"/>
    <x v="0"/>
  </r>
  <r>
    <n v="10167"/>
    <n v="28"/>
    <n v="107.25"/>
    <n v="14"/>
    <n v="3003"/>
    <x v="66"/>
    <n v="591"/>
    <x v="5"/>
    <x v="5"/>
    <n v="99"/>
    <n v="8.25"/>
    <s v="S700_3962"/>
    <x v="47"/>
    <s v="0695-34 6555"/>
    <s v="?kergatan 24"/>
    <s v="Boras"/>
    <s v="S-844 67"/>
    <s v="Sweden"/>
    <s v="Larsson"/>
    <s v="Maria"/>
    <x v="1"/>
  </r>
  <r>
    <n v="10165"/>
    <n v="28"/>
    <n v="119.2"/>
    <n v="6"/>
    <n v="3337.6"/>
    <x v="188"/>
    <n v="592"/>
    <x v="0"/>
    <x v="1"/>
    <n v="143"/>
    <n v="-23.799999999999997"/>
    <s v="S18_4027"/>
    <x v="49"/>
    <s v="+65 221 7555"/>
    <s v="Bronz Sok., Bronz Apt. 3/6 Tesvikiye"/>
    <s v="Singapore"/>
    <n v="79903"/>
    <s v="Singapore"/>
    <s v="Natividad"/>
    <s v="Eric"/>
    <x v="1"/>
  </r>
  <r>
    <n v="10161"/>
    <n v="28"/>
    <n v="134.46"/>
    <n v="12"/>
    <n v="3764.88"/>
    <x v="67"/>
    <n v="597"/>
    <x v="0"/>
    <x v="1"/>
    <n v="141"/>
    <n v="-6.539999999999992"/>
    <s v="S18_1129"/>
    <x v="24"/>
    <s v="86 21 3555"/>
    <s v="Smagsloget 45"/>
    <s v="Aaarhus"/>
    <n v="8200"/>
    <s v="Denmark"/>
    <s v="Ibsen"/>
    <s v="Palle"/>
    <x v="1"/>
  </r>
  <r>
    <n v="10148"/>
    <n v="28"/>
    <n v="129.97999999999999"/>
    <n v="11"/>
    <n v="3639.44"/>
    <x v="122"/>
    <n v="634"/>
    <x v="0"/>
    <x v="1"/>
    <n v="141"/>
    <n v="-11.02000000000001"/>
    <s v="S18_3685"/>
    <x v="13"/>
    <s v="02 9936 8555"/>
    <s v="201 Miller Street"/>
    <s v="North Sydney"/>
    <n v="2060"/>
    <s v="Australia"/>
    <s v="O'Hara"/>
    <s v="Anna"/>
    <x v="1"/>
  </r>
  <r>
    <n v="10143"/>
    <n v="28"/>
    <n v="66.19"/>
    <n v="6"/>
    <n v="1853.32"/>
    <x v="170"/>
    <n v="665"/>
    <x v="0"/>
    <x v="3"/>
    <n v="68"/>
    <n v="-1.8100000000000023"/>
    <s v="S24_3949"/>
    <x v="43"/>
    <n v="5085559555"/>
    <s v="4575 Hillside Dr."/>
    <s v="New Bedford"/>
    <n v="50553"/>
    <s v="USA"/>
    <s v="Tam"/>
    <s v="Wing C"/>
    <x v="0"/>
  </r>
  <r>
    <n v="10143"/>
    <n v="28"/>
    <n v="96"/>
    <n v="3"/>
    <n v="2688"/>
    <x v="170"/>
    <n v="665"/>
    <x v="0"/>
    <x v="3"/>
    <n v="80"/>
    <n v="16"/>
    <s v="S700_3167"/>
    <x v="43"/>
    <n v="5085559555"/>
    <s v="4575 Hillside Dr."/>
    <s v="New Bedford"/>
    <n v="50553"/>
    <s v="USA"/>
    <s v="Tam"/>
    <s v="Wing C"/>
    <x v="0"/>
  </r>
  <r>
    <n v="10140"/>
    <n v="28"/>
    <n v="60.76"/>
    <n v="7"/>
    <n v="1701.28"/>
    <x v="202"/>
    <n v="682"/>
    <x v="0"/>
    <x v="2"/>
    <n v="64"/>
    <n v="-3.240000000000002"/>
    <s v="S32_3522"/>
    <x v="46"/>
    <n v="6505556809"/>
    <s v="9408 Furth Circle"/>
    <s v="Burlingame"/>
    <n v="94217"/>
    <s v="USA"/>
    <s v="Hirano"/>
    <s v="Juri"/>
    <x v="0"/>
  </r>
  <r>
    <n v="10122"/>
    <n v="28"/>
    <n v="127.97"/>
    <n v="15"/>
    <n v="3583.16"/>
    <x v="80"/>
    <n v="759"/>
    <x v="0"/>
    <x v="1"/>
    <n v="148"/>
    <n v="-20.03"/>
    <s v="S18_4721"/>
    <x v="15"/>
    <s v="91.24.4555"/>
    <s v="12, rue des Bouchers"/>
    <s v="Marseille"/>
    <n v="13008"/>
    <s v="France"/>
    <s v="Lebihan"/>
    <s v="Laurence"/>
    <x v="1"/>
  </r>
  <r>
    <n v="10119"/>
    <n v="28"/>
    <n v="70.290000000000006"/>
    <n v="2"/>
    <n v="1968.12"/>
    <x v="81"/>
    <n v="767"/>
    <x v="0"/>
    <x v="3"/>
    <n v="68"/>
    <n v="2.2900000000000063"/>
    <s v="S24_3949"/>
    <x v="3"/>
    <s v="6562-9555"/>
    <s v="Geislweg 14"/>
    <s v="Salzburg"/>
    <n v="5020"/>
    <s v="Austria"/>
    <s v="Pipps"/>
    <s v="Georg"/>
    <x v="0"/>
  </r>
  <r>
    <n v="10119"/>
    <n v="28"/>
    <n v="48.17"/>
    <n v="6"/>
    <n v="1348.76"/>
    <x v="81"/>
    <n v="767"/>
    <x v="0"/>
    <x v="3"/>
    <n v="49"/>
    <n v="-0.82999999999999829"/>
    <s v="S72_1253"/>
    <x v="3"/>
    <s v="6562-9555"/>
    <s v="Geislweg 14"/>
    <s v="Salzburg"/>
    <n v="5020"/>
    <s v="Austria"/>
    <s v="Pipps"/>
    <s v="Georg"/>
    <x v="0"/>
  </r>
  <r>
    <n v="10114"/>
    <n v="28"/>
    <n v="55.73"/>
    <n v="2"/>
    <n v="1560.44"/>
    <x v="129"/>
    <n v="794"/>
    <x v="0"/>
    <x v="2"/>
    <n v="54"/>
    <n v="1.7299999999999969"/>
    <s v="S32_2509"/>
    <x v="58"/>
    <s v="(1) 42.34.2555"/>
    <s v="265, boulevard Charonne"/>
    <s v="Paris"/>
    <n v="75012"/>
    <s v="France"/>
    <s v="Bertrand"/>
    <s v="Marie"/>
    <x v="0"/>
  </r>
  <r>
    <n v="10110"/>
    <n v="28"/>
    <n v="89.27"/>
    <n v="8"/>
    <n v="2499.56"/>
    <x v="82"/>
    <n v="808"/>
    <x v="0"/>
    <x v="0"/>
    <n v="92"/>
    <n v="-2.730000000000004"/>
    <s v="S18_4409"/>
    <x v="17"/>
    <s v="(171) 555-1555"/>
    <s v="Fauntleroy Circus"/>
    <s v="Manchester"/>
    <s v="EC2 5NT"/>
    <s v="UK"/>
    <s v="Ashworth"/>
    <s v="Victoria"/>
    <x v="0"/>
  </r>
  <r>
    <n v="10106"/>
    <n v="28"/>
    <n v="88.63"/>
    <n v="4"/>
    <n v="2481.64"/>
    <x v="207"/>
    <n v="840"/>
    <x v="0"/>
    <x v="3"/>
    <n v="109"/>
    <n v="-20.370000000000005"/>
    <s v="S24_1785"/>
    <x v="20"/>
    <s v="035-640555"/>
    <s v="Via Ludovico il Moro 22"/>
    <s v="Bergamo"/>
    <n v="24100"/>
    <s v="Italy"/>
    <s v="Rovelli"/>
    <s v="Giovanni"/>
    <x v="0"/>
  </r>
  <r>
    <n v="10398"/>
    <n v="29"/>
    <n v="65.599999999999994"/>
    <n v="10"/>
    <n v="1902.4"/>
    <x v="132"/>
    <n v="66"/>
    <x v="0"/>
    <x v="3"/>
    <n v="80"/>
    <n v="-14.400000000000006"/>
    <s v="S700_3167"/>
    <x v="75"/>
    <s v="26.47.1555"/>
    <s v="59 rue de l'Abbaye"/>
    <s v="Reims"/>
    <n v="51100"/>
    <s v="France"/>
    <s v="Henriot"/>
    <s v="Paul"/>
    <x v="0"/>
  </r>
  <r>
    <n v="10392"/>
    <n v="29"/>
    <n v="86.92"/>
    <n v="2"/>
    <n v="2520.6799999999998"/>
    <x v="216"/>
    <n v="86"/>
    <x v="0"/>
    <x v="0"/>
    <n v="104"/>
    <n v="-17.079999999999998"/>
    <s v="S18_3136"/>
    <x v="45"/>
    <s v="7675-3555"/>
    <s v="Kirchgasse 6"/>
    <s v="Graz"/>
    <n v="8010"/>
    <s v="Austria"/>
    <s v="Mendel"/>
    <s v="Roland"/>
    <x v="0"/>
  </r>
  <r>
    <n v="10107"/>
    <n v="29"/>
    <n v="85.1"/>
    <n v="10"/>
    <n v="2467.9"/>
    <x v="176"/>
    <n v="87"/>
    <x v="0"/>
    <x v="2"/>
    <n v="116"/>
    <n v="-30.900000000000006"/>
    <s v="S18_1097"/>
    <x v="13"/>
    <s v="02 9936 8555"/>
    <s v="201 Miller Street"/>
    <s v="North Sydney"/>
    <n v="2060"/>
    <s v="Australia"/>
    <s v="O'Hara"/>
    <s v="Anna"/>
    <x v="0"/>
  </r>
  <r>
    <n v="10386"/>
    <n v="29"/>
    <n v="85.76"/>
    <n v="13"/>
    <n v="2487.04"/>
    <x v="86"/>
    <n v="95"/>
    <x v="4"/>
    <x v="5"/>
    <n v="90"/>
    <n v="-4.2399999999999949"/>
    <s v="S700_2047"/>
    <x v="11"/>
    <s v="(91) 555 94 44"/>
    <s v="C/ Moralzarzal, 86"/>
    <s v="Madrid"/>
    <n v="28034"/>
    <s v="Spain"/>
    <s v="Freyre"/>
    <s v="Diego"/>
    <x v="0"/>
  </r>
  <r>
    <n v="10383"/>
    <n v="29"/>
    <n v="106.45"/>
    <n v="13"/>
    <n v="3087.05"/>
    <x v="87"/>
    <n v="105"/>
    <x v="0"/>
    <x v="2"/>
    <n v="115"/>
    <n v="-8.5499999999999972"/>
    <s v="S50_1392"/>
    <x v="11"/>
    <s v="(91) 555 94 44"/>
    <s v="C/ Moralzarzal, 86"/>
    <s v="Madrid"/>
    <n v="28034"/>
    <s v="Spain"/>
    <s v="Freyre"/>
    <s v="Diego"/>
    <x v="1"/>
  </r>
  <r>
    <n v="10379"/>
    <n v="29"/>
    <n v="176.8"/>
    <n v="5"/>
    <n v="5127.2"/>
    <x v="136"/>
    <n v="117"/>
    <x v="0"/>
    <x v="1"/>
    <n v="132"/>
    <n v="44.800000000000011"/>
    <s v="S18_2870"/>
    <x v="11"/>
    <s v="(91) 555 94 44"/>
    <s v="C/ Moralzarzal, 86"/>
    <s v="Madrid"/>
    <n v="28034"/>
    <s v="Spain"/>
    <s v="Freyre"/>
    <s v="Diego"/>
    <x v="1"/>
  </r>
  <r>
    <n v="10373"/>
    <n v="29"/>
    <n v="137.19"/>
    <n v="1"/>
    <n v="3978.51"/>
    <x v="138"/>
    <n v="126"/>
    <x v="0"/>
    <x v="5"/>
    <n v="54"/>
    <n v="83.19"/>
    <s v="S72_3212"/>
    <x v="37"/>
    <s v="981-443655"/>
    <s v="Torikatu 38"/>
    <s v="Oulu"/>
    <n v="90110"/>
    <s v="Finland"/>
    <s v="Koskitalo"/>
    <s v="Pirkko"/>
    <x v="1"/>
  </r>
  <r>
    <n v="10370"/>
    <n v="29"/>
    <n v="57.53"/>
    <n v="6"/>
    <n v="1668.37"/>
    <x v="15"/>
    <n v="137"/>
    <x v="0"/>
    <x v="2"/>
    <n v="121"/>
    <n v="-63.47"/>
    <s v="S18_4600"/>
    <x v="13"/>
    <s v="02 9936 8555"/>
    <s v="201 Miller Street"/>
    <s v="North Sydney"/>
    <n v="2060"/>
    <s v="Australia"/>
    <s v="O'Hara"/>
    <s v="Anna"/>
    <x v="0"/>
  </r>
  <r>
    <n v="10356"/>
    <n v="29"/>
    <n v="125.18"/>
    <n v="3"/>
    <n v="3630.22"/>
    <x v="142"/>
    <n v="179"/>
    <x v="0"/>
    <x v="0"/>
    <n v="127"/>
    <n v="-1.8199999999999932"/>
    <s v="S18_2325"/>
    <x v="54"/>
    <s v="+33 1 46 62 7555"/>
    <s v="27 rue du Colonel Pierre Avia"/>
    <s v="Paris"/>
    <n v="75508"/>
    <s v="France"/>
    <s v="Da Cunha"/>
    <s v="Daniel"/>
    <x v="1"/>
  </r>
  <r>
    <n v="10350"/>
    <n v="29"/>
    <n v="75.349999999999994"/>
    <n v="12"/>
    <n v="2185.15"/>
    <x v="20"/>
    <n v="186"/>
    <x v="0"/>
    <x v="5"/>
    <n v="72"/>
    <n v="3.3499999999999943"/>
    <s v="S700_2610"/>
    <x v="11"/>
    <s v="(91) 555 94 44"/>
    <s v="C/ Moralzarzal, 86"/>
    <s v="Madrid"/>
    <n v="28034"/>
    <s v="Spain"/>
    <s v="Freyre"/>
    <s v="Diego"/>
    <x v="0"/>
  </r>
  <r>
    <n v="10107"/>
    <n v="29"/>
    <n v="123.67"/>
    <n v="3"/>
    <n v="3586.43"/>
    <x v="91"/>
    <n v="189"/>
    <x v="0"/>
    <x v="2"/>
    <n v="136"/>
    <n v="-12.329999999999998"/>
    <s v="S12_1666"/>
    <x v="38"/>
    <s v="03 9520 4555"/>
    <s v="636 St Kilda Road"/>
    <s v="Melbourne"/>
    <n v="3004"/>
    <s v="Australia"/>
    <s v="Ferguson"/>
    <s v="Peter"/>
    <x v="1"/>
  </r>
  <r>
    <n v="10344"/>
    <n v="29"/>
    <n v="59.53"/>
    <n v="7"/>
    <n v="1726.37"/>
    <x v="21"/>
    <n v="193"/>
    <x v="0"/>
    <x v="1"/>
    <n v="73"/>
    <n v="-13.469999999999999"/>
    <s v="S24_1046"/>
    <x v="15"/>
    <s v="91.24.4555"/>
    <s v="12, rue des Bouchers"/>
    <s v="Marseille"/>
    <n v="13008"/>
    <s v="France"/>
    <s v="Lebihan"/>
    <s v="Laurence"/>
    <x v="0"/>
  </r>
  <r>
    <n v="10343"/>
    <n v="29"/>
    <n v="128.04"/>
    <n v="5"/>
    <n v="3713.16"/>
    <x v="143"/>
    <n v="194"/>
    <x v="0"/>
    <x v="4"/>
    <n v="40"/>
    <n v="88.039999999999992"/>
    <s v="S32_2206"/>
    <x v="75"/>
    <s v="26.47.1555"/>
    <s v="59 rue de l'Abbaye"/>
    <s v="Reims"/>
    <n v="51100"/>
    <s v="France"/>
    <s v="Henriot"/>
    <s v="Paul"/>
    <x v="1"/>
  </r>
  <r>
    <n v="10340"/>
    <n v="29"/>
    <n v="141.19"/>
    <n v="6"/>
    <n v="4094.51"/>
    <x v="143"/>
    <n v="194"/>
    <x v="0"/>
    <x v="3"/>
    <n v="118"/>
    <n v="23.189999999999998"/>
    <s v="S700_2834"/>
    <x v="80"/>
    <s v="(93) 203 4555"/>
    <s v="Rambla de CataluÂ¤a, 23"/>
    <s v="Barcelona"/>
    <n v="8022"/>
    <s v="Spain"/>
    <s v="Saavedra"/>
    <s v="Eduardo"/>
    <x v="1"/>
  </r>
  <r>
    <n v="10339"/>
    <n v="29"/>
    <n v="99.69"/>
    <n v="14"/>
    <n v="2891.01"/>
    <x v="92"/>
    <n v="195"/>
    <x v="0"/>
    <x v="0"/>
    <n v="65"/>
    <n v="34.69"/>
    <s v="S24_3420"/>
    <x v="8"/>
    <s v="+81 3 3584 0555"/>
    <s v="2-2-8 Roppongi"/>
    <s v="Minato-ku"/>
    <s v="106-0032"/>
    <s v="Japan"/>
    <s v="Shimamura"/>
    <s v="Akiko"/>
    <x v="0"/>
  </r>
  <r>
    <n v="10337"/>
    <n v="29"/>
    <n v="155.11000000000001"/>
    <n v="2"/>
    <n v="4498.1899999999996"/>
    <x v="93"/>
    <n v="197"/>
    <x v="0"/>
    <x v="0"/>
    <n v="87"/>
    <n v="68.110000000000014"/>
    <s v="S18_4522"/>
    <x v="57"/>
    <n v="2125558493"/>
    <s v="5905 Pompton St."/>
    <s v="NYC"/>
    <n v="10022"/>
    <s v="USA"/>
    <s v="Hernandez"/>
    <s v="Maria"/>
    <x v="1"/>
  </r>
  <r>
    <n v="10337"/>
    <n v="29"/>
    <n v="71.97"/>
    <n v="4"/>
    <n v="2087.13"/>
    <x v="93"/>
    <n v="197"/>
    <x v="0"/>
    <x v="5"/>
    <n v="122"/>
    <n v="-50.03"/>
    <s v="S24_2011"/>
    <x v="57"/>
    <n v="2125558493"/>
    <s v="5905 Pompton St."/>
    <s v="NYC"/>
    <n v="10022"/>
    <s v="USA"/>
    <s v="Hernandez"/>
    <s v="Maria"/>
    <x v="0"/>
  </r>
  <r>
    <n v="10330"/>
    <n v="29"/>
    <n v="69.63"/>
    <n v="2"/>
    <n v="2019.27"/>
    <x v="217"/>
    <n v="202"/>
    <x v="0"/>
    <x v="4"/>
    <n v="62"/>
    <n v="7.6299999999999955"/>
    <s v="S18_3782"/>
    <x v="86"/>
    <s v="+63 2 555 3587"/>
    <s v="15 McCallum Street - NatWest Center #13-03"/>
    <s v="Makati City"/>
    <s v="1227 MM"/>
    <s v="Philippines"/>
    <s v="Cruz"/>
    <s v="Arnold"/>
    <x v="0"/>
  </r>
  <r>
    <n v="10329"/>
    <n v="29"/>
    <n v="101.89"/>
    <n v="9"/>
    <n v="2954.81"/>
    <x v="24"/>
    <n v="203"/>
    <x v="0"/>
    <x v="1"/>
    <n v="77"/>
    <n v="24.89"/>
    <s v="S18_1889"/>
    <x v="19"/>
    <n v="2125557818"/>
    <s v="897 Long Airport Avenue"/>
    <s v="NYC"/>
    <n v="10022"/>
    <s v="USA"/>
    <s v="Yu"/>
    <s v="Kwai"/>
    <x v="0"/>
  </r>
  <r>
    <n v="10319"/>
    <n v="29"/>
    <n v="38.22"/>
    <n v="5"/>
    <n v="1108.3800000000001"/>
    <x v="144"/>
    <n v="215"/>
    <x v="0"/>
    <x v="4"/>
    <n v="40"/>
    <n v="-1.7800000000000011"/>
    <s v="S32_2206"/>
    <x v="78"/>
    <n v="2125551957"/>
    <s v="5290 North Pendale Street"/>
    <s v="NYC"/>
    <n v="10022"/>
    <s v="USA"/>
    <s v="Kuo"/>
    <s v="Kee"/>
    <x v="0"/>
  </r>
  <r>
    <n v="10348"/>
    <n v="29"/>
    <n v="245.2"/>
    <n v="6"/>
    <n v="7110.8"/>
    <x v="95"/>
    <n v="217"/>
    <x v="0"/>
    <x v="0"/>
    <n v="50"/>
    <n v="195.2"/>
    <s v="S18_4668"/>
    <x v="40"/>
    <s v="(91) 555 22 82"/>
    <s v="C/ Araquil, 67"/>
    <s v="Madrid"/>
    <n v="28023"/>
    <s v="Spain"/>
    <s v="Sommer"/>
    <s v="MartÂ¡n"/>
    <x v="2"/>
  </r>
  <r>
    <n v="10313"/>
    <n v="29"/>
    <n v="117.82"/>
    <n v="2"/>
    <n v="3416.78"/>
    <x v="30"/>
    <n v="227"/>
    <x v="0"/>
    <x v="2"/>
    <n v="122"/>
    <n v="-4.1800000000000068"/>
    <s v="S18_2319"/>
    <x v="60"/>
    <s v="(604) 555-3392"/>
    <s v="1900 Oak St."/>
    <s v="Vancouver"/>
    <s v="V3F 2K1"/>
    <s v="Canada"/>
    <s v="Tannamuri"/>
    <s v="Yoshi"/>
    <x v="1"/>
  </r>
  <r>
    <n v="10314"/>
    <n v="29"/>
    <n v="145.06"/>
    <n v="8"/>
    <n v="4206.74"/>
    <x v="30"/>
    <n v="227"/>
    <x v="0"/>
    <x v="1"/>
    <n v="143"/>
    <n v="2.0600000000000023"/>
    <s v="S18_4027"/>
    <x v="24"/>
    <s v="86 21 3555"/>
    <s v="Smagsloget 45"/>
    <s v="Aaarhus"/>
    <n v="8200"/>
    <s v="Denmark"/>
    <s v="Ibsen"/>
    <s v="Palle"/>
    <x v="1"/>
  </r>
  <r>
    <n v="10311"/>
    <n v="29"/>
    <n v="100.8"/>
    <n v="9"/>
    <n v="2923.2"/>
    <x v="31"/>
    <n v="233"/>
    <x v="0"/>
    <x v="1"/>
    <n v="124"/>
    <n v="-23.200000000000003"/>
    <s v="S18_1589"/>
    <x v="11"/>
    <s v="(91) 555 94 44"/>
    <s v="C/ Moralzarzal, 86"/>
    <s v="Madrid"/>
    <n v="28034"/>
    <s v="Spain"/>
    <s v="Freyre"/>
    <s v="Diego"/>
    <x v="0"/>
  </r>
  <r>
    <n v="10306"/>
    <n v="29"/>
    <n v="110.6"/>
    <n v="7"/>
    <n v="3207.4"/>
    <x v="33"/>
    <n v="235"/>
    <x v="0"/>
    <x v="5"/>
    <n v="122"/>
    <n v="-11.400000000000006"/>
    <s v="S24_2011"/>
    <x v="17"/>
    <s v="(171) 555-1555"/>
    <s v="Fauntleroy Circus"/>
    <s v="Manchester"/>
    <s v="EC2 5NT"/>
    <s v="UK"/>
    <s v="Ashworth"/>
    <s v="Victoria"/>
    <x v="1"/>
  </r>
  <r>
    <n v="10107"/>
    <n v="29"/>
    <n v="230.46"/>
    <n v="11"/>
    <n v="6683.34"/>
    <x v="163"/>
    <n v="250"/>
    <x v="0"/>
    <x v="4"/>
    <n v="193"/>
    <n v="37.460000000000008"/>
    <s v="S10_4698"/>
    <x v="48"/>
    <s v="90-224 8555"/>
    <s v="Keskuskatu 45"/>
    <s v="Helsinki"/>
    <n v="21240"/>
    <s v="Finland"/>
    <s v="Karttunen"/>
    <s v="Matti"/>
    <x v="1"/>
  </r>
  <r>
    <n v="10293"/>
    <n v="29"/>
    <n v="71.89"/>
    <n v="5"/>
    <n v="2084.81"/>
    <x v="97"/>
    <n v="271"/>
    <x v="0"/>
    <x v="5"/>
    <n v="86"/>
    <n v="-14.11"/>
    <s v="S700_1938"/>
    <x v="32"/>
    <s v="011-4988555"/>
    <s v="Via Monte Bianco 34"/>
    <s v="Torino"/>
    <n v="10100"/>
    <s v="Italy"/>
    <s v="Accorti"/>
    <s v="Paolo"/>
    <x v="0"/>
  </r>
  <r>
    <n v="10291"/>
    <n v="29"/>
    <n v="51.82"/>
    <n v="9"/>
    <n v="1502.78"/>
    <x v="98"/>
    <n v="272"/>
    <x v="0"/>
    <x v="0"/>
    <n v="50"/>
    <n v="1.8200000000000003"/>
    <s v="S18_4668"/>
    <x v="47"/>
    <s v="0695-34 6555"/>
    <s v="?kergatan 24"/>
    <s v="Boras"/>
    <s v="S-844 67"/>
    <s v="Sweden"/>
    <s v="Larsson"/>
    <s v="Maria"/>
    <x v="0"/>
  </r>
  <r>
    <n v="10288"/>
    <n v="29"/>
    <n v="38.17"/>
    <n v="1"/>
    <n v="1106.93"/>
    <x v="35"/>
    <n v="279"/>
    <x v="0"/>
    <x v="0"/>
    <n v="33"/>
    <n v="5.1700000000000017"/>
    <s v="S24_1937"/>
    <x v="0"/>
    <s v="+65 224 1555"/>
    <s v="Village Close - 106 Linden Road Sandown"/>
    <s v="Singapore"/>
    <n v="69045"/>
    <s v="Singapore"/>
    <s v="Victorino"/>
    <s v="Wendy"/>
    <x v="0"/>
  </r>
  <r>
    <n v="10282"/>
    <n v="29"/>
    <n v="46.82"/>
    <n v="11"/>
    <n v="1357.78"/>
    <x v="38"/>
    <n v="290"/>
    <x v="0"/>
    <x v="1"/>
    <n v="57"/>
    <n v="-10.18"/>
    <s v="S24_1444"/>
    <x v="12"/>
    <n v="4155551450"/>
    <s v="5677 Strong St."/>
    <s v="San Rafael"/>
    <n v="97562"/>
    <s v="USA"/>
    <s v="Nelson"/>
    <s v="Valarie"/>
    <x v="0"/>
  </r>
  <r>
    <n v="10281"/>
    <n v="29"/>
    <n v="57.73"/>
    <n v="7"/>
    <n v="1674.17"/>
    <x v="39"/>
    <n v="291"/>
    <x v="0"/>
    <x v="2"/>
    <n v="60"/>
    <n v="-2.2700000000000031"/>
    <s v="S18_2432"/>
    <x v="31"/>
    <n v="2155551555"/>
    <s v="7586 Pompton St."/>
    <s v="Allentown"/>
    <n v="70267"/>
    <s v="USA"/>
    <s v="Yu"/>
    <s v="Kyung"/>
    <x v="0"/>
  </r>
  <r>
    <n v="10281"/>
    <n v="29"/>
    <n v="82.83"/>
    <n v="8"/>
    <n v="2402.0700000000002"/>
    <x v="39"/>
    <n v="291"/>
    <x v="0"/>
    <x v="2"/>
    <n v="96"/>
    <n v="-13.170000000000002"/>
    <s v="S32_1268"/>
    <x v="31"/>
    <n v="2155551555"/>
    <s v="7586 Pompton St."/>
    <s v="Allentown"/>
    <n v="70267"/>
    <s v="USA"/>
    <s v="Yu"/>
    <s v="Kyung"/>
    <x v="0"/>
  </r>
  <r>
    <n v="10280"/>
    <n v="29"/>
    <n v="103.67"/>
    <n v="4"/>
    <n v="3006.43"/>
    <x v="40"/>
    <n v="293"/>
    <x v="0"/>
    <x v="0"/>
    <n v="104"/>
    <n v="-0.32999999999999829"/>
    <s v="S18_3136"/>
    <x v="32"/>
    <s v="011-4988555"/>
    <s v="Via Monte Bianco 34"/>
    <s v="Torino"/>
    <n v="10100"/>
    <s v="Italy"/>
    <s v="Accorti"/>
    <s v="Paolo"/>
    <x v="1"/>
  </r>
  <r>
    <n v="10278"/>
    <n v="29"/>
    <n v="90.86"/>
    <n v="10"/>
    <n v="2634.94"/>
    <x v="165"/>
    <n v="304"/>
    <x v="0"/>
    <x v="1"/>
    <n v="77"/>
    <n v="13.86"/>
    <s v="S18_1889"/>
    <x v="73"/>
    <n v="7025551838"/>
    <s v="8489 Strong St."/>
    <s v="Las Vegas"/>
    <n v="83030"/>
    <s v="USA"/>
    <s v="King"/>
    <s v="Sue"/>
    <x v="0"/>
  </r>
  <r>
    <n v="10278"/>
    <n v="29"/>
    <n v="129.44999999999999"/>
    <n v="5"/>
    <n v="3754.05"/>
    <x v="165"/>
    <n v="304"/>
    <x v="0"/>
    <x v="1"/>
    <n v="142"/>
    <n v="-12.550000000000011"/>
    <s v="S18_1984"/>
    <x v="73"/>
    <n v="7025551838"/>
    <s v="8489 Strong St."/>
    <s v="Las Vegas"/>
    <n v="83030"/>
    <s v="USA"/>
    <s v="King"/>
    <s v="Sue"/>
    <x v="1"/>
  </r>
  <r>
    <n v="10266"/>
    <n v="29"/>
    <n v="165.95"/>
    <n v="7"/>
    <n v="4812.55"/>
    <x v="43"/>
    <n v="335"/>
    <x v="0"/>
    <x v="1"/>
    <n v="169"/>
    <n v="-3.0500000000000114"/>
    <s v="S18_3232"/>
    <x v="7"/>
    <s v="0522-556555"/>
    <s v="Strada Provinciale 124"/>
    <s v="Reggio Emilia"/>
    <n v="42100"/>
    <s v="Italy"/>
    <s v="Moroni"/>
    <s v="Maurizio"/>
    <x v="1"/>
  </r>
  <r>
    <n v="10261"/>
    <n v="29"/>
    <n v="50.78"/>
    <n v="7"/>
    <n v="1472.62"/>
    <x v="45"/>
    <n v="354"/>
    <x v="0"/>
    <x v="5"/>
    <n v="54"/>
    <n v="-3.2199999999999989"/>
    <s v="S72_3212"/>
    <x v="34"/>
    <s v="(514) 555-8054"/>
    <s v="43 rue St. Laurent"/>
    <s v="Montreal"/>
    <s v="H1J 1C3"/>
    <s v="Canada"/>
    <s v="Fresnisre"/>
    <s v="Jean"/>
    <x v="0"/>
  </r>
  <r>
    <n v="10259"/>
    <n v="29"/>
    <n v="105.33"/>
    <n v="2"/>
    <n v="3054.57"/>
    <x v="46"/>
    <n v="356"/>
    <x v="0"/>
    <x v="2"/>
    <n v="115"/>
    <n v="-9.6700000000000017"/>
    <s v="S50_1392"/>
    <x v="0"/>
    <s v="+65 224 1555"/>
    <s v="Village Close - 106 Linden Road Sandown"/>
    <s v="Singapore"/>
    <n v="69045"/>
    <s v="Singapore"/>
    <s v="Victorino"/>
    <s v="Wendy"/>
    <x v="1"/>
  </r>
  <r>
    <n v="10256"/>
    <n v="29"/>
    <n v="51.75"/>
    <n v="1"/>
    <n v="1500.75"/>
    <x v="218"/>
    <n v="363"/>
    <x v="0"/>
    <x v="0"/>
    <n v="53"/>
    <n v="-1.25"/>
    <s v="S18_1367"/>
    <x v="21"/>
    <s v="31 12 3555"/>
    <s v="Vinb'ltet 34"/>
    <s v="Kobenhavn"/>
    <n v="1734"/>
    <s v="Denmark"/>
    <s v="Petersen"/>
    <s v="Jytte"/>
    <x v="0"/>
  </r>
  <r>
    <n v="10251"/>
    <n v="29"/>
    <n v="61.18"/>
    <n v="6"/>
    <n v="1774.22"/>
    <x v="200"/>
    <n v="384"/>
    <x v="0"/>
    <x v="4"/>
    <n v="60"/>
    <n v="1.1799999999999997"/>
    <s v="S18_2625"/>
    <x v="5"/>
    <n v="2015559350"/>
    <s v="7476 Moss Rd."/>
    <s v="Newark"/>
    <n v="94019"/>
    <s v="USA"/>
    <s v="Brown"/>
    <s v="William"/>
    <x v="0"/>
  </r>
  <r>
    <n v="10246"/>
    <n v="29"/>
    <n v="121.4"/>
    <n v="10"/>
    <n v="3520.6"/>
    <x v="147"/>
    <n v="397"/>
    <x v="0"/>
    <x v="2"/>
    <n v="127"/>
    <n v="-5.5999999999999943"/>
    <s v="S24_2300"/>
    <x v="11"/>
    <s v="(91) 555 94 44"/>
    <s v="C/ Moralzarzal, 86"/>
    <s v="Madrid"/>
    <n v="28034"/>
    <s v="Spain"/>
    <s v="Freyre"/>
    <s v="Diego"/>
    <x v="1"/>
  </r>
  <r>
    <n v="10107"/>
    <n v="29"/>
    <n v="119"/>
    <n v="8"/>
    <n v="3451"/>
    <x v="104"/>
    <n v="398"/>
    <x v="0"/>
    <x v="2"/>
    <n v="116"/>
    <n v="3"/>
    <s v="S18_1097"/>
    <x v="64"/>
    <n v="2035559545"/>
    <s v="567 North Pendale Street"/>
    <s v="New Haven"/>
    <n v="97823"/>
    <s v="USA"/>
    <s v="Murphy"/>
    <s v="Leslie"/>
    <x v="1"/>
  </r>
  <r>
    <n v="10244"/>
    <n v="29"/>
    <n v="115.19"/>
    <n v="2"/>
    <n v="3340.51"/>
    <x v="50"/>
    <n v="401"/>
    <x v="0"/>
    <x v="0"/>
    <n v="104"/>
    <n v="11.189999999999998"/>
    <s v="S18_3136"/>
    <x v="11"/>
    <s v="(91) 555 94 44"/>
    <s v="C/ Moralzarzal, 86"/>
    <s v="Madrid"/>
    <n v="28034"/>
    <s v="Spain"/>
    <s v="Freyre"/>
    <s v="Diego"/>
    <x v="1"/>
  </r>
  <r>
    <n v="10239"/>
    <n v="29"/>
    <n v="154.47"/>
    <n v="3"/>
    <n v="4479.63"/>
    <x v="51"/>
    <n v="418"/>
    <x v="0"/>
    <x v="1"/>
    <n v="140"/>
    <n v="14.469999999999999"/>
    <s v="S24_3856"/>
    <x v="37"/>
    <s v="981-443655"/>
    <s v="Torikatu 38"/>
    <s v="Oulu"/>
    <n v="90110"/>
    <s v="Finland"/>
    <s v="Koskitalo"/>
    <s v="Pirkko"/>
    <x v="1"/>
  </r>
  <r>
    <n v="10107"/>
    <n v="29"/>
    <n v="109.22"/>
    <n v="1"/>
    <n v="3167.38"/>
    <x v="52"/>
    <n v="421"/>
    <x v="0"/>
    <x v="1"/>
    <n v="117"/>
    <n v="-7.7800000000000011"/>
    <s v="S12_3380"/>
    <x v="21"/>
    <s v="31 12 3555"/>
    <s v="Vinb'ltet 34"/>
    <s v="Kobenhavn"/>
    <n v="1734"/>
    <s v="Denmark"/>
    <s v="Petersen"/>
    <s v="Jytte"/>
    <x v="1"/>
  </r>
  <r>
    <n v="10233"/>
    <n v="29"/>
    <n v="82.4"/>
    <n v="1"/>
    <n v="2389.6"/>
    <x v="219"/>
    <n v="432"/>
    <x v="0"/>
    <x v="5"/>
    <n v="72"/>
    <n v="10.400000000000006"/>
    <s v="S700_2610"/>
    <x v="5"/>
    <n v="2015559350"/>
    <s v="7476 Moss Rd."/>
    <s v="Newark"/>
    <n v="94019"/>
    <s v="USA"/>
    <s v="Brown"/>
    <s v="William"/>
    <x v="0"/>
  </r>
  <r>
    <n v="10107"/>
    <n v="29"/>
    <n v="222.87"/>
    <n v="2"/>
    <n v="6463.23"/>
    <x v="185"/>
    <n v="451"/>
    <x v="0"/>
    <x v="1"/>
    <n v="214"/>
    <n v="8.8700000000000045"/>
    <s v="S10_1949"/>
    <x v="36"/>
    <n v="6175555555"/>
    <s v="4658 Baden Av."/>
    <s v="Cambridge"/>
    <n v="51247"/>
    <s v="USA"/>
    <s v="Tseng"/>
    <s v="Kyung"/>
    <x v="1"/>
  </r>
  <r>
    <n v="10227"/>
    <n v="29"/>
    <n v="192.38"/>
    <n v="4"/>
    <n v="5579.02"/>
    <x v="186"/>
    <n v="459"/>
    <x v="0"/>
    <x v="0"/>
    <n v="168"/>
    <n v="24.379999999999995"/>
    <s v="S18_2795"/>
    <x v="41"/>
    <s v="78.32.5555"/>
    <s v="2, rue du Commerce"/>
    <s v="Lyon"/>
    <n v="69004"/>
    <s v="France"/>
    <s v="Saveley"/>
    <s v="Mary"/>
    <x v="1"/>
  </r>
  <r>
    <n v="10223"/>
    <n v="29"/>
    <n v="110.34"/>
    <n v="8"/>
    <n v="3199.86"/>
    <x v="54"/>
    <n v="472"/>
    <x v="0"/>
    <x v="3"/>
    <n v="118"/>
    <n v="-7.6599999999999966"/>
    <s v="S700_2834"/>
    <x v="38"/>
    <s v="03 9520 4555"/>
    <s v="636 St Kilda Road"/>
    <s v="Melbourne"/>
    <n v="3004"/>
    <s v="Australia"/>
    <s v="Ferguson"/>
    <s v="Peter"/>
    <x v="1"/>
  </r>
  <r>
    <n v="10212"/>
    <n v="29"/>
    <n v="144.37"/>
    <n v="10"/>
    <n v="4186.7299999999996"/>
    <x v="57"/>
    <n v="506"/>
    <x v="0"/>
    <x v="1"/>
    <n v="141"/>
    <n v="3.3700000000000045"/>
    <s v="S18_1129"/>
    <x v="11"/>
    <s v="(91) 555 94 44"/>
    <s v="C/ Moralzarzal, 86"/>
    <s v="Madrid"/>
    <n v="28034"/>
    <s v="Spain"/>
    <s v="Freyre"/>
    <s v="Diego"/>
    <x v="1"/>
  </r>
  <r>
    <n v="10210"/>
    <n v="29"/>
    <n v="69.599999999999994"/>
    <n v="16"/>
    <n v="2018.4"/>
    <x v="111"/>
    <n v="510"/>
    <x v="0"/>
    <x v="3"/>
    <n v="68"/>
    <n v="1.5999999999999943"/>
    <s v="S24_3949"/>
    <x v="67"/>
    <s v="+81 06 6342 5555"/>
    <s v="Dojima Avanza 4F, 1-6-20 Dojima, Kita-ku"/>
    <s v="Osaka"/>
    <s v="530-0003"/>
    <s v="Japan"/>
    <s v="Kentary"/>
    <s v="Mory"/>
    <x v="0"/>
  </r>
  <r>
    <n v="10204"/>
    <n v="29"/>
    <n v="85.59"/>
    <n v="5"/>
    <n v="2482.11"/>
    <x v="59"/>
    <n v="551"/>
    <x v="0"/>
    <x v="0"/>
    <n v="92"/>
    <n v="-6.4099999999999966"/>
    <s v="S18_4409"/>
    <x v="42"/>
    <n v="2125557413"/>
    <s v="4092 Furth Circle"/>
    <s v="NYC"/>
    <n v="10022"/>
    <s v="USA"/>
    <s v="Young"/>
    <s v="Jeff"/>
    <x v="0"/>
  </r>
  <r>
    <n v="10199"/>
    <n v="29"/>
    <n v="38.4"/>
    <n v="1"/>
    <n v="1113.5999999999999"/>
    <x v="220"/>
    <n v="552"/>
    <x v="0"/>
    <x v="0"/>
    <n v="43"/>
    <n v="-4.6000000000000014"/>
    <s v="S50_1341"/>
    <x v="87"/>
    <n v="3105553722"/>
    <s v="3675 Furth Circle"/>
    <s v="Burbank"/>
    <n v="94019"/>
    <s v="USA"/>
    <s v="Thompson"/>
    <s v="Steve"/>
    <x v="0"/>
  </r>
  <r>
    <n v="10197"/>
    <n v="29"/>
    <n v="41.71"/>
    <n v="1"/>
    <n v="1209.5899999999999"/>
    <x v="151"/>
    <n v="557"/>
    <x v="0"/>
    <x v="3"/>
    <n v="49"/>
    <n v="-7.2899999999999991"/>
    <s v="S72_1253"/>
    <x v="80"/>
    <s v="(93) 203 4555"/>
    <s v="Rambla de CataluÂ¤a, 23"/>
    <s v="Barcelona"/>
    <n v="8022"/>
    <s v="Spain"/>
    <s v="Saavedra"/>
    <s v="Eduardo"/>
    <x v="0"/>
  </r>
  <r>
    <n v="10192"/>
    <n v="29"/>
    <n v="146.84"/>
    <n v="7"/>
    <n v="4258.3599999999997"/>
    <x v="114"/>
    <n v="563"/>
    <x v="0"/>
    <x v="1"/>
    <n v="124"/>
    <n v="22.840000000000003"/>
    <s v="S18_1589"/>
    <x v="23"/>
    <n v="6035558647"/>
    <s v="2304 Long Airport Avenue"/>
    <s v="Nashua"/>
    <n v="62005"/>
    <s v="USA"/>
    <s v="Young"/>
    <s v="Valarie"/>
    <x v="1"/>
  </r>
  <r>
    <n v="10188"/>
    <n v="29"/>
    <n v="136.44999999999999"/>
    <n v="8"/>
    <n v="3957.05"/>
    <x v="192"/>
    <n v="565"/>
    <x v="0"/>
    <x v="3"/>
    <n v="118"/>
    <n v="18.449999999999989"/>
    <s v="S700_2834"/>
    <x v="44"/>
    <s v="+47 2267 3215"/>
    <s v="Drammen 121, PR 744 Sentrum"/>
    <s v="Bergen"/>
    <s v="N 5804"/>
    <s v="Norway"/>
    <s v="Oeztan"/>
    <s v="Veysel"/>
    <x v="1"/>
  </r>
  <r>
    <n v="10107"/>
    <n v="29"/>
    <n v="86.13"/>
    <n v="9"/>
    <n v="2497.77"/>
    <x v="116"/>
    <n v="572"/>
    <x v="0"/>
    <x v="4"/>
    <n v="95"/>
    <n v="-8.8700000000000045"/>
    <s v="S10_1678"/>
    <x v="70"/>
    <s v="20.16.1555"/>
    <s v="184, chausse de Tournai"/>
    <s v="Lille"/>
    <n v="59000"/>
    <s v="France"/>
    <s v="Rance"/>
    <s v="Martine"/>
    <x v="0"/>
  </r>
  <r>
    <n v="10177"/>
    <n v="29"/>
    <n v="105.88"/>
    <n v="11"/>
    <n v="3070.52"/>
    <x v="168"/>
    <n v="576"/>
    <x v="0"/>
    <x v="6"/>
    <n v="100"/>
    <n v="5.8799999999999955"/>
    <s v="S18_3259"/>
    <x v="82"/>
    <s v="+34 913 728 555"/>
    <s v="Merchants House, 27-30 Merchant's Quay"/>
    <s v="Madrid"/>
    <n v="28023"/>
    <s v="Spain"/>
    <s v="Fernandez"/>
    <s v="Jesus"/>
    <x v="1"/>
  </r>
  <r>
    <n v="10175"/>
    <n v="29"/>
    <n v="152.41"/>
    <n v="5"/>
    <n v="4419.8900000000003"/>
    <x v="63"/>
    <n v="577"/>
    <x v="0"/>
    <x v="1"/>
    <n v="169"/>
    <n v="-16.590000000000003"/>
    <s v="S18_3232"/>
    <x v="14"/>
    <s v="(171) 555-0297"/>
    <s v="35 King George"/>
    <s v="London"/>
    <s v="WX3 6FW"/>
    <s v="UK"/>
    <s v="Brown"/>
    <s v="Ann"/>
    <x v="1"/>
  </r>
  <r>
    <n v="10176"/>
    <n v="29"/>
    <n v="100.54"/>
    <n v="7"/>
    <n v="2915.66"/>
    <x v="63"/>
    <n v="577"/>
    <x v="0"/>
    <x v="1"/>
    <n v="118"/>
    <n v="-17.459999999999994"/>
    <s v="S24_4048"/>
    <x v="7"/>
    <s v="0522-556555"/>
    <s v="Strada Provinciale 124"/>
    <s v="Reggio Emilia"/>
    <n v="42100"/>
    <s v="Italy"/>
    <s v="Moroni"/>
    <s v="Maurizio"/>
    <x v="0"/>
  </r>
  <r>
    <n v="10175"/>
    <n v="29"/>
    <n v="74.98"/>
    <n v="12"/>
    <n v="2174.42"/>
    <x v="63"/>
    <n v="577"/>
    <x v="0"/>
    <x v="2"/>
    <n v="64"/>
    <n v="10.980000000000004"/>
    <s v="S32_3522"/>
    <x v="14"/>
    <s v="(171) 555-0297"/>
    <s v="35 King George"/>
    <s v="London"/>
    <s v="WX3 6FW"/>
    <s v="UK"/>
    <s v="Brown"/>
    <s v="Ann"/>
    <x v="0"/>
  </r>
  <r>
    <n v="10173"/>
    <n v="29"/>
    <n v="95.24"/>
    <n v="4"/>
    <n v="2761.96"/>
    <x v="118"/>
    <n v="578"/>
    <x v="0"/>
    <x v="0"/>
    <n v="99"/>
    <n v="-3.7600000000000051"/>
    <s v="S18_3320"/>
    <x v="20"/>
    <s v="035-640555"/>
    <s v="Via Ludovico il Moro 22"/>
    <s v="Bergamo"/>
    <n v="24100"/>
    <s v="Italy"/>
    <s v="Rovelli"/>
    <s v="Giovanni"/>
    <x v="0"/>
  </r>
  <r>
    <n v="10168"/>
    <n v="29"/>
    <n v="75.41"/>
    <n v="6"/>
    <n v="2186.89"/>
    <x v="65"/>
    <n v="586"/>
    <x v="0"/>
    <x v="4"/>
    <n v="76"/>
    <n v="-0.59000000000000341"/>
    <s v="S24_2000"/>
    <x v="46"/>
    <n v="6505556809"/>
    <s v="9408 Furth Circle"/>
    <s v="Burlingame"/>
    <n v="94217"/>
    <s v="USA"/>
    <s v="Hirano"/>
    <s v="Juri"/>
    <x v="0"/>
  </r>
  <r>
    <n v="10167"/>
    <n v="29"/>
    <n v="83.86"/>
    <n v="8"/>
    <n v="2431.94"/>
    <x v="66"/>
    <n v="591"/>
    <x v="5"/>
    <x v="0"/>
    <n v="83"/>
    <n v="0.85999999999999943"/>
    <s v="S24_3816"/>
    <x v="47"/>
    <s v="0695-34 6555"/>
    <s v="?kergatan 24"/>
    <s v="Boras"/>
    <s v="S-844 67"/>
    <s v="Sweden"/>
    <s v="Larsson"/>
    <s v="Maria"/>
    <x v="0"/>
  </r>
  <r>
    <n v="10167"/>
    <n v="29"/>
    <n v="101.38"/>
    <n v="5"/>
    <n v="2940.02"/>
    <x v="66"/>
    <n v="591"/>
    <x v="5"/>
    <x v="5"/>
    <n v="90"/>
    <n v="11.379999999999995"/>
    <s v="S700_2047"/>
    <x v="47"/>
    <s v="0695-34 6555"/>
    <s v="?kergatan 24"/>
    <s v="Boras"/>
    <s v="S-844 67"/>
    <s v="Sweden"/>
    <s v="Larsson"/>
    <s v="Maria"/>
    <x v="0"/>
  </r>
  <r>
    <n v="10165"/>
    <n v="29"/>
    <n v="173.55"/>
    <n v="11"/>
    <n v="5032.95"/>
    <x v="188"/>
    <n v="592"/>
    <x v="0"/>
    <x v="1"/>
    <n v="163"/>
    <n v="10.550000000000011"/>
    <s v="S18_2238"/>
    <x v="49"/>
    <s v="+65 221 7555"/>
    <s v="Bronz Sok., Bronz Apt. 3/6 Tesvikiye"/>
    <s v="Singapore"/>
    <n v="79903"/>
    <s v="Singapore"/>
    <s v="Natividad"/>
    <s v="Eric"/>
    <x v="1"/>
  </r>
  <r>
    <n v="10166"/>
    <n v="29"/>
    <n v="103.93"/>
    <n v="3"/>
    <n v="3013.97"/>
    <x v="119"/>
    <n v="593"/>
    <x v="0"/>
    <x v="5"/>
    <n v="86"/>
    <n v="17.930000000000007"/>
    <s v="S700_1938"/>
    <x v="55"/>
    <n v="5085552555"/>
    <s v="1785 First Street"/>
    <s v="New Bedford"/>
    <n v="50553"/>
    <s v="USA"/>
    <s v="Benitez"/>
    <s v="Violeta"/>
    <x v="1"/>
  </r>
  <r>
    <n v="10155"/>
    <n v="29"/>
    <n v="124.93"/>
    <n v="10"/>
    <n v="3622.97"/>
    <x v="69"/>
    <n v="608"/>
    <x v="0"/>
    <x v="0"/>
    <n v="105"/>
    <n v="19.930000000000007"/>
    <s v="S18_3856"/>
    <x v="48"/>
    <s v="90-224 8555"/>
    <s v="Keskuskatu 45"/>
    <s v="Helsinki"/>
    <n v="21240"/>
    <s v="Finland"/>
    <s v="Karttunen"/>
    <s v="Matti"/>
    <x v="1"/>
  </r>
  <r>
    <n v="10107"/>
    <n v="29"/>
    <n v="137.4"/>
    <n v="3"/>
    <n v="3984.6"/>
    <x v="154"/>
    <n v="610"/>
    <x v="0"/>
    <x v="1"/>
    <n v="117"/>
    <n v="20.400000000000006"/>
    <s v="S12_3380"/>
    <x v="81"/>
    <s v="+49 69 66 90 2555"/>
    <s v="Lyonerstr. 34"/>
    <s v="Frankfurt"/>
    <n v="60528"/>
    <s v="Germany"/>
    <s v="Keitel"/>
    <s v="Roland"/>
    <x v="1"/>
  </r>
  <r>
    <n v="10153"/>
    <n v="29"/>
    <n v="88.74"/>
    <n v="9"/>
    <n v="2573.46"/>
    <x v="70"/>
    <n v="617"/>
    <x v="0"/>
    <x v="6"/>
    <n v="100"/>
    <n v="-11.260000000000005"/>
    <s v="S18_3259"/>
    <x v="11"/>
    <s v="(91) 555 94 44"/>
    <s v="C/ Moralzarzal, 86"/>
    <s v="Madrid"/>
    <n v="28034"/>
    <s v="Spain"/>
    <s v="Freyre"/>
    <s v="Diego"/>
    <x v="0"/>
  </r>
  <r>
    <n v="10148"/>
    <n v="29"/>
    <n v="81.25"/>
    <n v="2"/>
    <n v="2356.25"/>
    <x v="122"/>
    <n v="634"/>
    <x v="0"/>
    <x v="1"/>
    <n v="71"/>
    <n v="10.25"/>
    <s v="S18_4933"/>
    <x v="13"/>
    <s v="02 9936 8555"/>
    <s v="201 Miller Street"/>
    <s v="North Sydney"/>
    <n v="2060"/>
    <s v="Australia"/>
    <s v="O'Hara"/>
    <s v="Anna"/>
    <x v="0"/>
  </r>
  <r>
    <n v="10146"/>
    <n v="29"/>
    <n v="153.26"/>
    <n v="1"/>
    <n v="4444.54"/>
    <x v="221"/>
    <n v="642"/>
    <x v="0"/>
    <x v="1"/>
    <n v="148"/>
    <n v="5.2599999999999909"/>
    <s v="S18_4721"/>
    <x v="72"/>
    <n v="2035554407"/>
    <s v="2440 Pompton St."/>
    <s v="Glendale"/>
    <n v="97561"/>
    <s v="USA"/>
    <s v="Lewis"/>
    <s v="Dan"/>
    <x v="1"/>
  </r>
  <r>
    <n v="10140"/>
    <n v="29"/>
    <n v="43.27"/>
    <n v="9"/>
    <n v="1254.83"/>
    <x v="202"/>
    <n v="682"/>
    <x v="0"/>
    <x v="0"/>
    <n v="50"/>
    <n v="-6.7299999999999969"/>
    <s v="S18_4668"/>
    <x v="46"/>
    <n v="6505556809"/>
    <s v="9408 Furth Circle"/>
    <s v="Burlingame"/>
    <n v="94217"/>
    <s v="USA"/>
    <s v="Hirano"/>
    <s v="Juri"/>
    <x v="0"/>
  </r>
  <r>
    <n v="10139"/>
    <n v="29"/>
    <n v="112.97"/>
    <n v="4"/>
    <n v="3276.13"/>
    <x v="76"/>
    <n v="690"/>
    <x v="0"/>
    <x v="0"/>
    <n v="97"/>
    <n v="15.969999999999999"/>
    <s v="S24_4258"/>
    <x v="6"/>
    <s v="+61 2 9495 8555"/>
    <s v="Monitor Money Building, 815 Pacific Hwy"/>
    <s v="Chatswood"/>
    <n v="2067"/>
    <s v="Australia"/>
    <s v="Huxley"/>
    <s v="Adrian"/>
    <x v="1"/>
  </r>
  <r>
    <n v="10107"/>
    <n v="29"/>
    <n v="97.89"/>
    <n v="4"/>
    <n v="2838.81"/>
    <x v="77"/>
    <n v="704"/>
    <x v="0"/>
    <x v="1"/>
    <n v="115"/>
    <n v="-17.11"/>
    <s v="S12_4675"/>
    <x v="12"/>
    <n v="4155551450"/>
    <s v="5677 Strong St."/>
    <s v="San Rafael"/>
    <n v="97562"/>
    <s v="USA"/>
    <s v="Nelson"/>
    <s v="Valarie"/>
    <x v="0"/>
  </r>
  <r>
    <n v="10135"/>
    <n v="29"/>
    <n v="61.64"/>
    <n v="16"/>
    <n v="1787.56"/>
    <x v="77"/>
    <n v="704"/>
    <x v="0"/>
    <x v="4"/>
    <n v="69"/>
    <n v="-7.3599999999999994"/>
    <s v="S24_2360"/>
    <x v="12"/>
    <n v="4155551450"/>
    <s v="5677 Strong St."/>
    <s v="San Rafael"/>
    <n v="97562"/>
    <s v="USA"/>
    <s v="Nelson"/>
    <s v="Valarie"/>
    <x v="0"/>
  </r>
  <r>
    <n v="10131"/>
    <n v="29"/>
    <n v="59.18"/>
    <n v="6"/>
    <n v="1716.22"/>
    <x v="125"/>
    <n v="720"/>
    <x v="0"/>
    <x v="0"/>
    <n v="65"/>
    <n v="-5.82"/>
    <s v="S24_3420"/>
    <x v="72"/>
    <n v="2035554407"/>
    <s v="2440 Pompton St."/>
    <s v="Glendale"/>
    <n v="97561"/>
    <s v="USA"/>
    <s v="Lewis"/>
    <s v="Dan"/>
    <x v="0"/>
  </r>
  <r>
    <n v="10127"/>
    <n v="29"/>
    <n v="70.84"/>
    <n v="6"/>
    <n v="2054.36"/>
    <x v="79"/>
    <n v="733"/>
    <x v="0"/>
    <x v="6"/>
    <n v="62"/>
    <n v="8.8400000000000034"/>
    <s v="S32_3207"/>
    <x v="42"/>
    <n v="2125557413"/>
    <s v="4092 Furth Circle"/>
    <s v="NYC"/>
    <n v="10022"/>
    <s v="USA"/>
    <s v="Young"/>
    <s v="Jeff"/>
    <x v="0"/>
  </r>
  <r>
    <n v="10122"/>
    <n v="29"/>
    <n v="71.14"/>
    <n v="14"/>
    <n v="2063.06"/>
    <x v="80"/>
    <n v="759"/>
    <x v="0"/>
    <x v="1"/>
    <n v="80"/>
    <n v="-8.86"/>
    <s v="S24_4620"/>
    <x v="15"/>
    <s v="91.24.4555"/>
    <s v="12, rue des Bouchers"/>
    <s v="Marseille"/>
    <n v="13008"/>
    <s v="France"/>
    <s v="Lebihan"/>
    <s v="Laurence"/>
    <x v="0"/>
  </r>
  <r>
    <n v="10107"/>
    <n v="29"/>
    <n v="96.34"/>
    <n v="3"/>
    <n v="2793.86"/>
    <x v="155"/>
    <n v="766"/>
    <x v="0"/>
    <x v="4"/>
    <n v="118"/>
    <n v="-21.659999999999997"/>
    <s v="S10_2016"/>
    <x v="38"/>
    <s v="03 9520 4555"/>
    <s v="636 St Kilda Road"/>
    <s v="Melbourne"/>
    <n v="3004"/>
    <s v="Australia"/>
    <s v="Ferguson"/>
    <s v="Peter"/>
    <x v="0"/>
  </r>
  <r>
    <n v="10120"/>
    <n v="29"/>
    <n v="71.81"/>
    <n v="8"/>
    <n v="2082.4899999999998"/>
    <x v="155"/>
    <n v="766"/>
    <x v="0"/>
    <x v="3"/>
    <n v="84"/>
    <n v="-12.189999999999998"/>
    <s v="S18_2581"/>
    <x v="38"/>
    <s v="03 9520 4555"/>
    <s v="636 St Kilda Road"/>
    <s v="Melbourne"/>
    <n v="3004"/>
    <s v="Australia"/>
    <s v="Ferguson"/>
    <s v="Peter"/>
    <x v="0"/>
  </r>
  <r>
    <n v="10120"/>
    <n v="29"/>
    <n v="85.49"/>
    <n v="9"/>
    <n v="2479.21"/>
    <x v="155"/>
    <n v="766"/>
    <x v="0"/>
    <x v="3"/>
    <n v="72"/>
    <n v="13.489999999999995"/>
    <s v="S24_4278"/>
    <x v="38"/>
    <s v="03 9520 4555"/>
    <s v="636 St Kilda Road"/>
    <s v="Melbourne"/>
    <n v="3004"/>
    <s v="Australia"/>
    <s v="Ferguson"/>
    <s v="Peter"/>
    <x v="0"/>
  </r>
  <r>
    <n v="10120"/>
    <n v="29"/>
    <n v="72.23"/>
    <n v="11"/>
    <n v="2094.67"/>
    <x v="155"/>
    <n v="766"/>
    <x v="0"/>
    <x v="0"/>
    <n v="68"/>
    <n v="4.230000000000004"/>
    <s v="S32_4289"/>
    <x v="38"/>
    <s v="03 9520 4555"/>
    <s v="636 St Kilda Road"/>
    <s v="Melbourne"/>
    <n v="3004"/>
    <s v="Australia"/>
    <s v="Ferguson"/>
    <s v="Peter"/>
    <x v="0"/>
  </r>
  <r>
    <n v="10119"/>
    <n v="29"/>
    <n v="94.14"/>
    <n v="7"/>
    <n v="2730.06"/>
    <x v="81"/>
    <n v="767"/>
    <x v="0"/>
    <x v="5"/>
    <n v="90"/>
    <n v="4.1400000000000006"/>
    <s v="S700_2047"/>
    <x v="3"/>
    <s v="6562-9555"/>
    <s v="Geislweg 14"/>
    <s v="Salzburg"/>
    <n v="5020"/>
    <s v="Austria"/>
    <s v="Pipps"/>
    <s v="Georg"/>
    <x v="0"/>
  </r>
  <r>
    <n v="10107"/>
    <n v="29"/>
    <n v="248.59"/>
    <n v="1"/>
    <n v="7209.11"/>
    <x v="172"/>
    <n v="802"/>
    <x v="0"/>
    <x v="1"/>
    <n v="214"/>
    <n v="34.590000000000003"/>
    <s v="S10_1949"/>
    <x v="16"/>
    <s v="0921-12 3555"/>
    <s v="BerguvsvÂ„gen  8"/>
    <s v="Lule"/>
    <s v="S-958 22"/>
    <s v="Sweden"/>
    <s v="Berglund"/>
    <s v="Christina"/>
    <x v="2"/>
  </r>
  <r>
    <n v="10110"/>
    <n v="29"/>
    <n v="59.37"/>
    <n v="15"/>
    <n v="1721.73"/>
    <x v="82"/>
    <n v="808"/>
    <x v="0"/>
    <x v="1"/>
    <n v="50"/>
    <n v="9.3699999999999974"/>
    <s v="S24_1628"/>
    <x v="17"/>
    <s v="(171) 555-1555"/>
    <s v="Fauntleroy Circus"/>
    <s v="Manchester"/>
    <s v="EC2 5NT"/>
    <s v="UK"/>
    <s v="Ashworth"/>
    <s v="Victoria"/>
    <x v="0"/>
  </r>
  <r>
    <n v="10109"/>
    <n v="29"/>
    <n v="32.1"/>
    <n v="6"/>
    <n v="930.9"/>
    <x v="205"/>
    <n v="816"/>
    <x v="0"/>
    <x v="1"/>
    <n v="37"/>
    <n v="-4.8999999999999986"/>
    <s v="S24_2972"/>
    <x v="18"/>
    <n v="2155559857"/>
    <s v="11328 Douglas Av."/>
    <s v="Philadelphia"/>
    <n v="71270"/>
    <s v="USA"/>
    <s v="Hernandez"/>
    <s v="Rosa"/>
    <x v="0"/>
  </r>
  <r>
    <n v="10108"/>
    <n v="29"/>
    <n v="139.63999999999999"/>
    <n v="8"/>
    <n v="4049.56"/>
    <x v="206"/>
    <n v="823"/>
    <x v="0"/>
    <x v="1"/>
    <n v="146"/>
    <n v="-6.3600000000000136"/>
    <s v="S18_3482"/>
    <x v="86"/>
    <s v="+63 2 555 3587"/>
    <s v="15 McCallum Street - NatWest Center #13-03"/>
    <s v="Makati City"/>
    <s v="1227 MM"/>
    <s v="Philippines"/>
    <s v="Cruz"/>
    <s v="Arnold"/>
    <x v="1"/>
  </r>
  <r>
    <n v="10107"/>
    <n v="29"/>
    <n v="70.87"/>
    <n v="6"/>
    <n v="2055.23"/>
    <x v="83"/>
    <n v="833"/>
    <x v="0"/>
    <x v="4"/>
    <n v="60"/>
    <n v="10.870000000000005"/>
    <s v="S18_2625"/>
    <x v="19"/>
    <n v="2125557818"/>
    <s v="897 Long Airport Avenue"/>
    <s v="NYC"/>
    <n v="10022"/>
    <s v="USA"/>
    <s v="Yu"/>
    <s v="Kwai"/>
    <x v="0"/>
  </r>
  <r>
    <n v="10107"/>
    <n v="29"/>
    <n v="157.44999999999999"/>
    <n v="14"/>
    <n v="4566.05"/>
    <x v="156"/>
    <n v="846"/>
    <x v="0"/>
    <x v="1"/>
    <n v="173"/>
    <n v="-15.550000000000011"/>
    <s v="S12_3891"/>
    <x v="21"/>
    <s v="31 12 3555"/>
    <s v="Vinb'ltet 34"/>
    <s v="Kobenhavn"/>
    <n v="1734"/>
    <s v="Denmark"/>
    <s v="Petersen"/>
    <s v="Jytte"/>
    <x v="1"/>
  </r>
  <r>
    <n v="10105"/>
    <n v="29"/>
    <n v="70.150000000000006"/>
    <n v="12"/>
    <n v="2034.35"/>
    <x v="156"/>
    <n v="846"/>
    <x v="0"/>
    <x v="5"/>
    <n v="86"/>
    <n v="-15.849999999999994"/>
    <s v="S700_1938"/>
    <x v="21"/>
    <s v="31 12 3555"/>
    <s v="Vinb'ltet 34"/>
    <s v="Kobenhavn"/>
    <n v="1734"/>
    <s v="Denmark"/>
    <s v="Petersen"/>
    <s v="Jytte"/>
    <x v="0"/>
  </r>
  <r>
    <n v="10104"/>
    <n v="29"/>
    <n v="130.09"/>
    <n v="12"/>
    <n v="3772.61"/>
    <x v="173"/>
    <n v="856"/>
    <x v="0"/>
    <x v="2"/>
    <n v="122"/>
    <n v="8.0900000000000034"/>
    <s v="S18_2319"/>
    <x v="11"/>
    <s v="(91) 555 94 44"/>
    <s v="C/ Moralzarzal, 86"/>
    <s v="Madrid"/>
    <n v="28034"/>
    <s v="Spain"/>
    <s v="Freyre"/>
    <s v="Diego"/>
    <x v="1"/>
  </r>
  <r>
    <n v="10412"/>
    <n v="30"/>
    <n v="36.07"/>
    <n v="6"/>
    <n v="1082.0999999999999"/>
    <x v="10"/>
    <n v="33"/>
    <x v="0"/>
    <x v="1"/>
    <n v="35"/>
    <n v="1.0700000000000003"/>
    <s v="S24_2840"/>
    <x v="11"/>
    <s v="(91) 555 94 44"/>
    <s v="C/ Moralzarzal, 86"/>
    <s v="Madrid"/>
    <n v="28034"/>
    <s v="Spain"/>
    <s v="Freyre"/>
    <s v="Diego"/>
    <x v="0"/>
  </r>
  <r>
    <n v="10403"/>
    <n v="30"/>
    <n v="40.229999999999997"/>
    <n v="2"/>
    <n v="1206.9000000000001"/>
    <x v="174"/>
    <n v="57"/>
    <x v="0"/>
    <x v="4"/>
    <n v="40"/>
    <n v="0.22999999999999687"/>
    <s v="S32_2206"/>
    <x v="79"/>
    <s v="(171) 555-2282"/>
    <s v="Berkeley Gardens 12  Brewery"/>
    <s v="Liverpool"/>
    <s v="WX1 6LT"/>
    <s v="UK"/>
    <s v="Devon"/>
    <s v="Elizabeth"/>
    <x v="0"/>
  </r>
  <r>
    <n v="10400"/>
    <n v="30"/>
    <n v="74.84"/>
    <n v="7"/>
    <n v="2245.1999999999998"/>
    <x v="11"/>
    <n v="64"/>
    <x v="0"/>
    <x v="5"/>
    <n v="86"/>
    <n v="-11.159999999999997"/>
    <s v="S18_3029"/>
    <x v="1"/>
    <n v="4085553659"/>
    <s v="3086 Ingle Ln."/>
    <s v="San Jose"/>
    <n v="94217"/>
    <s v="USA"/>
    <s v="Frick"/>
    <s v="Sue"/>
    <x v="0"/>
  </r>
  <r>
    <n v="10394"/>
    <n v="30"/>
    <n v="60.28"/>
    <n v="4"/>
    <n v="1808.4"/>
    <x v="134"/>
    <n v="81"/>
    <x v="0"/>
    <x v="6"/>
    <n v="62"/>
    <n v="-1.7199999999999989"/>
    <s v="S32_3207"/>
    <x v="11"/>
    <s v="(91) 555 94 44"/>
    <s v="C/ Moralzarzal, 86"/>
    <s v="Madrid"/>
    <n v="28034"/>
    <s v="Spain"/>
    <s v="Freyre"/>
    <s v="Diego"/>
    <x v="0"/>
  </r>
  <r>
    <n v="10390"/>
    <n v="30"/>
    <n v="82.42"/>
    <n v="10"/>
    <n v="2472.6"/>
    <x v="135"/>
    <n v="92"/>
    <x v="0"/>
    <x v="1"/>
    <n v="80"/>
    <n v="2.4200000000000017"/>
    <s v="S24_4620"/>
    <x v="12"/>
    <n v="4155551450"/>
    <s v="5677 Strong St."/>
    <s v="San Rafael"/>
    <n v="97562"/>
    <s v="USA"/>
    <s v="Nelson"/>
    <s v="Valarie"/>
    <x v="0"/>
  </r>
  <r>
    <n v="10386"/>
    <n v="30"/>
    <n v="95.48"/>
    <n v="3"/>
    <n v="2864.4"/>
    <x v="86"/>
    <n v="95"/>
    <x v="4"/>
    <x v="5"/>
    <n v="99"/>
    <n v="-3.519999999999996"/>
    <s v="S700_3962"/>
    <x v="11"/>
    <s v="(91) 555 94 44"/>
    <s v="C/ Moralzarzal, 86"/>
    <s v="Madrid"/>
    <n v="28034"/>
    <s v="Spain"/>
    <s v="Freyre"/>
    <s v="Diego"/>
    <x v="0"/>
  </r>
  <r>
    <n v="10371"/>
    <n v="30"/>
    <n v="99.55"/>
    <n v="11"/>
    <n v="2986.5"/>
    <x v="14"/>
    <n v="134"/>
    <x v="0"/>
    <x v="6"/>
    <n v="62"/>
    <n v="37.549999999999997"/>
    <s v="S32_3207"/>
    <x v="12"/>
    <n v="4155551450"/>
    <s v="5677 Strong St."/>
    <s v="San Rafael"/>
    <n v="97562"/>
    <s v="USA"/>
    <s v="Nelson"/>
    <s v="Valarie"/>
    <x v="0"/>
  </r>
  <r>
    <n v="10365"/>
    <n v="30"/>
    <n v="87.06"/>
    <n v="1"/>
    <n v="2611.8000000000002"/>
    <x v="139"/>
    <n v="150"/>
    <x v="0"/>
    <x v="1"/>
    <n v="141"/>
    <n v="-53.94"/>
    <s v="S18_1129"/>
    <x v="43"/>
    <n v="5085559555"/>
    <s v="4575 Hillside Dr."/>
    <s v="New Bedford"/>
    <n v="50553"/>
    <s v="USA"/>
    <s v="Tam"/>
    <s v="Wing C"/>
    <x v="0"/>
  </r>
  <r>
    <n v="10358"/>
    <n v="30"/>
    <n v="176.76"/>
    <n v="8"/>
    <n v="5302.8"/>
    <x v="18"/>
    <n v="178"/>
    <x v="0"/>
    <x v="0"/>
    <n v="50"/>
    <n v="126.75999999999999"/>
    <s v="S18_4668"/>
    <x v="11"/>
    <s v="(91) 555 94 44"/>
    <s v="C/ Moralzarzal, 86"/>
    <s v="Madrid"/>
    <n v="28034"/>
    <s v="Spain"/>
    <s v="Freyre"/>
    <s v="Diego"/>
    <x v="1"/>
  </r>
  <r>
    <n v="10356"/>
    <n v="30"/>
    <n v="148.74"/>
    <n v="1"/>
    <n v="4462.2"/>
    <x v="142"/>
    <n v="179"/>
    <x v="0"/>
    <x v="0"/>
    <n v="168"/>
    <n v="-19.259999999999991"/>
    <s v="S18_2795"/>
    <x v="54"/>
    <s v="+33 1 46 62 7555"/>
    <s v="27 rue du Colonel Pierre Avia"/>
    <s v="Paris"/>
    <n v="75508"/>
    <s v="France"/>
    <s v="Da Cunha"/>
    <s v="Daniel"/>
    <x v="1"/>
  </r>
  <r>
    <n v="10350"/>
    <n v="30"/>
    <n v="100.77"/>
    <n v="3"/>
    <n v="3023.1"/>
    <x v="20"/>
    <n v="186"/>
    <x v="0"/>
    <x v="0"/>
    <n v="87"/>
    <n v="13.769999999999996"/>
    <s v="S18_4522"/>
    <x v="11"/>
    <s v="(91) 555 94 44"/>
    <s v="C/ Moralzarzal, 86"/>
    <s v="Madrid"/>
    <n v="28034"/>
    <s v="Spain"/>
    <s v="Freyre"/>
    <s v="Diego"/>
    <x v="1"/>
  </r>
  <r>
    <n v="10350"/>
    <n v="30"/>
    <n v="100.7"/>
    <n v="9"/>
    <n v="3021"/>
    <x v="20"/>
    <n v="186"/>
    <x v="0"/>
    <x v="0"/>
    <n v="88"/>
    <n v="12.700000000000003"/>
    <s v="S24_3151"/>
    <x v="11"/>
    <s v="(91) 555 94 44"/>
    <s v="C/ Moralzarzal, 86"/>
    <s v="Madrid"/>
    <n v="28034"/>
    <s v="Spain"/>
    <s v="Freyre"/>
    <s v="Diego"/>
    <x v="1"/>
  </r>
  <r>
    <n v="10107"/>
    <n v="30"/>
    <n v="131.49"/>
    <n v="1"/>
    <n v="3944.7"/>
    <x v="91"/>
    <n v="189"/>
    <x v="0"/>
    <x v="1"/>
    <n v="214"/>
    <n v="-82.509999999999991"/>
    <s v="S10_1949"/>
    <x v="38"/>
    <s v="03 9520 4555"/>
    <s v="636 St Kilda Road"/>
    <s v="Melbourne"/>
    <n v="3004"/>
    <s v="Australia"/>
    <s v="Ferguson"/>
    <s v="Peter"/>
    <x v="1"/>
  </r>
  <r>
    <n v="10344"/>
    <n v="30"/>
    <n v="130.94"/>
    <n v="3"/>
    <n v="3928.2"/>
    <x v="21"/>
    <n v="193"/>
    <x v="0"/>
    <x v="0"/>
    <n v="127"/>
    <n v="3.9399999999999977"/>
    <s v="S18_2325"/>
    <x v="15"/>
    <s v="91.24.4555"/>
    <s v="12, rue des Bouchers"/>
    <s v="Marseille"/>
    <n v="13008"/>
    <s v="France"/>
    <s v="Lebihan"/>
    <s v="Laurence"/>
    <x v="1"/>
  </r>
  <r>
    <n v="10342"/>
    <n v="30"/>
    <n v="167.65"/>
    <n v="4"/>
    <n v="5029.5"/>
    <x v="143"/>
    <n v="194"/>
    <x v="0"/>
    <x v="1"/>
    <n v="169"/>
    <n v="-1.3499999999999943"/>
    <s v="S18_3232"/>
    <x v="38"/>
    <s v="03 9520 4555"/>
    <s v="636 St Kilda Road"/>
    <s v="Melbourne"/>
    <n v="3004"/>
    <s v="Australia"/>
    <s v="Ferguson"/>
    <s v="Peter"/>
    <x v="1"/>
  </r>
  <r>
    <n v="10343"/>
    <n v="30"/>
    <n v="103.29"/>
    <n v="1"/>
    <n v="3098.7"/>
    <x v="143"/>
    <n v="194"/>
    <x v="0"/>
    <x v="1"/>
    <n v="80"/>
    <n v="23.290000000000006"/>
    <s v="S24_4620"/>
    <x v="75"/>
    <s v="26.47.1555"/>
    <s v="59 rue de l'Abbaye"/>
    <s v="Reims"/>
    <n v="51100"/>
    <s v="France"/>
    <s v="Henriot"/>
    <s v="Paul"/>
    <x v="1"/>
  </r>
  <r>
    <n v="10340"/>
    <n v="30"/>
    <n v="88.6"/>
    <n v="5"/>
    <n v="2658"/>
    <x v="143"/>
    <n v="194"/>
    <x v="0"/>
    <x v="3"/>
    <n v="91"/>
    <n v="-2.4000000000000057"/>
    <s v="S700_1691"/>
    <x v="80"/>
    <s v="(93) 203 4555"/>
    <s v="Rambla de CataluÂ¤a, 23"/>
    <s v="Barcelona"/>
    <n v="8022"/>
    <s v="Spain"/>
    <s v="Saavedra"/>
    <s v="Eduardo"/>
    <x v="0"/>
  </r>
  <r>
    <n v="10339"/>
    <n v="30"/>
    <n v="62.16"/>
    <n v="1"/>
    <n v="1864.8"/>
    <x v="92"/>
    <n v="195"/>
    <x v="0"/>
    <x v="4"/>
    <n v="60"/>
    <n v="2.1599999999999966"/>
    <s v="S18_2625"/>
    <x v="8"/>
    <s v="+81 3 3584 0555"/>
    <s v="2-2-8 Roppongi"/>
    <s v="Minato-ku"/>
    <s v="106-0032"/>
    <s v="Japan"/>
    <s v="Shimamura"/>
    <s v="Akiko"/>
    <x v="0"/>
  </r>
  <r>
    <n v="10331"/>
    <n v="30"/>
    <n v="32.47"/>
    <n v="8"/>
    <n v="974.1"/>
    <x v="23"/>
    <n v="201"/>
    <x v="0"/>
    <x v="1"/>
    <n v="142"/>
    <n v="-109.53"/>
    <s v="S18_1984"/>
    <x v="18"/>
    <n v="2155559857"/>
    <s v="11328 Douglas Av."/>
    <s v="Philadelphia"/>
    <n v="71270"/>
    <s v="USA"/>
    <s v="Hernandez"/>
    <s v="Rosa"/>
    <x v="0"/>
  </r>
  <r>
    <n v="10329"/>
    <n v="30"/>
    <n v="87.78"/>
    <n v="7"/>
    <n v="2633.4"/>
    <x v="24"/>
    <n v="203"/>
    <x v="0"/>
    <x v="4"/>
    <n v="112"/>
    <n v="-24.22"/>
    <s v="S24_1578"/>
    <x v="19"/>
    <n v="2125557818"/>
    <s v="897 Long Airport Avenue"/>
    <s v="NYC"/>
    <n v="10022"/>
    <s v="USA"/>
    <s v="Yu"/>
    <s v="Kwai"/>
    <x v="0"/>
  </r>
  <r>
    <n v="10324"/>
    <n v="30"/>
    <n v="111.27"/>
    <n v="9"/>
    <n v="3338.1"/>
    <x v="28"/>
    <n v="213"/>
    <x v="0"/>
    <x v="1"/>
    <n v="35"/>
    <n v="76.27"/>
    <s v="S24_2840"/>
    <x v="22"/>
    <n v="2125551500"/>
    <s v="2678 Kingston Rd."/>
    <s v="NYC"/>
    <n v="10022"/>
    <s v="USA"/>
    <s v="Frick"/>
    <s v="Michael"/>
    <x v="1"/>
  </r>
  <r>
    <n v="10321"/>
    <n v="30"/>
    <n v="70.55"/>
    <n v="3"/>
    <n v="2116.5"/>
    <x v="29"/>
    <n v="214"/>
    <x v="0"/>
    <x v="1"/>
    <n v="73"/>
    <n v="-2.4500000000000028"/>
    <s v="S24_1046"/>
    <x v="55"/>
    <n v="5085552555"/>
    <s v="1785 First Street"/>
    <s v="New Bedford"/>
    <n v="50553"/>
    <s v="USA"/>
    <s v="Benitez"/>
    <s v="Violeta"/>
    <x v="0"/>
  </r>
  <r>
    <n v="10322"/>
    <n v="30"/>
    <n v="116.67"/>
    <n v="4"/>
    <n v="3500.1"/>
    <x v="29"/>
    <n v="214"/>
    <x v="0"/>
    <x v="0"/>
    <n v="44"/>
    <n v="72.67"/>
    <s v="S24_2022"/>
    <x v="23"/>
    <n v="6035558647"/>
    <s v="2304 Long Airport Avenue"/>
    <s v="Nashua"/>
    <n v="62005"/>
    <s v="USA"/>
    <s v="Young"/>
    <s v="Valarie"/>
    <x v="1"/>
  </r>
  <r>
    <n v="10321"/>
    <n v="30"/>
    <n v="72.7"/>
    <n v="1"/>
    <n v="2181"/>
    <x v="29"/>
    <n v="214"/>
    <x v="0"/>
    <x v="1"/>
    <n v="90"/>
    <n v="-17.299999999999997"/>
    <s v="S24_2766"/>
    <x v="55"/>
    <n v="5085552555"/>
    <s v="1785 First Street"/>
    <s v="New Bedford"/>
    <n v="50553"/>
    <s v="USA"/>
    <s v="Benitez"/>
    <s v="Violeta"/>
    <x v="0"/>
  </r>
  <r>
    <n v="10107"/>
    <n v="30"/>
    <n v="137.06"/>
    <n v="9"/>
    <n v="4111.8"/>
    <x v="144"/>
    <n v="215"/>
    <x v="0"/>
    <x v="4"/>
    <n v="150"/>
    <n v="-12.939999999999998"/>
    <s v="S12_2823"/>
    <x v="78"/>
    <n v="2125551957"/>
    <s v="5290 North Pendale Street"/>
    <s v="NYC"/>
    <n v="10022"/>
    <s v="USA"/>
    <s v="Kuo"/>
    <s v="Kee"/>
    <x v="1"/>
  </r>
  <r>
    <n v="10316"/>
    <n v="30"/>
    <n v="77.790000000000006"/>
    <n v="8"/>
    <n v="2333.6999999999998"/>
    <x v="95"/>
    <n v="217"/>
    <x v="0"/>
    <x v="3"/>
    <n v="68"/>
    <n v="9.7900000000000063"/>
    <s v="S24_3949"/>
    <x v="59"/>
    <s v="(198) 555-8888"/>
    <s v="Garden House Crowther Way"/>
    <s v="Cowes"/>
    <s v="PO31 7PJ"/>
    <s v="UK"/>
    <s v="Bennett"/>
    <s v="Helen"/>
    <x v="0"/>
  </r>
  <r>
    <n v="10313"/>
    <n v="30"/>
    <n v="99.13"/>
    <n v="9"/>
    <n v="2973.9"/>
    <x v="30"/>
    <n v="227"/>
    <x v="0"/>
    <x v="1"/>
    <n v="101"/>
    <n v="-1.8700000000000045"/>
    <s v="S700_2824"/>
    <x v="60"/>
    <s v="(604) 555-3392"/>
    <s v="1900 Oak St."/>
    <s v="Vancouver"/>
    <s v="V3F 2K1"/>
    <s v="Canada"/>
    <s v="Tannamuri"/>
    <s v="Yoshi"/>
    <x v="0"/>
  </r>
  <r>
    <n v="10312"/>
    <n v="30"/>
    <n v="61.15"/>
    <n v="16"/>
    <n v="1834.5"/>
    <x v="162"/>
    <n v="228"/>
    <x v="0"/>
    <x v="0"/>
    <n v="60"/>
    <n v="1.1499999999999986"/>
    <s v="S18_2248"/>
    <x v="12"/>
    <n v="4155551450"/>
    <s v="5677 Strong St."/>
    <s v="San Rafael"/>
    <n v="97562"/>
    <s v="USA"/>
    <s v="Nelson"/>
    <s v="Valarie"/>
    <x v="0"/>
  </r>
  <r>
    <n v="10306"/>
    <n v="30"/>
    <n v="117.19"/>
    <n v="5"/>
    <n v="3515.7"/>
    <x v="33"/>
    <n v="235"/>
    <x v="0"/>
    <x v="5"/>
    <n v="99"/>
    <n v="18.189999999999998"/>
    <s v="S700_3962"/>
    <x v="17"/>
    <s v="(171) 555-1555"/>
    <s v="Fauntleroy Circus"/>
    <s v="Manchester"/>
    <s v="EC2 5NT"/>
    <s v="UK"/>
    <s v="Ashworth"/>
    <s v="Victoria"/>
    <x v="1"/>
  </r>
  <r>
    <n v="10107"/>
    <n v="30"/>
    <n v="128.53"/>
    <n v="4"/>
    <n v="3855.9"/>
    <x v="98"/>
    <n v="272"/>
    <x v="0"/>
    <x v="1"/>
    <n v="147"/>
    <n v="-18.47"/>
    <s v="S10_4962"/>
    <x v="47"/>
    <s v="0695-34 6555"/>
    <s v="?kergatan 24"/>
    <s v="Boras"/>
    <s v="S-844 67"/>
    <s v="Sweden"/>
    <s v="Larsson"/>
    <s v="Maria"/>
    <x v="1"/>
  </r>
  <r>
    <n v="10284"/>
    <n v="30"/>
    <n v="73.989999999999995"/>
    <n v="12"/>
    <n v="2219.6999999999998"/>
    <x v="99"/>
    <n v="289"/>
    <x v="0"/>
    <x v="3"/>
    <n v="68"/>
    <n v="5.9899999999999949"/>
    <s v="S24_2841"/>
    <x v="63"/>
    <s v="+47 2212 1555"/>
    <s v="Drammensveien 126 A, PB 744 Sentrum"/>
    <s v="Oslo"/>
    <s v="N 0106"/>
    <s v="Norway"/>
    <s v="Klaeboe"/>
    <s v="Jan"/>
    <x v="0"/>
  </r>
  <r>
    <n v="10276"/>
    <n v="30"/>
    <n v="130.82"/>
    <n v="5"/>
    <n v="3924.6"/>
    <x v="41"/>
    <n v="308"/>
    <x v="0"/>
    <x v="1"/>
    <n v="146"/>
    <n v="-15.180000000000007"/>
    <s v="S18_3482"/>
    <x v="33"/>
    <n v="6175557555"/>
    <s v="7635 Spinnaker Dr."/>
    <s v="Brickhaven"/>
    <n v="58339"/>
    <s v="USA"/>
    <s v="Barajas"/>
    <s v="Miguel"/>
    <x v="1"/>
  </r>
  <r>
    <n v="10275"/>
    <n v="30"/>
    <n v="79.98"/>
    <n v="6"/>
    <n v="2399.4"/>
    <x v="100"/>
    <n v="318"/>
    <x v="0"/>
    <x v="4"/>
    <n v="76"/>
    <n v="3.980000000000004"/>
    <s v="S24_2000"/>
    <x v="4"/>
    <s v="40.67.8555"/>
    <s v="67, rue des Cinquante Otages"/>
    <s v="Nantes"/>
    <n v="44000"/>
    <s v="France"/>
    <s v="Labrune"/>
    <s v="Janine"/>
    <x v="0"/>
  </r>
  <r>
    <n v="10107"/>
    <n v="30"/>
    <n v="116.96"/>
    <n v="4"/>
    <n v="3508.8"/>
    <x v="101"/>
    <n v="320"/>
    <x v="0"/>
    <x v="1"/>
    <n v="136"/>
    <n v="-19.040000000000006"/>
    <s v="S10_4757"/>
    <x v="2"/>
    <s v="(02) 5554 67"/>
    <s v="Rue Joseph-Bens 532"/>
    <s v="Bruxelles"/>
    <s v="B-1180"/>
    <s v="Belgium"/>
    <s v="Dewey"/>
    <s v="Catherine"/>
    <x v="1"/>
  </r>
  <r>
    <n v="10259"/>
    <n v="30"/>
    <n v="189.93"/>
    <n v="3"/>
    <n v="5697.9"/>
    <x v="46"/>
    <n v="356"/>
    <x v="0"/>
    <x v="1"/>
    <n v="163"/>
    <n v="26.930000000000007"/>
    <s v="S18_2238"/>
    <x v="0"/>
    <s v="+65 224 1555"/>
    <s v="Village Close - 106 Linden Road Sandown"/>
    <s v="Singapore"/>
    <n v="69045"/>
    <s v="Singapore"/>
    <s v="Victorino"/>
    <s v="Wendy"/>
    <x v="1"/>
  </r>
  <r>
    <n v="10259"/>
    <n v="30"/>
    <n v="49.22"/>
    <n v="10"/>
    <n v="1476.6"/>
    <x v="46"/>
    <n v="356"/>
    <x v="0"/>
    <x v="2"/>
    <n v="60"/>
    <n v="-10.780000000000001"/>
    <s v="S18_2432"/>
    <x v="0"/>
    <s v="+65 224 1555"/>
    <s v="Village Close - 106 Linden Road Sandown"/>
    <s v="Singapore"/>
    <n v="69045"/>
    <s v="Singapore"/>
    <s v="Victorino"/>
    <s v="Wendy"/>
    <x v="0"/>
  </r>
  <r>
    <n v="10248"/>
    <n v="30"/>
    <n v="101.79"/>
    <n v="5"/>
    <n v="3053.7"/>
    <x v="49"/>
    <n v="395"/>
    <x v="5"/>
    <x v="0"/>
    <n v="88"/>
    <n v="13.790000000000006"/>
    <s v="S24_3151"/>
    <x v="19"/>
    <n v="2125557818"/>
    <s v="897 Long Airport Avenue"/>
    <s v="NYC"/>
    <n v="10022"/>
    <s v="USA"/>
    <s v="Yu"/>
    <s v="Kwai"/>
    <x v="1"/>
  </r>
  <r>
    <n v="10248"/>
    <n v="30"/>
    <n v="108.18"/>
    <n v="7"/>
    <n v="3245.4"/>
    <x v="49"/>
    <n v="395"/>
    <x v="5"/>
    <x v="5"/>
    <n v="100"/>
    <n v="8.1800000000000068"/>
    <s v="S700_3505"/>
    <x v="19"/>
    <n v="2125557818"/>
    <s v="897 Long Airport Avenue"/>
    <s v="NYC"/>
    <n v="10022"/>
    <s v="USA"/>
    <s v="Yu"/>
    <s v="Kwai"/>
    <x v="1"/>
  </r>
  <r>
    <n v="10246"/>
    <n v="30"/>
    <n v="61.99"/>
    <n v="11"/>
    <n v="1859.7"/>
    <x v="147"/>
    <n v="397"/>
    <x v="0"/>
    <x v="2"/>
    <n v="60"/>
    <n v="1.990000000000002"/>
    <s v="S18_2432"/>
    <x v="11"/>
    <s v="(91) 555 94 44"/>
    <s v="C/ Moralzarzal, 86"/>
    <s v="Madrid"/>
    <n v="28034"/>
    <s v="Spain"/>
    <s v="Freyre"/>
    <s v="Diego"/>
    <x v="0"/>
  </r>
  <r>
    <n v="10244"/>
    <n v="30"/>
    <n v="117.52"/>
    <n v="1"/>
    <n v="3525.6"/>
    <x v="50"/>
    <n v="401"/>
    <x v="0"/>
    <x v="0"/>
    <n v="101"/>
    <n v="16.519999999999996"/>
    <s v="S18_2949"/>
    <x v="11"/>
    <s v="(91) 555 94 44"/>
    <s v="C/ Moralzarzal, 86"/>
    <s v="Madrid"/>
    <n v="28034"/>
    <s v="Spain"/>
    <s v="Freyre"/>
    <s v="Diego"/>
    <x v="1"/>
  </r>
  <r>
    <n v="10241"/>
    <n v="30"/>
    <n v="66.989999999999995"/>
    <n v="4"/>
    <n v="2009.7"/>
    <x v="105"/>
    <n v="417"/>
    <x v="0"/>
    <x v="1"/>
    <n v="71"/>
    <n v="-4.0100000000000051"/>
    <s v="S18_4933"/>
    <x v="65"/>
    <s v="88.60.1555"/>
    <s v="24, place Kluber"/>
    <s v="Strasbourg"/>
    <n v="67000"/>
    <s v="France"/>
    <s v="Citeaux"/>
    <s v="Frederique"/>
    <x v="0"/>
  </r>
  <r>
    <n v="10229"/>
    <n v="30"/>
    <n v="73.040000000000006"/>
    <n v="12"/>
    <n v="2191.1999999999998"/>
    <x v="150"/>
    <n v="450"/>
    <x v="0"/>
    <x v="2"/>
    <n v="64"/>
    <n v="9.0400000000000063"/>
    <s v="S32_3522"/>
    <x v="12"/>
    <n v="4155551450"/>
    <s v="5677 Strong St."/>
    <s v="San Rafael"/>
    <n v="97562"/>
    <s v="USA"/>
    <s v="Nelson"/>
    <s v="Valarie"/>
    <x v="0"/>
  </r>
  <r>
    <n v="10224"/>
    <n v="30"/>
    <n v="111.23"/>
    <n v="5"/>
    <n v="3336.9"/>
    <x v="222"/>
    <n v="471"/>
    <x v="0"/>
    <x v="4"/>
    <n v="102"/>
    <n v="9.230000000000004"/>
    <s v="S32_4485"/>
    <x v="70"/>
    <s v="20.16.1555"/>
    <s v="184, chausse de Tournai"/>
    <s v="Lille"/>
    <n v="59000"/>
    <s v="France"/>
    <s v="Rance"/>
    <s v="Martine"/>
    <x v="1"/>
  </r>
  <r>
    <n v="10107"/>
    <n v="30"/>
    <n v="157.12"/>
    <n v="3"/>
    <n v="4713.6000000000004"/>
    <x v="55"/>
    <n v="480"/>
    <x v="0"/>
    <x v="1"/>
    <n v="151"/>
    <n v="6.1200000000000045"/>
    <s v="S12_3148"/>
    <x v="39"/>
    <s v="+353 1862 1555"/>
    <s v="25 Maiden Lane"/>
    <s v="Dublin"/>
    <n v="2"/>
    <s v="Ireland"/>
    <s v="Cassidy"/>
    <s v="Dean"/>
    <x v="1"/>
  </r>
  <r>
    <n v="10220"/>
    <n v="30"/>
    <n v="68.540000000000006"/>
    <n v="4"/>
    <n v="2056.1999999999998"/>
    <x v="55"/>
    <n v="480"/>
    <x v="0"/>
    <x v="6"/>
    <n v="58"/>
    <n v="10.540000000000006"/>
    <s v="S50_1514"/>
    <x v="39"/>
    <s v="+353 1862 1555"/>
    <s v="25 Maiden Lane"/>
    <s v="Dublin"/>
    <n v="2"/>
    <s v="Ireland"/>
    <s v="Cassidy"/>
    <s v="Dean"/>
    <x v="0"/>
  </r>
  <r>
    <n v="10214"/>
    <n v="30"/>
    <n v="198.9"/>
    <n v="7"/>
    <n v="5967"/>
    <x v="56"/>
    <n v="496"/>
    <x v="0"/>
    <x v="0"/>
    <n v="170"/>
    <n v="28.900000000000006"/>
    <s v="S18_1749"/>
    <x v="40"/>
    <s v="(91) 555 22 82"/>
    <s v="C/ Araquil, 67"/>
    <s v="Madrid"/>
    <n v="28023"/>
    <s v="Spain"/>
    <s v="Sommer"/>
    <s v="MartÂ¡n"/>
    <x v="1"/>
  </r>
  <r>
    <n v="10210"/>
    <n v="30"/>
    <n v="61.7"/>
    <n v="4"/>
    <n v="1851"/>
    <x v="111"/>
    <n v="510"/>
    <x v="0"/>
    <x v="4"/>
    <n v="76"/>
    <n v="-14.299999999999997"/>
    <s v="S24_2000"/>
    <x v="67"/>
    <s v="+81 06 6342 5555"/>
    <s v="Dojima Avanza 4F, 1-6-20 Dojima, Kita-ku"/>
    <s v="Osaka"/>
    <s v="530-0003"/>
    <s v="Japan"/>
    <s v="Kentary"/>
    <s v="Mory"/>
    <x v="0"/>
  </r>
  <r>
    <n v="10208"/>
    <n v="30"/>
    <n v="65.61"/>
    <n v="15"/>
    <n v="1968.3"/>
    <x v="58"/>
    <n v="520"/>
    <x v="0"/>
    <x v="6"/>
    <n v="58"/>
    <n v="7.6099999999999994"/>
    <s v="S50_1514"/>
    <x v="41"/>
    <s v="78.32.5555"/>
    <s v="2, rue du Commerce"/>
    <s v="Lyon"/>
    <n v="69004"/>
    <s v="France"/>
    <s v="Saveley"/>
    <s v="Mary"/>
    <x v="0"/>
  </r>
  <r>
    <n v="10206"/>
    <n v="30"/>
    <n v="119.38"/>
    <n v="8"/>
    <n v="3581.4"/>
    <x v="112"/>
    <n v="548"/>
    <x v="0"/>
    <x v="0"/>
    <n v="104"/>
    <n v="15.379999999999995"/>
    <s v="S18_3136"/>
    <x v="60"/>
    <s v="(604) 555-3392"/>
    <s v="1900 Oak St."/>
    <s v="Vancouver"/>
    <s v="V3F 2K1"/>
    <s v="Canada"/>
    <s v="Tannamuri"/>
    <s v="Yoshi"/>
    <x v="1"/>
  </r>
  <r>
    <n v="10107"/>
    <n v="30"/>
    <n v="64.64"/>
    <n v="4"/>
    <n v="1939.2"/>
    <x v="114"/>
    <n v="563"/>
    <x v="0"/>
    <x v="1"/>
    <n v="79"/>
    <n v="-14.36"/>
    <s v="S12_3990"/>
    <x v="25"/>
    <s v="0221-5554327"/>
    <s v="Mehrheimerstr. 369"/>
    <s v="Koln"/>
    <n v="50739"/>
    <s v="Germany"/>
    <s v="Pfalzheim"/>
    <s v="Henriette"/>
    <x v="0"/>
  </r>
  <r>
    <n v="10192"/>
    <n v="30"/>
    <n v="30.59"/>
    <n v="13"/>
    <n v="917.7"/>
    <x v="114"/>
    <n v="563"/>
    <x v="0"/>
    <x v="1"/>
    <n v="37"/>
    <n v="-6.41"/>
    <s v="S24_2972"/>
    <x v="23"/>
    <n v="6035558647"/>
    <s v="2304 Long Airport Avenue"/>
    <s v="Nashua"/>
    <n v="62005"/>
    <s v="USA"/>
    <s v="Young"/>
    <s v="Valarie"/>
    <x v="0"/>
  </r>
  <r>
    <n v="10185"/>
    <n v="30"/>
    <n v="105.69"/>
    <n v="7"/>
    <n v="3170.7"/>
    <x v="61"/>
    <n v="569"/>
    <x v="0"/>
    <x v="5"/>
    <n v="122"/>
    <n v="-16.310000000000002"/>
    <s v="S24_2011"/>
    <x v="43"/>
    <n v="5085559555"/>
    <s v="4575 Hillside Dr."/>
    <s v="New Bedford"/>
    <n v="50553"/>
    <s v="USA"/>
    <s v="Tam"/>
    <s v="Wing C"/>
    <x v="1"/>
  </r>
  <r>
    <n v="10185"/>
    <n v="30"/>
    <n v="94.4"/>
    <n v="10"/>
    <n v="2832"/>
    <x v="61"/>
    <n v="569"/>
    <x v="0"/>
    <x v="5"/>
    <n v="86"/>
    <n v="8.4000000000000057"/>
    <s v="S700_1938"/>
    <x v="43"/>
    <n v="5085559555"/>
    <s v="4575 Hillside Dr."/>
    <s v="New Bedford"/>
    <n v="50553"/>
    <s v="USA"/>
    <s v="Tam"/>
    <s v="Wing C"/>
    <x v="0"/>
  </r>
  <r>
    <n v="10181"/>
    <n v="30"/>
    <n v="82.82"/>
    <n v="17"/>
    <n v="2484.6"/>
    <x v="62"/>
    <n v="571"/>
    <x v="0"/>
    <x v="1"/>
    <n v="80"/>
    <n v="2.8199999999999932"/>
    <s v="S18_3278"/>
    <x v="44"/>
    <s v="+47 2267 3215"/>
    <s v="Drammen 121, PR 744 Sentrum"/>
    <s v="Bergen"/>
    <s v="N 5804"/>
    <s v="Norway"/>
    <s v="Oeztan"/>
    <s v="Veysel"/>
    <x v="0"/>
  </r>
  <r>
    <n v="10178"/>
    <n v="30"/>
    <n v="72.33"/>
    <n v="3"/>
    <n v="2169.9"/>
    <x v="117"/>
    <n v="575"/>
    <x v="0"/>
    <x v="3"/>
    <n v="68"/>
    <n v="4.3299999999999983"/>
    <s v="S24_3949"/>
    <x v="71"/>
    <s v="61.77.6555"/>
    <s v="1 rue Alsace-Lorraine"/>
    <s v="Toulouse"/>
    <n v="31000"/>
    <s v="France"/>
    <s v="Roulet"/>
    <s v="Annette"/>
    <x v="0"/>
  </r>
  <r>
    <n v="10107"/>
    <n v="30"/>
    <n v="167.33"/>
    <n v="2"/>
    <n v="5019.8999999999996"/>
    <x v="64"/>
    <n v="579"/>
    <x v="0"/>
    <x v="1"/>
    <n v="194"/>
    <n v="-26.669999999999987"/>
    <s v="S12_1099"/>
    <x v="13"/>
    <s v="02 9936 8555"/>
    <s v="201 Miller Street"/>
    <s v="North Sydney"/>
    <n v="2060"/>
    <s v="Australia"/>
    <s v="O'Hara"/>
    <s v="Anna"/>
    <x v="1"/>
  </r>
  <r>
    <n v="10161"/>
    <n v="30"/>
    <n v="104.94"/>
    <n v="6"/>
    <n v="3148.2"/>
    <x v="67"/>
    <n v="597"/>
    <x v="0"/>
    <x v="1"/>
    <n v="107"/>
    <n v="-2.0600000000000023"/>
    <s v="S24_3432"/>
    <x v="24"/>
    <s v="86 21 3555"/>
    <s v="Smagsloget 45"/>
    <s v="Aaarhus"/>
    <n v="8200"/>
    <s v="Denmark"/>
    <s v="Ibsen"/>
    <s v="Palle"/>
    <x v="1"/>
  </r>
  <r>
    <n v="10151"/>
    <n v="30"/>
    <n v="40.31"/>
    <n v="4"/>
    <n v="1209.3"/>
    <x v="121"/>
    <n v="624"/>
    <x v="0"/>
    <x v="1"/>
    <n v="35"/>
    <n v="5.3100000000000023"/>
    <s v="S24_2840"/>
    <x v="37"/>
    <s v="981-443655"/>
    <s v="Torikatu 38"/>
    <s v="Oulu"/>
    <n v="90110"/>
    <s v="Finland"/>
    <s v="Koskitalo"/>
    <s v="Pirkko"/>
    <x v="0"/>
  </r>
  <r>
    <n v="10107"/>
    <n v="30"/>
    <n v="136.66999999999999"/>
    <n v="5"/>
    <n v="4100.1000000000004"/>
    <x v="71"/>
    <n v="626"/>
    <x v="0"/>
    <x v="2"/>
    <n v="136"/>
    <n v="0.66999999999998749"/>
    <s v="S12_1666"/>
    <x v="49"/>
    <s v="+65 221 7555"/>
    <s v="Bronz Sok., Bronz Apt. 3/6 Tesvikiye"/>
    <s v="Singapore"/>
    <n v="79903"/>
    <s v="Singapore"/>
    <s v="Natividad"/>
    <s v="Eric"/>
    <x v="1"/>
  </r>
  <r>
    <n v="10150"/>
    <n v="30"/>
    <n v="49.97"/>
    <n v="11"/>
    <n v="1499.1"/>
    <x v="71"/>
    <n v="626"/>
    <x v="0"/>
    <x v="0"/>
    <n v="62"/>
    <n v="-12.030000000000001"/>
    <s v="S18_2957"/>
    <x v="49"/>
    <s v="+65 221 7555"/>
    <s v="Bronz Sok., Bronz Apt. 3/6 Tesvikiye"/>
    <s v="Singapore"/>
    <n v="79903"/>
    <s v="Singapore"/>
    <s v="Natividad"/>
    <s v="Eric"/>
    <x v="0"/>
  </r>
  <r>
    <n v="10150"/>
    <n v="30"/>
    <n v="42.76"/>
    <n v="6"/>
    <n v="1282.8"/>
    <x v="71"/>
    <n v="626"/>
    <x v="0"/>
    <x v="0"/>
    <n v="50"/>
    <n v="-7.240000000000002"/>
    <s v="S18_4668"/>
    <x v="49"/>
    <s v="+65 221 7555"/>
    <s v="Bronz Sok., Bronz Apt. 3/6 Tesvikiye"/>
    <s v="Singapore"/>
    <n v="79903"/>
    <s v="Singapore"/>
    <s v="Natividad"/>
    <s v="Eric"/>
    <x v="0"/>
  </r>
  <r>
    <n v="10149"/>
    <n v="30"/>
    <n v="58.22"/>
    <n v="3"/>
    <n v="1746.6"/>
    <x v="72"/>
    <n v="633"/>
    <x v="0"/>
    <x v="0"/>
    <n v="53"/>
    <n v="5.2199999999999989"/>
    <s v="S18_1367"/>
    <x v="50"/>
    <n v="4155554312"/>
    <s v="2793 Furth Circle"/>
    <s v="Brisbane"/>
    <n v="94217"/>
    <s v="USA"/>
    <s v="Taylor"/>
    <s v="Sue"/>
    <x v="0"/>
  </r>
  <r>
    <n v="10147"/>
    <n v="30"/>
    <n v="68.58"/>
    <n v="6"/>
    <n v="2057.4"/>
    <x v="123"/>
    <n v="640"/>
    <x v="0"/>
    <x v="1"/>
    <n v="61"/>
    <n v="7.5799999999999983"/>
    <s v="S24_3371"/>
    <x v="56"/>
    <n v="6175558555"/>
    <s v="7825 Douglas Av."/>
    <s v="Brickhaven"/>
    <n v="58339"/>
    <s v="USA"/>
    <s v="Nelson"/>
    <s v="Allen"/>
    <x v="0"/>
  </r>
  <r>
    <n v="10145"/>
    <n v="30"/>
    <n v="85.32"/>
    <n v="14"/>
    <n v="2559.6"/>
    <x v="73"/>
    <n v="650"/>
    <x v="0"/>
    <x v="3"/>
    <n v="84"/>
    <n v="1.3199999999999932"/>
    <s v="S18_2581"/>
    <x v="51"/>
    <n v="6265557265"/>
    <s v="78934 Hillside Dr."/>
    <s v="Pasadena"/>
    <n v="90003"/>
    <s v="USA"/>
    <s v="Young"/>
    <s v="Julie"/>
    <x v="0"/>
  </r>
  <r>
    <n v="10145"/>
    <n v="30"/>
    <n v="49.67"/>
    <n v="10"/>
    <n v="1490.1"/>
    <x v="73"/>
    <n v="650"/>
    <x v="0"/>
    <x v="4"/>
    <n v="60"/>
    <n v="-10.329999999999998"/>
    <s v="S18_2625"/>
    <x v="51"/>
    <n v="6265557265"/>
    <s v="78934 Hillside Dr."/>
    <s v="Pasadena"/>
    <n v="90003"/>
    <s v="USA"/>
    <s v="Young"/>
    <s v="Julie"/>
    <x v="0"/>
  </r>
  <r>
    <n v="10139"/>
    <n v="30"/>
    <n v="103.18"/>
    <n v="5"/>
    <n v="3095.4"/>
    <x v="76"/>
    <n v="690"/>
    <x v="0"/>
    <x v="0"/>
    <n v="99"/>
    <n v="4.1800000000000068"/>
    <s v="S18_3320"/>
    <x v="6"/>
    <s v="+61 2 9495 8555"/>
    <s v="Monitor Money Building, 815 Pacific Hwy"/>
    <s v="Chatswood"/>
    <n v="2067"/>
    <s v="Australia"/>
    <s v="Huxley"/>
    <s v="Adrian"/>
    <x v="1"/>
  </r>
  <r>
    <n v="10135"/>
    <n v="30"/>
    <n v="89.8"/>
    <n v="17"/>
    <n v="2694"/>
    <x v="77"/>
    <n v="704"/>
    <x v="0"/>
    <x v="4"/>
    <n v="102"/>
    <n v="-12.200000000000003"/>
    <s v="S32_4485"/>
    <x v="12"/>
    <n v="4155551450"/>
    <s v="5677 Strong St."/>
    <s v="San Rafael"/>
    <n v="97562"/>
    <s v="USA"/>
    <s v="Nelson"/>
    <s v="Valarie"/>
    <x v="0"/>
  </r>
  <r>
    <n v="10134"/>
    <n v="30"/>
    <n v="61.78"/>
    <n v="6"/>
    <n v="1853.4"/>
    <x v="78"/>
    <n v="705"/>
    <x v="0"/>
    <x v="4"/>
    <n v="60"/>
    <n v="1.7800000000000011"/>
    <s v="S18_2625"/>
    <x v="54"/>
    <s v="+33 1 46 62 7555"/>
    <s v="27 rue du Colonel Pierre Avia"/>
    <s v="Paris"/>
    <n v="75508"/>
    <s v="France"/>
    <s v="Da Cunha"/>
    <s v="Daniel"/>
    <x v="0"/>
  </r>
  <r>
    <n v="10129"/>
    <n v="30"/>
    <n v="85.41"/>
    <n v="7"/>
    <n v="2562.3000000000002"/>
    <x v="223"/>
    <n v="724"/>
    <x v="0"/>
    <x v="5"/>
    <n v="99"/>
    <n v="-13.590000000000003"/>
    <s v="S700_3962"/>
    <x v="14"/>
    <s v="(171) 555-0297"/>
    <s v="35 King George"/>
    <s v="London"/>
    <s v="WX3 6FW"/>
    <s v="UK"/>
    <s v="Brown"/>
    <s v="Ann"/>
    <x v="0"/>
  </r>
  <r>
    <n v="10126"/>
    <n v="30"/>
    <n v="97.39"/>
    <n v="13"/>
    <n v="2921.7"/>
    <x v="126"/>
    <n v="739"/>
    <x v="0"/>
    <x v="0"/>
    <n v="104"/>
    <n v="-6.6099999999999994"/>
    <s v="S18_3136"/>
    <x v="40"/>
    <s v="(91) 555 22 82"/>
    <s v="C/ Araquil, 67"/>
    <s v="Madrid"/>
    <n v="28023"/>
    <s v="Spain"/>
    <s v="Sommer"/>
    <s v="MartÂ¡n"/>
    <x v="0"/>
  </r>
  <r>
    <n v="10108"/>
    <n v="30"/>
    <n v="63.07"/>
    <n v="5"/>
    <n v="1892.1"/>
    <x v="206"/>
    <n v="823"/>
    <x v="0"/>
    <x v="1"/>
    <n v="61"/>
    <n v="2.0700000000000003"/>
    <s v="S24_3371"/>
    <x v="86"/>
    <s v="+63 2 555 3587"/>
    <s v="15 McCallum Street - NatWest Center #13-03"/>
    <s v="Makati City"/>
    <s v="1227 MM"/>
    <s v="Philippines"/>
    <s v="Cruz"/>
    <s v="Arnold"/>
    <x v="0"/>
  </r>
  <r>
    <n v="10107"/>
    <n v="30"/>
    <n v="95.7"/>
    <n v="2"/>
    <n v="2871"/>
    <x v="83"/>
    <n v="833"/>
    <x v="0"/>
    <x v="4"/>
    <n v="95"/>
    <n v="0.70000000000000284"/>
    <s v="S10_1678"/>
    <x v="19"/>
    <n v="2125557818"/>
    <s v="897 Long Airport Avenue"/>
    <s v="NYC"/>
    <n v="10022"/>
    <s v="USA"/>
    <s v="Yu"/>
    <s v="Kwai"/>
    <x v="0"/>
  </r>
  <r>
    <n v="10106"/>
    <n v="30"/>
    <n v="105.91"/>
    <n v="16"/>
    <n v="3177.3"/>
    <x v="207"/>
    <n v="840"/>
    <x v="0"/>
    <x v="5"/>
    <n v="90"/>
    <n v="15.909999999999997"/>
    <s v="S700_2047"/>
    <x v="20"/>
    <s v="035-640555"/>
    <s v="Via Ludovico il Moro 22"/>
    <s v="Bergamo"/>
    <n v="24100"/>
    <s v="Italy"/>
    <s v="Rovelli"/>
    <s v="Giovanni"/>
    <x v="1"/>
  </r>
  <r>
    <n v="10100"/>
    <n v="30"/>
    <n v="171.7"/>
    <n v="3"/>
    <n v="5151"/>
    <x v="158"/>
    <n v="881"/>
    <x v="0"/>
    <x v="0"/>
    <n v="170"/>
    <n v="1.6999999999999886"/>
    <s v="S18_1749"/>
    <x v="23"/>
    <n v="6035558647"/>
    <s v="2304 Long Airport Avenue"/>
    <s v="Nashua"/>
    <n v="62005"/>
    <s v="USA"/>
    <s v="Young"/>
    <s v="Valarie"/>
    <x v="1"/>
  </r>
  <r>
    <n v="10425"/>
    <n v="31"/>
    <n v="33.24"/>
    <n v="5"/>
    <n v="1030.44"/>
    <x v="4"/>
    <n v="5"/>
    <x v="2"/>
    <x v="1"/>
    <n v="35"/>
    <n v="-1.759999999999998"/>
    <s v="S24_2840"/>
    <x v="4"/>
    <s v="40.67.8555"/>
    <s v="67, rue des Cinquante Otages"/>
    <s v="Nantes"/>
    <n v="44000"/>
    <s v="France"/>
    <s v="Labrune"/>
    <s v="Janine"/>
    <x v="0"/>
  </r>
  <r>
    <n v="10423"/>
    <n v="31"/>
    <n v="53.72"/>
    <n v="3"/>
    <n v="1665.32"/>
    <x v="2"/>
    <n v="6"/>
    <x v="2"/>
    <x v="0"/>
    <n v="62"/>
    <n v="-8.2800000000000011"/>
    <s v="S18_2957"/>
    <x v="2"/>
    <s v="(02) 5554 67"/>
    <s v="Rue Joseph-Bens 532"/>
    <s v="Bruxelles"/>
    <s v="B-1180"/>
    <s v="Belgium"/>
    <s v="Dewey"/>
    <s v="Catherine"/>
    <x v="0"/>
  </r>
  <r>
    <n v="10414"/>
    <n v="31"/>
    <n v="75.89"/>
    <n v="4"/>
    <n v="2352.59"/>
    <x v="8"/>
    <n v="30"/>
    <x v="1"/>
    <x v="5"/>
    <n v="72"/>
    <n v="3.8900000000000006"/>
    <s v="S700_2610"/>
    <x v="9"/>
    <n v="6175559555"/>
    <s v="8616 Spinnaker Dr."/>
    <s v="Boston"/>
    <n v="51003"/>
    <s v="USA"/>
    <s v="Yoshido"/>
    <s v="Juri"/>
    <x v="0"/>
  </r>
  <r>
    <n v="10412"/>
    <n v="31"/>
    <n v="137.19999999999999"/>
    <n v="1"/>
    <n v="4253.2"/>
    <x v="10"/>
    <n v="33"/>
    <x v="0"/>
    <x v="1"/>
    <n v="118"/>
    <n v="19.199999999999989"/>
    <s v="S24_4048"/>
    <x v="11"/>
    <s v="(91) 555 94 44"/>
    <s v="C/ Moralzarzal, 86"/>
    <s v="Madrid"/>
    <n v="28034"/>
    <s v="Spain"/>
    <s v="Freyre"/>
    <s v="Diego"/>
    <x v="1"/>
  </r>
  <r>
    <n v="10403"/>
    <n v="31"/>
    <n v="68.34"/>
    <n v="3"/>
    <n v="2118.54"/>
    <x v="174"/>
    <n v="57"/>
    <x v="0"/>
    <x v="4"/>
    <n v="81"/>
    <n v="-12.659999999999997"/>
    <s v="S50_4713"/>
    <x v="79"/>
    <s v="(171) 555-2282"/>
    <s v="Berkeley Gardens 12  Brewery"/>
    <s v="Liverpool"/>
    <s v="WX1 6LT"/>
    <s v="UK"/>
    <s v="Devon"/>
    <s v="Elizabeth"/>
    <x v="0"/>
  </r>
  <r>
    <n v="10394"/>
    <n v="31"/>
    <n v="50.29"/>
    <n v="2"/>
    <n v="1558.99"/>
    <x v="134"/>
    <n v="81"/>
    <x v="0"/>
    <x v="1"/>
    <n v="57"/>
    <n v="-6.7100000000000009"/>
    <s v="S24_1444"/>
    <x v="11"/>
    <s v="(91) 555 94 44"/>
    <s v="C/ Moralzarzal, 86"/>
    <s v="Madrid"/>
    <n v="28034"/>
    <s v="Spain"/>
    <s v="Freyre"/>
    <s v="Diego"/>
    <x v="0"/>
  </r>
  <r>
    <n v="10390"/>
    <n v="31"/>
    <n v="98.99"/>
    <n v="16"/>
    <n v="3068.69"/>
    <x v="135"/>
    <n v="92"/>
    <x v="0"/>
    <x v="0"/>
    <n v="127"/>
    <n v="-28.010000000000005"/>
    <s v="S18_2325"/>
    <x v="12"/>
    <n v="4155551450"/>
    <s v="5677 Strong St."/>
    <s v="San Rafael"/>
    <n v="97562"/>
    <s v="USA"/>
    <s v="Nelson"/>
    <s v="Valarie"/>
    <x v="1"/>
  </r>
  <r>
    <n v="10377"/>
    <n v="31"/>
    <n v="67.760000000000005"/>
    <n v="4"/>
    <n v="2100.56"/>
    <x v="177"/>
    <n v="118"/>
    <x v="0"/>
    <x v="1"/>
    <n v="77"/>
    <n v="-9.2399999999999949"/>
    <s v="S18_1889"/>
    <x v="48"/>
    <s v="90-224 8555"/>
    <s v="Keskuskatu 45"/>
    <s v="Helsinki"/>
    <n v="21240"/>
    <s v="Finland"/>
    <s v="Karttunen"/>
    <s v="Matti"/>
    <x v="0"/>
  </r>
  <r>
    <n v="10368"/>
    <n v="31"/>
    <n v="136.22999999999999"/>
    <n v="5"/>
    <n v="4223.13"/>
    <x v="16"/>
    <n v="138"/>
    <x v="0"/>
    <x v="1"/>
    <n v="117"/>
    <n v="19.22999999999999"/>
    <s v="S24_2887"/>
    <x v="12"/>
    <n v="4155551450"/>
    <s v="5677 Strong St."/>
    <s v="San Rafael"/>
    <n v="97562"/>
    <s v="USA"/>
    <s v="Nelson"/>
    <s v="Valarie"/>
    <x v="1"/>
  </r>
  <r>
    <n v="10363"/>
    <n v="31"/>
    <n v="94.58"/>
    <n v="1"/>
    <n v="2931.98"/>
    <x v="90"/>
    <n v="151"/>
    <x v="0"/>
    <x v="1"/>
    <n v="140"/>
    <n v="-45.42"/>
    <s v="S24_3856"/>
    <x v="53"/>
    <s v="+358 9 8045 555"/>
    <s v="Software Engineering Center, SEC Oy"/>
    <s v="Espoo"/>
    <s v="FIN-02271"/>
    <s v="Finland"/>
    <s v="Suominen"/>
    <s v="Kalle"/>
    <x v="0"/>
  </r>
  <r>
    <n v="10355"/>
    <n v="31"/>
    <n v="53.47"/>
    <n v="1"/>
    <n v="1657.57"/>
    <x v="160"/>
    <n v="181"/>
    <x v="0"/>
    <x v="4"/>
    <n v="62"/>
    <n v="-8.5300000000000011"/>
    <s v="S18_3782"/>
    <x v="11"/>
    <s v="(91) 555 94 44"/>
    <s v="C/ Moralzarzal, 86"/>
    <s v="Madrid"/>
    <n v="28034"/>
    <s v="Spain"/>
    <s v="Freyre"/>
    <s v="Diego"/>
    <x v="0"/>
  </r>
  <r>
    <n v="10350"/>
    <n v="31"/>
    <n v="71.400000000000006"/>
    <n v="8"/>
    <n v="2213.4"/>
    <x v="20"/>
    <n v="186"/>
    <x v="0"/>
    <x v="2"/>
    <n v="115"/>
    <n v="-43.599999999999994"/>
    <s v="S50_1392"/>
    <x v="11"/>
    <s v="(91) 555 94 44"/>
    <s v="C/ Moralzarzal, 86"/>
    <s v="Madrid"/>
    <n v="28034"/>
    <s v="Spain"/>
    <s v="Freyre"/>
    <s v="Diego"/>
    <x v="0"/>
  </r>
  <r>
    <n v="10350"/>
    <n v="31"/>
    <n v="77.34"/>
    <n v="13"/>
    <n v="2397.54"/>
    <x v="20"/>
    <n v="186"/>
    <x v="0"/>
    <x v="5"/>
    <n v="100"/>
    <n v="-22.659999999999997"/>
    <s v="S700_3505"/>
    <x v="11"/>
    <s v="(91) 555 94 44"/>
    <s v="C/ Moralzarzal, 86"/>
    <s v="Madrid"/>
    <n v="28034"/>
    <s v="Spain"/>
    <s v="Freyre"/>
    <s v="Diego"/>
    <x v="0"/>
  </r>
  <r>
    <n v="10341"/>
    <n v="31"/>
    <n v="71.02"/>
    <n v="4"/>
    <n v="2201.62"/>
    <x v="143"/>
    <n v="194"/>
    <x v="0"/>
    <x v="4"/>
    <n v="102"/>
    <n v="-30.980000000000004"/>
    <s v="S32_4485"/>
    <x v="3"/>
    <s v="6562-9555"/>
    <s v="Geislweg 14"/>
    <s v="Salzburg"/>
    <n v="5020"/>
    <s v="Austria"/>
    <s v="Pipps"/>
    <s v="Georg"/>
    <x v="0"/>
  </r>
  <r>
    <n v="10337"/>
    <n v="31"/>
    <n v="89.38"/>
    <n v="1"/>
    <n v="2770.78"/>
    <x v="93"/>
    <n v="197"/>
    <x v="0"/>
    <x v="5"/>
    <n v="100"/>
    <n v="-10.620000000000005"/>
    <s v="S700_3505"/>
    <x v="57"/>
    <n v="2125558493"/>
    <s v="5905 Pompton St."/>
    <s v="NYC"/>
    <n v="10022"/>
    <s v="USA"/>
    <s v="Hernandez"/>
    <s v="Maria"/>
    <x v="0"/>
  </r>
  <r>
    <n v="10336"/>
    <n v="31"/>
    <n v="148.99"/>
    <n v="5"/>
    <n v="4618.6899999999996"/>
    <x v="94"/>
    <n v="198"/>
    <x v="0"/>
    <x v="1"/>
    <n v="118"/>
    <n v="30.990000000000009"/>
    <s v="S24_4048"/>
    <x v="58"/>
    <s v="(1) 42.34.2555"/>
    <s v="265, boulevard Charonne"/>
    <s v="Paris"/>
    <n v="75012"/>
    <s v="France"/>
    <s v="Bertrand"/>
    <s v="Marie"/>
    <x v="1"/>
  </r>
  <r>
    <n v="10336"/>
    <n v="31"/>
    <n v="84.71"/>
    <n v="9"/>
    <n v="2626.01"/>
    <x v="94"/>
    <n v="198"/>
    <x v="0"/>
    <x v="6"/>
    <n v="62"/>
    <n v="22.709999999999994"/>
    <s v="S32_3207"/>
    <x v="58"/>
    <s v="(1) 42.34.2555"/>
    <s v="265, boulevard Charonne"/>
    <s v="Paris"/>
    <n v="75012"/>
    <s v="France"/>
    <s v="Bertrand"/>
    <s v="Marie"/>
    <x v="0"/>
  </r>
  <r>
    <n v="10332"/>
    <n v="31"/>
    <n v="37.18"/>
    <n v="13"/>
    <n v="1152.58"/>
    <x v="23"/>
    <n v="201"/>
    <x v="0"/>
    <x v="1"/>
    <n v="107"/>
    <n v="-69.819999999999993"/>
    <s v="S24_3432"/>
    <x v="17"/>
    <s v="(171) 555-1555"/>
    <s v="Fauntleroy Circus"/>
    <s v="Manchester"/>
    <s v="EC2 5NT"/>
    <s v="UK"/>
    <s v="Ashworth"/>
    <s v="Victoria"/>
    <x v="0"/>
  </r>
  <r>
    <n v="10324"/>
    <n v="31"/>
    <n v="123.24"/>
    <n v="2"/>
    <n v="3820.44"/>
    <x v="28"/>
    <n v="213"/>
    <x v="0"/>
    <x v="2"/>
    <n v="127"/>
    <n v="-3.7600000000000051"/>
    <s v="S24_2300"/>
    <x v="22"/>
    <n v="2125551500"/>
    <s v="2678 Kingston Rd."/>
    <s v="NYC"/>
    <n v="10022"/>
    <s v="USA"/>
    <s v="Frick"/>
    <s v="Michael"/>
    <x v="1"/>
  </r>
  <r>
    <n v="10107"/>
    <n v="31"/>
    <n v="221.81"/>
    <n v="3"/>
    <n v="6876.11"/>
    <x v="144"/>
    <n v="215"/>
    <x v="0"/>
    <x v="1"/>
    <n v="194"/>
    <n v="27.810000000000002"/>
    <s v="S12_1099"/>
    <x v="16"/>
    <s v="0921-12 3555"/>
    <s v="BerguvsvÂ„gen  8"/>
    <s v="Lule"/>
    <s v="S-958 22"/>
    <s v="Sweden"/>
    <s v="Berglund"/>
    <s v="Christina"/>
    <x v="1"/>
  </r>
  <r>
    <n v="10319"/>
    <n v="31"/>
    <n v="81.73"/>
    <n v="7"/>
    <n v="2533.63"/>
    <x v="144"/>
    <n v="215"/>
    <x v="0"/>
    <x v="4"/>
    <n v="69"/>
    <n v="12.730000000000004"/>
    <s v="S24_2360"/>
    <x v="78"/>
    <n v="2125551957"/>
    <s v="5290 North Pendale Street"/>
    <s v="NYC"/>
    <n v="10022"/>
    <s v="USA"/>
    <s v="Kuo"/>
    <s v="Kee"/>
    <x v="0"/>
  </r>
  <r>
    <n v="10318"/>
    <n v="31"/>
    <n v="100.53"/>
    <n v="9"/>
    <n v="3116.43"/>
    <x v="196"/>
    <n v="216"/>
    <x v="0"/>
    <x v="3"/>
    <n v="84"/>
    <n v="16.53"/>
    <s v="S18_2581"/>
    <x v="31"/>
    <n v="2155551555"/>
    <s v="7586 Pompton St."/>
    <s v="Allentown"/>
    <n v="70267"/>
    <s v="USA"/>
    <s v="Yu"/>
    <s v="Kyung"/>
    <x v="1"/>
  </r>
  <r>
    <n v="10348"/>
    <n v="31"/>
    <n v="101.29"/>
    <n v="5"/>
    <n v="3139.99"/>
    <x v="95"/>
    <n v="217"/>
    <x v="0"/>
    <x v="2"/>
    <n v="64"/>
    <n v="37.290000000000006"/>
    <s v="S32_3522"/>
    <x v="40"/>
    <s v="(91) 555 22 82"/>
    <s v="C/ Araquil, 67"/>
    <s v="Madrid"/>
    <n v="28023"/>
    <s v="Spain"/>
    <s v="Sommer"/>
    <s v="MartÂ¡n"/>
    <x v="1"/>
  </r>
  <r>
    <n v="10315"/>
    <n v="31"/>
    <n v="86.15"/>
    <n v="3"/>
    <n v="2670.65"/>
    <x v="179"/>
    <n v="220"/>
    <x v="0"/>
    <x v="5"/>
    <n v="100"/>
    <n v="-13.849999999999994"/>
    <s v="S700_3505"/>
    <x v="4"/>
    <s v="40.67.8555"/>
    <s v="67, rue des Cinquante Otages"/>
    <s v="Nantes"/>
    <n v="44000"/>
    <s v="France"/>
    <s v="Labrune"/>
    <s v="Janine"/>
    <x v="0"/>
  </r>
  <r>
    <n v="10312"/>
    <n v="31"/>
    <n v="152.56"/>
    <n v="14"/>
    <n v="4729.3599999999997"/>
    <x v="162"/>
    <n v="228"/>
    <x v="0"/>
    <x v="0"/>
    <n v="127"/>
    <n v="25.560000000000002"/>
    <s v="S18_2325"/>
    <x v="12"/>
    <n v="4155551450"/>
    <s v="5677 Strong St."/>
    <s v="San Rafael"/>
    <n v="97562"/>
    <s v="USA"/>
    <s v="Nelson"/>
    <s v="Valarie"/>
    <x v="1"/>
  </r>
  <r>
    <n v="10312"/>
    <n v="31"/>
    <n v="35.29"/>
    <n v="15"/>
    <n v="1093.99"/>
    <x v="162"/>
    <n v="228"/>
    <x v="0"/>
    <x v="0"/>
    <n v="41"/>
    <n v="-5.7100000000000009"/>
    <s v="S24_3969"/>
    <x v="12"/>
    <n v="4155551450"/>
    <s v="5677 Strong St."/>
    <s v="San Rafael"/>
    <n v="97562"/>
    <s v="USA"/>
    <s v="Nelson"/>
    <s v="Valarie"/>
    <x v="0"/>
  </r>
  <r>
    <n v="10308"/>
    <n v="31"/>
    <n v="112.7"/>
    <n v="9"/>
    <n v="3493.7"/>
    <x v="32"/>
    <n v="234"/>
    <x v="0"/>
    <x v="3"/>
    <n v="109"/>
    <n v="3.7000000000000028"/>
    <s v="S24_1785"/>
    <x v="26"/>
    <n v="9145554562"/>
    <s v="3758 North Pendale Street"/>
    <s v="White Plains"/>
    <n v="24067"/>
    <s v="USA"/>
    <s v="Frick"/>
    <s v="Steve"/>
    <x v="1"/>
  </r>
  <r>
    <n v="10308"/>
    <n v="31"/>
    <n v="129.33000000000001"/>
    <n v="6"/>
    <n v="4009.23"/>
    <x v="32"/>
    <n v="234"/>
    <x v="0"/>
    <x v="3"/>
    <n v="118"/>
    <n v="11.330000000000013"/>
    <s v="S700_2834"/>
    <x v="26"/>
    <n v="9145554562"/>
    <s v="3758 North Pendale Street"/>
    <s v="White Plains"/>
    <n v="24067"/>
    <s v="USA"/>
    <s v="Frick"/>
    <s v="Steve"/>
    <x v="1"/>
  </r>
  <r>
    <n v="10107"/>
    <n v="31"/>
    <n v="211.96"/>
    <n v="13"/>
    <n v="6570.76"/>
    <x v="33"/>
    <n v="235"/>
    <x v="0"/>
    <x v="1"/>
    <n v="207"/>
    <n v="4.960000000000008"/>
    <s v="S12_1108"/>
    <x v="17"/>
    <s v="(171) 555-1555"/>
    <s v="Fauntleroy Circus"/>
    <s v="Manchester"/>
    <s v="EC2 5NT"/>
    <s v="UK"/>
    <s v="Ashworth"/>
    <s v="Victoria"/>
    <x v="1"/>
  </r>
  <r>
    <n v="10307"/>
    <n v="31"/>
    <n v="83.44"/>
    <n v="7"/>
    <n v="2586.64"/>
    <x v="33"/>
    <n v="235"/>
    <x v="0"/>
    <x v="5"/>
    <n v="86"/>
    <n v="-2.5600000000000023"/>
    <s v="S18_3029"/>
    <x v="69"/>
    <n v="2155554695"/>
    <s v="782 First Street"/>
    <s v="Philadelphia"/>
    <n v="71270"/>
    <s v="USA"/>
    <s v="Cervantes"/>
    <s v="Francisca"/>
    <x v="0"/>
  </r>
  <r>
    <n v="10306"/>
    <n v="31"/>
    <n v="84.08"/>
    <n v="2"/>
    <n v="2606.48"/>
    <x v="33"/>
    <n v="235"/>
    <x v="0"/>
    <x v="0"/>
    <n v="88"/>
    <n v="-3.9200000000000017"/>
    <s v="S24_3151"/>
    <x v="17"/>
    <s v="(171) 555-1555"/>
    <s v="Fauntleroy Circus"/>
    <s v="Manchester"/>
    <s v="EC2 5NT"/>
    <s v="UK"/>
    <s v="Ashworth"/>
    <s v="Victoria"/>
    <x v="0"/>
  </r>
  <r>
    <n v="10296"/>
    <n v="31"/>
    <n v="53.92"/>
    <n v="9"/>
    <n v="1671.52"/>
    <x v="96"/>
    <n v="265"/>
    <x v="0"/>
    <x v="0"/>
    <n v="65"/>
    <n v="-11.079999999999998"/>
    <s v="S24_3420"/>
    <x v="62"/>
    <s v="+49 89 61 08 9555"/>
    <s v="Hansastr. 15"/>
    <s v="Munich"/>
    <n v="80686"/>
    <s v="Germany"/>
    <s v="Donnermeyer"/>
    <s v="Michael"/>
    <x v="0"/>
  </r>
  <r>
    <n v="10292"/>
    <n v="31"/>
    <n v="67.73"/>
    <n v="3"/>
    <n v="2099.63"/>
    <x v="98"/>
    <n v="272"/>
    <x v="0"/>
    <x v="6"/>
    <n v="62"/>
    <n v="5.730000000000004"/>
    <s v="S32_3207"/>
    <x v="19"/>
    <n v="2125557818"/>
    <s v="897 Long Airport Avenue"/>
    <s v="NYC"/>
    <n v="10022"/>
    <s v="USA"/>
    <s v="Yu"/>
    <s v="Kwai"/>
    <x v="0"/>
  </r>
  <r>
    <n v="10288"/>
    <n v="31"/>
    <n v="123.32"/>
    <n v="2"/>
    <n v="3822.92"/>
    <x v="35"/>
    <n v="279"/>
    <x v="0"/>
    <x v="0"/>
    <n v="127"/>
    <n v="-3.6800000000000068"/>
    <s v="S18_2325"/>
    <x v="0"/>
    <s v="+65 224 1555"/>
    <s v="Village Close - 106 Linden Road Sandown"/>
    <s v="Singapore"/>
    <n v="69045"/>
    <s v="Singapore"/>
    <s v="Victorino"/>
    <s v="Wendy"/>
    <x v="1"/>
  </r>
  <r>
    <n v="10284"/>
    <n v="31"/>
    <n v="71.81"/>
    <n v="1"/>
    <n v="2226.11"/>
    <x v="99"/>
    <n v="289"/>
    <x v="0"/>
    <x v="3"/>
    <n v="84"/>
    <n v="-12.189999999999998"/>
    <s v="S18_2581"/>
    <x v="63"/>
    <s v="+47 2212 1555"/>
    <s v="Drammensveien 126 A, PB 744 Sentrum"/>
    <s v="Oslo"/>
    <s v="N 0106"/>
    <s v="Norway"/>
    <s v="Klaeboe"/>
    <s v="Jan"/>
    <x v="0"/>
  </r>
  <r>
    <n v="10282"/>
    <n v="31"/>
    <n v="150.80000000000001"/>
    <n v="8"/>
    <n v="4674.8"/>
    <x v="38"/>
    <n v="290"/>
    <x v="0"/>
    <x v="1"/>
    <n v="143"/>
    <n v="7.8000000000000114"/>
    <s v="S18_4027"/>
    <x v="12"/>
    <n v="4155551450"/>
    <s v="5677 Strong St."/>
    <s v="San Rafael"/>
    <n v="97562"/>
    <s v="USA"/>
    <s v="Nelson"/>
    <s v="Valarie"/>
    <x v="1"/>
  </r>
  <r>
    <n v="10281"/>
    <n v="31"/>
    <n v="55.19"/>
    <n v="3"/>
    <n v="1710.89"/>
    <x v="39"/>
    <n v="291"/>
    <x v="0"/>
    <x v="2"/>
    <n v="54"/>
    <n v="1.1899999999999977"/>
    <s v="S32_2509"/>
    <x v="31"/>
    <n v="2155551555"/>
    <s v="7586 Pompton St."/>
    <s v="Allentown"/>
    <n v="70267"/>
    <s v="USA"/>
    <s v="Yu"/>
    <s v="Kyung"/>
    <x v="0"/>
  </r>
  <r>
    <n v="10278"/>
    <n v="31"/>
    <n v="132.80000000000001"/>
    <n v="4"/>
    <n v="4116.8"/>
    <x v="165"/>
    <n v="304"/>
    <x v="0"/>
    <x v="1"/>
    <n v="141"/>
    <n v="-8.1999999999999886"/>
    <s v="S18_3685"/>
    <x v="73"/>
    <n v="7025551838"/>
    <s v="8489 Strong St."/>
    <s v="Las Vegas"/>
    <n v="83030"/>
    <s v="USA"/>
    <s v="King"/>
    <s v="Sue"/>
    <x v="1"/>
  </r>
  <r>
    <n v="10278"/>
    <n v="31"/>
    <n v="38.89"/>
    <n v="8"/>
    <n v="1205.5899999999999"/>
    <x v="165"/>
    <n v="304"/>
    <x v="0"/>
    <x v="1"/>
    <n v="37"/>
    <n v="1.8900000000000006"/>
    <s v="S24_2972"/>
    <x v="73"/>
    <n v="7025551838"/>
    <s v="8489 Strong St."/>
    <s v="Las Vegas"/>
    <n v="83030"/>
    <s v="USA"/>
    <s v="King"/>
    <s v="Sue"/>
    <x v="0"/>
  </r>
  <r>
    <n v="10275"/>
    <n v="31"/>
    <n v="72.55"/>
    <n v="17"/>
    <n v="2249.0500000000002"/>
    <x v="100"/>
    <n v="318"/>
    <x v="0"/>
    <x v="3"/>
    <n v="74"/>
    <n v="-1.4500000000000028"/>
    <s v="S700_4002"/>
    <x v="4"/>
    <s v="40.67.8555"/>
    <s v="67, rue des Cinquante Otages"/>
    <s v="Nantes"/>
    <n v="44000"/>
    <s v="France"/>
    <s v="Labrune"/>
    <s v="Janine"/>
    <x v="0"/>
  </r>
  <r>
    <n v="10107"/>
    <n v="31"/>
    <n v="97.17"/>
    <n v="5"/>
    <n v="3012.27"/>
    <x v="42"/>
    <n v="321"/>
    <x v="0"/>
    <x v="2"/>
    <n v="118"/>
    <n v="-20.83"/>
    <s v="S12_4473"/>
    <x v="12"/>
    <n v="4155551450"/>
    <s v="5677 Strong St."/>
    <s v="San Rafael"/>
    <n v="97562"/>
    <s v="USA"/>
    <s v="Nelson"/>
    <s v="Valarie"/>
    <x v="1"/>
  </r>
  <r>
    <n v="10270"/>
    <n v="31"/>
    <n v="96.24"/>
    <n v="10"/>
    <n v="2983.44"/>
    <x v="102"/>
    <n v="322"/>
    <x v="0"/>
    <x v="0"/>
    <n v="101"/>
    <n v="-4.7600000000000051"/>
    <s v="S18_2949"/>
    <x v="6"/>
    <s v="+61 2 9495 8555"/>
    <s v="Monitor Money Building, 815 Pacific Hwy"/>
    <s v="Chatswood"/>
    <n v="2067"/>
    <s v="Australia"/>
    <s v="Huxley"/>
    <s v="Adrian"/>
    <x v="0"/>
  </r>
  <r>
    <n v="10263"/>
    <n v="31"/>
    <n v="79.91"/>
    <n v="8"/>
    <n v="2477.21"/>
    <x v="183"/>
    <n v="343"/>
    <x v="0"/>
    <x v="4"/>
    <n v="99"/>
    <n v="-19.090000000000003"/>
    <s v="S32_1374"/>
    <x v="74"/>
    <n v="2035552570"/>
    <s v="25593 South Bay Ln."/>
    <s v="Bridgewater"/>
    <n v="97562"/>
    <s v="USA"/>
    <s v="King"/>
    <s v="Julie"/>
    <x v="0"/>
  </r>
  <r>
    <n v="10259"/>
    <n v="31"/>
    <n v="33.24"/>
    <n v="5"/>
    <n v="1030.44"/>
    <x v="46"/>
    <n v="356"/>
    <x v="0"/>
    <x v="1"/>
    <n v="35"/>
    <n v="-1.759999999999998"/>
    <s v="S24_2840"/>
    <x v="0"/>
    <s v="+65 224 1555"/>
    <s v="Village Close - 106 Linden Road Sandown"/>
    <s v="Singapore"/>
    <n v="69045"/>
    <s v="Singapore"/>
    <s v="Victorino"/>
    <s v="Wendy"/>
    <x v="0"/>
  </r>
  <r>
    <n v="10253"/>
    <n v="31"/>
    <n v="129.97999999999999"/>
    <n v="3"/>
    <n v="4029.38"/>
    <x v="146"/>
    <n v="370"/>
    <x v="5"/>
    <x v="1"/>
    <n v="141"/>
    <n v="-11.02000000000001"/>
    <s v="S18_3685"/>
    <x v="79"/>
    <s v="(171) 555-2282"/>
    <s v="Berkeley Gardens 12  Brewery"/>
    <s v="Liverpool"/>
    <s v="WX1 6LT"/>
    <s v="UK"/>
    <s v="Devon"/>
    <s v="Elizabeth"/>
    <x v="1"/>
  </r>
  <r>
    <n v="10252"/>
    <n v="31"/>
    <n v="52.84"/>
    <n v="5"/>
    <n v="1638.04"/>
    <x v="47"/>
    <n v="376"/>
    <x v="0"/>
    <x v="4"/>
    <n v="62"/>
    <n v="-9.1599999999999966"/>
    <s v="S18_3782"/>
    <x v="35"/>
    <s v="(1) 47.55.6555"/>
    <s v="25, rue Lauriston"/>
    <s v="Paris"/>
    <n v="75016"/>
    <s v="France"/>
    <s v="Perrier"/>
    <s v="Dominique"/>
    <x v="0"/>
  </r>
  <r>
    <n v="10250"/>
    <n v="31"/>
    <n v="88.63"/>
    <n v="6"/>
    <n v="2747.53"/>
    <x v="209"/>
    <n v="391"/>
    <x v="0"/>
    <x v="3"/>
    <n v="109"/>
    <n v="-20.370000000000005"/>
    <s v="S24_1785"/>
    <x v="1"/>
    <n v="4085553659"/>
    <s v="3086 Ingle Ln."/>
    <s v="San Jose"/>
    <n v="94217"/>
    <s v="USA"/>
    <s v="Frick"/>
    <s v="Sue"/>
    <x v="0"/>
  </r>
  <r>
    <n v="10250"/>
    <n v="31"/>
    <n v="105.88"/>
    <n v="2"/>
    <n v="3282.28"/>
    <x v="209"/>
    <n v="391"/>
    <x v="0"/>
    <x v="4"/>
    <n v="99"/>
    <n v="6.8799999999999955"/>
    <s v="S32_1374"/>
    <x v="1"/>
    <n v="4085553659"/>
    <s v="3086 Ingle Ln."/>
    <s v="San Jose"/>
    <n v="94217"/>
    <s v="USA"/>
    <s v="Frick"/>
    <s v="Sue"/>
    <x v="1"/>
  </r>
  <r>
    <n v="10250"/>
    <n v="31"/>
    <n v="91.34"/>
    <n v="9"/>
    <n v="2831.54"/>
    <x v="209"/>
    <n v="391"/>
    <x v="0"/>
    <x v="3"/>
    <n v="91"/>
    <n v="0.34000000000000341"/>
    <s v="S700_1691"/>
    <x v="1"/>
    <n v="4085553659"/>
    <s v="3086 Ingle Ln."/>
    <s v="San Jose"/>
    <n v="94217"/>
    <s v="USA"/>
    <s v="Frick"/>
    <s v="Sue"/>
    <x v="0"/>
  </r>
  <r>
    <n v="10228"/>
    <n v="31"/>
    <n v="102.63"/>
    <n v="4"/>
    <n v="3181.53"/>
    <x v="185"/>
    <n v="451"/>
    <x v="0"/>
    <x v="0"/>
    <n v="104"/>
    <n v="-1.3700000000000045"/>
    <s v="S18_3136"/>
    <x v="36"/>
    <n v="6175555555"/>
    <s v="4658 Baden Av."/>
    <s v="Cambridge"/>
    <n v="51247"/>
    <s v="USA"/>
    <s v="Tseng"/>
    <s v="Kyung"/>
    <x v="1"/>
  </r>
  <r>
    <n v="10227"/>
    <n v="31"/>
    <n v="48.52"/>
    <n v="2"/>
    <n v="1504.12"/>
    <x v="186"/>
    <n v="459"/>
    <x v="0"/>
    <x v="0"/>
    <n v="53"/>
    <n v="-4.4799999999999969"/>
    <s v="S18_1367"/>
    <x v="41"/>
    <s v="78.32.5555"/>
    <s v="2, rue du Commerce"/>
    <s v="Lyon"/>
    <n v="69004"/>
    <s v="France"/>
    <s v="Saveley"/>
    <s v="Mary"/>
    <x v="0"/>
  </r>
  <r>
    <n v="10222"/>
    <n v="31"/>
    <n v="62.67"/>
    <n v="15"/>
    <n v="1942.77"/>
    <x v="201"/>
    <n v="473"/>
    <x v="0"/>
    <x v="5"/>
    <n v="66"/>
    <n v="-3.3299999999999983"/>
    <s v="S700_1138"/>
    <x v="66"/>
    <n v="7605558146"/>
    <s v="361 Furth Circle"/>
    <s v="San Diego"/>
    <n v="91217"/>
    <s v="USA"/>
    <s v="Thompson"/>
    <s v="Valarie"/>
    <x v="0"/>
  </r>
  <r>
    <n v="10222"/>
    <n v="31"/>
    <n v="95.34"/>
    <n v="17"/>
    <n v="2955.54"/>
    <x v="201"/>
    <n v="473"/>
    <x v="0"/>
    <x v="5"/>
    <n v="99"/>
    <n v="-3.6599999999999966"/>
    <s v="S700_3962"/>
    <x v="66"/>
    <n v="7605558146"/>
    <s v="361 Furth Circle"/>
    <s v="San Diego"/>
    <n v="91217"/>
    <s v="USA"/>
    <s v="Thompson"/>
    <s v="Valarie"/>
    <x v="0"/>
  </r>
  <r>
    <n v="10222"/>
    <n v="31"/>
    <n v="45.69"/>
    <n v="7"/>
    <n v="1416.39"/>
    <x v="201"/>
    <n v="473"/>
    <x v="0"/>
    <x v="3"/>
    <n v="49"/>
    <n v="-3.3100000000000023"/>
    <s v="S72_1253"/>
    <x v="66"/>
    <n v="7605558146"/>
    <s v="361 Furth Circle"/>
    <s v="San Diego"/>
    <n v="91217"/>
    <s v="USA"/>
    <s v="Thompson"/>
    <s v="Valarie"/>
    <x v="0"/>
  </r>
  <r>
    <n v="10217"/>
    <n v="31"/>
    <n v="88"/>
    <n v="6"/>
    <n v="2728"/>
    <x v="109"/>
    <n v="488"/>
    <x v="0"/>
    <x v="1"/>
    <n v="101"/>
    <n v="-13"/>
    <s v="S700_2824"/>
    <x v="0"/>
    <s v="+65 224 1555"/>
    <s v="Village Close - 106 Linden Road Sandown"/>
    <s v="Singapore"/>
    <n v="69045"/>
    <s v="Singapore"/>
    <s v="Victorino"/>
    <s v="Wendy"/>
    <x v="0"/>
  </r>
  <r>
    <n v="10215"/>
    <n v="31"/>
    <n v="58.71"/>
    <n v="6"/>
    <n v="1820.01"/>
    <x v="210"/>
    <n v="493"/>
    <x v="0"/>
    <x v="0"/>
    <n v="62"/>
    <n v="-3.2899999999999991"/>
    <s v="S18_2957"/>
    <x v="87"/>
    <n v="3105553722"/>
    <s v="3675 Furth Circle"/>
    <s v="Burbank"/>
    <n v="94019"/>
    <s v="USA"/>
    <s v="Thompson"/>
    <s v="Steve"/>
    <x v="0"/>
  </r>
  <r>
    <n v="10210"/>
    <n v="31"/>
    <n v="184.5"/>
    <n v="17"/>
    <n v="5719.5"/>
    <x v="111"/>
    <n v="510"/>
    <x v="0"/>
    <x v="3"/>
    <n v="157"/>
    <n v="27.5"/>
    <s v="S18_1662"/>
    <x v="67"/>
    <s v="+81 06 6342 5555"/>
    <s v="Dojima Avanza 4F, 1-6-20 Dojima, Kita-ku"/>
    <s v="Osaka"/>
    <s v="530-0003"/>
    <s v="Japan"/>
    <s v="Kentary"/>
    <s v="Mory"/>
    <x v="1"/>
  </r>
  <r>
    <n v="10210"/>
    <n v="31"/>
    <n v="86.4"/>
    <n v="13"/>
    <n v="2678.4"/>
    <x v="111"/>
    <n v="510"/>
    <x v="0"/>
    <x v="3"/>
    <n v="80"/>
    <n v="6.4000000000000057"/>
    <s v="S700_3167"/>
    <x v="67"/>
    <s v="+81 06 6342 5555"/>
    <s v="Dojima Avanza 4F, 1-6-20 Dojima, Kita-ku"/>
    <s v="Osaka"/>
    <s v="530-0003"/>
    <s v="Japan"/>
    <s v="Kentary"/>
    <s v="Mory"/>
    <x v="0"/>
  </r>
  <r>
    <n v="10107"/>
    <n v="31"/>
    <n v="131.49"/>
    <n v="15"/>
    <n v="4076.19"/>
    <x v="191"/>
    <n v="544"/>
    <x v="0"/>
    <x v="1"/>
    <n v="147"/>
    <n v="-15.509999999999991"/>
    <s v="S10_4962"/>
    <x v="84"/>
    <n v="6175552555"/>
    <s v="6251 Ingle Ln."/>
    <s v="Boston"/>
    <n v="51003"/>
    <s v="USA"/>
    <s v="Franco"/>
    <s v="Valarie"/>
    <x v="1"/>
  </r>
  <r>
    <n v="10184"/>
    <n v="31"/>
    <n v="60.11"/>
    <n v="3"/>
    <n v="1863.41"/>
    <x v="61"/>
    <n v="569"/>
    <x v="0"/>
    <x v="1"/>
    <n v="57"/>
    <n v="3.1099999999999994"/>
    <s v="S24_1444"/>
    <x v="83"/>
    <s v="(95) 555 82 82"/>
    <s v="C/ Romero, 33"/>
    <s v="Sevilla"/>
    <n v="41101"/>
    <s v="Spain"/>
    <s v="Roel"/>
    <s v="Jose Pedro"/>
    <x v="0"/>
  </r>
  <r>
    <n v="10182"/>
    <n v="31"/>
    <n v="36.74"/>
    <n v="5"/>
    <n v="1138.94"/>
    <x v="62"/>
    <n v="571"/>
    <x v="0"/>
    <x v="0"/>
    <n v="44"/>
    <n v="-7.259999999999998"/>
    <s v="S24_2022"/>
    <x v="12"/>
    <n v="4155551450"/>
    <s v="5677 Strong St."/>
    <s v="San Rafael"/>
    <n v="97562"/>
    <s v="USA"/>
    <s v="Nelson"/>
    <s v="Valarie"/>
    <x v="0"/>
  </r>
  <r>
    <n v="10177"/>
    <n v="31"/>
    <n v="88.34"/>
    <n v="10"/>
    <n v="2738.54"/>
    <x v="168"/>
    <n v="576"/>
    <x v="0"/>
    <x v="5"/>
    <n v="86"/>
    <n v="2.3400000000000034"/>
    <s v="S700_1938"/>
    <x v="82"/>
    <s v="+34 913 728 555"/>
    <s v="Merchants House, 27-30 Merchant's Quay"/>
    <s v="Madrid"/>
    <n v="28023"/>
    <s v="Spain"/>
    <s v="Fernandez"/>
    <s v="Jesus"/>
    <x v="0"/>
  </r>
  <r>
    <n v="10173"/>
    <n v="31"/>
    <n v="144.93"/>
    <n v="10"/>
    <n v="4492.83"/>
    <x v="118"/>
    <n v="578"/>
    <x v="0"/>
    <x v="0"/>
    <n v="127"/>
    <n v="17.930000000000007"/>
    <s v="S18_2325"/>
    <x v="20"/>
    <s v="035-640555"/>
    <s v="Via Ludovico il Moro 22"/>
    <s v="Bergamo"/>
    <n v="24100"/>
    <s v="Italy"/>
    <s v="Rovelli"/>
    <s v="Giovanni"/>
    <x v="1"/>
  </r>
  <r>
    <n v="10173"/>
    <n v="31"/>
    <n v="89.01"/>
    <n v="1"/>
    <n v="2759.31"/>
    <x v="118"/>
    <n v="578"/>
    <x v="0"/>
    <x v="0"/>
    <n v="104"/>
    <n v="-14.989999999999995"/>
    <s v="S18_3136"/>
    <x v="20"/>
    <s v="035-640555"/>
    <s v="Via Ludovico il Moro 22"/>
    <s v="Bergamo"/>
    <n v="24100"/>
    <s v="Italy"/>
    <s v="Rovelli"/>
    <s v="Giovanni"/>
    <x v="0"/>
  </r>
  <r>
    <n v="10173"/>
    <n v="31"/>
    <n v="31.53"/>
    <n v="9"/>
    <n v="977.43"/>
    <x v="118"/>
    <n v="578"/>
    <x v="0"/>
    <x v="0"/>
    <n v="33"/>
    <n v="-1.4699999999999989"/>
    <s v="S24_1937"/>
    <x v="20"/>
    <s v="035-640555"/>
    <s v="Via Ludovico il Moro 22"/>
    <s v="Bergamo"/>
    <n v="24100"/>
    <s v="Italy"/>
    <s v="Rovelli"/>
    <s v="Giovanni"/>
    <x v="0"/>
  </r>
  <r>
    <n v="10168"/>
    <n v="31"/>
    <n v="73.61"/>
    <n v="12"/>
    <n v="2281.91"/>
    <x v="65"/>
    <n v="586"/>
    <x v="0"/>
    <x v="0"/>
    <n v="68"/>
    <n v="5.6099999999999994"/>
    <s v="S32_4289"/>
    <x v="46"/>
    <n v="6505556809"/>
    <s v="9408 Furth Circle"/>
    <s v="Burlingame"/>
    <n v="94217"/>
    <s v="USA"/>
    <s v="Hirano"/>
    <s v="Juri"/>
    <x v="0"/>
  </r>
  <r>
    <n v="10168"/>
    <n v="31"/>
    <n v="110.69"/>
    <n v="16"/>
    <n v="3431.39"/>
    <x v="65"/>
    <n v="586"/>
    <x v="0"/>
    <x v="3"/>
    <n v="99"/>
    <n v="11.689999999999998"/>
    <s v="S700_2466"/>
    <x v="46"/>
    <n v="6505556809"/>
    <s v="9408 Furth Circle"/>
    <s v="Burlingame"/>
    <n v="94217"/>
    <s v="USA"/>
    <s v="Hirano"/>
    <s v="Juri"/>
    <x v="1"/>
  </r>
  <r>
    <n v="10165"/>
    <n v="31"/>
    <n v="71.099999999999994"/>
    <n v="18"/>
    <n v="2204.1"/>
    <x v="188"/>
    <n v="592"/>
    <x v="0"/>
    <x v="2"/>
    <n v="60"/>
    <n v="11.099999999999994"/>
    <s v="S18_2432"/>
    <x v="49"/>
    <s v="+65 221 7555"/>
    <s v="Bronz Sok., Bronz Apt. 3/6 Tesvikiye"/>
    <s v="Singapore"/>
    <n v="79903"/>
    <s v="Singapore"/>
    <s v="Natividad"/>
    <s v="Eric"/>
    <x v="0"/>
  </r>
  <r>
    <n v="10163"/>
    <n v="31"/>
    <n v="107.39"/>
    <n v="2"/>
    <n v="3329.09"/>
    <x v="120"/>
    <n v="594"/>
    <x v="0"/>
    <x v="0"/>
    <n v="101"/>
    <n v="6.3900000000000006"/>
    <s v="S18_2949"/>
    <x v="57"/>
    <n v="2125558493"/>
    <s v="5905 Pompton St."/>
    <s v="NYC"/>
    <n v="10022"/>
    <s v="USA"/>
    <s v="Hernandez"/>
    <s v="Maria"/>
    <x v="1"/>
  </r>
  <r>
    <n v="10300"/>
    <n v="31"/>
    <n v="58.78"/>
    <n v="4"/>
    <n v="1822.18"/>
    <x v="154"/>
    <n v="610"/>
    <x v="0"/>
    <x v="1"/>
    <n v="61"/>
    <n v="-2.2199999999999989"/>
    <s v="S24_3371"/>
    <x v="81"/>
    <s v="+49 69 66 90 2555"/>
    <s v="Lyonerstr. 34"/>
    <s v="Frankfurt"/>
    <n v="60528"/>
    <s v="Germany"/>
    <s v="Keitel"/>
    <s v="Roland"/>
    <x v="0"/>
  </r>
  <r>
    <n v="10154"/>
    <n v="31"/>
    <n v="91.17"/>
    <n v="2"/>
    <n v="2826.27"/>
    <x v="224"/>
    <n v="612"/>
    <x v="0"/>
    <x v="0"/>
    <n v="88"/>
    <n v="3.1700000000000017"/>
    <s v="S24_3151"/>
    <x v="88"/>
    <n v="3105552373"/>
    <s v="4097 Douglas Av."/>
    <s v="Glendale"/>
    <n v="92561"/>
    <s v="USA"/>
    <s v="Young"/>
    <s v="Leslie"/>
    <x v="0"/>
  </r>
  <r>
    <n v="10153"/>
    <n v="31"/>
    <n v="117.47"/>
    <n v="7"/>
    <n v="3641.57"/>
    <x v="70"/>
    <n v="617"/>
    <x v="0"/>
    <x v="0"/>
    <n v="136"/>
    <n v="-18.53"/>
    <s v="S18_3140"/>
    <x v="11"/>
    <s v="(91) 555 94 44"/>
    <s v="C/ Moralzarzal, 86"/>
    <s v="Madrid"/>
    <n v="28034"/>
    <s v="Spain"/>
    <s v="Freyre"/>
    <s v="Diego"/>
    <x v="1"/>
  </r>
  <r>
    <n v="10153"/>
    <n v="31"/>
    <n v="57.41"/>
    <n v="13"/>
    <n v="1779.71"/>
    <x v="70"/>
    <n v="617"/>
    <x v="0"/>
    <x v="6"/>
    <n v="58"/>
    <n v="-0.59000000000000341"/>
    <s v="S50_1514"/>
    <x v="11"/>
    <s v="(91) 555 94 44"/>
    <s v="C/ Moralzarzal, 86"/>
    <s v="Madrid"/>
    <n v="28034"/>
    <s v="Spain"/>
    <s v="Freyre"/>
    <s v="Diego"/>
    <x v="0"/>
  </r>
  <r>
    <n v="10153"/>
    <n v="31"/>
    <n v="87.48"/>
    <n v="8"/>
    <n v="2711.88"/>
    <x v="70"/>
    <n v="617"/>
    <x v="0"/>
    <x v="5"/>
    <n v="86"/>
    <n v="1.480000000000004"/>
    <s v="S700_1938"/>
    <x v="11"/>
    <s v="(91) 555 94 44"/>
    <s v="C/ Moralzarzal, 86"/>
    <s v="Madrid"/>
    <n v="28034"/>
    <s v="Spain"/>
    <s v="Freyre"/>
    <s v="Diego"/>
    <x v="0"/>
  </r>
  <r>
    <n v="10148"/>
    <n v="31"/>
    <n v="73.62"/>
    <n v="5"/>
    <n v="2282.2199999999998"/>
    <x v="122"/>
    <n v="634"/>
    <x v="0"/>
    <x v="1"/>
    <n v="85"/>
    <n v="-11.379999999999995"/>
    <s v="S24_3191"/>
    <x v="13"/>
    <s v="02 9936 8555"/>
    <s v="201 Miller Street"/>
    <s v="North Sydney"/>
    <n v="2060"/>
    <s v="Australia"/>
    <s v="O'Hara"/>
    <s v="Anna"/>
    <x v="0"/>
  </r>
  <r>
    <n v="10107"/>
    <n v="31"/>
    <n v="112.74"/>
    <n v="5"/>
    <n v="3494.94"/>
    <x v="123"/>
    <n v="640"/>
    <x v="0"/>
    <x v="1"/>
    <n v="117"/>
    <n v="-4.2600000000000051"/>
    <s v="S12_3380"/>
    <x v="56"/>
    <n v="6175558555"/>
    <s v="7825 Douglas Av."/>
    <s v="Brickhaven"/>
    <n v="58339"/>
    <s v="USA"/>
    <s v="Nelson"/>
    <s v="Allen"/>
    <x v="1"/>
  </r>
  <r>
    <n v="10147"/>
    <n v="31"/>
    <n v="64.67"/>
    <n v="11"/>
    <n v="2004.77"/>
    <x v="123"/>
    <n v="640"/>
    <x v="0"/>
    <x v="1"/>
    <n v="80"/>
    <n v="-15.329999999999998"/>
    <s v="S24_4620"/>
    <x v="56"/>
    <n v="6175558555"/>
    <s v="7825 Douglas Av."/>
    <s v="Brickhaven"/>
    <n v="58339"/>
    <s v="USA"/>
    <s v="Nelson"/>
    <s v="Allen"/>
    <x v="0"/>
  </r>
  <r>
    <n v="10145"/>
    <n v="31"/>
    <n v="35.799999999999997"/>
    <n v="1"/>
    <n v="1109.8"/>
    <x v="73"/>
    <n v="650"/>
    <x v="0"/>
    <x v="4"/>
    <n v="40"/>
    <n v="-4.2000000000000028"/>
    <s v="S32_2206"/>
    <x v="51"/>
    <n v="6265557265"/>
    <s v="78934 Hillside Dr."/>
    <s v="Pasadena"/>
    <n v="90003"/>
    <s v="USA"/>
    <s v="Young"/>
    <s v="Julie"/>
    <x v="0"/>
  </r>
  <r>
    <n v="10143"/>
    <n v="31"/>
    <n v="85.29"/>
    <n v="16"/>
    <n v="2643.99"/>
    <x v="170"/>
    <n v="665"/>
    <x v="0"/>
    <x v="5"/>
    <n v="72"/>
    <n v="13.290000000000006"/>
    <s v="S700_2610"/>
    <x v="43"/>
    <n v="5085559555"/>
    <s v="4575 Hillside Dr."/>
    <s v="New Bedford"/>
    <n v="50553"/>
    <s v="USA"/>
    <s v="Tam"/>
    <s v="Wing C"/>
    <x v="0"/>
  </r>
  <r>
    <n v="10139"/>
    <n v="31"/>
    <n v="102.74"/>
    <n v="7"/>
    <n v="3184.94"/>
    <x v="76"/>
    <n v="690"/>
    <x v="0"/>
    <x v="0"/>
    <n v="102"/>
    <n v="0.73999999999999488"/>
    <s v="S18_1342"/>
    <x v="6"/>
    <s v="+61 2 9495 8555"/>
    <s v="Monitor Money Building, 815 Pacific Hwy"/>
    <s v="Chatswood"/>
    <n v="2067"/>
    <s v="Australia"/>
    <s v="Huxley"/>
    <s v="Adrian"/>
    <x v="1"/>
  </r>
  <r>
    <n v="10137"/>
    <n v="31"/>
    <n v="165.3"/>
    <n v="4"/>
    <n v="5124.3"/>
    <x v="203"/>
    <n v="696"/>
    <x v="0"/>
    <x v="1"/>
    <n v="141"/>
    <n v="24.300000000000011"/>
    <s v="S18_3685"/>
    <x v="75"/>
    <s v="26.47.1555"/>
    <s v="59 rue de l'Abbaye"/>
    <s v="Reims"/>
    <n v="51100"/>
    <s v="France"/>
    <s v="Henriot"/>
    <s v="Paul"/>
    <x v="1"/>
  </r>
  <r>
    <n v="10135"/>
    <n v="31"/>
    <n v="151.78"/>
    <n v="12"/>
    <n v="4705.18"/>
    <x v="77"/>
    <n v="704"/>
    <x v="0"/>
    <x v="1"/>
    <n v="148"/>
    <n v="3.7800000000000011"/>
    <s v="S18_4721"/>
    <x v="12"/>
    <n v="4155551450"/>
    <s v="5677 Strong St."/>
    <s v="San Rafael"/>
    <n v="97562"/>
    <s v="USA"/>
    <s v="Nelson"/>
    <s v="Valarie"/>
    <x v="1"/>
  </r>
  <r>
    <n v="10107"/>
    <n v="31"/>
    <n v="226.58"/>
    <n v="4"/>
    <n v="7023.98"/>
    <x v="78"/>
    <n v="705"/>
    <x v="0"/>
    <x v="4"/>
    <n v="193"/>
    <n v="33.580000000000013"/>
    <s v="S10_4698"/>
    <x v="54"/>
    <s v="+33 1 46 62 7555"/>
    <s v="27 rue du Colonel Pierre Avia"/>
    <s v="Paris"/>
    <n v="75508"/>
    <s v="France"/>
    <s v="Da Cunha"/>
    <s v="Daniel"/>
    <x v="2"/>
  </r>
  <r>
    <n v="10129"/>
    <n v="31"/>
    <n v="60"/>
    <n v="5"/>
    <n v="1860"/>
    <x v="223"/>
    <n v="724"/>
    <x v="0"/>
    <x v="5"/>
    <n v="66"/>
    <n v="-6"/>
    <s v="S700_1138"/>
    <x v="14"/>
    <s v="(171) 555-0297"/>
    <s v="35 King George"/>
    <s v="London"/>
    <s v="WX3 6FW"/>
    <s v="UK"/>
    <s v="Brown"/>
    <s v="Ann"/>
    <x v="0"/>
  </r>
  <r>
    <n v="10126"/>
    <n v="31"/>
    <n v="90.17"/>
    <n v="12"/>
    <n v="2795.27"/>
    <x v="126"/>
    <n v="739"/>
    <x v="0"/>
    <x v="0"/>
    <n v="101"/>
    <n v="-10.829999999999998"/>
    <s v="S18_2949"/>
    <x v="40"/>
    <s v="(91) 555 22 82"/>
    <s v="C/ Araquil, 67"/>
    <s v="Madrid"/>
    <n v="28023"/>
    <s v="Spain"/>
    <s v="Sommer"/>
    <s v="MartÂ¡n"/>
    <x v="0"/>
  </r>
  <r>
    <n v="10122"/>
    <n v="31"/>
    <n v="132.29"/>
    <n v="1"/>
    <n v="4100.99"/>
    <x v="80"/>
    <n v="759"/>
    <x v="0"/>
    <x v="1"/>
    <n v="142"/>
    <n v="-9.710000000000008"/>
    <s v="S18_1984"/>
    <x v="15"/>
    <s v="91.24.4555"/>
    <s v="12, rue des Bouchers"/>
    <s v="Marseille"/>
    <n v="13008"/>
    <s v="France"/>
    <s v="Lebihan"/>
    <s v="Laurence"/>
    <x v="1"/>
  </r>
  <r>
    <n v="10122"/>
    <n v="31"/>
    <n v="44.66"/>
    <n v="17"/>
    <n v="1384.46"/>
    <x v="80"/>
    <n v="759"/>
    <x v="0"/>
    <x v="4"/>
    <n v="40"/>
    <n v="4.6599999999999966"/>
    <s v="S32_2206"/>
    <x v="15"/>
    <s v="91.24.4555"/>
    <s v="12, rue des Bouchers"/>
    <s v="Marseille"/>
    <n v="13008"/>
    <s v="France"/>
    <s v="Lebihan"/>
    <s v="Laurence"/>
    <x v="0"/>
  </r>
  <r>
    <n v="10107"/>
    <n v="31"/>
    <n v="138.88"/>
    <n v="8"/>
    <n v="4305.28"/>
    <x v="129"/>
    <n v="794"/>
    <x v="0"/>
    <x v="1"/>
    <n v="147"/>
    <n v="-8.1200000000000045"/>
    <s v="S10_4962"/>
    <x v="58"/>
    <s v="(1) 42.34.2555"/>
    <s v="265, boulevard Charonne"/>
    <s v="Paris"/>
    <n v="75012"/>
    <s v="France"/>
    <s v="Bertrand"/>
    <s v="Marie"/>
    <x v="1"/>
  </r>
  <r>
    <n v="10110"/>
    <n v="31"/>
    <n v="163.69"/>
    <n v="1"/>
    <n v="5074.3900000000003"/>
    <x v="82"/>
    <n v="808"/>
    <x v="0"/>
    <x v="0"/>
    <n v="168"/>
    <n v="-4.3100000000000023"/>
    <s v="S18_2795"/>
    <x v="17"/>
    <s v="(171) 555-1555"/>
    <s v="Fauntleroy Circus"/>
    <s v="Manchester"/>
    <s v="EC2 5NT"/>
    <s v="UK"/>
    <s v="Ashworth"/>
    <s v="Victoria"/>
    <x v="1"/>
  </r>
  <r>
    <n v="10108"/>
    <n v="31"/>
    <n v="68.709999999999994"/>
    <n v="10"/>
    <n v="2130.0100000000002"/>
    <x v="206"/>
    <n v="823"/>
    <x v="0"/>
    <x v="1"/>
    <n v="80"/>
    <n v="-11.290000000000006"/>
    <s v="S24_4620"/>
    <x v="86"/>
    <s v="+63 2 555 3587"/>
    <s v="15 McCallum Street - NatWest Center #13-03"/>
    <s v="Makati City"/>
    <s v="1227 MM"/>
    <s v="Philippines"/>
    <s v="Cruz"/>
    <s v="Arnold"/>
    <x v="0"/>
  </r>
  <r>
    <n v="10108"/>
    <n v="31"/>
    <n v="118.38"/>
    <n v="16"/>
    <n v="3669.78"/>
    <x v="206"/>
    <n v="823"/>
    <x v="0"/>
    <x v="4"/>
    <n v="102"/>
    <n v="16.379999999999995"/>
    <s v="S32_4485"/>
    <x v="86"/>
    <s v="+63 2 555 3587"/>
    <s v="15 McCallum Street - NatWest Center #13-03"/>
    <s v="Makati City"/>
    <s v="1227 MM"/>
    <s v="Philippines"/>
    <s v="Cruz"/>
    <s v="Arnold"/>
    <x v="1"/>
  </r>
  <r>
    <n v="10106"/>
    <n v="31"/>
    <n v="52.6"/>
    <n v="14"/>
    <n v="1630.6"/>
    <x v="207"/>
    <n v="840"/>
    <x v="0"/>
    <x v="0"/>
    <n v="65"/>
    <n v="-12.399999999999999"/>
    <s v="S24_3420"/>
    <x v="20"/>
    <s v="035-640555"/>
    <s v="Via Ludovico il Moro 22"/>
    <s v="Bergamo"/>
    <n v="24100"/>
    <s v="Italy"/>
    <s v="Rovelli"/>
    <s v="Giovanni"/>
    <x v="0"/>
  </r>
  <r>
    <n v="10106"/>
    <n v="31"/>
    <n v="106.87"/>
    <n v="7"/>
    <n v="3312.97"/>
    <x v="207"/>
    <n v="840"/>
    <x v="0"/>
    <x v="3"/>
    <n v="91"/>
    <n v="15.870000000000005"/>
    <s v="S700_1691"/>
    <x v="20"/>
    <s v="035-640555"/>
    <s v="Via Ludovico il Moro 22"/>
    <s v="Bergamo"/>
    <n v="24100"/>
    <s v="Italy"/>
    <s v="Rovelli"/>
    <s v="Giovanni"/>
    <x v="1"/>
  </r>
  <r>
    <n v="10105"/>
    <n v="31"/>
    <n v="65.77"/>
    <n v="3"/>
    <n v="2038.87"/>
    <x v="156"/>
    <n v="846"/>
    <x v="0"/>
    <x v="5"/>
    <n v="72"/>
    <n v="-6.230000000000004"/>
    <s v="S700_2610"/>
    <x v="21"/>
    <s v="31 12 3555"/>
    <s v="Vinb'ltet 34"/>
    <s v="Kobenhavn"/>
    <n v="1734"/>
    <s v="Denmark"/>
    <s v="Petersen"/>
    <s v="Jytte"/>
    <x v="0"/>
  </r>
  <r>
    <n v="10103"/>
    <n v="31"/>
    <n v="104.01"/>
    <n v="3"/>
    <n v="3224.31"/>
    <x v="157"/>
    <n v="858"/>
    <x v="0"/>
    <x v="2"/>
    <n v="96"/>
    <n v="8.0100000000000051"/>
    <s v="S32_1268"/>
    <x v="61"/>
    <s v="07-98 9555"/>
    <s v="Erling Skakkes gate 78"/>
    <s v="Stavern"/>
    <n v="4110"/>
    <s v="Norway"/>
    <s v="Bergulfsen"/>
    <s v="Jonas"/>
    <x v="1"/>
  </r>
  <r>
    <n v="10107"/>
    <n v="32"/>
    <n v="119.77"/>
    <n v="10"/>
    <n v="3832.64"/>
    <x v="3"/>
    <n v="19"/>
    <x v="0"/>
    <x v="1"/>
    <n v="115"/>
    <n v="4.769999999999996"/>
    <s v="S12_4675"/>
    <x v="3"/>
    <s v="6562-9555"/>
    <s v="Geislweg 14"/>
    <s v="Salzburg"/>
    <n v="5020"/>
    <s v="Austria"/>
    <s v="Pipps"/>
    <s v="Georg"/>
    <x v="1"/>
  </r>
  <r>
    <n v="10416"/>
    <n v="32"/>
    <n v="87.6"/>
    <n v="1"/>
    <n v="2803.2"/>
    <x v="7"/>
    <n v="26"/>
    <x v="0"/>
    <x v="4"/>
    <n v="76"/>
    <n v="11.599999999999994"/>
    <s v="S24_2000"/>
    <x v="7"/>
    <s v="0522-556555"/>
    <s v="Strada Provinciale 124"/>
    <s v="Reggio Emilia"/>
    <n v="42100"/>
    <s v="Italy"/>
    <s v="Moroni"/>
    <s v="Maurizio"/>
    <x v="0"/>
  </r>
  <r>
    <n v="10415"/>
    <n v="32"/>
    <n v="95.95"/>
    <n v="4"/>
    <n v="3070.4"/>
    <x v="9"/>
    <n v="27"/>
    <x v="3"/>
    <x v="5"/>
    <n v="90"/>
    <n v="5.9500000000000028"/>
    <s v="S700_2047"/>
    <x v="10"/>
    <s v="61-9-3844-6555"/>
    <s v="7 Allen Street"/>
    <s v="Glen Waverly"/>
    <n v="3150"/>
    <s v="Australia"/>
    <s v="Connery"/>
    <s v="Sean"/>
    <x v="1"/>
  </r>
  <r>
    <n v="10397"/>
    <n v="32"/>
    <n v="80.55"/>
    <n v="5"/>
    <n v="2577.6"/>
    <x v="133"/>
    <n v="68"/>
    <x v="0"/>
    <x v="5"/>
    <n v="86"/>
    <n v="-5.4500000000000028"/>
    <s v="S700_1938"/>
    <x v="71"/>
    <s v="61.77.6555"/>
    <s v="1 rue Alsace-Lorraine"/>
    <s v="Toulouse"/>
    <n v="31000"/>
    <s v="France"/>
    <s v="Roulet"/>
    <s v="Annette"/>
    <x v="0"/>
  </r>
  <r>
    <n v="10107"/>
    <n v="32"/>
    <n v="105.33"/>
    <n v="2"/>
    <n v="3370.56"/>
    <x v="225"/>
    <n v="79"/>
    <x v="0"/>
    <x v="1"/>
    <n v="136"/>
    <n v="-30.67"/>
    <s v="S10_4757"/>
    <x v="54"/>
    <s v="+33 1 46 62 7555"/>
    <s v="27 rue du Colonel Pierre Avia"/>
    <s v="Paris"/>
    <n v="75508"/>
    <s v="France"/>
    <s v="Da Cunha"/>
    <s v="Daniel"/>
    <x v="1"/>
  </r>
  <r>
    <n v="10391"/>
    <n v="32"/>
    <n v="45.25"/>
    <n v="6"/>
    <n v="1448"/>
    <x v="176"/>
    <n v="87"/>
    <x v="0"/>
    <x v="0"/>
    <n v="101"/>
    <n v="-55.75"/>
    <s v="S18_2949"/>
    <x v="13"/>
    <s v="02 9936 8555"/>
    <s v="201 Miller Street"/>
    <s v="North Sydney"/>
    <n v="2060"/>
    <s v="Australia"/>
    <s v="O'Hara"/>
    <s v="Anna"/>
    <x v="0"/>
  </r>
  <r>
    <n v="10386"/>
    <n v="32"/>
    <n v="94.34"/>
    <n v="17"/>
    <n v="3018.88"/>
    <x v="86"/>
    <n v="95"/>
    <x v="4"/>
    <x v="3"/>
    <n v="80"/>
    <n v="14.340000000000003"/>
    <s v="S700_3167"/>
    <x v="11"/>
    <s v="(91) 555 94 44"/>
    <s v="C/ Moralzarzal, 86"/>
    <s v="Madrid"/>
    <n v="28034"/>
    <s v="Spain"/>
    <s v="Freyre"/>
    <s v="Diego"/>
    <x v="1"/>
  </r>
  <r>
    <n v="10383"/>
    <n v="32"/>
    <n v="53.18"/>
    <n v="5"/>
    <n v="1701.76"/>
    <x v="87"/>
    <n v="105"/>
    <x v="0"/>
    <x v="2"/>
    <n v="54"/>
    <n v="-0.82000000000000028"/>
    <s v="S32_2509"/>
    <x v="11"/>
    <s v="(91) 555 94 44"/>
    <s v="C/ Moralzarzal, 86"/>
    <s v="Madrid"/>
    <n v="28034"/>
    <s v="Spain"/>
    <s v="Freyre"/>
    <s v="Diego"/>
    <x v="0"/>
  </r>
  <r>
    <n v="10107"/>
    <n v="32"/>
    <n v="66.58"/>
    <n v="13"/>
    <n v="2130.56"/>
    <x v="12"/>
    <n v="110"/>
    <x v="0"/>
    <x v="2"/>
    <n v="118"/>
    <n v="-51.42"/>
    <s v="S12_4473"/>
    <x v="12"/>
    <n v="4155551450"/>
    <s v="5677 Strong St."/>
    <s v="San Rafael"/>
    <n v="97562"/>
    <s v="USA"/>
    <s v="Nelson"/>
    <s v="Valarie"/>
    <x v="0"/>
  </r>
  <r>
    <n v="10380"/>
    <n v="32"/>
    <n v="105.52"/>
    <n v="1"/>
    <n v="3376.64"/>
    <x v="88"/>
    <n v="111"/>
    <x v="0"/>
    <x v="0"/>
    <n v="92"/>
    <n v="13.519999999999996"/>
    <s v="S18_4409"/>
    <x v="11"/>
    <s v="(91) 555 94 44"/>
    <s v="C/ Moralzarzal, 86"/>
    <s v="Madrid"/>
    <n v="28034"/>
    <s v="Spain"/>
    <s v="Freyre"/>
    <s v="Diego"/>
    <x v="1"/>
  </r>
  <r>
    <n v="10380"/>
    <n v="32"/>
    <n v="70.56"/>
    <n v="4"/>
    <n v="2257.92"/>
    <x v="88"/>
    <n v="111"/>
    <x v="0"/>
    <x v="0"/>
    <n v="33"/>
    <n v="37.56"/>
    <s v="S24_1937"/>
    <x v="11"/>
    <s v="(91) 555 94 44"/>
    <s v="C/ Moralzarzal, 86"/>
    <s v="Madrid"/>
    <n v="28034"/>
    <s v="Spain"/>
    <s v="Freyre"/>
    <s v="Diego"/>
    <x v="0"/>
  </r>
  <r>
    <n v="10379"/>
    <n v="32"/>
    <n v="70.83"/>
    <n v="4"/>
    <n v="2266.56"/>
    <x v="136"/>
    <n v="117"/>
    <x v="0"/>
    <x v="1"/>
    <n v="141"/>
    <n v="-70.17"/>
    <s v="S18_3685"/>
    <x v="11"/>
    <s v="(91) 555 94 44"/>
    <s v="C/ Moralzarzal, 86"/>
    <s v="Madrid"/>
    <n v="28034"/>
    <s v="Spain"/>
    <s v="Freyre"/>
    <s v="Diego"/>
    <x v="0"/>
  </r>
  <r>
    <n v="10379"/>
    <n v="32"/>
    <n v="124.08"/>
    <n v="3"/>
    <n v="3970.56"/>
    <x v="136"/>
    <n v="117"/>
    <x v="0"/>
    <x v="1"/>
    <n v="50"/>
    <n v="74.08"/>
    <s v="S24_1628"/>
    <x v="11"/>
    <s v="(91) 555 94 44"/>
    <s v="C/ Moralzarzal, 86"/>
    <s v="Madrid"/>
    <n v="28034"/>
    <s v="Spain"/>
    <s v="Freyre"/>
    <s v="Diego"/>
    <x v="1"/>
  </r>
  <r>
    <n v="10373"/>
    <n v="32"/>
    <n v="84.41"/>
    <n v="15"/>
    <n v="2701.12"/>
    <x v="138"/>
    <n v="126"/>
    <x v="0"/>
    <x v="5"/>
    <n v="90"/>
    <n v="-5.5900000000000034"/>
    <s v="S700_2047"/>
    <x v="37"/>
    <s v="981-443655"/>
    <s v="Torikatu 38"/>
    <s v="Oulu"/>
    <n v="90110"/>
    <s v="Finland"/>
    <s v="Koskitalo"/>
    <s v="Pirkko"/>
    <x v="0"/>
  </r>
  <r>
    <n v="10107"/>
    <n v="32"/>
    <n v="111.27"/>
    <n v="6"/>
    <n v="3560.64"/>
    <x v="14"/>
    <n v="134"/>
    <x v="0"/>
    <x v="1"/>
    <n v="207"/>
    <n v="-95.73"/>
    <s v="S12_1108"/>
    <x v="12"/>
    <n v="4155551450"/>
    <s v="5677 Strong St."/>
    <s v="San Rafael"/>
    <n v="97562"/>
    <s v="USA"/>
    <s v="Nelson"/>
    <s v="Valarie"/>
    <x v="1"/>
  </r>
  <r>
    <n v="10369"/>
    <n v="32"/>
    <n v="98.63"/>
    <n v="7"/>
    <n v="3156.16"/>
    <x v="15"/>
    <n v="137"/>
    <x v="0"/>
    <x v="0"/>
    <n v="53"/>
    <n v="45.629999999999995"/>
    <s v="S18_1367"/>
    <x v="56"/>
    <n v="6175558555"/>
    <s v="7825 Douglas Av."/>
    <s v="Brickhaven"/>
    <n v="58339"/>
    <s v="USA"/>
    <s v="Nelson"/>
    <s v="Allen"/>
    <x v="1"/>
  </r>
  <r>
    <n v="10367"/>
    <n v="32"/>
    <n v="94.79"/>
    <n v="7"/>
    <n v="3033.28"/>
    <x v="89"/>
    <n v="145"/>
    <x v="4"/>
    <x v="0"/>
    <n v="168"/>
    <n v="-73.209999999999994"/>
    <s v="S18_2795"/>
    <x v="51"/>
    <n v="6265557265"/>
    <s v="78934 Hillside Dr."/>
    <s v="Pasadena"/>
    <n v="90003"/>
    <s v="USA"/>
    <s v="Young"/>
    <s v="Julie"/>
    <x v="1"/>
  </r>
  <r>
    <n v="10363"/>
    <n v="32"/>
    <n v="89.12"/>
    <n v="12"/>
    <n v="2851.84"/>
    <x v="90"/>
    <n v="151"/>
    <x v="0"/>
    <x v="4"/>
    <n v="62"/>
    <n v="27.120000000000005"/>
    <s v="S18_3782"/>
    <x v="53"/>
    <s v="+358 9 8045 555"/>
    <s v="Software Engineering Center, SEC Oy"/>
    <s v="Espoo"/>
    <s v="FIN-02271"/>
    <s v="Finland"/>
    <s v="Suominen"/>
    <s v="Kalle"/>
    <x v="0"/>
  </r>
  <r>
    <n v="10107"/>
    <n v="32"/>
    <n v="177.87"/>
    <n v="10"/>
    <n v="5691.84"/>
    <x v="18"/>
    <n v="178"/>
    <x v="0"/>
    <x v="1"/>
    <n v="214"/>
    <n v="-36.129999999999995"/>
    <s v="S10_1949"/>
    <x v="12"/>
    <n v="4155551450"/>
    <s v="5677 Strong St."/>
    <s v="San Rafael"/>
    <n v="97562"/>
    <s v="USA"/>
    <s v="Nelson"/>
    <s v="Valarie"/>
    <x v="1"/>
  </r>
  <r>
    <n v="10358"/>
    <n v="32"/>
    <n v="93.49"/>
    <n v="12"/>
    <n v="2991.68"/>
    <x v="18"/>
    <n v="178"/>
    <x v="0"/>
    <x v="1"/>
    <n v="169"/>
    <n v="-75.510000000000005"/>
    <s v="S18_3232"/>
    <x v="11"/>
    <s v="(91) 555 94 44"/>
    <s v="C/ Moralzarzal, 86"/>
    <s v="Madrid"/>
    <n v="28034"/>
    <s v="Spain"/>
    <s v="Freyre"/>
    <s v="Diego"/>
    <x v="0"/>
  </r>
  <r>
    <n v="10355"/>
    <n v="32"/>
    <n v="165.71"/>
    <n v="8"/>
    <n v="5302.72"/>
    <x v="160"/>
    <n v="181"/>
    <x v="0"/>
    <x v="1"/>
    <n v="140"/>
    <n v="25.710000000000008"/>
    <s v="S24_3856"/>
    <x v="11"/>
    <s v="(91) 555 94 44"/>
    <s v="C/ Moralzarzal, 86"/>
    <s v="Madrid"/>
    <n v="28034"/>
    <s v="Spain"/>
    <s v="Freyre"/>
    <s v="Diego"/>
    <x v="1"/>
  </r>
  <r>
    <n v="10341"/>
    <n v="32"/>
    <n v="103.35"/>
    <n v="6"/>
    <n v="3307.2"/>
    <x v="143"/>
    <n v="194"/>
    <x v="0"/>
    <x v="4"/>
    <n v="69"/>
    <n v="34.349999999999994"/>
    <s v="S24_2360"/>
    <x v="3"/>
    <s v="6562-9555"/>
    <s v="Geislweg 14"/>
    <s v="Salzburg"/>
    <n v="5020"/>
    <s v="Austria"/>
    <s v="Pipps"/>
    <s v="Georg"/>
    <x v="1"/>
  </r>
  <r>
    <n v="10331"/>
    <n v="32"/>
    <n v="157.08000000000001"/>
    <n v="4"/>
    <n v="5026.5600000000004"/>
    <x v="23"/>
    <n v="201"/>
    <x v="0"/>
    <x v="4"/>
    <n v="102"/>
    <n v="55.080000000000013"/>
    <s v="S32_4485"/>
    <x v="18"/>
    <n v="2155559857"/>
    <s v="11328 Douglas Av."/>
    <s v="Philadelphia"/>
    <n v="71270"/>
    <s v="USA"/>
    <s v="Hernandez"/>
    <s v="Rosa"/>
    <x v="1"/>
  </r>
  <r>
    <n v="10326"/>
    <n v="32"/>
    <n v="118.99"/>
    <n v="6"/>
    <n v="3807.68"/>
    <x v="27"/>
    <n v="209"/>
    <x v="0"/>
    <x v="6"/>
    <n v="100"/>
    <n v="18.989999999999995"/>
    <s v="S18_3259"/>
    <x v="16"/>
    <s v="0921-12 3555"/>
    <s v="BerguvsvÂ„gen  8"/>
    <s v="Lule"/>
    <s v="S-958 22"/>
    <s v="Sweden"/>
    <s v="Berglund"/>
    <s v="Christina"/>
    <x v="1"/>
  </r>
  <r>
    <n v="10348"/>
    <n v="32"/>
    <n v="82.83"/>
    <n v="7"/>
    <n v="2650.56"/>
    <x v="95"/>
    <n v="217"/>
    <x v="0"/>
    <x v="1"/>
    <n v="101"/>
    <n v="-18.170000000000002"/>
    <s v="S700_2824"/>
    <x v="40"/>
    <s v="(91) 555 22 82"/>
    <s v="C/ Araquil, 67"/>
    <s v="Madrid"/>
    <n v="28023"/>
    <s v="Spain"/>
    <s v="Sommer"/>
    <s v="MartÂ¡n"/>
    <x v="0"/>
  </r>
  <r>
    <n v="10107"/>
    <n v="32"/>
    <n v="130.66999999999999"/>
    <n v="2"/>
    <n v="4181.4399999999996"/>
    <x v="162"/>
    <n v="228"/>
    <x v="0"/>
    <x v="2"/>
    <n v="116"/>
    <n v="14.669999999999987"/>
    <s v="S18_1097"/>
    <x v="12"/>
    <n v="4155551450"/>
    <s v="5677 Strong St."/>
    <s v="San Rafael"/>
    <n v="97562"/>
    <s v="USA"/>
    <s v="Nelson"/>
    <s v="Valarie"/>
    <x v="1"/>
  </r>
  <r>
    <n v="10311"/>
    <n v="32"/>
    <n v="113.02"/>
    <n v="11"/>
    <n v="3616.64"/>
    <x v="31"/>
    <n v="233"/>
    <x v="0"/>
    <x v="1"/>
    <n v="141"/>
    <n v="-27.980000000000004"/>
    <s v="S18_3685"/>
    <x v="11"/>
    <s v="(91) 555 94 44"/>
    <s v="C/ Moralzarzal, 86"/>
    <s v="Madrid"/>
    <n v="28034"/>
    <s v="Spain"/>
    <s v="Freyre"/>
    <s v="Diego"/>
    <x v="1"/>
  </r>
  <r>
    <n v="10306"/>
    <n v="32"/>
    <n v="117.47"/>
    <n v="9"/>
    <n v="3759.04"/>
    <x v="33"/>
    <n v="235"/>
    <x v="0"/>
    <x v="0"/>
    <n v="136"/>
    <n v="-18.53"/>
    <s v="S18_3140"/>
    <x v="17"/>
    <s v="(171) 555-1555"/>
    <s v="Fauntleroy Circus"/>
    <s v="Manchester"/>
    <s v="EC2 5NT"/>
    <s v="UK"/>
    <s v="Ashworth"/>
    <s v="Victoria"/>
    <x v="1"/>
  </r>
  <r>
    <n v="10306"/>
    <n v="32"/>
    <n v="90.15"/>
    <n v="4"/>
    <n v="2884.8"/>
    <x v="33"/>
    <n v="235"/>
    <x v="0"/>
    <x v="5"/>
    <n v="100"/>
    <n v="-9.8499999999999943"/>
    <s v="S700_3505"/>
    <x v="17"/>
    <s v="(171) 555-1555"/>
    <s v="Fauntleroy Circus"/>
    <s v="Manchester"/>
    <s v="EC2 5NT"/>
    <s v="UK"/>
    <s v="Ashworth"/>
    <s v="Victoria"/>
    <x v="0"/>
  </r>
  <r>
    <n v="10299"/>
    <n v="32"/>
    <n v="80.84"/>
    <n v="1"/>
    <n v="2586.88"/>
    <x v="163"/>
    <n v="250"/>
    <x v="0"/>
    <x v="1"/>
    <n v="80"/>
    <n v="0.84000000000000341"/>
    <s v="S24_4620"/>
    <x v="48"/>
    <s v="90-224 8555"/>
    <s v="Keskuskatu 45"/>
    <s v="Helsinki"/>
    <n v="21240"/>
    <s v="Finland"/>
    <s v="Karttunen"/>
    <s v="Matti"/>
    <x v="0"/>
  </r>
  <r>
    <n v="10298"/>
    <n v="32"/>
    <n v="48.46"/>
    <n v="2"/>
    <n v="1550.72"/>
    <x v="226"/>
    <n v="253"/>
    <x v="0"/>
    <x v="4"/>
    <n v="60"/>
    <n v="-11.54"/>
    <s v="S18_2625"/>
    <x v="85"/>
    <s v="40.32.2555"/>
    <s v="54, rue Royale"/>
    <s v="Nantes"/>
    <n v="44000"/>
    <s v="France"/>
    <s v="Schmitt"/>
    <s v="Carine"/>
    <x v="0"/>
  </r>
  <r>
    <n v="10297"/>
    <n v="32"/>
    <n v="126.93"/>
    <n v="6"/>
    <n v="4061.76"/>
    <x v="164"/>
    <n v="264"/>
    <x v="0"/>
    <x v="3"/>
    <n v="109"/>
    <n v="17.930000000000007"/>
    <s v="S24_1785"/>
    <x v="39"/>
    <s v="+353 1862 1555"/>
    <s v="25 Maiden Lane"/>
    <s v="Dublin"/>
    <n v="2"/>
    <s v="Ireland"/>
    <s v="Cassidy"/>
    <s v="Dean"/>
    <x v="1"/>
  </r>
  <r>
    <n v="10297"/>
    <n v="32"/>
    <n v="65.510000000000005"/>
    <n v="1"/>
    <n v="2096.3200000000002"/>
    <x v="164"/>
    <n v="264"/>
    <x v="0"/>
    <x v="4"/>
    <n v="76"/>
    <n v="-10.489999999999995"/>
    <s v="S24_2000"/>
    <x v="39"/>
    <s v="+353 1862 1555"/>
    <s v="25 Maiden Lane"/>
    <s v="Dublin"/>
    <n v="2"/>
    <s v="Ireland"/>
    <s v="Cassidy"/>
    <s v="Dean"/>
    <x v="0"/>
  </r>
  <r>
    <n v="10296"/>
    <n v="32"/>
    <n v="71.650000000000006"/>
    <n v="6"/>
    <n v="2292.8000000000002"/>
    <x v="96"/>
    <n v="265"/>
    <x v="0"/>
    <x v="3"/>
    <n v="68"/>
    <n v="3.6500000000000057"/>
    <s v="S24_3949"/>
    <x v="62"/>
    <s v="+49 89 61 08 9555"/>
    <s v="Hansastr. 15"/>
    <s v="Munich"/>
    <n v="80686"/>
    <s v="Germany"/>
    <s v="Donnermeyer"/>
    <s v="Michael"/>
    <x v="0"/>
  </r>
  <r>
    <n v="10293"/>
    <n v="32"/>
    <n v="60.06"/>
    <n v="1"/>
    <n v="1921.92"/>
    <x v="97"/>
    <n v="271"/>
    <x v="0"/>
    <x v="5"/>
    <n v="54"/>
    <n v="6.0600000000000023"/>
    <s v="S72_3212"/>
    <x v="32"/>
    <s v="011-4988555"/>
    <s v="Via Monte Bianco 34"/>
    <s v="Torino"/>
    <n v="10100"/>
    <s v="Italy"/>
    <s v="Accorti"/>
    <s v="Paolo"/>
    <x v="0"/>
  </r>
  <r>
    <n v="10291"/>
    <n v="32"/>
    <n v="71.75"/>
    <n v="7"/>
    <n v="2296"/>
    <x v="98"/>
    <n v="272"/>
    <x v="0"/>
    <x v="2"/>
    <n v="64"/>
    <n v="7.75"/>
    <s v="S32_3522"/>
    <x v="47"/>
    <s v="0695-34 6555"/>
    <s v="?kergatan 24"/>
    <s v="Boras"/>
    <s v="S-844 67"/>
    <s v="Sweden"/>
    <s v="Larsson"/>
    <s v="Maria"/>
    <x v="0"/>
  </r>
  <r>
    <n v="10288"/>
    <n v="32"/>
    <n v="183.6"/>
    <n v="5"/>
    <n v="5875.2"/>
    <x v="35"/>
    <n v="279"/>
    <x v="0"/>
    <x v="0"/>
    <n v="170"/>
    <n v="13.599999999999994"/>
    <s v="S18_1749"/>
    <x v="0"/>
    <s v="+65 224 1555"/>
    <s v="Village Close - 106 Linden Road Sandown"/>
    <s v="Singapore"/>
    <n v="69045"/>
    <s v="Singapore"/>
    <s v="Victorino"/>
    <s v="Wendy"/>
    <x v="1"/>
  </r>
  <r>
    <n v="10284"/>
    <n v="32"/>
    <n v="64.41"/>
    <n v="9"/>
    <n v="2061.12"/>
    <x v="99"/>
    <n v="289"/>
    <x v="0"/>
    <x v="3"/>
    <n v="74"/>
    <n v="-9.5900000000000034"/>
    <s v="S700_4002"/>
    <x v="63"/>
    <s v="+47 2212 1555"/>
    <s v="Drammensveien 126 A, PB 744 Sentrum"/>
    <s v="Oslo"/>
    <s v="N 0106"/>
    <s v="Norway"/>
    <s v="Klaeboe"/>
    <s v="Jan"/>
    <x v="0"/>
  </r>
  <r>
    <n v="10279"/>
    <n v="32"/>
    <n v="74.959999999999994"/>
    <n v="5"/>
    <n v="2398.7199999999998"/>
    <x v="198"/>
    <n v="301"/>
    <x v="0"/>
    <x v="1"/>
    <n v="73"/>
    <n v="1.9599999999999937"/>
    <s v="S24_1046"/>
    <x v="11"/>
    <s v="(91) 555 94 44"/>
    <s v="C/ Moralzarzal, 86"/>
    <s v="Madrid"/>
    <n v="28034"/>
    <s v="Spain"/>
    <s v="Freyre"/>
    <s v="Diego"/>
    <x v="0"/>
  </r>
  <r>
    <n v="10275"/>
    <n v="32"/>
    <n v="89.51"/>
    <n v="14"/>
    <n v="2864.32"/>
    <x v="100"/>
    <n v="318"/>
    <x v="0"/>
    <x v="3"/>
    <n v="91"/>
    <n v="-1.4899999999999949"/>
    <s v="S700_1691"/>
    <x v="4"/>
    <s v="40.67.8555"/>
    <s v="67, rue des Cinquante Otages"/>
    <s v="Nantes"/>
    <n v="44000"/>
    <s v="France"/>
    <s v="Labrune"/>
    <s v="Janine"/>
    <x v="0"/>
  </r>
  <r>
    <n v="10274"/>
    <n v="32"/>
    <n v="58.6"/>
    <n v="4"/>
    <n v="1875.2"/>
    <x v="101"/>
    <n v="320"/>
    <x v="0"/>
    <x v="3"/>
    <n v="49"/>
    <n v="9.6000000000000014"/>
    <s v="S72_1253"/>
    <x v="56"/>
    <n v="6175558555"/>
    <s v="7825 Douglas Av."/>
    <s v="Brickhaven"/>
    <n v="58339"/>
    <s v="USA"/>
    <s v="Nelson"/>
    <s v="Allen"/>
    <x v="0"/>
  </r>
  <r>
    <n v="10107"/>
    <n v="32"/>
    <n v="134.44"/>
    <n v="2"/>
    <n v="4302.08"/>
    <x v="102"/>
    <n v="322"/>
    <x v="0"/>
    <x v="1"/>
    <n v="147"/>
    <n v="-12.560000000000002"/>
    <s v="S10_4962"/>
    <x v="6"/>
    <s v="+61 2 9495 8555"/>
    <s v="Monitor Money Building, 815 Pacific Hwy"/>
    <s v="Chatswood"/>
    <n v="2067"/>
    <s v="Australia"/>
    <s v="Huxley"/>
    <s v="Adrian"/>
    <x v="1"/>
  </r>
  <r>
    <n v="10270"/>
    <n v="32"/>
    <n v="85.72"/>
    <n v="1"/>
    <n v="2743.04"/>
    <x v="102"/>
    <n v="322"/>
    <x v="0"/>
    <x v="2"/>
    <n v="96"/>
    <n v="-10.280000000000001"/>
    <s v="S32_1268"/>
    <x v="6"/>
    <s v="+61 2 9495 8555"/>
    <s v="Monitor Money Building, 815 Pacific Hwy"/>
    <s v="Chatswood"/>
    <n v="2067"/>
    <s v="Australia"/>
    <s v="Huxley"/>
    <s v="Adrian"/>
    <x v="0"/>
  </r>
  <r>
    <n v="10269"/>
    <n v="32"/>
    <n v="63.08"/>
    <n v="1"/>
    <n v="2018.56"/>
    <x v="227"/>
    <n v="325"/>
    <x v="0"/>
    <x v="0"/>
    <n v="62"/>
    <n v="1.0799999999999983"/>
    <s v="S18_2957"/>
    <x v="3"/>
    <s v="6562-9555"/>
    <s v="Geislweg 14"/>
    <s v="Salzburg"/>
    <n v="5020"/>
    <s v="Austria"/>
    <s v="Pipps"/>
    <s v="Georg"/>
    <x v="0"/>
  </r>
  <r>
    <n v="10262"/>
    <n v="32"/>
    <n v="84.3"/>
    <n v="15"/>
    <n v="2697.6"/>
    <x v="103"/>
    <n v="347"/>
    <x v="5"/>
    <x v="5"/>
    <n v="86"/>
    <n v="-1.7000000000000028"/>
    <s v="S18_3029"/>
    <x v="11"/>
    <s v="(91) 555 94 44"/>
    <s v="C/ Moralzarzal, 86"/>
    <s v="Madrid"/>
    <n v="28034"/>
    <s v="Spain"/>
    <s v="Freyre"/>
    <s v="Diego"/>
    <x v="0"/>
  </r>
  <r>
    <n v="10107"/>
    <n v="32"/>
    <n v="240.02"/>
    <n v="6"/>
    <n v="7680.64"/>
    <x v="46"/>
    <n v="356"/>
    <x v="0"/>
    <x v="1"/>
    <n v="214"/>
    <n v="26.02000000000001"/>
    <s v="S10_1949"/>
    <x v="8"/>
    <s v="+81 3 3584 0555"/>
    <s v="2-2-8 Roppongi"/>
    <s v="Minato-ku"/>
    <s v="106-0032"/>
    <s v="Japan"/>
    <s v="Shimamura"/>
    <s v="Akiko"/>
    <x v="2"/>
  </r>
  <r>
    <n v="10250"/>
    <n v="32"/>
    <n v="87.6"/>
    <n v="1"/>
    <n v="2803.2"/>
    <x v="209"/>
    <n v="391"/>
    <x v="0"/>
    <x v="4"/>
    <n v="76"/>
    <n v="11.599999999999994"/>
    <s v="S24_2000"/>
    <x v="1"/>
    <n v="4085553659"/>
    <s v="3086 Ingle Ln."/>
    <s v="San Jose"/>
    <n v="94217"/>
    <s v="USA"/>
    <s v="Frick"/>
    <s v="Sue"/>
    <x v="0"/>
  </r>
  <r>
    <n v="10249"/>
    <n v="32"/>
    <n v="57.61"/>
    <n v="3"/>
    <n v="1843.52"/>
    <x v="48"/>
    <n v="394"/>
    <x v="0"/>
    <x v="3"/>
    <n v="49"/>
    <n v="8.61"/>
    <s v="S72_1253"/>
    <x v="36"/>
    <n v="6175555555"/>
    <s v="4658 Baden Av."/>
    <s v="Cambridge"/>
    <n v="51247"/>
    <s v="USA"/>
    <s v="Tseng"/>
    <s v="Kyung"/>
    <x v="0"/>
  </r>
  <r>
    <n v="10248"/>
    <n v="32"/>
    <n v="118.83"/>
    <n v="12"/>
    <n v="3802.56"/>
    <x v="49"/>
    <n v="395"/>
    <x v="5"/>
    <x v="0"/>
    <n v="136"/>
    <n v="-17.170000000000002"/>
    <s v="S18_3140"/>
    <x v="19"/>
    <n v="2125557818"/>
    <s v="897 Long Airport Avenue"/>
    <s v="NYC"/>
    <n v="10022"/>
    <s v="USA"/>
    <s v="Yu"/>
    <s v="Kwai"/>
    <x v="1"/>
  </r>
  <r>
    <n v="10248"/>
    <n v="32"/>
    <n v="75.89"/>
    <n v="4"/>
    <n v="2428.48"/>
    <x v="49"/>
    <n v="395"/>
    <x v="5"/>
    <x v="5"/>
    <n v="72"/>
    <n v="3.8900000000000006"/>
    <s v="S700_2610"/>
    <x v="19"/>
    <n v="2125557818"/>
    <s v="897 Long Airport Avenue"/>
    <s v="NYC"/>
    <n v="10022"/>
    <s v="USA"/>
    <s v="Yu"/>
    <s v="Kwai"/>
    <x v="0"/>
  </r>
  <r>
    <n v="10107"/>
    <n v="32"/>
    <n v="131.04"/>
    <n v="6"/>
    <n v="4193.28"/>
    <x v="53"/>
    <n v="425"/>
    <x v="0"/>
    <x v="4"/>
    <n v="150"/>
    <n v="-18.960000000000008"/>
    <s v="S12_2823"/>
    <x v="22"/>
    <n v="2125551500"/>
    <s v="2678 Kingston Rd."/>
    <s v="NYC"/>
    <n v="10022"/>
    <s v="USA"/>
    <s v="Frick"/>
    <s v="Michael"/>
    <x v="1"/>
  </r>
  <r>
    <n v="10235"/>
    <n v="32"/>
    <n v="92"/>
    <n v="9"/>
    <n v="2944"/>
    <x v="166"/>
    <n v="428"/>
    <x v="0"/>
    <x v="3"/>
    <n v="80"/>
    <n v="12"/>
    <s v="S700_3167"/>
    <x v="30"/>
    <s v="(604) 555-4555"/>
    <s v="23 Tsawassen Blvd."/>
    <s v="Tsawassen"/>
    <s v="T2F 8M4"/>
    <s v="Canada"/>
    <s v="Lincoln"/>
    <s v="Elizabeth"/>
    <x v="0"/>
  </r>
  <r>
    <n v="10107"/>
    <n v="32"/>
    <n v="105"/>
    <n v="1"/>
    <n v="3360"/>
    <x v="185"/>
    <n v="451"/>
    <x v="0"/>
    <x v="2"/>
    <n v="116"/>
    <n v="-11"/>
    <s v="S18_1097"/>
    <x v="36"/>
    <n v="6175555555"/>
    <s v="4658 Baden Av."/>
    <s v="Cambridge"/>
    <n v="51247"/>
    <s v="USA"/>
    <s v="Tseng"/>
    <s v="Kyung"/>
    <x v="1"/>
  </r>
  <r>
    <n v="10225"/>
    <n v="32"/>
    <n v="141.54"/>
    <n v="1"/>
    <n v="4529.28"/>
    <x v="107"/>
    <n v="470"/>
    <x v="0"/>
    <x v="1"/>
    <n v="141"/>
    <n v="0.53999999999999204"/>
    <s v="S18_1129"/>
    <x v="28"/>
    <s v="0897-034555"/>
    <s v="Grenzacherweg 237"/>
    <s v="Gensve"/>
    <n v="1203"/>
    <s v="Switzerland"/>
    <s v="Holz"/>
    <s v="Michael"/>
    <x v="1"/>
  </r>
  <r>
    <n v="10223"/>
    <n v="32"/>
    <n v="91.29"/>
    <n v="2"/>
    <n v="2921.28"/>
    <x v="54"/>
    <n v="472"/>
    <x v="0"/>
    <x v="4"/>
    <n v="112"/>
    <n v="-20.709999999999994"/>
    <s v="S24_1578"/>
    <x v="38"/>
    <s v="03 9520 4555"/>
    <s v="636 St Kilda Road"/>
    <s v="Melbourne"/>
    <n v="3004"/>
    <s v="Australia"/>
    <s v="Ferguson"/>
    <s v="Peter"/>
    <x v="0"/>
  </r>
  <r>
    <n v="10222"/>
    <n v="32"/>
    <n v="81.53"/>
    <n v="5"/>
    <n v="2608.96"/>
    <x v="201"/>
    <n v="473"/>
    <x v="0"/>
    <x v="3"/>
    <n v="68"/>
    <n v="13.530000000000001"/>
    <s v="S24_2841"/>
    <x v="66"/>
    <n v="7605558146"/>
    <s v="361 Furth Circle"/>
    <s v="San Diego"/>
    <n v="91217"/>
    <s v="USA"/>
    <s v="Thompson"/>
    <s v="Valarie"/>
    <x v="0"/>
  </r>
  <r>
    <n v="10107"/>
    <n v="32"/>
    <n v="224.42"/>
    <n v="2"/>
    <n v="7181.44"/>
    <x v="55"/>
    <n v="480"/>
    <x v="0"/>
    <x v="1"/>
    <n v="207"/>
    <n v="17.419999999999987"/>
    <s v="S12_1108"/>
    <x v="39"/>
    <s v="+353 1862 1555"/>
    <s v="25 Maiden Lane"/>
    <s v="Dublin"/>
    <n v="2"/>
    <s v="Ireland"/>
    <s v="Cassidy"/>
    <s v="Dean"/>
    <x v="2"/>
  </r>
  <r>
    <n v="10205"/>
    <n v="32"/>
    <n v="37.17"/>
    <n v="5"/>
    <n v="1189.44"/>
    <x v="187"/>
    <n v="550"/>
    <x v="0"/>
    <x v="0"/>
    <n v="33"/>
    <n v="4.1700000000000017"/>
    <s v="S24_1937"/>
    <x v="11"/>
    <s v="(91) 555 94 44"/>
    <s v="C/ Moralzarzal, 86"/>
    <s v="Madrid"/>
    <n v="28034"/>
    <s v="Spain"/>
    <s v="Freyre"/>
    <s v="Diego"/>
    <x v="0"/>
  </r>
  <r>
    <n v="10203"/>
    <n v="32"/>
    <n v="160.22"/>
    <n v="10"/>
    <n v="5127.04"/>
    <x v="59"/>
    <n v="551"/>
    <x v="0"/>
    <x v="1"/>
    <n v="146"/>
    <n v="14.219999999999999"/>
    <s v="S18_3482"/>
    <x v="11"/>
    <s v="(91) 555 94 44"/>
    <s v="C/ Moralzarzal, 86"/>
    <s v="Madrid"/>
    <n v="28034"/>
    <s v="Spain"/>
    <s v="Freyre"/>
    <s v="Diego"/>
    <x v="1"/>
  </r>
  <r>
    <n v="10194"/>
    <n v="32"/>
    <n v="133.19"/>
    <n v="5"/>
    <n v="4262.08"/>
    <x v="113"/>
    <n v="558"/>
    <x v="0"/>
    <x v="2"/>
    <n v="121"/>
    <n v="12.189999999999998"/>
    <s v="S18_4600"/>
    <x v="41"/>
    <s v="78.32.5555"/>
    <s v="2, rue du Commerce"/>
    <s v="Lyon"/>
    <n v="69004"/>
    <s v="France"/>
    <s v="Saveley"/>
    <s v="Mary"/>
    <x v="1"/>
  </r>
  <r>
    <n v="10195"/>
    <n v="32"/>
    <n v="28.29"/>
    <n v="7"/>
    <n v="905.28"/>
    <x v="113"/>
    <n v="558"/>
    <x v="0"/>
    <x v="1"/>
    <n v="35"/>
    <n v="-6.7100000000000009"/>
    <s v="S24_2840"/>
    <x v="26"/>
    <n v="9145554562"/>
    <s v="3758 North Pendale Street"/>
    <s v="White Plains"/>
    <n v="24067"/>
    <s v="USA"/>
    <s v="Frick"/>
    <s v="Steve"/>
    <x v="0"/>
  </r>
  <r>
    <n v="10195"/>
    <n v="32"/>
    <n v="43.29"/>
    <n v="8"/>
    <n v="1385.28"/>
    <x v="113"/>
    <n v="558"/>
    <x v="0"/>
    <x v="2"/>
    <n v="54"/>
    <n v="-10.71"/>
    <s v="S32_2509"/>
    <x v="26"/>
    <n v="9145554562"/>
    <s v="3758 North Pendale Street"/>
    <s v="White Plains"/>
    <n v="24067"/>
    <s v="USA"/>
    <s v="Frick"/>
    <s v="Steve"/>
    <x v="0"/>
  </r>
  <r>
    <n v="10193"/>
    <n v="32"/>
    <n v="79.37"/>
    <n v="5"/>
    <n v="2539.84"/>
    <x v="60"/>
    <n v="562"/>
    <x v="0"/>
    <x v="0"/>
    <n v="99"/>
    <n v="-19.629999999999995"/>
    <s v="S18_3320"/>
    <x v="10"/>
    <s v="61-9-3844-6555"/>
    <s v="7 Allen Street"/>
    <s v="Glen Waverly"/>
    <n v="3150"/>
    <s v="Australia"/>
    <s v="Connery"/>
    <s v="Sean"/>
    <x v="0"/>
  </r>
  <r>
    <n v="10191"/>
    <n v="32"/>
    <n v="132.43"/>
    <n v="8"/>
    <n v="4237.76"/>
    <x v="114"/>
    <n v="563"/>
    <x v="0"/>
    <x v="1"/>
    <n v="148"/>
    <n v="-15.569999999999993"/>
    <s v="S18_4721"/>
    <x v="25"/>
    <s v="0221-5554327"/>
    <s v="Mehrheimerstr. 369"/>
    <s v="Koln"/>
    <n v="50739"/>
    <s v="Germany"/>
    <s v="Pfalzheim"/>
    <s v="Henriette"/>
    <x v="1"/>
  </r>
  <r>
    <n v="10192"/>
    <n v="32"/>
    <n v="72.77"/>
    <n v="3"/>
    <n v="2328.64"/>
    <x v="114"/>
    <n v="563"/>
    <x v="0"/>
    <x v="1"/>
    <n v="85"/>
    <n v="-12.230000000000004"/>
    <s v="S24_3191"/>
    <x v="23"/>
    <n v="6035558647"/>
    <s v="2304 Long Airport Avenue"/>
    <s v="Nashua"/>
    <n v="62005"/>
    <s v="USA"/>
    <s v="Young"/>
    <s v="Valarie"/>
    <x v="0"/>
  </r>
  <r>
    <n v="10188"/>
    <n v="32"/>
    <n v="65.42"/>
    <n v="5"/>
    <n v="2093.44"/>
    <x v="192"/>
    <n v="565"/>
    <x v="0"/>
    <x v="4"/>
    <n v="60"/>
    <n v="5.4200000000000017"/>
    <s v="S18_2625"/>
    <x v="44"/>
    <s v="+47 2267 3215"/>
    <s v="Drammen 121, PR 744 Sentrum"/>
    <s v="Bergen"/>
    <s v="N 5804"/>
    <s v="Norway"/>
    <s v="Oeztan"/>
    <s v="Veysel"/>
    <x v="0"/>
  </r>
  <r>
    <n v="10186"/>
    <n v="32"/>
    <n v="187.65"/>
    <n v="1"/>
    <n v="6004.8"/>
    <x v="61"/>
    <n v="569"/>
    <x v="0"/>
    <x v="3"/>
    <n v="157"/>
    <n v="30.650000000000006"/>
    <s v="S18_1662"/>
    <x v="68"/>
    <s v="(171) 555-7555"/>
    <s v="120 Hanover Sq."/>
    <s v="London"/>
    <s v="WA1 1DP"/>
    <s v="UK"/>
    <s v="Hardy"/>
    <s v="Thomas"/>
    <x v="1"/>
  </r>
  <r>
    <n v="10186"/>
    <n v="32"/>
    <n v="89.46"/>
    <n v="7"/>
    <n v="2862.72"/>
    <x v="61"/>
    <n v="569"/>
    <x v="0"/>
    <x v="5"/>
    <n v="86"/>
    <n v="3.4599999999999937"/>
    <s v="S18_3029"/>
    <x v="68"/>
    <s v="(171) 555-7555"/>
    <s v="120 Hanover Sq."/>
    <s v="London"/>
    <s v="WA1 1DP"/>
    <s v="UK"/>
    <s v="Hardy"/>
    <s v="Thomas"/>
    <x v="0"/>
  </r>
  <r>
    <n v="10182"/>
    <n v="32"/>
    <n v="54.45"/>
    <n v="2"/>
    <n v="1742.4"/>
    <x v="62"/>
    <n v="571"/>
    <x v="0"/>
    <x v="0"/>
    <n v="53"/>
    <n v="1.4500000000000028"/>
    <s v="S18_1367"/>
    <x v="12"/>
    <n v="4155551450"/>
    <s v="5677 Strong St."/>
    <s v="San Rafael"/>
    <n v="97562"/>
    <s v="USA"/>
    <s v="Nelson"/>
    <s v="Valarie"/>
    <x v="0"/>
  </r>
  <r>
    <n v="10177"/>
    <n v="32"/>
    <n v="76.62"/>
    <n v="1"/>
    <n v="2451.84"/>
    <x v="168"/>
    <n v="576"/>
    <x v="0"/>
    <x v="5"/>
    <n v="72"/>
    <n v="4.6200000000000045"/>
    <s v="S700_2610"/>
    <x v="82"/>
    <s v="+34 913 728 555"/>
    <s v="Merchants House, 27-30 Merchant's Quay"/>
    <s v="Madrid"/>
    <n v="28023"/>
    <s v="Spain"/>
    <s v="Fernandez"/>
    <s v="Jesus"/>
    <x v="0"/>
  </r>
  <r>
    <n v="10172"/>
    <n v="32"/>
    <n v="75.69"/>
    <n v="3"/>
    <n v="2422.08"/>
    <x v="118"/>
    <n v="578"/>
    <x v="0"/>
    <x v="1"/>
    <n v="73"/>
    <n v="2.6899999999999977"/>
    <s v="S24_1046"/>
    <x v="74"/>
    <n v="2035552570"/>
    <s v="25593 South Bay Ln."/>
    <s v="Bridgewater"/>
    <n v="97562"/>
    <s v="USA"/>
    <s v="King"/>
    <s v="Julie"/>
    <x v="0"/>
  </r>
  <r>
    <n v="10169"/>
    <n v="32"/>
    <n v="70.760000000000005"/>
    <n v="5"/>
    <n v="2264.3200000000002"/>
    <x v="64"/>
    <n v="579"/>
    <x v="0"/>
    <x v="1"/>
    <n v="80"/>
    <n v="-9.2399999999999949"/>
    <s v="S18_3278"/>
    <x v="13"/>
    <s v="02 9936 8555"/>
    <s v="201 Miller Street"/>
    <s v="North Sydney"/>
    <n v="2060"/>
    <s v="Australia"/>
    <s v="O'Hara"/>
    <s v="Anna"/>
    <x v="0"/>
  </r>
  <r>
    <n v="10167"/>
    <n v="32"/>
    <n v="63.12"/>
    <n v="3"/>
    <n v="2019.84"/>
    <x v="66"/>
    <n v="591"/>
    <x v="5"/>
    <x v="0"/>
    <n v="65"/>
    <n v="-1.8800000000000026"/>
    <s v="S24_3420"/>
    <x v="47"/>
    <s v="0695-34 6555"/>
    <s v="?kergatan 24"/>
    <s v="Boras"/>
    <s v="S-844 67"/>
    <s v="Sweden"/>
    <s v="Larsson"/>
    <s v="Maria"/>
    <x v="0"/>
  </r>
  <r>
    <n v="10165"/>
    <n v="32"/>
    <n v="145.68"/>
    <n v="17"/>
    <n v="4661.76"/>
    <x v="188"/>
    <n v="592"/>
    <x v="0"/>
    <x v="2"/>
    <n v="127"/>
    <n v="18.680000000000007"/>
    <s v="S24_2300"/>
    <x v="49"/>
    <s v="+65 221 7555"/>
    <s v="Bronz Sok., Bronz Apt. 3/6 Tesvikiye"/>
    <s v="Singapore"/>
    <n v="79903"/>
    <s v="Singapore"/>
    <s v="Natividad"/>
    <s v="Eric"/>
    <x v="1"/>
  </r>
  <r>
    <n v="10107"/>
    <n v="32"/>
    <n v="141.44"/>
    <n v="13"/>
    <n v="4526.08"/>
    <x v="69"/>
    <n v="608"/>
    <x v="0"/>
    <x v="1"/>
    <n v="136"/>
    <n v="5.4399999999999977"/>
    <s v="S10_4757"/>
    <x v="48"/>
    <s v="90-224 8555"/>
    <s v="Keskuskatu 45"/>
    <s v="Helsinki"/>
    <n v="21240"/>
    <s v="Finland"/>
    <s v="Karttunen"/>
    <s v="Matti"/>
    <x v="1"/>
  </r>
  <r>
    <n v="10155"/>
    <n v="32"/>
    <n v="91.43"/>
    <n v="9"/>
    <n v="2925.76"/>
    <x v="69"/>
    <n v="608"/>
    <x v="0"/>
    <x v="5"/>
    <n v="90"/>
    <n v="1.4300000000000068"/>
    <s v="S700_2047"/>
    <x v="48"/>
    <s v="90-224 8555"/>
    <s v="Keskuskatu 45"/>
    <s v="Helsinki"/>
    <n v="21240"/>
    <s v="Finland"/>
    <s v="Karttunen"/>
    <s v="Matti"/>
    <x v="0"/>
  </r>
  <r>
    <n v="10301"/>
    <n v="32"/>
    <n v="107.02"/>
    <n v="4"/>
    <n v="3424.64"/>
    <x v="153"/>
    <n v="609"/>
    <x v="0"/>
    <x v="1"/>
    <n v="124"/>
    <n v="-16.980000000000004"/>
    <s v="S18_1589"/>
    <x v="63"/>
    <s v="+47 2212 1555"/>
    <s v="Drammensveien 126 A, PB 744 Sentrum"/>
    <s v="Oslo"/>
    <s v="N 0106"/>
    <s v="Norway"/>
    <s v="Klaeboe"/>
    <s v="Jan"/>
    <x v="1"/>
  </r>
  <r>
    <n v="10148"/>
    <n v="32"/>
    <n v="169.34"/>
    <n v="14"/>
    <n v="5418.88"/>
    <x v="122"/>
    <n v="634"/>
    <x v="0"/>
    <x v="1"/>
    <n v="169"/>
    <n v="0.34000000000000341"/>
    <s v="S18_3232"/>
    <x v="13"/>
    <s v="02 9936 8555"/>
    <s v="201 Miller Street"/>
    <s v="North Sydney"/>
    <n v="2060"/>
    <s v="Australia"/>
    <s v="O'Hara"/>
    <s v="Anna"/>
    <x v="1"/>
  </r>
  <r>
    <n v="10143"/>
    <n v="32"/>
    <n v="164"/>
    <n v="7"/>
    <n v="5248"/>
    <x v="170"/>
    <n v="665"/>
    <x v="0"/>
    <x v="3"/>
    <n v="157"/>
    <n v="7"/>
    <s v="S18_1662"/>
    <x v="43"/>
    <n v="5085559555"/>
    <s v="4575 Hillside Dr."/>
    <s v="New Bedford"/>
    <n v="50553"/>
    <s v="USA"/>
    <s v="Tam"/>
    <s v="Wing C"/>
    <x v="1"/>
  </r>
  <r>
    <n v="10107"/>
    <n v="32"/>
    <n v="130.66999999999999"/>
    <n v="10"/>
    <n v="4181.4399999999996"/>
    <x v="202"/>
    <n v="682"/>
    <x v="0"/>
    <x v="2"/>
    <n v="116"/>
    <n v="14.669999999999987"/>
    <s v="S18_1097"/>
    <x v="46"/>
    <n v="6505556809"/>
    <s v="9408 Furth Circle"/>
    <s v="Burlingame"/>
    <n v="94217"/>
    <s v="USA"/>
    <s v="Hirano"/>
    <s v="Juri"/>
    <x v="1"/>
  </r>
  <r>
    <n v="10129"/>
    <n v="32"/>
    <n v="64.97"/>
    <n v="8"/>
    <n v="2079.04"/>
    <x v="223"/>
    <n v="724"/>
    <x v="0"/>
    <x v="5"/>
    <n v="54"/>
    <n v="10.969999999999999"/>
    <s v="S72_3212"/>
    <x v="14"/>
    <s v="(171) 555-0297"/>
    <s v="35 King George"/>
    <s v="London"/>
    <s v="WX3 6FW"/>
    <s v="UK"/>
    <s v="Brown"/>
    <s v="Ann"/>
    <x v="0"/>
  </r>
  <r>
    <n v="10128"/>
    <n v="32"/>
    <n v="97"/>
    <n v="3"/>
    <n v="3104"/>
    <x v="228"/>
    <n v="730"/>
    <x v="0"/>
    <x v="5"/>
    <n v="86"/>
    <n v="11"/>
    <s v="S700_1938"/>
    <x v="11"/>
    <s v="(91) 555 94 44"/>
    <s v="C/ Moralzarzal, 86"/>
    <s v="Madrid"/>
    <n v="28034"/>
    <s v="Spain"/>
    <s v="Freyre"/>
    <s v="Diego"/>
    <x v="1"/>
  </r>
  <r>
    <n v="10125"/>
    <n v="32"/>
    <n v="101.71"/>
    <n v="1"/>
    <n v="3254.72"/>
    <x v="127"/>
    <n v="746"/>
    <x v="0"/>
    <x v="0"/>
    <n v="102"/>
    <n v="-0.29000000000000625"/>
    <s v="S18_1342"/>
    <x v="38"/>
    <s v="03 9520 4555"/>
    <s v="636 St Kilda Road"/>
    <s v="Melbourne"/>
    <n v="3004"/>
    <s v="Australia"/>
    <s v="Ferguson"/>
    <s v="Peter"/>
    <x v="1"/>
  </r>
  <r>
    <n v="10124"/>
    <n v="32"/>
    <n v="72.7"/>
    <n v="10"/>
    <n v="2326.4"/>
    <x v="127"/>
    <n v="746"/>
    <x v="0"/>
    <x v="1"/>
    <n v="90"/>
    <n v="-17.299999999999997"/>
    <s v="S24_2766"/>
    <x v="73"/>
    <n v="7025551838"/>
    <s v="8489 Strong St."/>
    <s v="Las Vegas"/>
    <n v="83030"/>
    <s v="USA"/>
    <s v="King"/>
    <s v="Sue"/>
    <x v="0"/>
  </r>
  <r>
    <n v="10107"/>
    <n v="32"/>
    <n v="63.84"/>
    <n v="11"/>
    <n v="2042.88"/>
    <x v="80"/>
    <n v="759"/>
    <x v="0"/>
    <x v="1"/>
    <n v="79"/>
    <n v="-15.159999999999997"/>
    <s v="S12_3990"/>
    <x v="15"/>
    <s v="91.24.4555"/>
    <s v="12, rue des Bouchers"/>
    <s v="Marseille"/>
    <n v="13008"/>
    <s v="France"/>
    <s v="Lebihan"/>
    <s v="Laurence"/>
    <x v="0"/>
  </r>
  <r>
    <n v="10121"/>
    <n v="32"/>
    <n v="76.88"/>
    <n v="2"/>
    <n v="2460.16"/>
    <x v="194"/>
    <n v="760"/>
    <x v="0"/>
    <x v="4"/>
    <n v="69"/>
    <n v="7.8799999999999955"/>
    <s v="S24_2360"/>
    <x v="75"/>
    <s v="26.47.1555"/>
    <s v="59 rue de l'Abbaye"/>
    <s v="Reims"/>
    <n v="51100"/>
    <s v="France"/>
    <s v="Henriot"/>
    <s v="Paul"/>
    <x v="0"/>
  </r>
  <r>
    <n v="10114"/>
    <n v="32"/>
    <n v="114.61"/>
    <n v="7"/>
    <n v="3667.52"/>
    <x v="129"/>
    <n v="794"/>
    <x v="0"/>
    <x v="2"/>
    <n v="96"/>
    <n v="18.61"/>
    <s v="S32_1268"/>
    <x v="58"/>
    <s v="(1) 42.34.2555"/>
    <s v="265, boulevard Charonne"/>
    <s v="Paris"/>
    <n v="75012"/>
    <s v="France"/>
    <s v="Bertrand"/>
    <s v="Marie"/>
    <x v="1"/>
  </r>
  <r>
    <n v="10110"/>
    <n v="32"/>
    <n v="50.25"/>
    <n v="6"/>
    <n v="1608"/>
    <x v="82"/>
    <n v="808"/>
    <x v="0"/>
    <x v="0"/>
    <n v="60"/>
    <n v="-9.75"/>
    <s v="S18_2248"/>
    <x v="17"/>
    <s v="(171) 555-1555"/>
    <s v="Fauntleroy Circus"/>
    <s v="Manchester"/>
    <s v="EC2 5NT"/>
    <s v="UK"/>
    <s v="Ashworth"/>
    <s v="Victoria"/>
    <x v="0"/>
  </r>
  <r>
    <n v="10106"/>
    <n v="32"/>
    <n v="124.58"/>
    <n v="1"/>
    <n v="3986.56"/>
    <x v="207"/>
    <n v="840"/>
    <x v="0"/>
    <x v="3"/>
    <n v="118"/>
    <n v="6.5799999999999983"/>
    <s v="S700_2834"/>
    <x v="20"/>
    <s v="035-640555"/>
    <s v="Via Ludovico il Moro 22"/>
    <s v="Bergamo"/>
    <n v="24100"/>
    <s v="Italy"/>
    <s v="Rovelli"/>
    <s v="Giovanni"/>
    <x v="1"/>
  </r>
  <r>
    <n v="10104"/>
    <n v="32"/>
    <n v="53.31"/>
    <n v="2"/>
    <n v="1705.92"/>
    <x v="173"/>
    <n v="856"/>
    <x v="0"/>
    <x v="6"/>
    <n v="58"/>
    <n v="-4.6899999999999977"/>
    <s v="S50_1514"/>
    <x v="11"/>
    <s v="(91) 555 94 44"/>
    <s v="C/ Moralzarzal, 86"/>
    <s v="Madrid"/>
    <n v="28034"/>
    <s v="Spain"/>
    <s v="Freyre"/>
    <s v="Diego"/>
    <x v="0"/>
  </r>
  <r>
    <n v="10107"/>
    <n v="33"/>
    <n v="142.19999999999999"/>
    <n v="4"/>
    <n v="4692.6000000000004"/>
    <x v="4"/>
    <n v="5"/>
    <x v="2"/>
    <x v="2"/>
    <n v="118"/>
    <n v="24.199999999999989"/>
    <s v="S12_4473"/>
    <x v="4"/>
    <s v="40.67.8555"/>
    <s v="67, rue des Cinquante Otages"/>
    <s v="Nantes"/>
    <n v="44000"/>
    <s v="France"/>
    <s v="Labrune"/>
    <s v="Janine"/>
    <x v="1"/>
  </r>
  <r>
    <n v="10398"/>
    <n v="33"/>
    <n v="127.73"/>
    <n v="11"/>
    <n v="4215.09"/>
    <x v="132"/>
    <n v="66"/>
    <x v="0"/>
    <x v="3"/>
    <n v="157"/>
    <n v="-29.269999999999996"/>
    <s v="S18_1662"/>
    <x v="75"/>
    <s v="26.47.1555"/>
    <s v="59 rue de l'Abbaye"/>
    <s v="Reims"/>
    <n v="51100"/>
    <s v="France"/>
    <s v="Henriot"/>
    <s v="Paul"/>
    <x v="1"/>
  </r>
  <r>
    <n v="10107"/>
    <n v="33"/>
    <n v="185.13"/>
    <n v="3"/>
    <n v="6109.29"/>
    <x v="175"/>
    <n v="73"/>
    <x v="0"/>
    <x v="1"/>
    <n v="173"/>
    <n v="12.129999999999995"/>
    <s v="S12_3891"/>
    <x v="12"/>
    <n v="4155551450"/>
    <s v="5677 Strong St."/>
    <s v="San Rafael"/>
    <n v="97562"/>
    <s v="USA"/>
    <s v="Nelson"/>
    <s v="Valarie"/>
    <x v="1"/>
  </r>
  <r>
    <n v="10396"/>
    <n v="33"/>
    <n v="159.81"/>
    <n v="2"/>
    <n v="5273.73"/>
    <x v="175"/>
    <n v="73"/>
    <x v="0"/>
    <x v="0"/>
    <n v="136"/>
    <n v="23.810000000000002"/>
    <s v="S18_3140"/>
    <x v="12"/>
    <n v="4155551450"/>
    <s v="5677 Strong St."/>
    <s v="San Rafael"/>
    <n v="97562"/>
    <s v="USA"/>
    <s v="Nelson"/>
    <s v="Valarie"/>
    <x v="1"/>
  </r>
  <r>
    <n v="10107"/>
    <n v="33"/>
    <n v="69.12"/>
    <n v="1"/>
    <n v="2280.96"/>
    <x v="225"/>
    <n v="79"/>
    <x v="0"/>
    <x v="1"/>
    <n v="207"/>
    <n v="-137.88"/>
    <s v="S12_1108"/>
    <x v="54"/>
    <s v="+33 1 46 62 7555"/>
    <s v="27 rue du Colonel Pierre Avia"/>
    <s v="Paris"/>
    <n v="75508"/>
    <s v="France"/>
    <s v="Da Cunha"/>
    <s v="Daniel"/>
    <x v="0"/>
  </r>
  <r>
    <n v="10391"/>
    <n v="33"/>
    <n v="252.87"/>
    <n v="8"/>
    <n v="8344.7099999999991"/>
    <x v="176"/>
    <n v="87"/>
    <x v="0"/>
    <x v="0"/>
    <n v="33"/>
    <n v="219.87"/>
    <s v="S24_1937"/>
    <x v="13"/>
    <s v="02 9936 8555"/>
    <s v="201 Miller Street"/>
    <s v="North Sydney"/>
    <n v="2060"/>
    <s v="Australia"/>
    <s v="O'Hara"/>
    <s v="Anna"/>
    <x v="2"/>
  </r>
  <r>
    <n v="10386"/>
    <n v="33"/>
    <n v="41.71"/>
    <n v="11"/>
    <n v="1376.43"/>
    <x v="86"/>
    <n v="95"/>
    <x v="4"/>
    <x v="3"/>
    <n v="109"/>
    <n v="-67.289999999999992"/>
    <s v="S24_1785"/>
    <x v="11"/>
    <s v="(91) 555 94 44"/>
    <s v="C/ Moralzarzal, 86"/>
    <s v="Madrid"/>
    <n v="28034"/>
    <s v="Spain"/>
    <s v="Freyre"/>
    <s v="Diego"/>
    <x v="0"/>
  </r>
  <r>
    <n v="10382"/>
    <n v="33"/>
    <n v="139.16999999999999"/>
    <n v="4"/>
    <n v="4592.6099999999997"/>
    <x v="12"/>
    <n v="110"/>
    <x v="0"/>
    <x v="0"/>
    <n v="97"/>
    <n v="42.169999999999987"/>
    <s v="S24_4258"/>
    <x v="12"/>
    <n v="4155551450"/>
    <s v="5677 Strong St."/>
    <s v="San Rafael"/>
    <n v="97562"/>
    <s v="USA"/>
    <s v="Nelson"/>
    <s v="Valarie"/>
    <x v="1"/>
  </r>
  <r>
    <n v="10378"/>
    <n v="33"/>
    <n v="53.27"/>
    <n v="3"/>
    <n v="1757.91"/>
    <x v="136"/>
    <n v="117"/>
    <x v="0"/>
    <x v="1"/>
    <n v="140"/>
    <n v="-86.72999999999999"/>
    <s v="S24_3856"/>
    <x v="11"/>
    <s v="(91) 555 94 44"/>
    <s v="C/ Moralzarzal, 86"/>
    <s v="Madrid"/>
    <n v="28034"/>
    <s v="Spain"/>
    <s v="Freyre"/>
    <s v="Diego"/>
    <x v="0"/>
  </r>
  <r>
    <n v="10375"/>
    <n v="33"/>
    <n v="116.87"/>
    <n v="1"/>
    <n v="3856.71"/>
    <x v="13"/>
    <n v="124"/>
    <x v="0"/>
    <x v="3"/>
    <n v="99"/>
    <n v="17.870000000000005"/>
    <s v="S700_2466"/>
    <x v="4"/>
    <s v="40.67.8555"/>
    <s v="67, rue des Cinquante Otages"/>
    <s v="Nantes"/>
    <n v="44000"/>
    <s v="France"/>
    <s v="Labrune"/>
    <s v="Janine"/>
    <x v="1"/>
  </r>
  <r>
    <n v="10373"/>
    <n v="33"/>
    <n v="57.32"/>
    <n v="12"/>
    <n v="1891.56"/>
    <x v="138"/>
    <n v="126"/>
    <x v="0"/>
    <x v="0"/>
    <n v="88"/>
    <n v="-30.68"/>
    <s v="S24_3151"/>
    <x v="37"/>
    <s v="981-443655"/>
    <s v="Torikatu 38"/>
    <s v="Oulu"/>
    <n v="90110"/>
    <s v="Finland"/>
    <s v="Koskitalo"/>
    <s v="Pirkko"/>
    <x v="0"/>
  </r>
  <r>
    <n v="10107"/>
    <n v="33"/>
    <n v="85.39"/>
    <n v="3"/>
    <n v="2817.87"/>
    <x v="90"/>
    <n v="151"/>
    <x v="0"/>
    <x v="1"/>
    <n v="194"/>
    <n v="-108.61"/>
    <s v="S12_1099"/>
    <x v="53"/>
    <s v="+358 9 8045 555"/>
    <s v="Software Engineering Center, SEC Oy"/>
    <s v="Espoo"/>
    <s v="FIN-02271"/>
    <s v="Finland"/>
    <s v="Suominen"/>
    <s v="Kalle"/>
    <x v="0"/>
  </r>
  <r>
    <n v="10361"/>
    <n v="33"/>
    <n v="82.59"/>
    <n v="3"/>
    <n v="2725.47"/>
    <x v="17"/>
    <n v="171"/>
    <x v="0"/>
    <x v="0"/>
    <n v="43"/>
    <n v="39.590000000000003"/>
    <s v="S50_1341"/>
    <x v="6"/>
    <s v="+61 2 9495 8555"/>
    <s v="Monitor Money Building, 815 Pacific Hwy"/>
    <s v="Chatswood"/>
    <n v="2067"/>
    <s v="Australia"/>
    <s v="Huxley"/>
    <s v="Adrian"/>
    <x v="0"/>
  </r>
  <r>
    <n v="10349"/>
    <n v="33"/>
    <n v="46.53"/>
    <n v="1"/>
    <n v="1535.49"/>
    <x v="161"/>
    <n v="187"/>
    <x v="0"/>
    <x v="2"/>
    <n v="54"/>
    <n v="-7.4699999999999989"/>
    <s v="S32_2509"/>
    <x v="42"/>
    <n v="2125557413"/>
    <s v="4092 Furth Circle"/>
    <s v="NYC"/>
    <n v="10022"/>
    <s v="USA"/>
    <s v="Young"/>
    <s v="Jeff"/>
    <x v="0"/>
  </r>
  <r>
    <n v="10107"/>
    <n v="33"/>
    <n v="57.22"/>
    <n v="10"/>
    <n v="1888.26"/>
    <x v="94"/>
    <n v="198"/>
    <x v="0"/>
    <x v="1"/>
    <n v="207"/>
    <n v="-149.78"/>
    <s v="S12_1108"/>
    <x v="58"/>
    <s v="(1) 42.34.2555"/>
    <s v="265, boulevard Charonne"/>
    <s v="Paris"/>
    <n v="75012"/>
    <s v="France"/>
    <s v="Bertrand"/>
    <s v="Marie"/>
    <x v="0"/>
  </r>
  <r>
    <n v="10107"/>
    <n v="33"/>
    <n v="123.01"/>
    <n v="11"/>
    <n v="4059.33"/>
    <x v="94"/>
    <n v="198"/>
    <x v="0"/>
    <x v="1"/>
    <n v="151"/>
    <n v="-27.989999999999995"/>
    <s v="S12_3148"/>
    <x v="58"/>
    <s v="(1) 42.34.2555"/>
    <s v="265, boulevard Charonne"/>
    <s v="Paris"/>
    <n v="75012"/>
    <s v="France"/>
    <s v="Bertrand"/>
    <s v="Marie"/>
    <x v="1"/>
  </r>
  <r>
    <n v="10335"/>
    <n v="33"/>
    <n v="37.130000000000003"/>
    <n v="2"/>
    <n v="1225.29"/>
    <x v="22"/>
    <n v="199"/>
    <x v="0"/>
    <x v="1"/>
    <n v="35"/>
    <n v="2.1300000000000026"/>
    <s v="S24_2840"/>
    <x v="12"/>
    <n v="4155551450"/>
    <s v="5677 Strong St."/>
    <s v="San Rafael"/>
    <n v="97562"/>
    <s v="USA"/>
    <s v="Nelson"/>
    <s v="Valarie"/>
    <x v="0"/>
  </r>
  <r>
    <n v="10107"/>
    <n v="33"/>
    <n v="109.32"/>
    <n v="14"/>
    <n v="3607.56"/>
    <x v="24"/>
    <n v="203"/>
    <x v="0"/>
    <x v="1"/>
    <n v="79"/>
    <n v="30.319999999999993"/>
    <s v="S12_3990"/>
    <x v="19"/>
    <n v="2125557818"/>
    <s v="897 Long Airport Avenue"/>
    <s v="NYC"/>
    <n v="10022"/>
    <s v="USA"/>
    <s v="Yu"/>
    <s v="Kwai"/>
    <x v="1"/>
  </r>
  <r>
    <n v="10328"/>
    <n v="33"/>
    <n v="123.4"/>
    <n v="11"/>
    <n v="4072.2"/>
    <x v="25"/>
    <n v="206"/>
    <x v="0"/>
    <x v="3"/>
    <n v="118"/>
    <n v="5.4000000000000057"/>
    <s v="S700_2834"/>
    <x v="20"/>
    <s v="035-640555"/>
    <s v="Via Ludovico il Moro 22"/>
    <s v="Bergamo"/>
    <n v="24100"/>
    <s v="Italy"/>
    <s v="Rovelli"/>
    <s v="Giovanni"/>
    <x v="1"/>
  </r>
  <r>
    <n v="10328"/>
    <n v="33"/>
    <n v="64"/>
    <n v="13"/>
    <n v="2112"/>
    <x v="25"/>
    <n v="206"/>
    <x v="0"/>
    <x v="3"/>
    <n v="80"/>
    <n v="-16"/>
    <s v="S700_3167"/>
    <x v="20"/>
    <s v="035-640555"/>
    <s v="Via Ludovico il Moro 22"/>
    <s v="Bergamo"/>
    <n v="24100"/>
    <s v="Italy"/>
    <s v="Rovelli"/>
    <s v="Giovanni"/>
    <x v="0"/>
  </r>
  <r>
    <n v="10324"/>
    <n v="33"/>
    <n v="37.479999999999997"/>
    <n v="10"/>
    <n v="1236.8399999999999"/>
    <x v="28"/>
    <n v="213"/>
    <x v="0"/>
    <x v="2"/>
    <n v="122"/>
    <n v="-84.52000000000001"/>
    <s v="S18_2319"/>
    <x v="22"/>
    <n v="2125551500"/>
    <s v="2678 Kingston Rd."/>
    <s v="NYC"/>
    <n v="10022"/>
    <s v="USA"/>
    <s v="Frick"/>
    <s v="Michael"/>
    <x v="0"/>
  </r>
  <r>
    <n v="10323"/>
    <n v="33"/>
    <n v="91.27"/>
    <n v="2"/>
    <n v="3011.91"/>
    <x v="28"/>
    <n v="213"/>
    <x v="0"/>
    <x v="0"/>
    <n v="99"/>
    <n v="-7.730000000000004"/>
    <s v="S18_3320"/>
    <x v="81"/>
    <s v="+49 69 66 90 2555"/>
    <s v="Lyonerstr. 34"/>
    <s v="Frankfurt"/>
    <n v="60528"/>
    <s v="Germany"/>
    <s v="Keitel"/>
    <s v="Roland"/>
    <x v="1"/>
  </r>
  <r>
    <n v="10324"/>
    <n v="33"/>
    <n v="189.93"/>
    <n v="3"/>
    <n v="6267.69"/>
    <x v="28"/>
    <n v="213"/>
    <x v="0"/>
    <x v="0"/>
    <n v="97"/>
    <n v="92.93"/>
    <s v="S24_4258"/>
    <x v="22"/>
    <n v="2125551500"/>
    <s v="2678 Kingston Rd."/>
    <s v="NYC"/>
    <n v="10022"/>
    <s v="USA"/>
    <s v="Frick"/>
    <s v="Michael"/>
    <x v="1"/>
  </r>
  <r>
    <n v="10322"/>
    <n v="33"/>
    <n v="106.81"/>
    <n v="12"/>
    <n v="3524.73"/>
    <x v="29"/>
    <n v="214"/>
    <x v="0"/>
    <x v="0"/>
    <n v="101"/>
    <n v="5.8100000000000023"/>
    <s v="S18_2949"/>
    <x v="23"/>
    <n v="6035558647"/>
    <s v="2304 Long Airport Avenue"/>
    <s v="Nashua"/>
    <n v="62005"/>
    <s v="USA"/>
    <s v="Young"/>
    <s v="Valarie"/>
    <x v="1"/>
  </r>
  <r>
    <n v="10321"/>
    <n v="33"/>
    <n v="172.73"/>
    <n v="11"/>
    <n v="5700.09"/>
    <x v="29"/>
    <n v="214"/>
    <x v="0"/>
    <x v="1"/>
    <n v="169"/>
    <n v="3.7299999999999898"/>
    <s v="S18_3232"/>
    <x v="55"/>
    <n v="5085552555"/>
    <s v="1785 First Street"/>
    <s v="New Bedford"/>
    <n v="50553"/>
    <s v="USA"/>
    <s v="Benitez"/>
    <s v="Violeta"/>
    <x v="1"/>
  </r>
  <r>
    <n v="10107"/>
    <n v="33"/>
    <n v="125.12"/>
    <n v="17"/>
    <n v="4128.96"/>
    <x v="95"/>
    <n v="217"/>
    <x v="0"/>
    <x v="1"/>
    <n v="136"/>
    <n v="-10.879999999999995"/>
    <s v="S10_4757"/>
    <x v="59"/>
    <s v="(198) 555-8888"/>
    <s v="Garden House Crowther Way"/>
    <s v="Cowes"/>
    <s v="PO31 7PJ"/>
    <s v="UK"/>
    <s v="Bennett"/>
    <s v="Helen"/>
    <x v="1"/>
  </r>
  <r>
    <n v="10312"/>
    <n v="33"/>
    <n v="107.15"/>
    <n v="8"/>
    <n v="3535.95"/>
    <x v="162"/>
    <n v="228"/>
    <x v="0"/>
    <x v="0"/>
    <n v="99"/>
    <n v="8.1500000000000057"/>
    <s v="S18_3320"/>
    <x v="12"/>
    <n v="4155551450"/>
    <s v="5677 Strong St."/>
    <s v="San Rafael"/>
    <n v="97562"/>
    <s v="USA"/>
    <s v="Nelson"/>
    <s v="Valarie"/>
    <x v="1"/>
  </r>
  <r>
    <n v="10107"/>
    <n v="33"/>
    <n v="210.14"/>
    <n v="10"/>
    <n v="6934.62"/>
    <x v="31"/>
    <n v="233"/>
    <x v="0"/>
    <x v="1"/>
    <n v="194"/>
    <n v="16.139999999999986"/>
    <s v="S12_1099"/>
    <x v="25"/>
    <s v="0221-5554327"/>
    <s v="Mehrheimerstr. 369"/>
    <s v="Koln"/>
    <n v="50739"/>
    <s v="Germany"/>
    <s v="Pfalzheim"/>
    <s v="Henriette"/>
    <x v="1"/>
  </r>
  <r>
    <n v="10310"/>
    <n v="33"/>
    <n v="41.91"/>
    <n v="4"/>
    <n v="1383.03"/>
    <x v="31"/>
    <n v="233"/>
    <x v="0"/>
    <x v="1"/>
    <n v="37"/>
    <n v="4.9099999999999966"/>
    <s v="S24_2972"/>
    <x v="25"/>
    <s v="0221-5554327"/>
    <s v="Mehrheimerstr. 369"/>
    <s v="Koln"/>
    <n v="50739"/>
    <s v="Germany"/>
    <s v="Pfalzheim"/>
    <s v="Henriette"/>
    <x v="0"/>
  </r>
  <r>
    <n v="10304"/>
    <n v="33"/>
    <n v="101.29"/>
    <n v="10"/>
    <n v="3342.57"/>
    <x v="34"/>
    <n v="238"/>
    <x v="0"/>
    <x v="0"/>
    <n v="97"/>
    <n v="4.2900000000000063"/>
    <s v="S24_4258"/>
    <x v="27"/>
    <s v="30.59.8555"/>
    <s v="67, avenue de l'Europe"/>
    <s v="Versailles"/>
    <n v="78000"/>
    <s v="France"/>
    <s v="Tonini"/>
    <s v="Daniel"/>
    <x v="1"/>
  </r>
  <r>
    <n v="10299"/>
    <n v="33"/>
    <n v="66.489999999999995"/>
    <n v="6"/>
    <n v="2194.17"/>
    <x v="163"/>
    <n v="250"/>
    <x v="0"/>
    <x v="4"/>
    <n v="69"/>
    <n v="-2.5100000000000051"/>
    <s v="S24_2360"/>
    <x v="48"/>
    <s v="90-224 8555"/>
    <s v="Keskuskatu 45"/>
    <s v="Helsinki"/>
    <n v="21240"/>
    <s v="Finland"/>
    <s v="Karttunen"/>
    <s v="Matti"/>
    <x v="0"/>
  </r>
  <r>
    <n v="10288"/>
    <n v="33"/>
    <n v="40.619999999999997"/>
    <n v="3"/>
    <n v="1340.46"/>
    <x v="35"/>
    <n v="279"/>
    <x v="0"/>
    <x v="0"/>
    <n v="41"/>
    <n v="-0.38000000000000256"/>
    <s v="S24_3969"/>
    <x v="0"/>
    <s v="+65 224 1555"/>
    <s v="Village Close - 106 Linden Road Sandown"/>
    <s v="Singapore"/>
    <n v="69045"/>
    <s v="Singapore"/>
    <s v="Victorino"/>
    <s v="Wendy"/>
    <x v="0"/>
  </r>
  <r>
    <n v="10284"/>
    <n v="33"/>
    <n v="51.93"/>
    <n v="5"/>
    <n v="1713.69"/>
    <x v="99"/>
    <n v="289"/>
    <x v="0"/>
    <x v="0"/>
    <n v="43"/>
    <n v="8.93"/>
    <s v="S50_1341"/>
    <x v="63"/>
    <s v="+47 2212 1555"/>
    <s v="Drammensveien 126 A, PB 744 Sentrum"/>
    <s v="Oslo"/>
    <s v="N 0106"/>
    <s v="Norway"/>
    <s v="Klaeboe"/>
    <s v="Jan"/>
    <x v="0"/>
  </r>
  <r>
    <n v="10283"/>
    <n v="33"/>
    <n v="72.959999999999994"/>
    <n v="5"/>
    <n v="2407.6799999999998"/>
    <x v="38"/>
    <n v="290"/>
    <x v="0"/>
    <x v="0"/>
    <n v="83"/>
    <n v="-10.040000000000006"/>
    <s v="S24_3816"/>
    <x v="30"/>
    <s v="(604) 555-4555"/>
    <s v="23 Tsawassen Blvd."/>
    <s v="Tsawassen"/>
    <s v="T2F 8M4"/>
    <s v="Canada"/>
    <s v="Lincoln"/>
    <s v="Elizabeth"/>
    <x v="0"/>
  </r>
  <r>
    <n v="10283"/>
    <n v="33"/>
    <n v="51.32"/>
    <n v="12"/>
    <n v="1693.56"/>
    <x v="38"/>
    <n v="290"/>
    <x v="0"/>
    <x v="5"/>
    <n v="54"/>
    <n v="-2.6799999999999997"/>
    <s v="S72_3212"/>
    <x v="30"/>
    <s v="(604) 555-4555"/>
    <s v="23 Tsawassen Blvd."/>
    <s v="Tsawassen"/>
    <s v="T2F 8M4"/>
    <s v="Canada"/>
    <s v="Lincoln"/>
    <s v="Elizabeth"/>
    <x v="0"/>
  </r>
  <r>
    <n v="10280"/>
    <n v="33"/>
    <n v="41.85"/>
    <n v="14"/>
    <n v="1381.05"/>
    <x v="40"/>
    <n v="293"/>
    <x v="0"/>
    <x v="0"/>
    <n v="41"/>
    <n v="0.85000000000000142"/>
    <s v="S24_3969"/>
    <x v="32"/>
    <s v="011-4988555"/>
    <s v="Via Monte Bianco 34"/>
    <s v="Torino"/>
    <n v="10100"/>
    <s v="Italy"/>
    <s v="Accorti"/>
    <s v="Paolo"/>
    <x v="0"/>
  </r>
  <r>
    <n v="10279"/>
    <n v="33"/>
    <n v="71.06"/>
    <n v="4"/>
    <n v="2344.98"/>
    <x v="198"/>
    <n v="301"/>
    <x v="0"/>
    <x v="1"/>
    <n v="85"/>
    <n v="-13.939999999999998"/>
    <s v="S24_3191"/>
    <x v="11"/>
    <s v="(91) 555 94 44"/>
    <s v="C/ Moralzarzal, 86"/>
    <s v="Madrid"/>
    <n v="28034"/>
    <s v="Spain"/>
    <s v="Freyre"/>
    <s v="Diego"/>
    <x v="0"/>
  </r>
  <r>
    <n v="10276"/>
    <n v="33"/>
    <n v="50.36"/>
    <n v="9"/>
    <n v="1661.88"/>
    <x v="41"/>
    <n v="308"/>
    <x v="0"/>
    <x v="4"/>
    <n v="62"/>
    <n v="-11.64"/>
    <s v="S18_3782"/>
    <x v="33"/>
    <n v="6175557555"/>
    <s v="7635 Spinnaker Dr."/>
    <s v="Brickhaven"/>
    <n v="58339"/>
    <s v="USA"/>
    <s v="Barajas"/>
    <s v="Miguel"/>
    <x v="0"/>
  </r>
  <r>
    <n v="10273"/>
    <n v="33"/>
    <n v="71.09"/>
    <n v="12"/>
    <n v="2345.9699999999998"/>
    <x v="101"/>
    <n v="320"/>
    <x v="0"/>
    <x v="0"/>
    <n v="87"/>
    <n v="-15.909999999999997"/>
    <s v="S18_4522"/>
    <x v="2"/>
    <s v="(02) 5554 67"/>
    <s v="Rue Joseph-Bens 532"/>
    <s v="Bruxelles"/>
    <s v="B-1180"/>
    <s v="Belgium"/>
    <s v="Dewey"/>
    <s v="Catherine"/>
    <x v="0"/>
  </r>
  <r>
    <n v="10266"/>
    <n v="33"/>
    <n v="74.69"/>
    <n v="10"/>
    <n v="2464.77"/>
    <x v="43"/>
    <n v="335"/>
    <x v="0"/>
    <x v="1"/>
    <n v="77"/>
    <n v="-2.3100000000000023"/>
    <s v="S18_1889"/>
    <x v="7"/>
    <s v="0522-556555"/>
    <s v="Strada Provinciale 124"/>
    <s v="Reggio Emilia"/>
    <n v="42100"/>
    <s v="Italy"/>
    <s v="Moroni"/>
    <s v="Maurizio"/>
    <x v="0"/>
  </r>
  <r>
    <n v="10266"/>
    <n v="33"/>
    <n v="152.58000000000001"/>
    <n v="4"/>
    <n v="5035.1400000000003"/>
    <x v="43"/>
    <n v="335"/>
    <x v="0"/>
    <x v="1"/>
    <n v="141"/>
    <n v="11.580000000000013"/>
    <s v="S18_3685"/>
    <x v="7"/>
    <s v="0522-556555"/>
    <s v="Strada Provinciale 124"/>
    <s v="Reggio Emilia"/>
    <n v="42100"/>
    <s v="Italy"/>
    <s v="Moroni"/>
    <s v="Maurizio"/>
    <x v="1"/>
  </r>
  <r>
    <n v="10263"/>
    <n v="33"/>
    <n v="86.17"/>
    <n v="10"/>
    <n v="2843.61"/>
    <x v="183"/>
    <n v="343"/>
    <x v="0"/>
    <x v="3"/>
    <n v="84"/>
    <n v="2.1700000000000017"/>
    <s v="S18_2581"/>
    <x v="74"/>
    <n v="2035552570"/>
    <s v="25593 South Bay Ln."/>
    <s v="Bridgewater"/>
    <n v="97562"/>
    <s v="USA"/>
    <s v="King"/>
    <s v="Julie"/>
    <x v="0"/>
  </r>
  <r>
    <n v="10262"/>
    <n v="33"/>
    <n v="90.75"/>
    <n v="6"/>
    <n v="2994.75"/>
    <x v="103"/>
    <n v="347"/>
    <x v="5"/>
    <x v="3"/>
    <n v="99"/>
    <n v="-8.25"/>
    <s v="S700_2466"/>
    <x v="11"/>
    <s v="(91) 555 94 44"/>
    <s v="C/ Moralzarzal, 86"/>
    <s v="Madrid"/>
    <n v="28034"/>
    <s v="Spain"/>
    <s v="Freyre"/>
    <s v="Diego"/>
    <x v="0"/>
  </r>
  <r>
    <n v="10253"/>
    <n v="33"/>
    <n v="135.13999999999999"/>
    <n v="4"/>
    <n v="4459.62"/>
    <x v="146"/>
    <n v="370"/>
    <x v="5"/>
    <x v="1"/>
    <n v="142"/>
    <n v="-6.8600000000000136"/>
    <s v="S18_1984"/>
    <x v="79"/>
    <s v="(171) 555-2282"/>
    <s v="Berkeley Gardens 12  Brewery"/>
    <s v="Liverpool"/>
    <s v="WX1 6LT"/>
    <s v="UK"/>
    <s v="Devon"/>
    <s v="Elizabeth"/>
    <x v="1"/>
  </r>
  <r>
    <n v="10243"/>
    <n v="33"/>
    <n v="29.54"/>
    <n v="1"/>
    <n v="974.82"/>
    <x v="229"/>
    <n v="404"/>
    <x v="0"/>
    <x v="0"/>
    <n v="33"/>
    <n v="-3.4600000000000009"/>
    <s v="S24_1937"/>
    <x v="84"/>
    <n v="6175552555"/>
    <s v="6251 Ingle Ln."/>
    <s v="Boston"/>
    <n v="51003"/>
    <s v="USA"/>
    <s v="Franco"/>
    <s v="Valarie"/>
    <x v="0"/>
  </r>
  <r>
    <n v="10241"/>
    <n v="33"/>
    <n v="72.650000000000006"/>
    <n v="1"/>
    <n v="2397.4499999999998"/>
    <x v="105"/>
    <n v="417"/>
    <x v="0"/>
    <x v="0"/>
    <n v="60"/>
    <n v="12.650000000000006"/>
    <s v="S18_2248"/>
    <x v="65"/>
    <s v="88.60.1555"/>
    <s v="24, place Kluber"/>
    <s v="Strasbourg"/>
    <n v="67000"/>
    <s v="France"/>
    <s v="Citeaux"/>
    <s v="Frederique"/>
    <x v="0"/>
  </r>
  <r>
    <n v="10235"/>
    <n v="33"/>
    <n v="60.05"/>
    <n v="12"/>
    <n v="1981.65"/>
    <x v="166"/>
    <n v="428"/>
    <x v="0"/>
    <x v="3"/>
    <n v="68"/>
    <n v="-7.9500000000000028"/>
    <s v="S24_3949"/>
    <x v="30"/>
    <s v="(604) 555-4555"/>
    <s v="23 Tsawassen Blvd."/>
    <s v="Tsawassen"/>
    <s v="T2F 8M4"/>
    <s v="Canada"/>
    <s v="Lincoln"/>
    <s v="Elizabeth"/>
    <x v="0"/>
  </r>
  <r>
    <n v="10229"/>
    <n v="33"/>
    <n v="32.880000000000003"/>
    <n v="2"/>
    <n v="1085.04"/>
    <x v="150"/>
    <n v="450"/>
    <x v="0"/>
    <x v="1"/>
    <n v="35"/>
    <n v="-2.1199999999999974"/>
    <s v="S24_2840"/>
    <x v="12"/>
    <n v="4155551450"/>
    <s v="5677 Strong St."/>
    <s v="San Rafael"/>
    <n v="97562"/>
    <s v="USA"/>
    <s v="Nelson"/>
    <s v="Valarie"/>
    <x v="0"/>
  </r>
  <r>
    <n v="10228"/>
    <n v="33"/>
    <n v="103.23"/>
    <n v="6"/>
    <n v="3406.59"/>
    <x v="185"/>
    <n v="451"/>
    <x v="0"/>
    <x v="0"/>
    <n v="97"/>
    <n v="6.230000000000004"/>
    <s v="S24_4258"/>
    <x v="36"/>
    <n v="6175555555"/>
    <s v="4658 Baden Av."/>
    <s v="Cambridge"/>
    <n v="51247"/>
    <s v="USA"/>
    <s v="Tseng"/>
    <s v="Kyung"/>
    <x v="1"/>
  </r>
  <r>
    <n v="10227"/>
    <n v="33"/>
    <n v="111.12"/>
    <n v="1"/>
    <n v="3666.96"/>
    <x v="186"/>
    <n v="459"/>
    <x v="0"/>
    <x v="0"/>
    <n v="99"/>
    <n v="12.120000000000005"/>
    <s v="S18_3320"/>
    <x v="41"/>
    <s v="78.32.5555"/>
    <s v="2, rue du Commerce"/>
    <s v="Lyon"/>
    <n v="69004"/>
    <s v="France"/>
    <s v="Saveley"/>
    <s v="Mary"/>
    <x v="1"/>
  </r>
  <r>
    <n v="10227"/>
    <n v="33"/>
    <n v="131.53"/>
    <n v="13"/>
    <n v="4340.49"/>
    <x v="186"/>
    <n v="459"/>
    <x v="0"/>
    <x v="1"/>
    <n v="117"/>
    <n v="14.530000000000001"/>
    <s v="S24_2887"/>
    <x v="41"/>
    <s v="78.32.5555"/>
    <s v="2, rue du Commerce"/>
    <s v="Lyon"/>
    <n v="69004"/>
    <s v="France"/>
    <s v="Saveley"/>
    <s v="Mary"/>
    <x v="1"/>
  </r>
  <r>
    <n v="10221"/>
    <n v="33"/>
    <n v="133.86000000000001"/>
    <n v="3"/>
    <n v="4417.38"/>
    <x v="167"/>
    <n v="474"/>
    <x v="0"/>
    <x v="0"/>
    <n v="136"/>
    <n v="-2.1399999999999864"/>
    <s v="S18_3140"/>
    <x v="2"/>
    <s v="(02) 5554 67"/>
    <s v="Rue Joseph-Bens 532"/>
    <s v="Bruxelles"/>
    <s v="B-1180"/>
    <s v="Belgium"/>
    <s v="Dewey"/>
    <s v="Catherine"/>
    <x v="1"/>
  </r>
  <r>
    <n v="10215"/>
    <n v="33"/>
    <n v="43.13"/>
    <n v="9"/>
    <n v="1423.29"/>
    <x v="210"/>
    <n v="493"/>
    <x v="0"/>
    <x v="0"/>
    <n v="53"/>
    <n v="-9.8699999999999974"/>
    <s v="S18_1367"/>
    <x v="87"/>
    <n v="3105553722"/>
    <s v="3675 Furth Circle"/>
    <s v="Burbank"/>
    <n v="94019"/>
    <s v="USA"/>
    <s v="Thompson"/>
    <s v="Steve"/>
    <x v="0"/>
  </r>
  <r>
    <n v="10107"/>
    <n v="33"/>
    <n v="126.68"/>
    <n v="15"/>
    <n v="4180.4399999999996"/>
    <x v="57"/>
    <n v="506"/>
    <x v="0"/>
    <x v="1"/>
    <n v="115"/>
    <n v="11.680000000000007"/>
    <s v="S12_4675"/>
    <x v="11"/>
    <s v="(91) 555 94 44"/>
    <s v="C/ Moralzarzal, 86"/>
    <s v="Madrid"/>
    <n v="28034"/>
    <s v="Spain"/>
    <s v="Freyre"/>
    <s v="Diego"/>
    <x v="1"/>
  </r>
  <r>
    <n v="10208"/>
    <n v="33"/>
    <n v="85.41"/>
    <n v="5"/>
    <n v="2818.53"/>
    <x v="58"/>
    <n v="520"/>
    <x v="0"/>
    <x v="5"/>
    <n v="99"/>
    <n v="-13.590000000000003"/>
    <s v="S700_3962"/>
    <x v="41"/>
    <s v="78.32.5555"/>
    <s v="2, rue du Commerce"/>
    <s v="Lyon"/>
    <n v="69004"/>
    <s v="France"/>
    <s v="Saveley"/>
    <s v="Mary"/>
    <x v="0"/>
  </r>
  <r>
    <n v="10206"/>
    <n v="33"/>
    <n v="97.39"/>
    <n v="10"/>
    <n v="3213.87"/>
    <x v="112"/>
    <n v="548"/>
    <x v="0"/>
    <x v="0"/>
    <n v="97"/>
    <n v="0.39000000000000057"/>
    <s v="S24_4258"/>
    <x v="60"/>
    <s v="(604) 555-3392"/>
    <s v="1900 Oak St."/>
    <s v="Vancouver"/>
    <s v="V3F 2K1"/>
    <s v="Canada"/>
    <s v="Tannamuri"/>
    <s v="Yoshi"/>
    <x v="1"/>
  </r>
  <r>
    <n v="10206"/>
    <n v="33"/>
    <n v="117.33"/>
    <n v="1"/>
    <n v="3871.89"/>
    <x v="112"/>
    <n v="548"/>
    <x v="0"/>
    <x v="1"/>
    <n v="101"/>
    <n v="16.329999999999998"/>
    <s v="S700_2824"/>
    <x v="60"/>
    <s v="(604) 555-3392"/>
    <s v="1900 Oak St."/>
    <s v="Vancouver"/>
    <s v="V3F 2K1"/>
    <s v="Canada"/>
    <s v="Tannamuri"/>
    <s v="Yoshi"/>
    <x v="1"/>
  </r>
  <r>
    <n v="10204"/>
    <n v="33"/>
    <n v="178.5"/>
    <n v="4"/>
    <n v="5890.5"/>
    <x v="59"/>
    <n v="551"/>
    <x v="0"/>
    <x v="0"/>
    <n v="170"/>
    <n v="8.5"/>
    <s v="S18_1749"/>
    <x v="42"/>
    <n v="2125557413"/>
    <s v="4092 Furth Circle"/>
    <s v="NYC"/>
    <n v="10022"/>
    <s v="USA"/>
    <s v="Young"/>
    <s v="Jeff"/>
    <x v="1"/>
  </r>
  <r>
    <n v="10203"/>
    <n v="33"/>
    <n v="86.04"/>
    <n v="11"/>
    <n v="2839.32"/>
    <x v="59"/>
    <n v="551"/>
    <x v="0"/>
    <x v="1"/>
    <n v="80"/>
    <n v="6.0400000000000063"/>
    <s v="S18_3278"/>
    <x v="11"/>
    <s v="(91) 555 94 44"/>
    <s v="C/ Moralzarzal, 86"/>
    <s v="Madrid"/>
    <n v="28034"/>
    <s v="Spain"/>
    <s v="Freyre"/>
    <s v="Diego"/>
    <x v="0"/>
  </r>
  <r>
    <n v="10195"/>
    <n v="33"/>
    <n v="54.68"/>
    <n v="1"/>
    <n v="1804.44"/>
    <x v="113"/>
    <n v="558"/>
    <x v="0"/>
    <x v="6"/>
    <n v="62"/>
    <n v="-7.32"/>
    <s v="S32_3207"/>
    <x v="26"/>
    <n v="9145554562"/>
    <s v="3758 North Pendale Street"/>
    <s v="White Plains"/>
    <n v="24067"/>
    <s v="USA"/>
    <s v="Frick"/>
    <s v="Steve"/>
    <x v="0"/>
  </r>
  <r>
    <n v="10107"/>
    <n v="33"/>
    <n v="122.37"/>
    <n v="14"/>
    <n v="4038.21"/>
    <x v="61"/>
    <n v="569"/>
    <x v="0"/>
    <x v="1"/>
    <n v="151"/>
    <n v="-28.629999999999995"/>
    <s v="S12_3148"/>
    <x v="43"/>
    <n v="5085559555"/>
    <s v="4575 Hillside Dr."/>
    <s v="New Bedford"/>
    <n v="50553"/>
    <s v="USA"/>
    <s v="Tam"/>
    <s v="Wing C"/>
    <x v="1"/>
  </r>
  <r>
    <n v="10185"/>
    <n v="33"/>
    <n v="74.349999999999994"/>
    <n v="2"/>
    <n v="2453.5500000000002"/>
    <x v="61"/>
    <n v="569"/>
    <x v="0"/>
    <x v="0"/>
    <n v="88"/>
    <n v="-13.650000000000006"/>
    <s v="S24_3151"/>
    <x v="43"/>
    <n v="5085559555"/>
    <s v="4575 Hillside Dr."/>
    <s v="New Bedford"/>
    <n v="50553"/>
    <s v="USA"/>
    <s v="Tam"/>
    <s v="Wing C"/>
    <x v="0"/>
  </r>
  <r>
    <n v="10184"/>
    <n v="33"/>
    <n v="62.77"/>
    <n v="8"/>
    <n v="2071.41"/>
    <x v="61"/>
    <n v="569"/>
    <x v="0"/>
    <x v="2"/>
    <n v="54"/>
    <n v="8.7700000000000031"/>
    <s v="S32_2509"/>
    <x v="83"/>
    <s v="(95) 555 82 82"/>
    <s v="C/ Romero, 33"/>
    <s v="Sevilla"/>
    <n v="41101"/>
    <s v="Spain"/>
    <s v="Roel"/>
    <s v="Jose Pedro"/>
    <x v="0"/>
  </r>
  <r>
    <n v="10182"/>
    <n v="33"/>
    <n v="86.31"/>
    <n v="1"/>
    <n v="2848.23"/>
    <x v="62"/>
    <n v="571"/>
    <x v="0"/>
    <x v="0"/>
    <n v="99"/>
    <n v="-12.689999999999998"/>
    <s v="S18_3320"/>
    <x v="12"/>
    <n v="4155551450"/>
    <s v="5677 Strong St."/>
    <s v="San Rafael"/>
    <n v="97562"/>
    <s v="USA"/>
    <s v="Nelson"/>
    <s v="Valarie"/>
    <x v="0"/>
  </r>
  <r>
    <n v="10182"/>
    <n v="33"/>
    <n v="94.17"/>
    <n v="15"/>
    <n v="3107.61"/>
    <x v="62"/>
    <n v="571"/>
    <x v="0"/>
    <x v="1"/>
    <n v="85"/>
    <n v="9.1700000000000017"/>
    <s v="S24_3191"/>
    <x v="12"/>
    <n v="4155551450"/>
    <s v="5677 Strong St."/>
    <s v="San Rafael"/>
    <n v="97562"/>
    <s v="USA"/>
    <s v="Nelson"/>
    <s v="Valarie"/>
    <x v="1"/>
  </r>
  <r>
    <n v="10107"/>
    <n v="33"/>
    <n v="162.51"/>
    <n v="9"/>
    <n v="5362.83"/>
    <x v="63"/>
    <n v="577"/>
    <x v="0"/>
    <x v="1"/>
    <n v="147"/>
    <n v="15.509999999999991"/>
    <s v="S10_4962"/>
    <x v="14"/>
    <s v="(171) 555-0297"/>
    <s v="35 King George"/>
    <s v="London"/>
    <s v="WX3 6FW"/>
    <s v="UK"/>
    <s v="Brown"/>
    <s v="Ann"/>
    <x v="1"/>
  </r>
  <r>
    <n v="10107"/>
    <n v="33"/>
    <n v="226.5"/>
    <n v="2"/>
    <n v="7474.5"/>
    <x v="63"/>
    <n v="577"/>
    <x v="0"/>
    <x v="1"/>
    <n v="207"/>
    <n v="19.5"/>
    <s v="S12_1108"/>
    <x v="7"/>
    <s v="0522-556555"/>
    <s v="Strada Provinciale 124"/>
    <s v="Reggio Emilia"/>
    <n v="42100"/>
    <s v="Italy"/>
    <s v="Moroni"/>
    <s v="Maurizio"/>
    <x v="2"/>
  </r>
  <r>
    <n v="10169"/>
    <n v="33"/>
    <n v="148.80000000000001"/>
    <n v="7"/>
    <n v="4910.3999999999996"/>
    <x v="64"/>
    <n v="579"/>
    <x v="0"/>
    <x v="1"/>
    <n v="148"/>
    <n v="0.80000000000001137"/>
    <s v="S18_4721"/>
    <x v="13"/>
    <s v="02 9936 8555"/>
    <s v="201 Miller Street"/>
    <s v="North Sydney"/>
    <n v="2060"/>
    <s v="Australia"/>
    <s v="O'Hara"/>
    <s v="Anna"/>
    <x v="1"/>
  </r>
  <r>
    <n v="10167"/>
    <n v="33"/>
    <n v="115.52"/>
    <n v="16"/>
    <n v="3812.16"/>
    <x v="66"/>
    <n v="591"/>
    <x v="5"/>
    <x v="5"/>
    <n v="122"/>
    <n v="-6.480000000000004"/>
    <s v="S24_2011"/>
    <x v="47"/>
    <s v="0695-34 6555"/>
    <s v="?kergatan 24"/>
    <s v="Boras"/>
    <s v="S-844 67"/>
    <s v="Sweden"/>
    <s v="Larsson"/>
    <s v="Maria"/>
    <x v="1"/>
  </r>
  <r>
    <n v="10107"/>
    <n v="33"/>
    <n v="167.33"/>
    <n v="5"/>
    <n v="5521.89"/>
    <x v="154"/>
    <n v="610"/>
    <x v="0"/>
    <x v="1"/>
    <n v="194"/>
    <n v="-26.669999999999987"/>
    <s v="S12_1099"/>
    <x v="81"/>
    <s v="+49 69 66 90 2555"/>
    <s v="Lyonerstr. 34"/>
    <s v="Frankfurt"/>
    <n v="60528"/>
    <s v="Germany"/>
    <s v="Keitel"/>
    <s v="Roland"/>
    <x v="1"/>
  </r>
  <r>
    <n v="10152"/>
    <n v="33"/>
    <n v="50.95"/>
    <n v="2"/>
    <n v="1681.35"/>
    <x v="169"/>
    <n v="620"/>
    <x v="0"/>
    <x v="6"/>
    <n v="62"/>
    <n v="-11.049999999999997"/>
    <s v="S32_3207"/>
    <x v="76"/>
    <s v="61-7-3844-6555"/>
    <s v="31 Duncan St. West End"/>
    <s v="South Brisbane"/>
    <n v="4101"/>
    <s v="Australia"/>
    <s v="Calaghan"/>
    <s v="Tony"/>
    <x v="0"/>
  </r>
  <r>
    <n v="10149"/>
    <n v="33"/>
    <n v="150.01"/>
    <n v="8"/>
    <n v="4950.33"/>
    <x v="72"/>
    <n v="633"/>
    <x v="0"/>
    <x v="0"/>
    <n v="127"/>
    <n v="23.009999999999991"/>
    <s v="S18_2325"/>
    <x v="50"/>
    <n v="4155554312"/>
    <s v="2793 Furth Circle"/>
    <s v="Brisbane"/>
    <n v="94217"/>
    <s v="USA"/>
    <s v="Taylor"/>
    <s v="Sue"/>
    <x v="1"/>
  </r>
  <r>
    <n v="10107"/>
    <n v="33"/>
    <n v="97.89"/>
    <n v="4"/>
    <n v="3230.37"/>
    <x v="123"/>
    <n v="640"/>
    <x v="0"/>
    <x v="1"/>
    <n v="115"/>
    <n v="-17.11"/>
    <s v="S12_4675"/>
    <x v="56"/>
    <n v="6175558555"/>
    <s v="7825 Douglas Av."/>
    <s v="Brickhaven"/>
    <n v="58339"/>
    <s v="USA"/>
    <s v="Nelson"/>
    <s v="Allen"/>
    <x v="1"/>
  </r>
  <r>
    <n v="10107"/>
    <n v="33"/>
    <n v="156.86000000000001"/>
    <n v="8"/>
    <n v="5176.38"/>
    <x v="73"/>
    <n v="650"/>
    <x v="0"/>
    <x v="4"/>
    <n v="193"/>
    <n v="-36.139999999999986"/>
    <s v="S10_4698"/>
    <x v="51"/>
    <n v="6265557265"/>
    <s v="78934 Hillside Dr."/>
    <s v="Pasadena"/>
    <n v="90003"/>
    <s v="USA"/>
    <s v="Young"/>
    <s v="Julie"/>
    <x v="1"/>
  </r>
  <r>
    <n v="10145"/>
    <n v="33"/>
    <n v="84.77"/>
    <n v="15"/>
    <n v="2797.41"/>
    <x v="73"/>
    <n v="650"/>
    <x v="0"/>
    <x v="3"/>
    <n v="72"/>
    <n v="12.769999999999996"/>
    <s v="S24_4278"/>
    <x v="51"/>
    <n v="6265557265"/>
    <s v="78934 Hillside Dr."/>
    <s v="Pasadena"/>
    <n v="90003"/>
    <s v="USA"/>
    <s v="Young"/>
    <s v="Julie"/>
    <x v="0"/>
  </r>
  <r>
    <n v="10145"/>
    <n v="33"/>
    <n v="93.9"/>
    <n v="12"/>
    <n v="3098.7"/>
    <x v="73"/>
    <n v="650"/>
    <x v="0"/>
    <x v="4"/>
    <n v="99"/>
    <n v="-5.0999999999999943"/>
    <s v="S32_1374"/>
    <x v="51"/>
    <n v="6265557265"/>
    <s v="78934 Hillside Dr."/>
    <s v="Pasadena"/>
    <n v="90003"/>
    <s v="USA"/>
    <s v="Young"/>
    <s v="Julie"/>
    <x v="1"/>
  </r>
  <r>
    <n v="10143"/>
    <n v="33"/>
    <n v="77.59"/>
    <n v="9"/>
    <n v="2560.4699999999998"/>
    <x v="170"/>
    <n v="665"/>
    <x v="0"/>
    <x v="0"/>
    <n v="65"/>
    <n v="12.590000000000003"/>
    <s v="S24_3420"/>
    <x v="43"/>
    <n v="5085559555"/>
    <s v="4575 Hillside Dr."/>
    <s v="New Bedford"/>
    <n v="50553"/>
    <s v="USA"/>
    <s v="Tam"/>
    <s v="Wing C"/>
    <x v="0"/>
  </r>
  <r>
    <n v="10107"/>
    <n v="33"/>
    <n v="243.13"/>
    <n v="12"/>
    <n v="8023.29"/>
    <x v="124"/>
    <n v="667"/>
    <x v="0"/>
    <x v="1"/>
    <n v="207"/>
    <n v="36.129999999999995"/>
    <s v="S12_1108"/>
    <x v="12"/>
    <n v="4155551450"/>
    <s v="5677 Strong St."/>
    <s v="San Rafael"/>
    <n v="97562"/>
    <s v="USA"/>
    <s v="Nelson"/>
    <s v="Valarie"/>
    <x v="2"/>
  </r>
  <r>
    <n v="10107"/>
    <n v="33"/>
    <n v="151.08000000000001"/>
    <n v="13"/>
    <n v="4985.6400000000003"/>
    <x v="124"/>
    <n v="667"/>
    <x v="0"/>
    <x v="1"/>
    <n v="151"/>
    <n v="8.0000000000012506E-2"/>
    <s v="S12_3148"/>
    <x v="12"/>
    <n v="4155551450"/>
    <s v="5677 Strong St."/>
    <s v="San Rafael"/>
    <n v="97562"/>
    <s v="USA"/>
    <s v="Nelson"/>
    <s v="Valarie"/>
    <x v="1"/>
  </r>
  <r>
    <n v="10142"/>
    <n v="33"/>
    <n v="102"/>
    <n v="6"/>
    <n v="3366"/>
    <x v="124"/>
    <n v="667"/>
    <x v="0"/>
    <x v="5"/>
    <n v="122"/>
    <n v="-20"/>
    <s v="S24_2011"/>
    <x v="12"/>
    <n v="4155551450"/>
    <s v="5677 Strong St."/>
    <s v="San Rafael"/>
    <n v="97562"/>
    <s v="USA"/>
    <s v="Nelson"/>
    <s v="Valarie"/>
    <x v="1"/>
  </r>
  <r>
    <n v="10135"/>
    <n v="33"/>
    <n v="40.229999999999997"/>
    <n v="14"/>
    <n v="1327.59"/>
    <x v="77"/>
    <n v="704"/>
    <x v="0"/>
    <x v="4"/>
    <n v="40"/>
    <n v="0.22999999999999687"/>
    <s v="S32_2206"/>
    <x v="12"/>
    <n v="4155551450"/>
    <s v="5677 Strong St."/>
    <s v="San Rafael"/>
    <n v="97562"/>
    <s v="USA"/>
    <s v="Nelson"/>
    <s v="Valarie"/>
    <x v="0"/>
  </r>
  <r>
    <n v="10130"/>
    <n v="33"/>
    <n v="103.75"/>
    <n v="1"/>
    <n v="3423.75"/>
    <x v="125"/>
    <n v="720"/>
    <x v="0"/>
    <x v="0"/>
    <n v="105"/>
    <n v="-1.25"/>
    <s v="S18_3856"/>
    <x v="77"/>
    <n v="6175558428"/>
    <s v="16780 Pompton St."/>
    <s v="Brickhaven"/>
    <n v="58339"/>
    <s v="USA"/>
    <s v="Taylor"/>
    <s v="Leslie"/>
    <x v="1"/>
  </r>
  <r>
    <n v="10107"/>
    <n v="33"/>
    <n v="133.28"/>
    <n v="2"/>
    <n v="4398.24"/>
    <x v="223"/>
    <n v="724"/>
    <x v="0"/>
    <x v="1"/>
    <n v="136"/>
    <n v="-2.7199999999999989"/>
    <s v="S10_4757"/>
    <x v="14"/>
    <s v="(171) 555-0297"/>
    <s v="35 King George"/>
    <s v="London"/>
    <s v="WX3 6FW"/>
    <s v="UK"/>
    <s v="Brown"/>
    <s v="Ann"/>
    <x v="1"/>
  </r>
  <r>
    <n v="10107"/>
    <n v="33"/>
    <n v="182.86"/>
    <n v="9"/>
    <n v="6034.38"/>
    <x v="128"/>
    <n v="779"/>
    <x v="0"/>
    <x v="1"/>
    <n v="207"/>
    <n v="-24.139999999999986"/>
    <s v="S12_1108"/>
    <x v="49"/>
    <s v="+65 221 7555"/>
    <s v="Bronz Sok., Bronz Apt. 3/6 Tesvikiye"/>
    <s v="Singapore"/>
    <n v="79903"/>
    <s v="Singapore"/>
    <s v="Natividad"/>
    <s v="Eric"/>
    <x v="1"/>
  </r>
  <r>
    <n v="10110"/>
    <n v="33"/>
    <n v="116.96"/>
    <n v="4"/>
    <n v="3859.68"/>
    <x v="82"/>
    <n v="808"/>
    <x v="0"/>
    <x v="0"/>
    <n v="127"/>
    <n v="-10.040000000000006"/>
    <s v="S18_2325"/>
    <x v="17"/>
    <s v="(171) 555-1555"/>
    <s v="Fauntleroy Circus"/>
    <s v="Manchester"/>
    <s v="EC2 5NT"/>
    <s v="UK"/>
    <s v="Ashworth"/>
    <s v="Victoria"/>
    <x v="1"/>
  </r>
  <r>
    <n v="10107"/>
    <n v="33"/>
    <n v="159.55000000000001"/>
    <n v="6"/>
    <n v="5265.15"/>
    <x v="206"/>
    <n v="823"/>
    <x v="0"/>
    <x v="1"/>
    <n v="194"/>
    <n v="-34.449999999999989"/>
    <s v="S12_1099"/>
    <x v="86"/>
    <s v="+63 2 555 3587"/>
    <s v="15 McCallum Street - NatWest Center #13-03"/>
    <s v="Makati City"/>
    <s v="1227 MM"/>
    <s v="Philippines"/>
    <s v="Cruz"/>
    <s v="Arnold"/>
    <x v="1"/>
  </r>
  <r>
    <n v="10106"/>
    <n v="33"/>
    <n v="72.92"/>
    <n v="5"/>
    <n v="2406.36"/>
    <x v="207"/>
    <n v="840"/>
    <x v="0"/>
    <x v="0"/>
    <n v="68"/>
    <n v="4.9200000000000017"/>
    <s v="S32_4289"/>
    <x v="20"/>
    <s v="035-640555"/>
    <s v="Via Ludovico il Moro 22"/>
    <s v="Bergamo"/>
    <n v="24100"/>
    <s v="Italy"/>
    <s v="Rovelli"/>
    <s v="Giovanni"/>
    <x v="0"/>
  </r>
  <r>
    <n v="10104"/>
    <n v="33"/>
    <n v="112.28"/>
    <n v="7"/>
    <n v="3705.24"/>
    <x v="173"/>
    <n v="856"/>
    <x v="0"/>
    <x v="2"/>
    <n v="115"/>
    <n v="-2.7199999999999989"/>
    <s v="S50_1392"/>
    <x v="11"/>
    <s v="(91) 555 94 44"/>
    <s v="C/ Moralzarzal, 86"/>
    <s v="Madrid"/>
    <n v="28034"/>
    <s v="Spain"/>
    <s v="Freyre"/>
    <s v="Diego"/>
    <x v="1"/>
  </r>
  <r>
    <n v="10107"/>
    <n v="34"/>
    <n v="90.17"/>
    <n v="14"/>
    <n v="3065.78"/>
    <x v="3"/>
    <n v="19"/>
    <x v="0"/>
    <x v="1"/>
    <n v="79"/>
    <n v="11.170000000000002"/>
    <s v="S12_3990"/>
    <x v="3"/>
    <s v="6562-9555"/>
    <s v="Geislweg 14"/>
    <s v="Salzburg"/>
    <n v="5020"/>
    <s v="Austria"/>
    <s v="Pipps"/>
    <s v="Georg"/>
    <x v="1"/>
  </r>
  <r>
    <n v="10419"/>
    <n v="34"/>
    <n v="135.13999999999999"/>
    <n v="4"/>
    <n v="4594.76"/>
    <x v="3"/>
    <n v="19"/>
    <x v="0"/>
    <x v="1"/>
    <n v="142"/>
    <n v="-6.8600000000000136"/>
    <s v="S18_1984"/>
    <x v="3"/>
    <s v="6562-9555"/>
    <s v="Geislweg 14"/>
    <s v="Salzburg"/>
    <n v="5020"/>
    <s v="Austria"/>
    <s v="Pipps"/>
    <s v="Georg"/>
    <x v="1"/>
  </r>
  <r>
    <n v="10414"/>
    <n v="34"/>
    <n v="103.93"/>
    <n v="13"/>
    <n v="3533.62"/>
    <x v="8"/>
    <n v="30"/>
    <x v="1"/>
    <x v="5"/>
    <n v="86"/>
    <n v="17.930000000000007"/>
    <s v="S700_1938"/>
    <x v="9"/>
    <n v="6175559555"/>
    <s v="8616 Spinnaker Dr."/>
    <s v="Boston"/>
    <n v="51003"/>
    <s v="USA"/>
    <s v="Yoshido"/>
    <s v="Juri"/>
    <x v="1"/>
  </r>
  <r>
    <n v="10411"/>
    <n v="34"/>
    <n v="105.2"/>
    <n v="4"/>
    <n v="3576.8"/>
    <x v="159"/>
    <n v="35"/>
    <x v="0"/>
    <x v="1"/>
    <n v="101"/>
    <n v="4.2000000000000028"/>
    <s v="S700_2824"/>
    <x v="34"/>
    <s v="(514) 555-8054"/>
    <s v="43 rue St. Laurent"/>
    <s v="Montreal"/>
    <s v="H1J 1C3"/>
    <s v="Canada"/>
    <s v="Fresnisre"/>
    <s v="Jean"/>
    <x v="1"/>
  </r>
  <r>
    <n v="10400"/>
    <n v="34"/>
    <n v="189.23"/>
    <n v="1"/>
    <n v="6433.82"/>
    <x v="11"/>
    <n v="64"/>
    <x v="0"/>
    <x v="3"/>
    <n v="157"/>
    <n v="32.22999999999999"/>
    <s v="S18_1662"/>
    <x v="1"/>
    <n v="4085553659"/>
    <s v="3086 Ingle Ln."/>
    <s v="San Jose"/>
    <n v="94217"/>
    <s v="USA"/>
    <s v="Frick"/>
    <s v="Sue"/>
    <x v="1"/>
  </r>
  <r>
    <n v="10398"/>
    <n v="34"/>
    <n v="76.88"/>
    <n v="15"/>
    <n v="2613.92"/>
    <x v="132"/>
    <n v="66"/>
    <x v="0"/>
    <x v="3"/>
    <n v="84"/>
    <n v="-7.1200000000000045"/>
    <s v="S18_2581"/>
    <x v="75"/>
    <s v="26.47.1555"/>
    <s v="59 rue de l'Abbaye"/>
    <s v="Reims"/>
    <n v="51100"/>
    <s v="France"/>
    <s v="Henriot"/>
    <s v="Paul"/>
    <x v="0"/>
  </r>
  <r>
    <n v="10398"/>
    <n v="34"/>
    <n v="71.67"/>
    <n v="13"/>
    <n v="2436.7800000000002"/>
    <x v="132"/>
    <n v="66"/>
    <x v="0"/>
    <x v="0"/>
    <n v="65"/>
    <n v="6.6700000000000017"/>
    <s v="S24_3420"/>
    <x v="75"/>
    <s v="26.47.1555"/>
    <s v="59 rue de l'Abbaye"/>
    <s v="Reims"/>
    <n v="51100"/>
    <s v="France"/>
    <s v="Henriot"/>
    <s v="Paul"/>
    <x v="0"/>
  </r>
  <r>
    <n v="10398"/>
    <n v="34"/>
    <n v="40.22"/>
    <n v="1"/>
    <n v="1367.48"/>
    <x v="132"/>
    <n v="66"/>
    <x v="0"/>
    <x v="3"/>
    <n v="49"/>
    <n v="-8.7800000000000011"/>
    <s v="S72_1253"/>
    <x v="75"/>
    <s v="26.47.1555"/>
    <s v="59 rue de l'Abbaye"/>
    <s v="Reims"/>
    <n v="51100"/>
    <s v="France"/>
    <s v="Henriot"/>
    <s v="Paul"/>
    <x v="0"/>
  </r>
  <r>
    <n v="10397"/>
    <n v="34"/>
    <n v="62.24"/>
    <n v="1"/>
    <n v="2116.16"/>
    <x v="133"/>
    <n v="68"/>
    <x v="0"/>
    <x v="5"/>
    <n v="54"/>
    <n v="8.240000000000002"/>
    <s v="S72_3212"/>
    <x v="71"/>
    <s v="61.77.6555"/>
    <s v="1 rue Alsace-Lorraine"/>
    <s v="Toulouse"/>
    <n v="31000"/>
    <s v="France"/>
    <s v="Roulet"/>
    <s v="Annette"/>
    <x v="0"/>
  </r>
  <r>
    <n v="10390"/>
    <n v="34"/>
    <n v="43.05"/>
    <n v="15"/>
    <n v="1463.7"/>
    <x v="135"/>
    <n v="92"/>
    <x v="0"/>
    <x v="1"/>
    <n v="142"/>
    <n v="-98.95"/>
    <s v="S18_1984"/>
    <x v="12"/>
    <n v="4155551450"/>
    <s v="5677 Strong St."/>
    <s v="San Rafael"/>
    <n v="97562"/>
    <s v="USA"/>
    <s v="Nelson"/>
    <s v="Valarie"/>
    <x v="0"/>
  </r>
  <r>
    <n v="10107"/>
    <n v="34"/>
    <n v="112.46"/>
    <n v="10"/>
    <n v="3823.64"/>
    <x v="12"/>
    <n v="110"/>
    <x v="0"/>
    <x v="1"/>
    <n v="207"/>
    <n v="-94.54"/>
    <s v="S12_1108"/>
    <x v="12"/>
    <n v="4155551450"/>
    <s v="5677 Strong St."/>
    <s v="San Rafael"/>
    <n v="97562"/>
    <s v="USA"/>
    <s v="Nelson"/>
    <s v="Valarie"/>
    <x v="1"/>
  </r>
  <r>
    <n v="10107"/>
    <n v="34"/>
    <n v="95.35"/>
    <n v="12"/>
    <n v="3241.9"/>
    <x v="12"/>
    <n v="110"/>
    <x v="0"/>
    <x v="1"/>
    <n v="173"/>
    <n v="-77.650000000000006"/>
    <s v="S12_3891"/>
    <x v="12"/>
    <n v="4155551450"/>
    <s v="5677 Strong St."/>
    <s v="San Rafael"/>
    <n v="97562"/>
    <s v="USA"/>
    <s v="Nelson"/>
    <s v="Valarie"/>
    <x v="1"/>
  </r>
  <r>
    <n v="10382"/>
    <n v="34"/>
    <n v="54.84"/>
    <n v="9"/>
    <n v="1864.56"/>
    <x v="12"/>
    <n v="110"/>
    <x v="0"/>
    <x v="1"/>
    <n v="101"/>
    <n v="-46.16"/>
    <s v="S700_2824"/>
    <x v="12"/>
    <n v="4155551450"/>
    <s v="5677 Strong St."/>
    <s v="San Rafael"/>
    <n v="97562"/>
    <s v="USA"/>
    <s v="Nelson"/>
    <s v="Valarie"/>
    <x v="0"/>
  </r>
  <r>
    <n v="10380"/>
    <n v="34"/>
    <n v="101.23"/>
    <n v="3"/>
    <n v="3441.82"/>
    <x v="88"/>
    <n v="111"/>
    <x v="0"/>
    <x v="1"/>
    <n v="73"/>
    <n v="28.230000000000004"/>
    <s v="S24_1046"/>
    <x v="11"/>
    <s v="(91) 555 94 44"/>
    <s v="C/ Moralzarzal, 86"/>
    <s v="Madrid"/>
    <n v="28034"/>
    <s v="Spain"/>
    <s v="Freyre"/>
    <s v="Diego"/>
    <x v="1"/>
  </r>
  <r>
    <n v="10380"/>
    <n v="34"/>
    <n v="116.27"/>
    <n v="11"/>
    <n v="3953.18"/>
    <x v="88"/>
    <n v="111"/>
    <x v="0"/>
    <x v="1"/>
    <n v="107"/>
    <n v="9.269999999999996"/>
    <s v="S24_3432"/>
    <x v="11"/>
    <s v="(91) 555 94 44"/>
    <s v="C/ Moralzarzal, 86"/>
    <s v="Madrid"/>
    <n v="28034"/>
    <s v="Spain"/>
    <s v="Freyre"/>
    <s v="Diego"/>
    <x v="1"/>
  </r>
  <r>
    <n v="10378"/>
    <n v="34"/>
    <n v="42.64"/>
    <n v="5"/>
    <n v="1449.76"/>
    <x v="136"/>
    <n v="117"/>
    <x v="0"/>
    <x v="1"/>
    <n v="124"/>
    <n v="-81.36"/>
    <s v="S18_1589"/>
    <x v="11"/>
    <s v="(91) 555 94 44"/>
    <s v="C/ Moralzarzal, 86"/>
    <s v="Madrid"/>
    <n v="28034"/>
    <s v="Spain"/>
    <s v="Freyre"/>
    <s v="Diego"/>
    <x v="0"/>
  </r>
  <r>
    <n v="10373"/>
    <n v="34"/>
    <n v="96.34"/>
    <n v="2"/>
    <n v="3275.56"/>
    <x v="138"/>
    <n v="126"/>
    <x v="0"/>
    <x v="5"/>
    <n v="100"/>
    <n v="-3.6599999999999966"/>
    <s v="S700_3505"/>
    <x v="37"/>
    <s v="981-443655"/>
    <s v="Torikatu 38"/>
    <s v="Oulu"/>
    <n v="90110"/>
    <s v="Finland"/>
    <s v="Koskitalo"/>
    <s v="Pirkko"/>
    <x v="1"/>
  </r>
  <r>
    <n v="10107"/>
    <n v="34"/>
    <n v="174.75"/>
    <n v="1"/>
    <n v="5941.5"/>
    <x v="178"/>
    <n v="131"/>
    <x v="0"/>
    <x v="1"/>
    <n v="173"/>
    <n v="1.75"/>
    <s v="S12_3891"/>
    <x v="8"/>
    <s v="+81 3 3584 0555"/>
    <s v="2-2-8 Roppongi"/>
    <s v="Minato-ku"/>
    <s v="106-0032"/>
    <s v="Japan"/>
    <s v="Shimamura"/>
    <s v="Akiko"/>
    <x v="1"/>
  </r>
  <r>
    <n v="10371"/>
    <n v="34"/>
    <n v="126.51"/>
    <n v="3"/>
    <n v="4301.34"/>
    <x v="14"/>
    <n v="134"/>
    <x v="0"/>
    <x v="1"/>
    <n v="101"/>
    <n v="25.510000000000005"/>
    <s v="S700_2824"/>
    <x v="12"/>
    <n v="4155551450"/>
    <s v="5677 Strong St."/>
    <s v="San Rafael"/>
    <n v="97562"/>
    <s v="USA"/>
    <s v="Nelson"/>
    <s v="Valarie"/>
    <x v="1"/>
  </r>
  <r>
    <n v="10366"/>
    <n v="34"/>
    <n v="123.76"/>
    <n v="3"/>
    <n v="4207.84"/>
    <x v="230"/>
    <n v="147"/>
    <x v="0"/>
    <x v="1"/>
    <n v="142"/>
    <n v="-18.239999999999995"/>
    <s v="S18_1984"/>
    <x v="52"/>
    <s v="(071) 23 67 2555"/>
    <s v="Boulevard Tirou, 255"/>
    <s v="Charleroi"/>
    <s v="B-6000"/>
    <s v="Belgium"/>
    <s v="Cartrain"/>
    <s v="Pascale"/>
    <x v="1"/>
  </r>
  <r>
    <n v="10366"/>
    <n v="34"/>
    <n v="184.58"/>
    <n v="1"/>
    <n v="6275.72"/>
    <x v="230"/>
    <n v="147"/>
    <x v="0"/>
    <x v="1"/>
    <n v="169"/>
    <n v="15.580000000000013"/>
    <s v="S18_3232"/>
    <x v="52"/>
    <s v="(071) 23 67 2555"/>
    <s v="Boulevard Tirou, 255"/>
    <s v="Charleroi"/>
    <s v="B-6000"/>
    <s v="Belgium"/>
    <s v="Cartrain"/>
    <s v="Pascale"/>
    <x v="1"/>
  </r>
  <r>
    <n v="10107"/>
    <n v="34"/>
    <n v="96.73"/>
    <n v="4"/>
    <n v="3288.82"/>
    <x v="90"/>
    <n v="151"/>
    <x v="0"/>
    <x v="1"/>
    <n v="117"/>
    <n v="-20.269999999999996"/>
    <s v="S12_3380"/>
    <x v="53"/>
    <s v="+358 9 8045 555"/>
    <s v="Software Engineering Center, SEC Oy"/>
    <s v="Espoo"/>
    <s v="FIN-02271"/>
    <s v="Finland"/>
    <s v="Suominen"/>
    <s v="Kalle"/>
    <x v="1"/>
  </r>
  <r>
    <n v="10107"/>
    <n v="34"/>
    <n v="81.62"/>
    <n v="5"/>
    <n v="2775.08"/>
    <x v="90"/>
    <n v="151"/>
    <x v="0"/>
    <x v="1"/>
    <n v="79"/>
    <n v="2.6200000000000045"/>
    <s v="S12_3990"/>
    <x v="53"/>
    <s v="+358 9 8045 555"/>
    <s v="Software Engineering Center, SEC Oy"/>
    <s v="Espoo"/>
    <s v="FIN-02271"/>
    <s v="Finland"/>
    <s v="Suominen"/>
    <s v="Kalle"/>
    <x v="0"/>
  </r>
  <r>
    <n v="10361"/>
    <n v="34"/>
    <n v="113.88"/>
    <n v="6"/>
    <n v="3871.92"/>
    <x v="17"/>
    <n v="171"/>
    <x v="0"/>
    <x v="0"/>
    <n v="65"/>
    <n v="48.879999999999995"/>
    <s v="S24_3420"/>
    <x v="6"/>
    <s v="+61 2 9495 8555"/>
    <s v="Monitor Money Building, 815 Pacific Hwy"/>
    <s v="Chatswood"/>
    <n v="2067"/>
    <s v="Australia"/>
    <s v="Huxley"/>
    <s v="Adrian"/>
    <x v="1"/>
  </r>
  <r>
    <n v="10351"/>
    <n v="34"/>
    <n v="59.37"/>
    <n v="3"/>
    <n v="2018.58"/>
    <x v="19"/>
    <n v="185"/>
    <x v="0"/>
    <x v="3"/>
    <n v="68"/>
    <n v="-8.6300000000000026"/>
    <s v="S24_3949"/>
    <x v="14"/>
    <s v="(171) 555-0297"/>
    <s v="35 King George"/>
    <s v="London"/>
    <s v="WX3 6FW"/>
    <s v="UK"/>
    <s v="Brown"/>
    <s v="Ann"/>
    <x v="0"/>
  </r>
  <r>
    <n v="10350"/>
    <n v="34"/>
    <n v="50.33"/>
    <n v="7"/>
    <n v="1711.22"/>
    <x v="20"/>
    <n v="186"/>
    <x v="0"/>
    <x v="5"/>
    <n v="122"/>
    <n v="-71.67"/>
    <s v="S24_2011"/>
    <x v="11"/>
    <s v="(91) 555 94 44"/>
    <s v="C/ Moralzarzal, 86"/>
    <s v="Madrid"/>
    <n v="28034"/>
    <s v="Spain"/>
    <s v="Freyre"/>
    <s v="Diego"/>
    <x v="0"/>
  </r>
  <r>
    <n v="10349"/>
    <n v="34"/>
    <n v="129.26"/>
    <n v="5"/>
    <n v="4394.84"/>
    <x v="161"/>
    <n v="187"/>
    <x v="0"/>
    <x v="1"/>
    <n v="143"/>
    <n v="-13.740000000000009"/>
    <s v="S18_4027"/>
    <x v="42"/>
    <n v="2125557413"/>
    <s v="4092 Furth Circle"/>
    <s v="NYC"/>
    <n v="10022"/>
    <s v="USA"/>
    <s v="Young"/>
    <s v="Jeff"/>
    <x v="1"/>
  </r>
  <r>
    <n v="10347"/>
    <n v="34"/>
    <n v="64.959999999999994"/>
    <n v="10"/>
    <n v="2208.64"/>
    <x v="91"/>
    <n v="189"/>
    <x v="0"/>
    <x v="0"/>
    <n v="62"/>
    <n v="2.9599999999999937"/>
    <s v="S18_2957"/>
    <x v="38"/>
    <s v="03 9520 4555"/>
    <s v="636 St Kilda Road"/>
    <s v="Melbourne"/>
    <n v="3004"/>
    <s v="Australia"/>
    <s v="Ferguson"/>
    <s v="Peter"/>
    <x v="0"/>
  </r>
  <r>
    <n v="10341"/>
    <n v="34"/>
    <n v="107.18"/>
    <n v="5"/>
    <n v="3644.12"/>
    <x v="143"/>
    <n v="194"/>
    <x v="0"/>
    <x v="3"/>
    <n v="80"/>
    <n v="27.180000000000007"/>
    <s v="S700_3167"/>
    <x v="3"/>
    <s v="6562-9555"/>
    <s v="Geislweg 14"/>
    <s v="Salzburg"/>
    <n v="5020"/>
    <s v="Austria"/>
    <s v="Pipps"/>
    <s v="Georg"/>
    <x v="1"/>
  </r>
  <r>
    <n v="10334"/>
    <n v="34"/>
    <n v="61.38"/>
    <n v="1"/>
    <n v="2086.92"/>
    <x v="22"/>
    <n v="199"/>
    <x v="1"/>
    <x v="2"/>
    <n v="60"/>
    <n v="1.3800000000000026"/>
    <s v="S18_2432"/>
    <x v="16"/>
    <s v="0921-12 3555"/>
    <s v="BerguvsvÂ„gen  8"/>
    <s v="Lule"/>
    <s v="S-958 22"/>
    <s v="Sweden"/>
    <s v="Berglund"/>
    <s v="Christina"/>
    <x v="0"/>
  </r>
  <r>
    <n v="10328"/>
    <n v="34"/>
    <n v="112.22"/>
    <n v="6"/>
    <n v="3815.48"/>
    <x v="25"/>
    <n v="206"/>
    <x v="0"/>
    <x v="0"/>
    <n v="105"/>
    <n v="7.2199999999999989"/>
    <s v="S18_3856"/>
    <x v="20"/>
    <s v="035-640555"/>
    <s v="Via Ludovico il Moro 22"/>
    <s v="Bergamo"/>
    <n v="24100"/>
    <s v="Italy"/>
    <s v="Rovelli"/>
    <s v="Giovanni"/>
    <x v="1"/>
  </r>
  <r>
    <n v="10328"/>
    <n v="34"/>
    <n v="51.93"/>
    <n v="7"/>
    <n v="1765.62"/>
    <x v="25"/>
    <n v="206"/>
    <x v="0"/>
    <x v="0"/>
    <n v="43"/>
    <n v="8.93"/>
    <s v="S50_1341"/>
    <x v="20"/>
    <s v="035-640555"/>
    <s v="Via Ludovico il Moro 22"/>
    <s v="Bergamo"/>
    <n v="24100"/>
    <s v="Italy"/>
    <s v="Rovelli"/>
    <s v="Giovanni"/>
    <x v="0"/>
  </r>
  <r>
    <n v="10324"/>
    <n v="34"/>
    <n v="124.95"/>
    <n v="5"/>
    <n v="4248.3"/>
    <x v="28"/>
    <n v="213"/>
    <x v="0"/>
    <x v="1"/>
    <n v="101"/>
    <n v="23.950000000000003"/>
    <s v="S700_2824"/>
    <x v="22"/>
    <n v="2125551500"/>
    <s v="2678 Kingston Rd."/>
    <s v="NYC"/>
    <n v="10022"/>
    <s v="USA"/>
    <s v="Frick"/>
    <s v="Michael"/>
    <x v="1"/>
  </r>
  <r>
    <n v="10316"/>
    <n v="34"/>
    <n v="63.71"/>
    <n v="10"/>
    <n v="2166.14"/>
    <x v="95"/>
    <n v="217"/>
    <x v="0"/>
    <x v="3"/>
    <n v="68"/>
    <n v="-4.2899999999999991"/>
    <s v="S24_2841"/>
    <x v="59"/>
    <s v="(198) 555-8888"/>
    <s v="Garden House Crowther Way"/>
    <s v="Cowes"/>
    <s v="PO31 7PJ"/>
    <s v="UK"/>
    <s v="Bennett"/>
    <s v="Helen"/>
    <x v="0"/>
  </r>
  <r>
    <n v="10316"/>
    <n v="34"/>
    <n v="47.57"/>
    <n v="3"/>
    <n v="1617.38"/>
    <x v="95"/>
    <n v="217"/>
    <x v="0"/>
    <x v="0"/>
    <n v="43"/>
    <n v="4.57"/>
    <s v="S50_1341"/>
    <x v="59"/>
    <s v="(198) 555-8888"/>
    <s v="Garden House Crowther Way"/>
    <s v="Cowes"/>
    <s v="PO31 7PJ"/>
    <s v="UK"/>
    <s v="Bennett"/>
    <s v="Helen"/>
    <x v="0"/>
  </r>
  <r>
    <n v="10316"/>
    <n v="34"/>
    <n v="82.21"/>
    <n v="4"/>
    <n v="2795.14"/>
    <x v="95"/>
    <n v="217"/>
    <x v="0"/>
    <x v="3"/>
    <n v="91"/>
    <n v="-8.7900000000000063"/>
    <s v="S700_1691"/>
    <x v="59"/>
    <s v="(198) 555-8888"/>
    <s v="Garden House Crowther Way"/>
    <s v="Cowes"/>
    <s v="PO31 7PJ"/>
    <s v="UK"/>
    <s v="Bennett"/>
    <s v="Helen"/>
    <x v="0"/>
  </r>
  <r>
    <n v="10316"/>
    <n v="34"/>
    <n v="43.7"/>
    <n v="12"/>
    <n v="1485.8"/>
    <x v="95"/>
    <n v="217"/>
    <x v="0"/>
    <x v="3"/>
    <n v="49"/>
    <n v="-5.2999999999999972"/>
    <s v="S72_1253"/>
    <x v="59"/>
    <s v="(198) 555-8888"/>
    <s v="Garden House Crowther Way"/>
    <s v="Cowes"/>
    <s v="PO31 7PJ"/>
    <s v="UK"/>
    <s v="Bennett"/>
    <s v="Helen"/>
    <x v="0"/>
  </r>
  <r>
    <n v="10313"/>
    <n v="34"/>
    <n v="52.87"/>
    <n v="5"/>
    <n v="1797.58"/>
    <x v="30"/>
    <n v="227"/>
    <x v="0"/>
    <x v="2"/>
    <n v="60"/>
    <n v="-7.1300000000000026"/>
    <s v="S18_2432"/>
    <x v="60"/>
    <s v="(604) 555-3392"/>
    <s v="1900 Oak St."/>
    <s v="Vancouver"/>
    <s v="V3F 2K1"/>
    <s v="Canada"/>
    <s v="Tannamuri"/>
    <s v="Yoshi"/>
    <x v="0"/>
  </r>
  <r>
    <n v="10313"/>
    <n v="34"/>
    <n v="56.24"/>
    <n v="10"/>
    <n v="1912.16"/>
    <x v="30"/>
    <n v="227"/>
    <x v="0"/>
    <x v="2"/>
    <n v="64"/>
    <n v="-7.759999999999998"/>
    <s v="S32_3522"/>
    <x v="60"/>
    <s v="(604) 555-3392"/>
    <s v="1900 Oak St."/>
    <s v="Vancouver"/>
    <s v="V3F 2K1"/>
    <s v="Canada"/>
    <s v="Tannamuri"/>
    <s v="Yoshi"/>
    <x v="0"/>
  </r>
  <r>
    <n v="10107"/>
    <n v="34"/>
    <n v="118.94"/>
    <n v="2"/>
    <n v="4043.96"/>
    <x v="32"/>
    <n v="234"/>
    <x v="0"/>
    <x v="4"/>
    <n v="118"/>
    <n v="0.93999999999999773"/>
    <s v="S10_2016"/>
    <x v="26"/>
    <n v="9145554562"/>
    <s v="3758 North Pendale Street"/>
    <s v="White Plains"/>
    <n v="24067"/>
    <s v="USA"/>
    <s v="Frick"/>
    <s v="Steve"/>
    <x v="1"/>
  </r>
  <r>
    <n v="10308"/>
    <n v="34"/>
    <n v="52.09"/>
    <n v="3"/>
    <n v="1771.06"/>
    <x v="32"/>
    <n v="234"/>
    <x v="0"/>
    <x v="4"/>
    <n v="60"/>
    <n v="-7.9099999999999966"/>
    <s v="S18_2625"/>
    <x v="26"/>
    <n v="9145554562"/>
    <s v="3758 North Pendale Street"/>
    <s v="White Plains"/>
    <n v="24067"/>
    <s v="USA"/>
    <s v="Frick"/>
    <s v="Steve"/>
    <x v="0"/>
  </r>
  <r>
    <n v="10107"/>
    <n v="34"/>
    <n v="146.55000000000001"/>
    <n v="14"/>
    <n v="4982.7"/>
    <x v="33"/>
    <n v="235"/>
    <x v="0"/>
    <x v="1"/>
    <n v="151"/>
    <n v="-4.4499999999999886"/>
    <s v="S12_3148"/>
    <x v="17"/>
    <s v="(171) 555-1555"/>
    <s v="Fauntleroy Circus"/>
    <s v="Manchester"/>
    <s v="EC2 5NT"/>
    <s v="UK"/>
    <s v="Ashworth"/>
    <s v="Victoria"/>
    <x v="1"/>
  </r>
  <r>
    <n v="10306"/>
    <n v="34"/>
    <n v="60.34"/>
    <n v="15"/>
    <n v="2051.56"/>
    <x v="33"/>
    <n v="235"/>
    <x v="0"/>
    <x v="6"/>
    <n v="58"/>
    <n v="2.3400000000000034"/>
    <s v="S50_1514"/>
    <x v="17"/>
    <s v="(171) 555-1555"/>
    <s v="Fauntleroy Circus"/>
    <s v="Manchester"/>
    <s v="EC2 5NT"/>
    <s v="UK"/>
    <s v="Ashworth"/>
    <s v="Victoria"/>
    <x v="0"/>
  </r>
  <r>
    <n v="10307"/>
    <n v="34"/>
    <n v="97.76"/>
    <n v="5"/>
    <n v="3323.84"/>
    <x v="33"/>
    <n v="235"/>
    <x v="0"/>
    <x v="5"/>
    <n v="90"/>
    <n v="7.7600000000000051"/>
    <s v="S700_2047"/>
    <x v="69"/>
    <n v="2155554695"/>
    <s v="782 First Street"/>
    <s v="Philadelphia"/>
    <n v="71270"/>
    <s v="USA"/>
    <s v="Cervantes"/>
    <s v="Francisca"/>
    <x v="1"/>
  </r>
  <r>
    <n v="10307"/>
    <n v="34"/>
    <n v="53.63"/>
    <n v="4"/>
    <n v="1823.42"/>
    <x v="33"/>
    <n v="235"/>
    <x v="0"/>
    <x v="3"/>
    <n v="49"/>
    <n v="4.6300000000000026"/>
    <s v="S72_1253"/>
    <x v="69"/>
    <n v="2155554695"/>
    <s v="782 First Street"/>
    <s v="Philadelphia"/>
    <n v="71270"/>
    <s v="USA"/>
    <s v="Cervantes"/>
    <s v="Francisca"/>
    <x v="0"/>
  </r>
  <r>
    <n v="10304"/>
    <n v="34"/>
    <n v="49.3"/>
    <n v="4"/>
    <n v="1676.2"/>
    <x v="34"/>
    <n v="238"/>
    <x v="0"/>
    <x v="0"/>
    <n v="50"/>
    <n v="-0.70000000000000284"/>
    <s v="S18_4668"/>
    <x v="27"/>
    <s v="30.59.8555"/>
    <s v="67, avenue de l'Europe"/>
    <s v="Versailles"/>
    <n v="78000"/>
    <s v="France"/>
    <s v="Tonini"/>
    <s v="Daniel"/>
    <x v="0"/>
  </r>
  <r>
    <n v="10296"/>
    <n v="34"/>
    <n v="102.29"/>
    <n v="11"/>
    <n v="3477.86"/>
    <x v="96"/>
    <n v="265"/>
    <x v="0"/>
    <x v="5"/>
    <n v="90"/>
    <n v="12.290000000000006"/>
    <s v="S700_2047"/>
    <x v="62"/>
    <s v="+49 89 61 08 9555"/>
    <s v="Hansastr. 15"/>
    <s v="Munich"/>
    <n v="80686"/>
    <s v="Germany"/>
    <s v="Donnermeyer"/>
    <s v="Michael"/>
    <x v="1"/>
  </r>
  <r>
    <n v="10295"/>
    <n v="34"/>
    <n v="102.17"/>
    <n v="5"/>
    <n v="3473.78"/>
    <x v="181"/>
    <n v="270"/>
    <x v="0"/>
    <x v="5"/>
    <n v="100"/>
    <n v="2.1700000000000017"/>
    <s v="S700_3505"/>
    <x v="9"/>
    <n v="6175559555"/>
    <s v="8616 Spinnaker Dr."/>
    <s v="Boston"/>
    <n v="51003"/>
    <s v="USA"/>
    <s v="Yoshido"/>
    <s v="Juri"/>
    <x v="1"/>
  </r>
  <r>
    <n v="10288"/>
    <n v="34"/>
    <n v="68.489999999999995"/>
    <n v="10"/>
    <n v="2328.66"/>
    <x v="35"/>
    <n v="279"/>
    <x v="0"/>
    <x v="1"/>
    <n v="85"/>
    <n v="-16.510000000000005"/>
    <s v="S24_3191"/>
    <x v="0"/>
    <s v="+65 224 1555"/>
    <s v="Village Close - 106 Linden Road Sandown"/>
    <s v="Singapore"/>
    <n v="69045"/>
    <s v="Singapore"/>
    <s v="Victorino"/>
    <s v="Wendy"/>
    <x v="0"/>
  </r>
  <r>
    <n v="10287"/>
    <n v="34"/>
    <n v="126.48"/>
    <n v="17"/>
    <n v="4300.32"/>
    <x v="36"/>
    <n v="280"/>
    <x v="0"/>
    <x v="1"/>
    <n v="148"/>
    <n v="-21.519999999999996"/>
    <s v="S18_4721"/>
    <x v="28"/>
    <s v="0897-034555"/>
    <s v="Grenzacherweg 237"/>
    <s v="Gensve"/>
    <n v="1203"/>
    <s v="Switzerland"/>
    <s v="Holz"/>
    <s v="Michael"/>
    <x v="1"/>
  </r>
  <r>
    <n v="10285"/>
    <n v="34"/>
    <n v="109.32"/>
    <n v="7"/>
    <n v="3716.88"/>
    <x v="37"/>
    <n v="283"/>
    <x v="0"/>
    <x v="4"/>
    <n v="112"/>
    <n v="-2.6800000000000068"/>
    <s v="S24_1578"/>
    <x v="29"/>
    <n v="6175558555"/>
    <s v="39323 Spinnaker Dr."/>
    <s v="Cambridge"/>
    <n v="51247"/>
    <s v="USA"/>
    <s v="Hernandez"/>
    <s v="Marta"/>
    <x v="1"/>
  </r>
  <r>
    <n v="10283"/>
    <n v="34"/>
    <n v="105.32"/>
    <n v="14"/>
    <n v="3580.88"/>
    <x v="38"/>
    <n v="290"/>
    <x v="0"/>
    <x v="0"/>
    <n v="87"/>
    <n v="18.319999999999993"/>
    <s v="S18_4522"/>
    <x v="30"/>
    <s v="(604) 555-4555"/>
    <s v="23 Tsawassen Blvd."/>
    <s v="Tsawassen"/>
    <s v="T2F 8M4"/>
    <s v="Canada"/>
    <s v="Lincoln"/>
    <s v="Elizabeth"/>
    <x v="1"/>
  </r>
  <r>
    <n v="10283"/>
    <n v="34"/>
    <n v="92.94"/>
    <n v="8"/>
    <n v="3159.96"/>
    <x v="38"/>
    <n v="290"/>
    <x v="0"/>
    <x v="0"/>
    <n v="88"/>
    <n v="4.9399999999999977"/>
    <s v="S24_3151"/>
    <x v="30"/>
    <s v="(604) 555-4555"/>
    <s v="23 Tsawassen Blvd."/>
    <s v="Tsawassen"/>
    <s v="T2F 8M4"/>
    <s v="Canada"/>
    <s v="Lincoln"/>
    <s v="Elizabeth"/>
    <x v="1"/>
  </r>
  <r>
    <n v="10107"/>
    <n v="34"/>
    <n v="235.73"/>
    <n v="2"/>
    <n v="8014.82"/>
    <x v="40"/>
    <n v="293"/>
    <x v="0"/>
    <x v="1"/>
    <n v="214"/>
    <n v="21.72999999999999"/>
    <s v="S10_1949"/>
    <x v="32"/>
    <s v="011-4988555"/>
    <s v="Via Monte Bianco 34"/>
    <s v="Torino"/>
    <n v="10100"/>
    <s v="Italy"/>
    <s v="Accorti"/>
    <s v="Paolo"/>
    <x v="2"/>
  </r>
  <r>
    <n v="10280"/>
    <n v="34"/>
    <n v="102.19"/>
    <n v="7"/>
    <n v="3474.46"/>
    <x v="40"/>
    <n v="293"/>
    <x v="0"/>
    <x v="0"/>
    <n v="99"/>
    <n v="3.1899999999999977"/>
    <s v="S18_3320"/>
    <x v="32"/>
    <s v="011-4988555"/>
    <s v="Via Monte Bianco 34"/>
    <s v="Torino"/>
    <n v="10100"/>
    <s v="Italy"/>
    <s v="Accorti"/>
    <s v="Paolo"/>
    <x v="1"/>
  </r>
  <r>
    <n v="10278"/>
    <n v="34"/>
    <n v="137.29"/>
    <n v="6"/>
    <n v="4667.8599999999997"/>
    <x v="165"/>
    <n v="304"/>
    <x v="0"/>
    <x v="1"/>
    <n v="141"/>
    <n v="-3.710000000000008"/>
    <s v="S18_1129"/>
    <x v="73"/>
    <n v="7025551838"/>
    <s v="8489 Strong St."/>
    <s v="Las Vegas"/>
    <n v="83030"/>
    <s v="USA"/>
    <s v="King"/>
    <s v="Sue"/>
    <x v="1"/>
  </r>
  <r>
    <n v="10273"/>
    <n v="34"/>
    <n v="98.06"/>
    <n v="2"/>
    <n v="3334.04"/>
    <x v="101"/>
    <n v="320"/>
    <x v="0"/>
    <x v="5"/>
    <n v="86"/>
    <n v="12.060000000000002"/>
    <s v="S18_3029"/>
    <x v="2"/>
    <s v="(02) 5554 67"/>
    <s v="Rue Joseph-Bens 532"/>
    <s v="Bruxelles"/>
    <s v="B-1180"/>
    <s v="Belgium"/>
    <s v="Dewey"/>
    <s v="Catherine"/>
    <x v="1"/>
  </r>
  <r>
    <n v="10271"/>
    <n v="34"/>
    <n v="98.39"/>
    <n v="3"/>
    <n v="3345.26"/>
    <x v="42"/>
    <n v="321"/>
    <x v="0"/>
    <x v="2"/>
    <n v="115"/>
    <n v="-16.61"/>
    <s v="S50_1392"/>
    <x v="12"/>
    <n v="4155551450"/>
    <s v="5677 Strong St."/>
    <s v="San Rafael"/>
    <n v="97562"/>
    <s v="USA"/>
    <s v="Nelson"/>
    <s v="Valarie"/>
    <x v="1"/>
  </r>
  <r>
    <n v="10266"/>
    <n v="34"/>
    <n v="40.4"/>
    <n v="8"/>
    <n v="1373.6"/>
    <x v="43"/>
    <n v="335"/>
    <x v="0"/>
    <x v="1"/>
    <n v="37"/>
    <n v="3.3999999999999986"/>
    <s v="S24_2972"/>
    <x v="7"/>
    <s v="0522-556555"/>
    <s v="Strada Provinciale 124"/>
    <s v="Reggio Emilia"/>
    <n v="42100"/>
    <s v="Italy"/>
    <s v="Moroni"/>
    <s v="Maurizio"/>
    <x v="0"/>
  </r>
  <r>
    <n v="10264"/>
    <n v="34"/>
    <n v="97.97"/>
    <n v="7"/>
    <n v="3330.98"/>
    <x v="44"/>
    <n v="341"/>
    <x v="0"/>
    <x v="4"/>
    <n v="102"/>
    <n v="-4.0300000000000011"/>
    <s v="S32_4485"/>
    <x v="9"/>
    <n v="6175559555"/>
    <s v="8616 Spinnaker Dr."/>
    <s v="Boston"/>
    <n v="51003"/>
    <s v="USA"/>
    <s v="Yoshido"/>
    <s v="Juri"/>
    <x v="1"/>
  </r>
  <r>
    <n v="10107"/>
    <n v="34"/>
    <n v="108.14"/>
    <n v="2"/>
    <n v="3676.76"/>
    <x v="183"/>
    <n v="343"/>
    <x v="0"/>
    <x v="4"/>
    <n v="95"/>
    <n v="13.14"/>
    <s v="S10_1678"/>
    <x v="74"/>
    <n v="2035552570"/>
    <s v="25593 South Bay Ln."/>
    <s v="Bridgewater"/>
    <n v="97562"/>
    <s v="USA"/>
    <s v="King"/>
    <s v="Julie"/>
    <x v="1"/>
  </r>
  <r>
    <n v="10263"/>
    <n v="34"/>
    <n v="58.75"/>
    <n v="6"/>
    <n v="1997.5"/>
    <x v="183"/>
    <n v="343"/>
    <x v="0"/>
    <x v="4"/>
    <n v="60"/>
    <n v="-1.25"/>
    <s v="S18_2625"/>
    <x v="74"/>
    <n v="2035552570"/>
    <s v="25593 South Bay Ln."/>
    <s v="Bridgewater"/>
    <n v="97562"/>
    <s v="USA"/>
    <s v="King"/>
    <s v="Julie"/>
    <x v="0"/>
  </r>
  <r>
    <n v="10262"/>
    <n v="34"/>
    <n v="120.69"/>
    <n v="14"/>
    <n v="4103.46"/>
    <x v="103"/>
    <n v="347"/>
    <x v="5"/>
    <x v="0"/>
    <n v="105"/>
    <n v="15.689999999999998"/>
    <s v="S18_3856"/>
    <x v="11"/>
    <s v="(91) 555 94 44"/>
    <s v="C/ Moralzarzal, 86"/>
    <s v="Madrid"/>
    <n v="28034"/>
    <s v="Spain"/>
    <s v="Freyre"/>
    <s v="Diego"/>
    <x v="1"/>
  </r>
  <r>
    <n v="10262"/>
    <n v="34"/>
    <n v="97.38"/>
    <n v="1"/>
    <n v="3310.92"/>
    <x v="103"/>
    <n v="347"/>
    <x v="5"/>
    <x v="3"/>
    <n v="109"/>
    <n v="-11.620000000000005"/>
    <s v="S24_1785"/>
    <x v="11"/>
    <s v="(91) 555 94 44"/>
    <s v="C/ Moralzarzal, 86"/>
    <s v="Madrid"/>
    <n v="28034"/>
    <s v="Spain"/>
    <s v="Freyre"/>
    <s v="Diego"/>
    <x v="1"/>
  </r>
  <r>
    <n v="10261"/>
    <n v="34"/>
    <n v="62"/>
    <n v="4"/>
    <n v="2108"/>
    <x v="45"/>
    <n v="354"/>
    <x v="0"/>
    <x v="5"/>
    <n v="66"/>
    <n v="-4"/>
    <s v="S700_1138"/>
    <x v="34"/>
    <s v="(514) 555-8054"/>
    <s v="43 rue St. Laurent"/>
    <s v="Montreal"/>
    <s v="H1J 1C3"/>
    <s v="Canada"/>
    <s v="Fresnisre"/>
    <s v="Jean"/>
    <x v="0"/>
  </r>
  <r>
    <n v="10259"/>
    <n v="34"/>
    <n v="99.41"/>
    <n v="7"/>
    <n v="3379.94"/>
    <x v="46"/>
    <n v="356"/>
    <x v="0"/>
    <x v="2"/>
    <n v="122"/>
    <n v="-22.590000000000003"/>
    <s v="S18_2319"/>
    <x v="0"/>
    <s v="+65 224 1555"/>
    <s v="Village Close - 106 Linden Road Sandown"/>
    <s v="Singapore"/>
    <n v="69045"/>
    <s v="Singapore"/>
    <s v="Victorino"/>
    <s v="Wendy"/>
    <x v="1"/>
  </r>
  <r>
    <n v="10256"/>
    <n v="34"/>
    <n v="95.55"/>
    <n v="2"/>
    <n v="3248.7"/>
    <x v="218"/>
    <n v="363"/>
    <x v="0"/>
    <x v="0"/>
    <n v="102"/>
    <n v="-6.4500000000000028"/>
    <s v="S18_1342"/>
    <x v="21"/>
    <s v="31 12 3555"/>
    <s v="Vinb'ltet 34"/>
    <s v="Kobenhavn"/>
    <n v="1734"/>
    <s v="Denmark"/>
    <s v="Petersen"/>
    <s v="Jytte"/>
    <x v="1"/>
  </r>
  <r>
    <n v="10107"/>
    <n v="34"/>
    <n v="180.01"/>
    <n v="9"/>
    <n v="6120.34"/>
    <x v="104"/>
    <n v="398"/>
    <x v="0"/>
    <x v="1"/>
    <n v="214"/>
    <n v="-33.990000000000009"/>
    <s v="S10_1949"/>
    <x v="64"/>
    <n v="2035559545"/>
    <s v="567 North Pendale Street"/>
    <s v="New Haven"/>
    <n v="97823"/>
    <s v="USA"/>
    <s v="Murphy"/>
    <s v="Leslie"/>
    <x v="1"/>
  </r>
  <r>
    <n v="10235"/>
    <n v="34"/>
    <n v="77.73"/>
    <n v="6"/>
    <n v="2642.82"/>
    <x v="166"/>
    <n v="428"/>
    <x v="0"/>
    <x v="0"/>
    <n v="68"/>
    <n v="9.730000000000004"/>
    <s v="S32_4289"/>
    <x v="30"/>
    <s v="(604) 555-4555"/>
    <s v="23 Tsawassen Blvd."/>
    <s v="Tsawassen"/>
    <s v="T2F 8M4"/>
    <s v="Canada"/>
    <s v="Lincoln"/>
    <s v="Elizabeth"/>
    <x v="0"/>
  </r>
  <r>
    <n v="10235"/>
    <n v="34"/>
    <n v="72.55"/>
    <n v="11"/>
    <n v="2466.6999999999998"/>
    <x v="166"/>
    <n v="428"/>
    <x v="0"/>
    <x v="3"/>
    <n v="74"/>
    <n v="-1.4500000000000028"/>
    <s v="S700_4002"/>
    <x v="30"/>
    <s v="(604) 555-4555"/>
    <s v="23 Tsawassen Blvd."/>
    <s v="Tsawassen"/>
    <s v="T2F 8M4"/>
    <s v="Canada"/>
    <s v="Lincoln"/>
    <s v="Elizabeth"/>
    <x v="0"/>
  </r>
  <r>
    <n v="10230"/>
    <n v="34"/>
    <n v="116.91"/>
    <n v="7"/>
    <n v="3974.94"/>
    <x v="231"/>
    <n v="446"/>
    <x v="0"/>
    <x v="2"/>
    <n v="115"/>
    <n v="1.9099999999999966"/>
    <s v="S50_1392"/>
    <x v="81"/>
    <s v="+49 69 66 90 2555"/>
    <s v="Lyonerstr. 34"/>
    <s v="Frankfurt"/>
    <n v="60528"/>
    <s v="Germany"/>
    <s v="Keitel"/>
    <s v="Roland"/>
    <x v="1"/>
  </r>
  <r>
    <n v="10227"/>
    <n v="34"/>
    <n v="104.91"/>
    <n v="11"/>
    <n v="3566.94"/>
    <x v="186"/>
    <n v="459"/>
    <x v="0"/>
    <x v="0"/>
    <n v="92"/>
    <n v="12.909999999999997"/>
    <s v="S18_4409"/>
    <x v="41"/>
    <s v="78.32.5555"/>
    <s v="2, rue du Commerce"/>
    <s v="Lyon"/>
    <n v="69004"/>
    <s v="France"/>
    <s v="Saveley"/>
    <s v="Mary"/>
    <x v="1"/>
  </r>
  <r>
    <n v="10223"/>
    <n v="34"/>
    <n v="106.14"/>
    <n v="11"/>
    <n v="3608.76"/>
    <x v="54"/>
    <n v="472"/>
    <x v="0"/>
    <x v="3"/>
    <n v="109"/>
    <n v="-2.8599999999999994"/>
    <s v="S24_1785"/>
    <x v="38"/>
    <s v="03 9520 4555"/>
    <s v="636 St Kilda Road"/>
    <s v="Melbourne"/>
    <n v="3004"/>
    <s v="Australia"/>
    <s v="Ferguson"/>
    <s v="Peter"/>
    <x v="1"/>
  </r>
  <r>
    <n v="10212"/>
    <n v="34"/>
    <n v="43.42"/>
    <n v="12"/>
    <n v="1476.28"/>
    <x v="57"/>
    <n v="506"/>
    <x v="0"/>
    <x v="1"/>
    <n v="37"/>
    <n v="6.4200000000000017"/>
    <s v="S24_2972"/>
    <x v="11"/>
    <s v="(91) 555 94 44"/>
    <s v="C/ Moralzarzal, 86"/>
    <s v="Madrid"/>
    <n v="28034"/>
    <s v="Spain"/>
    <s v="Freyre"/>
    <s v="Diego"/>
    <x v="0"/>
  </r>
  <r>
    <n v="10107"/>
    <n v="34"/>
    <n v="180.1"/>
    <n v="1"/>
    <n v="6123.4"/>
    <x v="111"/>
    <n v="510"/>
    <x v="0"/>
    <x v="4"/>
    <n v="193"/>
    <n v="-12.900000000000006"/>
    <s v="S10_4698"/>
    <x v="67"/>
    <s v="+81 06 6342 5555"/>
    <s v="Dojima Avanza 4F, 1-6-20 Dojima, Kita-ku"/>
    <s v="Osaka"/>
    <s v="530-0003"/>
    <s v="Japan"/>
    <s v="Kentary"/>
    <s v="Mory"/>
    <x v="1"/>
  </r>
  <r>
    <n v="10107"/>
    <n v="34"/>
    <n v="99.54"/>
    <n v="7"/>
    <n v="3384.36"/>
    <x v="191"/>
    <n v="544"/>
    <x v="0"/>
    <x v="2"/>
    <n v="118"/>
    <n v="-18.459999999999994"/>
    <s v="S12_4473"/>
    <x v="84"/>
    <n v="6175552555"/>
    <s v="6251 Ingle Ln."/>
    <s v="Boston"/>
    <n v="51003"/>
    <s v="USA"/>
    <s v="Franco"/>
    <s v="Valarie"/>
    <x v="1"/>
  </r>
  <r>
    <n v="10107"/>
    <n v="34"/>
    <n v="116.67"/>
    <n v="5"/>
    <n v="3966.78"/>
    <x v="112"/>
    <n v="548"/>
    <x v="0"/>
    <x v="2"/>
    <n v="116"/>
    <n v="0.67000000000000171"/>
    <s v="S18_1097"/>
    <x v="60"/>
    <s v="(604) 555-3392"/>
    <s v="1900 Oak St."/>
    <s v="Vancouver"/>
    <s v="V3F 2K1"/>
    <s v="Canada"/>
    <s v="Tannamuri"/>
    <s v="Yoshi"/>
    <x v="1"/>
  </r>
  <r>
    <n v="10203"/>
    <n v="34"/>
    <n v="64.900000000000006"/>
    <n v="7"/>
    <n v="2206.6"/>
    <x v="59"/>
    <n v="551"/>
    <x v="0"/>
    <x v="1"/>
    <n v="61"/>
    <n v="3.9000000000000057"/>
    <s v="S24_3371"/>
    <x v="11"/>
    <s v="(91) 555 94 44"/>
    <s v="C/ Moralzarzal, 86"/>
    <s v="Madrid"/>
    <n v="28034"/>
    <s v="Spain"/>
    <s v="Freyre"/>
    <s v="Diego"/>
    <x v="0"/>
  </r>
  <r>
    <n v="10195"/>
    <n v="34"/>
    <n v="108.82"/>
    <n v="2"/>
    <n v="3699.88"/>
    <x v="113"/>
    <n v="558"/>
    <x v="0"/>
    <x v="1"/>
    <n v="118"/>
    <n v="-9.1800000000000068"/>
    <s v="S24_4048"/>
    <x v="26"/>
    <n v="9145554562"/>
    <s v="3758 North Pendale Street"/>
    <s v="White Plains"/>
    <n v="24067"/>
    <s v="USA"/>
    <s v="Frick"/>
    <s v="Steve"/>
    <x v="1"/>
  </r>
  <r>
    <n v="10181"/>
    <n v="34"/>
    <n v="53.83"/>
    <n v="1"/>
    <n v="1830.22"/>
    <x v="62"/>
    <n v="571"/>
    <x v="0"/>
    <x v="1"/>
    <n v="50"/>
    <n v="3.8299999999999983"/>
    <s v="S24_1628"/>
    <x v="44"/>
    <s v="+47 2267 3215"/>
    <s v="Drammen 121, PR 744 Sentrum"/>
    <s v="Bergen"/>
    <s v="N 5804"/>
    <s v="Norway"/>
    <s v="Oeztan"/>
    <s v="Veysel"/>
    <x v="0"/>
  </r>
  <r>
    <n v="10180"/>
    <n v="34"/>
    <n v="45.46"/>
    <n v="4"/>
    <n v="1545.64"/>
    <x v="116"/>
    <n v="572"/>
    <x v="0"/>
    <x v="4"/>
    <n v="40"/>
    <n v="5.4600000000000009"/>
    <s v="S32_2206"/>
    <x v="70"/>
    <s v="20.16.1555"/>
    <s v="184, chausse de Tournai"/>
    <s v="Lille"/>
    <n v="59000"/>
    <s v="France"/>
    <s v="Rance"/>
    <s v="Martine"/>
    <x v="0"/>
  </r>
  <r>
    <n v="10178"/>
    <n v="34"/>
    <n v="80.84"/>
    <n v="5"/>
    <n v="2748.56"/>
    <x v="117"/>
    <n v="575"/>
    <x v="0"/>
    <x v="3"/>
    <n v="68"/>
    <n v="12.840000000000003"/>
    <s v="S24_2841"/>
    <x v="71"/>
    <s v="61.77.6555"/>
    <s v="1 rue Alsace-Lorraine"/>
    <s v="Toulouse"/>
    <n v="31000"/>
    <s v="France"/>
    <s v="Roulet"/>
    <s v="Annette"/>
    <x v="0"/>
  </r>
  <r>
    <n v="10178"/>
    <n v="34"/>
    <n v="96.86"/>
    <n v="8"/>
    <n v="3293.24"/>
    <x v="117"/>
    <n v="575"/>
    <x v="0"/>
    <x v="5"/>
    <n v="90"/>
    <n v="6.8599999999999994"/>
    <s v="S700_2047"/>
    <x v="71"/>
    <s v="61.77.6555"/>
    <s v="1 rue Alsace-Lorraine"/>
    <s v="Toulouse"/>
    <n v="31000"/>
    <s v="France"/>
    <s v="Roulet"/>
    <s v="Annette"/>
    <x v="1"/>
  </r>
  <r>
    <n v="10107"/>
    <n v="34"/>
    <n v="235.73"/>
    <n v="4"/>
    <n v="8014.82"/>
    <x v="63"/>
    <n v="577"/>
    <x v="0"/>
    <x v="1"/>
    <n v="214"/>
    <n v="21.72999999999999"/>
    <s v="S10_1949"/>
    <x v="76"/>
    <s v="61-7-3844-6555"/>
    <s v="31 Duncan St. West End"/>
    <s v="South Brisbane"/>
    <n v="4101"/>
    <s v="Australia"/>
    <s v="Calaghan"/>
    <s v="Tony"/>
    <x v="2"/>
  </r>
  <r>
    <n v="10172"/>
    <n v="34"/>
    <n v="42.76"/>
    <n v="5"/>
    <n v="1453.84"/>
    <x v="118"/>
    <n v="578"/>
    <x v="0"/>
    <x v="1"/>
    <n v="50"/>
    <n v="-7.240000000000002"/>
    <s v="S24_1628"/>
    <x v="74"/>
    <n v="2035552570"/>
    <s v="25593 South Bay Ln."/>
    <s v="Bridgewater"/>
    <n v="97562"/>
    <s v="USA"/>
    <s v="King"/>
    <s v="Julie"/>
    <x v="0"/>
  </r>
  <r>
    <n v="10169"/>
    <n v="34"/>
    <n v="50.21"/>
    <n v="1"/>
    <n v="1707.14"/>
    <x v="64"/>
    <n v="579"/>
    <x v="0"/>
    <x v="1"/>
    <n v="61"/>
    <n v="-10.79"/>
    <s v="S24_3371"/>
    <x v="13"/>
    <s v="02 9936 8555"/>
    <s v="201 Miller Street"/>
    <s v="North Sydney"/>
    <n v="2060"/>
    <s v="Australia"/>
    <s v="O'Hara"/>
    <s v="Anna"/>
    <x v="0"/>
  </r>
  <r>
    <n v="10170"/>
    <n v="34"/>
    <n v="112.34"/>
    <n v="1"/>
    <n v="3819.56"/>
    <x v="64"/>
    <n v="579"/>
    <x v="0"/>
    <x v="1"/>
    <n v="140"/>
    <n v="-27.659999999999997"/>
    <s v="S24_3856"/>
    <x v="45"/>
    <s v="7675-3555"/>
    <s v="Kirchgasse 6"/>
    <s v="Graz"/>
    <n v="8010"/>
    <s v="Austria"/>
    <s v="Mendel"/>
    <s v="Roland"/>
    <x v="1"/>
  </r>
  <r>
    <n v="10169"/>
    <n v="34"/>
    <n v="115.32"/>
    <n v="12"/>
    <n v="3920.88"/>
    <x v="64"/>
    <n v="579"/>
    <x v="0"/>
    <x v="4"/>
    <n v="102"/>
    <n v="13.319999999999993"/>
    <s v="S32_4485"/>
    <x v="13"/>
    <s v="02 9936 8555"/>
    <s v="201 Miller Street"/>
    <s v="North Sydney"/>
    <n v="2060"/>
    <s v="Australia"/>
    <s v="O'Hara"/>
    <s v="Anna"/>
    <x v="1"/>
  </r>
  <r>
    <n v="10167"/>
    <n v="34"/>
    <n v="105.87"/>
    <n v="6"/>
    <n v="3599.58"/>
    <x v="66"/>
    <n v="591"/>
    <x v="5"/>
    <x v="0"/>
    <n v="105"/>
    <n v="0.87000000000000455"/>
    <s v="S18_3856"/>
    <x v="47"/>
    <s v="0695-34 6555"/>
    <s v="?kergatan 24"/>
    <s v="Boras"/>
    <s v="S-844 67"/>
    <s v="Sweden"/>
    <s v="Larsson"/>
    <s v="Maria"/>
    <x v="1"/>
  </r>
  <r>
    <n v="10107"/>
    <n v="34"/>
    <n v="143.53"/>
    <n v="4"/>
    <n v="4880.0200000000004"/>
    <x v="188"/>
    <n v="592"/>
    <x v="0"/>
    <x v="1"/>
    <n v="151"/>
    <n v="-7.4699999999999989"/>
    <s v="S12_3148"/>
    <x v="49"/>
    <s v="+65 221 7555"/>
    <s v="Bronz Sok., Bronz Apt. 3/6 Tesvikiye"/>
    <s v="Singapore"/>
    <n v="79903"/>
    <s v="Singapore"/>
    <s v="Natividad"/>
    <s v="Eric"/>
    <x v="1"/>
  </r>
  <r>
    <n v="10155"/>
    <n v="34"/>
    <n v="55.89"/>
    <n v="7"/>
    <n v="1900.26"/>
    <x v="69"/>
    <n v="608"/>
    <x v="0"/>
    <x v="0"/>
    <n v="65"/>
    <n v="-9.11"/>
    <s v="S24_3420"/>
    <x v="48"/>
    <s v="90-224 8555"/>
    <s v="Keskuskatu 45"/>
    <s v="Helsinki"/>
    <n v="21240"/>
    <s v="Finland"/>
    <s v="Karttunen"/>
    <s v="Matti"/>
    <x v="0"/>
  </r>
  <r>
    <n v="10155"/>
    <n v="34"/>
    <n v="49.16"/>
    <n v="8"/>
    <n v="1671.44"/>
    <x v="69"/>
    <n v="608"/>
    <x v="0"/>
    <x v="3"/>
    <n v="49"/>
    <n v="0.15999999999999659"/>
    <s v="S72_1253"/>
    <x v="48"/>
    <s v="90-224 8555"/>
    <s v="Keskuskatu 45"/>
    <s v="Helsinki"/>
    <n v="21240"/>
    <s v="Finland"/>
    <s v="Karttunen"/>
    <s v="Matti"/>
    <x v="0"/>
  </r>
  <r>
    <n v="10107"/>
    <n v="34"/>
    <n v="136.5"/>
    <n v="7"/>
    <n v="4641"/>
    <x v="71"/>
    <n v="626"/>
    <x v="0"/>
    <x v="2"/>
    <n v="116"/>
    <n v="20.5"/>
    <s v="S18_1097"/>
    <x v="49"/>
    <s v="+65 221 7555"/>
    <s v="Bronz Sok., Bronz Apt. 3/6 Tesvikiye"/>
    <s v="Singapore"/>
    <n v="79903"/>
    <s v="Singapore"/>
    <s v="Natividad"/>
    <s v="Eric"/>
    <x v="1"/>
  </r>
  <r>
    <n v="10149"/>
    <n v="34"/>
    <n v="158.1"/>
    <n v="11"/>
    <n v="5375.4"/>
    <x v="72"/>
    <n v="633"/>
    <x v="0"/>
    <x v="0"/>
    <n v="170"/>
    <n v="-11.900000000000006"/>
    <s v="S18_1749"/>
    <x v="50"/>
    <n v="4155554312"/>
    <s v="2793 Furth Circle"/>
    <s v="Brisbane"/>
    <n v="94217"/>
    <s v="USA"/>
    <s v="Taylor"/>
    <s v="Sue"/>
    <x v="1"/>
  </r>
  <r>
    <n v="10148"/>
    <n v="34"/>
    <n v="105.83"/>
    <n v="1"/>
    <n v="3598.22"/>
    <x v="122"/>
    <n v="634"/>
    <x v="0"/>
    <x v="0"/>
    <n v="92"/>
    <n v="13.829999999999998"/>
    <s v="S18_4409"/>
    <x v="13"/>
    <s v="02 9936 8555"/>
    <s v="201 Miller Street"/>
    <s v="North Sydney"/>
    <n v="2060"/>
    <s v="Australia"/>
    <s v="O'Hara"/>
    <s v="Anna"/>
    <x v="1"/>
  </r>
  <r>
    <n v="10148"/>
    <n v="34"/>
    <n v="129.18"/>
    <n v="3"/>
    <n v="4392.12"/>
    <x v="122"/>
    <n v="634"/>
    <x v="0"/>
    <x v="1"/>
    <n v="117"/>
    <n v="12.180000000000007"/>
    <s v="S24_2887"/>
    <x v="13"/>
    <s v="02 9936 8555"/>
    <s v="201 Miller Street"/>
    <s v="North Sydney"/>
    <n v="2060"/>
    <s v="Australia"/>
    <s v="O'Hara"/>
    <s v="Anna"/>
    <x v="1"/>
  </r>
  <r>
    <n v="10143"/>
    <n v="34"/>
    <n v="101.64"/>
    <n v="12"/>
    <n v="3455.76"/>
    <x v="170"/>
    <n v="665"/>
    <x v="0"/>
    <x v="0"/>
    <n v="105"/>
    <n v="-3.3599999999999994"/>
    <s v="S18_3856"/>
    <x v="43"/>
    <n v="5085559555"/>
    <s v="4575 Hillside Dr."/>
    <s v="New Bedford"/>
    <n v="50553"/>
    <s v="USA"/>
    <s v="Tam"/>
    <s v="Wing C"/>
    <x v="1"/>
  </r>
  <r>
    <n v="10143"/>
    <n v="34"/>
    <n v="36.659999999999997"/>
    <n v="1"/>
    <n v="1246.44"/>
    <x v="170"/>
    <n v="665"/>
    <x v="0"/>
    <x v="0"/>
    <n v="43"/>
    <n v="-6.3400000000000034"/>
    <s v="S50_1341"/>
    <x v="43"/>
    <n v="5085559555"/>
    <s v="4575 Hillside Dr."/>
    <s v="New Bedford"/>
    <n v="50553"/>
    <s v="USA"/>
    <s v="Tam"/>
    <s v="Wing C"/>
    <x v="0"/>
  </r>
  <r>
    <n v="10143"/>
    <n v="34"/>
    <n v="85.87"/>
    <n v="5"/>
    <n v="2919.58"/>
    <x v="170"/>
    <n v="665"/>
    <x v="0"/>
    <x v="3"/>
    <n v="74"/>
    <n v="11.870000000000005"/>
    <s v="S700_4002"/>
    <x v="43"/>
    <n v="5085559555"/>
    <s v="4575 Hillside Dr."/>
    <s v="New Bedford"/>
    <n v="50553"/>
    <s v="USA"/>
    <s v="Tam"/>
    <s v="Wing C"/>
    <x v="0"/>
  </r>
  <r>
    <n v="10141"/>
    <n v="34"/>
    <n v="142.25"/>
    <n v="9"/>
    <n v="4836.5"/>
    <x v="75"/>
    <n v="674"/>
    <x v="0"/>
    <x v="1"/>
    <n v="169"/>
    <n v="-26.75"/>
    <s v="S18_3232"/>
    <x v="53"/>
    <s v="+358 9 8045 555"/>
    <s v="Software Engineering Center, SEC Oy"/>
    <s v="Espoo"/>
    <s v="FIN-02271"/>
    <s v="Finland"/>
    <s v="Suominen"/>
    <s v="Kalle"/>
    <x v="1"/>
  </r>
  <r>
    <n v="10126"/>
    <n v="34"/>
    <n v="105.18"/>
    <n v="15"/>
    <n v="3576.12"/>
    <x v="126"/>
    <n v="739"/>
    <x v="0"/>
    <x v="0"/>
    <n v="97"/>
    <n v="8.1800000000000068"/>
    <s v="S24_4258"/>
    <x v="40"/>
    <s v="(91) 555 22 82"/>
    <s v="C/ Araquil, 67"/>
    <s v="Madrid"/>
    <n v="28023"/>
    <s v="Spain"/>
    <s v="Sommer"/>
    <s v="MartÂ¡n"/>
    <x v="1"/>
  </r>
  <r>
    <n v="10125"/>
    <n v="34"/>
    <n v="190.69"/>
    <n v="2"/>
    <n v="6483.46"/>
    <x v="127"/>
    <n v="746"/>
    <x v="0"/>
    <x v="0"/>
    <n v="168"/>
    <n v="22.689999999999998"/>
    <s v="S18_2795"/>
    <x v="38"/>
    <s v="03 9520 4555"/>
    <s v="636 St Kilda Road"/>
    <s v="Melbourne"/>
    <n v="3004"/>
    <s v="Australia"/>
    <s v="Ferguson"/>
    <s v="Peter"/>
    <x v="1"/>
  </r>
  <r>
    <n v="10123"/>
    <n v="34"/>
    <n v="156.82"/>
    <n v="4"/>
    <n v="5331.88"/>
    <x v="204"/>
    <n v="747"/>
    <x v="0"/>
    <x v="1"/>
    <n v="141"/>
    <n v="15.819999999999993"/>
    <s v="S18_3685"/>
    <x v="85"/>
    <s v="40.32.2555"/>
    <s v="54, rue Royale"/>
    <s v="Nantes"/>
    <n v="44000"/>
    <s v="France"/>
    <s v="Schmitt"/>
    <s v="Carine"/>
    <x v="1"/>
  </r>
  <r>
    <n v="10122"/>
    <n v="34"/>
    <n v="147.19999999999999"/>
    <n v="2"/>
    <n v="5004.8"/>
    <x v="80"/>
    <n v="759"/>
    <x v="0"/>
    <x v="1"/>
    <n v="141"/>
    <n v="6.1999999999999886"/>
    <s v="S18_1129"/>
    <x v="15"/>
    <s v="91.24.4555"/>
    <s v="12, rue des Bouchers"/>
    <s v="Marseille"/>
    <n v="13008"/>
    <s v="France"/>
    <s v="Lebihan"/>
    <s v="Laurence"/>
    <x v="1"/>
  </r>
  <r>
    <n v="10122"/>
    <n v="34"/>
    <n v="50.21"/>
    <n v="9"/>
    <n v="1707.14"/>
    <x v="80"/>
    <n v="759"/>
    <x v="0"/>
    <x v="1"/>
    <n v="61"/>
    <n v="-10.79"/>
    <s v="S24_3371"/>
    <x v="15"/>
    <s v="91.24.4555"/>
    <s v="12, rue des Bouchers"/>
    <s v="Marseille"/>
    <n v="13008"/>
    <s v="France"/>
    <s v="Lebihan"/>
    <s v="Laurence"/>
    <x v="0"/>
  </r>
  <r>
    <n v="10107"/>
    <n v="34"/>
    <n v="81.349999999999994"/>
    <n v="5"/>
    <n v="2765.9"/>
    <x v="194"/>
    <n v="760"/>
    <x v="0"/>
    <x v="4"/>
    <n v="95"/>
    <n v="-13.650000000000006"/>
    <s v="S10_1678"/>
    <x v="75"/>
    <s v="26.47.1555"/>
    <s v="59 rue de l'Abbaye"/>
    <s v="Reims"/>
    <n v="51100"/>
    <s v="France"/>
    <s v="Henriot"/>
    <s v="Paul"/>
    <x v="0"/>
  </r>
  <r>
    <n v="10120"/>
    <n v="34"/>
    <n v="83.79"/>
    <n v="5"/>
    <n v="2848.86"/>
    <x v="155"/>
    <n v="766"/>
    <x v="0"/>
    <x v="4"/>
    <n v="76"/>
    <n v="7.7900000000000063"/>
    <s v="S24_2000"/>
    <x v="38"/>
    <s v="03 9520 4555"/>
    <s v="636 St Kilda Road"/>
    <s v="Melbourne"/>
    <n v="3004"/>
    <s v="Australia"/>
    <s v="Ferguson"/>
    <s v="Peter"/>
    <x v="0"/>
  </r>
  <r>
    <n v="10108"/>
    <n v="34"/>
    <n v="82.99"/>
    <n v="14"/>
    <n v="2821.66"/>
    <x v="206"/>
    <n v="823"/>
    <x v="0"/>
    <x v="4"/>
    <n v="81"/>
    <n v="1.9899999999999949"/>
    <s v="S50_4713"/>
    <x v="86"/>
    <s v="+63 2 555 3587"/>
    <s v="15 McCallum Street - NatWest Center #13-03"/>
    <s v="Makati City"/>
    <s v="1227 MM"/>
    <s v="Philippines"/>
    <s v="Cruz"/>
    <s v="Arnold"/>
    <x v="0"/>
  </r>
  <r>
    <n v="10106"/>
    <n v="34"/>
    <n v="90.39"/>
    <n v="2"/>
    <n v="3073.26"/>
    <x v="207"/>
    <n v="840"/>
    <x v="0"/>
    <x v="3"/>
    <n v="84"/>
    <n v="6.3900000000000006"/>
    <s v="S18_2581"/>
    <x v="20"/>
    <s v="035-640555"/>
    <s v="Via Ludovico il Moro 22"/>
    <s v="Bergamo"/>
    <n v="24100"/>
    <s v="Italy"/>
    <s v="Rovelli"/>
    <s v="Giovanni"/>
    <x v="1"/>
  </r>
  <r>
    <n v="10106"/>
    <n v="34"/>
    <n v="110.69"/>
    <n v="9"/>
    <n v="3763.46"/>
    <x v="207"/>
    <n v="840"/>
    <x v="0"/>
    <x v="3"/>
    <n v="99"/>
    <n v="11.689999999999998"/>
    <s v="S700_2466"/>
    <x v="20"/>
    <s v="035-640555"/>
    <s v="Via Ludovico il Moro 22"/>
    <s v="Bergamo"/>
    <n v="24100"/>
    <s v="Italy"/>
    <s v="Rovelli"/>
    <s v="Giovanni"/>
    <x v="1"/>
  </r>
  <r>
    <n v="10107"/>
    <n v="34"/>
    <n v="175.25"/>
    <n v="1"/>
    <n v="5958.5"/>
    <x v="173"/>
    <n v="856"/>
    <x v="0"/>
    <x v="1"/>
    <n v="151"/>
    <n v="24.25"/>
    <s v="S12_3148"/>
    <x v="11"/>
    <s v="(91) 555 94 44"/>
    <s v="C/ Moralzarzal, 86"/>
    <s v="Madrid"/>
    <n v="28034"/>
    <s v="Spain"/>
    <s v="Freyre"/>
    <s v="Diego"/>
    <x v="1"/>
  </r>
  <r>
    <n v="10421"/>
    <n v="35"/>
    <n v="155.25"/>
    <n v="1"/>
    <n v="5433.75"/>
    <x v="6"/>
    <n v="7"/>
    <x v="2"/>
    <x v="0"/>
    <n v="168"/>
    <n v="-12.75"/>
    <s v="S18_2795"/>
    <x v="12"/>
    <n v="4155551450"/>
    <s v="5677 Strong St."/>
    <s v="San Rafael"/>
    <n v="97562"/>
    <s v="USA"/>
    <s v="Nelson"/>
    <s v="Valarie"/>
    <x v="1"/>
  </r>
  <r>
    <n v="10420"/>
    <n v="35"/>
    <n v="96.74"/>
    <n v="10"/>
    <n v="3385.9"/>
    <x v="6"/>
    <n v="7"/>
    <x v="2"/>
    <x v="1"/>
    <n v="85"/>
    <n v="11.739999999999995"/>
    <s v="S24_3191"/>
    <x v="6"/>
    <s v="+61 2 9495 8555"/>
    <s v="Monitor Money Building, 815 Pacific Hwy"/>
    <s v="Chatswood"/>
    <n v="2067"/>
    <s v="Australia"/>
    <s v="Huxley"/>
    <s v="Adrian"/>
    <x v="1"/>
  </r>
  <r>
    <n v="10419"/>
    <n v="35"/>
    <n v="169.34"/>
    <n v="6"/>
    <n v="5926.9"/>
    <x v="3"/>
    <n v="19"/>
    <x v="0"/>
    <x v="1"/>
    <n v="169"/>
    <n v="0.34000000000000341"/>
    <s v="S18_3232"/>
    <x v="3"/>
    <s v="6562-9555"/>
    <s v="Geislweg 14"/>
    <s v="Salzburg"/>
    <n v="5020"/>
    <s v="Austria"/>
    <s v="Pipps"/>
    <s v="Georg"/>
    <x v="1"/>
  </r>
  <r>
    <n v="10417"/>
    <n v="35"/>
    <n v="101.43"/>
    <n v="3"/>
    <n v="3550.05"/>
    <x v="84"/>
    <n v="23"/>
    <x v="3"/>
    <x v="4"/>
    <n v="112"/>
    <n v="-10.569999999999993"/>
    <s v="S24_1578"/>
    <x v="11"/>
    <s v="(91) 555 94 44"/>
    <s v="C/ Moralzarzal, 86"/>
    <s v="Madrid"/>
    <n v="28034"/>
    <s v="Spain"/>
    <s v="Freyre"/>
    <s v="Diego"/>
    <x v="1"/>
  </r>
  <r>
    <n v="10411"/>
    <n v="35"/>
    <n v="59.87"/>
    <n v="7"/>
    <n v="2095.4499999999998"/>
    <x v="159"/>
    <n v="35"/>
    <x v="0"/>
    <x v="0"/>
    <n v="50"/>
    <n v="9.8699999999999974"/>
    <s v="S18_4668"/>
    <x v="34"/>
    <s v="(514) 555-8054"/>
    <s v="43 rue St. Laurent"/>
    <s v="Montreal"/>
    <s v="H1J 1C3"/>
    <s v="Canada"/>
    <s v="Fresnisre"/>
    <s v="Jean"/>
    <x v="0"/>
  </r>
  <r>
    <n v="10391"/>
    <n v="35"/>
    <n v="158.54"/>
    <n v="2"/>
    <n v="5548.9"/>
    <x v="176"/>
    <n v="87"/>
    <x v="0"/>
    <x v="0"/>
    <n v="102"/>
    <n v="56.539999999999992"/>
    <s v="S18_1342"/>
    <x v="13"/>
    <s v="02 9936 8555"/>
    <s v="201 Miller Street"/>
    <s v="North Sydney"/>
    <n v="2060"/>
    <s v="Australia"/>
    <s v="O'Hara"/>
    <s v="Anna"/>
    <x v="1"/>
  </r>
  <r>
    <n v="10390"/>
    <n v="35"/>
    <n v="65.13"/>
    <n v="4"/>
    <n v="2279.5500000000002"/>
    <x v="135"/>
    <n v="92"/>
    <x v="0"/>
    <x v="4"/>
    <n v="69"/>
    <n v="-3.8700000000000045"/>
    <s v="S24_2360"/>
    <x v="12"/>
    <n v="4155551450"/>
    <s v="5677 Strong St."/>
    <s v="San Rafael"/>
    <n v="97562"/>
    <s v="USA"/>
    <s v="Nelson"/>
    <s v="Valarie"/>
    <x v="0"/>
  </r>
  <r>
    <n v="10388"/>
    <n v="35"/>
    <n v="111.97"/>
    <n v="8"/>
    <n v="3918.95"/>
    <x v="85"/>
    <n v="93"/>
    <x v="0"/>
    <x v="0"/>
    <n v="68"/>
    <n v="43.97"/>
    <s v="S32_4289"/>
    <x v="55"/>
    <n v="5085552555"/>
    <s v="1785 First Street"/>
    <s v="New Bedford"/>
    <n v="50553"/>
    <s v="USA"/>
    <s v="Benitez"/>
    <s v="Violeta"/>
    <x v="1"/>
  </r>
  <r>
    <n v="10386"/>
    <n v="35"/>
    <n v="63.76"/>
    <n v="9"/>
    <n v="2231.6"/>
    <x v="86"/>
    <n v="95"/>
    <x v="4"/>
    <x v="0"/>
    <n v="65"/>
    <n v="-1.240000000000002"/>
    <s v="S24_3420"/>
    <x v="11"/>
    <s v="(91) 555 94 44"/>
    <s v="C/ Moralzarzal, 86"/>
    <s v="Madrid"/>
    <n v="28034"/>
    <s v="Spain"/>
    <s v="Freyre"/>
    <s v="Diego"/>
    <x v="0"/>
  </r>
  <r>
    <n v="10377"/>
    <n v="35"/>
    <n v="168.43"/>
    <n v="2"/>
    <n v="5895.05"/>
    <x v="177"/>
    <n v="118"/>
    <x v="0"/>
    <x v="1"/>
    <n v="141"/>
    <n v="27.430000000000007"/>
    <s v="S18_1129"/>
    <x v="48"/>
    <s v="90-224 8555"/>
    <s v="Keskuskatu 45"/>
    <s v="Helsinki"/>
    <n v="21240"/>
    <s v="Finland"/>
    <s v="Karttunen"/>
    <s v="Matti"/>
    <x v="1"/>
  </r>
  <r>
    <n v="10107"/>
    <n v="35"/>
    <n v="113.92"/>
    <n v="1"/>
    <n v="3987.2"/>
    <x v="232"/>
    <n v="119"/>
    <x v="0"/>
    <x v="1"/>
    <n v="117"/>
    <n v="-3.0799999999999983"/>
    <s v="S12_3380"/>
    <x v="88"/>
    <n v="3105552373"/>
    <s v="4097 Douglas Av."/>
    <s v="Glendale"/>
    <n v="92561"/>
    <s v="USA"/>
    <s v="Young"/>
    <s v="Leslie"/>
    <x v="1"/>
  </r>
  <r>
    <n v="10107"/>
    <n v="35"/>
    <n v="65.63"/>
    <n v="4"/>
    <n v="2297.0500000000002"/>
    <x v="15"/>
    <n v="137"/>
    <x v="0"/>
    <x v="1"/>
    <n v="147"/>
    <n v="-81.37"/>
    <s v="S10_4962"/>
    <x v="13"/>
    <s v="02 9936 8555"/>
    <s v="201 Miller Street"/>
    <s v="North Sydney"/>
    <n v="2060"/>
    <s v="Australia"/>
    <s v="O'Hara"/>
    <s v="Anna"/>
    <x v="0"/>
  </r>
  <r>
    <n v="10361"/>
    <n v="35"/>
    <n v="122.21"/>
    <n v="11"/>
    <n v="4277.3500000000004"/>
    <x v="17"/>
    <n v="171"/>
    <x v="0"/>
    <x v="3"/>
    <n v="74"/>
    <n v="48.209999999999994"/>
    <s v="S700_4002"/>
    <x v="6"/>
    <s v="+61 2 9495 8555"/>
    <s v="Monitor Money Building, 815 Pacific Hwy"/>
    <s v="Chatswood"/>
    <n v="2067"/>
    <s v="Australia"/>
    <s v="Huxley"/>
    <s v="Adrian"/>
    <x v="1"/>
  </r>
  <r>
    <n v="10353"/>
    <n v="35"/>
    <n v="89.9"/>
    <n v="3"/>
    <n v="3146.5"/>
    <x v="208"/>
    <n v="184"/>
    <x v="0"/>
    <x v="3"/>
    <n v="72"/>
    <n v="17.900000000000006"/>
    <s v="S24_4278"/>
    <x v="72"/>
    <n v="2035554407"/>
    <s v="2440 Pompton St."/>
    <s v="Glendale"/>
    <n v="97561"/>
    <s v="USA"/>
    <s v="Lewis"/>
    <s v="Dan"/>
    <x v="1"/>
  </r>
  <r>
    <n v="10332"/>
    <n v="35"/>
    <n v="64.69"/>
    <n v="8"/>
    <n v="2264.15"/>
    <x v="23"/>
    <n v="201"/>
    <x v="0"/>
    <x v="0"/>
    <n v="127"/>
    <n v="-62.31"/>
    <s v="S18_2325"/>
    <x v="17"/>
    <s v="(171) 555-1555"/>
    <s v="Fauntleroy Circus"/>
    <s v="Manchester"/>
    <s v="EC2 5NT"/>
    <s v="UK"/>
    <s v="Ashworth"/>
    <s v="Victoria"/>
    <x v="0"/>
  </r>
  <r>
    <n v="10328"/>
    <n v="35"/>
    <n v="76.430000000000007"/>
    <n v="3"/>
    <n v="2675.05"/>
    <x v="25"/>
    <n v="206"/>
    <x v="0"/>
    <x v="3"/>
    <n v="68"/>
    <n v="8.4300000000000068"/>
    <s v="S24_3949"/>
    <x v="20"/>
    <s v="035-640555"/>
    <s v="Via Ludovico il Moro 22"/>
    <s v="Bergamo"/>
    <n v="24100"/>
    <s v="Italy"/>
    <s v="Rovelli"/>
    <s v="Giovanni"/>
    <x v="0"/>
  </r>
  <r>
    <n v="10322"/>
    <n v="35"/>
    <n v="61.21"/>
    <n v="11"/>
    <n v="2142.35"/>
    <x v="29"/>
    <n v="214"/>
    <x v="0"/>
    <x v="2"/>
    <n v="60"/>
    <n v="1.2100000000000009"/>
    <s v="S18_2432"/>
    <x v="23"/>
    <n v="6035558647"/>
    <s v="2304 Long Airport Avenue"/>
    <s v="Nashua"/>
    <n v="62005"/>
    <s v="USA"/>
    <s v="Young"/>
    <s v="Valarie"/>
    <x v="0"/>
  </r>
  <r>
    <n v="10107"/>
    <n v="35"/>
    <n v="138.58000000000001"/>
    <n v="1"/>
    <n v="4850.3"/>
    <x v="144"/>
    <n v="215"/>
    <x v="0"/>
    <x v="1"/>
    <n v="117"/>
    <n v="21.580000000000013"/>
    <s v="S12_3380"/>
    <x v="16"/>
    <s v="0921-12 3555"/>
    <s v="BerguvsvÂ„gen  8"/>
    <s v="Lule"/>
    <s v="S-958 22"/>
    <s v="Sweden"/>
    <s v="Berglund"/>
    <s v="Christina"/>
    <x v="1"/>
  </r>
  <r>
    <n v="10317"/>
    <n v="35"/>
    <n v="83.32"/>
    <n v="1"/>
    <n v="2916.2"/>
    <x v="196"/>
    <n v="216"/>
    <x v="0"/>
    <x v="3"/>
    <n v="72"/>
    <n v="11.319999999999993"/>
    <s v="S24_4278"/>
    <x v="46"/>
    <n v="6505556809"/>
    <s v="9408 Furth Circle"/>
    <s v="Burlingame"/>
    <n v="94217"/>
    <s v="USA"/>
    <s v="Hirano"/>
    <s v="Juri"/>
    <x v="0"/>
  </r>
  <r>
    <n v="10315"/>
    <n v="35"/>
    <n v="120.43"/>
    <n v="6"/>
    <n v="4215.05"/>
    <x v="179"/>
    <n v="220"/>
    <x v="0"/>
    <x v="5"/>
    <n v="122"/>
    <n v="-1.5699999999999932"/>
    <s v="S24_2011"/>
    <x v="4"/>
    <s v="40.67.8555"/>
    <s v="67, rue des Cinquante Otages"/>
    <s v="Nantes"/>
    <n v="44000"/>
    <s v="France"/>
    <s v="Labrune"/>
    <s v="Janine"/>
    <x v="1"/>
  </r>
  <r>
    <n v="10314"/>
    <n v="35"/>
    <n v="66.489999999999995"/>
    <n v="9"/>
    <n v="2327.15"/>
    <x v="30"/>
    <n v="227"/>
    <x v="0"/>
    <x v="6"/>
    <n v="62"/>
    <n v="4.4899999999999949"/>
    <s v="S32_3207"/>
    <x v="24"/>
    <s v="86 21 3555"/>
    <s v="Smagsloget 45"/>
    <s v="Aaarhus"/>
    <n v="8200"/>
    <s v="Denmark"/>
    <s v="Ibsen"/>
    <s v="Palle"/>
    <x v="0"/>
  </r>
  <r>
    <n v="10312"/>
    <n v="35"/>
    <n v="53.72"/>
    <n v="6"/>
    <n v="1880.2"/>
    <x v="162"/>
    <n v="228"/>
    <x v="0"/>
    <x v="0"/>
    <n v="62"/>
    <n v="-8.2800000000000011"/>
    <s v="S18_2957"/>
    <x v="12"/>
    <n v="4155551450"/>
    <s v="5677 Strong St."/>
    <s v="San Rafael"/>
    <n v="97562"/>
    <s v="USA"/>
    <s v="Nelson"/>
    <s v="Valarie"/>
    <x v="0"/>
  </r>
  <r>
    <n v="10308"/>
    <n v="35"/>
    <n v="88.75"/>
    <n v="14"/>
    <n v="3106.25"/>
    <x v="32"/>
    <n v="234"/>
    <x v="0"/>
    <x v="3"/>
    <n v="99"/>
    <n v="-10.25"/>
    <s v="S700_2466"/>
    <x v="26"/>
    <n v="9145554562"/>
    <s v="3758 North Pendale Street"/>
    <s v="White Plains"/>
    <n v="24067"/>
    <s v="USA"/>
    <s v="Frick"/>
    <s v="Steve"/>
    <x v="1"/>
  </r>
  <r>
    <n v="10306"/>
    <n v="35"/>
    <n v="59.51"/>
    <n v="6"/>
    <n v="2082.85"/>
    <x v="33"/>
    <n v="235"/>
    <x v="0"/>
    <x v="5"/>
    <n v="54"/>
    <n v="5.509999999999998"/>
    <s v="S72_3212"/>
    <x v="17"/>
    <s v="(171) 555-1555"/>
    <s v="Fauntleroy Circus"/>
    <s v="Manchester"/>
    <s v="EC2 5NT"/>
    <s v="UK"/>
    <s v="Ashworth"/>
    <s v="Victoria"/>
    <x v="0"/>
  </r>
  <r>
    <n v="10297"/>
    <n v="35"/>
    <n v="113.9"/>
    <n v="3"/>
    <n v="3986.5"/>
    <x v="164"/>
    <n v="264"/>
    <x v="0"/>
    <x v="3"/>
    <n v="118"/>
    <n v="-4.0999999999999943"/>
    <s v="S700_2834"/>
    <x v="39"/>
    <s v="+353 1862 1555"/>
    <s v="25 Maiden Lane"/>
    <s v="Dublin"/>
    <n v="2"/>
    <s v="Ireland"/>
    <s v="Cassidy"/>
    <s v="Dean"/>
    <x v="1"/>
  </r>
  <r>
    <n v="10292"/>
    <n v="35"/>
    <n v="55.07"/>
    <n v="1"/>
    <n v="1927.45"/>
    <x v="98"/>
    <n v="272"/>
    <x v="0"/>
    <x v="6"/>
    <n v="58"/>
    <n v="-2.9299999999999997"/>
    <s v="S50_1514"/>
    <x v="19"/>
    <n v="2125557818"/>
    <s v="897 Long Airport Avenue"/>
    <s v="NYC"/>
    <n v="10022"/>
    <s v="USA"/>
    <s v="Yu"/>
    <s v="Kwai"/>
    <x v="0"/>
  </r>
  <r>
    <n v="10288"/>
    <n v="35"/>
    <n v="80.989999999999995"/>
    <n v="6"/>
    <n v="2834.65"/>
    <x v="35"/>
    <n v="279"/>
    <x v="0"/>
    <x v="0"/>
    <n v="92"/>
    <n v="-11.010000000000005"/>
    <s v="S18_4409"/>
    <x v="0"/>
    <s v="+65 224 1555"/>
    <s v="Village Close - 106 Linden Road Sandown"/>
    <s v="Singapore"/>
    <n v="69045"/>
    <s v="Singapore"/>
    <s v="Victorino"/>
    <s v="Wendy"/>
    <x v="0"/>
  </r>
  <r>
    <n v="10288"/>
    <n v="35"/>
    <n v="80.87"/>
    <n v="9"/>
    <n v="2830.45"/>
    <x v="35"/>
    <n v="279"/>
    <x v="0"/>
    <x v="1"/>
    <n v="90"/>
    <n v="-9.1299999999999955"/>
    <s v="S24_2766"/>
    <x v="0"/>
    <s v="+65 224 1555"/>
    <s v="Village Close - 106 Linden Road Sandown"/>
    <s v="Singapore"/>
    <n v="69045"/>
    <s v="Singapore"/>
    <s v="Victorino"/>
    <s v="Wendy"/>
    <x v="0"/>
  </r>
  <r>
    <n v="10280"/>
    <n v="35"/>
    <n v="105.83"/>
    <n v="17"/>
    <n v="3704.05"/>
    <x v="40"/>
    <n v="293"/>
    <x v="0"/>
    <x v="0"/>
    <n v="92"/>
    <n v="13.829999999999998"/>
    <s v="S18_4409"/>
    <x v="32"/>
    <s v="011-4988555"/>
    <s v="Via Monte Bianco 34"/>
    <s v="Torino"/>
    <n v="10100"/>
    <s v="Italy"/>
    <s v="Accorti"/>
    <s v="Paolo"/>
    <x v="1"/>
  </r>
  <r>
    <n v="10278"/>
    <n v="35"/>
    <n v="45.28"/>
    <n v="1"/>
    <n v="1584.8"/>
    <x v="165"/>
    <n v="304"/>
    <x v="0"/>
    <x v="1"/>
    <n v="50"/>
    <n v="-4.7199999999999989"/>
    <s v="S24_1628"/>
    <x v="73"/>
    <n v="7025551838"/>
    <s v="8489 Strong St."/>
    <s v="Las Vegas"/>
    <n v="83030"/>
    <s v="USA"/>
    <s v="King"/>
    <s v="Sue"/>
    <x v="0"/>
  </r>
  <r>
    <n v="10275"/>
    <n v="35"/>
    <n v="90.39"/>
    <n v="9"/>
    <n v="3163.65"/>
    <x v="100"/>
    <n v="318"/>
    <x v="0"/>
    <x v="3"/>
    <n v="84"/>
    <n v="6.3900000000000006"/>
    <s v="S18_2581"/>
    <x v="4"/>
    <s v="40.67.8555"/>
    <s v="67, rue des Cinquante Otages"/>
    <s v="Nantes"/>
    <n v="44000"/>
    <s v="France"/>
    <s v="Labrune"/>
    <s v="Janine"/>
    <x v="1"/>
  </r>
  <r>
    <n v="10107"/>
    <n v="35"/>
    <n v="166.24"/>
    <n v="2"/>
    <n v="5818.4"/>
    <x v="42"/>
    <n v="321"/>
    <x v="0"/>
    <x v="1"/>
    <n v="207"/>
    <n v="-40.759999999999991"/>
    <s v="S12_1108"/>
    <x v="31"/>
    <n v="2155551555"/>
    <s v="7586 Pompton St."/>
    <s v="Allentown"/>
    <n v="70267"/>
    <s v="USA"/>
    <s v="Yu"/>
    <s v="Kyung"/>
    <x v="1"/>
  </r>
  <r>
    <n v="10271"/>
    <n v="35"/>
    <n v="47.62"/>
    <n v="7"/>
    <n v="1666.7"/>
    <x v="42"/>
    <n v="321"/>
    <x v="0"/>
    <x v="2"/>
    <n v="54"/>
    <n v="-6.3800000000000026"/>
    <s v="S32_2509"/>
    <x v="12"/>
    <n v="4155551450"/>
    <s v="5677 Strong St."/>
    <s v="San Rafael"/>
    <n v="97562"/>
    <s v="USA"/>
    <s v="Nelson"/>
    <s v="Valarie"/>
    <x v="0"/>
  </r>
  <r>
    <n v="10107"/>
    <n v="35"/>
    <n v="76.61"/>
    <n v="15"/>
    <n v="2681.35"/>
    <x v="43"/>
    <n v="335"/>
    <x v="0"/>
    <x v="1"/>
    <n v="79"/>
    <n v="-2.3900000000000006"/>
    <s v="S12_3990"/>
    <x v="7"/>
    <s v="0522-556555"/>
    <s v="Strada Provinciale 124"/>
    <s v="Reggio Emilia"/>
    <n v="42100"/>
    <s v="Italy"/>
    <s v="Moroni"/>
    <s v="Maurizio"/>
    <x v="0"/>
  </r>
  <r>
    <n v="10262"/>
    <n v="35"/>
    <n v="71.069999999999993"/>
    <n v="7"/>
    <n v="2487.4499999999998"/>
    <x v="103"/>
    <n v="347"/>
    <x v="5"/>
    <x v="3"/>
    <n v="74"/>
    <n v="-2.9300000000000068"/>
    <s v="S700_4002"/>
    <x v="11"/>
    <s v="(91) 555 94 44"/>
    <s v="C/ Moralzarzal, 86"/>
    <s v="Madrid"/>
    <n v="28034"/>
    <s v="Spain"/>
    <s v="Freyre"/>
    <s v="Diego"/>
    <x v="0"/>
  </r>
  <r>
    <n v="10250"/>
    <n v="35"/>
    <n v="111.69"/>
    <n v="11"/>
    <n v="3909.15"/>
    <x v="209"/>
    <n v="391"/>
    <x v="0"/>
    <x v="3"/>
    <n v="99"/>
    <n v="12.689999999999998"/>
    <s v="S700_2466"/>
    <x v="1"/>
    <n v="4085553659"/>
    <s v="3086 Ingle Ln."/>
    <s v="San Jose"/>
    <n v="94217"/>
    <s v="USA"/>
    <s v="Frick"/>
    <s v="Sue"/>
    <x v="1"/>
  </r>
  <r>
    <n v="10248"/>
    <n v="35"/>
    <n v="90.37"/>
    <n v="8"/>
    <n v="3162.95"/>
    <x v="49"/>
    <n v="395"/>
    <x v="5"/>
    <x v="5"/>
    <n v="99"/>
    <n v="-8.6299999999999955"/>
    <s v="S700_3962"/>
    <x v="19"/>
    <n v="2125557818"/>
    <s v="897 Long Airport Avenue"/>
    <s v="NYC"/>
    <n v="10022"/>
    <s v="USA"/>
    <s v="Yu"/>
    <s v="Kwai"/>
    <x v="1"/>
  </r>
  <r>
    <n v="10246"/>
    <n v="35"/>
    <n v="48.7"/>
    <n v="7"/>
    <n v="1704.5"/>
    <x v="147"/>
    <n v="397"/>
    <x v="0"/>
    <x v="2"/>
    <n v="54"/>
    <n v="-5.2999999999999972"/>
    <s v="S32_2509"/>
    <x v="11"/>
    <s v="(91) 555 94 44"/>
    <s v="C/ Moralzarzal, 86"/>
    <s v="Madrid"/>
    <n v="28034"/>
    <s v="Spain"/>
    <s v="Freyre"/>
    <s v="Diego"/>
    <x v="0"/>
  </r>
  <r>
    <n v="10232"/>
    <n v="35"/>
    <n v="82.43"/>
    <n v="2"/>
    <n v="2885.05"/>
    <x v="149"/>
    <n v="441"/>
    <x v="0"/>
    <x v="5"/>
    <n v="99"/>
    <n v="-16.569999999999993"/>
    <s v="S700_3962"/>
    <x v="59"/>
    <s v="(198) 555-8888"/>
    <s v="Garden House Crowther Way"/>
    <s v="Cowes"/>
    <s v="PO31 7PJ"/>
    <s v="UK"/>
    <s v="Bennett"/>
    <s v="Helen"/>
    <x v="0"/>
  </r>
  <r>
    <n v="10225"/>
    <n v="35"/>
    <n v="150.29"/>
    <n v="14"/>
    <n v="5260.15"/>
    <x v="107"/>
    <n v="470"/>
    <x v="0"/>
    <x v="1"/>
    <n v="148"/>
    <n v="2.289999999999992"/>
    <s v="S18_4721"/>
    <x v="28"/>
    <s v="0897-034555"/>
    <s v="Grenzacherweg 237"/>
    <s v="Gensve"/>
    <n v="1203"/>
    <s v="Switzerland"/>
    <s v="Holz"/>
    <s v="Michael"/>
    <x v="1"/>
  </r>
  <r>
    <n v="10219"/>
    <n v="35"/>
    <n v="55.19"/>
    <n v="4"/>
    <n v="1931.65"/>
    <x v="108"/>
    <n v="482"/>
    <x v="0"/>
    <x v="2"/>
    <n v="54"/>
    <n v="1.1899999999999977"/>
    <s v="S32_2509"/>
    <x v="50"/>
    <n v="4155554312"/>
    <s v="2793 Furth Circle"/>
    <s v="Brisbane"/>
    <n v="94217"/>
    <s v="USA"/>
    <s v="Taylor"/>
    <s v="Sue"/>
    <x v="0"/>
  </r>
  <r>
    <n v="10217"/>
    <n v="35"/>
    <n v="61.38"/>
    <n v="2"/>
    <n v="2148.3000000000002"/>
    <x v="109"/>
    <n v="488"/>
    <x v="0"/>
    <x v="2"/>
    <n v="60"/>
    <n v="1.3800000000000026"/>
    <s v="S18_2432"/>
    <x v="0"/>
    <s v="+65 224 1555"/>
    <s v="Village Close - 106 Linden Road Sandown"/>
    <s v="Singapore"/>
    <n v="69045"/>
    <s v="Singapore"/>
    <s v="Victorino"/>
    <s v="Wendy"/>
    <x v="0"/>
  </r>
  <r>
    <n v="10107"/>
    <n v="35"/>
    <n v="173.58"/>
    <n v="3"/>
    <n v="6075.3"/>
    <x v="210"/>
    <n v="493"/>
    <x v="0"/>
    <x v="1"/>
    <n v="214"/>
    <n v="-40.419999999999987"/>
    <s v="S10_1949"/>
    <x v="87"/>
    <n v="3105553722"/>
    <s v="3675 Furth Circle"/>
    <s v="Burbank"/>
    <n v="94019"/>
    <s v="USA"/>
    <s v="Thompson"/>
    <s v="Steve"/>
    <x v="1"/>
  </r>
  <r>
    <n v="10211"/>
    <n v="35"/>
    <n v="78"/>
    <n v="5"/>
    <n v="2730"/>
    <x v="110"/>
    <n v="507"/>
    <x v="0"/>
    <x v="1"/>
    <n v="80"/>
    <n v="-2"/>
    <s v="S18_3278"/>
    <x v="35"/>
    <s v="(1) 47.55.6555"/>
    <s v="25, rue Lauriston"/>
    <s v="Paris"/>
    <n v="75016"/>
    <s v="France"/>
    <s v="Perrier"/>
    <s v="Dominique"/>
    <x v="0"/>
  </r>
  <r>
    <n v="10208"/>
    <n v="35"/>
    <n v="122.89"/>
    <n v="7"/>
    <n v="4301.1499999999996"/>
    <x v="58"/>
    <n v="520"/>
    <x v="0"/>
    <x v="5"/>
    <n v="122"/>
    <n v="0.89000000000000057"/>
    <s v="S24_2011"/>
    <x v="41"/>
    <s v="78.32.5555"/>
    <s v="2, rue du Commerce"/>
    <s v="Lyon"/>
    <n v="69004"/>
    <s v="France"/>
    <s v="Saveley"/>
    <s v="Mary"/>
    <x v="1"/>
  </r>
  <r>
    <n v="10204"/>
    <n v="35"/>
    <n v="163.88"/>
    <n v="15"/>
    <n v="5735.8"/>
    <x v="59"/>
    <n v="551"/>
    <x v="0"/>
    <x v="1"/>
    <n v="141"/>
    <n v="22.879999999999995"/>
    <s v="S18_3685"/>
    <x v="42"/>
    <n v="2125557413"/>
    <s v="4092 Furth Circle"/>
    <s v="NYC"/>
    <n v="10022"/>
    <s v="USA"/>
    <s v="Young"/>
    <s v="Jeff"/>
    <x v="1"/>
  </r>
  <r>
    <n v="10196"/>
    <n v="35"/>
    <n v="101.85"/>
    <n v="3"/>
    <n v="3564.75"/>
    <x v="151"/>
    <n v="557"/>
    <x v="0"/>
    <x v="6"/>
    <n v="100"/>
    <n v="1.8499999999999943"/>
    <s v="S18_3259"/>
    <x v="64"/>
    <n v="2035559545"/>
    <s v="567 North Pendale Street"/>
    <s v="New Haven"/>
    <n v="97823"/>
    <s v="USA"/>
    <s v="Murphy"/>
    <s v="Leslie"/>
    <x v="1"/>
  </r>
  <r>
    <n v="10197"/>
    <n v="35"/>
    <n v="93.35"/>
    <n v="11"/>
    <n v="3267.25"/>
    <x v="151"/>
    <n v="557"/>
    <x v="0"/>
    <x v="5"/>
    <n v="99"/>
    <n v="-5.6500000000000057"/>
    <s v="S700_3962"/>
    <x v="80"/>
    <s v="(93) 203 4555"/>
    <s v="Rambla de CataluÂ¤a, 23"/>
    <s v="Barcelona"/>
    <n v="8022"/>
    <s v="Spain"/>
    <s v="Saavedra"/>
    <s v="Eduardo"/>
    <x v="1"/>
  </r>
  <r>
    <n v="10195"/>
    <n v="35"/>
    <n v="103.09"/>
    <n v="9"/>
    <n v="3608.15"/>
    <x v="113"/>
    <n v="558"/>
    <x v="0"/>
    <x v="2"/>
    <n v="122"/>
    <n v="-18.909999999999997"/>
    <s v="S18_2319"/>
    <x v="26"/>
    <n v="9145554562"/>
    <s v="3758 North Pendale Street"/>
    <s v="White Plains"/>
    <n v="24067"/>
    <s v="USA"/>
    <s v="Frick"/>
    <s v="Steve"/>
    <x v="1"/>
  </r>
  <r>
    <n v="10180"/>
    <n v="35"/>
    <n v="72.03"/>
    <n v="6"/>
    <n v="2521.0500000000002"/>
    <x v="116"/>
    <n v="572"/>
    <x v="0"/>
    <x v="4"/>
    <n v="69"/>
    <n v="3.0300000000000011"/>
    <s v="S24_2360"/>
    <x v="70"/>
    <s v="20.16.1555"/>
    <s v="184, chausse de Tournai"/>
    <s v="Lille"/>
    <n v="59000"/>
    <s v="France"/>
    <s v="Rance"/>
    <s v="Martine"/>
    <x v="0"/>
  </r>
  <r>
    <n v="10177"/>
    <n v="35"/>
    <n v="74.599999999999994"/>
    <n v="8"/>
    <n v="2611"/>
    <x v="168"/>
    <n v="576"/>
    <x v="0"/>
    <x v="0"/>
    <n v="87"/>
    <n v="-12.400000000000006"/>
    <s v="S18_4522"/>
    <x v="82"/>
    <s v="+34 913 728 555"/>
    <s v="Merchants House, 27-30 Merchant's Quay"/>
    <s v="Madrid"/>
    <n v="28023"/>
    <s v="Spain"/>
    <s v="Fernandez"/>
    <s v="Jesus"/>
    <x v="0"/>
  </r>
  <r>
    <n v="10171"/>
    <n v="35"/>
    <n v="128.80000000000001"/>
    <n v="2"/>
    <n v="4508"/>
    <x v="118"/>
    <n v="578"/>
    <x v="0"/>
    <x v="1"/>
    <n v="141"/>
    <n v="-12.199999999999989"/>
    <s v="S18_1129"/>
    <x v="34"/>
    <s v="(514) 555-8054"/>
    <s v="43 rue St. Laurent"/>
    <s v="Montreal"/>
    <s v="H1J 1C3"/>
    <s v="Canada"/>
    <s v="Fresnisre"/>
    <s v="Jean"/>
    <x v="1"/>
  </r>
  <r>
    <n v="10171"/>
    <n v="35"/>
    <n v="133.72"/>
    <n v="1"/>
    <n v="4680.2"/>
    <x v="118"/>
    <n v="578"/>
    <x v="0"/>
    <x v="1"/>
    <n v="142"/>
    <n v="-8.2800000000000011"/>
    <s v="S18_1984"/>
    <x v="34"/>
    <s v="(514) 555-8054"/>
    <s v="43 rue St. Laurent"/>
    <s v="Montreal"/>
    <s v="H1J 1C3"/>
    <s v="Canada"/>
    <s v="Fresnisre"/>
    <s v="Jean"/>
    <x v="1"/>
  </r>
  <r>
    <n v="10173"/>
    <n v="35"/>
    <n v="33.229999999999997"/>
    <n v="11"/>
    <n v="1163.05"/>
    <x v="118"/>
    <n v="578"/>
    <x v="0"/>
    <x v="0"/>
    <n v="41"/>
    <n v="-7.7700000000000031"/>
    <s v="S24_3969"/>
    <x v="20"/>
    <s v="035-640555"/>
    <s v="Via Ludovico il Moro 22"/>
    <s v="Bergamo"/>
    <n v="24100"/>
    <s v="Italy"/>
    <s v="Rovelli"/>
    <s v="Giovanni"/>
    <x v="0"/>
  </r>
  <r>
    <n v="10107"/>
    <n v="35"/>
    <n v="132.55000000000001"/>
    <n v="13"/>
    <n v="4639.25"/>
    <x v="64"/>
    <n v="579"/>
    <x v="0"/>
    <x v="4"/>
    <n v="150"/>
    <n v="-17.449999999999989"/>
    <s v="S12_2823"/>
    <x v="13"/>
    <s v="02 9936 8555"/>
    <s v="201 Miller Street"/>
    <s v="North Sydney"/>
    <n v="2060"/>
    <s v="Australia"/>
    <s v="O'Hara"/>
    <s v="Anna"/>
    <x v="1"/>
  </r>
  <r>
    <n v="10152"/>
    <n v="35"/>
    <n v="129.26"/>
    <n v="1"/>
    <n v="4524.1000000000004"/>
    <x v="169"/>
    <n v="620"/>
    <x v="0"/>
    <x v="1"/>
    <n v="143"/>
    <n v="-13.740000000000009"/>
    <s v="S18_4027"/>
    <x v="76"/>
    <s v="61-7-3844-6555"/>
    <s v="31 Duncan St. West End"/>
    <s v="South Brisbane"/>
    <n v="4101"/>
    <s v="Australia"/>
    <s v="Calaghan"/>
    <s v="Tony"/>
    <x v="1"/>
  </r>
  <r>
    <n v="10134"/>
    <n v="35"/>
    <n v="93.54"/>
    <n v="3"/>
    <n v="3273.9"/>
    <x v="78"/>
    <n v="705"/>
    <x v="0"/>
    <x v="4"/>
    <n v="112"/>
    <n v="-18.459999999999994"/>
    <s v="S24_1578"/>
    <x v="54"/>
    <s v="+33 1 46 62 7555"/>
    <s v="27 rue du Colonel Pierre Avia"/>
    <s v="Paris"/>
    <n v="75508"/>
    <s v="France"/>
    <s v="Da Cunha"/>
    <s v="Daniel"/>
    <x v="1"/>
  </r>
  <r>
    <n v="10131"/>
    <n v="35"/>
    <n v="67.14"/>
    <n v="5"/>
    <n v="2349.9"/>
    <x v="125"/>
    <n v="720"/>
    <x v="0"/>
    <x v="3"/>
    <n v="68"/>
    <n v="-0.85999999999999943"/>
    <s v="S24_2841"/>
    <x v="72"/>
    <n v="2035554407"/>
    <s v="2440 Pompton St."/>
    <s v="Glendale"/>
    <n v="97561"/>
    <s v="USA"/>
    <s v="Lewis"/>
    <s v="Dan"/>
    <x v="0"/>
  </r>
  <r>
    <n v="10122"/>
    <n v="35"/>
    <n v="49.74"/>
    <n v="16"/>
    <n v="1740.9"/>
    <x v="80"/>
    <n v="759"/>
    <x v="0"/>
    <x v="4"/>
    <n v="62"/>
    <n v="-12.259999999999998"/>
    <s v="S18_3782"/>
    <x v="15"/>
    <s v="91.24.4555"/>
    <s v="12, rue des Bouchers"/>
    <s v="Marseille"/>
    <n v="13008"/>
    <s v="France"/>
    <s v="Lebihan"/>
    <s v="Laurence"/>
    <x v="0"/>
  </r>
  <r>
    <n v="10120"/>
    <n v="35"/>
    <n v="98.05"/>
    <n v="1"/>
    <n v="3431.75"/>
    <x v="155"/>
    <n v="766"/>
    <x v="0"/>
    <x v="4"/>
    <n v="112"/>
    <n v="-13.950000000000003"/>
    <s v="S24_1578"/>
    <x v="38"/>
    <s v="03 9520 4555"/>
    <s v="636 St Kilda Road"/>
    <s v="Melbourne"/>
    <n v="3004"/>
    <s v="Australia"/>
    <s v="Ferguson"/>
    <s v="Peter"/>
    <x v="1"/>
  </r>
  <r>
    <n v="10119"/>
    <n v="35"/>
    <n v="87.62"/>
    <n v="13"/>
    <n v="3066.7"/>
    <x v="81"/>
    <n v="767"/>
    <x v="0"/>
    <x v="0"/>
    <n v="88"/>
    <n v="-0.37999999999999545"/>
    <s v="S24_3151"/>
    <x v="3"/>
    <s v="6562-9555"/>
    <s v="Geislweg 14"/>
    <s v="Salzburg"/>
    <n v="5020"/>
    <s v="Austria"/>
    <s v="Pipps"/>
    <s v="Georg"/>
    <x v="1"/>
  </r>
  <r>
    <n v="10119"/>
    <n v="35"/>
    <n v="90.57"/>
    <n v="10"/>
    <n v="3169.95"/>
    <x v="81"/>
    <n v="767"/>
    <x v="0"/>
    <x v="0"/>
    <n v="83"/>
    <n v="7.5699999999999932"/>
    <s v="S24_3816"/>
    <x v="3"/>
    <s v="6562-9555"/>
    <s v="Geislweg 14"/>
    <s v="Salzburg"/>
    <n v="5020"/>
    <s v="Austria"/>
    <s v="Pipps"/>
    <s v="Georg"/>
    <x v="1"/>
  </r>
  <r>
    <n v="10108"/>
    <n v="35"/>
    <n v="58.87"/>
    <n v="15"/>
    <n v="2060.4499999999998"/>
    <x v="206"/>
    <n v="823"/>
    <x v="0"/>
    <x v="4"/>
    <n v="69"/>
    <n v="-10.130000000000003"/>
    <s v="S24_2360"/>
    <x v="86"/>
    <s v="+63 2 555 3587"/>
    <s v="15 McCallum Street - NatWest Center #13-03"/>
    <s v="Makati City"/>
    <s v="1227 MM"/>
    <s v="Philippines"/>
    <s v="Cruz"/>
    <s v="Arnold"/>
    <x v="0"/>
  </r>
  <r>
    <n v="10104"/>
    <n v="35"/>
    <n v="55.49"/>
    <n v="6"/>
    <n v="1942.15"/>
    <x v="173"/>
    <n v="856"/>
    <x v="0"/>
    <x v="1"/>
    <n v="57"/>
    <n v="-1.509999999999998"/>
    <s v="S24_1444"/>
    <x v="11"/>
    <s v="(91) 555 94 44"/>
    <s v="C/ Moralzarzal, 86"/>
    <s v="Madrid"/>
    <n v="28034"/>
    <s v="Spain"/>
    <s v="Freyre"/>
    <s v="Diego"/>
    <x v="0"/>
  </r>
  <r>
    <n v="10104"/>
    <n v="35"/>
    <n v="47.62"/>
    <n v="11"/>
    <n v="1666.7"/>
    <x v="173"/>
    <n v="856"/>
    <x v="0"/>
    <x v="2"/>
    <n v="54"/>
    <n v="-6.3800000000000026"/>
    <s v="S32_2509"/>
    <x v="11"/>
    <s v="(91) 555 94 44"/>
    <s v="C/ Moralzarzal, 86"/>
    <s v="Madrid"/>
    <n v="28034"/>
    <s v="Spain"/>
    <s v="Freyre"/>
    <s v="Diego"/>
    <x v="0"/>
  </r>
  <r>
    <n v="10107"/>
    <n v="35"/>
    <n v="112"/>
    <n v="10"/>
    <n v="3920"/>
    <x v="157"/>
    <n v="858"/>
    <x v="0"/>
    <x v="2"/>
    <n v="116"/>
    <n v="-4"/>
    <s v="S18_1097"/>
    <x v="61"/>
    <s v="07-98 9555"/>
    <s v="Erling Skakkes gate 78"/>
    <s v="Stavern"/>
    <n v="4110"/>
    <s v="Norway"/>
    <s v="Bergulfsen"/>
    <s v="Jonas"/>
    <x v="1"/>
  </r>
  <r>
    <n v="10103"/>
    <n v="35"/>
    <n v="57.46"/>
    <n v="14"/>
    <n v="2011.1"/>
    <x v="157"/>
    <n v="858"/>
    <x v="0"/>
    <x v="0"/>
    <n v="62"/>
    <n v="-4.5399999999999991"/>
    <s v="S18_2957"/>
    <x v="61"/>
    <s v="07-98 9555"/>
    <s v="Erling Skakkes gate 78"/>
    <s v="Stavern"/>
    <n v="4110"/>
    <s v="Norway"/>
    <s v="Bergulfsen"/>
    <s v="Jonas"/>
    <x v="0"/>
  </r>
  <r>
    <n v="10420"/>
    <n v="36"/>
    <n v="63.57"/>
    <n v="4"/>
    <n v="2288.52"/>
    <x v="6"/>
    <n v="7"/>
    <x v="2"/>
    <x v="0"/>
    <n v="60"/>
    <n v="3.5700000000000003"/>
    <s v="S18_2248"/>
    <x v="6"/>
    <s v="+61 2 9495 8555"/>
    <s v="Monitor Money Building, 815 Pacific Hwy"/>
    <s v="Chatswood"/>
    <n v="2067"/>
    <s v="Australia"/>
    <s v="Huxley"/>
    <s v="Adrian"/>
    <x v="0"/>
  </r>
  <r>
    <n v="10420"/>
    <n v="36"/>
    <n v="57.73"/>
    <n v="7"/>
    <n v="2078.2800000000002"/>
    <x v="6"/>
    <n v="7"/>
    <x v="2"/>
    <x v="1"/>
    <n v="71"/>
    <n v="-13.270000000000003"/>
    <s v="S18_4933"/>
    <x v="6"/>
    <s v="+61 2 9495 8555"/>
    <s v="Monitor Money Building, 815 Pacific Hwy"/>
    <s v="Chatswood"/>
    <n v="2067"/>
    <s v="Australia"/>
    <s v="Huxley"/>
    <s v="Adrian"/>
    <x v="0"/>
  </r>
  <r>
    <n v="10417"/>
    <n v="36"/>
    <n v="61.18"/>
    <n v="6"/>
    <n v="2202.48"/>
    <x v="84"/>
    <n v="23"/>
    <x v="3"/>
    <x v="4"/>
    <n v="60"/>
    <n v="1.1799999999999997"/>
    <s v="S18_2625"/>
    <x v="11"/>
    <s v="(91) 555 94 44"/>
    <s v="C/ Moralzarzal, 86"/>
    <s v="Madrid"/>
    <n v="28034"/>
    <s v="Spain"/>
    <s v="Freyre"/>
    <s v="Diego"/>
    <x v="0"/>
  </r>
  <r>
    <n v="10107"/>
    <n v="36"/>
    <n v="241.05"/>
    <n v="2"/>
    <n v="8677.7999999999993"/>
    <x v="131"/>
    <n v="31"/>
    <x v="0"/>
    <x v="1"/>
    <n v="207"/>
    <n v="34.050000000000011"/>
    <s v="S12_1108"/>
    <x v="74"/>
    <n v="2035552570"/>
    <s v="25593 South Bay Ln."/>
    <s v="Bridgewater"/>
    <n v="97562"/>
    <s v="USA"/>
    <s v="King"/>
    <s v="Julie"/>
    <x v="2"/>
  </r>
  <r>
    <n v="10403"/>
    <n v="36"/>
    <n v="52.22"/>
    <n v="1"/>
    <n v="1879.92"/>
    <x v="174"/>
    <n v="57"/>
    <x v="0"/>
    <x v="4"/>
    <n v="62"/>
    <n v="-9.7800000000000011"/>
    <s v="S18_3782"/>
    <x v="79"/>
    <s v="(171) 555-2282"/>
    <s v="Berkeley Gardens 12  Brewery"/>
    <s v="Liverpool"/>
    <s v="WX1 6LT"/>
    <s v="UK"/>
    <s v="Devon"/>
    <s v="Elizabeth"/>
    <x v="0"/>
  </r>
  <r>
    <n v="10398"/>
    <n v="36"/>
    <n v="108.62"/>
    <n v="7"/>
    <n v="3910.32"/>
    <x v="132"/>
    <n v="66"/>
    <x v="0"/>
    <x v="5"/>
    <n v="90"/>
    <n v="18.620000000000005"/>
    <s v="S700_2047"/>
    <x v="75"/>
    <s v="26.47.1555"/>
    <s v="59 rue de l'Abbaye"/>
    <s v="Reims"/>
    <n v="51100"/>
    <s v="France"/>
    <s v="Henriot"/>
    <s v="Paul"/>
    <x v="1"/>
  </r>
  <r>
    <n v="10398"/>
    <n v="36"/>
    <n v="87.36"/>
    <n v="12"/>
    <n v="3144.96"/>
    <x v="132"/>
    <n v="66"/>
    <x v="0"/>
    <x v="3"/>
    <n v="74"/>
    <n v="13.36"/>
    <s v="S700_4002"/>
    <x v="75"/>
    <s v="26.47.1555"/>
    <s v="59 rue de l'Abbaye"/>
    <s v="Reims"/>
    <n v="51100"/>
    <s v="France"/>
    <s v="Henriot"/>
    <s v="Paul"/>
    <x v="1"/>
  </r>
  <r>
    <n v="10397"/>
    <n v="36"/>
    <n v="105.27"/>
    <n v="2"/>
    <n v="3789.72"/>
    <x v="133"/>
    <n v="68"/>
    <x v="0"/>
    <x v="5"/>
    <n v="99"/>
    <n v="6.269999999999996"/>
    <s v="S700_3962"/>
    <x v="71"/>
    <s v="61.77.6555"/>
    <s v="1 rue Alsace-Lorraine"/>
    <s v="Toulouse"/>
    <n v="31000"/>
    <s v="France"/>
    <s v="Roulet"/>
    <s v="Annette"/>
    <x v="1"/>
  </r>
  <r>
    <n v="10394"/>
    <n v="36"/>
    <n v="62.77"/>
    <n v="3"/>
    <n v="2259.7199999999998"/>
    <x v="134"/>
    <n v="81"/>
    <x v="0"/>
    <x v="2"/>
    <n v="54"/>
    <n v="8.7700000000000031"/>
    <s v="S32_2509"/>
    <x v="11"/>
    <s v="(91) 555 94 44"/>
    <s v="C/ Moralzarzal, 86"/>
    <s v="Madrid"/>
    <n v="28034"/>
    <s v="Spain"/>
    <s v="Freyre"/>
    <s v="Diego"/>
    <x v="0"/>
  </r>
  <r>
    <n v="10392"/>
    <n v="36"/>
    <n v="112.11"/>
    <n v="1"/>
    <n v="4035.96"/>
    <x v="216"/>
    <n v="86"/>
    <x v="0"/>
    <x v="0"/>
    <n v="99"/>
    <n v="13.11"/>
    <s v="S18_3320"/>
    <x v="45"/>
    <s v="7675-3555"/>
    <s v="Kirchgasse 6"/>
    <s v="Graz"/>
    <n v="8010"/>
    <s v="Austria"/>
    <s v="Mendel"/>
    <s v="Roland"/>
    <x v="1"/>
  </r>
  <r>
    <n v="10390"/>
    <n v="36"/>
    <n v="93.77"/>
    <n v="14"/>
    <n v="3375.72"/>
    <x v="135"/>
    <n v="92"/>
    <x v="0"/>
    <x v="1"/>
    <n v="141"/>
    <n v="-47.230000000000004"/>
    <s v="S18_1129"/>
    <x v="12"/>
    <n v="4155551450"/>
    <s v="5677 Strong St."/>
    <s v="San Rafael"/>
    <n v="97562"/>
    <s v="USA"/>
    <s v="Nelson"/>
    <s v="Valarie"/>
    <x v="1"/>
  </r>
  <r>
    <n v="10390"/>
    <n v="36"/>
    <n v="141.11000000000001"/>
    <n v="2"/>
    <n v="5079.96"/>
    <x v="135"/>
    <n v="92"/>
    <x v="0"/>
    <x v="4"/>
    <n v="62"/>
    <n v="79.110000000000014"/>
    <s v="S18_3782"/>
    <x v="12"/>
    <n v="4155551450"/>
    <s v="5677 Strong St."/>
    <s v="San Rafael"/>
    <n v="97562"/>
    <s v="USA"/>
    <s v="Nelson"/>
    <s v="Valarie"/>
    <x v="1"/>
  </r>
  <r>
    <n v="10107"/>
    <n v="36"/>
    <n v="70.260000000000005"/>
    <n v="7"/>
    <n v="2529.36"/>
    <x v="85"/>
    <n v="93"/>
    <x v="0"/>
    <x v="1"/>
    <n v="79"/>
    <n v="-8.7399999999999949"/>
    <s v="S12_3990"/>
    <x v="47"/>
    <s v="0695-34 6555"/>
    <s v="?kergatan 24"/>
    <s v="Boras"/>
    <s v="S-844 67"/>
    <s v="Sweden"/>
    <s v="Larsson"/>
    <s v="Maria"/>
    <x v="0"/>
  </r>
  <r>
    <n v="10380"/>
    <n v="36"/>
    <n v="37.5"/>
    <n v="6"/>
    <n v="1350"/>
    <x v="88"/>
    <n v="111"/>
    <x v="0"/>
    <x v="1"/>
    <n v="90"/>
    <n v="-52.5"/>
    <s v="S24_2766"/>
    <x v="11"/>
    <s v="(91) 555 94 44"/>
    <s v="C/ Moralzarzal, 86"/>
    <s v="Madrid"/>
    <n v="28034"/>
    <s v="Spain"/>
    <s v="Freyre"/>
    <s v="Diego"/>
    <x v="0"/>
  </r>
  <r>
    <n v="10377"/>
    <n v="36"/>
    <n v="120.91"/>
    <n v="6"/>
    <n v="4352.76"/>
    <x v="177"/>
    <n v="118"/>
    <x v="0"/>
    <x v="1"/>
    <n v="142"/>
    <n v="-21.090000000000003"/>
    <s v="S18_1984"/>
    <x v="48"/>
    <s v="90-224 8555"/>
    <s v="Keskuskatu 45"/>
    <s v="Helsinki"/>
    <n v="21240"/>
    <s v="Finland"/>
    <s v="Karttunen"/>
    <s v="Matti"/>
    <x v="1"/>
  </r>
  <r>
    <n v="10367"/>
    <n v="36"/>
    <n v="139.4"/>
    <n v="2"/>
    <n v="5018.3999999999996"/>
    <x v="89"/>
    <n v="145"/>
    <x v="4"/>
    <x v="1"/>
    <n v="37"/>
    <n v="102.4"/>
    <s v="S24_2972"/>
    <x v="51"/>
    <n v="6265557265"/>
    <s v="78934 Hillside Dr."/>
    <s v="Pasadena"/>
    <n v="90003"/>
    <s v="USA"/>
    <s v="Young"/>
    <s v="Julie"/>
    <x v="1"/>
  </r>
  <r>
    <n v="10359"/>
    <n v="36"/>
    <n v="176.63"/>
    <n v="3"/>
    <n v="6358.68"/>
    <x v="141"/>
    <n v="173"/>
    <x v="0"/>
    <x v="2"/>
    <n v="54"/>
    <n v="122.63"/>
    <s v="S32_2509"/>
    <x v="75"/>
    <s v="26.47.1555"/>
    <s v="59 rue de l'Abbaye"/>
    <s v="Reims"/>
    <n v="51100"/>
    <s v="France"/>
    <s v="Henriot"/>
    <s v="Paul"/>
    <x v="1"/>
  </r>
  <r>
    <n v="10358"/>
    <n v="36"/>
    <n v="82.94"/>
    <n v="4"/>
    <n v="2985.84"/>
    <x v="18"/>
    <n v="178"/>
    <x v="0"/>
    <x v="1"/>
    <n v="35"/>
    <n v="47.94"/>
    <s v="S24_2840"/>
    <x v="11"/>
    <s v="(91) 555 94 44"/>
    <s v="C/ Moralzarzal, 86"/>
    <s v="Madrid"/>
    <n v="28034"/>
    <s v="Spain"/>
    <s v="Freyre"/>
    <s v="Diego"/>
    <x v="0"/>
  </r>
  <r>
    <n v="10358"/>
    <n v="36"/>
    <n v="157.49"/>
    <n v="2"/>
    <n v="5669.64"/>
    <x v="18"/>
    <n v="178"/>
    <x v="0"/>
    <x v="2"/>
    <n v="64"/>
    <n v="93.490000000000009"/>
    <s v="S32_3522"/>
    <x v="11"/>
    <s v="(91) 555 94 44"/>
    <s v="C/ Moralzarzal, 86"/>
    <s v="Madrid"/>
    <n v="28034"/>
    <s v="Spain"/>
    <s v="Freyre"/>
    <s v="Diego"/>
    <x v="1"/>
  </r>
  <r>
    <n v="10355"/>
    <n v="36"/>
    <n v="38.520000000000003"/>
    <n v="4"/>
    <n v="1386.72"/>
    <x v="160"/>
    <n v="181"/>
    <x v="0"/>
    <x v="1"/>
    <n v="37"/>
    <n v="1.5200000000000031"/>
    <s v="S24_2972"/>
    <x v="11"/>
    <s v="(91) 555 94 44"/>
    <s v="C/ Moralzarzal, 86"/>
    <s v="Madrid"/>
    <n v="28034"/>
    <s v="Spain"/>
    <s v="Freyre"/>
    <s v="Diego"/>
    <x v="0"/>
  </r>
  <r>
    <n v="10349"/>
    <n v="36"/>
    <n v="37.130000000000003"/>
    <n v="3"/>
    <n v="1336.68"/>
    <x v="161"/>
    <n v="187"/>
    <x v="0"/>
    <x v="1"/>
    <n v="35"/>
    <n v="2.1300000000000026"/>
    <s v="S24_2840"/>
    <x v="42"/>
    <n v="2125557413"/>
    <s v="4092 Furth Circle"/>
    <s v="NYC"/>
    <n v="10022"/>
    <s v="USA"/>
    <s v="Young"/>
    <s v="Jeff"/>
    <x v="0"/>
  </r>
  <r>
    <n v="10107"/>
    <n v="36"/>
    <n v="93.56"/>
    <n v="10"/>
    <n v="3368.16"/>
    <x v="143"/>
    <n v="194"/>
    <x v="0"/>
    <x v="1"/>
    <n v="79"/>
    <n v="14.560000000000002"/>
    <s v="S12_3990"/>
    <x v="3"/>
    <s v="6562-9555"/>
    <s v="Geislweg 14"/>
    <s v="Salzburg"/>
    <n v="5020"/>
    <s v="Austria"/>
    <s v="Pipps"/>
    <s v="Georg"/>
    <x v="1"/>
  </r>
  <r>
    <n v="10343"/>
    <n v="36"/>
    <n v="162.47"/>
    <n v="4"/>
    <n v="5848.92"/>
    <x v="143"/>
    <n v="194"/>
    <x v="0"/>
    <x v="1"/>
    <n v="124"/>
    <n v="38.47"/>
    <s v="S18_1589"/>
    <x v="75"/>
    <s v="26.47.1555"/>
    <s v="59 rue de l'Abbaye"/>
    <s v="Reims"/>
    <n v="51100"/>
    <s v="France"/>
    <s v="Henriot"/>
    <s v="Paul"/>
    <x v="1"/>
  </r>
  <r>
    <n v="10337"/>
    <n v="36"/>
    <n v="157.76"/>
    <n v="3"/>
    <n v="5679.36"/>
    <x v="93"/>
    <n v="197"/>
    <x v="0"/>
    <x v="1"/>
    <n v="143"/>
    <n v="14.759999999999991"/>
    <s v="S18_4027"/>
    <x v="57"/>
    <n v="2125558493"/>
    <s v="5905 Pompton St."/>
    <s v="NYC"/>
    <n v="10022"/>
    <s v="USA"/>
    <s v="Hernandez"/>
    <s v="Maria"/>
    <x v="1"/>
  </r>
  <r>
    <n v="10337"/>
    <n v="36"/>
    <n v="70.3"/>
    <n v="9"/>
    <n v="2530.8000000000002"/>
    <x v="93"/>
    <n v="197"/>
    <x v="0"/>
    <x v="5"/>
    <n v="86"/>
    <n v="-15.700000000000003"/>
    <s v="S700_1938"/>
    <x v="57"/>
    <n v="2125558493"/>
    <s v="5905 Pompton St."/>
    <s v="NYC"/>
    <n v="10022"/>
    <s v="USA"/>
    <s v="Hernandez"/>
    <s v="Maria"/>
    <x v="0"/>
  </r>
  <r>
    <n v="10337"/>
    <n v="36"/>
    <n v="71.89"/>
    <n v="7"/>
    <n v="2588.04"/>
    <x v="93"/>
    <n v="197"/>
    <x v="0"/>
    <x v="5"/>
    <n v="99"/>
    <n v="-27.11"/>
    <s v="S700_3962"/>
    <x v="57"/>
    <n v="2125558493"/>
    <s v="5905 Pompton St."/>
    <s v="NYC"/>
    <n v="10022"/>
    <s v="USA"/>
    <s v="Hernandez"/>
    <s v="Maria"/>
    <x v="0"/>
  </r>
  <r>
    <n v="10322"/>
    <n v="36"/>
    <n v="161.04"/>
    <n v="2"/>
    <n v="5797.44"/>
    <x v="29"/>
    <n v="214"/>
    <x v="0"/>
    <x v="0"/>
    <n v="168"/>
    <n v="-6.960000000000008"/>
    <s v="S18_2795"/>
    <x v="23"/>
    <n v="6035558647"/>
    <s v="2304 Long Airport Avenue"/>
    <s v="Nashua"/>
    <n v="62005"/>
    <s v="USA"/>
    <s v="Young"/>
    <s v="Valarie"/>
    <x v="1"/>
  </r>
  <r>
    <n v="10315"/>
    <n v="36"/>
    <n v="100.06"/>
    <n v="7"/>
    <n v="3602.16"/>
    <x v="179"/>
    <n v="220"/>
    <x v="0"/>
    <x v="0"/>
    <n v="87"/>
    <n v="13.060000000000002"/>
    <s v="S18_4522"/>
    <x v="4"/>
    <s v="40.67.8555"/>
    <s v="67, rue des Cinquante Otages"/>
    <s v="Nantes"/>
    <n v="44000"/>
    <s v="France"/>
    <s v="Labrune"/>
    <s v="Janine"/>
    <x v="1"/>
  </r>
  <r>
    <n v="10107"/>
    <n v="36"/>
    <n v="192.05"/>
    <n v="4"/>
    <n v="6913.8"/>
    <x v="30"/>
    <n v="227"/>
    <x v="0"/>
    <x v="1"/>
    <n v="173"/>
    <n v="19.050000000000011"/>
    <s v="S12_3891"/>
    <x v="24"/>
    <s v="86 21 3555"/>
    <s v="Smagsloget 45"/>
    <s v="Aaarhus"/>
    <n v="8200"/>
    <s v="Denmark"/>
    <s v="Ibsen"/>
    <s v="Palle"/>
    <x v="1"/>
  </r>
  <r>
    <n v="10310"/>
    <n v="36"/>
    <n v="43.05"/>
    <n v="17"/>
    <n v="1549.8"/>
    <x v="31"/>
    <n v="233"/>
    <x v="0"/>
    <x v="4"/>
    <n v="40"/>
    <n v="3.0499999999999972"/>
    <s v="S32_2206"/>
    <x v="25"/>
    <s v="0221-5554327"/>
    <s v="Mehrheimerstr. 369"/>
    <s v="Koln"/>
    <n v="50739"/>
    <s v="Germany"/>
    <s v="Pfalzheim"/>
    <s v="Henriette"/>
    <x v="0"/>
  </r>
  <r>
    <n v="10305"/>
    <n v="36"/>
    <n v="133.78"/>
    <n v="8"/>
    <n v="4816.08"/>
    <x v="145"/>
    <n v="236"/>
    <x v="0"/>
    <x v="2"/>
    <n v="122"/>
    <n v="11.780000000000001"/>
    <s v="S18_2319"/>
    <x v="29"/>
    <n v="6175558555"/>
    <s v="39323 Spinnaker Dr."/>
    <s v="Cambridge"/>
    <n v="51247"/>
    <s v="USA"/>
    <s v="Hernandez"/>
    <s v="Marta"/>
    <x v="1"/>
  </r>
  <r>
    <n v="10305"/>
    <n v="36"/>
    <n v="128.93"/>
    <n v="1"/>
    <n v="4641.4799999999996"/>
    <x v="145"/>
    <n v="236"/>
    <x v="0"/>
    <x v="1"/>
    <n v="118"/>
    <n v="10.930000000000007"/>
    <s v="S24_4048"/>
    <x v="29"/>
    <n v="6175558555"/>
    <s v="39323 Spinnaker Dr."/>
    <s v="Cambridge"/>
    <n v="51247"/>
    <s v="USA"/>
    <s v="Hernandez"/>
    <s v="Marta"/>
    <x v="1"/>
  </r>
  <r>
    <n v="10304"/>
    <n v="36"/>
    <n v="73.040000000000006"/>
    <n v="2"/>
    <n v="2629.44"/>
    <x v="34"/>
    <n v="238"/>
    <x v="0"/>
    <x v="2"/>
    <n v="64"/>
    <n v="9.0400000000000063"/>
    <s v="S32_3522"/>
    <x v="27"/>
    <s v="30.59.8555"/>
    <s v="67, avenue de l'Europe"/>
    <s v="Versailles"/>
    <n v="78000"/>
    <s v="France"/>
    <s v="Tonini"/>
    <s v="Daniel"/>
    <x v="0"/>
  </r>
  <r>
    <n v="10296"/>
    <n v="36"/>
    <n v="157.69"/>
    <n v="7"/>
    <n v="5676.84"/>
    <x v="96"/>
    <n v="265"/>
    <x v="0"/>
    <x v="3"/>
    <n v="157"/>
    <n v="0.68999999999999773"/>
    <s v="S18_1662"/>
    <x v="62"/>
    <s v="+49 89 61 08 9555"/>
    <s v="Hansastr. 15"/>
    <s v="Munich"/>
    <n v="80686"/>
    <s v="Germany"/>
    <s v="Donnermeyer"/>
    <s v="Michael"/>
    <x v="1"/>
  </r>
  <r>
    <n v="10288"/>
    <n v="36"/>
    <n v="66.14"/>
    <n v="11"/>
    <n v="2381.04"/>
    <x v="35"/>
    <n v="279"/>
    <x v="0"/>
    <x v="1"/>
    <n v="73"/>
    <n v="-6.8599999999999994"/>
    <s v="S24_1046"/>
    <x v="0"/>
    <s v="+65 224 1555"/>
    <s v="Village Close - 106 Linden Road Sandown"/>
    <s v="Singapore"/>
    <n v="69045"/>
    <s v="Singapore"/>
    <s v="Victorino"/>
    <s v="Wendy"/>
    <x v="0"/>
  </r>
  <r>
    <n v="10287"/>
    <n v="36"/>
    <n v="162.57"/>
    <n v="5"/>
    <n v="5852.52"/>
    <x v="36"/>
    <n v="280"/>
    <x v="0"/>
    <x v="1"/>
    <n v="169"/>
    <n v="-6.4300000000000068"/>
    <s v="S18_3232"/>
    <x v="28"/>
    <s v="0897-034555"/>
    <s v="Grenzacherweg 237"/>
    <s v="Gensve"/>
    <n v="1203"/>
    <s v="Switzerland"/>
    <s v="Holz"/>
    <s v="Michael"/>
    <x v="1"/>
  </r>
  <r>
    <n v="10287"/>
    <n v="36"/>
    <n v="39.65"/>
    <n v="6"/>
    <n v="1427.4"/>
    <x v="36"/>
    <n v="280"/>
    <x v="0"/>
    <x v="1"/>
    <n v="37"/>
    <n v="2.6499999999999986"/>
    <s v="S24_2972"/>
    <x v="28"/>
    <s v="0897-034555"/>
    <s v="Grenzacherweg 237"/>
    <s v="Gensve"/>
    <n v="1203"/>
    <s v="Switzerland"/>
    <s v="Holz"/>
    <s v="Michael"/>
    <x v="0"/>
  </r>
  <r>
    <n v="10287"/>
    <n v="36"/>
    <n v="119.37"/>
    <n v="7"/>
    <n v="4297.32"/>
    <x v="36"/>
    <n v="280"/>
    <x v="0"/>
    <x v="1"/>
    <n v="140"/>
    <n v="-20.629999999999995"/>
    <s v="S24_3856"/>
    <x v="28"/>
    <s v="0897-034555"/>
    <s v="Grenzacherweg 237"/>
    <s v="Gensve"/>
    <n v="1203"/>
    <s v="Switzerland"/>
    <s v="Holz"/>
    <s v="Michael"/>
    <x v="1"/>
  </r>
  <r>
    <n v="10107"/>
    <n v="36"/>
    <n v="113.88"/>
    <n v="6"/>
    <n v="4099.68"/>
    <x v="37"/>
    <n v="283"/>
    <x v="0"/>
    <x v="4"/>
    <n v="95"/>
    <n v="18.879999999999995"/>
    <s v="S10_1678"/>
    <x v="29"/>
    <n v="6175558555"/>
    <s v="39323 Spinnaker Dr."/>
    <s v="Cambridge"/>
    <n v="51247"/>
    <s v="USA"/>
    <s v="Hernandez"/>
    <s v="Marta"/>
    <x v="1"/>
  </r>
  <r>
    <n v="10282"/>
    <n v="36"/>
    <n v="115.97"/>
    <n v="3"/>
    <n v="4174.92"/>
    <x v="38"/>
    <n v="290"/>
    <x v="0"/>
    <x v="6"/>
    <n v="100"/>
    <n v="15.969999999999999"/>
    <s v="S18_3259"/>
    <x v="12"/>
    <n v="4155551450"/>
    <s v="5677 Strong St."/>
    <s v="San Rafael"/>
    <n v="97562"/>
    <s v="USA"/>
    <s v="Nelson"/>
    <s v="Valarie"/>
    <x v="1"/>
  </r>
  <r>
    <n v="10282"/>
    <n v="36"/>
    <n v="59.65"/>
    <n v="9"/>
    <n v="2147.4"/>
    <x v="38"/>
    <n v="290"/>
    <x v="0"/>
    <x v="6"/>
    <n v="62"/>
    <n v="-2.3500000000000014"/>
    <s v="S32_3207"/>
    <x v="12"/>
    <n v="4155551450"/>
    <s v="5677 Strong St."/>
    <s v="San Rafael"/>
    <n v="97562"/>
    <s v="USA"/>
    <s v="Nelson"/>
    <s v="Valarie"/>
    <x v="0"/>
  </r>
  <r>
    <n v="10281"/>
    <n v="36"/>
    <n v="77.569999999999993"/>
    <n v="12"/>
    <n v="2792.52"/>
    <x v="39"/>
    <n v="291"/>
    <x v="0"/>
    <x v="2"/>
    <n v="64"/>
    <n v="13.569999999999993"/>
    <s v="S32_3522"/>
    <x v="31"/>
    <n v="2155551555"/>
    <s v="7586 Pompton St."/>
    <s v="Allentown"/>
    <n v="70267"/>
    <s v="USA"/>
    <s v="Yu"/>
    <s v="Kyung"/>
    <x v="0"/>
  </r>
  <r>
    <n v="10107"/>
    <n v="36"/>
    <n v="191.72"/>
    <n v="3"/>
    <n v="6901.92"/>
    <x v="100"/>
    <n v="318"/>
    <x v="0"/>
    <x v="4"/>
    <n v="193"/>
    <n v="-1.2800000000000011"/>
    <s v="S10_4698"/>
    <x v="4"/>
    <s v="40.67.8555"/>
    <s v="67, rue des Cinquante Otages"/>
    <s v="Nantes"/>
    <n v="44000"/>
    <s v="France"/>
    <s v="Labrune"/>
    <s v="Janine"/>
    <x v="1"/>
  </r>
  <r>
    <n v="10267"/>
    <n v="36"/>
    <n v="75.55"/>
    <n v="1"/>
    <n v="2719.8"/>
    <x v="233"/>
    <n v="334"/>
    <x v="0"/>
    <x v="1"/>
    <n v="71"/>
    <n v="4.5499999999999972"/>
    <s v="S18_4933"/>
    <x v="42"/>
    <n v="2125557413"/>
    <s v="4092 Furth Circle"/>
    <s v="NYC"/>
    <n v="10022"/>
    <s v="USA"/>
    <s v="Young"/>
    <s v="Jeff"/>
    <x v="0"/>
  </r>
  <r>
    <n v="10266"/>
    <n v="36"/>
    <n v="144.35"/>
    <n v="2"/>
    <n v="5196.6000000000004"/>
    <x v="43"/>
    <n v="335"/>
    <x v="0"/>
    <x v="1"/>
    <n v="124"/>
    <n v="20.349999999999994"/>
    <s v="S18_1589"/>
    <x v="7"/>
    <s v="0522-556555"/>
    <s v="Strada Provinciale 124"/>
    <s v="Reggio Emilia"/>
    <n v="42100"/>
    <s v="Italy"/>
    <s v="Moroni"/>
    <s v="Maurizio"/>
    <x v="1"/>
  </r>
  <r>
    <n v="10261"/>
    <n v="36"/>
    <n v="125.35"/>
    <n v="8"/>
    <n v="4512.6000000000004"/>
    <x v="45"/>
    <n v="354"/>
    <x v="0"/>
    <x v="5"/>
    <n v="122"/>
    <n v="3.3499999999999943"/>
    <s v="S24_2011"/>
    <x v="34"/>
    <s v="(514) 555-8054"/>
    <s v="43 rue St. Laurent"/>
    <s v="Montreal"/>
    <s v="H1J 1C3"/>
    <s v="Canada"/>
    <s v="Fresnisre"/>
    <s v="Jean"/>
    <x v="1"/>
  </r>
  <r>
    <n v="10252"/>
    <n v="36"/>
    <n v="48.28"/>
    <n v="6"/>
    <n v="1738.08"/>
    <x v="47"/>
    <n v="376"/>
    <x v="0"/>
    <x v="4"/>
    <n v="40"/>
    <n v="8.2800000000000011"/>
    <s v="S32_2206"/>
    <x v="35"/>
    <s v="(1) 47.55.6555"/>
    <s v="25, rue Lauriston"/>
    <s v="Paris"/>
    <n v="75016"/>
    <s v="France"/>
    <s v="Perrier"/>
    <s v="Dominique"/>
    <x v="0"/>
  </r>
  <r>
    <n v="10250"/>
    <n v="36"/>
    <n v="51.93"/>
    <n v="8"/>
    <n v="1869.48"/>
    <x v="209"/>
    <n v="391"/>
    <x v="0"/>
    <x v="0"/>
    <n v="43"/>
    <n v="8.93"/>
    <s v="S50_1341"/>
    <x v="1"/>
    <n v="4085553659"/>
    <s v="3086 Ingle Ln."/>
    <s v="San Jose"/>
    <n v="94217"/>
    <s v="USA"/>
    <s v="Frick"/>
    <s v="Sue"/>
    <x v="0"/>
  </r>
  <r>
    <n v="10248"/>
    <n v="36"/>
    <n v="71.34"/>
    <n v="6"/>
    <n v="2568.2399999999998"/>
    <x v="49"/>
    <n v="395"/>
    <x v="5"/>
    <x v="5"/>
    <n v="66"/>
    <n v="5.3400000000000034"/>
    <s v="S700_1138"/>
    <x v="19"/>
    <n v="2125557818"/>
    <s v="897 Long Airport Avenue"/>
    <s v="NYC"/>
    <n v="10022"/>
    <s v="USA"/>
    <s v="Yu"/>
    <s v="Kwai"/>
    <x v="0"/>
  </r>
  <r>
    <n v="10246"/>
    <n v="36"/>
    <n v="198.13"/>
    <n v="9"/>
    <n v="7132.68"/>
    <x v="147"/>
    <n v="397"/>
    <x v="0"/>
    <x v="1"/>
    <n v="169"/>
    <n v="29.129999999999995"/>
    <s v="S18_3232"/>
    <x v="11"/>
    <s v="(91) 555 94 44"/>
    <s v="C/ Moralzarzal, 86"/>
    <s v="Madrid"/>
    <n v="28034"/>
    <s v="Spain"/>
    <s v="Freyre"/>
    <s v="Diego"/>
    <x v="2"/>
  </r>
  <r>
    <n v="10244"/>
    <n v="36"/>
    <n v="84.33"/>
    <n v="5"/>
    <n v="3035.88"/>
    <x v="50"/>
    <n v="401"/>
    <x v="0"/>
    <x v="0"/>
    <n v="99"/>
    <n v="-14.670000000000002"/>
    <s v="S18_3320"/>
    <x v="11"/>
    <s v="(91) 555 94 44"/>
    <s v="C/ Moralzarzal, 86"/>
    <s v="Madrid"/>
    <n v="28034"/>
    <s v="Spain"/>
    <s v="Freyre"/>
    <s v="Diego"/>
    <x v="1"/>
  </r>
  <r>
    <n v="10236"/>
    <n v="36"/>
    <n v="87.6"/>
    <n v="3"/>
    <n v="3153.6"/>
    <x v="148"/>
    <n v="427"/>
    <x v="0"/>
    <x v="4"/>
    <n v="76"/>
    <n v="11.599999999999994"/>
    <s v="S24_2000"/>
    <x v="18"/>
    <n v="2155559857"/>
    <s v="11328 Douglas Av."/>
    <s v="Philadelphia"/>
    <n v="71270"/>
    <s v="USA"/>
    <s v="Hernandez"/>
    <s v="Rosa"/>
    <x v="1"/>
  </r>
  <r>
    <n v="10233"/>
    <n v="36"/>
    <n v="70.67"/>
    <n v="3"/>
    <n v="2544.12"/>
    <x v="219"/>
    <n v="432"/>
    <x v="0"/>
    <x v="5"/>
    <n v="66"/>
    <n v="4.6700000000000017"/>
    <s v="S700_1138"/>
    <x v="5"/>
    <n v="2015559350"/>
    <s v="7476 Moss Rd."/>
    <s v="Newark"/>
    <n v="94019"/>
    <s v="USA"/>
    <s v="Brown"/>
    <s v="William"/>
    <x v="0"/>
  </r>
  <r>
    <n v="10230"/>
    <n v="36"/>
    <n v="54.33"/>
    <n v="6"/>
    <n v="1955.88"/>
    <x v="231"/>
    <n v="446"/>
    <x v="0"/>
    <x v="1"/>
    <n v="57"/>
    <n v="-2.6700000000000017"/>
    <s v="S24_1444"/>
    <x v="81"/>
    <s v="+49 69 66 90 2555"/>
    <s v="Lyonerstr. 34"/>
    <s v="Frankfurt"/>
    <n v="60528"/>
    <s v="Germany"/>
    <s v="Keitel"/>
    <s v="Roland"/>
    <x v="0"/>
  </r>
  <r>
    <n v="10107"/>
    <n v="36"/>
    <n v="125.61"/>
    <n v="1"/>
    <n v="4521.96"/>
    <x v="150"/>
    <n v="450"/>
    <x v="0"/>
    <x v="2"/>
    <n v="118"/>
    <n v="7.6099999999999994"/>
    <s v="S12_4473"/>
    <x v="12"/>
    <n v="4155551450"/>
    <s v="5677 Strong St."/>
    <s v="San Rafael"/>
    <n v="97562"/>
    <s v="USA"/>
    <s v="Nelson"/>
    <s v="Valarie"/>
    <x v="1"/>
  </r>
  <r>
    <n v="10226"/>
    <n v="36"/>
    <n v="43.27"/>
    <n v="3"/>
    <n v="1557.72"/>
    <x v="106"/>
    <n v="466"/>
    <x v="0"/>
    <x v="1"/>
    <n v="50"/>
    <n v="-6.7299999999999969"/>
    <s v="S24_1628"/>
    <x v="66"/>
    <n v="7605558146"/>
    <s v="361 Furth Circle"/>
    <s v="San Diego"/>
    <n v="91217"/>
    <s v="USA"/>
    <s v="Thompson"/>
    <s v="Valarie"/>
    <x v="0"/>
  </r>
  <r>
    <n v="10222"/>
    <n v="36"/>
    <n v="80.95"/>
    <n v="13"/>
    <n v="2914.2"/>
    <x v="201"/>
    <n v="473"/>
    <x v="0"/>
    <x v="5"/>
    <n v="72"/>
    <n v="8.9500000000000028"/>
    <s v="S700_2610"/>
    <x v="66"/>
    <n v="7605558146"/>
    <s v="361 Furth Circle"/>
    <s v="San Diego"/>
    <n v="91217"/>
    <s v="USA"/>
    <s v="Thompson"/>
    <s v="Valarie"/>
    <x v="0"/>
  </r>
  <r>
    <n v="10222"/>
    <n v="36"/>
    <n v="63.34"/>
    <n v="18"/>
    <n v="2280.2399999999998"/>
    <x v="201"/>
    <n v="473"/>
    <x v="0"/>
    <x v="5"/>
    <n v="54"/>
    <n v="9.3400000000000034"/>
    <s v="S72_3212"/>
    <x v="66"/>
    <n v="7605558146"/>
    <s v="361 Furth Circle"/>
    <s v="San Diego"/>
    <n v="91217"/>
    <s v="USA"/>
    <s v="Thompson"/>
    <s v="Valarie"/>
    <x v="0"/>
  </r>
  <r>
    <n v="10107"/>
    <n v="36"/>
    <n v="132.55000000000001"/>
    <n v="13"/>
    <n v="4771.8"/>
    <x v="110"/>
    <n v="507"/>
    <x v="0"/>
    <x v="4"/>
    <n v="150"/>
    <n v="-17.449999999999989"/>
    <s v="S12_2823"/>
    <x v="35"/>
    <s v="(1) 47.55.6555"/>
    <s v="25, rue Lauriston"/>
    <s v="Paris"/>
    <n v="75016"/>
    <s v="France"/>
    <s v="Perrier"/>
    <s v="Dominique"/>
    <x v="1"/>
  </r>
  <r>
    <n v="10206"/>
    <n v="36"/>
    <n v="58.82"/>
    <n v="2"/>
    <n v="2117.52"/>
    <x v="112"/>
    <n v="548"/>
    <x v="0"/>
    <x v="2"/>
    <n v="64"/>
    <n v="-5.18"/>
    <s v="S32_3522"/>
    <x v="60"/>
    <s v="(604) 555-3392"/>
    <s v="1900 Oak St."/>
    <s v="Vancouver"/>
    <s v="V3F 2K1"/>
    <s v="Canada"/>
    <s v="Tannamuri"/>
    <s v="Yoshi"/>
    <x v="0"/>
  </r>
  <r>
    <n v="10205"/>
    <n v="36"/>
    <n v="103.77"/>
    <n v="2"/>
    <n v="3735.72"/>
    <x v="187"/>
    <n v="550"/>
    <x v="0"/>
    <x v="0"/>
    <n v="102"/>
    <n v="1.769999999999996"/>
    <s v="S18_1342"/>
    <x v="11"/>
    <s v="(91) 555 94 44"/>
    <s v="C/ Moralzarzal, 86"/>
    <s v="Madrid"/>
    <n v="28034"/>
    <s v="Spain"/>
    <s v="Freyre"/>
    <s v="Diego"/>
    <x v="1"/>
  </r>
  <r>
    <n v="10191"/>
    <n v="36"/>
    <n v="94.88"/>
    <n v="6"/>
    <n v="3415.68"/>
    <x v="114"/>
    <n v="563"/>
    <x v="0"/>
    <x v="1"/>
    <n v="80"/>
    <n v="14.879999999999995"/>
    <s v="S18_3278"/>
    <x v="25"/>
    <s v="0221-5554327"/>
    <s v="Mehrheimerstr. 369"/>
    <s v="Koln"/>
    <n v="50739"/>
    <s v="Germany"/>
    <s v="Pfalzheim"/>
    <s v="Henriette"/>
    <x v="1"/>
  </r>
  <r>
    <n v="10186"/>
    <n v="36"/>
    <n v="85.54"/>
    <n v="8"/>
    <n v="3079.44"/>
    <x v="61"/>
    <n v="569"/>
    <x v="0"/>
    <x v="0"/>
    <n v="83"/>
    <n v="2.5400000000000063"/>
    <s v="S24_3816"/>
    <x v="68"/>
    <s v="(171) 555-7555"/>
    <s v="120 Hanover Sq."/>
    <s v="London"/>
    <s v="WA1 1DP"/>
    <s v="UK"/>
    <s v="Hardy"/>
    <s v="Thomas"/>
    <x v="1"/>
  </r>
  <r>
    <n v="10107"/>
    <n v="36"/>
    <n v="124.37"/>
    <n v="11"/>
    <n v="4477.32"/>
    <x v="62"/>
    <n v="571"/>
    <x v="0"/>
    <x v="1"/>
    <n v="115"/>
    <n v="9.3700000000000045"/>
    <s v="S12_4675"/>
    <x v="44"/>
    <s v="+47 2267 3215"/>
    <s v="Drammen 121, PR 744 Sentrum"/>
    <s v="Bergen"/>
    <s v="N 5804"/>
    <s v="Norway"/>
    <s v="Oeztan"/>
    <s v="Veysel"/>
    <x v="1"/>
  </r>
  <r>
    <n v="10182"/>
    <n v="36"/>
    <n v="109.52"/>
    <n v="11"/>
    <n v="3942.72"/>
    <x v="62"/>
    <n v="571"/>
    <x v="0"/>
    <x v="0"/>
    <n v="92"/>
    <n v="17.519999999999996"/>
    <s v="S18_4409"/>
    <x v="12"/>
    <n v="4155551450"/>
    <s v="5677 Strong St."/>
    <s v="San Rafael"/>
    <n v="97562"/>
    <s v="USA"/>
    <s v="Nelson"/>
    <s v="Valarie"/>
    <x v="1"/>
  </r>
  <r>
    <n v="10182"/>
    <n v="36"/>
    <n v="73.599999999999994"/>
    <n v="14"/>
    <n v="2649.6"/>
    <x v="62"/>
    <n v="571"/>
    <x v="0"/>
    <x v="1"/>
    <n v="90"/>
    <n v="-16.400000000000006"/>
    <s v="S24_2766"/>
    <x v="12"/>
    <n v="4155551450"/>
    <s v="5677 Strong St."/>
    <s v="San Rafael"/>
    <n v="97562"/>
    <s v="USA"/>
    <s v="Nelson"/>
    <s v="Valarie"/>
    <x v="0"/>
  </r>
  <r>
    <n v="10176"/>
    <n v="36"/>
    <n v="153.66999999999999"/>
    <n v="5"/>
    <n v="5532.12"/>
    <x v="63"/>
    <n v="577"/>
    <x v="0"/>
    <x v="1"/>
    <n v="143"/>
    <n v="10.669999999999987"/>
    <s v="S18_4027"/>
    <x v="7"/>
    <s v="0522-556555"/>
    <s v="Strada Provinciale 124"/>
    <s v="Reggio Emilia"/>
    <n v="42100"/>
    <s v="Italy"/>
    <s v="Moroni"/>
    <s v="Maurizio"/>
    <x v="1"/>
  </r>
  <r>
    <n v="10171"/>
    <n v="36"/>
    <n v="35.49"/>
    <n v="4"/>
    <n v="1277.6400000000001"/>
    <x v="118"/>
    <n v="578"/>
    <x v="0"/>
    <x v="1"/>
    <n v="37"/>
    <n v="-1.509999999999998"/>
    <s v="S24_2972"/>
    <x v="34"/>
    <s v="(514) 555-8054"/>
    <s v="43 rue St. Laurent"/>
    <s v="Montreal"/>
    <s v="H1J 1C3"/>
    <s v="Canada"/>
    <s v="Fresnisre"/>
    <s v="Jean"/>
    <x v="0"/>
  </r>
  <r>
    <n v="10107"/>
    <n v="36"/>
    <n v="63.84"/>
    <n v="3"/>
    <n v="2298.2399999999998"/>
    <x v="64"/>
    <n v="579"/>
    <x v="0"/>
    <x v="1"/>
    <n v="79"/>
    <n v="-15.159999999999997"/>
    <s v="S12_3990"/>
    <x v="13"/>
    <s v="02 9936 8555"/>
    <s v="201 Miller Street"/>
    <s v="North Sydney"/>
    <n v="2060"/>
    <s v="Australia"/>
    <s v="O'Hara"/>
    <s v="Anna"/>
    <x v="0"/>
  </r>
  <r>
    <n v="10169"/>
    <n v="36"/>
    <n v="123.47"/>
    <n v="4"/>
    <n v="4444.92"/>
    <x v="64"/>
    <n v="579"/>
    <x v="0"/>
    <x v="1"/>
    <n v="146"/>
    <n v="-22.53"/>
    <s v="S18_3482"/>
    <x v="13"/>
    <s v="02 9936 8555"/>
    <s v="201 Miller Street"/>
    <s v="North Sydney"/>
    <n v="2060"/>
    <s v="Australia"/>
    <s v="O'Hara"/>
    <s v="Anna"/>
    <x v="1"/>
  </r>
  <r>
    <n v="10107"/>
    <n v="36"/>
    <n v="96.66"/>
    <n v="1"/>
    <n v="3479.76"/>
    <x v="65"/>
    <n v="586"/>
    <x v="0"/>
    <x v="4"/>
    <n v="95"/>
    <n v="1.6599999999999966"/>
    <s v="S10_1678"/>
    <x v="46"/>
    <n v="6505556809"/>
    <s v="9408 Furth Circle"/>
    <s v="Burlingame"/>
    <n v="94217"/>
    <s v="USA"/>
    <s v="Hirano"/>
    <s v="Juri"/>
    <x v="1"/>
  </r>
  <r>
    <n v="10168"/>
    <n v="36"/>
    <n v="125.77"/>
    <n v="8"/>
    <n v="4527.72"/>
    <x v="65"/>
    <n v="586"/>
    <x v="0"/>
    <x v="3"/>
    <n v="118"/>
    <n v="7.769999999999996"/>
    <s v="S700_2834"/>
    <x v="46"/>
    <n v="6505556809"/>
    <s v="9408 Furth Circle"/>
    <s v="Burlingame"/>
    <n v="94217"/>
    <s v="USA"/>
    <s v="Hirano"/>
    <s v="Juri"/>
    <x v="1"/>
  </r>
  <r>
    <n v="10107"/>
    <n v="36"/>
    <n v="99.17"/>
    <n v="8"/>
    <n v="3570.12"/>
    <x v="119"/>
    <n v="593"/>
    <x v="4"/>
    <x v="2"/>
    <n v="116"/>
    <n v="-16.829999999999998"/>
    <s v="S18_1097"/>
    <x v="45"/>
    <s v="7675-3555"/>
    <s v="Kirchgasse 6"/>
    <s v="Graz"/>
    <n v="8010"/>
    <s v="Austria"/>
    <s v="Mendel"/>
    <s v="Roland"/>
    <x v="1"/>
  </r>
  <r>
    <n v="10161"/>
    <n v="36"/>
    <n v="154"/>
    <n v="10"/>
    <n v="5544"/>
    <x v="67"/>
    <n v="597"/>
    <x v="0"/>
    <x v="1"/>
    <n v="141"/>
    <n v="13"/>
    <s v="S18_3685"/>
    <x v="24"/>
    <s v="86 21 3555"/>
    <s v="Smagsloget 45"/>
    <s v="Aaarhus"/>
    <n v="8200"/>
    <s v="Denmark"/>
    <s v="Ibsen"/>
    <s v="Palle"/>
    <x v="1"/>
  </r>
  <r>
    <n v="10154"/>
    <n v="36"/>
    <n v="64.33"/>
    <n v="1"/>
    <n v="2315.88"/>
    <x v="224"/>
    <n v="612"/>
    <x v="0"/>
    <x v="5"/>
    <n v="72"/>
    <n v="-7.6700000000000017"/>
    <s v="S700_2610"/>
    <x v="88"/>
    <n v="3105552373"/>
    <s v="4097 Douglas Av."/>
    <s v="Glendale"/>
    <n v="92561"/>
    <s v="USA"/>
    <s v="Young"/>
    <s v="Leslie"/>
    <x v="0"/>
  </r>
  <r>
    <n v="10149"/>
    <n v="36"/>
    <n v="33.19"/>
    <n v="7"/>
    <n v="1194.8399999999999"/>
    <x v="72"/>
    <n v="633"/>
    <x v="0"/>
    <x v="0"/>
    <n v="33"/>
    <n v="0.18999999999999773"/>
    <s v="S24_1937"/>
    <x v="50"/>
    <n v="4155554312"/>
    <s v="2793 Furth Circle"/>
    <s v="Brisbane"/>
    <n v="94217"/>
    <s v="USA"/>
    <s v="Taylor"/>
    <s v="Sue"/>
    <x v="0"/>
  </r>
  <r>
    <n v="10147"/>
    <n v="36"/>
    <n v="86.04"/>
    <n v="10"/>
    <n v="3097.44"/>
    <x v="123"/>
    <n v="640"/>
    <x v="0"/>
    <x v="1"/>
    <n v="80"/>
    <n v="6.0400000000000063"/>
    <s v="S18_3278"/>
    <x v="56"/>
    <n v="6175558555"/>
    <s v="7825 Douglas Av."/>
    <s v="Brickhaven"/>
    <n v="58339"/>
    <s v="USA"/>
    <s v="Nelson"/>
    <s v="Allen"/>
    <x v="1"/>
  </r>
  <r>
    <n v="10143"/>
    <n v="36"/>
    <n v="109.61"/>
    <n v="2"/>
    <n v="3945.96"/>
    <x v="170"/>
    <n v="665"/>
    <x v="0"/>
    <x v="3"/>
    <n v="91"/>
    <n v="18.61"/>
    <s v="S700_1691"/>
    <x v="43"/>
    <n v="5085559555"/>
    <s v="4575 Hillside Dr."/>
    <s v="New Bedford"/>
    <n v="50553"/>
    <s v="USA"/>
    <s v="Tam"/>
    <s v="Wing C"/>
    <x v="1"/>
  </r>
  <r>
    <n v="10140"/>
    <n v="36"/>
    <n v="114.3"/>
    <n v="6"/>
    <n v="4114.8"/>
    <x v="202"/>
    <n v="682"/>
    <x v="0"/>
    <x v="1"/>
    <n v="101"/>
    <n v="13.299999999999997"/>
    <s v="S700_2824"/>
    <x v="46"/>
    <n v="6505556809"/>
    <s v="9408 Furth Circle"/>
    <s v="Burlingame"/>
    <n v="94217"/>
    <s v="USA"/>
    <s v="Hirano"/>
    <s v="Juri"/>
    <x v="1"/>
  </r>
  <r>
    <n v="10136"/>
    <n v="36"/>
    <n v="146.52000000000001"/>
    <n v="1"/>
    <n v="5274.72"/>
    <x v="193"/>
    <n v="702"/>
    <x v="0"/>
    <x v="1"/>
    <n v="142"/>
    <n v="4.5200000000000102"/>
    <s v="S18_1984"/>
    <x v="71"/>
    <s v="61.77.6555"/>
    <s v="1 rue Alsace-Lorraine"/>
    <s v="Toulouse"/>
    <n v="31000"/>
    <s v="France"/>
    <s v="Roulet"/>
    <s v="Annette"/>
    <x v="1"/>
  </r>
  <r>
    <n v="10124"/>
    <n v="36"/>
    <n v="85.59"/>
    <n v="7"/>
    <n v="3081.24"/>
    <x v="127"/>
    <n v="746"/>
    <x v="0"/>
    <x v="0"/>
    <n v="92"/>
    <n v="-6.4099999999999966"/>
    <s v="S18_4409"/>
    <x v="73"/>
    <n v="7025551838"/>
    <s v="8489 Strong St."/>
    <s v="Las Vegas"/>
    <n v="83030"/>
    <s v="USA"/>
    <s v="King"/>
    <s v="Sue"/>
    <x v="1"/>
  </r>
  <r>
    <n v="10118"/>
    <n v="36"/>
    <n v="117.2"/>
    <n v="1"/>
    <n v="4219.2"/>
    <x v="234"/>
    <n v="774"/>
    <x v="0"/>
    <x v="5"/>
    <n v="100"/>
    <n v="17.200000000000003"/>
    <s v="S700_3505"/>
    <x v="80"/>
    <s v="(93) 203 4555"/>
    <s v="Rambla de CataluÂ¤a, 23"/>
    <s v="Barcelona"/>
    <n v="8022"/>
    <s v="Spain"/>
    <s v="Saavedra"/>
    <s v="Eduardo"/>
    <x v="1"/>
  </r>
  <r>
    <n v="10110"/>
    <n v="36"/>
    <n v="85.25"/>
    <n v="13"/>
    <n v="3069"/>
    <x v="82"/>
    <n v="808"/>
    <x v="0"/>
    <x v="1"/>
    <n v="73"/>
    <n v="12.25"/>
    <s v="S24_1046"/>
    <x v="17"/>
    <s v="(171) 555-1555"/>
    <s v="Fauntleroy Circus"/>
    <s v="Manchester"/>
    <s v="EC2 5NT"/>
    <s v="UK"/>
    <s v="Ashworth"/>
    <s v="Victoria"/>
    <x v="1"/>
  </r>
  <r>
    <n v="10107"/>
    <n v="36"/>
    <n v="103.64"/>
    <n v="3"/>
    <n v="3731.04"/>
    <x v="206"/>
    <n v="823"/>
    <x v="0"/>
    <x v="1"/>
    <n v="115"/>
    <n v="-11.36"/>
    <s v="S12_4675"/>
    <x v="86"/>
    <s v="+63 2 555 3587"/>
    <s v="15 McCallum Street - NatWest Center #13-03"/>
    <s v="Makati City"/>
    <s v="1227 MM"/>
    <s v="Philippines"/>
    <s v="Cruz"/>
    <s v="Arnold"/>
    <x v="1"/>
  </r>
  <r>
    <n v="10106"/>
    <n v="36"/>
    <n v="146.65"/>
    <n v="12"/>
    <n v="5279.4"/>
    <x v="207"/>
    <n v="840"/>
    <x v="0"/>
    <x v="3"/>
    <n v="157"/>
    <n v="-10.349999999999994"/>
    <s v="S18_1662"/>
    <x v="20"/>
    <s v="035-640555"/>
    <s v="Via Ludovico il Moro 22"/>
    <s v="Bergamo"/>
    <n v="24100"/>
    <s v="Italy"/>
    <s v="Rovelli"/>
    <s v="Giovanni"/>
    <x v="1"/>
  </r>
  <r>
    <n v="10103"/>
    <n v="36"/>
    <n v="117.45"/>
    <n v="5"/>
    <n v="4228.2"/>
    <x v="157"/>
    <n v="858"/>
    <x v="0"/>
    <x v="2"/>
    <n v="121"/>
    <n v="-3.5499999999999972"/>
    <s v="S18_4600"/>
    <x v="61"/>
    <s v="07-98 9555"/>
    <s v="Erling Skakkes gate 78"/>
    <s v="Stavern"/>
    <n v="4110"/>
    <s v="Norway"/>
    <s v="Bergulfsen"/>
    <s v="Jonas"/>
    <x v="1"/>
  </r>
  <r>
    <n v="10103"/>
    <n v="36"/>
    <n v="102.23"/>
    <n v="1"/>
    <n v="3680.28"/>
    <x v="157"/>
    <n v="858"/>
    <x v="0"/>
    <x v="2"/>
    <n v="127"/>
    <n v="-24.769999999999996"/>
    <s v="S24_2300"/>
    <x v="61"/>
    <s v="07-98 9555"/>
    <s v="Erling Skakkes gate 78"/>
    <s v="Stavern"/>
    <n v="4110"/>
    <s v="Norway"/>
    <s v="Bergulfsen"/>
    <s v="Jonas"/>
    <x v="1"/>
  </r>
  <r>
    <n v="10420"/>
    <n v="37"/>
    <n v="142.80000000000001"/>
    <n v="5"/>
    <n v="5283.6"/>
    <x v="6"/>
    <n v="7"/>
    <x v="2"/>
    <x v="0"/>
    <n v="170"/>
    <n v="-27.199999999999989"/>
    <s v="S18_1749"/>
    <x v="6"/>
    <s v="+61 2 9495 8555"/>
    <s v="Monitor Money Building, 815 Pacific Hwy"/>
    <s v="Chatswood"/>
    <n v="2067"/>
    <s v="Australia"/>
    <s v="Huxley"/>
    <s v="Adrian"/>
    <x v="1"/>
  </r>
  <r>
    <n v="10420"/>
    <n v="37"/>
    <n v="60.37"/>
    <n v="13"/>
    <n v="2233.69"/>
    <x v="6"/>
    <n v="7"/>
    <x v="2"/>
    <x v="1"/>
    <n v="50"/>
    <n v="10.369999999999997"/>
    <s v="S24_1628"/>
    <x v="6"/>
    <s v="+61 2 9495 8555"/>
    <s v="Monitor Money Building, 815 Pacific Hwy"/>
    <s v="Chatswood"/>
    <n v="2067"/>
    <s v="Australia"/>
    <s v="Huxley"/>
    <s v="Adrian"/>
    <x v="0"/>
  </r>
  <r>
    <n v="10419"/>
    <n v="37"/>
    <n v="140.62"/>
    <n v="1"/>
    <n v="5202.9399999999996"/>
    <x v="3"/>
    <n v="19"/>
    <x v="0"/>
    <x v="1"/>
    <n v="124"/>
    <n v="16.620000000000005"/>
    <s v="S18_1589"/>
    <x v="3"/>
    <s v="6562-9555"/>
    <s v="Geislweg 14"/>
    <s v="Salzburg"/>
    <n v="5020"/>
    <s v="Austria"/>
    <s v="Pipps"/>
    <s v="Georg"/>
    <x v="1"/>
  </r>
  <r>
    <n v="10416"/>
    <n v="37"/>
    <n v="51.93"/>
    <n v="8"/>
    <n v="1921.41"/>
    <x v="7"/>
    <n v="26"/>
    <x v="0"/>
    <x v="0"/>
    <n v="43"/>
    <n v="8.93"/>
    <s v="S50_1341"/>
    <x v="7"/>
    <s v="0522-556555"/>
    <s v="Strada Provinciale 124"/>
    <s v="Reggio Emilia"/>
    <n v="42100"/>
    <s v="Italy"/>
    <s v="Moroni"/>
    <s v="Maurizio"/>
    <x v="0"/>
  </r>
  <r>
    <n v="10414"/>
    <n v="37"/>
    <n v="71.34"/>
    <n v="6"/>
    <n v="2639.58"/>
    <x v="8"/>
    <n v="30"/>
    <x v="1"/>
    <x v="5"/>
    <n v="66"/>
    <n v="5.3400000000000034"/>
    <s v="S700_1138"/>
    <x v="9"/>
    <n v="6175559555"/>
    <s v="8616 Spinnaker Dr."/>
    <s v="Boston"/>
    <n v="51003"/>
    <s v="USA"/>
    <s v="Yoshido"/>
    <s v="Juri"/>
    <x v="0"/>
  </r>
  <r>
    <n v="10396"/>
    <n v="37"/>
    <n v="90.57"/>
    <n v="8"/>
    <n v="3351.09"/>
    <x v="175"/>
    <n v="73"/>
    <x v="0"/>
    <x v="0"/>
    <n v="83"/>
    <n v="7.5699999999999932"/>
    <s v="S24_3816"/>
    <x v="12"/>
    <n v="4155551450"/>
    <s v="5677 Strong St."/>
    <s v="San Rafael"/>
    <n v="97562"/>
    <s v="USA"/>
    <s v="Nelson"/>
    <s v="Valarie"/>
    <x v="1"/>
  </r>
  <r>
    <n v="10394"/>
    <n v="37"/>
    <n v="172.34"/>
    <n v="1"/>
    <n v="6376.58"/>
    <x v="134"/>
    <n v="81"/>
    <x v="0"/>
    <x v="1"/>
    <n v="143"/>
    <n v="29.340000000000003"/>
    <s v="S18_4027"/>
    <x v="11"/>
    <s v="(91) 555 94 44"/>
    <s v="C/ Moralzarzal, 86"/>
    <s v="Madrid"/>
    <n v="28034"/>
    <s v="Spain"/>
    <s v="Freyre"/>
    <s v="Diego"/>
    <x v="1"/>
  </r>
  <r>
    <n v="10394"/>
    <n v="37"/>
    <n v="140.75"/>
    <n v="7"/>
    <n v="5207.75"/>
    <x v="134"/>
    <n v="81"/>
    <x v="0"/>
    <x v="1"/>
    <n v="118"/>
    <n v="22.75"/>
    <s v="S24_4048"/>
    <x v="11"/>
    <s v="(91) 555 94 44"/>
    <s v="C/ Moralzarzal, 86"/>
    <s v="Madrid"/>
    <n v="28034"/>
    <s v="Spain"/>
    <s v="Freyre"/>
    <s v="Diego"/>
    <x v="1"/>
  </r>
  <r>
    <n v="10392"/>
    <n v="37"/>
    <n v="59.96"/>
    <n v="3"/>
    <n v="2218.52"/>
    <x v="216"/>
    <n v="86"/>
    <x v="0"/>
    <x v="0"/>
    <n v="62"/>
    <n v="-2.0399999999999991"/>
    <s v="S18_2957"/>
    <x v="45"/>
    <s v="7675-3555"/>
    <s v="Kirchgasse 6"/>
    <s v="Graz"/>
    <n v="8010"/>
    <s v="Austria"/>
    <s v="Mendel"/>
    <s v="Roland"/>
    <x v="0"/>
  </r>
  <r>
    <n v="10107"/>
    <n v="37"/>
    <n v="46.9"/>
    <n v="7"/>
    <n v="1735.3"/>
    <x v="176"/>
    <n v="87"/>
    <x v="0"/>
    <x v="1"/>
    <n v="147"/>
    <n v="-100.1"/>
    <s v="S10_4962"/>
    <x v="13"/>
    <s v="02 9936 8555"/>
    <s v="201 Miller Street"/>
    <s v="North Sydney"/>
    <n v="2060"/>
    <s v="Australia"/>
    <s v="O'Hara"/>
    <s v="Anna"/>
    <x v="0"/>
  </r>
  <r>
    <n v="10390"/>
    <n v="37"/>
    <n v="132.29"/>
    <n v="5"/>
    <n v="4894.7299999999996"/>
    <x v="135"/>
    <n v="92"/>
    <x v="0"/>
    <x v="1"/>
    <n v="37"/>
    <n v="95.289999999999992"/>
    <s v="S24_2972"/>
    <x v="12"/>
    <n v="4155551450"/>
    <s v="5677 Strong St."/>
    <s v="San Rafael"/>
    <n v="97562"/>
    <s v="USA"/>
    <s v="Nelson"/>
    <s v="Valarie"/>
    <x v="1"/>
  </r>
  <r>
    <n v="10386"/>
    <n v="37"/>
    <n v="93.01"/>
    <n v="5"/>
    <n v="3441.37"/>
    <x v="86"/>
    <n v="95"/>
    <x v="4"/>
    <x v="5"/>
    <n v="86"/>
    <n v="7.0100000000000051"/>
    <s v="S18_3029"/>
    <x v="11"/>
    <s v="(91) 555 94 44"/>
    <s v="C/ Moralzarzal, 86"/>
    <s v="Madrid"/>
    <n v="28034"/>
    <s v="Spain"/>
    <s v="Freyre"/>
    <s v="Diego"/>
    <x v="1"/>
  </r>
  <r>
    <n v="10386"/>
    <n v="37"/>
    <n v="83.84"/>
    <n v="14"/>
    <n v="3102.08"/>
    <x v="86"/>
    <n v="95"/>
    <x v="4"/>
    <x v="3"/>
    <n v="99"/>
    <n v="-15.159999999999997"/>
    <s v="S700_2466"/>
    <x v="11"/>
    <s v="(91) 555 94 44"/>
    <s v="C/ Moralzarzal, 86"/>
    <s v="Madrid"/>
    <n v="28034"/>
    <s v="Spain"/>
    <s v="Freyre"/>
    <s v="Diego"/>
    <x v="1"/>
  </r>
  <r>
    <n v="10386"/>
    <n v="37"/>
    <n v="135.61000000000001"/>
    <n v="10"/>
    <n v="5017.57"/>
    <x v="86"/>
    <n v="95"/>
    <x v="4"/>
    <x v="5"/>
    <n v="72"/>
    <n v="63.610000000000014"/>
    <s v="S700_2610"/>
    <x v="11"/>
    <s v="(91) 555 94 44"/>
    <s v="C/ Moralzarzal, 86"/>
    <s v="Madrid"/>
    <n v="28034"/>
    <s v="Spain"/>
    <s v="Freyre"/>
    <s v="Diego"/>
    <x v="1"/>
  </r>
  <r>
    <n v="10385"/>
    <n v="37"/>
    <n v="85.54"/>
    <n v="2"/>
    <n v="3164.98"/>
    <x v="189"/>
    <n v="99"/>
    <x v="0"/>
    <x v="0"/>
    <n v="83"/>
    <n v="2.5400000000000063"/>
    <s v="S24_3816"/>
    <x v="12"/>
    <n v="4155551450"/>
    <s v="5677 Strong St."/>
    <s v="San Rafael"/>
    <n v="97562"/>
    <s v="USA"/>
    <s v="Nelson"/>
    <s v="Valarie"/>
    <x v="1"/>
  </r>
  <r>
    <n v="10107"/>
    <n v="37"/>
    <n v="110.05"/>
    <n v="11"/>
    <n v="4071.85"/>
    <x v="12"/>
    <n v="110"/>
    <x v="0"/>
    <x v="1"/>
    <n v="151"/>
    <n v="-40.950000000000003"/>
    <s v="S12_3148"/>
    <x v="12"/>
    <n v="4155551450"/>
    <s v="5677 Strong St."/>
    <s v="San Rafael"/>
    <n v="97562"/>
    <s v="USA"/>
    <s v="Nelson"/>
    <s v="Valarie"/>
    <x v="1"/>
  </r>
  <r>
    <n v="10375"/>
    <n v="37"/>
    <n v="171.71"/>
    <n v="3"/>
    <n v="6353.27"/>
    <x v="13"/>
    <n v="124"/>
    <x v="0"/>
    <x v="4"/>
    <n v="99"/>
    <n v="72.710000000000008"/>
    <s v="S32_1374"/>
    <x v="4"/>
    <s v="40.67.8555"/>
    <s v="67, rue des Cinquante Otages"/>
    <s v="Nantes"/>
    <n v="44000"/>
    <s v="France"/>
    <s v="Labrune"/>
    <s v="Janine"/>
    <x v="1"/>
  </r>
  <r>
    <n v="10375"/>
    <n v="37"/>
    <n v="81.87"/>
    <n v="6"/>
    <n v="3029.19"/>
    <x v="13"/>
    <n v="124"/>
    <x v="0"/>
    <x v="3"/>
    <n v="91"/>
    <n v="-9.1299999999999955"/>
    <s v="S700_1691"/>
    <x v="4"/>
    <s v="40.67.8555"/>
    <s v="67, rue des Cinquante Otages"/>
    <s v="Nantes"/>
    <n v="44000"/>
    <s v="France"/>
    <s v="Labrune"/>
    <s v="Janine"/>
    <x v="1"/>
  </r>
  <r>
    <n v="10373"/>
    <n v="37"/>
    <n v="108.8"/>
    <n v="8"/>
    <n v="4025.6"/>
    <x v="138"/>
    <n v="126"/>
    <x v="0"/>
    <x v="5"/>
    <n v="99"/>
    <n v="9.7999999999999972"/>
    <s v="S700_3962"/>
    <x v="37"/>
    <s v="981-443655"/>
    <s v="Torikatu 38"/>
    <s v="Oulu"/>
    <n v="90110"/>
    <s v="Finland"/>
    <s v="Koskitalo"/>
    <s v="Pirkko"/>
    <x v="1"/>
  </r>
  <r>
    <n v="10372"/>
    <n v="37"/>
    <n v="105.69"/>
    <n v="8"/>
    <n v="3910.53"/>
    <x v="178"/>
    <n v="131"/>
    <x v="0"/>
    <x v="5"/>
    <n v="122"/>
    <n v="-16.310000000000002"/>
    <s v="S24_2011"/>
    <x v="8"/>
    <s v="+81 3 3584 0555"/>
    <s v="2-2-8 Roppongi"/>
    <s v="Minato-ku"/>
    <s v="106-0032"/>
    <s v="Japan"/>
    <s v="Shimamura"/>
    <s v="Akiko"/>
    <x v="1"/>
  </r>
  <r>
    <n v="10367"/>
    <n v="37"/>
    <n v="127.13"/>
    <n v="3"/>
    <n v="4703.8100000000004"/>
    <x v="89"/>
    <n v="145"/>
    <x v="4"/>
    <x v="0"/>
    <n v="170"/>
    <n v="-42.870000000000005"/>
    <s v="S18_1749"/>
    <x v="51"/>
    <n v="6265557265"/>
    <s v="78934 Hillside Dr."/>
    <s v="Pasadena"/>
    <n v="90003"/>
    <s v="USA"/>
    <s v="Young"/>
    <s v="Julie"/>
    <x v="1"/>
  </r>
  <r>
    <n v="10330"/>
    <n v="37"/>
    <n v="119.06"/>
    <n v="3"/>
    <n v="4405.22"/>
    <x v="217"/>
    <n v="202"/>
    <x v="0"/>
    <x v="1"/>
    <n v="146"/>
    <n v="-26.939999999999998"/>
    <s v="S18_3482"/>
    <x v="86"/>
    <s v="+63 2 555 3587"/>
    <s v="15 McCallum Street - NatWest Center #13-03"/>
    <s v="Makati City"/>
    <s v="1227 MM"/>
    <s v="Philippines"/>
    <s v="Cruz"/>
    <s v="Arnold"/>
    <x v="1"/>
  </r>
  <r>
    <n v="10329"/>
    <n v="37"/>
    <n v="94.43"/>
    <n v="4"/>
    <n v="3493.91"/>
    <x v="24"/>
    <n v="203"/>
    <x v="0"/>
    <x v="4"/>
    <n v="76"/>
    <n v="18.430000000000007"/>
    <s v="S24_2000"/>
    <x v="19"/>
    <n v="2125557818"/>
    <s v="897 Long Airport Avenue"/>
    <s v="NYC"/>
    <n v="10022"/>
    <s v="USA"/>
    <s v="Yu"/>
    <s v="Kwai"/>
    <x v="1"/>
  </r>
  <r>
    <n v="10328"/>
    <n v="37"/>
    <n v="108.69"/>
    <n v="10"/>
    <n v="4021.53"/>
    <x v="25"/>
    <n v="206"/>
    <x v="0"/>
    <x v="3"/>
    <n v="99"/>
    <n v="9.6899999999999977"/>
    <s v="S700_2466"/>
    <x v="20"/>
    <s v="035-640555"/>
    <s v="Via Ludovico il Moro 22"/>
    <s v="Bergamo"/>
    <n v="24100"/>
    <s v="Italy"/>
    <s v="Rovelli"/>
    <s v="Giovanni"/>
    <x v="1"/>
  </r>
  <r>
    <n v="10327"/>
    <n v="37"/>
    <n v="86.61"/>
    <n v="3"/>
    <n v="3204.57"/>
    <x v="26"/>
    <n v="208"/>
    <x v="4"/>
    <x v="5"/>
    <n v="99"/>
    <n v="-12.39"/>
    <s v="S700_3962"/>
    <x v="21"/>
    <s v="31 12 3555"/>
    <s v="Vinb'ltet 34"/>
    <s v="Kobenhavn"/>
    <n v="1734"/>
    <s v="Denmark"/>
    <s v="Petersen"/>
    <s v="Jytte"/>
    <x v="1"/>
  </r>
  <r>
    <n v="10327"/>
    <n v="37"/>
    <n v="86.74"/>
    <n v="4"/>
    <n v="3209.38"/>
    <x v="26"/>
    <n v="208"/>
    <x v="4"/>
    <x v="5"/>
    <n v="54"/>
    <n v="32.739999999999995"/>
    <s v="S72_3212"/>
    <x v="21"/>
    <s v="31 12 3555"/>
    <s v="Vinb'ltet 34"/>
    <s v="Kobenhavn"/>
    <n v="1734"/>
    <s v="Denmark"/>
    <s v="Petersen"/>
    <s v="Jytte"/>
    <x v="1"/>
  </r>
  <r>
    <n v="10321"/>
    <n v="37"/>
    <n v="78.540000000000006"/>
    <n v="14"/>
    <n v="2905.98"/>
    <x v="29"/>
    <n v="214"/>
    <x v="0"/>
    <x v="1"/>
    <n v="77"/>
    <n v="1.5400000000000063"/>
    <s v="S18_1889"/>
    <x v="55"/>
    <n v="5085552555"/>
    <s v="1785 First Street"/>
    <s v="New Bedford"/>
    <n v="50553"/>
    <s v="USA"/>
    <s v="Benitez"/>
    <s v="Violeta"/>
    <x v="0"/>
  </r>
  <r>
    <n v="10321"/>
    <n v="37"/>
    <n v="33.229999999999997"/>
    <n v="12"/>
    <n v="1229.51"/>
    <x v="29"/>
    <n v="214"/>
    <x v="0"/>
    <x v="1"/>
    <n v="37"/>
    <n v="-3.7700000000000031"/>
    <s v="S24_2972"/>
    <x v="55"/>
    <n v="5085552555"/>
    <s v="1785 First Street"/>
    <s v="New Bedford"/>
    <n v="50553"/>
    <s v="USA"/>
    <s v="Benitez"/>
    <s v="Violeta"/>
    <x v="0"/>
  </r>
  <r>
    <n v="10107"/>
    <n v="37"/>
    <n v="207.22"/>
    <n v="3"/>
    <n v="7667.14"/>
    <x v="196"/>
    <n v="216"/>
    <x v="0"/>
    <x v="4"/>
    <n v="193"/>
    <n v="14.219999999999999"/>
    <s v="S10_4698"/>
    <x v="31"/>
    <n v="2155551555"/>
    <s v="7586 Pompton St."/>
    <s v="Allentown"/>
    <n v="70267"/>
    <s v="USA"/>
    <s v="Yu"/>
    <s v="Kyung"/>
    <x v="2"/>
  </r>
  <r>
    <n v="10348"/>
    <n v="37"/>
    <n v="161.66"/>
    <n v="1"/>
    <n v="5981.42"/>
    <x v="95"/>
    <n v="217"/>
    <x v="0"/>
    <x v="2"/>
    <n v="127"/>
    <n v="34.659999999999997"/>
    <s v="S24_2300"/>
    <x v="40"/>
    <s v="(91) 555 22 82"/>
    <s v="C/ Araquil, 67"/>
    <s v="Madrid"/>
    <n v="28023"/>
    <s v="Spain"/>
    <s v="Sommer"/>
    <s v="MartÂ¡n"/>
    <x v="1"/>
  </r>
  <r>
    <n v="10315"/>
    <n v="37"/>
    <n v="91.37"/>
    <n v="4"/>
    <n v="3380.69"/>
    <x v="179"/>
    <n v="220"/>
    <x v="0"/>
    <x v="5"/>
    <n v="99"/>
    <n v="-7.6299999999999955"/>
    <s v="S700_3962"/>
    <x v="4"/>
    <s v="40.67.8555"/>
    <s v="67, rue des Cinquante Otages"/>
    <s v="Nantes"/>
    <n v="44000"/>
    <s v="France"/>
    <s v="Labrune"/>
    <s v="Janine"/>
    <x v="1"/>
  </r>
  <r>
    <n v="10312"/>
    <n v="37"/>
    <n v="100.3"/>
    <n v="4"/>
    <n v="3711.1"/>
    <x v="162"/>
    <n v="228"/>
    <x v="0"/>
    <x v="0"/>
    <n v="101"/>
    <n v="-0.70000000000000284"/>
    <s v="S18_2949"/>
    <x v="12"/>
    <n v="4155551450"/>
    <s v="5677 Strong St."/>
    <s v="San Rafael"/>
    <n v="97562"/>
    <s v="USA"/>
    <s v="Nelson"/>
    <s v="Valarie"/>
    <x v="1"/>
  </r>
  <r>
    <n v="10310"/>
    <n v="37"/>
    <n v="168.43"/>
    <n v="2"/>
    <n v="6231.91"/>
    <x v="31"/>
    <n v="233"/>
    <x v="0"/>
    <x v="1"/>
    <n v="141"/>
    <n v="27.430000000000007"/>
    <s v="S18_1129"/>
    <x v="25"/>
    <s v="0221-5554327"/>
    <s v="Mehrheimerstr. 369"/>
    <s v="Koln"/>
    <n v="50739"/>
    <s v="Germany"/>
    <s v="Pfalzheim"/>
    <s v="Henriette"/>
    <x v="1"/>
  </r>
  <r>
    <n v="10305"/>
    <n v="37"/>
    <n v="201.51"/>
    <n v="9"/>
    <n v="7455.87"/>
    <x v="145"/>
    <n v="236"/>
    <x v="0"/>
    <x v="1"/>
    <n v="169"/>
    <n v="32.509999999999991"/>
    <s v="S18_3232"/>
    <x v="29"/>
    <n v="6175558555"/>
    <s v="39323 Spinnaker Dr."/>
    <s v="Cambridge"/>
    <n v="51247"/>
    <s v="USA"/>
    <s v="Hernandez"/>
    <s v="Marta"/>
    <x v="2"/>
  </r>
  <r>
    <n v="10304"/>
    <n v="37"/>
    <n v="95.55"/>
    <n v="13"/>
    <n v="3535.35"/>
    <x v="34"/>
    <n v="238"/>
    <x v="0"/>
    <x v="0"/>
    <n v="102"/>
    <n v="-6.4500000000000028"/>
    <s v="S18_1342"/>
    <x v="27"/>
    <s v="30.59.8555"/>
    <s v="67, avenue de l'Europe"/>
    <s v="Versailles"/>
    <n v="78000"/>
    <s v="France"/>
    <s v="Tonini"/>
    <s v="Daniel"/>
    <x v="1"/>
  </r>
  <r>
    <n v="10304"/>
    <n v="37"/>
    <n v="48.52"/>
    <n v="12"/>
    <n v="1795.24"/>
    <x v="34"/>
    <n v="238"/>
    <x v="0"/>
    <x v="0"/>
    <n v="53"/>
    <n v="-4.4799999999999969"/>
    <s v="S18_1367"/>
    <x v="27"/>
    <s v="30.59.8555"/>
    <s v="67, avenue de l'Europe"/>
    <s v="Versailles"/>
    <n v="78000"/>
    <s v="France"/>
    <s v="Tonini"/>
    <s v="Daniel"/>
    <x v="0"/>
  </r>
  <r>
    <n v="10107"/>
    <n v="37"/>
    <n v="192.87"/>
    <n v="11"/>
    <n v="7136.19"/>
    <x v="98"/>
    <n v="272"/>
    <x v="0"/>
    <x v="1"/>
    <n v="214"/>
    <n v="-21.129999999999995"/>
    <s v="S10_1949"/>
    <x v="47"/>
    <s v="0695-34 6555"/>
    <s v="?kergatan 24"/>
    <s v="Boras"/>
    <s v="S-844 67"/>
    <s v="Sweden"/>
    <s v="Larsson"/>
    <s v="Maria"/>
    <x v="2"/>
  </r>
  <r>
    <n v="10291"/>
    <n v="37"/>
    <n v="50.59"/>
    <n v="14"/>
    <n v="1871.83"/>
    <x v="98"/>
    <n v="272"/>
    <x v="0"/>
    <x v="0"/>
    <n v="62"/>
    <n v="-11.409999999999997"/>
    <s v="S18_2957"/>
    <x v="47"/>
    <s v="0695-34 6555"/>
    <s v="?kergatan 24"/>
    <s v="Boras"/>
    <s v="S-844 67"/>
    <s v="Sweden"/>
    <s v="Larsson"/>
    <s v="Maria"/>
    <x v="0"/>
  </r>
  <r>
    <n v="10285"/>
    <n v="37"/>
    <n v="98.89"/>
    <n v="12"/>
    <n v="3658.93"/>
    <x v="37"/>
    <n v="283"/>
    <x v="0"/>
    <x v="4"/>
    <n v="99"/>
    <n v="-0.10999999999999943"/>
    <s v="S32_1374"/>
    <x v="29"/>
    <n v="6175558555"/>
    <s v="39323 Spinnaker Dr."/>
    <s v="Cambridge"/>
    <n v="51247"/>
    <s v="USA"/>
    <s v="Hernandez"/>
    <s v="Marta"/>
    <x v="1"/>
  </r>
  <r>
    <n v="10285"/>
    <n v="37"/>
    <n v="41.03"/>
    <n v="1"/>
    <n v="1518.11"/>
    <x v="37"/>
    <n v="283"/>
    <x v="0"/>
    <x v="4"/>
    <n v="40"/>
    <n v="1.0300000000000011"/>
    <s v="S32_2206"/>
    <x v="29"/>
    <n v="6175558555"/>
    <s v="39323 Spinnaker Dr."/>
    <s v="Cambridge"/>
    <n v="51247"/>
    <s v="USA"/>
    <s v="Hernandez"/>
    <s v="Marta"/>
    <x v="0"/>
  </r>
  <r>
    <n v="10282"/>
    <n v="37"/>
    <n v="66.78"/>
    <n v="7"/>
    <n v="2470.86"/>
    <x v="38"/>
    <n v="290"/>
    <x v="0"/>
    <x v="6"/>
    <n v="58"/>
    <n v="8.7800000000000011"/>
    <s v="S50_1514"/>
    <x v="12"/>
    <n v="4155551450"/>
    <s v="5677 Strong St."/>
    <s v="San Rafael"/>
    <n v="97562"/>
    <s v="USA"/>
    <s v="Nelson"/>
    <s v="Valarie"/>
    <x v="0"/>
  </r>
  <r>
    <n v="10280"/>
    <n v="37"/>
    <n v="128.4"/>
    <n v="13"/>
    <n v="4750.8"/>
    <x v="40"/>
    <n v="293"/>
    <x v="0"/>
    <x v="0"/>
    <n v="127"/>
    <n v="1.4000000000000057"/>
    <s v="S18_2325"/>
    <x v="32"/>
    <s v="011-4988555"/>
    <s v="Via Monte Bianco 34"/>
    <s v="Torino"/>
    <n v="10100"/>
    <s v="Italy"/>
    <s v="Accorti"/>
    <s v="Paolo"/>
    <x v="1"/>
  </r>
  <r>
    <n v="10275"/>
    <n v="37"/>
    <n v="63.6"/>
    <n v="5"/>
    <n v="2353.1999999999998"/>
    <x v="100"/>
    <n v="318"/>
    <x v="0"/>
    <x v="4"/>
    <n v="60"/>
    <n v="3.6000000000000014"/>
    <s v="S18_2625"/>
    <x v="4"/>
    <s v="40.67.8555"/>
    <s v="67, rue des Cinquante Otages"/>
    <s v="Nantes"/>
    <n v="44000"/>
    <s v="France"/>
    <s v="Labrune"/>
    <s v="Janine"/>
    <x v="0"/>
  </r>
  <r>
    <n v="10273"/>
    <n v="37"/>
    <n v="45.86"/>
    <n v="10"/>
    <n v="1696.82"/>
    <x v="101"/>
    <n v="320"/>
    <x v="0"/>
    <x v="5"/>
    <n v="54"/>
    <n v="-8.14"/>
    <s v="S72_3212"/>
    <x v="2"/>
    <s v="(02) 5554 67"/>
    <s v="Rue Joseph-Bens 532"/>
    <s v="Bruxelles"/>
    <s v="B-1180"/>
    <s v="Belgium"/>
    <s v="Dewey"/>
    <s v="Catherine"/>
    <x v="0"/>
  </r>
  <r>
    <n v="10264"/>
    <n v="37"/>
    <n v="65.099999999999994"/>
    <n v="6"/>
    <n v="2408.6999999999998"/>
    <x v="44"/>
    <n v="341"/>
    <x v="0"/>
    <x v="4"/>
    <n v="69"/>
    <n v="-3.9000000000000057"/>
    <s v="S24_2360"/>
    <x v="9"/>
    <n v="6175559555"/>
    <s v="8616 Spinnaker Dr."/>
    <s v="Boston"/>
    <n v="51003"/>
    <s v="USA"/>
    <s v="Yoshido"/>
    <s v="Juri"/>
    <x v="0"/>
  </r>
  <r>
    <n v="10263"/>
    <n v="37"/>
    <n v="62.46"/>
    <n v="7"/>
    <n v="2311.02"/>
    <x v="183"/>
    <n v="343"/>
    <x v="0"/>
    <x v="4"/>
    <n v="76"/>
    <n v="-13.54"/>
    <s v="S24_2000"/>
    <x v="74"/>
    <n v="2035552570"/>
    <s v="25593 South Bay Ln."/>
    <s v="Bridgewater"/>
    <n v="97562"/>
    <s v="USA"/>
    <s v="King"/>
    <s v="Julie"/>
    <x v="0"/>
  </r>
  <r>
    <n v="10257"/>
    <n v="37"/>
    <n v="84.82"/>
    <n v="2"/>
    <n v="3138.34"/>
    <x v="199"/>
    <n v="357"/>
    <x v="0"/>
    <x v="0"/>
    <n v="104"/>
    <n v="-19.180000000000007"/>
    <s v="S18_3136"/>
    <x v="1"/>
    <n v="4085553659"/>
    <s v="3086 Ingle Ln."/>
    <s v="San Jose"/>
    <n v="94217"/>
    <s v="USA"/>
    <s v="Frick"/>
    <s v="Sue"/>
    <x v="1"/>
  </r>
  <r>
    <n v="10255"/>
    <n v="37"/>
    <n v="45.7"/>
    <n v="2"/>
    <n v="1690.9"/>
    <x v="184"/>
    <n v="367"/>
    <x v="0"/>
    <x v="0"/>
    <n v="44"/>
    <n v="1.7000000000000028"/>
    <s v="S24_2022"/>
    <x v="65"/>
    <s v="88.60.1555"/>
    <s v="24, place Kluber"/>
    <s v="Strasbourg"/>
    <n v="67000"/>
    <s v="France"/>
    <s v="Citeaux"/>
    <s v="Frederique"/>
    <x v="0"/>
  </r>
  <r>
    <n v="10253"/>
    <n v="37"/>
    <n v="139.91999999999999"/>
    <n v="2"/>
    <n v="5177.04"/>
    <x v="146"/>
    <n v="370"/>
    <x v="5"/>
    <x v="1"/>
    <n v="132"/>
    <n v="7.9199999999999875"/>
    <s v="S18_2870"/>
    <x v="79"/>
    <s v="(171) 555-2282"/>
    <s v="Berkeley Gardens 12  Brewery"/>
    <s v="Liverpool"/>
    <s v="WX1 6LT"/>
    <s v="UK"/>
    <s v="Devon"/>
    <s v="Elizabeth"/>
    <x v="1"/>
  </r>
  <r>
    <n v="10250"/>
    <n v="37"/>
    <n v="74.62"/>
    <n v="5"/>
    <n v="2760.94"/>
    <x v="209"/>
    <n v="391"/>
    <x v="0"/>
    <x v="3"/>
    <n v="72"/>
    <n v="2.6200000000000045"/>
    <s v="S24_4278"/>
    <x v="1"/>
    <n v="4085553659"/>
    <s v="3086 Ingle Ln."/>
    <s v="San Jose"/>
    <n v="94217"/>
    <s v="USA"/>
    <s v="Frick"/>
    <s v="Sue"/>
    <x v="0"/>
  </r>
  <r>
    <n v="10245"/>
    <n v="37"/>
    <n v="111.72"/>
    <n v="1"/>
    <n v="4133.6400000000003"/>
    <x v="104"/>
    <n v="398"/>
    <x v="0"/>
    <x v="2"/>
    <n v="96"/>
    <n v="15.719999999999999"/>
    <s v="S32_1268"/>
    <x v="64"/>
    <n v="2035559545"/>
    <s v="567 North Pendale Street"/>
    <s v="New Haven"/>
    <n v="97823"/>
    <s v="USA"/>
    <s v="Murphy"/>
    <s v="Leslie"/>
    <x v="1"/>
  </r>
  <r>
    <n v="10240"/>
    <n v="37"/>
    <n v="149.36000000000001"/>
    <n v="2"/>
    <n v="5526.32"/>
    <x v="105"/>
    <n v="417"/>
    <x v="0"/>
    <x v="1"/>
    <n v="142"/>
    <n v="7.3600000000000136"/>
    <s v="S18_1984"/>
    <x v="67"/>
    <s v="+81 06 6342 5555"/>
    <s v="Dojima Avanza 4F, 1-6-20 Dojima, Kita-ku"/>
    <s v="Osaka"/>
    <s v="530-0003"/>
    <s v="Japan"/>
    <s v="Kentary"/>
    <s v="Mory"/>
    <x v="1"/>
  </r>
  <r>
    <n v="10240"/>
    <n v="37"/>
    <n v="161.06"/>
    <n v="1"/>
    <n v="5959.22"/>
    <x v="105"/>
    <n v="417"/>
    <x v="0"/>
    <x v="1"/>
    <n v="141"/>
    <n v="20.060000000000002"/>
    <s v="S18_3685"/>
    <x v="67"/>
    <s v="+81 06 6342 5555"/>
    <s v="Dojima Avanza 4F, 1-6-20 Dojima, Kita-ku"/>
    <s v="Osaka"/>
    <s v="530-0003"/>
    <s v="Japan"/>
    <s v="Kentary"/>
    <s v="Mory"/>
    <x v="1"/>
  </r>
  <r>
    <n v="10227"/>
    <n v="37"/>
    <n v="57.73"/>
    <n v="12"/>
    <n v="2136.0100000000002"/>
    <x v="186"/>
    <n v="459"/>
    <x v="0"/>
    <x v="1"/>
    <n v="71"/>
    <n v="-13.270000000000003"/>
    <s v="S18_4933"/>
    <x v="41"/>
    <s v="78.32.5555"/>
    <s v="2, rue du Commerce"/>
    <s v="Lyon"/>
    <n v="69004"/>
    <s v="France"/>
    <s v="Saveley"/>
    <s v="Mary"/>
    <x v="0"/>
  </r>
  <r>
    <n v="10107"/>
    <n v="37"/>
    <n v="77.41"/>
    <n v="10"/>
    <n v="2864.17"/>
    <x v="107"/>
    <n v="470"/>
    <x v="0"/>
    <x v="1"/>
    <n v="79"/>
    <n v="-1.5900000000000034"/>
    <s v="S12_3990"/>
    <x v="28"/>
    <s v="0897-034555"/>
    <s v="Grenzacherweg 237"/>
    <s v="Gensve"/>
    <n v="1203"/>
    <s v="Switzerland"/>
    <s v="Holz"/>
    <s v="Michael"/>
    <x v="0"/>
  </r>
  <r>
    <n v="10225"/>
    <n v="37"/>
    <n v="95.69"/>
    <n v="12"/>
    <n v="3540.53"/>
    <x v="107"/>
    <n v="470"/>
    <x v="0"/>
    <x v="1"/>
    <n v="80"/>
    <n v="15.689999999999998"/>
    <s v="S18_3278"/>
    <x v="28"/>
    <s v="0897-034555"/>
    <s v="Grenzacherweg 237"/>
    <s v="Gensve"/>
    <n v="1203"/>
    <s v="Switzerland"/>
    <s v="Holz"/>
    <s v="Michael"/>
    <x v="1"/>
  </r>
  <r>
    <n v="10224"/>
    <n v="37"/>
    <n v="80.34"/>
    <n v="4"/>
    <n v="2972.58"/>
    <x v="222"/>
    <n v="471"/>
    <x v="0"/>
    <x v="4"/>
    <n v="69"/>
    <n v="11.340000000000003"/>
    <s v="S24_2360"/>
    <x v="70"/>
    <s v="20.16.1555"/>
    <s v="184, chausse de Tournai"/>
    <s v="Lille"/>
    <n v="59000"/>
    <s v="France"/>
    <s v="Rance"/>
    <s v="Martine"/>
    <x v="0"/>
  </r>
  <r>
    <n v="10107"/>
    <n v="37"/>
    <n v="107.18"/>
    <n v="1"/>
    <n v="3965.66"/>
    <x v="54"/>
    <n v="472"/>
    <x v="0"/>
    <x v="4"/>
    <n v="95"/>
    <n v="12.180000000000007"/>
    <s v="S10_1678"/>
    <x v="38"/>
    <s v="03 9520 4555"/>
    <s v="636 St Kilda Road"/>
    <s v="Melbourne"/>
    <n v="3004"/>
    <s v="Australia"/>
    <s v="Ferguson"/>
    <s v="Peter"/>
    <x v="1"/>
  </r>
  <r>
    <n v="10222"/>
    <n v="37"/>
    <n v="87.75"/>
    <n v="1"/>
    <n v="3246.75"/>
    <x v="201"/>
    <n v="473"/>
    <x v="0"/>
    <x v="3"/>
    <n v="99"/>
    <n v="-11.25"/>
    <s v="S700_2466"/>
    <x v="66"/>
    <n v="7605558146"/>
    <s v="361 Furth Circle"/>
    <s v="San Diego"/>
    <n v="91217"/>
    <s v="USA"/>
    <s v="Thompson"/>
    <s v="Valarie"/>
    <x v="1"/>
  </r>
  <r>
    <n v="10220"/>
    <n v="37"/>
    <n v="136.02000000000001"/>
    <n v="7"/>
    <n v="5032.74"/>
    <x v="55"/>
    <n v="480"/>
    <x v="0"/>
    <x v="1"/>
    <n v="118"/>
    <n v="18.02000000000001"/>
    <s v="S24_4048"/>
    <x v="39"/>
    <s v="+353 1862 1555"/>
    <s v="25 Maiden Lane"/>
    <s v="Dublin"/>
    <n v="2"/>
    <s v="Ireland"/>
    <s v="Cassidy"/>
    <s v="Dean"/>
    <x v="1"/>
  </r>
  <r>
    <n v="10220"/>
    <n v="37"/>
    <n v="107.65"/>
    <n v="9"/>
    <n v="3983.05"/>
    <x v="55"/>
    <n v="480"/>
    <x v="0"/>
    <x v="2"/>
    <n v="115"/>
    <n v="-7.3499999999999943"/>
    <s v="S50_1392"/>
    <x v="39"/>
    <s v="+353 1862 1555"/>
    <s v="25 Maiden Lane"/>
    <s v="Dublin"/>
    <n v="2"/>
    <s v="Ireland"/>
    <s v="Cassidy"/>
    <s v="Dean"/>
    <x v="1"/>
  </r>
  <r>
    <n v="10211"/>
    <n v="37"/>
    <n v="109.19"/>
    <n v="12"/>
    <n v="4040.03"/>
    <x v="110"/>
    <n v="507"/>
    <x v="0"/>
    <x v="4"/>
    <n v="102"/>
    <n v="7.1899999999999977"/>
    <s v="S32_4485"/>
    <x v="35"/>
    <s v="(1) 47.55.6555"/>
    <s v="25, rue Lauriston"/>
    <s v="Paris"/>
    <n v="75016"/>
    <s v="France"/>
    <s v="Perrier"/>
    <s v="Dominique"/>
    <x v="1"/>
  </r>
  <r>
    <n v="10208"/>
    <n v="37"/>
    <n v="120.2"/>
    <n v="4"/>
    <n v="4447.3999999999996"/>
    <x v="58"/>
    <n v="520"/>
    <x v="0"/>
    <x v="5"/>
    <n v="100"/>
    <n v="20.200000000000003"/>
    <s v="S700_3505"/>
    <x v="41"/>
    <s v="78.32.5555"/>
    <s v="2, rue du Commerce"/>
    <s v="Lyon"/>
    <n v="69004"/>
    <s v="France"/>
    <s v="Saveley"/>
    <s v="Mary"/>
    <x v="1"/>
  </r>
  <r>
    <n v="10207"/>
    <n v="37"/>
    <n v="69.89"/>
    <n v="13"/>
    <n v="2585.9299999999998"/>
    <x v="191"/>
    <n v="544"/>
    <x v="0"/>
    <x v="2"/>
    <n v="60"/>
    <n v="9.89"/>
    <s v="S18_2432"/>
    <x v="84"/>
    <n v="6175552555"/>
    <s v="6251 Ingle Ln."/>
    <s v="Boston"/>
    <n v="51003"/>
    <s v="USA"/>
    <s v="Franco"/>
    <s v="Valarie"/>
    <x v="0"/>
  </r>
  <r>
    <n v="10206"/>
    <n v="37"/>
    <n v="90.17"/>
    <n v="7"/>
    <n v="3336.29"/>
    <x v="112"/>
    <n v="548"/>
    <x v="0"/>
    <x v="0"/>
    <n v="101"/>
    <n v="-10.829999999999998"/>
    <s v="S18_2949"/>
    <x v="60"/>
    <s v="(604) 555-3392"/>
    <s v="1900 Oak St."/>
    <s v="Vancouver"/>
    <s v="V3F 2K1"/>
    <s v="Canada"/>
    <s v="Tannamuri"/>
    <s v="Yoshi"/>
    <x v="1"/>
  </r>
  <r>
    <n v="10194"/>
    <n v="37"/>
    <n v="97.27"/>
    <n v="3"/>
    <n v="3598.99"/>
    <x v="113"/>
    <n v="558"/>
    <x v="0"/>
    <x v="2"/>
    <n v="96"/>
    <n v="1.269999999999996"/>
    <s v="S32_1268"/>
    <x v="41"/>
    <s v="78.32.5555"/>
    <s v="2, rue du Commerce"/>
    <s v="Lyon"/>
    <n v="69004"/>
    <s v="France"/>
    <s v="Saveley"/>
    <s v="Mary"/>
    <x v="1"/>
  </r>
  <r>
    <n v="10192"/>
    <n v="37"/>
    <n v="69.819999999999993"/>
    <n v="4"/>
    <n v="2583.34"/>
    <x v="114"/>
    <n v="563"/>
    <x v="0"/>
    <x v="1"/>
    <n v="73"/>
    <n v="-3.1800000000000068"/>
    <s v="S24_1046"/>
    <x v="23"/>
    <n v="6035558647"/>
    <s v="2304 Long Airport Avenue"/>
    <s v="Nashua"/>
    <n v="62005"/>
    <s v="USA"/>
    <s v="Young"/>
    <s v="Valarie"/>
    <x v="0"/>
  </r>
  <r>
    <n v="10107"/>
    <n v="37"/>
    <n v="122.06"/>
    <n v="6"/>
    <n v="4516.22"/>
    <x v="61"/>
    <n v="569"/>
    <x v="0"/>
    <x v="2"/>
    <n v="118"/>
    <n v="4.0600000000000023"/>
    <s v="S12_4473"/>
    <x v="83"/>
    <s v="(95) 555 82 82"/>
    <s v="C/ Romero, 33"/>
    <s v="Sevilla"/>
    <n v="41101"/>
    <s v="Spain"/>
    <s v="Roel"/>
    <s v="Jose Pedro"/>
    <x v="1"/>
  </r>
  <r>
    <n v="10185"/>
    <n v="37"/>
    <n v="105.18"/>
    <n v="4"/>
    <n v="3891.66"/>
    <x v="61"/>
    <n v="569"/>
    <x v="0"/>
    <x v="5"/>
    <n v="100"/>
    <n v="5.1800000000000068"/>
    <s v="S700_3505"/>
    <x v="43"/>
    <n v="5085559555"/>
    <s v="4575 Hillside Dr."/>
    <s v="New Bedford"/>
    <n v="50553"/>
    <s v="USA"/>
    <s v="Tam"/>
    <s v="Wing C"/>
    <x v="1"/>
  </r>
  <r>
    <n v="10183"/>
    <n v="37"/>
    <n v="89.15"/>
    <n v="9"/>
    <n v="3298.55"/>
    <x v="115"/>
    <n v="570"/>
    <x v="0"/>
    <x v="0"/>
    <n v="101"/>
    <n v="-11.849999999999994"/>
    <s v="S18_2949"/>
    <x v="69"/>
    <n v="2155554695"/>
    <s v="782 First Street"/>
    <s v="Philadelphia"/>
    <n v="71270"/>
    <s v="USA"/>
    <s v="Cervantes"/>
    <s v="Francisca"/>
    <x v="1"/>
  </r>
  <r>
    <n v="10181"/>
    <n v="37"/>
    <n v="42.67"/>
    <n v="8"/>
    <n v="1578.79"/>
    <x v="62"/>
    <n v="571"/>
    <x v="0"/>
    <x v="1"/>
    <n v="37"/>
    <n v="5.6700000000000017"/>
    <s v="S24_2972"/>
    <x v="44"/>
    <s v="+47 2267 3215"/>
    <s v="Drammen 121, PR 744 Sentrum"/>
    <s v="Bergen"/>
    <s v="N 5804"/>
    <s v="Norway"/>
    <s v="Oeztan"/>
    <s v="Veysel"/>
    <x v="0"/>
  </r>
  <r>
    <n v="10175"/>
    <n v="37"/>
    <n v="31.12"/>
    <n v="2"/>
    <n v="1151.44"/>
    <x v="63"/>
    <n v="577"/>
    <x v="0"/>
    <x v="1"/>
    <n v="35"/>
    <n v="-3.879999999999999"/>
    <s v="S24_2840"/>
    <x v="14"/>
    <s v="(171) 555-0297"/>
    <s v="35 King George"/>
    <s v="London"/>
    <s v="WX3 6FW"/>
    <s v="UK"/>
    <s v="Brown"/>
    <s v="Ann"/>
    <x v="0"/>
  </r>
  <r>
    <n v="10161"/>
    <n v="37"/>
    <n v="72.760000000000005"/>
    <n v="5"/>
    <n v="2692.12"/>
    <x v="67"/>
    <n v="597"/>
    <x v="0"/>
    <x v="1"/>
    <n v="73"/>
    <n v="-0.23999999999999488"/>
    <s v="S24_1046"/>
    <x v="24"/>
    <s v="86 21 3555"/>
    <s v="Smagsloget 45"/>
    <s v="Aaarhus"/>
    <n v="8200"/>
    <s v="Denmark"/>
    <s v="Ibsen"/>
    <s v="Palle"/>
    <x v="0"/>
  </r>
  <r>
    <n v="10155"/>
    <n v="37"/>
    <n v="67.930000000000007"/>
    <n v="12"/>
    <n v="2513.41"/>
    <x v="69"/>
    <n v="608"/>
    <x v="0"/>
    <x v="0"/>
    <n v="83"/>
    <n v="-15.069999999999993"/>
    <s v="S24_3816"/>
    <x v="48"/>
    <s v="90-224 8555"/>
    <s v="Keskuskatu 45"/>
    <s v="Helsinki"/>
    <n v="21240"/>
    <s v="Finland"/>
    <s v="Karttunen"/>
    <s v="Matti"/>
    <x v="0"/>
  </r>
  <r>
    <n v="10301"/>
    <n v="37"/>
    <n v="159.94"/>
    <n v="8"/>
    <n v="5917.78"/>
    <x v="153"/>
    <n v="609"/>
    <x v="0"/>
    <x v="1"/>
    <n v="141"/>
    <n v="18.939999999999998"/>
    <s v="S18_1129"/>
    <x v="63"/>
    <s v="+47 2212 1555"/>
    <s v="Drammensveien 126 A, PB 744 Sentrum"/>
    <s v="Oslo"/>
    <s v="N 0106"/>
    <s v="Norway"/>
    <s v="Klaeboe"/>
    <s v="Jan"/>
    <x v="1"/>
  </r>
  <r>
    <n v="10147"/>
    <n v="37"/>
    <n v="119.06"/>
    <n v="9"/>
    <n v="4405.22"/>
    <x v="123"/>
    <n v="640"/>
    <x v="0"/>
    <x v="1"/>
    <n v="146"/>
    <n v="-26.939999999999998"/>
    <s v="S18_3482"/>
    <x v="56"/>
    <n v="6175558555"/>
    <s v="7825 Douglas Av."/>
    <s v="Brickhaven"/>
    <n v="58339"/>
    <s v="USA"/>
    <s v="Nelson"/>
    <s v="Allen"/>
    <x v="1"/>
  </r>
  <r>
    <n v="10107"/>
    <n v="37"/>
    <n v="140.35"/>
    <n v="9"/>
    <n v="5192.95"/>
    <x v="73"/>
    <n v="650"/>
    <x v="0"/>
    <x v="4"/>
    <n v="118"/>
    <n v="22.349999999999994"/>
    <s v="S10_2016"/>
    <x v="51"/>
    <n v="6265557265"/>
    <s v="78934 Hillside Dr."/>
    <s v="Pasadena"/>
    <n v="90003"/>
    <s v="USA"/>
    <s v="Young"/>
    <s v="Julie"/>
    <x v="1"/>
  </r>
  <r>
    <n v="10143"/>
    <n v="37"/>
    <n v="50.65"/>
    <n v="10"/>
    <n v="1874.05"/>
    <x v="170"/>
    <n v="665"/>
    <x v="0"/>
    <x v="3"/>
    <n v="49"/>
    <n v="1.6499999999999986"/>
    <s v="S72_1253"/>
    <x v="43"/>
    <n v="5085559555"/>
    <s v="4575 Hillside Dr."/>
    <s v="New Bedford"/>
    <n v="50553"/>
    <s v="USA"/>
    <s v="Tam"/>
    <s v="Wing C"/>
    <x v="0"/>
  </r>
  <r>
    <n v="10107"/>
    <n v="37"/>
    <n v="199.3"/>
    <n v="11"/>
    <n v="7374.1"/>
    <x v="202"/>
    <n v="682"/>
    <x v="0"/>
    <x v="1"/>
    <n v="214"/>
    <n v="-14.699999999999989"/>
    <s v="S10_1949"/>
    <x v="46"/>
    <n v="6505556809"/>
    <s v="9408 Furth Circle"/>
    <s v="Burlingame"/>
    <n v="94217"/>
    <s v="USA"/>
    <s v="Hirano"/>
    <s v="Juri"/>
    <x v="2"/>
  </r>
  <r>
    <n v="10137"/>
    <n v="37"/>
    <n v="117.48"/>
    <n v="3"/>
    <n v="4346.76"/>
    <x v="203"/>
    <n v="696"/>
    <x v="0"/>
    <x v="1"/>
    <n v="132"/>
    <n v="-14.519999999999996"/>
    <s v="S18_2870"/>
    <x v="75"/>
    <s v="26.47.1555"/>
    <s v="59 rue de l'Abbaye"/>
    <s v="Reims"/>
    <n v="51100"/>
    <s v="France"/>
    <s v="Henriot"/>
    <s v="Paul"/>
    <x v="1"/>
  </r>
  <r>
    <n v="10107"/>
    <n v="37"/>
    <n v="99.82"/>
    <n v="8"/>
    <n v="3693.34"/>
    <x v="80"/>
    <n v="759"/>
    <x v="0"/>
    <x v="1"/>
    <n v="117"/>
    <n v="-17.180000000000007"/>
    <s v="S12_3380"/>
    <x v="15"/>
    <s v="91.24.4555"/>
    <s v="12, rue des Bouchers"/>
    <s v="Marseille"/>
    <n v="13008"/>
    <s v="France"/>
    <s v="Lebihan"/>
    <s v="Laurence"/>
    <x v="1"/>
  </r>
  <r>
    <n v="10110"/>
    <n v="37"/>
    <n v="146.84"/>
    <n v="16"/>
    <n v="5433.08"/>
    <x v="82"/>
    <n v="808"/>
    <x v="0"/>
    <x v="1"/>
    <n v="124"/>
    <n v="22.840000000000003"/>
    <s v="S18_1589"/>
    <x v="17"/>
    <s v="(171) 555-1555"/>
    <s v="Fauntleroy Circus"/>
    <s v="Manchester"/>
    <s v="EC2 5NT"/>
    <s v="UK"/>
    <s v="Ashworth"/>
    <s v="Victoria"/>
    <x v="1"/>
  </r>
  <r>
    <n v="10110"/>
    <n v="37"/>
    <n v="100.66"/>
    <n v="14"/>
    <n v="3724.42"/>
    <x v="82"/>
    <n v="808"/>
    <x v="0"/>
    <x v="1"/>
    <n v="107"/>
    <n v="-6.3400000000000034"/>
    <s v="S24_3432"/>
    <x v="17"/>
    <s v="(171) 555-1555"/>
    <s v="Fauntleroy Circus"/>
    <s v="Manchester"/>
    <s v="EC2 5NT"/>
    <s v="UK"/>
    <s v="Ashworth"/>
    <s v="Victoria"/>
    <x v="1"/>
  </r>
  <r>
    <n v="10107"/>
    <n v="38"/>
    <n v="155.13"/>
    <n v="12"/>
    <n v="5894.94"/>
    <x v="4"/>
    <n v="5"/>
    <x v="2"/>
    <x v="1"/>
    <n v="147"/>
    <n v="8.1299999999999955"/>
    <s v="S10_4962"/>
    <x v="4"/>
    <s v="40.67.8555"/>
    <s v="67, rue des Cinquante Otages"/>
    <s v="Nantes"/>
    <n v="44000"/>
    <s v="France"/>
    <s v="Labrune"/>
    <s v="Janine"/>
    <x v="1"/>
  </r>
  <r>
    <n v="10425"/>
    <n v="38"/>
    <n v="99.41"/>
    <n v="7"/>
    <n v="3777.58"/>
    <x v="4"/>
    <n v="5"/>
    <x v="2"/>
    <x v="2"/>
    <n v="122"/>
    <n v="-22.590000000000003"/>
    <s v="S18_2319"/>
    <x v="4"/>
    <s v="40.67.8555"/>
    <s v="67, rue des Cinquante Otages"/>
    <s v="Nantes"/>
    <n v="44000"/>
    <s v="France"/>
    <s v="Labrune"/>
    <s v="Janine"/>
    <x v="1"/>
  </r>
  <r>
    <n v="10425"/>
    <n v="38"/>
    <n v="113.82"/>
    <n v="13"/>
    <n v="4325.16"/>
    <x v="4"/>
    <n v="5"/>
    <x v="2"/>
    <x v="2"/>
    <n v="121"/>
    <n v="-7.1800000000000068"/>
    <s v="S18_4600"/>
    <x v="4"/>
    <s v="40.67.8555"/>
    <s v="67, rue des Cinquante Otages"/>
    <s v="Nantes"/>
    <n v="44000"/>
    <s v="France"/>
    <s v="Labrune"/>
    <s v="Janine"/>
    <x v="1"/>
  </r>
  <r>
    <n v="10419"/>
    <n v="38"/>
    <n v="117.48"/>
    <n v="5"/>
    <n v="4464.24"/>
    <x v="3"/>
    <n v="19"/>
    <x v="0"/>
    <x v="1"/>
    <n v="141"/>
    <n v="-23.519999999999996"/>
    <s v="S18_1129"/>
    <x v="3"/>
    <s v="6562-9555"/>
    <s v="Geislweg 14"/>
    <s v="Salzburg"/>
    <n v="5020"/>
    <s v="Austria"/>
    <s v="Pipps"/>
    <s v="Georg"/>
    <x v="1"/>
  </r>
  <r>
    <n v="10401"/>
    <n v="38"/>
    <n v="96.29"/>
    <n v="5"/>
    <n v="3659.02"/>
    <x v="5"/>
    <n v="62"/>
    <x v="1"/>
    <x v="3"/>
    <n v="109"/>
    <n v="-12.709999999999994"/>
    <s v="S24_1785"/>
    <x v="5"/>
    <n v="2015559350"/>
    <s v="7476 Moss Rd."/>
    <s v="Newark"/>
    <n v="94019"/>
    <s v="USA"/>
    <s v="Brown"/>
    <s v="William"/>
    <x v="1"/>
  </r>
  <r>
    <n v="10400"/>
    <n v="38"/>
    <n v="57.2"/>
    <n v="3"/>
    <n v="2173.6"/>
    <x v="11"/>
    <n v="64"/>
    <x v="0"/>
    <x v="0"/>
    <n v="65"/>
    <n v="-7.7999999999999972"/>
    <s v="S24_3420"/>
    <x v="1"/>
    <n v="4085553659"/>
    <s v="3086 Ingle Ln."/>
    <s v="San Jose"/>
    <n v="94217"/>
    <s v="USA"/>
    <s v="Frick"/>
    <s v="Sue"/>
    <x v="0"/>
  </r>
  <r>
    <n v="10383"/>
    <n v="38"/>
    <n v="140.55000000000001"/>
    <n v="1"/>
    <n v="5340.9"/>
    <x v="87"/>
    <n v="105"/>
    <x v="0"/>
    <x v="1"/>
    <n v="143"/>
    <n v="-2.4499999999999886"/>
    <s v="S18_4027"/>
    <x v="11"/>
    <s v="(91) 555 94 44"/>
    <s v="C/ Moralzarzal, 86"/>
    <s v="Madrid"/>
    <n v="28034"/>
    <s v="Spain"/>
    <s v="Freyre"/>
    <s v="Diego"/>
    <x v="1"/>
  </r>
  <r>
    <n v="10383"/>
    <n v="38"/>
    <n v="60.06"/>
    <n v="10"/>
    <n v="2282.2800000000002"/>
    <x v="87"/>
    <n v="105"/>
    <x v="0"/>
    <x v="6"/>
    <n v="58"/>
    <n v="2.0600000000000023"/>
    <s v="S50_1514"/>
    <x v="11"/>
    <s v="(91) 555 94 44"/>
    <s v="C/ Moralzarzal, 86"/>
    <s v="Madrid"/>
    <n v="28034"/>
    <s v="Spain"/>
    <s v="Freyre"/>
    <s v="Diego"/>
    <x v="0"/>
  </r>
  <r>
    <n v="10374"/>
    <n v="38"/>
    <n v="110.45"/>
    <n v="6"/>
    <n v="4197.1000000000004"/>
    <x v="137"/>
    <n v="125"/>
    <x v="0"/>
    <x v="4"/>
    <n v="112"/>
    <n v="-1.5499999999999972"/>
    <s v="S24_1578"/>
    <x v="76"/>
    <s v="61-7-3844-6555"/>
    <s v="31 Duncan St. West End"/>
    <s v="South Brisbane"/>
    <n v="4101"/>
    <s v="Australia"/>
    <s v="Calaghan"/>
    <s v="Tony"/>
    <x v="1"/>
  </r>
  <r>
    <n v="10373"/>
    <n v="38"/>
    <n v="70.44"/>
    <n v="7"/>
    <n v="2676.72"/>
    <x v="138"/>
    <n v="126"/>
    <x v="0"/>
    <x v="3"/>
    <n v="68"/>
    <n v="2.4399999999999977"/>
    <s v="S24_2841"/>
    <x v="37"/>
    <s v="981-443655"/>
    <s v="Torikatu 38"/>
    <s v="Oulu"/>
    <n v="90110"/>
    <s v="Finland"/>
    <s v="Koskitalo"/>
    <s v="Pirkko"/>
    <x v="0"/>
  </r>
  <r>
    <n v="10367"/>
    <n v="38"/>
    <n v="38.5"/>
    <n v="11"/>
    <n v="1463"/>
    <x v="89"/>
    <n v="145"/>
    <x v="4"/>
    <x v="1"/>
    <n v="50"/>
    <n v="-11.5"/>
    <s v="S24_1628"/>
    <x v="51"/>
    <n v="6265557265"/>
    <s v="78934 Hillside Dr."/>
    <s v="Pasadena"/>
    <n v="90003"/>
    <s v="USA"/>
    <s v="Young"/>
    <s v="Julie"/>
    <x v="0"/>
  </r>
  <r>
    <n v="10355"/>
    <n v="38"/>
    <n v="39.83"/>
    <n v="10"/>
    <n v="1513.54"/>
    <x v="160"/>
    <n v="181"/>
    <x v="0"/>
    <x v="4"/>
    <n v="40"/>
    <n v="-0.17000000000000171"/>
    <s v="S32_2206"/>
    <x v="11"/>
    <s v="(91) 555 94 44"/>
    <s v="C/ Moralzarzal, 86"/>
    <s v="Madrid"/>
    <n v="28034"/>
    <s v="Spain"/>
    <s v="Freyre"/>
    <s v="Diego"/>
    <x v="0"/>
  </r>
  <r>
    <n v="10351"/>
    <n v="38"/>
    <n v="68.38"/>
    <n v="4"/>
    <n v="2598.44"/>
    <x v="19"/>
    <n v="185"/>
    <x v="0"/>
    <x v="0"/>
    <n v="65"/>
    <n v="3.3799999999999955"/>
    <s v="S24_3420"/>
    <x v="14"/>
    <s v="(171) 555-0297"/>
    <s v="35 King George"/>
    <s v="London"/>
    <s v="WX3 6FW"/>
    <s v="UK"/>
    <s v="Brown"/>
    <s v="Ann"/>
    <x v="0"/>
  </r>
  <r>
    <n v="10349"/>
    <n v="38"/>
    <n v="176.83"/>
    <n v="8"/>
    <n v="6719.54"/>
    <x v="161"/>
    <n v="187"/>
    <x v="0"/>
    <x v="1"/>
    <n v="163"/>
    <n v="13.830000000000013"/>
    <s v="S18_2238"/>
    <x v="42"/>
    <n v="2125557413"/>
    <s v="4092 Furth Circle"/>
    <s v="NYC"/>
    <n v="10022"/>
    <s v="USA"/>
    <s v="Young"/>
    <s v="Jeff"/>
    <x v="1"/>
  </r>
  <r>
    <n v="10349"/>
    <n v="38"/>
    <n v="137.46"/>
    <n v="7"/>
    <n v="5223.4799999999996"/>
    <x v="161"/>
    <n v="187"/>
    <x v="0"/>
    <x v="2"/>
    <n v="122"/>
    <n v="15.460000000000008"/>
    <s v="S18_2319"/>
    <x v="42"/>
    <n v="2125557413"/>
    <s v="4092 Furth Circle"/>
    <s v="NYC"/>
    <n v="10022"/>
    <s v="USA"/>
    <s v="Young"/>
    <s v="Jeff"/>
    <x v="1"/>
  </r>
  <r>
    <n v="10342"/>
    <n v="38"/>
    <n v="165.17"/>
    <n v="11"/>
    <n v="6276.46"/>
    <x v="143"/>
    <n v="194"/>
    <x v="0"/>
    <x v="1"/>
    <n v="148"/>
    <n v="17.169999999999987"/>
    <s v="S18_4721"/>
    <x v="38"/>
    <s v="03 9520 4555"/>
    <s v="636 St Kilda Road"/>
    <s v="Melbourne"/>
    <n v="3004"/>
    <s v="Australia"/>
    <s v="Ferguson"/>
    <s v="Peter"/>
    <x v="1"/>
  </r>
  <r>
    <n v="10341"/>
    <n v="38"/>
    <n v="123.22"/>
    <n v="3"/>
    <n v="4682.3599999999997"/>
    <x v="143"/>
    <n v="194"/>
    <x v="0"/>
    <x v="4"/>
    <n v="81"/>
    <n v="42.22"/>
    <s v="S50_4713"/>
    <x v="3"/>
    <s v="6562-9555"/>
    <s v="Geislweg 14"/>
    <s v="Salzburg"/>
    <n v="5020"/>
    <s v="Austria"/>
    <s v="Pipps"/>
    <s v="Georg"/>
    <x v="1"/>
  </r>
  <r>
    <n v="10107"/>
    <n v="38"/>
    <n v="167.7"/>
    <n v="3"/>
    <n v="6372.6"/>
    <x v="94"/>
    <n v="198"/>
    <x v="0"/>
    <x v="2"/>
    <n v="118"/>
    <n v="49.699999999999989"/>
    <s v="S12_4473"/>
    <x v="58"/>
    <s v="(1) 42.34.2555"/>
    <s v="265, boulevard Charonne"/>
    <s v="Paris"/>
    <n v="75012"/>
    <s v="France"/>
    <s v="Bertrand"/>
    <s v="Marie"/>
    <x v="1"/>
  </r>
  <r>
    <n v="10332"/>
    <n v="38"/>
    <n v="84.25"/>
    <n v="9"/>
    <n v="3201.5"/>
    <x v="23"/>
    <n v="201"/>
    <x v="0"/>
    <x v="0"/>
    <n v="60"/>
    <n v="24.25"/>
    <s v="S18_2248"/>
    <x v="17"/>
    <s v="(171) 555-1555"/>
    <s v="Fauntleroy Circus"/>
    <s v="Manchester"/>
    <s v="EC2 5NT"/>
    <s v="UK"/>
    <s v="Ashworth"/>
    <s v="Victoria"/>
    <x v="1"/>
  </r>
  <r>
    <n v="10329"/>
    <n v="38"/>
    <n v="138.58000000000001"/>
    <n v="12"/>
    <n v="5266.04"/>
    <x v="24"/>
    <n v="203"/>
    <x v="0"/>
    <x v="4"/>
    <n v="60"/>
    <n v="78.580000000000013"/>
    <s v="S18_2625"/>
    <x v="19"/>
    <n v="2125557818"/>
    <s v="897 Long Airport Avenue"/>
    <s v="NYC"/>
    <n v="10022"/>
    <s v="USA"/>
    <s v="Yu"/>
    <s v="Kwai"/>
    <x v="1"/>
  </r>
  <r>
    <n v="10329"/>
    <n v="38"/>
    <n v="59.1"/>
    <n v="10"/>
    <n v="2245.8000000000002"/>
    <x v="24"/>
    <n v="203"/>
    <x v="0"/>
    <x v="1"/>
    <n v="80"/>
    <n v="-20.9"/>
    <s v="S18_3278"/>
    <x v="19"/>
    <n v="2125557818"/>
    <s v="897 Long Airport Avenue"/>
    <s v="NYC"/>
    <n v="10022"/>
    <s v="USA"/>
    <s v="Yu"/>
    <s v="Kwai"/>
    <x v="0"/>
  </r>
  <r>
    <n v="10324"/>
    <n v="38"/>
    <n v="179.79"/>
    <n v="6"/>
    <n v="6832.02"/>
    <x v="28"/>
    <n v="213"/>
    <x v="0"/>
    <x v="0"/>
    <n v="50"/>
    <n v="129.79"/>
    <s v="S18_4668"/>
    <x v="22"/>
    <n v="2125551500"/>
    <s v="2678 Kingston Rd."/>
    <s v="NYC"/>
    <n v="10022"/>
    <s v="USA"/>
    <s v="Frick"/>
    <s v="Michael"/>
    <x v="1"/>
  </r>
  <r>
    <n v="10325"/>
    <n v="38"/>
    <n v="232.74"/>
    <n v="3"/>
    <n v="8844.1200000000008"/>
    <x v="28"/>
    <n v="213"/>
    <x v="0"/>
    <x v="2"/>
    <n v="54"/>
    <n v="178.74"/>
    <s v="S32_2509"/>
    <x v="61"/>
    <s v="07-98 9555"/>
    <s v="Erling Skakkes gate 78"/>
    <s v="Stavern"/>
    <n v="4110"/>
    <s v="Norway"/>
    <s v="Bergulfsen"/>
    <s v="Jonas"/>
    <x v="2"/>
  </r>
  <r>
    <n v="10325"/>
    <n v="38"/>
    <n v="136.59"/>
    <n v="4"/>
    <n v="5190.42"/>
    <x v="28"/>
    <n v="213"/>
    <x v="0"/>
    <x v="2"/>
    <n v="115"/>
    <n v="21.590000000000003"/>
    <s v="S50_1392"/>
    <x v="61"/>
    <s v="07-98 9555"/>
    <s v="Erling Skakkes gate 78"/>
    <s v="Stavern"/>
    <n v="4110"/>
    <s v="Norway"/>
    <s v="Bergulfsen"/>
    <s v="Jonas"/>
    <x v="1"/>
  </r>
  <r>
    <n v="10107"/>
    <n v="38"/>
    <n v="73.42"/>
    <n v="4"/>
    <n v="2789.96"/>
    <x v="144"/>
    <n v="215"/>
    <x v="0"/>
    <x v="1"/>
    <n v="79"/>
    <n v="-5.5799999999999983"/>
    <s v="S12_3990"/>
    <x v="16"/>
    <s v="0921-12 3555"/>
    <s v="BerguvsvÂ„gen  8"/>
    <s v="Lule"/>
    <s v="S-958 22"/>
    <s v="Sweden"/>
    <s v="Berglund"/>
    <s v="Christina"/>
    <x v="0"/>
  </r>
  <r>
    <n v="10107"/>
    <n v="38"/>
    <n v="209.88"/>
    <n v="5"/>
    <n v="7975.44"/>
    <x v="30"/>
    <n v="227"/>
    <x v="0"/>
    <x v="1"/>
    <n v="207"/>
    <n v="2.8799999999999955"/>
    <s v="S12_1108"/>
    <x v="24"/>
    <s v="86 21 3555"/>
    <s v="Smagsloget 45"/>
    <s v="Aaarhus"/>
    <n v="8200"/>
    <s v="Denmark"/>
    <s v="Ibsen"/>
    <s v="Palle"/>
    <x v="2"/>
  </r>
  <r>
    <n v="10314"/>
    <n v="38"/>
    <n v="105.27"/>
    <n v="10"/>
    <n v="4000.26"/>
    <x v="30"/>
    <n v="227"/>
    <x v="0"/>
    <x v="1"/>
    <n v="118"/>
    <n v="-12.730000000000004"/>
    <s v="S24_4048"/>
    <x v="24"/>
    <s v="86 21 3555"/>
    <s v="Smagsloget 45"/>
    <s v="Aaarhus"/>
    <n v="8200"/>
    <s v="Denmark"/>
    <s v="Ibsen"/>
    <s v="Palle"/>
    <x v="1"/>
  </r>
  <r>
    <n v="10313"/>
    <n v="38"/>
    <n v="45.45"/>
    <n v="1"/>
    <n v="1727.1"/>
    <x v="30"/>
    <n v="227"/>
    <x v="0"/>
    <x v="2"/>
    <n v="54"/>
    <n v="-8.5499999999999972"/>
    <s v="S32_2509"/>
    <x v="60"/>
    <s v="(604) 555-3392"/>
    <s v="1900 Oak St."/>
    <s v="Vancouver"/>
    <s v="V3F 2K1"/>
    <s v="Canada"/>
    <s v="Tannamuri"/>
    <s v="Yoshi"/>
    <x v="0"/>
  </r>
  <r>
    <n v="10314"/>
    <n v="38"/>
    <n v="61.51"/>
    <n v="7"/>
    <n v="2337.38"/>
    <x v="30"/>
    <n v="227"/>
    <x v="0"/>
    <x v="6"/>
    <n v="58"/>
    <n v="3.509999999999998"/>
    <s v="S50_1514"/>
    <x v="24"/>
    <s v="86 21 3555"/>
    <s v="Smagsloget 45"/>
    <s v="Aaarhus"/>
    <n v="8200"/>
    <s v="Denmark"/>
    <s v="Ibsen"/>
    <s v="Palle"/>
    <x v="0"/>
  </r>
  <r>
    <n v="10312"/>
    <n v="38"/>
    <n v="117.29"/>
    <n v="5"/>
    <n v="4457.0200000000004"/>
    <x v="162"/>
    <n v="228"/>
    <x v="0"/>
    <x v="0"/>
    <n v="104"/>
    <n v="13.290000000000006"/>
    <s v="S18_3136"/>
    <x v="12"/>
    <n v="4155551450"/>
    <s v="5677 Strong St."/>
    <s v="San Rafael"/>
    <n v="97562"/>
    <s v="USA"/>
    <s v="Nelson"/>
    <s v="Valarie"/>
    <x v="1"/>
  </r>
  <r>
    <n v="10310"/>
    <n v="38"/>
    <n v="56.94"/>
    <n v="9"/>
    <n v="2163.7199999999998"/>
    <x v="31"/>
    <n v="233"/>
    <x v="0"/>
    <x v="1"/>
    <n v="61"/>
    <n v="-4.0600000000000023"/>
    <s v="S24_3371"/>
    <x v="25"/>
    <s v="0221-5554327"/>
    <s v="Mehrheimerstr. 369"/>
    <s v="Koln"/>
    <n v="50739"/>
    <s v="Germany"/>
    <s v="Pfalzheim"/>
    <s v="Henriette"/>
    <x v="0"/>
  </r>
  <r>
    <n v="10306"/>
    <n v="38"/>
    <n v="91.81"/>
    <n v="10"/>
    <n v="3488.78"/>
    <x v="33"/>
    <n v="235"/>
    <x v="0"/>
    <x v="5"/>
    <n v="86"/>
    <n v="5.8100000000000023"/>
    <s v="S700_1938"/>
    <x v="17"/>
    <s v="(171) 555-1555"/>
    <s v="Fauntleroy Circus"/>
    <s v="Manchester"/>
    <s v="EC2 5NT"/>
    <s v="UK"/>
    <s v="Ashworth"/>
    <s v="Victoria"/>
    <x v="1"/>
  </r>
  <r>
    <n v="10107"/>
    <n v="38"/>
    <n v="175.81"/>
    <n v="13"/>
    <n v="6680.78"/>
    <x v="145"/>
    <n v="236"/>
    <x v="0"/>
    <x v="1"/>
    <n v="147"/>
    <n v="28.810000000000002"/>
    <s v="S10_4962"/>
    <x v="29"/>
    <n v="6175558555"/>
    <s v="39323 Spinnaker Dr."/>
    <s v="Cambridge"/>
    <n v="51247"/>
    <s v="USA"/>
    <s v="Hernandez"/>
    <s v="Marta"/>
    <x v="1"/>
  </r>
  <r>
    <n v="10107"/>
    <n v="38"/>
    <n v="125.61"/>
    <n v="5"/>
    <n v="4773.18"/>
    <x v="145"/>
    <n v="236"/>
    <x v="0"/>
    <x v="2"/>
    <n v="118"/>
    <n v="7.6099999999999994"/>
    <s v="S12_4473"/>
    <x v="29"/>
    <n v="6175558555"/>
    <s v="39323 Spinnaker Dr."/>
    <s v="Cambridge"/>
    <n v="51247"/>
    <s v="USA"/>
    <s v="Hernandez"/>
    <s v="Marta"/>
    <x v="1"/>
  </r>
  <r>
    <n v="10304"/>
    <n v="38"/>
    <n v="104.17"/>
    <n v="11"/>
    <n v="3958.46"/>
    <x v="34"/>
    <n v="238"/>
    <x v="0"/>
    <x v="0"/>
    <n v="99"/>
    <n v="5.1700000000000017"/>
    <s v="S18_3320"/>
    <x v="27"/>
    <s v="30.59.8555"/>
    <s v="67, avenue de l'Europe"/>
    <s v="Versailles"/>
    <n v="78000"/>
    <s v="France"/>
    <s v="Tonini"/>
    <s v="Daniel"/>
    <x v="1"/>
  </r>
  <r>
    <n v="10299"/>
    <n v="38"/>
    <n v="115.32"/>
    <n v="7"/>
    <n v="4382.16"/>
    <x v="163"/>
    <n v="250"/>
    <x v="0"/>
    <x v="4"/>
    <n v="102"/>
    <n v="13.319999999999993"/>
    <s v="S32_4485"/>
    <x v="48"/>
    <s v="90-224 8555"/>
    <s v="Keskuskatu 45"/>
    <s v="Helsinki"/>
    <n v="21240"/>
    <s v="Finland"/>
    <s v="Karttunen"/>
    <s v="Matti"/>
    <x v="1"/>
  </r>
  <r>
    <n v="10289"/>
    <n v="38"/>
    <n v="120.21"/>
    <n v="2"/>
    <n v="4567.9799999999996"/>
    <x v="182"/>
    <n v="277"/>
    <x v="0"/>
    <x v="0"/>
    <n v="102"/>
    <n v="18.209999999999994"/>
    <s v="S18_1342"/>
    <x v="44"/>
    <s v="+47 2267 3215"/>
    <s v="Drammen 121, PR 744 Sentrum"/>
    <s v="Bergen"/>
    <s v="N 5804"/>
    <s v="Norway"/>
    <s v="Oeztan"/>
    <s v="Veysel"/>
    <x v="1"/>
  </r>
  <r>
    <n v="10286"/>
    <n v="38"/>
    <n v="57.2"/>
    <n v="1"/>
    <n v="2173.6"/>
    <x v="235"/>
    <n v="282"/>
    <x v="0"/>
    <x v="4"/>
    <n v="62"/>
    <n v="-4.7999999999999972"/>
    <s v="S18_3782"/>
    <x v="58"/>
    <s v="(1) 42.34.2555"/>
    <s v="265, boulevard Charonne"/>
    <s v="Paris"/>
    <n v="75012"/>
    <s v="France"/>
    <s v="Bertrand"/>
    <s v="Marie"/>
    <x v="0"/>
  </r>
  <r>
    <n v="10285"/>
    <n v="38"/>
    <n v="59.56"/>
    <n v="3"/>
    <n v="2263.2800000000002"/>
    <x v="37"/>
    <n v="283"/>
    <x v="0"/>
    <x v="4"/>
    <n v="69"/>
    <n v="-9.4399999999999977"/>
    <s v="S24_2360"/>
    <x v="29"/>
    <n v="6175558555"/>
    <s v="39323 Spinnaker Dr."/>
    <s v="Cambridge"/>
    <n v="51247"/>
    <s v="USA"/>
    <s v="Hernandez"/>
    <s v="Marta"/>
    <x v="0"/>
  </r>
  <r>
    <n v="10282"/>
    <n v="38"/>
    <n v="113.44"/>
    <n v="12"/>
    <n v="4310.72"/>
    <x v="38"/>
    <n v="290"/>
    <x v="0"/>
    <x v="2"/>
    <n v="115"/>
    <n v="-1.5600000000000023"/>
    <s v="S50_1392"/>
    <x v="12"/>
    <n v="4155551450"/>
    <s v="5677 Strong St."/>
    <s v="San Rafael"/>
    <n v="97562"/>
    <s v="USA"/>
    <s v="Nelson"/>
    <s v="Valarie"/>
    <x v="1"/>
  </r>
  <r>
    <n v="10283"/>
    <n v="38"/>
    <n v="89.38"/>
    <n v="11"/>
    <n v="3396.44"/>
    <x v="38"/>
    <n v="290"/>
    <x v="0"/>
    <x v="5"/>
    <n v="99"/>
    <n v="-9.6200000000000045"/>
    <s v="S700_3962"/>
    <x v="30"/>
    <s v="(604) 555-4555"/>
    <s v="23 Tsawassen Blvd."/>
    <s v="Tsawassen"/>
    <s v="T2F 8M4"/>
    <s v="Canada"/>
    <s v="Lincoln"/>
    <s v="Elizabeth"/>
    <x v="1"/>
  </r>
  <r>
    <n v="10107"/>
    <n v="38"/>
    <n v="83.79"/>
    <n v="4"/>
    <n v="3184.02"/>
    <x v="41"/>
    <n v="308"/>
    <x v="0"/>
    <x v="1"/>
    <n v="79"/>
    <n v="4.7900000000000063"/>
    <s v="S12_3990"/>
    <x v="33"/>
    <n v="6175557555"/>
    <s v="7635 Spinnaker Dr."/>
    <s v="Brickhaven"/>
    <n v="58339"/>
    <s v="USA"/>
    <s v="Barajas"/>
    <s v="Miguel"/>
    <x v="1"/>
  </r>
  <r>
    <n v="10276"/>
    <n v="38"/>
    <n v="69.959999999999994"/>
    <n v="6"/>
    <n v="2658.48"/>
    <x v="41"/>
    <n v="308"/>
    <x v="0"/>
    <x v="1"/>
    <n v="80"/>
    <n v="-10.040000000000006"/>
    <s v="S18_3278"/>
    <x v="33"/>
    <n v="6175557555"/>
    <s v="7635 Spinnaker Dr."/>
    <s v="Brickhaven"/>
    <n v="58339"/>
    <s v="USA"/>
    <s v="Barajas"/>
    <s v="Miguel"/>
    <x v="0"/>
  </r>
  <r>
    <n v="10276"/>
    <n v="38"/>
    <n v="113.28"/>
    <n v="13"/>
    <n v="4304.6400000000003"/>
    <x v="41"/>
    <n v="308"/>
    <x v="0"/>
    <x v="4"/>
    <n v="102"/>
    <n v="11.280000000000001"/>
    <s v="S32_4485"/>
    <x v="33"/>
    <n v="6175557555"/>
    <s v="7635 Spinnaker Dr."/>
    <s v="Brickhaven"/>
    <n v="58339"/>
    <s v="USA"/>
    <s v="Barajas"/>
    <s v="Miguel"/>
    <x v="1"/>
  </r>
  <r>
    <n v="10275"/>
    <n v="38"/>
    <n v="45.39"/>
    <n v="13"/>
    <n v="1724.82"/>
    <x v="100"/>
    <n v="318"/>
    <x v="0"/>
    <x v="0"/>
    <n v="43"/>
    <n v="2.3900000000000006"/>
    <s v="S50_1341"/>
    <x v="4"/>
    <s v="40.67.8555"/>
    <s v="67, rue des Cinquante Otages"/>
    <s v="Nantes"/>
    <n v="44000"/>
    <s v="France"/>
    <s v="Labrune"/>
    <s v="Janine"/>
    <x v="0"/>
  </r>
  <r>
    <n v="10271"/>
    <n v="38"/>
    <n v="41.72"/>
    <n v="6"/>
    <n v="1585.36"/>
    <x v="42"/>
    <n v="321"/>
    <x v="0"/>
    <x v="1"/>
    <n v="35"/>
    <n v="6.7199999999999989"/>
    <s v="S24_2840"/>
    <x v="12"/>
    <n v="4155551450"/>
    <s v="5677 Strong St."/>
    <s v="San Rafael"/>
    <n v="97562"/>
    <s v="USA"/>
    <s v="Nelson"/>
    <s v="Valarie"/>
    <x v="0"/>
  </r>
  <r>
    <n v="10270"/>
    <n v="38"/>
    <n v="125.66"/>
    <n v="11"/>
    <n v="4775.08"/>
    <x v="102"/>
    <n v="322"/>
    <x v="0"/>
    <x v="0"/>
    <n v="104"/>
    <n v="21.659999999999997"/>
    <s v="S18_3136"/>
    <x v="6"/>
    <s v="+61 2 9495 8555"/>
    <s v="Monitor Money Building, 815 Pacific Hwy"/>
    <s v="Chatswood"/>
    <n v="2067"/>
    <s v="Australia"/>
    <s v="Huxley"/>
    <s v="Adrian"/>
    <x v="1"/>
  </r>
  <r>
    <n v="10270"/>
    <n v="38"/>
    <n v="141.66"/>
    <n v="3"/>
    <n v="5383.08"/>
    <x v="102"/>
    <n v="322"/>
    <x v="0"/>
    <x v="2"/>
    <n v="121"/>
    <n v="20.659999999999997"/>
    <s v="S18_4600"/>
    <x v="6"/>
    <s v="+61 2 9495 8555"/>
    <s v="Monitor Money Building, 815 Pacific Hwy"/>
    <s v="Chatswood"/>
    <n v="2067"/>
    <s v="Australia"/>
    <s v="Huxley"/>
    <s v="Adrian"/>
    <x v="1"/>
  </r>
  <r>
    <n v="10267"/>
    <n v="38"/>
    <n v="87.24"/>
    <n v="3"/>
    <n v="3315.12"/>
    <x v="233"/>
    <n v="334"/>
    <x v="0"/>
    <x v="1"/>
    <n v="90"/>
    <n v="-2.7600000000000051"/>
    <s v="S24_2766"/>
    <x v="42"/>
    <n v="2125557413"/>
    <s v="4092 Furth Circle"/>
    <s v="NYC"/>
    <n v="10022"/>
    <s v="USA"/>
    <s v="Young"/>
    <s v="Jeff"/>
    <x v="1"/>
  </r>
  <r>
    <n v="10252"/>
    <n v="38"/>
    <n v="87.31"/>
    <n v="3"/>
    <n v="3317.78"/>
    <x v="47"/>
    <n v="376"/>
    <x v="0"/>
    <x v="1"/>
    <n v="80"/>
    <n v="7.3100000000000023"/>
    <s v="S24_4620"/>
    <x v="35"/>
    <s v="(1) 47.55.6555"/>
    <s v="25, rue Lauriston"/>
    <s v="Paris"/>
    <n v="75016"/>
    <s v="France"/>
    <s v="Perrier"/>
    <s v="Dominique"/>
    <x v="1"/>
  </r>
  <r>
    <n v="10250"/>
    <n v="38"/>
    <n v="62.19"/>
    <n v="12"/>
    <n v="2363.2199999999998"/>
    <x v="209"/>
    <n v="391"/>
    <x v="0"/>
    <x v="3"/>
    <n v="74"/>
    <n v="-11.810000000000002"/>
    <s v="S700_4002"/>
    <x v="1"/>
    <n v="4085553659"/>
    <s v="3086 Ingle Ln."/>
    <s v="San Jose"/>
    <n v="94217"/>
    <s v="USA"/>
    <s v="Frick"/>
    <s v="Sue"/>
    <x v="0"/>
  </r>
  <r>
    <n v="10107"/>
    <n v="38"/>
    <n v="155.80000000000001"/>
    <n v="6"/>
    <n v="5920.4"/>
    <x v="104"/>
    <n v="398"/>
    <x v="0"/>
    <x v="2"/>
    <n v="136"/>
    <n v="19.800000000000011"/>
    <s v="S12_1666"/>
    <x v="64"/>
    <n v="2035559545"/>
    <s v="567 North Pendale Street"/>
    <s v="New Haven"/>
    <n v="97823"/>
    <s v="USA"/>
    <s v="Murphy"/>
    <s v="Leslie"/>
    <x v="1"/>
  </r>
  <r>
    <n v="10235"/>
    <n v="38"/>
    <n v="88.75"/>
    <n v="10"/>
    <n v="3372.5"/>
    <x v="166"/>
    <n v="428"/>
    <x v="0"/>
    <x v="3"/>
    <n v="99"/>
    <n v="-10.25"/>
    <s v="S700_2466"/>
    <x v="30"/>
    <s v="(604) 555-4555"/>
    <s v="23 Tsawassen Blvd."/>
    <s v="Tsawassen"/>
    <s v="T2F 8M4"/>
    <s v="Canada"/>
    <s v="Lincoln"/>
    <s v="Elizabeth"/>
    <x v="1"/>
  </r>
  <r>
    <n v="10226"/>
    <n v="38"/>
    <n v="109.51"/>
    <n v="4"/>
    <n v="4161.38"/>
    <x v="106"/>
    <n v="466"/>
    <x v="0"/>
    <x v="1"/>
    <n v="124"/>
    <n v="-14.489999999999995"/>
    <s v="S18_1589"/>
    <x v="66"/>
    <n v="7605558146"/>
    <s v="361 Furth Circle"/>
    <s v="San Diego"/>
    <n v="91217"/>
    <s v="USA"/>
    <s v="Thompson"/>
    <s v="Valarie"/>
    <x v="1"/>
  </r>
  <r>
    <n v="10224"/>
    <n v="38"/>
    <n v="58.44"/>
    <n v="1"/>
    <n v="2220.7199999999998"/>
    <x v="222"/>
    <n v="471"/>
    <x v="0"/>
    <x v="4"/>
    <n v="62"/>
    <n v="-3.5600000000000023"/>
    <s v="S18_3782"/>
    <x v="70"/>
    <s v="20.16.1555"/>
    <s v="184, chausse de Tournai"/>
    <s v="Lille"/>
    <n v="59000"/>
    <s v="France"/>
    <s v="Rance"/>
    <s v="Martine"/>
    <x v="0"/>
  </r>
  <r>
    <n v="10223"/>
    <n v="38"/>
    <n v="69.31"/>
    <n v="6"/>
    <n v="2633.78"/>
    <x v="54"/>
    <n v="472"/>
    <x v="0"/>
    <x v="4"/>
    <n v="76"/>
    <n v="-6.6899999999999977"/>
    <s v="S24_2000"/>
    <x v="38"/>
    <s v="03 9520 4555"/>
    <s v="636 St Kilda Road"/>
    <s v="Melbourne"/>
    <n v="3004"/>
    <s v="Australia"/>
    <s v="Ferguson"/>
    <s v="Peter"/>
    <x v="0"/>
  </r>
  <r>
    <n v="10222"/>
    <n v="38"/>
    <n v="110.19"/>
    <n v="16"/>
    <n v="4187.22"/>
    <x v="201"/>
    <n v="473"/>
    <x v="0"/>
    <x v="5"/>
    <n v="100"/>
    <n v="10.189999999999998"/>
    <s v="S700_3505"/>
    <x v="66"/>
    <n v="7605558146"/>
    <s v="361 Furth Circle"/>
    <s v="San Diego"/>
    <n v="91217"/>
    <s v="USA"/>
    <s v="Thompson"/>
    <s v="Valarie"/>
    <x v="1"/>
  </r>
  <r>
    <n v="10217"/>
    <n v="38"/>
    <n v="118.66"/>
    <n v="5"/>
    <n v="4509.08"/>
    <x v="109"/>
    <n v="488"/>
    <x v="0"/>
    <x v="2"/>
    <n v="121"/>
    <n v="-2.3400000000000034"/>
    <s v="S18_4600"/>
    <x v="0"/>
    <s v="+65 224 1555"/>
    <s v="Village Close - 106 Linden Road Sandown"/>
    <s v="Singapore"/>
    <n v="69045"/>
    <s v="Singapore"/>
    <s v="Victorino"/>
    <s v="Wendy"/>
    <x v="1"/>
  </r>
  <r>
    <n v="10213"/>
    <n v="38"/>
    <n v="94.79"/>
    <n v="1"/>
    <n v="3602.02"/>
    <x v="190"/>
    <n v="500"/>
    <x v="0"/>
    <x v="0"/>
    <n v="92"/>
    <n v="2.7900000000000063"/>
    <s v="S18_4409"/>
    <x v="68"/>
    <s v="(171) 555-7555"/>
    <s v="120 Hanover Sq."/>
    <s v="London"/>
    <s v="WA1 1DP"/>
    <s v="UK"/>
    <s v="Hardy"/>
    <s v="Thomas"/>
    <x v="1"/>
  </r>
  <r>
    <n v="10212"/>
    <n v="38"/>
    <n v="118.22"/>
    <n v="6"/>
    <n v="4492.3599999999997"/>
    <x v="57"/>
    <n v="506"/>
    <x v="0"/>
    <x v="1"/>
    <n v="124"/>
    <n v="-5.7800000000000011"/>
    <s v="S18_1589"/>
    <x v="11"/>
    <s v="(91) 555 94 44"/>
    <s v="C/ Moralzarzal, 86"/>
    <s v="Madrid"/>
    <n v="28034"/>
    <s v="Spain"/>
    <s v="Freyre"/>
    <s v="Diego"/>
    <x v="1"/>
  </r>
  <r>
    <n v="10208"/>
    <n v="38"/>
    <n v="74.67"/>
    <n v="3"/>
    <n v="2837.46"/>
    <x v="58"/>
    <n v="520"/>
    <x v="0"/>
    <x v="5"/>
    <n v="66"/>
    <n v="8.6700000000000017"/>
    <s v="S700_1138"/>
    <x v="41"/>
    <s v="78.32.5555"/>
    <s v="2, rue du Commerce"/>
    <s v="Lyon"/>
    <n v="69004"/>
    <s v="France"/>
    <s v="Saveley"/>
    <s v="Mary"/>
    <x v="0"/>
  </r>
  <r>
    <n v="10204"/>
    <n v="38"/>
    <n v="169.28"/>
    <n v="16"/>
    <n v="6432.64"/>
    <x v="59"/>
    <n v="551"/>
    <x v="0"/>
    <x v="1"/>
    <n v="142"/>
    <n v="27.28"/>
    <s v="S18_1984"/>
    <x v="42"/>
    <n v="2125557413"/>
    <s v="4092 Furth Circle"/>
    <s v="NYC"/>
    <n v="10022"/>
    <s v="USA"/>
    <s v="Young"/>
    <s v="Jeff"/>
    <x v="1"/>
  </r>
  <r>
    <n v="10199"/>
    <n v="38"/>
    <n v="82.4"/>
    <n v="3"/>
    <n v="3131.2"/>
    <x v="220"/>
    <n v="552"/>
    <x v="0"/>
    <x v="3"/>
    <n v="80"/>
    <n v="2.4000000000000057"/>
    <s v="S700_3167"/>
    <x v="87"/>
    <n v="3105553722"/>
    <s v="3675 Furth Circle"/>
    <s v="Burbank"/>
    <n v="94019"/>
    <s v="USA"/>
    <s v="Thompson"/>
    <s v="Steve"/>
    <x v="1"/>
  </r>
  <r>
    <n v="10107"/>
    <n v="38"/>
    <n v="190.32"/>
    <n v="4"/>
    <n v="7232.16"/>
    <x v="151"/>
    <n v="557"/>
    <x v="0"/>
    <x v="1"/>
    <n v="173"/>
    <n v="17.319999999999993"/>
    <s v="S12_3891"/>
    <x v="64"/>
    <n v="2035559545"/>
    <s v="567 North Pendale Street"/>
    <s v="New Haven"/>
    <n v="97823"/>
    <s v="USA"/>
    <s v="Murphy"/>
    <s v="Leslie"/>
    <x v="2"/>
  </r>
  <r>
    <n v="10107"/>
    <n v="38"/>
    <n v="129.84"/>
    <n v="8"/>
    <n v="4933.92"/>
    <x v="113"/>
    <n v="558"/>
    <x v="0"/>
    <x v="2"/>
    <n v="136"/>
    <n v="-6.1599999999999966"/>
    <s v="S12_1666"/>
    <x v="41"/>
    <s v="78.32.5555"/>
    <s v="2, rue du Commerce"/>
    <s v="Lyon"/>
    <n v="69004"/>
    <s v="France"/>
    <s v="Saveley"/>
    <s v="Mary"/>
    <x v="1"/>
  </r>
  <r>
    <n v="10192"/>
    <n v="38"/>
    <n v="130.68"/>
    <n v="8"/>
    <n v="4965.84"/>
    <x v="114"/>
    <n v="563"/>
    <x v="0"/>
    <x v="1"/>
    <n v="132"/>
    <n v="-1.3199999999999932"/>
    <s v="S18_2870"/>
    <x v="23"/>
    <n v="6035558647"/>
    <s v="2304 Long Airport Avenue"/>
    <s v="Nashua"/>
    <n v="62005"/>
    <s v="USA"/>
    <s v="Young"/>
    <s v="Valarie"/>
    <x v="1"/>
  </r>
  <r>
    <n v="10107"/>
    <n v="38"/>
    <n v="96.34"/>
    <n v="4"/>
    <n v="3660.92"/>
    <x v="192"/>
    <n v="565"/>
    <x v="0"/>
    <x v="4"/>
    <n v="118"/>
    <n v="-21.659999999999997"/>
    <s v="S10_2016"/>
    <x v="44"/>
    <s v="+47 2267 3215"/>
    <s v="Drammen 121, PR 744 Sentrum"/>
    <s v="Bergen"/>
    <s v="N 5804"/>
    <s v="Norway"/>
    <s v="Oeztan"/>
    <s v="Veysel"/>
    <x v="1"/>
  </r>
  <r>
    <n v="10182"/>
    <n v="38"/>
    <n v="61.15"/>
    <n v="9"/>
    <n v="2323.6999999999998"/>
    <x v="62"/>
    <n v="571"/>
    <x v="0"/>
    <x v="0"/>
    <n v="60"/>
    <n v="1.1499999999999986"/>
    <s v="S18_2248"/>
    <x v="12"/>
    <n v="4155551450"/>
    <s v="5677 Strong St."/>
    <s v="San Rafael"/>
    <n v="97562"/>
    <s v="USA"/>
    <s v="Nelson"/>
    <s v="Valarie"/>
    <x v="0"/>
  </r>
  <r>
    <n v="10176"/>
    <n v="38"/>
    <n v="64.44"/>
    <n v="4"/>
    <n v="2448.7199999999998"/>
    <x v="63"/>
    <n v="577"/>
    <x v="0"/>
    <x v="6"/>
    <n v="58"/>
    <n v="6.4399999999999977"/>
    <s v="S50_1514"/>
    <x v="7"/>
    <s v="0522-556555"/>
    <s v="Strada Provinciale 124"/>
    <s v="Reggio Emilia"/>
    <n v="42100"/>
    <s v="Italy"/>
    <s v="Moroni"/>
    <s v="Maurizio"/>
    <x v="0"/>
  </r>
  <r>
    <n v="10169"/>
    <n v="38"/>
    <n v="68.39"/>
    <n v="8"/>
    <n v="2598.8200000000002"/>
    <x v="64"/>
    <n v="579"/>
    <x v="0"/>
    <x v="4"/>
    <n v="62"/>
    <n v="6.3900000000000006"/>
    <s v="S18_3782"/>
    <x v="13"/>
    <s v="02 9936 8555"/>
    <s v="201 Miller Street"/>
    <s v="North Sydney"/>
    <n v="2060"/>
    <s v="Australia"/>
    <s v="O'Hara"/>
    <s v="Anna"/>
    <x v="0"/>
  </r>
  <r>
    <n v="10169"/>
    <n v="38"/>
    <n v="74.11"/>
    <n v="11"/>
    <n v="2816.18"/>
    <x v="64"/>
    <n v="579"/>
    <x v="0"/>
    <x v="4"/>
    <n v="69"/>
    <n v="5.1099999999999994"/>
    <s v="S24_2360"/>
    <x v="13"/>
    <s v="02 9936 8555"/>
    <s v="201 Miller Street"/>
    <s v="North Sydney"/>
    <n v="2060"/>
    <s v="Australia"/>
    <s v="O'Hara"/>
    <s v="Anna"/>
    <x v="0"/>
  </r>
  <r>
    <n v="10167"/>
    <n v="38"/>
    <n v="48.59"/>
    <n v="15"/>
    <n v="1846.42"/>
    <x v="66"/>
    <n v="591"/>
    <x v="5"/>
    <x v="5"/>
    <n v="54"/>
    <n v="-5.4099999999999966"/>
    <s v="S72_3212"/>
    <x v="47"/>
    <s v="0695-34 6555"/>
    <s v="?kergatan 24"/>
    <s v="Boras"/>
    <s v="S-844 67"/>
    <s v="Sweden"/>
    <s v="Larsson"/>
    <s v="Maria"/>
    <x v="0"/>
  </r>
  <r>
    <n v="10165"/>
    <n v="38"/>
    <n v="66.78"/>
    <n v="5"/>
    <n v="2537.64"/>
    <x v="188"/>
    <n v="592"/>
    <x v="0"/>
    <x v="6"/>
    <n v="58"/>
    <n v="8.7800000000000011"/>
    <s v="S50_1514"/>
    <x v="49"/>
    <s v="+65 221 7555"/>
    <s v="Bronz Sok., Bronz Apt. 3/6 Tesvikiye"/>
    <s v="Singapore"/>
    <n v="79903"/>
    <s v="Singapore"/>
    <s v="Natividad"/>
    <s v="Eric"/>
    <x v="0"/>
  </r>
  <r>
    <n v="10155"/>
    <n v="38"/>
    <n v="171.88"/>
    <n v="5"/>
    <n v="6531.44"/>
    <x v="69"/>
    <n v="608"/>
    <x v="0"/>
    <x v="3"/>
    <n v="157"/>
    <n v="14.879999999999995"/>
    <s v="S18_1662"/>
    <x v="48"/>
    <s v="90-224 8555"/>
    <s v="Keskuskatu 45"/>
    <s v="Helsinki"/>
    <n v="21240"/>
    <s v="Finland"/>
    <s v="Karttunen"/>
    <s v="Matti"/>
    <x v="1"/>
  </r>
  <r>
    <n v="10302"/>
    <n v="38"/>
    <n v="89.27"/>
    <n v="2"/>
    <n v="3392.26"/>
    <x v="69"/>
    <n v="608"/>
    <x v="0"/>
    <x v="0"/>
    <n v="92"/>
    <n v="-2.730000000000004"/>
    <s v="S18_4409"/>
    <x v="79"/>
    <s v="(171) 555-2282"/>
    <s v="Berkeley Gardens 12  Brewery"/>
    <s v="Liverpool"/>
    <s v="WX1 6LT"/>
    <s v="UK"/>
    <s v="Devon"/>
    <s v="Elizabeth"/>
    <x v="1"/>
  </r>
  <r>
    <n v="10145"/>
    <n v="38"/>
    <n v="81.36"/>
    <n v="2"/>
    <n v="3091.68"/>
    <x v="73"/>
    <n v="650"/>
    <x v="0"/>
    <x v="4"/>
    <n v="81"/>
    <n v="0.35999999999999943"/>
    <s v="S50_4713"/>
    <x v="51"/>
    <n v="6265557265"/>
    <s v="78934 Hillside Dr."/>
    <s v="Pasadena"/>
    <n v="90003"/>
    <s v="USA"/>
    <s v="Young"/>
    <s v="Julie"/>
    <x v="1"/>
  </r>
  <r>
    <n v="10142"/>
    <n v="38"/>
    <n v="85.41"/>
    <n v="4"/>
    <n v="3245.58"/>
    <x v="124"/>
    <n v="667"/>
    <x v="0"/>
    <x v="5"/>
    <n v="99"/>
    <n v="-13.590000000000003"/>
    <s v="S700_3962"/>
    <x v="12"/>
    <n v="4155551450"/>
    <s v="5677 Strong St."/>
    <s v="San Rafael"/>
    <n v="97562"/>
    <s v="USA"/>
    <s v="Nelson"/>
    <s v="Valarie"/>
    <x v="1"/>
  </r>
  <r>
    <n v="10107"/>
    <n v="38"/>
    <n v="127.1"/>
    <n v="8"/>
    <n v="4829.8"/>
    <x v="202"/>
    <n v="682"/>
    <x v="0"/>
    <x v="2"/>
    <n v="136"/>
    <n v="-8.9000000000000057"/>
    <s v="S12_1666"/>
    <x v="46"/>
    <n v="6505556809"/>
    <s v="9408 Furth Circle"/>
    <s v="Burlingame"/>
    <n v="94217"/>
    <s v="USA"/>
    <s v="Hirano"/>
    <s v="Juri"/>
    <x v="1"/>
  </r>
  <r>
    <n v="10107"/>
    <n v="38"/>
    <n v="192.87"/>
    <n v="11"/>
    <n v="7329.06"/>
    <x v="126"/>
    <n v="739"/>
    <x v="0"/>
    <x v="1"/>
    <n v="214"/>
    <n v="-21.129999999999995"/>
    <s v="S10_1949"/>
    <x v="40"/>
    <s v="(91) 555 22 82"/>
    <s v="C/ Araquil, 67"/>
    <s v="Madrid"/>
    <n v="28023"/>
    <s v="Spain"/>
    <s v="Sommer"/>
    <s v="MartÂ¡n"/>
    <x v="2"/>
  </r>
  <r>
    <n v="10107"/>
    <n v="38"/>
    <n v="101.5"/>
    <n v="10"/>
    <n v="3857"/>
    <x v="126"/>
    <n v="739"/>
    <x v="0"/>
    <x v="2"/>
    <n v="116"/>
    <n v="-14.5"/>
    <s v="S18_1097"/>
    <x v="40"/>
    <s v="(91) 555 22 82"/>
    <s v="C/ Araquil, 67"/>
    <s v="Madrid"/>
    <n v="28023"/>
    <s v="Spain"/>
    <s v="Sommer"/>
    <s v="MartÂ¡n"/>
    <x v="1"/>
  </r>
  <r>
    <n v="10126"/>
    <n v="38"/>
    <n v="82.34"/>
    <n v="16"/>
    <n v="3128.92"/>
    <x v="126"/>
    <n v="739"/>
    <x v="0"/>
    <x v="0"/>
    <n v="99"/>
    <n v="-16.659999999999997"/>
    <s v="S18_3320"/>
    <x v="40"/>
    <s v="(91) 555 22 82"/>
    <s v="C/ Araquil, 67"/>
    <s v="Madrid"/>
    <n v="28023"/>
    <s v="Spain"/>
    <s v="Sommer"/>
    <s v="MartÂ¡n"/>
    <x v="1"/>
  </r>
  <r>
    <n v="10119"/>
    <n v="38"/>
    <n v="65.77"/>
    <n v="12"/>
    <n v="2499.2600000000002"/>
    <x v="81"/>
    <n v="767"/>
    <x v="0"/>
    <x v="5"/>
    <n v="72"/>
    <n v="-6.230000000000004"/>
    <s v="S700_2610"/>
    <x v="3"/>
    <s v="6562-9555"/>
    <s v="Geislweg 14"/>
    <s v="Salzburg"/>
    <n v="5020"/>
    <s v="Austria"/>
    <s v="Pipps"/>
    <s v="Georg"/>
    <x v="0"/>
  </r>
  <r>
    <n v="10117"/>
    <n v="38"/>
    <n v="79.680000000000007"/>
    <n v="6"/>
    <n v="3027.84"/>
    <x v="128"/>
    <n v="779"/>
    <x v="0"/>
    <x v="5"/>
    <n v="86"/>
    <n v="-6.3199999999999932"/>
    <s v="S700_1938"/>
    <x v="49"/>
    <s v="+65 221 7555"/>
    <s v="Bronz Sok., Bronz Apt. 3/6 Tesvikiye"/>
    <s v="Singapore"/>
    <n v="79903"/>
    <s v="Singapore"/>
    <s v="Natividad"/>
    <s v="Eric"/>
    <x v="1"/>
  </r>
  <r>
    <n v="10109"/>
    <n v="38"/>
    <n v="116.65"/>
    <n v="3"/>
    <n v="4432.7"/>
    <x v="205"/>
    <n v="816"/>
    <x v="0"/>
    <x v="1"/>
    <n v="142"/>
    <n v="-25.349999999999994"/>
    <s v="S18_1984"/>
    <x v="18"/>
    <n v="2155559857"/>
    <s v="11328 Douglas Av."/>
    <s v="Philadelphia"/>
    <n v="71270"/>
    <s v="USA"/>
    <s v="Hernandez"/>
    <s v="Rosa"/>
    <x v="1"/>
  </r>
  <r>
    <n v="10108"/>
    <n v="38"/>
    <n v="82.39"/>
    <n v="2"/>
    <n v="3130.82"/>
    <x v="206"/>
    <n v="823"/>
    <x v="0"/>
    <x v="1"/>
    <n v="77"/>
    <n v="5.3900000000000006"/>
    <s v="S18_1889"/>
    <x v="86"/>
    <s v="+63 2 555 3587"/>
    <s v="15 McCallum Street - NatWest Center #13-03"/>
    <s v="Makati City"/>
    <s v="1227 MM"/>
    <s v="Philippines"/>
    <s v="Cruz"/>
    <s v="Arnold"/>
    <x v="1"/>
  </r>
  <r>
    <n v="10107"/>
    <n v="38"/>
    <n v="83.03"/>
    <n v="7"/>
    <n v="3155.14"/>
    <x v="83"/>
    <n v="833"/>
    <x v="0"/>
    <x v="4"/>
    <n v="76"/>
    <n v="7.0300000000000011"/>
    <s v="S24_2000"/>
    <x v="19"/>
    <n v="2125557818"/>
    <s v="897 Long Airport Avenue"/>
    <s v="NYC"/>
    <n v="10022"/>
    <s v="USA"/>
    <s v="Yu"/>
    <s v="Kwai"/>
    <x v="1"/>
  </r>
  <r>
    <n v="10105"/>
    <n v="38"/>
    <n v="113.95"/>
    <n v="13"/>
    <n v="4330.1000000000004"/>
    <x v="156"/>
    <n v="846"/>
    <x v="0"/>
    <x v="6"/>
    <n v="100"/>
    <n v="13.950000000000003"/>
    <s v="S18_3259"/>
    <x v="21"/>
    <s v="31 12 3555"/>
    <s v="Vinb'ltet 34"/>
    <s v="Kobenhavn"/>
    <n v="1734"/>
    <s v="Denmark"/>
    <s v="Petersen"/>
    <s v="Jytte"/>
    <x v="1"/>
  </r>
  <r>
    <n v="10104"/>
    <n v="38"/>
    <n v="140.75"/>
    <n v="3"/>
    <n v="5348.5"/>
    <x v="173"/>
    <n v="856"/>
    <x v="0"/>
    <x v="1"/>
    <n v="143"/>
    <n v="-2.25"/>
    <s v="S18_4027"/>
    <x v="11"/>
    <s v="(91) 555 94 44"/>
    <s v="C/ Moralzarzal, 86"/>
    <s v="Madrid"/>
    <n v="28034"/>
    <s v="Spain"/>
    <s v="Freyre"/>
    <s v="Diego"/>
    <x v="1"/>
  </r>
  <r>
    <n v="10420"/>
    <n v="39"/>
    <n v="100.87"/>
    <n v="9"/>
    <n v="3933.93"/>
    <x v="6"/>
    <n v="7"/>
    <x v="2"/>
    <x v="1"/>
    <n v="90"/>
    <n v="10.870000000000005"/>
    <s v="S24_2766"/>
    <x v="6"/>
    <s v="+61 2 9495 8555"/>
    <s v="Monitor Money Building, 815 Pacific Hwy"/>
    <s v="Chatswood"/>
    <n v="2067"/>
    <s v="Australia"/>
    <s v="Huxley"/>
    <s v="Adrian"/>
    <x v="1"/>
  </r>
  <r>
    <n v="10419"/>
    <n v="39"/>
    <n v="83.93"/>
    <n v="9"/>
    <n v="3273.27"/>
    <x v="3"/>
    <n v="19"/>
    <x v="0"/>
    <x v="1"/>
    <n v="77"/>
    <n v="6.9300000000000068"/>
    <s v="S18_1889"/>
    <x v="3"/>
    <s v="6562-9555"/>
    <s v="Geislweg 14"/>
    <s v="Salzburg"/>
    <n v="5020"/>
    <s v="Austria"/>
    <s v="Pipps"/>
    <s v="Georg"/>
    <x v="1"/>
  </r>
  <r>
    <n v="10416"/>
    <n v="39"/>
    <n v="67.2"/>
    <n v="10"/>
    <n v="2620.8000000000002"/>
    <x v="7"/>
    <n v="26"/>
    <x v="0"/>
    <x v="3"/>
    <n v="80"/>
    <n v="-12.799999999999997"/>
    <s v="S700_3167"/>
    <x v="7"/>
    <s v="0522-556555"/>
    <s v="Strada Provinciale 124"/>
    <s v="Reggio Emilia"/>
    <n v="42100"/>
    <s v="Italy"/>
    <s v="Moroni"/>
    <s v="Maurizio"/>
    <x v="0"/>
  </r>
  <r>
    <n v="10396"/>
    <n v="39"/>
    <n v="66.67"/>
    <n v="1"/>
    <n v="2600.13"/>
    <x v="175"/>
    <n v="73"/>
    <x v="0"/>
    <x v="5"/>
    <n v="66"/>
    <n v="0.67000000000000171"/>
    <s v="S700_1138"/>
    <x v="12"/>
    <n v="4155551450"/>
    <s v="5677 Strong St."/>
    <s v="San Rafael"/>
    <n v="97562"/>
    <s v="USA"/>
    <s v="Nelson"/>
    <s v="Valarie"/>
    <x v="0"/>
  </r>
  <r>
    <n v="10107"/>
    <n v="39"/>
    <n v="63.2"/>
    <n v="9"/>
    <n v="2464.8000000000002"/>
    <x v="176"/>
    <n v="87"/>
    <x v="0"/>
    <x v="2"/>
    <n v="136"/>
    <n v="-72.8"/>
    <s v="S12_1666"/>
    <x v="13"/>
    <s v="02 9936 8555"/>
    <s v="201 Miller Street"/>
    <s v="North Sydney"/>
    <n v="2060"/>
    <s v="Australia"/>
    <s v="O'Hara"/>
    <s v="Anna"/>
    <x v="0"/>
  </r>
  <r>
    <n v="10389"/>
    <n v="39"/>
    <n v="179"/>
    <n v="5"/>
    <n v="6981"/>
    <x v="85"/>
    <n v="93"/>
    <x v="0"/>
    <x v="4"/>
    <n v="60"/>
    <n v="119"/>
    <s v="S18_2625"/>
    <x v="47"/>
    <s v="0695-34 6555"/>
    <s v="?kergatan 24"/>
    <s v="Boras"/>
    <s v="S-844 67"/>
    <s v="Sweden"/>
    <s v="Larsson"/>
    <s v="Maria"/>
    <x v="1"/>
  </r>
  <r>
    <n v="10386"/>
    <n v="39"/>
    <n v="55.96"/>
    <n v="1"/>
    <n v="2182.44"/>
    <x v="86"/>
    <n v="95"/>
    <x v="4"/>
    <x v="3"/>
    <n v="68"/>
    <n v="-12.04"/>
    <s v="S24_2841"/>
    <x v="11"/>
    <s v="(91) 555 94 44"/>
    <s v="C/ Moralzarzal, 86"/>
    <s v="Madrid"/>
    <n v="28034"/>
    <s v="Spain"/>
    <s v="Freyre"/>
    <s v="Diego"/>
    <x v="0"/>
  </r>
  <r>
    <n v="10382"/>
    <n v="39"/>
    <n v="125.4"/>
    <n v="1"/>
    <n v="4890.6000000000004"/>
    <x v="12"/>
    <n v="110"/>
    <x v="0"/>
    <x v="2"/>
    <n v="121"/>
    <n v="4.4000000000000057"/>
    <s v="S18_4600"/>
    <x v="12"/>
    <n v="4155551450"/>
    <s v="5677 Strong St."/>
    <s v="San Rafael"/>
    <n v="97562"/>
    <s v="USA"/>
    <s v="Nelson"/>
    <s v="Valarie"/>
    <x v="1"/>
  </r>
  <r>
    <n v="10382"/>
    <n v="39"/>
    <n v="200.7"/>
    <n v="2"/>
    <n v="7827.3"/>
    <x v="12"/>
    <n v="110"/>
    <x v="0"/>
    <x v="0"/>
    <n v="50"/>
    <n v="150.69999999999999"/>
    <s v="S18_4668"/>
    <x v="12"/>
    <n v="4155551450"/>
    <s v="5677 Strong St."/>
    <s v="San Rafael"/>
    <n v="97562"/>
    <s v="USA"/>
    <s v="Nelson"/>
    <s v="Valarie"/>
    <x v="2"/>
  </r>
  <r>
    <n v="10379"/>
    <n v="39"/>
    <n v="138.44999999999999"/>
    <n v="2"/>
    <n v="5399.55"/>
    <x v="136"/>
    <n v="117"/>
    <x v="0"/>
    <x v="0"/>
    <n v="170"/>
    <n v="-31.550000000000011"/>
    <s v="S18_1749"/>
    <x v="11"/>
    <s v="(91) 555 94 44"/>
    <s v="C/ Moralzarzal, 86"/>
    <s v="Madrid"/>
    <n v="28034"/>
    <s v="Spain"/>
    <s v="Freyre"/>
    <s v="Diego"/>
    <x v="1"/>
  </r>
  <r>
    <n v="10377"/>
    <n v="39"/>
    <n v="186.27"/>
    <n v="3"/>
    <n v="7264.53"/>
    <x v="177"/>
    <n v="118"/>
    <x v="0"/>
    <x v="1"/>
    <n v="169"/>
    <n v="17.27000000000001"/>
    <s v="S18_3232"/>
    <x v="48"/>
    <s v="90-224 8555"/>
    <s v="Keskuskatu 45"/>
    <s v="Helsinki"/>
    <n v="21240"/>
    <s v="Finland"/>
    <s v="Karttunen"/>
    <s v="Matti"/>
    <x v="2"/>
  </r>
  <r>
    <n v="10107"/>
    <n v="39"/>
    <n v="135.59"/>
    <n v="5"/>
    <n v="5288.01"/>
    <x v="137"/>
    <n v="125"/>
    <x v="0"/>
    <x v="4"/>
    <n v="118"/>
    <n v="17.590000000000003"/>
    <s v="S10_2016"/>
    <x v="76"/>
    <s v="61-7-3844-6555"/>
    <s v="31 Duncan St. West End"/>
    <s v="South Brisbane"/>
    <n v="4101"/>
    <s v="Australia"/>
    <s v="Calaghan"/>
    <s v="Tony"/>
    <x v="1"/>
  </r>
  <r>
    <n v="10107"/>
    <n v="39"/>
    <n v="103.75"/>
    <n v="3"/>
    <n v="4046.25"/>
    <x v="138"/>
    <n v="126"/>
    <x v="0"/>
    <x v="1"/>
    <n v="136"/>
    <n v="-32.25"/>
    <s v="S10_4757"/>
    <x v="37"/>
    <s v="981-443655"/>
    <s v="Torikatu 38"/>
    <s v="Oulu"/>
    <n v="90110"/>
    <s v="Finland"/>
    <s v="Koskitalo"/>
    <s v="Pirkko"/>
    <x v="1"/>
  </r>
  <r>
    <n v="10373"/>
    <n v="39"/>
    <n v="73"/>
    <n v="13"/>
    <n v="2847"/>
    <x v="138"/>
    <n v="126"/>
    <x v="0"/>
    <x v="3"/>
    <n v="68"/>
    <n v="5"/>
    <s v="S24_3949"/>
    <x v="37"/>
    <s v="981-443655"/>
    <s v="Torikatu 38"/>
    <s v="Oulu"/>
    <n v="90110"/>
    <s v="Finland"/>
    <s v="Koskitalo"/>
    <s v="Pirkko"/>
    <x v="0"/>
  </r>
  <r>
    <n v="10107"/>
    <n v="39"/>
    <n v="98"/>
    <n v="1"/>
    <n v="3822"/>
    <x v="18"/>
    <n v="178"/>
    <x v="0"/>
    <x v="2"/>
    <n v="116"/>
    <n v="-18"/>
    <s v="S18_1097"/>
    <x v="12"/>
    <n v="4155551450"/>
    <s v="5677 Strong St."/>
    <s v="San Rafael"/>
    <n v="97562"/>
    <s v="USA"/>
    <s v="Nelson"/>
    <s v="Valarie"/>
    <x v="1"/>
  </r>
  <r>
    <n v="10353"/>
    <n v="39"/>
    <n v="129.33000000000001"/>
    <n v="9"/>
    <n v="5043.87"/>
    <x v="208"/>
    <n v="184"/>
    <x v="0"/>
    <x v="3"/>
    <n v="91"/>
    <n v="38.330000000000013"/>
    <s v="S700_1691"/>
    <x v="72"/>
    <n v="2035554407"/>
    <s v="2440 Pompton St."/>
    <s v="Glendale"/>
    <n v="97561"/>
    <s v="USA"/>
    <s v="Lewis"/>
    <s v="Dan"/>
    <x v="1"/>
  </r>
  <r>
    <n v="10351"/>
    <n v="39"/>
    <n v="99.52"/>
    <n v="1"/>
    <n v="3881.28"/>
    <x v="19"/>
    <n v="185"/>
    <x v="0"/>
    <x v="3"/>
    <n v="157"/>
    <n v="-57.480000000000004"/>
    <s v="S18_1662"/>
    <x v="14"/>
    <s v="(171) 555-0297"/>
    <s v="35 King George"/>
    <s v="London"/>
    <s v="WX3 6FW"/>
    <s v="UK"/>
    <s v="Brown"/>
    <s v="Ann"/>
    <x v="1"/>
  </r>
  <r>
    <n v="10342"/>
    <n v="39"/>
    <n v="40.4"/>
    <n v="9"/>
    <n v="1575.6"/>
    <x v="143"/>
    <n v="194"/>
    <x v="0"/>
    <x v="1"/>
    <n v="37"/>
    <n v="3.3999999999999986"/>
    <s v="S24_2972"/>
    <x v="38"/>
    <s v="03 9520 4555"/>
    <s v="636 St Kilda Road"/>
    <s v="Melbourne"/>
    <n v="3004"/>
    <s v="Australia"/>
    <s v="Ferguson"/>
    <s v="Peter"/>
    <x v="0"/>
  </r>
  <r>
    <n v="10340"/>
    <n v="39"/>
    <n v="59.16"/>
    <n v="3"/>
    <n v="2307.2399999999998"/>
    <x v="143"/>
    <n v="194"/>
    <x v="0"/>
    <x v="0"/>
    <n v="68"/>
    <n v="-8.8400000000000034"/>
    <s v="S32_4289"/>
    <x v="80"/>
    <s v="(93) 203 4555"/>
    <s v="Rambla de CataluÂ¤a, 23"/>
    <s v="Barcelona"/>
    <n v="8022"/>
    <s v="Spain"/>
    <s v="Saavedra"/>
    <s v="Eduardo"/>
    <x v="0"/>
  </r>
  <r>
    <n v="10107"/>
    <n v="39"/>
    <n v="76.67"/>
    <n v="3"/>
    <n v="2990.13"/>
    <x v="92"/>
    <n v="195"/>
    <x v="0"/>
    <x v="4"/>
    <n v="193"/>
    <n v="-116.33"/>
    <s v="S10_4698"/>
    <x v="8"/>
    <s v="+81 3 3584 0555"/>
    <s v="2-2-8 Roppongi"/>
    <s v="Minato-ku"/>
    <s v="106-0032"/>
    <s v="Japan"/>
    <s v="Shimamura"/>
    <s v="Akiko"/>
    <x v="0"/>
  </r>
  <r>
    <n v="10332"/>
    <n v="39"/>
    <n v="86.72"/>
    <n v="7"/>
    <n v="3382.08"/>
    <x v="23"/>
    <n v="201"/>
    <x v="0"/>
    <x v="1"/>
    <n v="90"/>
    <n v="-3.2800000000000011"/>
    <s v="S24_2766"/>
    <x v="17"/>
    <s v="(171) 555-1555"/>
    <s v="Fauntleroy Circus"/>
    <s v="Manchester"/>
    <s v="EC2 5NT"/>
    <s v="UK"/>
    <s v="Ashworth"/>
    <s v="Victoria"/>
    <x v="1"/>
  </r>
  <r>
    <n v="10107"/>
    <n v="39"/>
    <n v="64.739999999999995"/>
    <n v="15"/>
    <n v="2524.86"/>
    <x v="24"/>
    <n v="203"/>
    <x v="0"/>
    <x v="1"/>
    <n v="115"/>
    <n v="-50.260000000000005"/>
    <s v="S12_4675"/>
    <x v="19"/>
    <n v="2125557818"/>
    <s v="897 Long Airport Avenue"/>
    <s v="NYC"/>
    <n v="10022"/>
    <s v="USA"/>
    <s v="Yu"/>
    <s v="Kwai"/>
    <x v="0"/>
  </r>
  <r>
    <n v="10328"/>
    <n v="39"/>
    <n v="85.87"/>
    <n v="12"/>
    <n v="3348.93"/>
    <x v="25"/>
    <n v="206"/>
    <x v="0"/>
    <x v="3"/>
    <n v="74"/>
    <n v="11.870000000000005"/>
    <s v="S700_4002"/>
    <x v="20"/>
    <s v="035-640555"/>
    <s v="Via Ludovico il Moro 22"/>
    <s v="Bergamo"/>
    <n v="24100"/>
    <s v="Italy"/>
    <s v="Rovelli"/>
    <s v="Giovanni"/>
    <x v="1"/>
  </r>
  <r>
    <n v="10326"/>
    <n v="39"/>
    <n v="60"/>
    <n v="1"/>
    <n v="2340"/>
    <x v="27"/>
    <n v="209"/>
    <x v="0"/>
    <x v="5"/>
    <n v="66"/>
    <n v="-6"/>
    <s v="S700_1138"/>
    <x v="16"/>
    <s v="0921-12 3555"/>
    <s v="BerguvsvÂ„gen  8"/>
    <s v="Lule"/>
    <s v="S-958 22"/>
    <s v="Sweden"/>
    <s v="Berglund"/>
    <s v="Christina"/>
    <x v="0"/>
  </r>
  <r>
    <n v="10321"/>
    <n v="39"/>
    <n v="84.75"/>
    <n v="2"/>
    <n v="3305.25"/>
    <x v="29"/>
    <n v="214"/>
    <x v="0"/>
    <x v="1"/>
    <n v="85"/>
    <n v="-0.25"/>
    <s v="S24_3191"/>
    <x v="55"/>
    <n v="5085552555"/>
    <s v="1785 First Street"/>
    <s v="New Bedford"/>
    <n v="50553"/>
    <s v="USA"/>
    <s v="Benitez"/>
    <s v="Violeta"/>
    <x v="1"/>
  </r>
  <r>
    <n v="10348"/>
    <n v="39"/>
    <n v="50.31"/>
    <n v="2"/>
    <n v="1962.09"/>
    <x v="95"/>
    <n v="217"/>
    <x v="0"/>
    <x v="0"/>
    <n v="97"/>
    <n v="-46.69"/>
    <s v="S24_4258"/>
    <x v="40"/>
    <s v="(91) 555 22 82"/>
    <s v="C/ Araquil, 67"/>
    <s v="Madrid"/>
    <n v="28023"/>
    <s v="Spain"/>
    <s v="Sommer"/>
    <s v="MartÂ¡n"/>
    <x v="0"/>
  </r>
  <r>
    <n v="10314"/>
    <n v="39"/>
    <n v="37.130000000000003"/>
    <n v="15"/>
    <n v="1448.07"/>
    <x v="30"/>
    <n v="227"/>
    <x v="0"/>
    <x v="1"/>
    <n v="35"/>
    <n v="2.1300000000000026"/>
    <s v="S24_2840"/>
    <x v="24"/>
    <s v="86 21 3555"/>
    <s v="Smagsloget 45"/>
    <s v="Aaarhus"/>
    <n v="8200"/>
    <s v="Denmark"/>
    <s v="Ibsen"/>
    <s v="Palle"/>
    <x v="0"/>
  </r>
  <r>
    <n v="10312"/>
    <n v="39"/>
    <n v="56.85"/>
    <n v="1"/>
    <n v="2217.15"/>
    <x v="162"/>
    <n v="228"/>
    <x v="0"/>
    <x v="0"/>
    <n v="50"/>
    <n v="6.8500000000000014"/>
    <s v="S18_4668"/>
    <x v="12"/>
    <n v="4155551450"/>
    <s v="5677 Strong St."/>
    <s v="San Rafael"/>
    <n v="97562"/>
    <s v="USA"/>
    <s v="Nelson"/>
    <s v="Valarie"/>
    <x v="0"/>
  </r>
  <r>
    <n v="10312"/>
    <n v="39"/>
    <n v="29.54"/>
    <n v="13"/>
    <n v="1152.06"/>
    <x v="162"/>
    <n v="228"/>
    <x v="0"/>
    <x v="0"/>
    <n v="33"/>
    <n v="-3.4600000000000009"/>
    <s v="S24_1937"/>
    <x v="12"/>
    <n v="4155551450"/>
    <s v="5677 Strong St."/>
    <s v="San Rafael"/>
    <n v="97562"/>
    <s v="USA"/>
    <s v="Nelson"/>
    <s v="Valarie"/>
    <x v="0"/>
  </r>
  <r>
    <n v="10308"/>
    <n v="39"/>
    <n v="68.11"/>
    <n v="15"/>
    <n v="2656.29"/>
    <x v="32"/>
    <n v="234"/>
    <x v="0"/>
    <x v="3"/>
    <n v="74"/>
    <n v="-5.8900000000000006"/>
    <s v="S700_4002"/>
    <x v="26"/>
    <n v="9145554562"/>
    <s v="3758 North Pendale Street"/>
    <s v="White Plains"/>
    <n v="24067"/>
    <s v="USA"/>
    <s v="Frick"/>
    <s v="Steve"/>
    <x v="0"/>
  </r>
  <r>
    <n v="10307"/>
    <n v="39"/>
    <n v="189.23"/>
    <n v="1"/>
    <n v="7379.97"/>
    <x v="33"/>
    <n v="235"/>
    <x v="0"/>
    <x v="3"/>
    <n v="157"/>
    <n v="32.22999999999999"/>
    <s v="S18_1662"/>
    <x v="69"/>
    <n v="2155554695"/>
    <s v="782 First Street"/>
    <s v="Philadelphia"/>
    <n v="71270"/>
    <s v="USA"/>
    <s v="Cervantes"/>
    <s v="Francisca"/>
    <x v="2"/>
  </r>
  <r>
    <n v="10306"/>
    <n v="39"/>
    <n v="90.4"/>
    <n v="8"/>
    <n v="3525.6"/>
    <x v="33"/>
    <n v="235"/>
    <x v="0"/>
    <x v="0"/>
    <n v="87"/>
    <n v="3.4000000000000057"/>
    <s v="S18_4522"/>
    <x v="17"/>
    <s v="(171) 555-1555"/>
    <s v="Fauntleroy Circus"/>
    <s v="Manchester"/>
    <s v="EC2 5NT"/>
    <s v="UK"/>
    <s v="Ashworth"/>
    <s v="Victoria"/>
    <x v="1"/>
  </r>
  <r>
    <n v="10107"/>
    <n v="39"/>
    <n v="164"/>
    <n v="3"/>
    <n v="6396"/>
    <x v="34"/>
    <n v="238"/>
    <x v="0"/>
    <x v="2"/>
    <n v="136"/>
    <n v="28"/>
    <s v="S12_1666"/>
    <x v="27"/>
    <s v="30.59.8555"/>
    <s v="67, avenue de l'Europe"/>
    <s v="Versailles"/>
    <n v="78000"/>
    <s v="France"/>
    <s v="Tonini"/>
    <s v="Daniel"/>
    <x v="1"/>
  </r>
  <r>
    <n v="10299"/>
    <n v="39"/>
    <n v="55.95"/>
    <n v="3"/>
    <n v="2182.0500000000002"/>
    <x v="163"/>
    <n v="250"/>
    <x v="0"/>
    <x v="4"/>
    <n v="62"/>
    <n v="-6.0499999999999972"/>
    <s v="S18_3782"/>
    <x v="48"/>
    <s v="90-224 8555"/>
    <s v="Keskuskatu 45"/>
    <s v="Helsinki"/>
    <n v="21240"/>
    <s v="Finland"/>
    <s v="Karttunen"/>
    <s v="Matti"/>
    <x v="0"/>
  </r>
  <r>
    <n v="10107"/>
    <n v="39"/>
    <n v="96.34"/>
    <n v="1"/>
    <n v="3757.26"/>
    <x v="226"/>
    <n v="253"/>
    <x v="0"/>
    <x v="4"/>
    <n v="118"/>
    <n v="-21.659999999999997"/>
    <s v="S10_2016"/>
    <x v="85"/>
    <s v="40.32.2555"/>
    <s v="54, rue Royale"/>
    <s v="Nantes"/>
    <n v="44000"/>
    <s v="France"/>
    <s v="Schmitt"/>
    <s v="Carine"/>
    <x v="1"/>
  </r>
  <r>
    <n v="10292"/>
    <n v="39"/>
    <n v="30.06"/>
    <n v="9"/>
    <n v="1172.3399999999999"/>
    <x v="98"/>
    <n v="272"/>
    <x v="0"/>
    <x v="1"/>
    <n v="35"/>
    <n v="-4.9400000000000013"/>
    <s v="S24_2840"/>
    <x v="19"/>
    <n v="2125557818"/>
    <s v="897 Long Airport Avenue"/>
    <s v="NYC"/>
    <n v="10022"/>
    <s v="USA"/>
    <s v="Yu"/>
    <s v="Kwai"/>
    <x v="0"/>
  </r>
  <r>
    <n v="10285"/>
    <n v="39"/>
    <n v="70.08"/>
    <n v="11"/>
    <n v="2733.12"/>
    <x v="37"/>
    <n v="283"/>
    <x v="0"/>
    <x v="4"/>
    <n v="76"/>
    <n v="-5.9200000000000017"/>
    <s v="S24_2000"/>
    <x v="29"/>
    <n v="6175558555"/>
    <s v="39323 Spinnaker Dr."/>
    <s v="Cambridge"/>
    <n v="51247"/>
    <s v="USA"/>
    <s v="Hernandez"/>
    <s v="Marta"/>
    <x v="0"/>
  </r>
  <r>
    <n v="10285"/>
    <n v="39"/>
    <n v="78.92"/>
    <n v="2"/>
    <n v="3077.88"/>
    <x v="37"/>
    <n v="283"/>
    <x v="0"/>
    <x v="4"/>
    <n v="81"/>
    <n v="-2.0799999999999983"/>
    <s v="S50_4713"/>
    <x v="29"/>
    <n v="6175558555"/>
    <s v="39323 Spinnaker Dr."/>
    <s v="Cambridge"/>
    <n v="51247"/>
    <s v="USA"/>
    <s v="Hernandez"/>
    <s v="Marta"/>
    <x v="1"/>
  </r>
  <r>
    <n v="10284"/>
    <n v="39"/>
    <n v="71.67"/>
    <n v="13"/>
    <n v="2795.13"/>
    <x v="99"/>
    <n v="289"/>
    <x v="0"/>
    <x v="0"/>
    <n v="65"/>
    <n v="6.6700000000000017"/>
    <s v="S24_3420"/>
    <x v="63"/>
    <s v="+47 2212 1555"/>
    <s v="Drammensveien 126 A, PB 744 Sentrum"/>
    <s v="Oslo"/>
    <s v="N 0106"/>
    <s v="Norway"/>
    <s v="Klaeboe"/>
    <s v="Jan"/>
    <x v="0"/>
  </r>
  <r>
    <n v="10282"/>
    <n v="39"/>
    <n v="123.01"/>
    <n v="10"/>
    <n v="4797.3900000000003"/>
    <x v="38"/>
    <n v="290"/>
    <x v="0"/>
    <x v="1"/>
    <n v="118"/>
    <n v="5.0100000000000051"/>
    <s v="S24_4048"/>
    <x v="12"/>
    <n v="4155551450"/>
    <s v="5677 Strong St."/>
    <s v="San Rafael"/>
    <n v="97562"/>
    <s v="USA"/>
    <s v="Nelson"/>
    <s v="Valarie"/>
    <x v="1"/>
  </r>
  <r>
    <n v="10278"/>
    <n v="39"/>
    <n v="110.88"/>
    <n v="3"/>
    <n v="4324.32"/>
    <x v="165"/>
    <n v="304"/>
    <x v="0"/>
    <x v="1"/>
    <n v="132"/>
    <n v="-21.120000000000005"/>
    <s v="S18_2870"/>
    <x v="73"/>
    <n v="7025551838"/>
    <s v="8489 Strong St."/>
    <s v="Las Vegas"/>
    <n v="83030"/>
    <s v="USA"/>
    <s v="King"/>
    <s v="Sue"/>
    <x v="1"/>
  </r>
  <r>
    <n v="10275"/>
    <n v="39"/>
    <n v="114.68"/>
    <n v="16"/>
    <n v="4472.5200000000004"/>
    <x v="100"/>
    <n v="318"/>
    <x v="0"/>
    <x v="3"/>
    <n v="99"/>
    <n v="15.680000000000007"/>
    <s v="S700_2466"/>
    <x v="4"/>
    <s v="40.67.8555"/>
    <s v="67, rue des Cinquante Otages"/>
    <s v="Nantes"/>
    <n v="44000"/>
    <s v="France"/>
    <s v="Labrune"/>
    <s v="Janine"/>
    <x v="1"/>
  </r>
  <r>
    <n v="10107"/>
    <n v="39"/>
    <n v="204.16"/>
    <n v="1"/>
    <n v="7962.24"/>
    <x v="42"/>
    <n v="321"/>
    <x v="0"/>
    <x v="1"/>
    <n v="173"/>
    <n v="31.159999999999997"/>
    <s v="S12_3891"/>
    <x v="31"/>
    <n v="2155551555"/>
    <s v="7586 Pompton St."/>
    <s v="Allentown"/>
    <n v="70267"/>
    <s v="USA"/>
    <s v="Yu"/>
    <s v="Kyung"/>
    <x v="2"/>
  </r>
  <r>
    <n v="10253"/>
    <n v="39"/>
    <n v="132"/>
    <n v="8"/>
    <n v="5148"/>
    <x v="146"/>
    <n v="370"/>
    <x v="5"/>
    <x v="1"/>
    <n v="140"/>
    <n v="-8"/>
    <s v="S24_3856"/>
    <x v="79"/>
    <s v="(171) 555-2282"/>
    <s v="Berkeley Gardens 12  Brewery"/>
    <s v="Liverpool"/>
    <s v="WX1 6LT"/>
    <s v="UK"/>
    <s v="Devon"/>
    <s v="Elizabeth"/>
    <x v="1"/>
  </r>
  <r>
    <n v="10244"/>
    <n v="39"/>
    <n v="45.25"/>
    <n v="9"/>
    <n v="1764.75"/>
    <x v="50"/>
    <n v="401"/>
    <x v="0"/>
    <x v="0"/>
    <n v="44"/>
    <n v="1.25"/>
    <s v="S24_2022"/>
    <x v="11"/>
    <s v="(91) 555 94 44"/>
    <s v="C/ Moralzarzal, 86"/>
    <s v="Madrid"/>
    <n v="28034"/>
    <s v="Spain"/>
    <s v="Freyre"/>
    <s v="Diego"/>
    <x v="0"/>
  </r>
  <r>
    <n v="10107"/>
    <n v="39"/>
    <n v="180.1"/>
    <n v="9"/>
    <n v="7023.9"/>
    <x v="53"/>
    <n v="425"/>
    <x v="0"/>
    <x v="4"/>
    <n v="193"/>
    <n v="-12.900000000000006"/>
    <s v="S10_4698"/>
    <x v="22"/>
    <n v="2125551500"/>
    <s v="2678 Kingston Rd."/>
    <s v="NYC"/>
    <n v="10022"/>
    <s v="USA"/>
    <s v="Frick"/>
    <s v="Michael"/>
    <x v="2"/>
  </r>
  <r>
    <n v="10229"/>
    <n v="39"/>
    <n v="40.25"/>
    <n v="14"/>
    <n v="1569.75"/>
    <x v="150"/>
    <n v="450"/>
    <x v="0"/>
    <x v="0"/>
    <n v="50"/>
    <n v="-9.75"/>
    <s v="S18_4668"/>
    <x v="12"/>
    <n v="4155551450"/>
    <s v="5677 Strong St."/>
    <s v="San Rafael"/>
    <n v="97562"/>
    <s v="USA"/>
    <s v="Nelson"/>
    <s v="Valarie"/>
    <x v="0"/>
  </r>
  <r>
    <n v="10221"/>
    <n v="39"/>
    <n v="89.53"/>
    <n v="2"/>
    <n v="3491.67"/>
    <x v="167"/>
    <n v="474"/>
    <x v="0"/>
    <x v="0"/>
    <n v="87"/>
    <n v="2.5300000000000011"/>
    <s v="S18_4522"/>
    <x v="2"/>
    <s v="(02) 5554 67"/>
    <s v="Rue Joseph-Bens 532"/>
    <s v="Bruxelles"/>
    <s v="B-1180"/>
    <s v="Belgium"/>
    <s v="Dewey"/>
    <s v="Catherine"/>
    <x v="1"/>
  </r>
  <r>
    <n v="10217"/>
    <n v="39"/>
    <n v="62.05"/>
    <n v="7"/>
    <n v="2419.9499999999998"/>
    <x v="109"/>
    <n v="488"/>
    <x v="0"/>
    <x v="2"/>
    <n v="64"/>
    <n v="-1.9500000000000028"/>
    <s v="S32_3522"/>
    <x v="0"/>
    <s v="+65 224 1555"/>
    <s v="Village Close - 106 Linden Road Sandown"/>
    <s v="Singapore"/>
    <n v="69045"/>
    <s v="Singapore"/>
    <s v="Victorino"/>
    <s v="Wendy"/>
    <x v="0"/>
  </r>
  <r>
    <n v="10215"/>
    <n v="39"/>
    <n v="90.57"/>
    <n v="7"/>
    <n v="3532.23"/>
    <x v="210"/>
    <n v="493"/>
    <x v="0"/>
    <x v="0"/>
    <n v="97"/>
    <n v="-6.4300000000000068"/>
    <s v="S24_4258"/>
    <x v="87"/>
    <n v="3105553722"/>
    <s v="3675 Furth Circle"/>
    <s v="Burbank"/>
    <n v="94019"/>
    <s v="USA"/>
    <s v="Thompson"/>
    <s v="Steve"/>
    <x v="1"/>
  </r>
  <r>
    <n v="10107"/>
    <n v="39"/>
    <n v="126.84"/>
    <n v="16"/>
    <n v="4946.76"/>
    <x v="57"/>
    <n v="506"/>
    <x v="0"/>
    <x v="1"/>
    <n v="117"/>
    <n v="9.8400000000000034"/>
    <s v="S12_3380"/>
    <x v="11"/>
    <s v="(91) 555 94 44"/>
    <s v="C/ Moralzarzal, 86"/>
    <s v="Madrid"/>
    <n v="28034"/>
    <s v="Spain"/>
    <s v="Freyre"/>
    <s v="Diego"/>
    <x v="1"/>
  </r>
  <r>
    <n v="10210"/>
    <n v="39"/>
    <n v="59.16"/>
    <n v="10"/>
    <n v="2307.2399999999998"/>
    <x v="111"/>
    <n v="510"/>
    <x v="0"/>
    <x v="0"/>
    <n v="68"/>
    <n v="-8.8400000000000034"/>
    <s v="S32_4289"/>
    <x v="67"/>
    <s v="+81 06 6342 5555"/>
    <s v="Dojima Avanza 4F, 1-6-20 Dojima, Kita-ku"/>
    <s v="Osaka"/>
    <s v="530-0003"/>
    <s v="Japan"/>
    <s v="Kentary"/>
    <s v="Mory"/>
    <x v="0"/>
  </r>
  <r>
    <n v="10204"/>
    <n v="39"/>
    <n v="33.229999999999997"/>
    <n v="2"/>
    <n v="1295.97"/>
    <x v="59"/>
    <n v="551"/>
    <x v="0"/>
    <x v="0"/>
    <n v="41"/>
    <n v="-7.7700000000000031"/>
    <s v="S24_3969"/>
    <x v="42"/>
    <n v="2125557413"/>
    <s v="4092 Furth Circle"/>
    <s v="NYC"/>
    <n v="10022"/>
    <s v="USA"/>
    <s v="Young"/>
    <s v="Jeff"/>
    <x v="0"/>
  </r>
  <r>
    <n v="10194"/>
    <n v="39"/>
    <n v="54.94"/>
    <n v="7"/>
    <n v="2142.66"/>
    <x v="113"/>
    <n v="558"/>
    <x v="0"/>
    <x v="2"/>
    <n v="64"/>
    <n v="-9.0600000000000023"/>
    <s v="S32_3522"/>
    <x v="41"/>
    <s v="78.32.5555"/>
    <s v="2, rue du Commerce"/>
    <s v="Lyon"/>
    <n v="69004"/>
    <s v="France"/>
    <s v="Saveley"/>
    <s v="Mary"/>
    <x v="0"/>
  </r>
  <r>
    <n v="10185"/>
    <n v="39"/>
    <n v="130.69"/>
    <n v="16"/>
    <n v="5096.91"/>
    <x v="61"/>
    <n v="569"/>
    <x v="0"/>
    <x v="1"/>
    <n v="143"/>
    <n v="-12.310000000000002"/>
    <s v="S18_4027"/>
    <x v="43"/>
    <n v="5085559555"/>
    <s v="4575 Hillside Dr."/>
    <s v="New Bedford"/>
    <n v="50553"/>
    <s v="USA"/>
    <s v="Tam"/>
    <s v="Wing C"/>
    <x v="1"/>
  </r>
  <r>
    <n v="10185"/>
    <n v="39"/>
    <n v="57.82"/>
    <n v="1"/>
    <n v="2254.98"/>
    <x v="61"/>
    <n v="569"/>
    <x v="0"/>
    <x v="5"/>
    <n v="72"/>
    <n v="-14.18"/>
    <s v="S700_2610"/>
    <x v="43"/>
    <n v="5085559555"/>
    <s v="4575 Hillside Dr."/>
    <s v="New Bedford"/>
    <n v="50553"/>
    <s v="USA"/>
    <s v="Tam"/>
    <s v="Wing C"/>
    <x v="0"/>
  </r>
  <r>
    <n v="10183"/>
    <n v="39"/>
    <n v="68.08"/>
    <n v="11"/>
    <n v="2655.12"/>
    <x v="115"/>
    <n v="570"/>
    <x v="0"/>
    <x v="0"/>
    <n v="62"/>
    <n v="6.0799999999999983"/>
    <s v="S18_2957"/>
    <x v="69"/>
    <n v="2155554695"/>
    <s v="782 First Street"/>
    <s v="Philadelphia"/>
    <n v="71270"/>
    <s v="USA"/>
    <s v="Cervantes"/>
    <s v="Francisca"/>
    <x v="0"/>
  </r>
  <r>
    <n v="10181"/>
    <n v="39"/>
    <n v="148.34"/>
    <n v="4"/>
    <n v="5785.26"/>
    <x v="62"/>
    <n v="571"/>
    <x v="0"/>
    <x v="1"/>
    <n v="141"/>
    <n v="7.3400000000000034"/>
    <s v="S18_3685"/>
    <x v="44"/>
    <s v="+47 2267 3215"/>
    <s v="Drammen 121, PR 744 Sentrum"/>
    <s v="Bergen"/>
    <s v="N 5804"/>
    <s v="Norway"/>
    <s v="Oeztan"/>
    <s v="Veysel"/>
    <x v="1"/>
  </r>
  <r>
    <n v="10182"/>
    <n v="39"/>
    <n v="36.840000000000003"/>
    <n v="6"/>
    <n v="1436.76"/>
    <x v="62"/>
    <n v="571"/>
    <x v="0"/>
    <x v="0"/>
    <n v="33"/>
    <n v="3.8400000000000034"/>
    <s v="S24_1937"/>
    <x v="12"/>
    <n v="4155551450"/>
    <s v="5677 Strong St."/>
    <s v="San Rafael"/>
    <n v="97562"/>
    <s v="USA"/>
    <s v="Nelson"/>
    <s v="Valarie"/>
    <x v="0"/>
  </r>
  <r>
    <n v="10172"/>
    <n v="39"/>
    <n v="154.44"/>
    <n v="7"/>
    <n v="6023.16"/>
    <x v="118"/>
    <n v="578"/>
    <x v="0"/>
    <x v="1"/>
    <n v="132"/>
    <n v="22.439999999999998"/>
    <s v="S18_2870"/>
    <x v="74"/>
    <n v="2035552570"/>
    <s v="25593 South Bay Ln."/>
    <s v="Bridgewater"/>
    <n v="97562"/>
    <s v="USA"/>
    <s v="King"/>
    <s v="Julie"/>
    <x v="1"/>
  </r>
  <r>
    <n v="10171"/>
    <n v="39"/>
    <n v="140.55000000000001"/>
    <n v="3"/>
    <n v="5481.45"/>
    <x v="118"/>
    <n v="578"/>
    <x v="0"/>
    <x v="1"/>
    <n v="169"/>
    <n v="-28.449999999999989"/>
    <s v="S18_3232"/>
    <x v="34"/>
    <s v="(514) 555-8054"/>
    <s v="43 rue St. Laurent"/>
    <s v="Montreal"/>
    <s v="H1J 1C3"/>
    <s v="Canada"/>
    <s v="Fresnisre"/>
    <s v="Jean"/>
    <x v="1"/>
  </r>
  <r>
    <n v="10173"/>
    <n v="39"/>
    <n v="71.98"/>
    <n v="15"/>
    <n v="2807.22"/>
    <x v="118"/>
    <n v="578"/>
    <x v="0"/>
    <x v="1"/>
    <n v="71"/>
    <n v="0.98000000000000398"/>
    <s v="S18_4933"/>
    <x v="20"/>
    <s v="035-640555"/>
    <s v="Via Ludovico il Moro 22"/>
    <s v="Bergamo"/>
    <n v="24100"/>
    <s v="Italy"/>
    <s v="Rovelli"/>
    <s v="Giovanni"/>
    <x v="0"/>
  </r>
  <r>
    <n v="10168"/>
    <n v="39"/>
    <n v="82.91"/>
    <n v="17"/>
    <n v="3233.49"/>
    <x v="65"/>
    <n v="586"/>
    <x v="0"/>
    <x v="3"/>
    <n v="74"/>
    <n v="8.9099999999999966"/>
    <s v="S700_4002"/>
    <x v="46"/>
    <n v="6505556809"/>
    <s v="9408 Furth Circle"/>
    <s v="Burlingame"/>
    <n v="94217"/>
    <s v="USA"/>
    <s v="Hirano"/>
    <s v="Juri"/>
    <x v="1"/>
  </r>
  <r>
    <n v="10164"/>
    <n v="39"/>
    <n v="81.93"/>
    <n v="4"/>
    <n v="3195.27"/>
    <x v="119"/>
    <n v="593"/>
    <x v="4"/>
    <x v="1"/>
    <n v="101"/>
    <n v="-19.069999999999993"/>
    <s v="S700_2824"/>
    <x v="45"/>
    <s v="7675-3555"/>
    <s v="Kirchgasse 6"/>
    <s v="Graz"/>
    <n v="8010"/>
    <s v="Austria"/>
    <s v="Mendel"/>
    <s v="Roland"/>
    <x v="1"/>
  </r>
  <r>
    <n v="10301"/>
    <n v="39"/>
    <n v="165.3"/>
    <n v="6"/>
    <n v="6446.7"/>
    <x v="153"/>
    <n v="609"/>
    <x v="0"/>
    <x v="1"/>
    <n v="141"/>
    <n v="24.300000000000011"/>
    <s v="S18_3685"/>
    <x v="63"/>
    <s v="+47 2212 1555"/>
    <s v="Drammensveien 126 A, PB 744 Sentrum"/>
    <s v="Oslo"/>
    <s v="N 0106"/>
    <s v="Norway"/>
    <s v="Klaeboe"/>
    <s v="Jan"/>
    <x v="1"/>
  </r>
  <r>
    <n v="10151"/>
    <n v="39"/>
    <n v="69.28"/>
    <n v="9"/>
    <n v="2701.92"/>
    <x v="121"/>
    <n v="624"/>
    <x v="0"/>
    <x v="2"/>
    <n v="60"/>
    <n v="9.2800000000000011"/>
    <s v="S18_2432"/>
    <x v="37"/>
    <s v="981-443655"/>
    <s v="Torikatu 38"/>
    <s v="Oulu"/>
    <n v="90110"/>
    <s v="Finland"/>
    <s v="Koskitalo"/>
    <s v="Pirkko"/>
    <x v="0"/>
  </r>
  <r>
    <n v="10142"/>
    <n v="39"/>
    <n v="44.23"/>
    <n v="5"/>
    <n v="1724.97"/>
    <x v="124"/>
    <n v="667"/>
    <x v="0"/>
    <x v="5"/>
    <n v="54"/>
    <n v="-9.7700000000000031"/>
    <s v="S72_3212"/>
    <x v="12"/>
    <n v="4155551450"/>
    <s v="5677 Strong St."/>
    <s v="San Rafael"/>
    <n v="97562"/>
    <s v="USA"/>
    <s v="Nelson"/>
    <s v="Valarie"/>
    <x v="0"/>
  </r>
  <r>
    <n v="10141"/>
    <n v="39"/>
    <n v="152.27000000000001"/>
    <n v="4"/>
    <n v="5938.53"/>
    <x v="75"/>
    <n v="674"/>
    <x v="0"/>
    <x v="1"/>
    <n v="163"/>
    <n v="-10.72999999999999"/>
    <s v="S18_2238"/>
    <x v="53"/>
    <s v="+358 9 8045 555"/>
    <s v="Software Engineering Center, SEC Oy"/>
    <s v="Espoo"/>
    <s v="FIN-02271"/>
    <s v="Finland"/>
    <s v="Suominen"/>
    <s v="Kalle"/>
    <x v="1"/>
  </r>
  <r>
    <n v="10127"/>
    <n v="39"/>
    <n v="38.19"/>
    <n v="12"/>
    <n v="1489.41"/>
    <x v="79"/>
    <n v="733"/>
    <x v="0"/>
    <x v="1"/>
    <n v="35"/>
    <n v="3.1899999999999977"/>
    <s v="S24_2840"/>
    <x v="42"/>
    <n v="2125557413"/>
    <s v="4092 Furth Circle"/>
    <s v="NYC"/>
    <n v="10022"/>
    <s v="USA"/>
    <s v="Young"/>
    <s v="Jeff"/>
    <x v="0"/>
  </r>
  <r>
    <n v="10122"/>
    <n v="39"/>
    <n v="30.96"/>
    <n v="4"/>
    <n v="1207.44"/>
    <x v="80"/>
    <n v="759"/>
    <x v="0"/>
    <x v="1"/>
    <n v="37"/>
    <n v="-6.0399999999999991"/>
    <s v="S24_2972"/>
    <x v="15"/>
    <s v="91.24.4555"/>
    <s v="12, rue des Bouchers"/>
    <s v="Marseille"/>
    <n v="13008"/>
    <s v="France"/>
    <s v="Lebihan"/>
    <s v="Laurence"/>
    <x v="0"/>
  </r>
  <r>
    <n v="10120"/>
    <n v="39"/>
    <n v="119.27"/>
    <n v="10"/>
    <n v="4651.53"/>
    <x v="155"/>
    <n v="766"/>
    <x v="0"/>
    <x v="3"/>
    <n v="109"/>
    <n v="10.269999999999996"/>
    <s v="S24_1785"/>
    <x v="38"/>
    <s v="03 9520 4555"/>
    <s v="636 St Kilda Road"/>
    <s v="Melbourne"/>
    <n v="3004"/>
    <s v="Australia"/>
    <s v="Ferguson"/>
    <s v="Peter"/>
    <x v="1"/>
  </r>
  <r>
    <n v="10107"/>
    <n v="39"/>
    <n v="152.26"/>
    <n v="8"/>
    <n v="5938.14"/>
    <x v="128"/>
    <n v="779"/>
    <x v="0"/>
    <x v="1"/>
    <n v="173"/>
    <n v="-20.740000000000009"/>
    <s v="S12_3891"/>
    <x v="49"/>
    <s v="+65 221 7555"/>
    <s v="Bronz Sok., Bronz Apt. 3/6 Tesvikiye"/>
    <s v="Singapore"/>
    <n v="79903"/>
    <s v="Singapore"/>
    <s v="Natividad"/>
    <s v="Eric"/>
    <x v="1"/>
  </r>
  <r>
    <n v="10114"/>
    <n v="39"/>
    <n v="106.78"/>
    <n v="3"/>
    <n v="4164.42"/>
    <x v="129"/>
    <n v="794"/>
    <x v="0"/>
    <x v="2"/>
    <n v="122"/>
    <n v="-15.219999999999999"/>
    <s v="S18_2319"/>
    <x v="58"/>
    <s v="(1) 42.34.2555"/>
    <s v="265, boulevard Charonne"/>
    <s v="Paris"/>
    <n v="75012"/>
    <s v="France"/>
    <s v="Bertrand"/>
    <s v="Marie"/>
    <x v="1"/>
  </r>
  <r>
    <n v="10110"/>
    <n v="39"/>
    <n v="44.35"/>
    <n v="2"/>
    <n v="1729.65"/>
    <x v="82"/>
    <n v="808"/>
    <x v="0"/>
    <x v="0"/>
    <n v="44"/>
    <n v="0.35000000000000142"/>
    <s v="S24_2022"/>
    <x v="17"/>
    <s v="(171) 555-1555"/>
    <s v="Fauntleroy Circus"/>
    <s v="Manchester"/>
    <s v="EC2 5NT"/>
    <s v="UK"/>
    <s v="Ashworth"/>
    <s v="Victoria"/>
    <x v="0"/>
  </r>
  <r>
    <n v="10107"/>
    <n v="39"/>
    <n v="89.38"/>
    <n v="7"/>
    <n v="3485.82"/>
    <x v="206"/>
    <n v="823"/>
    <x v="0"/>
    <x v="1"/>
    <n v="79"/>
    <n v="10.379999999999995"/>
    <s v="S12_3990"/>
    <x v="86"/>
    <s v="+63 2 555 3587"/>
    <s v="15 McCallum Street - NatWest Center #13-03"/>
    <s v="Makati City"/>
    <s v="1227 MM"/>
    <s v="Philippines"/>
    <s v="Cruz"/>
    <s v="Arnold"/>
    <x v="1"/>
  </r>
  <r>
    <n v="10107"/>
    <n v="39"/>
    <n v="99.91"/>
    <n v="5"/>
    <n v="3896.49"/>
    <x v="83"/>
    <n v="833"/>
    <x v="0"/>
    <x v="4"/>
    <n v="118"/>
    <n v="-18.090000000000003"/>
    <s v="S10_2016"/>
    <x v="19"/>
    <n v="2125557818"/>
    <s v="897 Long Airport Avenue"/>
    <s v="NYC"/>
    <n v="10022"/>
    <s v="USA"/>
    <s v="Yu"/>
    <s v="Kwai"/>
    <x v="1"/>
  </r>
  <r>
    <n v="10106"/>
    <n v="39"/>
    <n v="40.15"/>
    <n v="6"/>
    <n v="1565.85"/>
    <x v="207"/>
    <n v="840"/>
    <x v="0"/>
    <x v="0"/>
    <n v="43"/>
    <n v="-2.8500000000000014"/>
    <s v="S50_1341"/>
    <x v="20"/>
    <s v="035-640555"/>
    <s v="Via Ludovico il Moro 22"/>
    <s v="Bergamo"/>
    <n v="24100"/>
    <s v="Italy"/>
    <s v="Rovelli"/>
    <s v="Giovanni"/>
    <x v="0"/>
  </r>
  <r>
    <n v="10105"/>
    <n v="39"/>
    <n v="81.14"/>
    <n v="6"/>
    <n v="3164.46"/>
    <x v="156"/>
    <n v="846"/>
    <x v="0"/>
    <x v="5"/>
    <n v="100"/>
    <n v="-18.86"/>
    <s v="S700_3505"/>
    <x v="21"/>
    <s v="31 12 3555"/>
    <s v="Vinb'ltet 34"/>
    <s v="Kobenhavn"/>
    <n v="1734"/>
    <s v="Denmark"/>
    <s v="Petersen"/>
    <s v="Jytte"/>
    <x v="1"/>
  </r>
  <r>
    <n v="10102"/>
    <n v="39"/>
    <n v="123.29"/>
    <n v="2"/>
    <n v="4808.3100000000004"/>
    <x v="236"/>
    <n v="877"/>
    <x v="0"/>
    <x v="0"/>
    <n v="102"/>
    <n v="21.290000000000006"/>
    <s v="S18_1342"/>
    <x v="22"/>
    <n v="2125551500"/>
    <s v="2678 Kingston Rd."/>
    <s v="NYC"/>
    <n v="10022"/>
    <s v="USA"/>
    <s v="Frick"/>
    <s v="Michael"/>
    <x v="1"/>
  </r>
  <r>
    <n v="10421"/>
    <n v="40"/>
    <n v="45.7"/>
    <n v="2"/>
    <n v="1828"/>
    <x v="6"/>
    <n v="7"/>
    <x v="2"/>
    <x v="0"/>
    <n v="44"/>
    <n v="1.7000000000000028"/>
    <s v="S24_2022"/>
    <x v="12"/>
    <n v="4155551450"/>
    <s v="5677 Strong St."/>
    <s v="San Rafael"/>
    <n v="97562"/>
    <s v="USA"/>
    <s v="Nelson"/>
    <s v="Valarie"/>
    <x v="0"/>
  </r>
  <r>
    <n v="10107"/>
    <n v="40"/>
    <n v="155.80000000000001"/>
    <n v="6"/>
    <n v="6232"/>
    <x v="159"/>
    <n v="35"/>
    <x v="0"/>
    <x v="2"/>
    <n v="136"/>
    <n v="19.800000000000011"/>
    <s v="S12_1666"/>
    <x v="34"/>
    <s v="(514) 555-8054"/>
    <s v="43 rue St. Laurent"/>
    <s v="Montreal"/>
    <s v="H1J 1C3"/>
    <s v="Canada"/>
    <s v="Fresnisre"/>
    <s v="Jean"/>
    <x v="1"/>
  </r>
  <r>
    <n v="10390"/>
    <n v="40"/>
    <n v="137.29"/>
    <n v="9"/>
    <n v="5491.6"/>
    <x v="135"/>
    <n v="92"/>
    <x v="0"/>
    <x v="1"/>
    <n v="80"/>
    <n v="57.289999999999992"/>
    <s v="S18_3278"/>
    <x v="12"/>
    <n v="4155551450"/>
    <s v="5677 Strong St."/>
    <s v="San Rafael"/>
    <n v="97562"/>
    <s v="USA"/>
    <s v="Nelson"/>
    <s v="Valarie"/>
    <x v="1"/>
  </r>
  <r>
    <n v="10383"/>
    <n v="40"/>
    <n v="152.24"/>
    <n v="3"/>
    <n v="6089.6"/>
    <x v="87"/>
    <n v="105"/>
    <x v="0"/>
    <x v="1"/>
    <n v="35"/>
    <n v="117.24000000000001"/>
    <s v="S24_2840"/>
    <x v="11"/>
    <s v="(91) 555 94 44"/>
    <s v="C/ Moralzarzal, 86"/>
    <s v="Madrid"/>
    <n v="28034"/>
    <s v="Spain"/>
    <s v="Freyre"/>
    <s v="Diego"/>
    <x v="1"/>
  </r>
  <r>
    <n v="10380"/>
    <n v="40"/>
    <n v="123.29"/>
    <n v="10"/>
    <n v="4931.6000000000004"/>
    <x v="88"/>
    <n v="111"/>
    <x v="0"/>
    <x v="0"/>
    <n v="127"/>
    <n v="-3.7099999999999937"/>
    <s v="S18_2325"/>
    <x v="11"/>
    <s v="(91) 555 94 44"/>
    <s v="C/ Moralzarzal, 86"/>
    <s v="Madrid"/>
    <n v="28034"/>
    <s v="Spain"/>
    <s v="Freyre"/>
    <s v="Diego"/>
    <x v="1"/>
  </r>
  <r>
    <n v="10378"/>
    <n v="40"/>
    <n v="82.46"/>
    <n v="1"/>
    <n v="3298.4"/>
    <x v="136"/>
    <n v="117"/>
    <x v="0"/>
    <x v="4"/>
    <n v="40"/>
    <n v="42.459999999999994"/>
    <s v="S32_2206"/>
    <x v="11"/>
    <s v="(91) 555 94 44"/>
    <s v="C/ Moralzarzal, 86"/>
    <s v="Madrid"/>
    <n v="28034"/>
    <s v="Spain"/>
    <s v="Freyre"/>
    <s v="Diego"/>
    <x v="1"/>
  </r>
  <r>
    <n v="10107"/>
    <n v="40"/>
    <n v="146.55000000000001"/>
    <n v="4"/>
    <n v="5862"/>
    <x v="178"/>
    <n v="131"/>
    <x v="0"/>
    <x v="1"/>
    <n v="151"/>
    <n v="-4.4499999999999886"/>
    <s v="S12_3148"/>
    <x v="8"/>
    <s v="+81 3 3584 0555"/>
    <s v="2-2-8 Roppongi"/>
    <s v="Minato-ku"/>
    <s v="106-0032"/>
    <s v="Japan"/>
    <s v="Shimamura"/>
    <s v="Akiko"/>
    <x v="1"/>
  </r>
  <r>
    <n v="10369"/>
    <n v="40"/>
    <n v="86.92"/>
    <n v="3"/>
    <n v="3476.8"/>
    <x v="15"/>
    <n v="137"/>
    <x v="0"/>
    <x v="0"/>
    <n v="97"/>
    <n v="-10.079999999999998"/>
    <s v="S24_4258"/>
    <x v="56"/>
    <n v="6175558555"/>
    <s v="7825 Douglas Av."/>
    <s v="Brickhaven"/>
    <n v="58339"/>
    <s v="USA"/>
    <s v="Nelson"/>
    <s v="Allen"/>
    <x v="1"/>
  </r>
  <r>
    <n v="10368"/>
    <n v="40"/>
    <n v="102.68"/>
    <n v="2"/>
    <n v="4107.2"/>
    <x v="16"/>
    <n v="138"/>
    <x v="0"/>
    <x v="1"/>
    <n v="90"/>
    <n v="12.680000000000007"/>
    <s v="S24_2766"/>
    <x v="12"/>
    <n v="4155551450"/>
    <s v="5677 Strong St."/>
    <s v="San Rafael"/>
    <n v="97562"/>
    <s v="USA"/>
    <s v="Nelson"/>
    <s v="Valarie"/>
    <x v="1"/>
  </r>
  <r>
    <n v="10355"/>
    <n v="40"/>
    <n v="108.17"/>
    <n v="5"/>
    <n v="4326.8"/>
    <x v="160"/>
    <n v="181"/>
    <x v="0"/>
    <x v="4"/>
    <n v="102"/>
    <n v="6.1700000000000017"/>
    <s v="S32_4485"/>
    <x v="11"/>
    <s v="(91) 555 94 44"/>
    <s v="C/ Moralzarzal, 86"/>
    <s v="Madrid"/>
    <n v="28034"/>
    <s v="Spain"/>
    <s v="Freyre"/>
    <s v="Diego"/>
    <x v="1"/>
  </r>
  <r>
    <n v="10353"/>
    <n v="40"/>
    <n v="44.51"/>
    <n v="7"/>
    <n v="1780.4"/>
    <x v="208"/>
    <n v="184"/>
    <x v="0"/>
    <x v="0"/>
    <n v="68"/>
    <n v="-23.490000000000002"/>
    <s v="S32_4289"/>
    <x v="72"/>
    <n v="2035554407"/>
    <s v="2440 Pompton St."/>
    <s v="Glendale"/>
    <n v="97561"/>
    <s v="USA"/>
    <s v="Lewis"/>
    <s v="Dan"/>
    <x v="0"/>
  </r>
  <r>
    <n v="10353"/>
    <n v="40"/>
    <n v="82.21"/>
    <n v="8"/>
    <n v="3288.4"/>
    <x v="208"/>
    <n v="184"/>
    <x v="0"/>
    <x v="0"/>
    <n v="43"/>
    <n v="39.209999999999994"/>
    <s v="S50_1341"/>
    <x v="72"/>
    <n v="2035554407"/>
    <s v="2440 Pompton St."/>
    <s v="Glendale"/>
    <n v="97561"/>
    <s v="USA"/>
    <s v="Lewis"/>
    <s v="Dan"/>
    <x v="1"/>
  </r>
  <r>
    <n v="10344"/>
    <n v="40"/>
    <n v="56.91"/>
    <n v="2"/>
    <n v="2276.4"/>
    <x v="21"/>
    <n v="193"/>
    <x v="0"/>
    <x v="0"/>
    <n v="60"/>
    <n v="-3.0900000000000034"/>
    <s v="S18_2248"/>
    <x v="15"/>
    <s v="91.24.4555"/>
    <s v="12, rue des Bouchers"/>
    <s v="Marseille"/>
    <n v="13008"/>
    <s v="France"/>
    <s v="Lebihan"/>
    <s v="Laurence"/>
    <x v="0"/>
  </r>
  <r>
    <n v="10342"/>
    <n v="40"/>
    <n v="161.36000000000001"/>
    <n v="2"/>
    <n v="6454.4"/>
    <x v="143"/>
    <n v="194"/>
    <x v="0"/>
    <x v="1"/>
    <n v="141"/>
    <n v="20.360000000000014"/>
    <s v="S18_1129"/>
    <x v="38"/>
    <s v="03 9520 4555"/>
    <s v="636 St Kilda Road"/>
    <s v="Melbourne"/>
    <n v="3004"/>
    <s v="Australia"/>
    <s v="Ferguson"/>
    <s v="Peter"/>
    <x v="1"/>
  </r>
  <r>
    <n v="10340"/>
    <n v="40"/>
    <n v="84.77"/>
    <n v="1"/>
    <n v="3390.8"/>
    <x v="143"/>
    <n v="194"/>
    <x v="0"/>
    <x v="3"/>
    <n v="72"/>
    <n v="12.769999999999996"/>
    <s v="S24_4278"/>
    <x v="80"/>
    <s v="(93) 203 4555"/>
    <s v="Rambla de CataluÂ¤a, 23"/>
    <s v="Barcelona"/>
    <n v="8022"/>
    <s v="Spain"/>
    <s v="Saavedra"/>
    <s v="Eduardo"/>
    <x v="1"/>
  </r>
  <r>
    <n v="10340"/>
    <n v="40"/>
    <n v="50.62"/>
    <n v="4"/>
    <n v="2024.8"/>
    <x v="143"/>
    <n v="194"/>
    <x v="0"/>
    <x v="0"/>
    <n v="43"/>
    <n v="7.6199999999999974"/>
    <s v="S50_1341"/>
    <x v="80"/>
    <s v="(93) 203 4555"/>
    <s v="Rambla de CataluÂ¤a, 23"/>
    <s v="Barcelona"/>
    <n v="8022"/>
    <s v="Spain"/>
    <s v="Saavedra"/>
    <s v="Eduardo"/>
    <x v="0"/>
  </r>
  <r>
    <n v="10107"/>
    <n v="40"/>
    <n v="68.92"/>
    <n v="4"/>
    <n v="2756.8"/>
    <x v="92"/>
    <n v="195"/>
    <x v="0"/>
    <x v="4"/>
    <n v="118"/>
    <n v="-49.08"/>
    <s v="S10_2016"/>
    <x v="8"/>
    <s v="+81 3 3584 0555"/>
    <s v="2-2-8 Roppongi"/>
    <s v="Minato-ku"/>
    <s v="106-0032"/>
    <s v="Japan"/>
    <s v="Shimamura"/>
    <s v="Akiko"/>
    <x v="0"/>
  </r>
  <r>
    <n v="10335"/>
    <n v="40"/>
    <n v="60.6"/>
    <n v="3"/>
    <n v="2424"/>
    <x v="22"/>
    <n v="199"/>
    <x v="0"/>
    <x v="2"/>
    <n v="54"/>
    <n v="6.6000000000000014"/>
    <s v="S32_2509"/>
    <x v="12"/>
    <n v="4155551450"/>
    <s v="5677 Strong St."/>
    <s v="San Rafael"/>
    <n v="97562"/>
    <s v="USA"/>
    <s v="Nelson"/>
    <s v="Valarie"/>
    <x v="0"/>
  </r>
  <r>
    <n v="10332"/>
    <n v="40"/>
    <n v="39.799999999999997"/>
    <n v="18"/>
    <n v="1592"/>
    <x v="23"/>
    <n v="201"/>
    <x v="0"/>
    <x v="0"/>
    <n v="104"/>
    <n v="-64.2"/>
    <s v="S18_3136"/>
    <x v="17"/>
    <s v="(171) 555-1555"/>
    <s v="Fauntleroy Circus"/>
    <s v="Manchester"/>
    <s v="EC2 5NT"/>
    <s v="UK"/>
    <s v="Ashworth"/>
    <s v="Victoria"/>
    <x v="0"/>
  </r>
  <r>
    <n v="10107"/>
    <n v="40"/>
    <n v="150.01"/>
    <n v="1"/>
    <n v="6000.4"/>
    <x v="29"/>
    <n v="214"/>
    <x v="0"/>
    <x v="1"/>
    <n v="214"/>
    <n v="-63.990000000000009"/>
    <s v="S10_1949"/>
    <x v="23"/>
    <n v="6035558647"/>
    <s v="2304 Long Airport Avenue"/>
    <s v="Nashua"/>
    <n v="62005"/>
    <s v="USA"/>
    <s v="Young"/>
    <s v="Valarie"/>
    <x v="1"/>
  </r>
  <r>
    <n v="10315"/>
    <n v="40"/>
    <n v="55.69"/>
    <n v="5"/>
    <n v="2227.6"/>
    <x v="179"/>
    <n v="220"/>
    <x v="0"/>
    <x v="5"/>
    <n v="54"/>
    <n v="1.6899999999999977"/>
    <s v="S72_3212"/>
    <x v="4"/>
    <s v="40.67.8555"/>
    <s v="67, rue des Cinquante Otages"/>
    <s v="Nantes"/>
    <n v="44000"/>
    <s v="France"/>
    <s v="Labrune"/>
    <s v="Janine"/>
    <x v="0"/>
  </r>
  <r>
    <n v="10107"/>
    <n v="40"/>
    <n v="166.95"/>
    <n v="7"/>
    <n v="6678"/>
    <x v="30"/>
    <n v="227"/>
    <x v="0"/>
    <x v="1"/>
    <n v="147"/>
    <n v="19.949999999999989"/>
    <s v="S10_4962"/>
    <x v="60"/>
    <s v="(604) 555-3392"/>
    <s v="1900 Oak St."/>
    <s v="Vancouver"/>
    <s v="V3F 2K1"/>
    <s v="Canada"/>
    <s v="Tannamuri"/>
    <s v="Yoshi"/>
    <x v="1"/>
  </r>
  <r>
    <n v="10310"/>
    <n v="40"/>
    <n v="133.91999999999999"/>
    <n v="15"/>
    <n v="5356.8"/>
    <x v="31"/>
    <n v="233"/>
    <x v="0"/>
    <x v="1"/>
    <n v="148"/>
    <n v="-14.080000000000013"/>
    <s v="S18_4721"/>
    <x v="25"/>
    <s v="0221-5554327"/>
    <s v="Mehrheimerstr. 369"/>
    <s v="Koln"/>
    <n v="50739"/>
    <s v="Germany"/>
    <s v="Pfalzheim"/>
    <s v="Henriette"/>
    <x v="1"/>
  </r>
  <r>
    <n v="10306"/>
    <n v="40"/>
    <n v="91.76"/>
    <n v="11"/>
    <n v="3670.4"/>
    <x v="33"/>
    <n v="235"/>
    <x v="0"/>
    <x v="6"/>
    <n v="100"/>
    <n v="-8.2399999999999949"/>
    <s v="S18_3259"/>
    <x v="17"/>
    <s v="(171) 555-1555"/>
    <s v="Fauntleroy Circus"/>
    <s v="Manchester"/>
    <s v="EC2 5NT"/>
    <s v="UK"/>
    <s v="Ashworth"/>
    <s v="Victoria"/>
    <x v="1"/>
  </r>
  <r>
    <n v="10305"/>
    <n v="40"/>
    <n v="57.9"/>
    <n v="7"/>
    <n v="2316"/>
    <x v="145"/>
    <n v="236"/>
    <x v="0"/>
    <x v="2"/>
    <n v="54"/>
    <n v="3.8999999999999986"/>
    <s v="S32_2509"/>
    <x v="29"/>
    <n v="6175558555"/>
    <s v="39323 Spinnaker Dr."/>
    <s v="Cambridge"/>
    <n v="51247"/>
    <s v="USA"/>
    <s v="Hernandez"/>
    <s v="Marta"/>
    <x v="0"/>
  </r>
  <r>
    <n v="10304"/>
    <n v="40"/>
    <n v="105.2"/>
    <n v="1"/>
    <n v="4208"/>
    <x v="34"/>
    <n v="238"/>
    <x v="0"/>
    <x v="1"/>
    <n v="101"/>
    <n v="4.2000000000000028"/>
    <s v="S700_2824"/>
    <x v="27"/>
    <s v="30.59.8555"/>
    <s v="67, avenue de l'Europe"/>
    <s v="Versailles"/>
    <n v="78000"/>
    <s v="France"/>
    <s v="Tonini"/>
    <s v="Daniel"/>
    <x v="1"/>
  </r>
  <r>
    <n v="10292"/>
    <n v="40"/>
    <n v="53.75"/>
    <n v="5"/>
    <n v="2150"/>
    <x v="98"/>
    <n v="272"/>
    <x v="0"/>
    <x v="1"/>
    <n v="57"/>
    <n v="-3.25"/>
    <s v="S24_1444"/>
    <x v="19"/>
    <n v="2125557818"/>
    <s v="897 Long Airport Avenue"/>
    <s v="NYC"/>
    <n v="10022"/>
    <s v="USA"/>
    <s v="Yu"/>
    <s v="Kwai"/>
    <x v="0"/>
  </r>
  <r>
    <n v="10287"/>
    <n v="40"/>
    <n v="169.04"/>
    <n v="14"/>
    <n v="6761.6"/>
    <x v="36"/>
    <n v="280"/>
    <x v="0"/>
    <x v="1"/>
    <n v="146"/>
    <n v="23.039999999999992"/>
    <s v="S18_3482"/>
    <x v="28"/>
    <s v="0897-034555"/>
    <s v="Grenzacherweg 237"/>
    <s v="Gensve"/>
    <n v="1203"/>
    <s v="Switzerland"/>
    <s v="Holz"/>
    <s v="Michael"/>
    <x v="1"/>
  </r>
  <r>
    <n v="10287"/>
    <n v="40"/>
    <n v="88.12"/>
    <n v="16"/>
    <n v="3524.8"/>
    <x v="36"/>
    <n v="280"/>
    <x v="0"/>
    <x v="1"/>
    <n v="80"/>
    <n v="8.1200000000000045"/>
    <s v="S24_4620"/>
    <x v="28"/>
    <s v="0897-034555"/>
    <s v="Grenzacherweg 237"/>
    <s v="Gensve"/>
    <n v="1203"/>
    <s v="Switzerland"/>
    <s v="Holz"/>
    <s v="Michael"/>
    <x v="1"/>
  </r>
  <r>
    <n v="10273"/>
    <n v="40"/>
    <n v="125.66"/>
    <n v="13"/>
    <n v="5026.3999999999996"/>
    <x v="101"/>
    <n v="320"/>
    <x v="0"/>
    <x v="0"/>
    <n v="136"/>
    <n v="-10.340000000000003"/>
    <s v="S18_3140"/>
    <x v="2"/>
    <s v="(02) 5554 67"/>
    <s v="Rue Joseph-Bens 532"/>
    <s v="Bruxelles"/>
    <s v="B-1180"/>
    <s v="Belgium"/>
    <s v="Dewey"/>
    <s v="Catherine"/>
    <x v="1"/>
  </r>
  <r>
    <n v="10274"/>
    <n v="40"/>
    <n v="65.08"/>
    <n v="2"/>
    <n v="2603.1999999999998"/>
    <x v="101"/>
    <n v="320"/>
    <x v="0"/>
    <x v="3"/>
    <n v="68"/>
    <n v="-2.9200000000000017"/>
    <s v="S24_2841"/>
    <x v="56"/>
    <n v="6175558555"/>
    <s v="7825 Douglas Av."/>
    <s v="Brickhaven"/>
    <n v="58339"/>
    <s v="USA"/>
    <s v="Nelson"/>
    <s v="Allen"/>
    <x v="0"/>
  </r>
  <r>
    <n v="10273"/>
    <n v="40"/>
    <n v="86.15"/>
    <n v="8"/>
    <n v="3446"/>
    <x v="101"/>
    <n v="320"/>
    <x v="0"/>
    <x v="5"/>
    <n v="100"/>
    <n v="-13.849999999999994"/>
    <s v="S700_3505"/>
    <x v="2"/>
    <s v="(02) 5554 67"/>
    <s v="Rue Joseph-Bens 532"/>
    <s v="Bruxelles"/>
    <s v="B-1180"/>
    <s v="Belgium"/>
    <s v="Dewey"/>
    <s v="Catherine"/>
    <x v="1"/>
  </r>
  <r>
    <n v="10267"/>
    <n v="40"/>
    <n v="80.099999999999994"/>
    <n v="5"/>
    <n v="3204"/>
    <x v="233"/>
    <n v="334"/>
    <x v="0"/>
    <x v="1"/>
    <n v="73"/>
    <n v="7.0999999999999943"/>
    <s v="S24_1046"/>
    <x v="42"/>
    <n v="2125557413"/>
    <s v="4092 Furth Circle"/>
    <s v="NYC"/>
    <n v="10022"/>
    <s v="USA"/>
    <s v="Young"/>
    <s v="Jeff"/>
    <x v="1"/>
  </r>
  <r>
    <n v="10107"/>
    <n v="40"/>
    <n v="111.71"/>
    <n v="11"/>
    <n v="4468.3999999999996"/>
    <x v="43"/>
    <n v="335"/>
    <x v="0"/>
    <x v="1"/>
    <n v="115"/>
    <n v="-3.2900000000000063"/>
    <s v="S12_4675"/>
    <x v="7"/>
    <s v="0522-556555"/>
    <s v="Strada Provinciale 124"/>
    <s v="Reggio Emilia"/>
    <n v="42100"/>
    <s v="Italy"/>
    <s v="Moroni"/>
    <s v="Maurizio"/>
    <x v="1"/>
  </r>
  <r>
    <n v="10107"/>
    <n v="40"/>
    <n v="111.8"/>
    <n v="5"/>
    <n v="4472"/>
    <x v="183"/>
    <n v="343"/>
    <x v="0"/>
    <x v="4"/>
    <n v="118"/>
    <n v="-6.2000000000000028"/>
    <s v="S10_2016"/>
    <x v="74"/>
    <n v="2035552570"/>
    <s v="25593 South Bay Ln."/>
    <s v="Bridgewater"/>
    <n v="97562"/>
    <s v="USA"/>
    <s v="King"/>
    <s v="Julie"/>
    <x v="1"/>
  </r>
  <r>
    <n v="10262"/>
    <n v="40"/>
    <n v="79.11"/>
    <n v="2"/>
    <n v="3164.4"/>
    <x v="103"/>
    <n v="347"/>
    <x v="5"/>
    <x v="0"/>
    <n v="68"/>
    <n v="11.11"/>
    <s v="S32_4289"/>
    <x v="11"/>
    <s v="(91) 555 94 44"/>
    <s v="C/ Moralzarzal, 86"/>
    <s v="Madrid"/>
    <n v="28034"/>
    <s v="Spain"/>
    <s v="Freyre"/>
    <s v="Diego"/>
    <x v="1"/>
  </r>
  <r>
    <n v="10262"/>
    <n v="40"/>
    <n v="84.03"/>
    <n v="4"/>
    <n v="3361.2"/>
    <x v="103"/>
    <n v="347"/>
    <x v="5"/>
    <x v="3"/>
    <n v="91"/>
    <n v="-6.9699999999999989"/>
    <s v="S700_1691"/>
    <x v="11"/>
    <s v="(91) 555 94 44"/>
    <s v="C/ Moralzarzal, 86"/>
    <s v="Madrid"/>
    <n v="28034"/>
    <s v="Spain"/>
    <s v="Freyre"/>
    <s v="Diego"/>
    <x v="1"/>
  </r>
  <r>
    <n v="10259"/>
    <n v="40"/>
    <n v="43.83"/>
    <n v="6"/>
    <n v="1753.2"/>
    <x v="46"/>
    <n v="356"/>
    <x v="0"/>
    <x v="2"/>
    <n v="54"/>
    <n v="-10.170000000000002"/>
    <s v="S32_2509"/>
    <x v="0"/>
    <s v="+65 224 1555"/>
    <s v="Village Close - 106 Linden Road Sandown"/>
    <s v="Singapore"/>
    <n v="69045"/>
    <s v="Singapore"/>
    <s v="Victorino"/>
    <s v="Wendy"/>
    <x v="0"/>
  </r>
  <r>
    <n v="10253"/>
    <n v="40"/>
    <n v="169.34"/>
    <n v="6"/>
    <n v="6773.6"/>
    <x v="146"/>
    <n v="370"/>
    <x v="5"/>
    <x v="1"/>
    <n v="169"/>
    <n v="0.34000000000000341"/>
    <s v="S18_3232"/>
    <x v="79"/>
    <s v="(171) 555-2282"/>
    <s v="Berkeley Gardens 12  Brewery"/>
    <s v="Liverpool"/>
    <s v="WX1 6LT"/>
    <s v="UK"/>
    <s v="Devon"/>
    <s v="Elizabeth"/>
    <x v="1"/>
  </r>
  <r>
    <n v="10253"/>
    <n v="40"/>
    <n v="42.67"/>
    <n v="7"/>
    <n v="1706.8"/>
    <x v="146"/>
    <n v="370"/>
    <x v="5"/>
    <x v="1"/>
    <n v="37"/>
    <n v="5.6700000000000017"/>
    <s v="S24_2972"/>
    <x v="79"/>
    <s v="(171) 555-2282"/>
    <s v="Berkeley Gardens 12  Brewery"/>
    <s v="Liverpool"/>
    <s v="WX1 6LT"/>
    <s v="UK"/>
    <s v="Devon"/>
    <s v="Elizabeth"/>
    <x v="0"/>
  </r>
  <r>
    <n v="10250"/>
    <n v="40"/>
    <n v="75.06"/>
    <n v="13"/>
    <n v="3002.4"/>
    <x v="209"/>
    <n v="391"/>
    <x v="0"/>
    <x v="3"/>
    <n v="68"/>
    <n v="7.0600000000000023"/>
    <s v="S24_3949"/>
    <x v="1"/>
    <n v="4085553659"/>
    <s v="3086 Ingle Ln."/>
    <s v="San Jose"/>
    <n v="94217"/>
    <s v="USA"/>
    <s v="Frick"/>
    <s v="Sue"/>
    <x v="1"/>
  </r>
  <r>
    <n v="10249"/>
    <n v="40"/>
    <n v="95.95"/>
    <n v="4"/>
    <n v="3838"/>
    <x v="48"/>
    <n v="394"/>
    <x v="0"/>
    <x v="5"/>
    <n v="90"/>
    <n v="5.9500000000000028"/>
    <s v="S700_2047"/>
    <x v="36"/>
    <n v="6175555555"/>
    <s v="4658 Baden Av."/>
    <s v="Cambridge"/>
    <n v="51247"/>
    <s v="USA"/>
    <s v="Tseng"/>
    <s v="Kyung"/>
    <x v="1"/>
  </r>
  <r>
    <n v="10248"/>
    <n v="40"/>
    <n v="103.93"/>
    <n v="13"/>
    <n v="4157.2"/>
    <x v="49"/>
    <n v="395"/>
    <x v="5"/>
    <x v="5"/>
    <n v="86"/>
    <n v="17.930000000000007"/>
    <s v="S700_1938"/>
    <x v="19"/>
    <n v="2125557818"/>
    <s v="897 Long Airport Avenue"/>
    <s v="NYC"/>
    <n v="10022"/>
    <s v="USA"/>
    <s v="Yu"/>
    <s v="Kwai"/>
    <x v="1"/>
  </r>
  <r>
    <n v="10246"/>
    <n v="40"/>
    <n v="163.72999999999999"/>
    <n v="4"/>
    <n v="6549.2"/>
    <x v="147"/>
    <n v="397"/>
    <x v="0"/>
    <x v="1"/>
    <n v="163"/>
    <n v="0.72999999999998977"/>
    <s v="S18_2238"/>
    <x v="11"/>
    <s v="(91) 555 94 44"/>
    <s v="C/ Moralzarzal, 86"/>
    <s v="Madrid"/>
    <n v="28034"/>
    <s v="Spain"/>
    <s v="Freyre"/>
    <s v="Diego"/>
    <x v="1"/>
  </r>
  <r>
    <n v="10247"/>
    <n v="40"/>
    <n v="49.71"/>
    <n v="6"/>
    <n v="1988.4"/>
    <x v="147"/>
    <n v="397"/>
    <x v="0"/>
    <x v="6"/>
    <n v="62"/>
    <n v="-12.29"/>
    <s v="S32_3207"/>
    <x v="53"/>
    <s v="+358 9 8045 555"/>
    <s v="Software Engineering Center, SEC Oy"/>
    <s v="Espoo"/>
    <s v="FIN-02271"/>
    <s v="Finland"/>
    <s v="Suominen"/>
    <s v="Kalle"/>
    <x v="0"/>
  </r>
  <r>
    <n v="10244"/>
    <n v="40"/>
    <n v="117.12"/>
    <n v="7"/>
    <n v="4684.8"/>
    <x v="50"/>
    <n v="401"/>
    <x v="0"/>
    <x v="0"/>
    <n v="102"/>
    <n v="15.120000000000005"/>
    <s v="S18_1342"/>
    <x v="11"/>
    <s v="(91) 555 94 44"/>
    <s v="C/ Moralzarzal, 86"/>
    <s v="Madrid"/>
    <n v="28034"/>
    <s v="Spain"/>
    <s v="Freyre"/>
    <s v="Diego"/>
    <x v="1"/>
  </r>
  <r>
    <n v="10244"/>
    <n v="40"/>
    <n v="86.68"/>
    <n v="4"/>
    <n v="3467.2"/>
    <x v="50"/>
    <n v="401"/>
    <x v="0"/>
    <x v="0"/>
    <n v="97"/>
    <n v="-10.319999999999993"/>
    <s v="S24_4258"/>
    <x v="11"/>
    <s v="(91) 555 94 44"/>
    <s v="C/ Moralzarzal, 86"/>
    <s v="Madrid"/>
    <n v="28034"/>
    <s v="Spain"/>
    <s v="Freyre"/>
    <s v="Diego"/>
    <x v="1"/>
  </r>
  <r>
    <n v="10235"/>
    <n v="40"/>
    <n v="81.14"/>
    <n v="4"/>
    <n v="3245.6"/>
    <x v="166"/>
    <n v="428"/>
    <x v="0"/>
    <x v="3"/>
    <n v="72"/>
    <n v="9.14"/>
    <s v="S24_4278"/>
    <x v="30"/>
    <s v="(604) 555-4555"/>
    <s v="23 Tsawassen Blvd."/>
    <s v="Tsawassen"/>
    <s v="T2F 8M4"/>
    <s v="Canada"/>
    <s v="Lincoln"/>
    <s v="Elizabeth"/>
    <x v="1"/>
  </r>
  <r>
    <n v="10233"/>
    <n v="40"/>
    <n v="94.71"/>
    <n v="2"/>
    <n v="3788.4"/>
    <x v="219"/>
    <n v="432"/>
    <x v="0"/>
    <x v="0"/>
    <n v="88"/>
    <n v="6.7099999999999937"/>
    <s v="S24_3151"/>
    <x v="5"/>
    <n v="2015559350"/>
    <s v="7476 Moss Rd."/>
    <s v="Newark"/>
    <n v="94019"/>
    <s v="USA"/>
    <s v="Brown"/>
    <s v="William"/>
    <x v="1"/>
  </r>
  <r>
    <n v="10227"/>
    <n v="40"/>
    <n v="79.62"/>
    <n v="15"/>
    <n v="3184.8"/>
    <x v="186"/>
    <n v="459"/>
    <x v="0"/>
    <x v="1"/>
    <n v="85"/>
    <n v="-5.3799999999999955"/>
    <s v="S24_3191"/>
    <x v="41"/>
    <s v="78.32.5555"/>
    <s v="2, rue du Commerce"/>
    <s v="Lyon"/>
    <n v="69004"/>
    <s v="France"/>
    <s v="Saveley"/>
    <s v="Mary"/>
    <x v="1"/>
  </r>
  <r>
    <n v="10225"/>
    <n v="40"/>
    <n v="113.75"/>
    <n v="4"/>
    <n v="4550"/>
    <x v="107"/>
    <n v="470"/>
    <x v="0"/>
    <x v="1"/>
    <n v="140"/>
    <n v="-26.25"/>
    <s v="S24_3856"/>
    <x v="28"/>
    <s v="0897-034555"/>
    <s v="Grenzacherweg 237"/>
    <s v="Gensve"/>
    <n v="1203"/>
    <s v="Switzerland"/>
    <s v="Holz"/>
    <s v="Michael"/>
    <x v="1"/>
  </r>
  <r>
    <n v="10212"/>
    <n v="40"/>
    <n v="122.76"/>
    <n v="7"/>
    <n v="4910.3999999999996"/>
    <x v="57"/>
    <n v="506"/>
    <x v="0"/>
    <x v="1"/>
    <n v="132"/>
    <n v="-9.2399999999999949"/>
    <s v="S18_2870"/>
    <x v="11"/>
    <s v="(91) 555 94 44"/>
    <s v="C/ Moralzarzal, 86"/>
    <s v="Madrid"/>
    <n v="28034"/>
    <s v="Spain"/>
    <s v="Freyre"/>
    <s v="Diego"/>
    <x v="1"/>
  </r>
  <r>
    <n v="10212"/>
    <n v="40"/>
    <n v="138.86000000000001"/>
    <n v="11"/>
    <n v="5554.4"/>
    <x v="57"/>
    <n v="506"/>
    <x v="0"/>
    <x v="1"/>
    <n v="169"/>
    <n v="-30.139999999999986"/>
    <s v="S18_3232"/>
    <x v="11"/>
    <s v="(91) 555 94 44"/>
    <s v="C/ Moralzarzal, 86"/>
    <s v="Madrid"/>
    <n v="28034"/>
    <s v="Spain"/>
    <s v="Freyre"/>
    <s v="Diego"/>
    <x v="1"/>
  </r>
  <r>
    <n v="10211"/>
    <n v="40"/>
    <n v="80.55"/>
    <n v="10"/>
    <n v="3222"/>
    <x v="110"/>
    <n v="507"/>
    <x v="0"/>
    <x v="4"/>
    <n v="81"/>
    <n v="-0.45000000000000284"/>
    <s v="S50_4713"/>
    <x v="35"/>
    <s v="(1) 47.55.6555"/>
    <s v="25, rue Lauriston"/>
    <s v="Paris"/>
    <n v="75016"/>
    <s v="France"/>
    <s v="Perrier"/>
    <s v="Dominique"/>
    <x v="1"/>
  </r>
  <r>
    <n v="10210"/>
    <n v="40"/>
    <n v="49.67"/>
    <n v="3"/>
    <n v="1986.8"/>
    <x v="111"/>
    <n v="510"/>
    <x v="0"/>
    <x v="4"/>
    <n v="60"/>
    <n v="-10.329999999999998"/>
    <s v="S18_2625"/>
    <x v="67"/>
    <s v="+81 06 6342 5555"/>
    <s v="Dojima Avanza 4F, 1-6-20 Dojima, Kita-ku"/>
    <s v="Osaka"/>
    <s v="530-0003"/>
    <s v="Japan"/>
    <s v="Kentary"/>
    <s v="Mory"/>
    <x v="0"/>
  </r>
  <r>
    <n v="10210"/>
    <n v="40"/>
    <n v="71"/>
    <n v="8"/>
    <n v="2840"/>
    <x v="111"/>
    <n v="510"/>
    <x v="0"/>
    <x v="3"/>
    <n v="72"/>
    <n v="-1"/>
    <s v="S24_4278"/>
    <x v="67"/>
    <s v="+81 06 6342 5555"/>
    <s v="Dojima Avanza 4F, 1-6-20 Dojima, Kita-ku"/>
    <s v="Osaka"/>
    <s v="530-0003"/>
    <s v="Japan"/>
    <s v="Kentary"/>
    <s v="Mory"/>
    <x v="0"/>
  </r>
  <r>
    <n v="10208"/>
    <n v="40"/>
    <n v="80.55"/>
    <n v="10"/>
    <n v="3222"/>
    <x v="58"/>
    <n v="520"/>
    <x v="0"/>
    <x v="5"/>
    <n v="86"/>
    <n v="-5.4500000000000028"/>
    <s v="S700_1938"/>
    <x v="41"/>
    <s v="78.32.5555"/>
    <s v="2, rue du Commerce"/>
    <s v="Lyon"/>
    <n v="69004"/>
    <s v="France"/>
    <s v="Saveley"/>
    <s v="Mary"/>
    <x v="1"/>
  </r>
  <r>
    <n v="10207"/>
    <n v="40"/>
    <n v="153.66999999999999"/>
    <n v="1"/>
    <n v="6146.8"/>
    <x v="191"/>
    <n v="544"/>
    <x v="0"/>
    <x v="1"/>
    <n v="143"/>
    <n v="10.669999999999987"/>
    <s v="S18_4027"/>
    <x v="84"/>
    <n v="6175552555"/>
    <s v="6251 Ingle Ln."/>
    <s v="Boston"/>
    <n v="51003"/>
    <s v="USA"/>
    <s v="Franco"/>
    <s v="Valarie"/>
    <x v="1"/>
  </r>
  <r>
    <n v="10205"/>
    <n v="40"/>
    <n v="187.31"/>
    <n v="3"/>
    <n v="7492.4"/>
    <x v="187"/>
    <n v="550"/>
    <x v="0"/>
    <x v="0"/>
    <n v="168"/>
    <n v="19.310000000000002"/>
    <s v="S18_2795"/>
    <x v="11"/>
    <s v="(91) 555 94 44"/>
    <s v="C/ Moralzarzal, 86"/>
    <s v="Madrid"/>
    <n v="28034"/>
    <s v="Spain"/>
    <s v="Freyre"/>
    <s v="Diego"/>
    <x v="2"/>
  </r>
  <r>
    <n v="10204"/>
    <n v="40"/>
    <n v="100.8"/>
    <n v="13"/>
    <n v="4032"/>
    <x v="59"/>
    <n v="551"/>
    <x v="0"/>
    <x v="1"/>
    <n v="124"/>
    <n v="-23.200000000000003"/>
    <s v="S18_1589"/>
    <x v="42"/>
    <n v="2125557413"/>
    <s v="4092 Furth Circle"/>
    <s v="NYC"/>
    <n v="10022"/>
    <s v="USA"/>
    <s v="Young"/>
    <s v="Jeff"/>
    <x v="1"/>
  </r>
  <r>
    <n v="10204"/>
    <n v="40"/>
    <n v="79.62"/>
    <n v="9"/>
    <n v="3184.8"/>
    <x v="59"/>
    <n v="551"/>
    <x v="0"/>
    <x v="1"/>
    <n v="85"/>
    <n v="-5.3799999999999955"/>
    <s v="S24_3191"/>
    <x v="42"/>
    <n v="2125557413"/>
    <s v="4092 Furth Circle"/>
    <s v="NYC"/>
    <n v="10022"/>
    <s v="USA"/>
    <s v="Young"/>
    <s v="Jeff"/>
    <x v="1"/>
  </r>
  <r>
    <n v="10198"/>
    <n v="40"/>
    <n v="63.67"/>
    <n v="2"/>
    <n v="2546.8000000000002"/>
    <x v="211"/>
    <n v="556"/>
    <x v="0"/>
    <x v="3"/>
    <n v="74"/>
    <n v="-10.329999999999998"/>
    <s v="S700_4002"/>
    <x v="86"/>
    <s v="+63 2 555 3587"/>
    <s v="15 McCallum Street - NatWest Center #13-03"/>
    <s v="Makati City"/>
    <s v="1227 MM"/>
    <s v="Philippines"/>
    <s v="Cruz"/>
    <s v="Arnold"/>
    <x v="0"/>
  </r>
  <r>
    <n v="10107"/>
    <n v="40"/>
    <n v="139.75"/>
    <n v="1"/>
    <n v="5590"/>
    <x v="114"/>
    <n v="563"/>
    <x v="0"/>
    <x v="1"/>
    <n v="117"/>
    <n v="22.75"/>
    <s v="S12_3380"/>
    <x v="25"/>
    <s v="0221-5554327"/>
    <s v="Mehrheimerstr. 369"/>
    <s v="Koln"/>
    <n v="50739"/>
    <s v="Germany"/>
    <s v="Pfalzheim"/>
    <s v="Henriette"/>
    <x v="1"/>
  </r>
  <r>
    <n v="10190"/>
    <n v="40"/>
    <n v="66.72"/>
    <n v="2"/>
    <n v="2668.8"/>
    <x v="237"/>
    <n v="564"/>
    <x v="0"/>
    <x v="4"/>
    <n v="81"/>
    <n v="-14.280000000000001"/>
    <s v="S50_4713"/>
    <x v="11"/>
    <s v="(91) 555 94 44"/>
    <s v="C/ Moralzarzal, 86"/>
    <s v="Madrid"/>
    <n v="28034"/>
    <s v="Spain"/>
    <s v="Freyre"/>
    <s v="Diego"/>
    <x v="0"/>
  </r>
  <r>
    <n v="10188"/>
    <n v="40"/>
    <n v="91.4"/>
    <n v="6"/>
    <n v="3656"/>
    <x v="192"/>
    <n v="565"/>
    <x v="0"/>
    <x v="4"/>
    <n v="76"/>
    <n v="15.400000000000006"/>
    <s v="S24_2000"/>
    <x v="44"/>
    <s v="+47 2267 3215"/>
    <s v="Drammen 121, PR 744 Sentrum"/>
    <s v="Bergen"/>
    <s v="N 5804"/>
    <s v="Norway"/>
    <s v="Oeztan"/>
    <s v="Veysel"/>
    <x v="1"/>
  </r>
  <r>
    <n v="10183"/>
    <n v="40"/>
    <n v="49.3"/>
    <n v="6"/>
    <n v="1972"/>
    <x v="115"/>
    <n v="570"/>
    <x v="0"/>
    <x v="0"/>
    <n v="50"/>
    <n v="-0.70000000000000284"/>
    <s v="S18_4668"/>
    <x v="69"/>
    <n v="2155554695"/>
    <s v="782 First Street"/>
    <s v="Philadelphia"/>
    <n v="71270"/>
    <s v="USA"/>
    <s v="Cervantes"/>
    <s v="Francisca"/>
    <x v="0"/>
  </r>
  <r>
    <n v="10107"/>
    <n v="40"/>
    <n v="168.69"/>
    <n v="8"/>
    <n v="6747.6"/>
    <x v="116"/>
    <n v="572"/>
    <x v="0"/>
    <x v="4"/>
    <n v="150"/>
    <n v="18.689999999999998"/>
    <s v="S12_2823"/>
    <x v="70"/>
    <s v="20.16.1555"/>
    <s v="184, chausse de Tournai"/>
    <s v="Lille"/>
    <n v="59000"/>
    <s v="France"/>
    <s v="Rance"/>
    <s v="Martine"/>
    <x v="1"/>
  </r>
  <r>
    <n v="10177"/>
    <n v="40"/>
    <n v="50.23"/>
    <n v="6"/>
    <n v="2009.2"/>
    <x v="168"/>
    <n v="576"/>
    <x v="0"/>
    <x v="5"/>
    <n v="54"/>
    <n v="-3.7700000000000031"/>
    <s v="S72_3212"/>
    <x v="82"/>
    <s v="+34 913 728 555"/>
    <s v="Merchants House, 27-30 Merchant's Quay"/>
    <s v="Madrid"/>
    <n v="28023"/>
    <s v="Spain"/>
    <s v="Fernandez"/>
    <s v="Jesus"/>
    <x v="0"/>
  </r>
  <r>
    <n v="10167"/>
    <n v="40"/>
    <n v="41.71"/>
    <n v="4"/>
    <n v="1668.4"/>
    <x v="66"/>
    <n v="591"/>
    <x v="5"/>
    <x v="3"/>
    <n v="49"/>
    <n v="-7.2899999999999991"/>
    <s v="S72_1253"/>
    <x v="47"/>
    <s v="0695-34 6555"/>
    <s v="?kergatan 24"/>
    <s v="Boras"/>
    <s v="S-844 67"/>
    <s v="Sweden"/>
    <s v="Larsson"/>
    <s v="Maria"/>
    <x v="0"/>
  </r>
  <r>
    <n v="10163"/>
    <n v="40"/>
    <n v="122.52"/>
    <n v="3"/>
    <n v="4900.8"/>
    <x v="120"/>
    <n v="594"/>
    <x v="0"/>
    <x v="0"/>
    <n v="104"/>
    <n v="18.519999999999996"/>
    <s v="S18_3136"/>
    <x v="57"/>
    <n v="2125558493"/>
    <s v="5905 Pompton St."/>
    <s v="NYC"/>
    <n v="10022"/>
    <s v="USA"/>
    <s v="Hernandez"/>
    <s v="Maria"/>
    <x v="1"/>
  </r>
  <r>
    <n v="10153"/>
    <n v="40"/>
    <n v="136.41"/>
    <n v="5"/>
    <n v="5456.4"/>
    <x v="70"/>
    <n v="617"/>
    <x v="0"/>
    <x v="5"/>
    <n v="122"/>
    <n v="14.409999999999997"/>
    <s v="S24_2011"/>
    <x v="11"/>
    <s v="(91) 555 94 44"/>
    <s v="C/ Moralzarzal, 86"/>
    <s v="Madrid"/>
    <n v="28034"/>
    <s v="Spain"/>
    <s v="Freyre"/>
    <s v="Diego"/>
    <x v="1"/>
  </r>
  <r>
    <n v="10145"/>
    <n v="40"/>
    <n v="87.54"/>
    <n v="16"/>
    <n v="3501.6"/>
    <x v="73"/>
    <n v="650"/>
    <x v="0"/>
    <x v="3"/>
    <n v="109"/>
    <n v="-21.459999999999994"/>
    <s v="S24_1785"/>
    <x v="51"/>
    <n v="6265557265"/>
    <s v="78934 Hillside Dr."/>
    <s v="Pasadena"/>
    <n v="90003"/>
    <s v="USA"/>
    <s v="Young"/>
    <s v="Julie"/>
    <x v="1"/>
  </r>
  <r>
    <n v="10141"/>
    <n v="40"/>
    <n v="94.62"/>
    <n v="1"/>
    <n v="3784.8"/>
    <x v="75"/>
    <n v="674"/>
    <x v="0"/>
    <x v="1"/>
    <n v="118"/>
    <n v="-23.379999999999995"/>
    <s v="S24_4048"/>
    <x v="53"/>
    <s v="+358 9 8045 555"/>
    <s v="Software Engineering Center, SEC Oy"/>
    <s v="Espoo"/>
    <s v="FIN-02271"/>
    <s v="Finland"/>
    <s v="Suominen"/>
    <s v="Kalle"/>
    <x v="1"/>
  </r>
  <r>
    <n v="10140"/>
    <n v="40"/>
    <n v="115.03"/>
    <n v="5"/>
    <n v="4601.2"/>
    <x v="202"/>
    <n v="682"/>
    <x v="0"/>
    <x v="2"/>
    <n v="121"/>
    <n v="-5.9699999999999989"/>
    <s v="S18_4600"/>
    <x v="46"/>
    <n v="6505556809"/>
    <s v="9408 Furth Circle"/>
    <s v="Burlingame"/>
    <n v="94217"/>
    <s v="USA"/>
    <s v="Hirano"/>
    <s v="Juri"/>
    <x v="1"/>
  </r>
  <r>
    <n v="10130"/>
    <n v="40"/>
    <n v="96.34"/>
    <n v="2"/>
    <n v="3853.6"/>
    <x v="125"/>
    <n v="720"/>
    <x v="0"/>
    <x v="5"/>
    <n v="86"/>
    <n v="10.340000000000003"/>
    <s v="S18_3029"/>
    <x v="77"/>
    <n v="6175558428"/>
    <s v="16780 Pompton St."/>
    <s v="Brickhaven"/>
    <n v="58339"/>
    <s v="USA"/>
    <s v="Taylor"/>
    <s v="Leslie"/>
    <x v="1"/>
  </r>
  <r>
    <n v="10131"/>
    <n v="40"/>
    <n v="110.69"/>
    <n v="1"/>
    <n v="4427.6000000000004"/>
    <x v="125"/>
    <n v="720"/>
    <x v="0"/>
    <x v="3"/>
    <n v="99"/>
    <n v="11.689999999999998"/>
    <s v="S700_2466"/>
    <x v="72"/>
    <n v="2035554407"/>
    <s v="2440 Pompton St."/>
    <s v="Glendale"/>
    <n v="97561"/>
    <s v="USA"/>
    <s v="Lewis"/>
    <s v="Dan"/>
    <x v="1"/>
  </r>
  <r>
    <n v="10108"/>
    <n v="40"/>
    <n v="136.22"/>
    <n v="1"/>
    <n v="5448.8"/>
    <x v="206"/>
    <n v="823"/>
    <x v="0"/>
    <x v="1"/>
    <n v="140"/>
    <n v="-3.7800000000000011"/>
    <s v="S24_3856"/>
    <x v="86"/>
    <s v="+63 2 555 3587"/>
    <s v="15 McCallum Street - NatWest Center #13-03"/>
    <s v="Makati City"/>
    <s v="1227 MM"/>
    <s v="Philippines"/>
    <s v="Cruz"/>
    <s v="Arnold"/>
    <x v="1"/>
  </r>
  <r>
    <n v="10425"/>
    <n v="41"/>
    <n v="86.68"/>
    <n v="11"/>
    <n v="3553.88"/>
    <x v="4"/>
    <n v="5"/>
    <x v="2"/>
    <x v="2"/>
    <n v="96"/>
    <n v="-9.3199999999999932"/>
    <s v="S32_1268"/>
    <x v="4"/>
    <s v="40.67.8555"/>
    <s v="67, rue des Cinquante Otages"/>
    <s v="Nantes"/>
    <n v="44000"/>
    <s v="France"/>
    <s v="Labrune"/>
    <s v="Janine"/>
    <x v="1"/>
  </r>
  <r>
    <n v="10416"/>
    <n v="41"/>
    <n v="137.63"/>
    <n v="3"/>
    <n v="5642.83"/>
    <x v="7"/>
    <n v="26"/>
    <x v="0"/>
    <x v="3"/>
    <n v="118"/>
    <n v="19.629999999999995"/>
    <s v="S700_2834"/>
    <x v="7"/>
    <s v="0522-556555"/>
    <s v="Strada Provinciale 124"/>
    <s v="Reggio Emilia"/>
    <n v="42100"/>
    <s v="Italy"/>
    <s v="Moroni"/>
    <s v="Maurizio"/>
    <x v="1"/>
  </r>
  <r>
    <n v="10414"/>
    <n v="41"/>
    <n v="118.83"/>
    <n v="12"/>
    <n v="4872.03"/>
    <x v="8"/>
    <n v="30"/>
    <x v="1"/>
    <x v="0"/>
    <n v="136"/>
    <n v="-17.170000000000002"/>
    <s v="S18_3140"/>
    <x v="9"/>
    <n v="6175559555"/>
    <s v="8616 Spinnaker Dr."/>
    <s v="Boston"/>
    <n v="51003"/>
    <s v="USA"/>
    <s v="Yoshido"/>
    <s v="Juri"/>
    <x v="1"/>
  </r>
  <r>
    <n v="10412"/>
    <n v="41"/>
    <n v="163.72999999999999"/>
    <n v="4"/>
    <n v="6712.93"/>
    <x v="10"/>
    <n v="33"/>
    <x v="0"/>
    <x v="1"/>
    <n v="163"/>
    <n v="0.72999999999998977"/>
    <s v="S18_2238"/>
    <x v="11"/>
    <s v="(91) 555 94 44"/>
    <s v="C/ Moralzarzal, 86"/>
    <s v="Madrid"/>
    <n v="28034"/>
    <s v="Spain"/>
    <s v="Freyre"/>
    <s v="Diego"/>
    <x v="1"/>
  </r>
  <r>
    <n v="10407"/>
    <n v="41"/>
    <n v="155.76"/>
    <n v="12"/>
    <n v="6386.16"/>
    <x v="1"/>
    <n v="43"/>
    <x v="1"/>
    <x v="1"/>
    <n v="132"/>
    <n v="23.759999999999991"/>
    <s v="S18_2870"/>
    <x v="1"/>
    <n v="4085553659"/>
    <s v="3086 Ingle Ln."/>
    <s v="San Jose"/>
    <n v="94217"/>
    <s v="USA"/>
    <s v="Frick"/>
    <s v="Sue"/>
    <x v="1"/>
  </r>
  <r>
    <n v="10398"/>
    <n v="41"/>
    <n v="68.239999999999995"/>
    <n v="2"/>
    <n v="2797.84"/>
    <x v="132"/>
    <n v="66"/>
    <x v="0"/>
    <x v="3"/>
    <n v="68"/>
    <n v="0.23999999999999488"/>
    <s v="S24_3949"/>
    <x v="75"/>
    <s v="26.47.1555"/>
    <s v="59 rue de l'Abbaye"/>
    <s v="Reims"/>
    <n v="51100"/>
    <s v="France"/>
    <s v="Henriot"/>
    <s v="Paul"/>
    <x v="0"/>
  </r>
  <r>
    <n v="10390"/>
    <n v="41"/>
    <n v="44.56"/>
    <n v="11"/>
    <n v="1826.96"/>
    <x v="135"/>
    <n v="92"/>
    <x v="0"/>
    <x v="4"/>
    <n v="40"/>
    <n v="4.5600000000000023"/>
    <s v="S32_2206"/>
    <x v="12"/>
    <n v="4155551450"/>
    <s v="5677 Strong St."/>
    <s v="San Rafael"/>
    <n v="97562"/>
    <s v="USA"/>
    <s v="Nelson"/>
    <s v="Valarie"/>
    <x v="0"/>
  </r>
  <r>
    <n v="10386"/>
    <n v="41"/>
    <n v="73.319999999999993"/>
    <n v="12"/>
    <n v="3006.12"/>
    <x v="86"/>
    <n v="95"/>
    <x v="4"/>
    <x v="3"/>
    <n v="68"/>
    <n v="5.3199999999999932"/>
    <s v="S24_3949"/>
    <x v="11"/>
    <s v="(91) 555 94 44"/>
    <s v="C/ Moralzarzal, 86"/>
    <s v="Madrid"/>
    <n v="28034"/>
    <s v="Spain"/>
    <s v="Freyre"/>
    <s v="Diego"/>
    <x v="1"/>
  </r>
  <r>
    <n v="10378"/>
    <n v="41"/>
    <n v="142.85"/>
    <n v="7"/>
    <n v="5856.85"/>
    <x v="136"/>
    <n v="117"/>
    <x v="0"/>
    <x v="1"/>
    <n v="37"/>
    <n v="105.85"/>
    <s v="S24_2972"/>
    <x v="11"/>
    <s v="(91) 555 94 44"/>
    <s v="C/ Moralzarzal, 86"/>
    <s v="Madrid"/>
    <n v="28034"/>
    <s v="Spain"/>
    <s v="Freyre"/>
    <s v="Diego"/>
    <x v="1"/>
  </r>
  <r>
    <n v="10378"/>
    <n v="41"/>
    <n v="119.37"/>
    <n v="2"/>
    <n v="4894.17"/>
    <x v="136"/>
    <n v="117"/>
    <x v="0"/>
    <x v="1"/>
    <n v="80"/>
    <n v="39.370000000000005"/>
    <s v="S24_4620"/>
    <x v="11"/>
    <s v="(91) 555 94 44"/>
    <s v="C/ Moralzarzal, 86"/>
    <s v="Madrid"/>
    <n v="28034"/>
    <s v="Spain"/>
    <s v="Freyre"/>
    <s v="Diego"/>
    <x v="1"/>
  </r>
  <r>
    <n v="10375"/>
    <n v="41"/>
    <n v="114.68"/>
    <n v="15"/>
    <n v="4701.88"/>
    <x v="13"/>
    <n v="124"/>
    <x v="0"/>
    <x v="4"/>
    <n v="102"/>
    <n v="12.680000000000007"/>
    <s v="S32_4485"/>
    <x v="4"/>
    <s v="40.67.8555"/>
    <s v="67, rue des Cinquante Otages"/>
    <s v="Nantes"/>
    <n v="44000"/>
    <s v="France"/>
    <s v="Labrune"/>
    <s v="Janine"/>
    <x v="1"/>
  </r>
  <r>
    <n v="10373"/>
    <n v="41"/>
    <n v="70.33"/>
    <n v="16"/>
    <n v="2883.53"/>
    <x v="138"/>
    <n v="126"/>
    <x v="0"/>
    <x v="5"/>
    <n v="72"/>
    <n v="-1.6700000000000017"/>
    <s v="S700_2610"/>
    <x v="37"/>
    <s v="981-443655"/>
    <s v="Torikatu 38"/>
    <s v="Oulu"/>
    <n v="90110"/>
    <s v="Finland"/>
    <s v="Koskitalo"/>
    <s v="Pirkko"/>
    <x v="0"/>
  </r>
  <r>
    <n v="10372"/>
    <n v="41"/>
    <n v="86.89"/>
    <n v="7"/>
    <n v="3562.49"/>
    <x v="178"/>
    <n v="131"/>
    <x v="0"/>
    <x v="0"/>
    <n v="87"/>
    <n v="-0.10999999999999943"/>
    <s v="S18_4522"/>
    <x v="8"/>
    <s v="+81 3 3584 0555"/>
    <s v="2-2-8 Roppongi"/>
    <s v="Minato-ku"/>
    <s v="106-0032"/>
    <s v="Japan"/>
    <s v="Shimamura"/>
    <s v="Akiko"/>
    <x v="1"/>
  </r>
  <r>
    <n v="10107"/>
    <n v="41"/>
    <n v="110.12"/>
    <n v="2"/>
    <n v="4514.92"/>
    <x v="15"/>
    <n v="137"/>
    <x v="0"/>
    <x v="1"/>
    <n v="214"/>
    <n v="-103.88"/>
    <s v="S10_1949"/>
    <x v="56"/>
    <n v="6175558555"/>
    <s v="7825 Douglas Av."/>
    <s v="Brickhaven"/>
    <n v="58339"/>
    <s v="USA"/>
    <s v="Nelson"/>
    <s v="Allen"/>
    <x v="1"/>
  </r>
  <r>
    <n v="10357"/>
    <n v="41"/>
    <n v="61.99"/>
    <n v="7"/>
    <n v="2541.59"/>
    <x v="18"/>
    <n v="178"/>
    <x v="0"/>
    <x v="2"/>
    <n v="60"/>
    <n v="1.990000000000002"/>
    <s v="S18_2432"/>
    <x v="12"/>
    <n v="4155551450"/>
    <s v="5677 Strong St."/>
    <s v="San Rafael"/>
    <n v="97562"/>
    <s v="USA"/>
    <s v="Nelson"/>
    <s v="Valarie"/>
    <x v="0"/>
  </r>
  <r>
    <n v="10357"/>
    <n v="41"/>
    <n v="87.13"/>
    <n v="6"/>
    <n v="3572.33"/>
    <x v="18"/>
    <n v="178"/>
    <x v="0"/>
    <x v="0"/>
    <n v="101"/>
    <n v="-13.870000000000005"/>
    <s v="S18_2949"/>
    <x v="12"/>
    <n v="4155551450"/>
    <s v="5677 Strong St."/>
    <s v="San Rafael"/>
    <n v="97562"/>
    <s v="USA"/>
    <s v="Nelson"/>
    <s v="Valarie"/>
    <x v="1"/>
  </r>
  <r>
    <n v="10358"/>
    <n v="41"/>
    <n v="138.65"/>
    <n v="7"/>
    <n v="5684.65"/>
    <x v="18"/>
    <n v="178"/>
    <x v="0"/>
    <x v="2"/>
    <n v="127"/>
    <n v="11.650000000000006"/>
    <s v="S24_2300"/>
    <x v="11"/>
    <s v="(91) 555 94 44"/>
    <s v="C/ Moralzarzal, 86"/>
    <s v="Madrid"/>
    <n v="28034"/>
    <s v="Spain"/>
    <s v="Freyre"/>
    <s v="Diego"/>
    <x v="1"/>
  </r>
  <r>
    <n v="10358"/>
    <n v="41"/>
    <n v="167"/>
    <n v="6"/>
    <n v="6847"/>
    <x v="18"/>
    <n v="178"/>
    <x v="0"/>
    <x v="0"/>
    <n v="97"/>
    <n v="70"/>
    <s v="S24_4258"/>
    <x v="11"/>
    <s v="(91) 555 94 44"/>
    <s v="C/ Moralzarzal, 86"/>
    <s v="Madrid"/>
    <n v="28034"/>
    <s v="Spain"/>
    <s v="Freyre"/>
    <s v="Diego"/>
    <x v="1"/>
  </r>
  <r>
    <n v="10358"/>
    <n v="41"/>
    <n v="108"/>
    <n v="1"/>
    <n v="4428"/>
    <x v="18"/>
    <n v="178"/>
    <x v="0"/>
    <x v="2"/>
    <n v="96"/>
    <n v="12"/>
    <s v="S32_1268"/>
    <x v="11"/>
    <s v="(91) 555 94 44"/>
    <s v="C/ Moralzarzal, 86"/>
    <s v="Madrid"/>
    <n v="28034"/>
    <s v="Spain"/>
    <s v="Freyre"/>
    <s v="Diego"/>
    <x v="1"/>
  </r>
  <r>
    <n v="10355"/>
    <n v="41"/>
    <n v="70.650000000000006"/>
    <n v="3"/>
    <n v="2896.65"/>
    <x v="160"/>
    <n v="181"/>
    <x v="0"/>
    <x v="4"/>
    <n v="69"/>
    <n v="1.6500000000000057"/>
    <s v="S24_2360"/>
    <x v="11"/>
    <s v="(91) 555 94 44"/>
    <s v="C/ Moralzarzal, 86"/>
    <s v="Madrid"/>
    <n v="28034"/>
    <s v="Spain"/>
    <s v="Freyre"/>
    <s v="Diego"/>
    <x v="0"/>
  </r>
  <r>
    <n v="10350"/>
    <n v="41"/>
    <n v="93.04"/>
    <n v="2"/>
    <n v="3814.64"/>
    <x v="20"/>
    <n v="186"/>
    <x v="0"/>
    <x v="6"/>
    <n v="100"/>
    <n v="-6.9599999999999937"/>
    <s v="S18_3259"/>
    <x v="11"/>
    <s v="(91) 555 94 44"/>
    <s v="C/ Moralzarzal, 86"/>
    <s v="Madrid"/>
    <n v="28034"/>
    <s v="Spain"/>
    <s v="Freyre"/>
    <s v="Diego"/>
    <x v="1"/>
  </r>
  <r>
    <n v="10107"/>
    <n v="41"/>
    <n v="188.73"/>
    <n v="9"/>
    <n v="7737.93"/>
    <x v="143"/>
    <n v="194"/>
    <x v="0"/>
    <x v="4"/>
    <n v="95"/>
    <n v="93.72999999999999"/>
    <s v="S10_1678"/>
    <x v="3"/>
    <s v="6562-9555"/>
    <s v="Geislweg 14"/>
    <s v="Salzburg"/>
    <n v="5020"/>
    <s v="Austria"/>
    <s v="Pipps"/>
    <s v="Georg"/>
    <x v="2"/>
  </r>
  <r>
    <n v="10338"/>
    <n v="41"/>
    <n v="137.19"/>
    <n v="1"/>
    <n v="5624.79"/>
    <x v="214"/>
    <n v="196"/>
    <x v="0"/>
    <x v="3"/>
    <n v="157"/>
    <n v="-19.810000000000002"/>
    <s v="S18_1662"/>
    <x v="52"/>
    <s v="(071) 23 67 2555"/>
    <s v="Boulevard Tirou, 255"/>
    <s v="Charleroi"/>
    <s v="B-6000"/>
    <s v="Belgium"/>
    <s v="Cartrain"/>
    <s v="Pascale"/>
    <x v="1"/>
  </r>
  <r>
    <n v="10332"/>
    <n v="41"/>
    <n v="77.239999999999995"/>
    <n v="14"/>
    <n v="3166.84"/>
    <x v="23"/>
    <n v="201"/>
    <x v="0"/>
    <x v="0"/>
    <n v="41"/>
    <n v="36.239999999999995"/>
    <s v="S24_3969"/>
    <x v="17"/>
    <s v="(171) 555-1555"/>
    <s v="Fauntleroy Circus"/>
    <s v="Manchester"/>
    <s v="EC2 5NT"/>
    <s v="UK"/>
    <s v="Ashworth"/>
    <s v="Victoria"/>
    <x v="1"/>
  </r>
  <r>
    <n v="10331"/>
    <n v="41"/>
    <n v="139.4"/>
    <n v="2"/>
    <n v="5715.4"/>
    <x v="23"/>
    <n v="201"/>
    <x v="0"/>
    <x v="1"/>
    <n v="80"/>
    <n v="59.400000000000006"/>
    <s v="S24_4620"/>
    <x v="18"/>
    <n v="2155559857"/>
    <s v="11328 Douglas Av."/>
    <s v="Philadelphia"/>
    <n v="71270"/>
    <s v="USA"/>
    <s v="Hernandez"/>
    <s v="Rosa"/>
    <x v="1"/>
  </r>
  <r>
    <n v="10107"/>
    <n v="41"/>
    <n v="71.47"/>
    <n v="5"/>
    <n v="2930.27"/>
    <x v="24"/>
    <n v="203"/>
    <x v="0"/>
    <x v="1"/>
    <n v="194"/>
    <n v="-122.53"/>
    <s v="S12_1099"/>
    <x v="19"/>
    <n v="2125557818"/>
    <s v="897 Long Airport Avenue"/>
    <s v="NYC"/>
    <n v="10022"/>
    <s v="USA"/>
    <s v="Yu"/>
    <s v="Kwai"/>
    <x v="0"/>
  </r>
  <r>
    <n v="10328"/>
    <n v="41"/>
    <n v="101.38"/>
    <n v="9"/>
    <n v="4156.58"/>
    <x v="25"/>
    <n v="206"/>
    <x v="0"/>
    <x v="5"/>
    <n v="90"/>
    <n v="11.379999999999995"/>
    <s v="S700_2047"/>
    <x v="20"/>
    <s v="035-640555"/>
    <s v="Via Ludovico il Moro 22"/>
    <s v="Bergamo"/>
    <n v="24100"/>
    <s v="Italy"/>
    <s v="Rovelli"/>
    <s v="Giovanni"/>
    <x v="1"/>
  </r>
  <r>
    <n v="10326"/>
    <n v="41"/>
    <n v="105.69"/>
    <n v="4"/>
    <n v="4333.29"/>
    <x v="27"/>
    <n v="209"/>
    <x v="0"/>
    <x v="5"/>
    <n v="122"/>
    <n v="-16.310000000000002"/>
    <s v="S24_2011"/>
    <x v="16"/>
    <s v="0921-12 3555"/>
    <s v="BerguvsvÂ„gen  8"/>
    <s v="Lule"/>
    <s v="S-958 22"/>
    <s v="Sweden"/>
    <s v="Berglund"/>
    <s v="Christina"/>
    <x v="1"/>
  </r>
  <r>
    <n v="10326"/>
    <n v="41"/>
    <n v="85.85"/>
    <n v="3"/>
    <n v="3519.85"/>
    <x v="27"/>
    <n v="209"/>
    <x v="0"/>
    <x v="0"/>
    <n v="88"/>
    <n v="-2.1500000000000057"/>
    <s v="S24_3151"/>
    <x v="16"/>
    <s v="0921-12 3555"/>
    <s v="BerguvsvÂ„gen  8"/>
    <s v="Lule"/>
    <s v="S-958 22"/>
    <s v="Sweden"/>
    <s v="Berglund"/>
    <s v="Christina"/>
    <x v="1"/>
  </r>
  <r>
    <n v="10321"/>
    <n v="41"/>
    <n v="141.54"/>
    <n v="10"/>
    <n v="5803.14"/>
    <x v="29"/>
    <n v="214"/>
    <x v="0"/>
    <x v="1"/>
    <n v="141"/>
    <n v="0.53999999999999204"/>
    <s v="S18_1129"/>
    <x v="55"/>
    <n v="5085552555"/>
    <s v="1785 First Street"/>
    <s v="New Bedford"/>
    <n v="50553"/>
    <s v="USA"/>
    <s v="Benitez"/>
    <s v="Violeta"/>
    <x v="1"/>
  </r>
  <r>
    <n v="10322"/>
    <n v="41"/>
    <n v="57.68"/>
    <n v="5"/>
    <n v="2364.88"/>
    <x v="29"/>
    <n v="214"/>
    <x v="0"/>
    <x v="0"/>
    <n v="53"/>
    <n v="4.68"/>
    <s v="S18_1367"/>
    <x v="23"/>
    <n v="6035558647"/>
    <s v="2304 Long Airport Avenue"/>
    <s v="Nashua"/>
    <n v="62005"/>
    <s v="USA"/>
    <s v="Young"/>
    <s v="Valarie"/>
    <x v="0"/>
  </r>
  <r>
    <n v="10322"/>
    <n v="41"/>
    <n v="29.87"/>
    <n v="13"/>
    <n v="1224.67"/>
    <x v="29"/>
    <n v="214"/>
    <x v="0"/>
    <x v="0"/>
    <n v="62"/>
    <n v="-32.129999999999995"/>
    <s v="S18_2957"/>
    <x v="23"/>
    <n v="6035558647"/>
    <s v="2304 Long Airport Avenue"/>
    <s v="Nashua"/>
    <n v="62005"/>
    <s v="USA"/>
    <s v="Young"/>
    <s v="Valarie"/>
    <x v="0"/>
  </r>
  <r>
    <n v="10315"/>
    <n v="41"/>
    <n v="62"/>
    <n v="2"/>
    <n v="2542"/>
    <x v="179"/>
    <n v="220"/>
    <x v="0"/>
    <x v="5"/>
    <n v="66"/>
    <n v="-4"/>
    <s v="S700_1138"/>
    <x v="4"/>
    <s v="40.67.8555"/>
    <s v="67, rue des Cinquante Otages"/>
    <s v="Nantes"/>
    <n v="44000"/>
    <s v="France"/>
    <s v="Labrune"/>
    <s v="Janine"/>
    <x v="0"/>
  </r>
  <r>
    <n v="10311"/>
    <n v="41"/>
    <n v="81.91"/>
    <n v="1"/>
    <n v="3358.31"/>
    <x v="31"/>
    <n v="233"/>
    <x v="0"/>
    <x v="0"/>
    <n v="92"/>
    <n v="-10.090000000000003"/>
    <s v="S18_4409"/>
    <x v="11"/>
    <s v="(91) 555 94 44"/>
    <s v="C/ Moralzarzal, 86"/>
    <s v="Madrid"/>
    <n v="28034"/>
    <s v="Spain"/>
    <s v="Freyre"/>
    <s v="Diego"/>
    <x v="1"/>
  </r>
  <r>
    <n v="10107"/>
    <n v="41"/>
    <n v="107.18"/>
    <n v="5"/>
    <n v="4394.38"/>
    <x v="32"/>
    <n v="234"/>
    <x v="0"/>
    <x v="4"/>
    <n v="95"/>
    <n v="12.180000000000007"/>
    <s v="S10_1678"/>
    <x v="61"/>
    <s v="07-98 9555"/>
    <s v="Erling Skakkes gate 78"/>
    <s v="Stavern"/>
    <n v="4110"/>
    <s v="Norway"/>
    <s v="Bergulfsen"/>
    <s v="Jonas"/>
    <x v="1"/>
  </r>
  <r>
    <n v="10305"/>
    <n v="41"/>
    <n v="53.48"/>
    <n v="11"/>
    <n v="2192.6799999999998"/>
    <x v="145"/>
    <n v="236"/>
    <x v="0"/>
    <x v="2"/>
    <n v="60"/>
    <n v="-6.5200000000000031"/>
    <s v="S18_2432"/>
    <x v="29"/>
    <n v="6175558555"/>
    <s v="39323 Spinnaker Dr."/>
    <s v="Cambridge"/>
    <n v="51247"/>
    <s v="USA"/>
    <s v="Hernandez"/>
    <s v="Marta"/>
    <x v="0"/>
  </r>
  <r>
    <n v="10107"/>
    <n v="41"/>
    <n v="155.80000000000001"/>
    <n v="8"/>
    <n v="6387.8"/>
    <x v="98"/>
    <n v="272"/>
    <x v="0"/>
    <x v="2"/>
    <n v="136"/>
    <n v="19.800000000000011"/>
    <s v="S12_1666"/>
    <x v="47"/>
    <s v="0695-34 6555"/>
    <s v="?kergatan 24"/>
    <s v="Boras"/>
    <s v="S-844 67"/>
    <s v="Sweden"/>
    <s v="Larsson"/>
    <s v="Maria"/>
    <x v="1"/>
  </r>
  <r>
    <n v="10107"/>
    <n v="41"/>
    <n v="114.34"/>
    <n v="10"/>
    <n v="4687.9399999999996"/>
    <x v="98"/>
    <n v="272"/>
    <x v="0"/>
    <x v="2"/>
    <n v="116"/>
    <n v="-1.6599999999999966"/>
    <s v="S18_1097"/>
    <x v="47"/>
    <s v="0695-34 6555"/>
    <s v="?kergatan 24"/>
    <s v="Boras"/>
    <s v="S-844 67"/>
    <s v="Sweden"/>
    <s v="Larsson"/>
    <s v="Maria"/>
    <x v="1"/>
  </r>
  <r>
    <n v="10292"/>
    <n v="41"/>
    <n v="110.46"/>
    <n v="11"/>
    <n v="4528.8599999999997"/>
    <x v="98"/>
    <n v="272"/>
    <x v="0"/>
    <x v="2"/>
    <n v="122"/>
    <n v="-11.540000000000006"/>
    <s v="S18_2319"/>
    <x v="19"/>
    <n v="2125557818"/>
    <s v="897 Long Airport Avenue"/>
    <s v="NYC"/>
    <n v="10022"/>
    <s v="USA"/>
    <s v="Yu"/>
    <s v="Kwai"/>
    <x v="1"/>
  </r>
  <r>
    <n v="10292"/>
    <n v="41"/>
    <n v="121.54"/>
    <n v="6"/>
    <n v="4983.1400000000003"/>
    <x v="98"/>
    <n v="272"/>
    <x v="0"/>
    <x v="2"/>
    <n v="115"/>
    <n v="6.5400000000000063"/>
    <s v="S50_1392"/>
    <x v="19"/>
    <n v="2125557818"/>
    <s v="897 Long Airport Avenue"/>
    <s v="NYC"/>
    <n v="10022"/>
    <s v="USA"/>
    <s v="Yu"/>
    <s v="Kwai"/>
    <x v="1"/>
  </r>
  <r>
    <n v="10288"/>
    <n v="41"/>
    <n v="118.86"/>
    <n v="12"/>
    <n v="4873.26"/>
    <x v="35"/>
    <n v="279"/>
    <x v="0"/>
    <x v="1"/>
    <n v="107"/>
    <n v="11.86"/>
    <s v="S24_3432"/>
    <x v="0"/>
    <s v="+65 224 1555"/>
    <s v="Village Close - 106 Linden Road Sandown"/>
    <s v="Singapore"/>
    <n v="69045"/>
    <s v="Singapore"/>
    <s v="Victorino"/>
    <s v="Wendy"/>
    <x v="1"/>
  </r>
  <r>
    <n v="10107"/>
    <n v="41"/>
    <n v="69.430000000000007"/>
    <n v="13"/>
    <n v="2846.63"/>
    <x v="36"/>
    <n v="280"/>
    <x v="0"/>
    <x v="1"/>
    <n v="79"/>
    <n v="-9.5699999999999932"/>
    <s v="S12_3990"/>
    <x v="28"/>
    <s v="0897-034555"/>
    <s v="Grenzacherweg 237"/>
    <s v="Gensve"/>
    <n v="1203"/>
    <s v="Switzerland"/>
    <s v="Holz"/>
    <s v="Michael"/>
    <x v="0"/>
  </r>
  <r>
    <n v="10287"/>
    <n v="41"/>
    <n v="158.52000000000001"/>
    <n v="4"/>
    <n v="6499.32"/>
    <x v="36"/>
    <n v="280"/>
    <x v="0"/>
    <x v="1"/>
    <n v="141"/>
    <n v="17.52000000000001"/>
    <s v="S18_1129"/>
    <x v="28"/>
    <s v="0897-034555"/>
    <s v="Grenzacherweg 237"/>
    <s v="Gensve"/>
    <n v="1203"/>
    <s v="Switzerland"/>
    <s v="Holz"/>
    <s v="Michael"/>
    <x v="1"/>
  </r>
  <r>
    <n v="10107"/>
    <n v="41"/>
    <n v="172.47"/>
    <n v="5"/>
    <n v="7071.27"/>
    <x v="38"/>
    <n v="290"/>
    <x v="0"/>
    <x v="1"/>
    <n v="207"/>
    <n v="-34.53"/>
    <s v="S12_1108"/>
    <x v="12"/>
    <n v="4155551450"/>
    <s v="5677 Strong St."/>
    <s v="San Rafael"/>
    <n v="97562"/>
    <s v="USA"/>
    <s v="Nelson"/>
    <s v="Valarie"/>
    <x v="2"/>
  </r>
  <r>
    <n v="10107"/>
    <n v="41"/>
    <n v="127.98"/>
    <n v="1"/>
    <n v="5247.18"/>
    <x v="39"/>
    <n v="291"/>
    <x v="0"/>
    <x v="2"/>
    <n v="118"/>
    <n v="9.980000000000004"/>
    <s v="S12_4473"/>
    <x v="31"/>
    <n v="2155551555"/>
    <s v="7586 Pompton St."/>
    <s v="Allentown"/>
    <n v="70267"/>
    <s v="USA"/>
    <s v="Yu"/>
    <s v="Kyung"/>
    <x v="1"/>
  </r>
  <r>
    <n v="10275"/>
    <n v="41"/>
    <n v="81.89"/>
    <n v="18"/>
    <n v="3357.49"/>
    <x v="100"/>
    <n v="318"/>
    <x v="0"/>
    <x v="3"/>
    <n v="68"/>
    <n v="13.89"/>
    <s v="S24_3949"/>
    <x v="4"/>
    <s v="40.67.8555"/>
    <s v="67, rue des Cinquante Otages"/>
    <s v="Nantes"/>
    <n v="44000"/>
    <s v="France"/>
    <s v="Labrune"/>
    <s v="Janine"/>
    <x v="1"/>
  </r>
  <r>
    <n v="10274"/>
    <n v="41"/>
    <n v="164"/>
    <n v="1"/>
    <n v="6724"/>
    <x v="101"/>
    <n v="320"/>
    <x v="0"/>
    <x v="3"/>
    <n v="157"/>
    <n v="7"/>
    <s v="S18_1662"/>
    <x v="56"/>
    <n v="6175558555"/>
    <s v="7825 Douglas Av."/>
    <s v="Brickhaven"/>
    <n v="58339"/>
    <s v="USA"/>
    <s v="Nelson"/>
    <s v="Allen"/>
    <x v="1"/>
  </r>
  <r>
    <n v="10107"/>
    <n v="41"/>
    <n v="203.34"/>
    <n v="4"/>
    <n v="8336.94"/>
    <x v="183"/>
    <n v="343"/>
    <x v="0"/>
    <x v="4"/>
    <n v="193"/>
    <n v="10.340000000000003"/>
    <s v="S10_4698"/>
    <x v="74"/>
    <n v="2035552570"/>
    <s v="25593 South Bay Ln."/>
    <s v="Bridgewater"/>
    <n v="97562"/>
    <s v="USA"/>
    <s v="King"/>
    <s v="Julie"/>
    <x v="2"/>
  </r>
  <r>
    <n v="10107"/>
    <n v="41"/>
    <n v="162.63999999999999"/>
    <n v="3"/>
    <n v="6668.24"/>
    <x v="46"/>
    <n v="356"/>
    <x v="0"/>
    <x v="2"/>
    <n v="136"/>
    <n v="26.639999999999986"/>
    <s v="S12_1666"/>
    <x v="8"/>
    <s v="+81 3 3584 0555"/>
    <s v="2-2-8 Roppongi"/>
    <s v="Minato-ku"/>
    <s v="106-0032"/>
    <s v="Japan"/>
    <s v="Shimamura"/>
    <s v="Akiko"/>
    <x v="1"/>
  </r>
  <r>
    <n v="10107"/>
    <n v="41"/>
    <n v="133"/>
    <n v="5"/>
    <n v="5453"/>
    <x v="46"/>
    <n v="356"/>
    <x v="0"/>
    <x v="2"/>
    <n v="116"/>
    <n v="17"/>
    <s v="S18_1097"/>
    <x v="8"/>
    <s v="+81 3 3584 0555"/>
    <s v="2-2-8 Roppongi"/>
    <s v="Minato-ku"/>
    <s v="106-0032"/>
    <s v="Japan"/>
    <s v="Shimamura"/>
    <s v="Akiko"/>
    <x v="1"/>
  </r>
  <r>
    <n v="10259"/>
    <n v="41"/>
    <n v="113.82"/>
    <n v="13"/>
    <n v="4666.62"/>
    <x v="46"/>
    <n v="356"/>
    <x v="0"/>
    <x v="2"/>
    <n v="121"/>
    <n v="-7.1800000000000068"/>
    <s v="S18_4600"/>
    <x v="0"/>
    <s v="+65 224 1555"/>
    <s v="Village Close - 106 Linden Road Sandown"/>
    <s v="Singapore"/>
    <n v="69045"/>
    <s v="Singapore"/>
    <s v="Victorino"/>
    <s v="Wendy"/>
    <x v="1"/>
  </r>
  <r>
    <n v="10107"/>
    <n v="41"/>
    <n v="119.77"/>
    <n v="10"/>
    <n v="4910.57"/>
    <x v="146"/>
    <n v="370"/>
    <x v="5"/>
    <x v="1"/>
    <n v="115"/>
    <n v="4.769999999999996"/>
    <s v="S12_4675"/>
    <x v="79"/>
    <s v="(171) 555-2282"/>
    <s v="Berkeley Gardens 12  Brewery"/>
    <s v="Liverpool"/>
    <s v="WX1 6LT"/>
    <s v="UK"/>
    <s v="Devon"/>
    <s v="Elizabeth"/>
    <x v="1"/>
  </r>
  <r>
    <n v="10252"/>
    <n v="41"/>
    <n v="164.63"/>
    <n v="1"/>
    <n v="6749.83"/>
    <x v="47"/>
    <n v="376"/>
    <x v="0"/>
    <x v="1"/>
    <n v="146"/>
    <n v="18.629999999999995"/>
    <s v="S18_3482"/>
    <x v="35"/>
    <s v="(1) 47.55.6555"/>
    <s v="25, rue Lauriston"/>
    <s v="Paris"/>
    <n v="75016"/>
    <s v="France"/>
    <s v="Perrier"/>
    <s v="Dominique"/>
    <x v="1"/>
  </r>
  <r>
    <n v="10240"/>
    <n v="41"/>
    <n v="137.29"/>
    <n v="3"/>
    <n v="5628.89"/>
    <x v="105"/>
    <n v="417"/>
    <x v="0"/>
    <x v="1"/>
    <n v="141"/>
    <n v="-3.710000000000008"/>
    <s v="S18_1129"/>
    <x v="67"/>
    <s v="+81 06 6342 5555"/>
    <s v="Dojima Avanza 4F, 1-6-20 Dojima, Kita-ku"/>
    <s v="Osaka"/>
    <s v="530-0003"/>
    <s v="Japan"/>
    <s v="Kentary"/>
    <s v="Mory"/>
    <x v="1"/>
  </r>
  <r>
    <n v="10241"/>
    <n v="41"/>
    <n v="185.3"/>
    <n v="2"/>
    <n v="7597.3"/>
    <x v="105"/>
    <n v="417"/>
    <x v="0"/>
    <x v="0"/>
    <n v="170"/>
    <n v="15.300000000000011"/>
    <s v="S18_1749"/>
    <x v="65"/>
    <s v="88.60.1555"/>
    <s v="24, place Kluber"/>
    <s v="Strasbourg"/>
    <n v="67000"/>
    <s v="France"/>
    <s v="Citeaux"/>
    <s v="Frederique"/>
    <x v="2"/>
  </r>
  <r>
    <n v="10238"/>
    <n v="41"/>
    <n v="73.17"/>
    <n v="6"/>
    <n v="2999.97"/>
    <x v="52"/>
    <n v="421"/>
    <x v="0"/>
    <x v="1"/>
    <n v="80"/>
    <n v="-6.8299999999999983"/>
    <s v="S18_3278"/>
    <x v="21"/>
    <s v="31 12 3555"/>
    <s v="Vinb'ltet 34"/>
    <s v="Kobenhavn"/>
    <n v="1734"/>
    <s v="Denmark"/>
    <s v="Petersen"/>
    <s v="Jytte"/>
    <x v="0"/>
  </r>
  <r>
    <n v="10235"/>
    <n v="41"/>
    <n v="101.89"/>
    <n v="1"/>
    <n v="4177.49"/>
    <x v="166"/>
    <n v="428"/>
    <x v="0"/>
    <x v="4"/>
    <n v="99"/>
    <n v="2.8900000000000006"/>
    <s v="S32_1374"/>
    <x v="30"/>
    <s v="(604) 555-4555"/>
    <s v="23 Tsawassen Blvd."/>
    <s v="Tsawassen"/>
    <s v="T2F 8M4"/>
    <s v="Canada"/>
    <s v="Lincoln"/>
    <s v="Elizabeth"/>
    <x v="1"/>
  </r>
  <r>
    <n v="10235"/>
    <n v="41"/>
    <n v="35.35"/>
    <n v="7"/>
    <n v="1449.35"/>
    <x v="166"/>
    <n v="428"/>
    <x v="0"/>
    <x v="0"/>
    <n v="43"/>
    <n v="-7.6499999999999986"/>
    <s v="S50_1341"/>
    <x v="30"/>
    <s v="(604) 555-4555"/>
    <s v="23 Tsawassen Blvd."/>
    <s v="Tsawassen"/>
    <s v="T2F 8M4"/>
    <s v="Canada"/>
    <s v="Lincoln"/>
    <s v="Elizabeth"/>
    <x v="0"/>
  </r>
  <r>
    <n v="10229"/>
    <n v="41"/>
    <n v="115.03"/>
    <n v="10"/>
    <n v="4716.2299999999996"/>
    <x v="150"/>
    <n v="450"/>
    <x v="0"/>
    <x v="2"/>
    <n v="121"/>
    <n v="-5.9699999999999989"/>
    <s v="S18_4600"/>
    <x v="12"/>
    <n v="4155551450"/>
    <s v="5677 Strong St."/>
    <s v="San Rafael"/>
    <n v="97562"/>
    <s v="USA"/>
    <s v="Nelson"/>
    <s v="Valarie"/>
    <x v="1"/>
  </r>
  <r>
    <n v="10223"/>
    <n v="41"/>
    <n v="46.26"/>
    <n v="13"/>
    <n v="1896.66"/>
    <x v="54"/>
    <n v="472"/>
    <x v="0"/>
    <x v="0"/>
    <n v="43"/>
    <n v="3.259999999999998"/>
    <s v="S50_1341"/>
    <x v="38"/>
    <s v="03 9520 4555"/>
    <s v="636 St Kilda Road"/>
    <s v="Melbourne"/>
    <n v="3004"/>
    <s v="Australia"/>
    <s v="Ferguson"/>
    <s v="Peter"/>
    <x v="0"/>
  </r>
  <r>
    <n v="10215"/>
    <n v="41"/>
    <n v="111.12"/>
    <n v="8"/>
    <n v="4555.92"/>
    <x v="210"/>
    <n v="493"/>
    <x v="0"/>
    <x v="0"/>
    <n v="99"/>
    <n v="12.120000000000005"/>
    <s v="S18_3320"/>
    <x v="87"/>
    <n v="3105553722"/>
    <s v="3675 Furth Circle"/>
    <s v="Burbank"/>
    <n v="94019"/>
    <s v="USA"/>
    <s v="Thompson"/>
    <s v="Steve"/>
    <x v="1"/>
  </r>
  <r>
    <n v="10212"/>
    <n v="41"/>
    <n v="118.07"/>
    <n v="9"/>
    <n v="4840.87"/>
    <x v="57"/>
    <n v="506"/>
    <x v="0"/>
    <x v="1"/>
    <n v="142"/>
    <n v="-23.930000000000007"/>
    <s v="S18_1984"/>
    <x v="11"/>
    <s v="(91) 555 94 44"/>
    <s v="C/ Moralzarzal, 86"/>
    <s v="Madrid"/>
    <n v="28034"/>
    <s v="Spain"/>
    <s v="Freyre"/>
    <s v="Diego"/>
    <x v="1"/>
  </r>
  <r>
    <n v="10212"/>
    <n v="41"/>
    <n v="82.31"/>
    <n v="3"/>
    <n v="3374.71"/>
    <x v="57"/>
    <n v="506"/>
    <x v="0"/>
    <x v="1"/>
    <n v="73"/>
    <n v="9.3100000000000023"/>
    <s v="S24_1046"/>
    <x v="11"/>
    <s v="(91) 555 94 44"/>
    <s v="C/ Moralzarzal, 86"/>
    <s v="Madrid"/>
    <n v="28034"/>
    <s v="Spain"/>
    <s v="Freyre"/>
    <s v="Diego"/>
    <x v="1"/>
  </r>
  <r>
    <n v="10107"/>
    <n v="41"/>
    <n v="114.84"/>
    <n v="14"/>
    <n v="4708.4399999999996"/>
    <x v="110"/>
    <n v="507"/>
    <x v="0"/>
    <x v="4"/>
    <n v="95"/>
    <n v="19.840000000000003"/>
    <s v="S10_1678"/>
    <x v="35"/>
    <s v="(1) 47.55.6555"/>
    <s v="25, rue Lauriston"/>
    <s v="Paris"/>
    <n v="75016"/>
    <s v="France"/>
    <s v="Perrier"/>
    <s v="Dominique"/>
    <x v="1"/>
  </r>
  <r>
    <n v="10107"/>
    <n v="41"/>
    <n v="182.9"/>
    <n v="2"/>
    <n v="7498.9"/>
    <x v="110"/>
    <n v="507"/>
    <x v="0"/>
    <x v="1"/>
    <n v="194"/>
    <n v="-11.099999999999994"/>
    <s v="S12_1099"/>
    <x v="35"/>
    <s v="(1) 47.55.6555"/>
    <s v="25, rue Lauriston"/>
    <s v="Paris"/>
    <n v="75016"/>
    <s v="France"/>
    <s v="Perrier"/>
    <s v="Dominique"/>
    <x v="2"/>
  </r>
  <r>
    <n v="10211"/>
    <n v="41"/>
    <n v="138.38"/>
    <n v="7"/>
    <n v="5673.58"/>
    <x v="110"/>
    <n v="507"/>
    <x v="0"/>
    <x v="1"/>
    <n v="148"/>
    <n v="-9.6200000000000045"/>
    <s v="S18_4721"/>
    <x v="35"/>
    <s v="(1) 47.55.6555"/>
    <s v="25, rue Lauriston"/>
    <s v="Paris"/>
    <n v="75016"/>
    <s v="France"/>
    <s v="Perrier"/>
    <s v="Dominique"/>
    <x v="1"/>
  </r>
  <r>
    <n v="10211"/>
    <n v="41"/>
    <n v="42.24"/>
    <n v="9"/>
    <n v="1731.84"/>
    <x v="110"/>
    <n v="507"/>
    <x v="0"/>
    <x v="4"/>
    <n v="40"/>
    <n v="2.240000000000002"/>
    <s v="S32_2206"/>
    <x v="35"/>
    <s v="(1) 47.55.6555"/>
    <s v="25, rue Lauriston"/>
    <s v="Paris"/>
    <n v="75016"/>
    <s v="France"/>
    <s v="Perrier"/>
    <s v="Dominique"/>
    <x v="0"/>
  </r>
  <r>
    <n v="10197"/>
    <n v="41"/>
    <n v="110.6"/>
    <n v="13"/>
    <n v="4534.6000000000004"/>
    <x v="151"/>
    <n v="557"/>
    <x v="0"/>
    <x v="5"/>
    <n v="122"/>
    <n v="-11.400000000000006"/>
    <s v="S24_2011"/>
    <x v="80"/>
    <s v="(93) 203 4555"/>
    <s v="Rambla de CataluÂ¤a, 23"/>
    <s v="Barcelona"/>
    <n v="8022"/>
    <s v="Spain"/>
    <s v="Saavedra"/>
    <s v="Eduardo"/>
    <x v="1"/>
  </r>
  <r>
    <n v="10194"/>
    <n v="41"/>
    <n v="44.78"/>
    <n v="9"/>
    <n v="1835.98"/>
    <x v="113"/>
    <n v="558"/>
    <x v="0"/>
    <x v="0"/>
    <n v="50"/>
    <n v="-5.2199999999999989"/>
    <s v="S18_4668"/>
    <x v="41"/>
    <s v="78.32.5555"/>
    <s v="2, rue du Commerce"/>
    <s v="Lyon"/>
    <n v="69004"/>
    <s v="France"/>
    <s v="Saveley"/>
    <s v="Mary"/>
    <x v="0"/>
  </r>
  <r>
    <n v="10107"/>
    <n v="41"/>
    <n v="150.34"/>
    <n v="5"/>
    <n v="6163.94"/>
    <x v="115"/>
    <n v="570"/>
    <x v="0"/>
    <x v="2"/>
    <n v="136"/>
    <n v="14.340000000000003"/>
    <s v="S12_1666"/>
    <x v="69"/>
    <n v="2155554695"/>
    <s v="782 First Street"/>
    <s v="Philadelphia"/>
    <n v="71270"/>
    <s v="USA"/>
    <s v="Cervantes"/>
    <s v="Francisca"/>
    <x v="1"/>
  </r>
  <r>
    <n v="10107"/>
    <n v="41"/>
    <n v="216.9"/>
    <n v="11"/>
    <n v="8892.9"/>
    <x v="116"/>
    <n v="572"/>
    <x v="0"/>
    <x v="4"/>
    <n v="193"/>
    <n v="23.900000000000006"/>
    <s v="S10_4698"/>
    <x v="70"/>
    <s v="20.16.1555"/>
    <s v="184, chausse de Tournai"/>
    <s v="Lille"/>
    <n v="59000"/>
    <s v="France"/>
    <s v="Rance"/>
    <s v="Martine"/>
    <x v="2"/>
  </r>
  <r>
    <n v="10178"/>
    <n v="41"/>
    <n v="81.72"/>
    <n v="10"/>
    <n v="3350.52"/>
    <x v="117"/>
    <n v="575"/>
    <x v="0"/>
    <x v="5"/>
    <n v="86"/>
    <n v="-4.2800000000000011"/>
    <s v="S18_3029"/>
    <x v="71"/>
    <s v="61.77.6555"/>
    <s v="1 rue Alsace-Lorraine"/>
    <s v="Toulouse"/>
    <n v="31000"/>
    <s v="France"/>
    <s v="Roulet"/>
    <s v="Annette"/>
    <x v="1"/>
  </r>
  <r>
    <n v="10175"/>
    <n v="41"/>
    <n v="69.28"/>
    <n v="7"/>
    <n v="2840.48"/>
    <x v="63"/>
    <n v="577"/>
    <x v="0"/>
    <x v="2"/>
    <n v="60"/>
    <n v="9.2800000000000011"/>
    <s v="S18_2432"/>
    <x v="14"/>
    <s v="(171) 555-0297"/>
    <s v="35 King George"/>
    <s v="London"/>
    <s v="WX3 6FW"/>
    <s v="UK"/>
    <s v="Brown"/>
    <s v="Ann"/>
    <x v="0"/>
  </r>
  <r>
    <n v="10107"/>
    <n v="41"/>
    <n v="107.1"/>
    <n v="3"/>
    <n v="4391.1000000000004"/>
    <x v="64"/>
    <n v="579"/>
    <x v="0"/>
    <x v="1"/>
    <n v="115"/>
    <n v="-7.9000000000000057"/>
    <s v="S12_4675"/>
    <x v="45"/>
    <s v="7675-3555"/>
    <s v="Kirchgasse 6"/>
    <s v="Graz"/>
    <n v="8010"/>
    <s v="Austria"/>
    <s v="Mendel"/>
    <s v="Roland"/>
    <x v="1"/>
  </r>
  <r>
    <n v="10300"/>
    <n v="41"/>
    <n v="92.4"/>
    <n v="1"/>
    <n v="3788.4"/>
    <x v="154"/>
    <n v="610"/>
    <x v="0"/>
    <x v="1"/>
    <n v="77"/>
    <n v="15.400000000000006"/>
    <s v="S18_1889"/>
    <x v="81"/>
    <s v="+49 69 66 90 2555"/>
    <s v="Lyonerstr. 34"/>
    <s v="Frankfurt"/>
    <n v="60528"/>
    <s v="Germany"/>
    <s v="Keitel"/>
    <s v="Roland"/>
    <x v="1"/>
  </r>
  <r>
    <n v="10151"/>
    <n v="41"/>
    <n v="63.85"/>
    <n v="5"/>
    <n v="2617.85"/>
    <x v="121"/>
    <n v="624"/>
    <x v="0"/>
    <x v="2"/>
    <n v="54"/>
    <n v="9.8500000000000014"/>
    <s v="S32_2509"/>
    <x v="37"/>
    <s v="981-443655"/>
    <s v="Torikatu 38"/>
    <s v="Oulu"/>
    <n v="90110"/>
    <s v="Finland"/>
    <s v="Koskitalo"/>
    <s v="Pirkko"/>
    <x v="0"/>
  </r>
  <r>
    <n v="10142"/>
    <n v="41"/>
    <n v="64"/>
    <n v="2"/>
    <n v="2624"/>
    <x v="124"/>
    <n v="667"/>
    <x v="0"/>
    <x v="5"/>
    <n v="66"/>
    <n v="-2"/>
    <s v="S700_1138"/>
    <x v="12"/>
    <n v="4155551450"/>
    <s v="5677 Strong St."/>
    <s v="San Rafael"/>
    <n v="97562"/>
    <s v="USA"/>
    <s v="Nelson"/>
    <s v="Valarie"/>
    <x v="0"/>
  </r>
  <r>
    <n v="10139"/>
    <n v="41"/>
    <n v="194.06"/>
    <n v="8"/>
    <n v="7956.46"/>
    <x v="76"/>
    <n v="690"/>
    <x v="0"/>
    <x v="0"/>
    <n v="168"/>
    <n v="26.060000000000002"/>
    <s v="S18_2795"/>
    <x v="6"/>
    <s v="+61 2 9495 8555"/>
    <s v="Monitor Money Building, 815 Pacific Hwy"/>
    <s v="Chatswood"/>
    <n v="2067"/>
    <s v="Australia"/>
    <s v="Huxley"/>
    <s v="Adrian"/>
    <x v="2"/>
  </r>
  <r>
    <n v="10136"/>
    <n v="41"/>
    <n v="203.21"/>
    <n v="3"/>
    <n v="8331.61"/>
    <x v="193"/>
    <n v="702"/>
    <x v="0"/>
    <x v="1"/>
    <n v="169"/>
    <n v="34.210000000000008"/>
    <s v="S18_3232"/>
    <x v="71"/>
    <s v="61.77.6555"/>
    <s v="1 rue Alsace-Lorraine"/>
    <s v="Toulouse"/>
    <n v="31000"/>
    <s v="France"/>
    <s v="Roulet"/>
    <s v="Annette"/>
    <x v="2"/>
  </r>
  <r>
    <n v="10107"/>
    <n v="41"/>
    <n v="94.74"/>
    <n v="2"/>
    <n v="3884.34"/>
    <x v="78"/>
    <n v="705"/>
    <x v="0"/>
    <x v="4"/>
    <n v="95"/>
    <n v="-0.26000000000000512"/>
    <s v="S10_1678"/>
    <x v="54"/>
    <s v="+33 1 46 62 7555"/>
    <s v="27 rue du Colonel Pierre Avia"/>
    <s v="Paris"/>
    <n v="75508"/>
    <s v="France"/>
    <s v="Da Cunha"/>
    <s v="Daniel"/>
    <x v="1"/>
  </r>
  <r>
    <n v="10133"/>
    <n v="41"/>
    <n v="94.1"/>
    <n v="5"/>
    <n v="3858.1"/>
    <x v="171"/>
    <n v="709"/>
    <x v="0"/>
    <x v="3"/>
    <n v="109"/>
    <n v="-14.900000000000006"/>
    <s v="S24_1785"/>
    <x v="11"/>
    <s v="(91) 555 94 44"/>
    <s v="C/ Moralzarzal, 86"/>
    <s v="Madrid"/>
    <n v="28034"/>
    <s v="Spain"/>
    <s v="Freyre"/>
    <s v="Diego"/>
    <x v="1"/>
  </r>
  <r>
    <n v="10129"/>
    <n v="41"/>
    <n v="94.71"/>
    <n v="4"/>
    <n v="3883.11"/>
    <x v="223"/>
    <n v="724"/>
    <x v="0"/>
    <x v="0"/>
    <n v="88"/>
    <n v="6.7099999999999937"/>
    <s v="S24_3151"/>
    <x v="14"/>
    <s v="(171) 555-0297"/>
    <s v="35 King George"/>
    <s v="London"/>
    <s v="WX3 6FW"/>
    <s v="UK"/>
    <s v="Brown"/>
    <s v="Ann"/>
    <x v="1"/>
  </r>
  <r>
    <n v="10128"/>
    <n v="41"/>
    <n v="135.22"/>
    <n v="2"/>
    <n v="5544.02"/>
    <x v="228"/>
    <n v="730"/>
    <x v="0"/>
    <x v="0"/>
    <n v="136"/>
    <n v="-0.78000000000000114"/>
    <s v="S18_3140"/>
    <x v="11"/>
    <s v="(91) 555 94 44"/>
    <s v="C/ Moralzarzal, 86"/>
    <s v="Madrid"/>
    <n v="28034"/>
    <s v="Spain"/>
    <s v="Freyre"/>
    <s v="Diego"/>
    <x v="1"/>
  </r>
  <r>
    <n v="10128"/>
    <n v="41"/>
    <n v="117.98"/>
    <n v="4"/>
    <n v="4837.18"/>
    <x v="228"/>
    <n v="730"/>
    <x v="0"/>
    <x v="6"/>
    <n v="100"/>
    <n v="17.980000000000004"/>
    <s v="S18_3259"/>
    <x v="11"/>
    <s v="(91) 555 94 44"/>
    <s v="C/ Moralzarzal, 86"/>
    <s v="Madrid"/>
    <n v="28034"/>
    <s v="Spain"/>
    <s v="Freyre"/>
    <s v="Diego"/>
    <x v="1"/>
  </r>
  <r>
    <n v="10119"/>
    <n v="41"/>
    <n v="59.6"/>
    <n v="4"/>
    <n v="2443.6"/>
    <x v="81"/>
    <n v="767"/>
    <x v="0"/>
    <x v="3"/>
    <n v="68"/>
    <n v="-8.3999999999999986"/>
    <s v="S24_2841"/>
    <x v="3"/>
    <s v="6562-9555"/>
    <s v="Geislweg 14"/>
    <s v="Salzburg"/>
    <n v="5020"/>
    <s v="Austria"/>
    <s v="Pipps"/>
    <s v="Georg"/>
    <x v="0"/>
  </r>
  <r>
    <n v="10117"/>
    <n v="41"/>
    <n v="126.58"/>
    <n v="3"/>
    <n v="5189.78"/>
    <x v="128"/>
    <n v="779"/>
    <x v="0"/>
    <x v="5"/>
    <n v="122"/>
    <n v="4.5799999999999983"/>
    <s v="S24_2011"/>
    <x v="49"/>
    <s v="+65 221 7555"/>
    <s v="Bronz Sok., Bronz Apt. 3/6 Tesvikiye"/>
    <s v="Singapore"/>
    <n v="79903"/>
    <s v="Singapore"/>
    <s v="Natividad"/>
    <s v="Eric"/>
    <x v="1"/>
  </r>
  <r>
    <n v="10114"/>
    <n v="41"/>
    <n v="117.45"/>
    <n v="9"/>
    <n v="4815.45"/>
    <x v="129"/>
    <n v="794"/>
    <x v="0"/>
    <x v="2"/>
    <n v="121"/>
    <n v="-3.5499999999999972"/>
    <s v="S18_4600"/>
    <x v="58"/>
    <s v="(1) 42.34.2555"/>
    <s v="265, boulevard Charonne"/>
    <s v="Paris"/>
    <n v="75012"/>
    <s v="France"/>
    <s v="Bertrand"/>
    <s v="Marie"/>
    <x v="1"/>
  </r>
  <r>
    <n v="10106"/>
    <n v="41"/>
    <n v="83.44"/>
    <n v="18"/>
    <n v="3421.04"/>
    <x v="207"/>
    <n v="840"/>
    <x v="0"/>
    <x v="5"/>
    <n v="86"/>
    <n v="-2.5600000000000023"/>
    <s v="S18_3029"/>
    <x v="20"/>
    <s v="035-640555"/>
    <s v="Via Ludovico il Moro 22"/>
    <s v="Bergamo"/>
    <n v="24100"/>
    <s v="Italy"/>
    <s v="Rovelli"/>
    <s v="Giovanni"/>
    <x v="1"/>
  </r>
  <r>
    <n v="10106"/>
    <n v="41"/>
    <n v="116.46"/>
    <n v="17"/>
    <n v="4774.8599999999997"/>
    <x v="207"/>
    <n v="840"/>
    <x v="0"/>
    <x v="0"/>
    <n v="105"/>
    <n v="11.459999999999994"/>
    <s v="S18_3856"/>
    <x v="20"/>
    <s v="035-640555"/>
    <s v="Via Ludovico il Moro 22"/>
    <s v="Bergamo"/>
    <n v="24100"/>
    <s v="Italy"/>
    <s v="Rovelli"/>
    <s v="Giovanni"/>
    <x v="1"/>
  </r>
  <r>
    <n v="10107"/>
    <n v="41"/>
    <n v="211.96"/>
    <n v="15"/>
    <n v="8690.36"/>
    <x v="156"/>
    <n v="846"/>
    <x v="0"/>
    <x v="1"/>
    <n v="207"/>
    <n v="4.960000000000008"/>
    <s v="S12_1108"/>
    <x v="21"/>
    <s v="31 12 3555"/>
    <s v="Vinb'ltet 34"/>
    <s v="Kobenhavn"/>
    <n v="1734"/>
    <s v="Denmark"/>
    <s v="Petersen"/>
    <s v="Jytte"/>
    <x v="2"/>
  </r>
  <r>
    <n v="10105"/>
    <n v="41"/>
    <n v="82.5"/>
    <n v="10"/>
    <n v="3382.5"/>
    <x v="156"/>
    <n v="846"/>
    <x v="0"/>
    <x v="0"/>
    <n v="87"/>
    <n v="-4.5"/>
    <s v="S18_4522"/>
    <x v="21"/>
    <s v="31 12 3555"/>
    <s v="Vinb'ltet 34"/>
    <s v="Kobenhavn"/>
    <n v="1734"/>
    <s v="Denmark"/>
    <s v="Petersen"/>
    <s v="Jytte"/>
    <x v="1"/>
  </r>
  <r>
    <n v="10105"/>
    <n v="41"/>
    <n v="70.67"/>
    <n v="5"/>
    <n v="2897.47"/>
    <x v="156"/>
    <n v="846"/>
    <x v="0"/>
    <x v="5"/>
    <n v="66"/>
    <n v="4.6700000000000017"/>
    <s v="S700_1138"/>
    <x v="21"/>
    <s v="31 12 3555"/>
    <s v="Vinb'ltet 34"/>
    <s v="Kobenhavn"/>
    <n v="1734"/>
    <s v="Denmark"/>
    <s v="Petersen"/>
    <s v="Jytte"/>
    <x v="0"/>
  </r>
  <r>
    <n v="10107"/>
    <n v="41"/>
    <n v="112.58"/>
    <n v="9"/>
    <n v="4615.78"/>
    <x v="173"/>
    <n v="856"/>
    <x v="0"/>
    <x v="2"/>
    <n v="118"/>
    <n v="-5.4200000000000017"/>
    <s v="S12_4473"/>
    <x v="11"/>
    <s v="(91) 555 94 44"/>
    <s v="C/ Moralzarzal, 86"/>
    <s v="Madrid"/>
    <n v="28034"/>
    <s v="Spain"/>
    <s v="Freyre"/>
    <s v="Diego"/>
    <x v="1"/>
  </r>
  <r>
    <n v="10103"/>
    <n v="41"/>
    <n v="47.29"/>
    <n v="9"/>
    <n v="1938.89"/>
    <x v="157"/>
    <n v="858"/>
    <x v="0"/>
    <x v="0"/>
    <n v="50"/>
    <n v="-2.7100000000000009"/>
    <s v="S18_4668"/>
    <x v="61"/>
    <s v="07-98 9555"/>
    <s v="Erling Skakkes gate 78"/>
    <s v="Stavern"/>
    <n v="4110"/>
    <s v="Norway"/>
    <s v="Bergulfsen"/>
    <s v="Jonas"/>
    <x v="0"/>
  </r>
  <r>
    <n v="10102"/>
    <n v="41"/>
    <n v="50.14"/>
    <n v="1"/>
    <n v="2055.7399999999998"/>
    <x v="236"/>
    <n v="877"/>
    <x v="0"/>
    <x v="0"/>
    <n v="53"/>
    <n v="-2.8599999999999994"/>
    <s v="S18_1367"/>
    <x v="22"/>
    <n v="2125551500"/>
    <s v="2678 Kingston Rd."/>
    <s v="NYC"/>
    <n v="10022"/>
    <s v="USA"/>
    <s v="Frick"/>
    <s v="Michael"/>
    <x v="0"/>
  </r>
  <r>
    <n v="10415"/>
    <n v="42"/>
    <n v="57.61"/>
    <n v="3"/>
    <n v="2419.62"/>
    <x v="9"/>
    <n v="27"/>
    <x v="3"/>
    <x v="3"/>
    <n v="49"/>
    <n v="8.61"/>
    <s v="S72_1253"/>
    <x v="10"/>
    <s v="61-9-3844-6555"/>
    <s v="7 Allen Street"/>
    <s v="Glen Waverly"/>
    <n v="3150"/>
    <s v="Australia"/>
    <s v="Connery"/>
    <s v="Sean"/>
    <x v="0"/>
  </r>
  <r>
    <n v="10407"/>
    <n v="42"/>
    <n v="72.650000000000006"/>
    <n v="1"/>
    <n v="3051.3"/>
    <x v="1"/>
    <n v="43"/>
    <x v="1"/>
    <x v="0"/>
    <n v="60"/>
    <n v="12.650000000000006"/>
    <s v="S18_2248"/>
    <x v="1"/>
    <n v="4085553659"/>
    <s v="3086 Ingle Ln."/>
    <s v="San Jose"/>
    <n v="94217"/>
    <s v="USA"/>
    <s v="Frick"/>
    <s v="Sue"/>
    <x v="1"/>
  </r>
  <r>
    <n v="10401"/>
    <n v="42"/>
    <n v="76.03"/>
    <n v="3"/>
    <n v="3193.26"/>
    <x v="5"/>
    <n v="62"/>
    <x v="1"/>
    <x v="3"/>
    <n v="84"/>
    <n v="-7.9699999999999989"/>
    <s v="S18_2581"/>
    <x v="5"/>
    <n v="2015559350"/>
    <s v="7476 Moss Rd."/>
    <s v="Newark"/>
    <n v="94019"/>
    <s v="USA"/>
    <s v="Brown"/>
    <s v="William"/>
    <x v="1"/>
  </r>
  <r>
    <n v="10400"/>
    <n v="42"/>
    <n v="72.959999999999994"/>
    <n v="8"/>
    <n v="3064.32"/>
    <x v="11"/>
    <n v="64"/>
    <x v="0"/>
    <x v="0"/>
    <n v="83"/>
    <n v="-10.040000000000006"/>
    <s v="S24_3816"/>
    <x v="1"/>
    <n v="4085553659"/>
    <s v="3086 Ingle Ln."/>
    <s v="San Jose"/>
    <n v="94217"/>
    <s v="USA"/>
    <s v="Frick"/>
    <s v="Sue"/>
    <x v="1"/>
  </r>
  <r>
    <n v="10391"/>
    <n v="42"/>
    <n v="119"/>
    <n v="3"/>
    <n v="4998"/>
    <x v="176"/>
    <n v="87"/>
    <x v="0"/>
    <x v="0"/>
    <n v="53"/>
    <n v="66"/>
    <s v="S18_1367"/>
    <x v="13"/>
    <s v="02 9936 8555"/>
    <s v="201 Miller Street"/>
    <s v="North Sydney"/>
    <n v="2060"/>
    <s v="Australia"/>
    <s v="O'Hara"/>
    <s v="Anna"/>
    <x v="1"/>
  </r>
  <r>
    <n v="10107"/>
    <n v="42"/>
    <n v="76.36"/>
    <n v="4"/>
    <n v="3207.12"/>
    <x v="85"/>
    <n v="93"/>
    <x v="0"/>
    <x v="4"/>
    <n v="95"/>
    <n v="-18.64"/>
    <s v="S10_1678"/>
    <x v="55"/>
    <n v="5085552555"/>
    <s v="1785 First Street"/>
    <s v="New Bedford"/>
    <n v="50553"/>
    <s v="USA"/>
    <s v="Benitez"/>
    <s v="Violeta"/>
    <x v="1"/>
  </r>
  <r>
    <n v="10374"/>
    <n v="42"/>
    <n v="69.27"/>
    <n v="2"/>
    <n v="2909.34"/>
    <x v="137"/>
    <n v="125"/>
    <x v="0"/>
    <x v="3"/>
    <n v="84"/>
    <n v="-14.730000000000004"/>
    <s v="S18_2581"/>
    <x v="76"/>
    <s v="61-7-3844-6555"/>
    <s v="31 Duncan St. West End"/>
    <s v="South Brisbane"/>
    <n v="4101"/>
    <s v="Australia"/>
    <s v="Calaghan"/>
    <s v="Tony"/>
    <x v="0"/>
  </r>
  <r>
    <n v="10369"/>
    <n v="42"/>
    <n v="109.08"/>
    <n v="1"/>
    <n v="4581.3599999999997"/>
    <x v="15"/>
    <n v="137"/>
    <x v="0"/>
    <x v="0"/>
    <n v="101"/>
    <n v="8.0799999999999983"/>
    <s v="S18_2949"/>
    <x v="56"/>
    <n v="6175558555"/>
    <s v="7825 Douglas Av."/>
    <s v="Brickhaven"/>
    <n v="58339"/>
    <s v="USA"/>
    <s v="Nelson"/>
    <s v="Allen"/>
    <x v="1"/>
  </r>
  <r>
    <n v="10107"/>
    <n v="42"/>
    <n v="113.44"/>
    <n v="8"/>
    <n v="4764.4799999999996"/>
    <x v="141"/>
    <n v="173"/>
    <x v="0"/>
    <x v="1"/>
    <n v="207"/>
    <n v="-93.56"/>
    <s v="S12_1108"/>
    <x v="75"/>
    <s v="26.47.1555"/>
    <s v="59 rue de l'Abbaye"/>
    <s v="Reims"/>
    <n v="51100"/>
    <s v="France"/>
    <s v="Henriot"/>
    <s v="Paul"/>
    <x v="1"/>
  </r>
  <r>
    <n v="10107"/>
    <n v="42"/>
    <n v="64.16"/>
    <n v="9"/>
    <n v="2694.72"/>
    <x v="18"/>
    <n v="178"/>
    <x v="0"/>
    <x v="2"/>
    <n v="118"/>
    <n v="-53.84"/>
    <s v="S12_4473"/>
    <x v="11"/>
    <s v="(91) 555 94 44"/>
    <s v="C/ Moralzarzal, 86"/>
    <s v="Madrid"/>
    <n v="28034"/>
    <s v="Spain"/>
    <s v="Freyre"/>
    <s v="Diego"/>
    <x v="0"/>
  </r>
  <r>
    <n v="10107"/>
    <n v="42"/>
    <n v="49.6"/>
    <n v="5"/>
    <n v="2083.1999999999998"/>
    <x v="91"/>
    <n v="189"/>
    <x v="0"/>
    <x v="2"/>
    <n v="116"/>
    <n v="-66.400000000000006"/>
    <s v="S18_1097"/>
    <x v="38"/>
    <s v="03 9520 4555"/>
    <s v="636 St Kilda Road"/>
    <s v="Melbourne"/>
    <n v="3004"/>
    <s v="Australia"/>
    <s v="Ferguson"/>
    <s v="Peter"/>
    <x v="0"/>
  </r>
  <r>
    <n v="10346"/>
    <n v="42"/>
    <n v="36.11"/>
    <n v="3"/>
    <n v="1516.62"/>
    <x v="91"/>
    <n v="189"/>
    <x v="0"/>
    <x v="0"/>
    <n v="102"/>
    <n v="-65.89"/>
    <s v="S18_1342"/>
    <x v="73"/>
    <n v="7025551838"/>
    <s v="8489 Strong St."/>
    <s v="Las Vegas"/>
    <n v="83030"/>
    <s v="USA"/>
    <s v="King"/>
    <s v="Sue"/>
    <x v="0"/>
  </r>
  <r>
    <n v="10342"/>
    <n v="42"/>
    <n v="119.37"/>
    <n v="6"/>
    <n v="5013.54"/>
    <x v="143"/>
    <n v="194"/>
    <x v="0"/>
    <x v="1"/>
    <n v="140"/>
    <n v="-20.629999999999995"/>
    <s v="S24_3856"/>
    <x v="38"/>
    <s v="03 9520 4555"/>
    <s v="636 St Kilda Road"/>
    <s v="Melbourne"/>
    <n v="3004"/>
    <s v="Australia"/>
    <s v="Ferguson"/>
    <s v="Peter"/>
    <x v="1"/>
  </r>
  <r>
    <n v="10339"/>
    <n v="42"/>
    <n v="59.36"/>
    <n v="16"/>
    <n v="2493.12"/>
    <x v="92"/>
    <n v="195"/>
    <x v="0"/>
    <x v="0"/>
    <n v="83"/>
    <n v="-23.64"/>
    <s v="S24_3816"/>
    <x v="8"/>
    <s v="+81 3 3584 0555"/>
    <s v="2-2-8 Roppongi"/>
    <s v="Minato-ku"/>
    <s v="106-0032"/>
    <s v="Japan"/>
    <s v="Shimamura"/>
    <s v="Akiko"/>
    <x v="0"/>
  </r>
  <r>
    <n v="10337"/>
    <n v="42"/>
    <n v="97.16"/>
    <n v="5"/>
    <n v="4080.72"/>
    <x v="93"/>
    <n v="197"/>
    <x v="0"/>
    <x v="5"/>
    <n v="54"/>
    <n v="43.16"/>
    <s v="S72_3212"/>
    <x v="57"/>
    <n v="2125558493"/>
    <s v="5905 Pompton St."/>
    <s v="NYC"/>
    <n v="10022"/>
    <s v="USA"/>
    <s v="Hernandez"/>
    <s v="Maria"/>
    <x v="1"/>
  </r>
  <r>
    <n v="10334"/>
    <n v="42"/>
    <n v="131.62"/>
    <n v="5"/>
    <n v="5528.04"/>
    <x v="22"/>
    <n v="199"/>
    <x v="1"/>
    <x v="2"/>
    <n v="127"/>
    <n v="4.6200000000000045"/>
    <s v="S24_2300"/>
    <x v="16"/>
    <s v="0921-12 3555"/>
    <s v="BerguvsvÂ„gen  8"/>
    <s v="Lule"/>
    <s v="S-958 22"/>
    <s v="Sweden"/>
    <s v="Berglund"/>
    <s v="Christina"/>
    <x v="1"/>
  </r>
  <r>
    <n v="10330"/>
    <n v="42"/>
    <n v="81.03"/>
    <n v="1"/>
    <n v="3403.26"/>
    <x v="217"/>
    <n v="202"/>
    <x v="0"/>
    <x v="4"/>
    <n v="69"/>
    <n v="12.030000000000001"/>
    <s v="S24_2360"/>
    <x v="86"/>
    <s v="+63 2 555 3587"/>
    <s v="15 McCallum Street - NatWest Center #13-03"/>
    <s v="Makati City"/>
    <s v="1227 MM"/>
    <s v="Philippines"/>
    <s v="Cruz"/>
    <s v="Arnold"/>
    <x v="1"/>
  </r>
  <r>
    <n v="10107"/>
    <n v="42"/>
    <n v="104.67"/>
    <n v="1"/>
    <n v="4396.1400000000003"/>
    <x v="24"/>
    <n v="203"/>
    <x v="0"/>
    <x v="4"/>
    <n v="95"/>
    <n v="9.6700000000000017"/>
    <s v="S10_1678"/>
    <x v="19"/>
    <n v="2125557818"/>
    <s v="897 Long Airport Avenue"/>
    <s v="NYC"/>
    <n v="10022"/>
    <s v="USA"/>
    <s v="Yu"/>
    <s v="Kwai"/>
    <x v="1"/>
  </r>
  <r>
    <n v="10107"/>
    <n v="42"/>
    <n v="64"/>
    <n v="8"/>
    <n v="2688"/>
    <x v="28"/>
    <n v="213"/>
    <x v="0"/>
    <x v="1"/>
    <n v="207"/>
    <n v="-143"/>
    <s v="S12_1108"/>
    <x v="61"/>
    <s v="07-98 9555"/>
    <s v="Erling Skakkes gate 78"/>
    <s v="Stavern"/>
    <n v="4110"/>
    <s v="Norway"/>
    <s v="Bergulfsen"/>
    <s v="Jonas"/>
    <x v="0"/>
  </r>
  <r>
    <n v="10318"/>
    <n v="42"/>
    <n v="52.7"/>
    <n v="5"/>
    <n v="2213.4"/>
    <x v="196"/>
    <n v="216"/>
    <x v="0"/>
    <x v="4"/>
    <n v="60"/>
    <n v="-7.2999999999999972"/>
    <s v="S18_2625"/>
    <x v="31"/>
    <n v="2155551555"/>
    <s v="7586 Pompton St."/>
    <s v="Allentown"/>
    <n v="70267"/>
    <s v="USA"/>
    <s v="Yu"/>
    <s v="Kyung"/>
    <x v="0"/>
  </r>
  <r>
    <n v="10348"/>
    <n v="42"/>
    <n v="152.07"/>
    <n v="3"/>
    <n v="6386.94"/>
    <x v="95"/>
    <n v="217"/>
    <x v="0"/>
    <x v="2"/>
    <n v="96"/>
    <n v="56.069999999999993"/>
    <s v="S32_1268"/>
    <x v="40"/>
    <s v="(91) 555 22 82"/>
    <s v="C/ Araquil, 67"/>
    <s v="Madrid"/>
    <n v="28023"/>
    <s v="Spain"/>
    <s v="Sommer"/>
    <s v="MartÂ¡n"/>
    <x v="1"/>
  </r>
  <r>
    <n v="10314"/>
    <n v="42"/>
    <n v="137.53"/>
    <n v="13"/>
    <n v="5776.26"/>
    <x v="30"/>
    <n v="227"/>
    <x v="0"/>
    <x v="1"/>
    <n v="163"/>
    <n v="-25.47"/>
    <s v="S18_2238"/>
    <x v="24"/>
    <s v="86 21 3555"/>
    <s v="Smagsloget 45"/>
    <s v="Aaarhus"/>
    <n v="8200"/>
    <s v="Denmark"/>
    <s v="Ibsen"/>
    <s v="Palle"/>
    <x v="1"/>
  </r>
  <r>
    <n v="10313"/>
    <n v="42"/>
    <n v="132.9"/>
    <n v="4"/>
    <n v="5581.8"/>
    <x v="30"/>
    <n v="227"/>
    <x v="0"/>
    <x v="2"/>
    <n v="127"/>
    <n v="5.9000000000000057"/>
    <s v="S24_2300"/>
    <x v="60"/>
    <s v="(604) 555-3392"/>
    <s v="1900 Oak St."/>
    <s v="Vancouver"/>
    <s v="V3F 2K1"/>
    <s v="Canada"/>
    <s v="Tannamuri"/>
    <s v="Yoshi"/>
    <x v="1"/>
  </r>
  <r>
    <n v="10310"/>
    <n v="42"/>
    <n v="67.14"/>
    <n v="16"/>
    <n v="2819.88"/>
    <x v="31"/>
    <n v="233"/>
    <x v="0"/>
    <x v="4"/>
    <n v="62"/>
    <n v="5.1400000000000006"/>
    <s v="S18_3782"/>
    <x v="25"/>
    <s v="0221-5554327"/>
    <s v="Mehrheimerstr. 369"/>
    <s v="Koln"/>
    <n v="50739"/>
    <s v="Germany"/>
    <s v="Pfalzheim"/>
    <s v="Henriette"/>
    <x v="0"/>
  </r>
  <r>
    <n v="10305"/>
    <n v="42"/>
    <n v="109.96"/>
    <n v="3"/>
    <n v="4618.32"/>
    <x v="145"/>
    <n v="236"/>
    <x v="0"/>
    <x v="2"/>
    <n v="115"/>
    <n v="-5.0400000000000063"/>
    <s v="S50_1392"/>
    <x v="29"/>
    <n v="6175558555"/>
    <s v="39323 Spinnaker Dr."/>
    <s v="Cambridge"/>
    <n v="51247"/>
    <s v="USA"/>
    <s v="Hernandez"/>
    <s v="Marta"/>
    <x v="1"/>
  </r>
  <r>
    <n v="10296"/>
    <n v="42"/>
    <n v="102.3"/>
    <n v="2"/>
    <n v="4296.6000000000004"/>
    <x v="96"/>
    <n v="265"/>
    <x v="0"/>
    <x v="3"/>
    <n v="91"/>
    <n v="11.299999999999997"/>
    <s v="S700_1691"/>
    <x v="62"/>
    <s v="+49 89 61 08 9555"/>
    <s v="Hansastr. 15"/>
    <s v="Munich"/>
    <n v="80686"/>
    <s v="Germany"/>
    <s v="Donnermeyer"/>
    <s v="Michael"/>
    <x v="1"/>
  </r>
  <r>
    <n v="10283"/>
    <n v="42"/>
    <n v="126.58"/>
    <n v="13"/>
    <n v="5316.36"/>
    <x v="38"/>
    <n v="290"/>
    <x v="0"/>
    <x v="5"/>
    <n v="122"/>
    <n v="4.5799999999999983"/>
    <s v="S24_2011"/>
    <x v="30"/>
    <s v="(604) 555-4555"/>
    <s v="23 Tsawassen Blvd."/>
    <s v="Tsawassen"/>
    <s v="T2F 8M4"/>
    <s v="Canada"/>
    <s v="Lincoln"/>
    <s v="Elizabeth"/>
    <x v="1"/>
  </r>
  <r>
    <n v="10278"/>
    <n v="42"/>
    <n v="152.41"/>
    <n v="7"/>
    <n v="6401.22"/>
    <x v="165"/>
    <n v="304"/>
    <x v="0"/>
    <x v="1"/>
    <n v="169"/>
    <n v="-16.590000000000003"/>
    <s v="S18_3232"/>
    <x v="73"/>
    <n v="7025551838"/>
    <s v="8489 Strong St."/>
    <s v="Las Vegas"/>
    <n v="83030"/>
    <s v="USA"/>
    <s v="King"/>
    <s v="Sue"/>
    <x v="1"/>
  </r>
  <r>
    <n v="10273"/>
    <n v="42"/>
    <n v="62.16"/>
    <n v="5"/>
    <n v="2610.7199999999998"/>
    <x v="101"/>
    <n v="320"/>
    <x v="0"/>
    <x v="5"/>
    <n v="72"/>
    <n v="-9.8400000000000034"/>
    <s v="S700_2610"/>
    <x v="2"/>
    <s v="(02) 5554 67"/>
    <s v="Rue Joseph-Bens 532"/>
    <s v="Bruxelles"/>
    <s v="B-1180"/>
    <s v="Belgium"/>
    <s v="Dewey"/>
    <s v="Catherine"/>
    <x v="0"/>
  </r>
  <r>
    <n v="10263"/>
    <n v="42"/>
    <n v="102.56"/>
    <n v="3"/>
    <n v="4307.5200000000004"/>
    <x v="183"/>
    <n v="343"/>
    <x v="0"/>
    <x v="4"/>
    <n v="112"/>
    <n v="-9.4399999999999977"/>
    <s v="S24_1578"/>
    <x v="74"/>
    <n v="2035552570"/>
    <s v="25593 South Bay Ln."/>
    <s v="Bridgewater"/>
    <n v="97562"/>
    <s v="USA"/>
    <s v="King"/>
    <s v="Julie"/>
    <x v="1"/>
  </r>
  <r>
    <n v="10248"/>
    <n v="42"/>
    <n v="121.01"/>
    <n v="14"/>
    <n v="5082.42"/>
    <x v="49"/>
    <n v="395"/>
    <x v="5"/>
    <x v="6"/>
    <n v="100"/>
    <n v="21.010000000000005"/>
    <s v="S18_3259"/>
    <x v="19"/>
    <n v="2125557818"/>
    <s v="897 Long Airport Avenue"/>
    <s v="NYC"/>
    <n v="10022"/>
    <s v="USA"/>
    <s v="Yu"/>
    <s v="Kwai"/>
    <x v="1"/>
  </r>
  <r>
    <n v="10248"/>
    <n v="42"/>
    <n v="75.48"/>
    <n v="11"/>
    <n v="3170.16"/>
    <x v="49"/>
    <n v="395"/>
    <x v="5"/>
    <x v="0"/>
    <n v="87"/>
    <n v="-11.519999999999996"/>
    <s v="S18_4522"/>
    <x v="19"/>
    <n v="2125557818"/>
    <s v="897 Long Airport Avenue"/>
    <s v="NYC"/>
    <n v="10022"/>
    <s v="USA"/>
    <s v="Yu"/>
    <s v="Kwai"/>
    <x v="1"/>
  </r>
  <r>
    <n v="10241"/>
    <n v="42"/>
    <n v="90.19"/>
    <n v="3"/>
    <n v="3787.98"/>
    <x v="105"/>
    <n v="417"/>
    <x v="0"/>
    <x v="0"/>
    <n v="92"/>
    <n v="-1.8100000000000023"/>
    <s v="S18_4409"/>
    <x v="65"/>
    <s v="88.60.1555"/>
    <s v="24, place Kluber"/>
    <s v="Strasbourg"/>
    <n v="67000"/>
    <s v="France"/>
    <s v="Citeaux"/>
    <s v="Frederique"/>
    <x v="1"/>
  </r>
  <r>
    <n v="10107"/>
    <n v="42"/>
    <n v="199.49"/>
    <n v="2"/>
    <n v="8378.58"/>
    <x v="238"/>
    <n v="442"/>
    <x v="0"/>
    <x v="1"/>
    <n v="207"/>
    <n v="-7.5099999999999909"/>
    <s v="S12_1108"/>
    <x v="82"/>
    <s v="+34 913 728 555"/>
    <s v="Merchants House, 27-30 Merchant's Quay"/>
    <s v="Madrid"/>
    <n v="28023"/>
    <s v="Spain"/>
    <s v="Fernandez"/>
    <s v="Jesus"/>
    <x v="2"/>
  </r>
  <r>
    <n v="10230"/>
    <n v="42"/>
    <n v="172.34"/>
    <n v="3"/>
    <n v="7238.28"/>
    <x v="231"/>
    <n v="446"/>
    <x v="0"/>
    <x v="1"/>
    <n v="143"/>
    <n v="29.340000000000003"/>
    <s v="S18_4027"/>
    <x v="81"/>
    <s v="+49 69 66 90 2555"/>
    <s v="Lyonerstr. 34"/>
    <s v="Frankfurt"/>
    <n v="60528"/>
    <s v="Germany"/>
    <s v="Keitel"/>
    <s v="Roland"/>
    <x v="2"/>
  </r>
  <r>
    <n v="10227"/>
    <n v="42"/>
    <n v="29.21"/>
    <n v="6"/>
    <n v="1226.82"/>
    <x v="186"/>
    <n v="459"/>
    <x v="0"/>
    <x v="0"/>
    <n v="33"/>
    <n v="-3.7899999999999991"/>
    <s v="S24_1937"/>
    <x v="41"/>
    <s v="78.32.5555"/>
    <s v="2, rue du Commerce"/>
    <s v="Lyon"/>
    <n v="69004"/>
    <s v="France"/>
    <s v="Saveley"/>
    <s v="Mary"/>
    <x v="0"/>
  </r>
  <r>
    <n v="10225"/>
    <n v="42"/>
    <n v="36.630000000000003"/>
    <n v="3"/>
    <n v="1538.46"/>
    <x v="107"/>
    <n v="470"/>
    <x v="0"/>
    <x v="1"/>
    <n v="37"/>
    <n v="-0.36999999999999744"/>
    <s v="S24_2972"/>
    <x v="28"/>
    <s v="0897-034555"/>
    <s v="Grenzacherweg 237"/>
    <s v="Gensve"/>
    <n v="1203"/>
    <s v="Switzerland"/>
    <s v="Holz"/>
    <s v="Michael"/>
    <x v="0"/>
  </r>
  <r>
    <n v="10210"/>
    <n v="42"/>
    <n v="70.33"/>
    <n v="15"/>
    <n v="2953.86"/>
    <x v="111"/>
    <n v="510"/>
    <x v="0"/>
    <x v="3"/>
    <n v="74"/>
    <n v="-3.6700000000000017"/>
    <s v="S700_4002"/>
    <x v="67"/>
    <s v="+81 06 6342 5555"/>
    <s v="Dojima Avanza 4F, 1-6-20 Dojima, Kita-ku"/>
    <s v="Osaka"/>
    <s v="530-0003"/>
    <s v="Japan"/>
    <s v="Kentary"/>
    <s v="Mory"/>
    <x v="0"/>
  </r>
  <r>
    <n v="10208"/>
    <n v="42"/>
    <n v="63.88"/>
    <n v="6"/>
    <n v="2682.96"/>
    <x v="58"/>
    <n v="520"/>
    <x v="0"/>
    <x v="5"/>
    <n v="54"/>
    <n v="9.8800000000000026"/>
    <s v="S72_3212"/>
    <x v="41"/>
    <s v="78.32.5555"/>
    <s v="2, rue du Commerce"/>
    <s v="Lyon"/>
    <n v="69004"/>
    <s v="France"/>
    <s v="Saveley"/>
    <s v="Mary"/>
    <x v="0"/>
  </r>
  <r>
    <n v="10207"/>
    <n v="42"/>
    <n v="29.7"/>
    <n v="8"/>
    <n v="1247.4000000000001"/>
    <x v="191"/>
    <n v="544"/>
    <x v="0"/>
    <x v="1"/>
    <n v="35"/>
    <n v="-5.3000000000000007"/>
    <s v="S24_2840"/>
    <x v="84"/>
    <n v="6175552555"/>
    <s v="6251 Ingle Ln."/>
    <s v="Boston"/>
    <n v="51003"/>
    <s v="USA"/>
    <s v="Franco"/>
    <s v="Valarie"/>
    <x v="0"/>
  </r>
  <r>
    <n v="10204"/>
    <n v="42"/>
    <n v="147.19999999999999"/>
    <n v="17"/>
    <n v="6182.4"/>
    <x v="59"/>
    <n v="551"/>
    <x v="0"/>
    <x v="1"/>
    <n v="141"/>
    <n v="6.1999999999999886"/>
    <s v="S18_1129"/>
    <x v="42"/>
    <n v="2125557413"/>
    <s v="4092 Furth Circle"/>
    <s v="NYC"/>
    <n v="10022"/>
    <s v="USA"/>
    <s v="Young"/>
    <s v="Jeff"/>
    <x v="1"/>
  </r>
  <r>
    <n v="10204"/>
    <n v="42"/>
    <n v="101"/>
    <n v="7"/>
    <n v="4242"/>
    <x v="59"/>
    <n v="551"/>
    <x v="0"/>
    <x v="1"/>
    <n v="117"/>
    <n v="-16"/>
    <s v="S24_2887"/>
    <x v="42"/>
    <n v="2125557413"/>
    <s v="4092 Furth Circle"/>
    <s v="NYC"/>
    <n v="10022"/>
    <s v="USA"/>
    <s v="Young"/>
    <s v="Jeff"/>
    <x v="1"/>
  </r>
  <r>
    <n v="10198"/>
    <n v="42"/>
    <n v="178.19"/>
    <n v="4"/>
    <n v="7483.98"/>
    <x v="211"/>
    <n v="556"/>
    <x v="0"/>
    <x v="3"/>
    <n v="157"/>
    <n v="21.189999999999998"/>
    <s v="S18_1662"/>
    <x v="86"/>
    <s v="+63 2 555 3587"/>
    <s v="15 McCallum Street - NatWest Center #13-03"/>
    <s v="Makati City"/>
    <s v="1227 MM"/>
    <s v="Philippines"/>
    <s v="Cruz"/>
    <s v="Arnold"/>
    <x v="2"/>
  </r>
  <r>
    <n v="10198"/>
    <n v="42"/>
    <n v="113.68"/>
    <n v="1"/>
    <n v="4774.5600000000004"/>
    <x v="211"/>
    <n v="556"/>
    <x v="0"/>
    <x v="3"/>
    <n v="99"/>
    <n v="14.680000000000007"/>
    <s v="S700_2466"/>
    <x v="86"/>
    <s v="+63 2 555 3587"/>
    <s v="15 McCallum Street - NatWest Center #13-03"/>
    <s v="Makati City"/>
    <s v="1227 MM"/>
    <s v="Philippines"/>
    <s v="Cruz"/>
    <s v="Arnold"/>
    <x v="1"/>
  </r>
  <r>
    <n v="10197"/>
    <n v="42"/>
    <n v="50.23"/>
    <n v="12"/>
    <n v="2109.66"/>
    <x v="151"/>
    <n v="557"/>
    <x v="0"/>
    <x v="5"/>
    <n v="54"/>
    <n v="-3.7700000000000031"/>
    <s v="S72_3212"/>
    <x v="80"/>
    <s v="(93) 203 4555"/>
    <s v="Rambla de CataluÂ¤a, 23"/>
    <s v="Barcelona"/>
    <n v="8022"/>
    <s v="Spain"/>
    <s v="Saavedra"/>
    <s v="Eduardo"/>
    <x v="0"/>
  </r>
  <r>
    <n v="10107"/>
    <n v="42"/>
    <n v="173.58"/>
    <n v="11"/>
    <n v="7290.36"/>
    <x v="113"/>
    <n v="558"/>
    <x v="0"/>
    <x v="1"/>
    <n v="214"/>
    <n v="-40.419999999999987"/>
    <s v="S10_1949"/>
    <x v="41"/>
    <s v="78.32.5555"/>
    <s v="2, rue du Commerce"/>
    <s v="Lyon"/>
    <n v="69004"/>
    <s v="France"/>
    <s v="Saveley"/>
    <s v="Mary"/>
    <x v="2"/>
  </r>
  <r>
    <n v="10193"/>
    <n v="42"/>
    <n v="59.33"/>
    <n v="13"/>
    <n v="2491.86"/>
    <x v="60"/>
    <n v="562"/>
    <x v="0"/>
    <x v="0"/>
    <n v="60"/>
    <n v="-0.67000000000000171"/>
    <s v="S18_2248"/>
    <x v="10"/>
    <s v="61-9-3844-6555"/>
    <s v="7 Allen Street"/>
    <s v="Glen Waverly"/>
    <n v="3150"/>
    <s v="Australia"/>
    <s v="Connery"/>
    <s v="Sean"/>
    <x v="0"/>
  </r>
  <r>
    <n v="10190"/>
    <n v="42"/>
    <n v="76.19"/>
    <n v="3"/>
    <n v="3199.98"/>
    <x v="237"/>
    <n v="564"/>
    <x v="0"/>
    <x v="4"/>
    <n v="69"/>
    <n v="7.1899999999999977"/>
    <s v="S24_2360"/>
    <x v="11"/>
    <s v="(91) 555 94 44"/>
    <s v="C/ Moralzarzal, 86"/>
    <s v="Madrid"/>
    <n v="28034"/>
    <s v="Spain"/>
    <s v="Freyre"/>
    <s v="Diego"/>
    <x v="1"/>
  </r>
  <r>
    <n v="10190"/>
    <n v="42"/>
    <n v="85.72"/>
    <n v="4"/>
    <n v="3600.24"/>
    <x v="237"/>
    <n v="564"/>
    <x v="0"/>
    <x v="4"/>
    <n v="102"/>
    <n v="-16.28"/>
    <s v="S32_4485"/>
    <x v="11"/>
    <s v="(91) 555 94 44"/>
    <s v="C/ Moralzarzal, 86"/>
    <s v="Madrid"/>
    <n v="28034"/>
    <s v="Spain"/>
    <s v="Freyre"/>
    <s v="Diego"/>
    <x v="1"/>
  </r>
  <r>
    <n v="10184"/>
    <n v="42"/>
    <n v="31.82"/>
    <n v="7"/>
    <n v="1336.44"/>
    <x v="61"/>
    <n v="569"/>
    <x v="0"/>
    <x v="1"/>
    <n v="35"/>
    <n v="-3.1799999999999997"/>
    <s v="S24_2840"/>
    <x v="83"/>
    <s v="(95) 555 82 82"/>
    <s v="C/ Romero, 33"/>
    <s v="Sevilla"/>
    <n v="41101"/>
    <s v="Spain"/>
    <s v="Roel"/>
    <s v="Jose Pedro"/>
    <x v="0"/>
  </r>
  <r>
    <n v="10181"/>
    <n v="42"/>
    <n v="129.41999999999999"/>
    <n v="2"/>
    <n v="5435.64"/>
    <x v="62"/>
    <n v="571"/>
    <x v="0"/>
    <x v="1"/>
    <n v="124"/>
    <n v="5.4199999999999875"/>
    <s v="S18_1589"/>
    <x v="44"/>
    <s v="+47 2267 3215"/>
    <s v="Drammen 121, PR 744 Sentrum"/>
    <s v="Bergen"/>
    <s v="N 5804"/>
    <s v="Norway"/>
    <s v="Oeztan"/>
    <s v="Veysel"/>
    <x v="1"/>
  </r>
  <r>
    <n v="10107"/>
    <n v="42"/>
    <n v="111.8"/>
    <n v="12"/>
    <n v="4695.6000000000004"/>
    <x v="116"/>
    <n v="572"/>
    <x v="0"/>
    <x v="4"/>
    <n v="118"/>
    <n v="-6.2000000000000028"/>
    <s v="S10_2016"/>
    <x v="70"/>
    <s v="20.16.1555"/>
    <s v="184, chausse de Tournai"/>
    <s v="Lille"/>
    <n v="59000"/>
    <s v="France"/>
    <s v="Rance"/>
    <s v="Martine"/>
    <x v="1"/>
  </r>
  <r>
    <n v="10178"/>
    <n v="42"/>
    <n v="154.54"/>
    <n v="4"/>
    <n v="6490.68"/>
    <x v="117"/>
    <n v="575"/>
    <x v="0"/>
    <x v="3"/>
    <n v="157"/>
    <n v="-2.460000000000008"/>
    <s v="S18_1662"/>
    <x v="71"/>
    <s v="61.77.6555"/>
    <s v="1 rue Alsace-Lorraine"/>
    <s v="Toulouse"/>
    <n v="31000"/>
    <s v="France"/>
    <s v="Roulet"/>
    <s v="Annette"/>
    <x v="1"/>
  </r>
  <r>
    <n v="10175"/>
    <n v="42"/>
    <n v="85.98"/>
    <n v="11"/>
    <n v="3611.16"/>
    <x v="63"/>
    <n v="577"/>
    <x v="0"/>
    <x v="1"/>
    <n v="101"/>
    <n v="-15.019999999999996"/>
    <s v="S700_2824"/>
    <x v="14"/>
    <s v="(171) 555-0297"/>
    <s v="35 King George"/>
    <s v="London"/>
    <s v="WX3 6FW"/>
    <s v="UK"/>
    <s v="Brown"/>
    <s v="Ann"/>
    <x v="1"/>
  </r>
  <r>
    <n v="10172"/>
    <n v="42"/>
    <n v="118.22"/>
    <n v="6"/>
    <n v="4965.24"/>
    <x v="118"/>
    <n v="578"/>
    <x v="0"/>
    <x v="1"/>
    <n v="124"/>
    <n v="-5.7800000000000011"/>
    <s v="S18_1589"/>
    <x v="74"/>
    <n v="2035552570"/>
    <s v="25593 South Bay Ln."/>
    <s v="Bridgewater"/>
    <n v="97562"/>
    <s v="USA"/>
    <s v="King"/>
    <s v="Julie"/>
    <x v="1"/>
  </r>
  <r>
    <n v="10163"/>
    <n v="42"/>
    <n v="91.55"/>
    <n v="5"/>
    <n v="3845.1"/>
    <x v="120"/>
    <n v="594"/>
    <x v="0"/>
    <x v="0"/>
    <n v="97"/>
    <n v="-5.4500000000000028"/>
    <s v="S24_4258"/>
    <x v="57"/>
    <n v="2125558493"/>
    <s v="5905 Pompton St."/>
    <s v="NYC"/>
    <n v="10022"/>
    <s v="USA"/>
    <s v="Hernandez"/>
    <s v="Maria"/>
    <x v="1"/>
  </r>
  <r>
    <n v="10107"/>
    <n v="42"/>
    <n v="128.41999999999999"/>
    <n v="12"/>
    <n v="5393.64"/>
    <x v="70"/>
    <n v="617"/>
    <x v="0"/>
    <x v="1"/>
    <n v="151"/>
    <n v="-22.580000000000013"/>
    <s v="S12_3148"/>
    <x v="11"/>
    <s v="(91) 555 94 44"/>
    <s v="C/ Moralzarzal, 86"/>
    <s v="Madrid"/>
    <n v="28034"/>
    <s v="Spain"/>
    <s v="Freyre"/>
    <s v="Diego"/>
    <x v="1"/>
  </r>
  <r>
    <n v="10151"/>
    <n v="42"/>
    <n v="121.4"/>
    <n v="8"/>
    <n v="5098.8"/>
    <x v="121"/>
    <n v="624"/>
    <x v="0"/>
    <x v="2"/>
    <n v="127"/>
    <n v="-5.5999999999999943"/>
    <s v="S24_2300"/>
    <x v="37"/>
    <s v="981-443655"/>
    <s v="Torikatu 38"/>
    <s v="Oulu"/>
    <n v="90110"/>
    <s v="Finland"/>
    <s v="Koskitalo"/>
    <s v="Pirkko"/>
    <x v="1"/>
  </r>
  <r>
    <n v="10149"/>
    <n v="42"/>
    <n v="94.25"/>
    <n v="2"/>
    <n v="3958.5"/>
    <x v="72"/>
    <n v="633"/>
    <x v="0"/>
    <x v="0"/>
    <n v="99"/>
    <n v="-4.75"/>
    <s v="S18_3320"/>
    <x v="50"/>
    <n v="4155554312"/>
    <s v="2793 Furth Circle"/>
    <s v="Brisbane"/>
    <n v="94217"/>
    <s v="USA"/>
    <s v="Taylor"/>
    <s v="Sue"/>
    <x v="1"/>
  </r>
  <r>
    <n v="10142"/>
    <n v="42"/>
    <n v="74.569999999999993"/>
    <n v="16"/>
    <n v="3131.94"/>
    <x v="124"/>
    <n v="667"/>
    <x v="0"/>
    <x v="6"/>
    <n v="62"/>
    <n v="12.569999999999993"/>
    <s v="S32_3207"/>
    <x v="12"/>
    <n v="4155551450"/>
    <s v="5677 Strong St."/>
    <s v="San Rafael"/>
    <n v="97562"/>
    <s v="USA"/>
    <s v="Nelson"/>
    <s v="Valarie"/>
    <x v="1"/>
  </r>
  <r>
    <n v="10142"/>
    <n v="42"/>
    <n v="49.79"/>
    <n v="14"/>
    <n v="2091.1799999999998"/>
    <x v="124"/>
    <n v="667"/>
    <x v="0"/>
    <x v="6"/>
    <n v="58"/>
    <n v="-8.2100000000000009"/>
    <s v="S50_1514"/>
    <x v="12"/>
    <n v="4155551450"/>
    <s v="5677 Strong St."/>
    <s v="San Rafael"/>
    <n v="97562"/>
    <s v="USA"/>
    <s v="Nelson"/>
    <s v="Valarie"/>
    <x v="0"/>
  </r>
  <r>
    <n v="10107"/>
    <n v="42"/>
    <n v="190.68"/>
    <n v="7"/>
    <n v="8008.56"/>
    <x v="77"/>
    <n v="704"/>
    <x v="0"/>
    <x v="1"/>
    <n v="194"/>
    <n v="-3.3199999999999932"/>
    <s v="S12_1099"/>
    <x v="12"/>
    <n v="4155551450"/>
    <s v="5677 Strong St."/>
    <s v="San Rafael"/>
    <n v="97562"/>
    <s v="USA"/>
    <s v="Nelson"/>
    <s v="Valarie"/>
    <x v="2"/>
  </r>
  <r>
    <n v="10135"/>
    <n v="42"/>
    <n v="129.35"/>
    <n v="9"/>
    <n v="5432.7"/>
    <x v="77"/>
    <n v="704"/>
    <x v="0"/>
    <x v="1"/>
    <n v="146"/>
    <n v="-16.650000000000006"/>
    <s v="S18_3482"/>
    <x v="12"/>
    <n v="4155551450"/>
    <s v="5677 Strong St."/>
    <s v="San Rafael"/>
    <n v="97562"/>
    <s v="USA"/>
    <s v="Nelson"/>
    <s v="Valarie"/>
    <x v="1"/>
  </r>
  <r>
    <n v="10129"/>
    <n v="42"/>
    <n v="91.15"/>
    <n v="6"/>
    <n v="3828.3"/>
    <x v="223"/>
    <n v="724"/>
    <x v="0"/>
    <x v="5"/>
    <n v="100"/>
    <n v="-8.8499999999999943"/>
    <s v="S700_3505"/>
    <x v="14"/>
    <s v="(171) 555-0297"/>
    <s v="35 King George"/>
    <s v="London"/>
    <s v="WX3 6FW"/>
    <s v="UK"/>
    <s v="Brown"/>
    <s v="Ann"/>
    <x v="1"/>
  </r>
  <r>
    <n v="10107"/>
    <n v="42"/>
    <n v="193.78"/>
    <n v="1"/>
    <n v="8138.76"/>
    <x v="79"/>
    <n v="733"/>
    <x v="0"/>
    <x v="1"/>
    <n v="173"/>
    <n v="20.78"/>
    <s v="S12_3891"/>
    <x v="42"/>
    <n v="2125557413"/>
    <s v="4092 Furth Circle"/>
    <s v="NYC"/>
    <n v="10022"/>
    <s v="USA"/>
    <s v="Young"/>
    <s v="Jeff"/>
    <x v="2"/>
  </r>
  <r>
    <n v="10126"/>
    <n v="42"/>
    <n v="54.99"/>
    <n v="17"/>
    <n v="2309.58"/>
    <x v="126"/>
    <n v="739"/>
    <x v="0"/>
    <x v="0"/>
    <n v="53"/>
    <n v="1.990000000000002"/>
    <s v="S18_1367"/>
    <x v="40"/>
    <s v="(91) 555 22 82"/>
    <s v="C/ Araquil, 67"/>
    <s v="Madrid"/>
    <n v="28023"/>
    <s v="Spain"/>
    <s v="Sommer"/>
    <s v="MartÂ¡n"/>
    <x v="0"/>
  </r>
  <r>
    <n v="10124"/>
    <n v="42"/>
    <n v="53.88"/>
    <n v="5"/>
    <n v="2262.96"/>
    <x v="127"/>
    <n v="746"/>
    <x v="0"/>
    <x v="0"/>
    <n v="60"/>
    <n v="-6.1199999999999974"/>
    <s v="S18_2248"/>
    <x v="73"/>
    <n v="7025551838"/>
    <s v="8489 Strong St."/>
    <s v="Las Vegas"/>
    <n v="83030"/>
    <s v="USA"/>
    <s v="King"/>
    <s v="Sue"/>
    <x v="0"/>
  </r>
  <r>
    <n v="10124"/>
    <n v="42"/>
    <n v="105.52"/>
    <n v="3"/>
    <n v="4431.84"/>
    <x v="127"/>
    <n v="746"/>
    <x v="0"/>
    <x v="0"/>
    <n v="127"/>
    <n v="-21.480000000000004"/>
    <s v="S18_2325"/>
    <x v="73"/>
    <n v="7025551838"/>
    <s v="8489 Strong St."/>
    <s v="Las Vegas"/>
    <n v="83030"/>
    <s v="USA"/>
    <s v="King"/>
    <s v="Sue"/>
    <x v="1"/>
  </r>
  <r>
    <n v="10107"/>
    <n v="42"/>
    <n v="180.95"/>
    <n v="10"/>
    <n v="7599.9"/>
    <x v="80"/>
    <n v="759"/>
    <x v="0"/>
    <x v="1"/>
    <n v="194"/>
    <n v="-13.050000000000011"/>
    <s v="S12_1099"/>
    <x v="15"/>
    <s v="91.24.4555"/>
    <s v="12, rue des Bouchers"/>
    <s v="Marseille"/>
    <n v="13008"/>
    <s v="France"/>
    <s v="Lebihan"/>
    <s v="Laurence"/>
    <x v="2"/>
  </r>
  <r>
    <n v="10114"/>
    <n v="42"/>
    <n v="113.29"/>
    <n v="10"/>
    <n v="4758.18"/>
    <x v="129"/>
    <n v="794"/>
    <x v="0"/>
    <x v="1"/>
    <n v="101"/>
    <n v="12.290000000000006"/>
    <s v="S700_2824"/>
    <x v="58"/>
    <s v="(1) 42.34.2555"/>
    <s v="265, boulevard Charonne"/>
    <s v="Paris"/>
    <n v="75012"/>
    <s v="France"/>
    <s v="Bertrand"/>
    <s v="Marie"/>
    <x v="1"/>
  </r>
  <r>
    <n v="10110"/>
    <n v="42"/>
    <n v="144.5"/>
    <n v="7"/>
    <n v="6069"/>
    <x v="82"/>
    <n v="808"/>
    <x v="0"/>
    <x v="0"/>
    <n v="170"/>
    <n v="-25.5"/>
    <s v="S18_1749"/>
    <x v="17"/>
    <s v="(171) 555-1555"/>
    <s v="Fauntleroy Circus"/>
    <s v="Manchester"/>
    <s v="EC2 5NT"/>
    <s v="UK"/>
    <s v="Ashworth"/>
    <s v="Victoria"/>
    <x v="1"/>
  </r>
  <r>
    <n v="10110"/>
    <n v="42"/>
    <n v="61.29"/>
    <n v="9"/>
    <n v="2574.1799999999998"/>
    <x v="82"/>
    <n v="808"/>
    <x v="0"/>
    <x v="1"/>
    <n v="71"/>
    <n v="-9.7100000000000009"/>
    <s v="S18_4933"/>
    <x v="17"/>
    <s v="(171) 555-1555"/>
    <s v="Fauntleroy Circus"/>
    <s v="Manchester"/>
    <s v="EC2 5NT"/>
    <s v="UK"/>
    <s v="Ashworth"/>
    <s v="Victoria"/>
    <x v="0"/>
  </r>
  <r>
    <n v="10107"/>
    <n v="42"/>
    <n v="128.53"/>
    <n v="4"/>
    <n v="5398.26"/>
    <x v="157"/>
    <n v="858"/>
    <x v="0"/>
    <x v="1"/>
    <n v="147"/>
    <n v="-18.47"/>
    <s v="S10_4962"/>
    <x v="61"/>
    <s v="07-98 9555"/>
    <s v="Erling Skakkes gate 78"/>
    <s v="Stavern"/>
    <n v="4110"/>
    <s v="Norway"/>
    <s v="Bergulfsen"/>
    <s v="Jonas"/>
    <x v="1"/>
  </r>
  <r>
    <n v="10103"/>
    <n v="42"/>
    <n v="106.21"/>
    <n v="6"/>
    <n v="4460.82"/>
    <x v="157"/>
    <n v="858"/>
    <x v="0"/>
    <x v="1"/>
    <n v="101"/>
    <n v="5.2099999999999937"/>
    <s v="S700_2824"/>
    <x v="61"/>
    <s v="07-98 9555"/>
    <s v="Erling Skakkes gate 78"/>
    <s v="Stavern"/>
    <n v="4110"/>
    <s v="Norway"/>
    <s v="Bergulfsen"/>
    <s v="Jonas"/>
    <x v="1"/>
  </r>
  <r>
    <n v="10419"/>
    <n v="43"/>
    <n v="129.97999999999999"/>
    <n v="3"/>
    <n v="5589.14"/>
    <x v="3"/>
    <n v="19"/>
    <x v="0"/>
    <x v="1"/>
    <n v="141"/>
    <n v="-11.02000000000001"/>
    <s v="S18_3685"/>
    <x v="3"/>
    <s v="6562-9555"/>
    <s v="Geislweg 14"/>
    <s v="Salzburg"/>
    <n v="5020"/>
    <s v="Austria"/>
    <s v="Pipps"/>
    <s v="Georg"/>
    <x v="1"/>
  </r>
  <r>
    <n v="10416"/>
    <n v="43"/>
    <n v="62.19"/>
    <n v="12"/>
    <n v="2674.17"/>
    <x v="7"/>
    <n v="26"/>
    <x v="0"/>
    <x v="3"/>
    <n v="74"/>
    <n v="-11.810000000000002"/>
    <s v="S700_4002"/>
    <x v="7"/>
    <s v="0522-556555"/>
    <s v="Strada Provinciale 124"/>
    <s v="Reggio Emilia"/>
    <n v="42100"/>
    <s v="Italy"/>
    <s v="Moroni"/>
    <s v="Maurizio"/>
    <x v="0"/>
  </r>
  <r>
    <n v="10407"/>
    <n v="43"/>
    <n v="86.73"/>
    <n v="9"/>
    <n v="3729.39"/>
    <x v="1"/>
    <n v="43"/>
    <x v="1"/>
    <x v="1"/>
    <n v="107"/>
    <n v="-20.269999999999996"/>
    <s v="S24_3432"/>
    <x v="1"/>
    <n v="4085553659"/>
    <s v="3086 Ingle Ln."/>
    <s v="San Jose"/>
    <n v="94217"/>
    <s v="USA"/>
    <s v="Frick"/>
    <s v="Sue"/>
    <x v="1"/>
  </r>
  <r>
    <n v="10398"/>
    <n v="43"/>
    <n v="129.12"/>
    <n v="16"/>
    <n v="5552.16"/>
    <x v="132"/>
    <n v="66"/>
    <x v="0"/>
    <x v="3"/>
    <n v="109"/>
    <n v="20.120000000000005"/>
    <s v="S24_1785"/>
    <x v="75"/>
    <s v="26.47.1555"/>
    <s v="59 rue de l'Abbaye"/>
    <s v="Reims"/>
    <n v="51100"/>
    <s v="France"/>
    <s v="Henriot"/>
    <s v="Paul"/>
    <x v="1"/>
  </r>
  <r>
    <n v="10386"/>
    <n v="43"/>
    <n v="125.99"/>
    <n v="4"/>
    <n v="5417.57"/>
    <x v="86"/>
    <n v="95"/>
    <x v="4"/>
    <x v="5"/>
    <n v="54"/>
    <n v="71.989999999999995"/>
    <s v="S72_3212"/>
    <x v="11"/>
    <s v="(91) 555 94 44"/>
    <s v="C/ Moralzarzal, 86"/>
    <s v="Madrid"/>
    <n v="28034"/>
    <s v="Spain"/>
    <s v="Freyre"/>
    <s v="Diego"/>
    <x v="1"/>
  </r>
  <r>
    <n v="10380"/>
    <n v="43"/>
    <n v="95.03"/>
    <n v="12"/>
    <n v="4086.29"/>
    <x v="88"/>
    <n v="111"/>
    <x v="0"/>
    <x v="0"/>
    <n v="41"/>
    <n v="54.03"/>
    <s v="S24_3969"/>
    <x v="11"/>
    <s v="(91) 555 94 44"/>
    <s v="C/ Moralzarzal, 86"/>
    <s v="Madrid"/>
    <n v="28034"/>
    <s v="Spain"/>
    <s v="Freyre"/>
    <s v="Diego"/>
    <x v="1"/>
  </r>
  <r>
    <n v="10378"/>
    <n v="43"/>
    <n v="96.49"/>
    <n v="10"/>
    <n v="4149.07"/>
    <x v="136"/>
    <n v="117"/>
    <x v="0"/>
    <x v="1"/>
    <n v="146"/>
    <n v="-49.510000000000005"/>
    <s v="S18_3482"/>
    <x v="11"/>
    <s v="(91) 555 94 44"/>
    <s v="C/ Moralzarzal, 86"/>
    <s v="Madrid"/>
    <n v="28034"/>
    <s v="Spain"/>
    <s v="Freyre"/>
    <s v="Diego"/>
    <x v="1"/>
  </r>
  <r>
    <n v="10375"/>
    <n v="43"/>
    <n v="233.48"/>
    <n v="2"/>
    <n v="10039.6"/>
    <x v="13"/>
    <n v="124"/>
    <x v="0"/>
    <x v="3"/>
    <n v="72"/>
    <n v="161.47999999999999"/>
    <s v="S24_4278"/>
    <x v="4"/>
    <s v="40.67.8555"/>
    <s v="67, rue des Cinquante Otages"/>
    <s v="Nantes"/>
    <n v="44000"/>
    <s v="France"/>
    <s v="Labrune"/>
    <s v="Janine"/>
    <x v="2"/>
  </r>
  <r>
    <n v="10367"/>
    <n v="43"/>
    <n v="62.72"/>
    <n v="8"/>
    <n v="2696.96"/>
    <x v="89"/>
    <n v="145"/>
    <x v="4"/>
    <x v="0"/>
    <n v="92"/>
    <n v="-29.28"/>
    <s v="S18_4409"/>
    <x v="51"/>
    <n v="6265557265"/>
    <s v="78934 Hillside Dr."/>
    <s v="Pasadena"/>
    <n v="90003"/>
    <s v="USA"/>
    <s v="Young"/>
    <s v="Julie"/>
    <x v="0"/>
  </r>
  <r>
    <n v="10363"/>
    <n v="43"/>
    <n v="61.23"/>
    <n v="14"/>
    <n v="2632.89"/>
    <x v="90"/>
    <n v="151"/>
    <x v="0"/>
    <x v="4"/>
    <n v="69"/>
    <n v="-7.7700000000000031"/>
    <s v="S24_2360"/>
    <x v="53"/>
    <s v="+358 9 8045 555"/>
    <s v="Software Engineering Center, SEC Oy"/>
    <s v="Espoo"/>
    <s v="FIN-02271"/>
    <s v="Finland"/>
    <s v="Suominen"/>
    <s v="Kalle"/>
    <x v="0"/>
  </r>
  <r>
    <n v="10363"/>
    <n v="43"/>
    <n v="119.87"/>
    <n v="9"/>
    <n v="5154.41"/>
    <x v="90"/>
    <n v="151"/>
    <x v="0"/>
    <x v="1"/>
    <n v="80"/>
    <n v="39.870000000000005"/>
    <s v="S24_4620"/>
    <x v="53"/>
    <s v="+358 9 8045 555"/>
    <s v="Software Engineering Center, SEC Oy"/>
    <s v="Espoo"/>
    <s v="FIN-02271"/>
    <s v="Finland"/>
    <s v="Suominen"/>
    <s v="Kalle"/>
    <x v="1"/>
  </r>
  <r>
    <n v="10107"/>
    <n v="43"/>
    <n v="134.44"/>
    <n v="9"/>
    <n v="5780.92"/>
    <x v="18"/>
    <n v="178"/>
    <x v="0"/>
    <x v="1"/>
    <n v="147"/>
    <n v="-12.560000000000002"/>
    <s v="S10_4962"/>
    <x v="12"/>
    <n v="4155551450"/>
    <s v="5677 Strong St."/>
    <s v="San Rafael"/>
    <n v="97562"/>
    <s v="USA"/>
    <s v="Nelson"/>
    <s v="Valarie"/>
    <x v="1"/>
  </r>
  <r>
    <n v="10356"/>
    <n v="43"/>
    <n v="97.6"/>
    <n v="8"/>
    <n v="4196.8"/>
    <x v="142"/>
    <n v="179"/>
    <x v="0"/>
    <x v="1"/>
    <n v="141"/>
    <n v="-43.400000000000006"/>
    <s v="S18_1129"/>
    <x v="54"/>
    <s v="+33 1 46 62 7555"/>
    <s v="27 rue du Colonel Pierre Avia"/>
    <s v="Paris"/>
    <n v="75508"/>
    <s v="France"/>
    <s v="Da Cunha"/>
    <s v="Daniel"/>
    <x v="1"/>
  </r>
  <r>
    <n v="10353"/>
    <n v="43"/>
    <n v="81.95"/>
    <n v="6"/>
    <n v="3523.85"/>
    <x v="208"/>
    <n v="184"/>
    <x v="0"/>
    <x v="3"/>
    <n v="80"/>
    <n v="1.9500000000000028"/>
    <s v="S700_3167"/>
    <x v="72"/>
    <n v="2035554407"/>
    <s v="2440 Pompton St."/>
    <s v="Glendale"/>
    <n v="97561"/>
    <s v="USA"/>
    <s v="Lewis"/>
    <s v="Dan"/>
    <x v="1"/>
  </r>
  <r>
    <n v="10350"/>
    <n v="43"/>
    <n v="64.97"/>
    <n v="6"/>
    <n v="2793.71"/>
    <x v="20"/>
    <n v="186"/>
    <x v="0"/>
    <x v="5"/>
    <n v="86"/>
    <n v="-21.03"/>
    <s v="S18_3029"/>
    <x v="11"/>
    <s v="(91) 555 94 44"/>
    <s v="C/ Moralzarzal, 86"/>
    <s v="Madrid"/>
    <n v="28034"/>
    <s v="Spain"/>
    <s v="Freyre"/>
    <s v="Diego"/>
    <x v="0"/>
  </r>
  <r>
    <n v="10345"/>
    <n v="43"/>
    <n v="53.76"/>
    <n v="1"/>
    <n v="2311.6799999999998"/>
    <x v="21"/>
    <n v="193"/>
    <x v="0"/>
    <x v="0"/>
    <n v="44"/>
    <n v="9.759999999999998"/>
    <s v="S24_2022"/>
    <x v="85"/>
    <s v="40.32.2555"/>
    <s v="54, rue Royale"/>
    <s v="Nantes"/>
    <n v="44000"/>
    <s v="France"/>
    <s v="Schmitt"/>
    <s v="Carine"/>
    <x v="0"/>
  </r>
  <r>
    <n v="10328"/>
    <n v="43"/>
    <n v="60.86"/>
    <n v="4"/>
    <n v="2616.98"/>
    <x v="25"/>
    <n v="206"/>
    <x v="0"/>
    <x v="3"/>
    <n v="72"/>
    <n v="-11.14"/>
    <s v="S24_4278"/>
    <x v="20"/>
    <s v="035-640555"/>
    <s v="Via Ludovico il Moro 22"/>
    <s v="Bergamo"/>
    <n v="24100"/>
    <s v="Italy"/>
    <s v="Rovelli"/>
    <s v="Giovanni"/>
    <x v="0"/>
  </r>
  <r>
    <n v="10327"/>
    <n v="43"/>
    <n v="80"/>
    <n v="2"/>
    <n v="3440"/>
    <x v="26"/>
    <n v="208"/>
    <x v="4"/>
    <x v="5"/>
    <n v="100"/>
    <n v="-20"/>
    <s v="S700_3505"/>
    <x v="21"/>
    <s v="31 12 3555"/>
    <s v="Vinb'ltet 34"/>
    <s v="Kobenhavn"/>
    <n v="1734"/>
    <s v="Denmark"/>
    <s v="Petersen"/>
    <s v="Jytte"/>
    <x v="1"/>
  </r>
  <r>
    <n v="10322"/>
    <n v="43"/>
    <n v="86.3"/>
    <n v="14"/>
    <n v="3710.9"/>
    <x v="29"/>
    <n v="214"/>
    <x v="0"/>
    <x v="0"/>
    <n v="102"/>
    <n v="-15.700000000000003"/>
    <s v="S18_1342"/>
    <x v="23"/>
    <n v="6035558647"/>
    <s v="2304 Long Airport Avenue"/>
    <s v="Nashua"/>
    <n v="62005"/>
    <s v="USA"/>
    <s v="Young"/>
    <s v="Valarie"/>
    <x v="1"/>
  </r>
  <r>
    <n v="10319"/>
    <n v="43"/>
    <n v="85.69"/>
    <n v="2"/>
    <n v="3684.67"/>
    <x v="144"/>
    <n v="215"/>
    <x v="0"/>
    <x v="1"/>
    <n v="80"/>
    <n v="5.6899999999999977"/>
    <s v="S24_4620"/>
    <x v="78"/>
    <n v="2125551957"/>
    <s v="5290 North Pendale Street"/>
    <s v="NYC"/>
    <n v="10022"/>
    <s v="USA"/>
    <s v="Kuo"/>
    <s v="Kee"/>
    <x v="1"/>
  </r>
  <r>
    <n v="10312"/>
    <n v="43"/>
    <n v="89.38"/>
    <n v="10"/>
    <n v="3843.34"/>
    <x v="162"/>
    <n v="228"/>
    <x v="0"/>
    <x v="0"/>
    <n v="102"/>
    <n v="-12.620000000000005"/>
    <s v="S18_1342"/>
    <x v="12"/>
    <n v="4155551450"/>
    <s v="5677 Strong St."/>
    <s v="San Rafael"/>
    <n v="97562"/>
    <s v="USA"/>
    <s v="Nelson"/>
    <s v="Valarie"/>
    <x v="1"/>
  </r>
  <r>
    <n v="10311"/>
    <n v="43"/>
    <n v="122.76"/>
    <n v="10"/>
    <n v="5278.68"/>
    <x v="31"/>
    <n v="233"/>
    <x v="0"/>
    <x v="1"/>
    <n v="132"/>
    <n v="-9.2399999999999949"/>
    <s v="S18_2870"/>
    <x v="11"/>
    <s v="(91) 555 94 44"/>
    <s v="C/ Moralzarzal, 86"/>
    <s v="Madrid"/>
    <n v="28034"/>
    <s v="Spain"/>
    <s v="Freyre"/>
    <s v="Diego"/>
    <x v="1"/>
  </r>
  <r>
    <n v="10311"/>
    <n v="43"/>
    <n v="106.87"/>
    <n v="3"/>
    <n v="4595.41"/>
    <x v="31"/>
    <n v="233"/>
    <x v="0"/>
    <x v="1"/>
    <n v="117"/>
    <n v="-10.129999999999995"/>
    <s v="S24_2887"/>
    <x v="11"/>
    <s v="(91) 555 94 44"/>
    <s v="C/ Moralzarzal, 86"/>
    <s v="Madrid"/>
    <n v="28034"/>
    <s v="Spain"/>
    <s v="Freyre"/>
    <s v="Diego"/>
    <x v="1"/>
  </r>
  <r>
    <n v="10308"/>
    <n v="43"/>
    <n v="76.430000000000007"/>
    <n v="16"/>
    <n v="3286.49"/>
    <x v="32"/>
    <n v="234"/>
    <x v="0"/>
    <x v="3"/>
    <n v="68"/>
    <n v="8.4300000000000068"/>
    <s v="S24_3949"/>
    <x v="26"/>
    <n v="9145554562"/>
    <s v="3758 North Pendale Street"/>
    <s v="White Plains"/>
    <n v="24067"/>
    <s v="USA"/>
    <s v="Frick"/>
    <s v="Steve"/>
    <x v="1"/>
  </r>
  <r>
    <n v="10306"/>
    <n v="43"/>
    <n v="75.17"/>
    <n v="1"/>
    <n v="3232.31"/>
    <x v="33"/>
    <n v="235"/>
    <x v="0"/>
    <x v="5"/>
    <n v="72"/>
    <n v="3.1700000000000017"/>
    <s v="S700_2610"/>
    <x v="17"/>
    <s v="(171) 555-1555"/>
    <s v="Fauntleroy Circus"/>
    <s v="Manchester"/>
    <s v="EC2 5NT"/>
    <s v="UK"/>
    <s v="Ashworth"/>
    <s v="Victoria"/>
    <x v="1"/>
  </r>
  <r>
    <n v="10289"/>
    <n v="43"/>
    <n v="192.38"/>
    <n v="3"/>
    <n v="8272.34"/>
    <x v="182"/>
    <n v="277"/>
    <x v="0"/>
    <x v="0"/>
    <n v="168"/>
    <n v="24.379999999999995"/>
    <s v="S18_2795"/>
    <x v="44"/>
    <s v="+47 2267 3215"/>
    <s v="Drammen 121, PR 744 Sentrum"/>
    <s v="Bergen"/>
    <s v="N 5804"/>
    <s v="Norway"/>
    <s v="Oeztan"/>
    <s v="Veysel"/>
    <x v="2"/>
  </r>
  <r>
    <n v="10287"/>
    <n v="43"/>
    <n v="70.760000000000005"/>
    <n v="15"/>
    <n v="3042.68"/>
    <x v="36"/>
    <n v="280"/>
    <x v="0"/>
    <x v="1"/>
    <n v="80"/>
    <n v="-9.2399999999999949"/>
    <s v="S18_3278"/>
    <x v="28"/>
    <s v="0897-034555"/>
    <s v="Grenzacherweg 237"/>
    <s v="Gensve"/>
    <n v="1203"/>
    <s v="Switzerland"/>
    <s v="Holz"/>
    <s v="Michael"/>
    <x v="1"/>
  </r>
  <r>
    <n v="10282"/>
    <n v="43"/>
    <n v="155.71"/>
    <n v="1"/>
    <n v="6695.53"/>
    <x v="38"/>
    <n v="290"/>
    <x v="0"/>
    <x v="0"/>
    <n v="136"/>
    <n v="19.710000000000008"/>
    <s v="S18_3140"/>
    <x v="12"/>
    <n v="4155551450"/>
    <s v="5677 Strong St."/>
    <s v="San Rafael"/>
    <n v="97562"/>
    <s v="USA"/>
    <s v="Nelson"/>
    <s v="Valarie"/>
    <x v="1"/>
  </r>
  <r>
    <n v="10282"/>
    <n v="43"/>
    <n v="86.61"/>
    <n v="2"/>
    <n v="3724.23"/>
    <x v="38"/>
    <n v="290"/>
    <x v="0"/>
    <x v="5"/>
    <n v="86"/>
    <n v="0.60999999999999943"/>
    <s v="S700_1938"/>
    <x v="12"/>
    <n v="4155551450"/>
    <s v="5677 Strong St."/>
    <s v="San Rafael"/>
    <n v="97562"/>
    <s v="USA"/>
    <s v="Nelson"/>
    <s v="Valarie"/>
    <x v="1"/>
  </r>
  <r>
    <n v="10283"/>
    <n v="43"/>
    <n v="57.61"/>
    <n v="1"/>
    <n v="2477.23"/>
    <x v="38"/>
    <n v="290"/>
    <x v="0"/>
    <x v="3"/>
    <n v="49"/>
    <n v="8.61"/>
    <s v="S72_1253"/>
    <x v="30"/>
    <s v="(604) 555-4555"/>
    <s v="23 Tsawassen Blvd."/>
    <s v="Tsawassen"/>
    <s v="T2F 8M4"/>
    <s v="Canada"/>
    <s v="Lincoln"/>
    <s v="Elizabeth"/>
    <x v="0"/>
  </r>
  <r>
    <n v="10280"/>
    <n v="43"/>
    <n v="68.709999999999994"/>
    <n v="5"/>
    <n v="2954.53"/>
    <x v="40"/>
    <n v="293"/>
    <x v="0"/>
    <x v="0"/>
    <n v="62"/>
    <n v="6.7099999999999937"/>
    <s v="S18_2957"/>
    <x v="32"/>
    <s v="011-4988555"/>
    <s v="Via Monte Bianco 34"/>
    <s v="Torino"/>
    <n v="10100"/>
    <s v="Italy"/>
    <s v="Accorti"/>
    <s v="Paolo"/>
    <x v="0"/>
  </r>
  <r>
    <n v="10107"/>
    <n v="43"/>
    <n v="120.5"/>
    <n v="14"/>
    <n v="5181.5"/>
    <x v="41"/>
    <n v="308"/>
    <x v="0"/>
    <x v="4"/>
    <n v="150"/>
    <n v="-29.5"/>
    <s v="S12_2823"/>
    <x v="33"/>
    <n v="6175557555"/>
    <s v="7635 Spinnaker Dr."/>
    <s v="Brickhaven"/>
    <n v="58339"/>
    <s v="USA"/>
    <s v="Barajas"/>
    <s v="Miguel"/>
    <x v="1"/>
  </r>
  <r>
    <n v="10275"/>
    <n v="43"/>
    <n v="73.599999999999994"/>
    <n v="15"/>
    <n v="3164.8"/>
    <x v="100"/>
    <n v="318"/>
    <x v="0"/>
    <x v="3"/>
    <n v="80"/>
    <n v="-6.4000000000000057"/>
    <s v="S700_3167"/>
    <x v="4"/>
    <s v="40.67.8555"/>
    <s v="67, rue des Cinquante Otages"/>
    <s v="Nantes"/>
    <n v="44000"/>
    <s v="France"/>
    <s v="Labrune"/>
    <s v="Janine"/>
    <x v="1"/>
  </r>
  <r>
    <n v="10271"/>
    <n v="43"/>
    <n v="130.35"/>
    <n v="10"/>
    <n v="5605.05"/>
    <x v="42"/>
    <n v="321"/>
    <x v="0"/>
    <x v="2"/>
    <n v="127"/>
    <n v="3.3499999999999943"/>
    <s v="S24_2300"/>
    <x v="12"/>
    <n v="4155551450"/>
    <s v="5677 Strong St."/>
    <s v="San Rafael"/>
    <n v="97562"/>
    <s v="USA"/>
    <s v="Nelson"/>
    <s v="Valarie"/>
    <x v="1"/>
  </r>
  <r>
    <n v="10272"/>
    <n v="43"/>
    <n v="56.82"/>
    <n v="4"/>
    <n v="2443.2600000000002"/>
    <x v="42"/>
    <n v="321"/>
    <x v="0"/>
    <x v="6"/>
    <n v="58"/>
    <n v="-1.1799999999999997"/>
    <s v="S50_1514"/>
    <x v="31"/>
    <n v="2155551555"/>
    <s v="7586 Pompton St."/>
    <s v="Allentown"/>
    <n v="70267"/>
    <s v="USA"/>
    <s v="Yu"/>
    <s v="Kyung"/>
    <x v="0"/>
  </r>
  <r>
    <n v="10107"/>
    <n v="43"/>
    <n v="96.84"/>
    <n v="8"/>
    <n v="4164.12"/>
    <x v="102"/>
    <n v="322"/>
    <x v="0"/>
    <x v="2"/>
    <n v="116"/>
    <n v="-19.159999999999997"/>
    <s v="S18_1097"/>
    <x v="6"/>
    <s v="+61 2 9495 8555"/>
    <s v="Monitor Money Building, 815 Pacific Hwy"/>
    <s v="Chatswood"/>
    <n v="2067"/>
    <s v="Australia"/>
    <s v="Huxley"/>
    <s v="Adrian"/>
    <x v="1"/>
  </r>
  <r>
    <n v="10267"/>
    <n v="43"/>
    <n v="108.04"/>
    <n v="2"/>
    <n v="4645.72"/>
    <x v="233"/>
    <n v="334"/>
    <x v="0"/>
    <x v="1"/>
    <n v="117"/>
    <n v="-8.9599999999999937"/>
    <s v="S24_2887"/>
    <x v="42"/>
    <n v="2125557413"/>
    <s v="4092 Furth Circle"/>
    <s v="NYC"/>
    <n v="10022"/>
    <s v="USA"/>
    <s v="Young"/>
    <s v="Jeff"/>
    <x v="1"/>
  </r>
  <r>
    <n v="10267"/>
    <n v="43"/>
    <n v="118.86"/>
    <n v="6"/>
    <n v="5110.9799999999996"/>
    <x v="233"/>
    <n v="334"/>
    <x v="0"/>
    <x v="1"/>
    <n v="107"/>
    <n v="11.86"/>
    <s v="S24_3432"/>
    <x v="42"/>
    <n v="2125557413"/>
    <s v="4092 Furth Circle"/>
    <s v="NYC"/>
    <n v="10022"/>
    <s v="USA"/>
    <s v="Young"/>
    <s v="Jeff"/>
    <x v="1"/>
  </r>
  <r>
    <n v="10107"/>
    <n v="43"/>
    <n v="164.61"/>
    <n v="4"/>
    <n v="7078.23"/>
    <x v="200"/>
    <n v="384"/>
    <x v="0"/>
    <x v="4"/>
    <n v="193"/>
    <n v="-28.389999999999986"/>
    <s v="S10_4698"/>
    <x v="5"/>
    <n v="2015559350"/>
    <s v="7476 Moss Rd."/>
    <s v="Newark"/>
    <n v="94019"/>
    <s v="USA"/>
    <s v="Brown"/>
    <s v="William"/>
    <x v="2"/>
  </r>
  <r>
    <n v="10244"/>
    <n v="43"/>
    <n v="138.38"/>
    <n v="8"/>
    <n v="5950.34"/>
    <x v="50"/>
    <n v="401"/>
    <x v="0"/>
    <x v="0"/>
    <n v="168"/>
    <n v="-29.620000000000005"/>
    <s v="S18_2795"/>
    <x v="11"/>
    <s v="(91) 555 94 44"/>
    <s v="C/ Moralzarzal, 86"/>
    <s v="Madrid"/>
    <n v="28034"/>
    <s v="Spain"/>
    <s v="Freyre"/>
    <s v="Diego"/>
    <x v="1"/>
  </r>
  <r>
    <n v="10107"/>
    <n v="43"/>
    <n v="163.16999999999999"/>
    <n v="1"/>
    <n v="7016.31"/>
    <x v="231"/>
    <n v="446"/>
    <x v="0"/>
    <x v="1"/>
    <n v="151"/>
    <n v="12.169999999999987"/>
    <s v="S12_3148"/>
    <x v="81"/>
    <s v="+49 69 66 90 2555"/>
    <s v="Lyonerstr. 34"/>
    <s v="Frankfurt"/>
    <n v="60528"/>
    <s v="Germany"/>
    <s v="Keitel"/>
    <s v="Roland"/>
    <x v="2"/>
  </r>
  <r>
    <n v="10230"/>
    <n v="43"/>
    <n v="52.14"/>
    <n v="2"/>
    <n v="2242.02"/>
    <x v="231"/>
    <n v="446"/>
    <x v="0"/>
    <x v="6"/>
    <n v="58"/>
    <n v="-5.8599999999999994"/>
    <s v="S50_1514"/>
    <x v="81"/>
    <s v="+49 69 66 90 2555"/>
    <s v="Lyonerstr. 34"/>
    <s v="Frankfurt"/>
    <n v="60528"/>
    <s v="Germany"/>
    <s v="Keitel"/>
    <s v="Roland"/>
    <x v="0"/>
  </r>
  <r>
    <n v="10225"/>
    <n v="43"/>
    <n v="149.02000000000001"/>
    <n v="2"/>
    <n v="6407.86"/>
    <x v="107"/>
    <n v="470"/>
    <x v="0"/>
    <x v="1"/>
    <n v="169"/>
    <n v="-19.97999999999999"/>
    <s v="S18_3232"/>
    <x v="28"/>
    <s v="0897-034555"/>
    <s v="Grenzacherweg 237"/>
    <s v="Gensve"/>
    <n v="1203"/>
    <s v="Switzerland"/>
    <s v="Holz"/>
    <s v="Michael"/>
    <x v="1"/>
  </r>
  <r>
    <n v="10107"/>
    <n v="43"/>
    <n v="141.58000000000001"/>
    <n v="6"/>
    <n v="6087.94"/>
    <x v="222"/>
    <n v="471"/>
    <x v="0"/>
    <x v="4"/>
    <n v="150"/>
    <n v="-8.4199999999999875"/>
    <s v="S12_2823"/>
    <x v="70"/>
    <s v="20.16.1555"/>
    <s v="184, chausse de Tournai"/>
    <s v="Lille"/>
    <n v="59000"/>
    <s v="France"/>
    <s v="Rance"/>
    <s v="Martine"/>
    <x v="1"/>
  </r>
  <r>
    <n v="10224"/>
    <n v="43"/>
    <n v="39.43"/>
    <n v="2"/>
    <n v="1695.49"/>
    <x v="222"/>
    <n v="471"/>
    <x v="0"/>
    <x v="4"/>
    <n v="40"/>
    <n v="-0.57000000000000028"/>
    <s v="S32_2206"/>
    <x v="70"/>
    <s v="20.16.1555"/>
    <s v="184, chausse de Tournai"/>
    <s v="Lille"/>
    <n v="59000"/>
    <s v="France"/>
    <s v="Rance"/>
    <s v="Martine"/>
    <x v="0"/>
  </r>
  <r>
    <n v="10222"/>
    <n v="43"/>
    <n v="70.349999999999994"/>
    <n v="6"/>
    <n v="3025.05"/>
    <x v="201"/>
    <n v="473"/>
    <x v="0"/>
    <x v="0"/>
    <n v="65"/>
    <n v="5.3499999999999943"/>
    <s v="S24_3420"/>
    <x v="66"/>
    <n v="7605558146"/>
    <s v="361 Furth Circle"/>
    <s v="San Diego"/>
    <n v="91217"/>
    <s v="USA"/>
    <s v="Thompson"/>
    <s v="Valarie"/>
    <x v="1"/>
  </r>
  <r>
    <n v="10222"/>
    <n v="43"/>
    <n v="74.03"/>
    <n v="2"/>
    <n v="3183.29"/>
    <x v="201"/>
    <n v="473"/>
    <x v="0"/>
    <x v="3"/>
    <n v="74"/>
    <n v="3.0000000000001137E-2"/>
    <s v="S700_4002"/>
    <x v="66"/>
    <n v="7605558146"/>
    <s v="361 Furth Circle"/>
    <s v="San Diego"/>
    <n v="91217"/>
    <s v="USA"/>
    <s v="Thompson"/>
    <s v="Valarie"/>
    <x v="1"/>
  </r>
  <r>
    <n v="10219"/>
    <n v="43"/>
    <n v="196.48"/>
    <n v="1"/>
    <n v="8448.64"/>
    <x v="108"/>
    <n v="482"/>
    <x v="0"/>
    <x v="1"/>
    <n v="163"/>
    <n v="33.47999999999999"/>
    <s v="S18_2238"/>
    <x v="50"/>
    <n v="4155554312"/>
    <s v="2793 Furth Circle"/>
    <s v="Brisbane"/>
    <n v="94217"/>
    <s v="USA"/>
    <s v="Taylor"/>
    <s v="Sue"/>
    <x v="2"/>
  </r>
  <r>
    <n v="10107"/>
    <n v="43"/>
    <n v="133.94"/>
    <n v="1"/>
    <n v="5759.42"/>
    <x v="239"/>
    <n v="490"/>
    <x v="0"/>
    <x v="2"/>
    <n v="136"/>
    <n v="-2.0600000000000023"/>
    <s v="S12_1666"/>
    <x v="27"/>
    <s v="30.59.8555"/>
    <s v="67, avenue de l'Europe"/>
    <s v="Versailles"/>
    <n v="78000"/>
    <s v="France"/>
    <s v="Tonini"/>
    <s v="Daniel"/>
    <x v="1"/>
  </r>
  <r>
    <n v="10210"/>
    <n v="43"/>
    <n v="41.02"/>
    <n v="11"/>
    <n v="1763.86"/>
    <x v="111"/>
    <n v="510"/>
    <x v="0"/>
    <x v="0"/>
    <n v="43"/>
    <n v="-1.9799999999999969"/>
    <s v="S50_1341"/>
    <x v="67"/>
    <s v="+81 06 6342 5555"/>
    <s v="Dojima Avanza 4F, 1-6-20 Dojima, Kita-ku"/>
    <s v="Osaka"/>
    <s v="530-0003"/>
    <s v="Japan"/>
    <s v="Kentary"/>
    <s v="Mory"/>
    <x v="0"/>
  </r>
  <r>
    <n v="10207"/>
    <n v="43"/>
    <n v="133.78"/>
    <n v="10"/>
    <n v="5752.54"/>
    <x v="191"/>
    <n v="544"/>
    <x v="0"/>
    <x v="2"/>
    <n v="122"/>
    <n v="11.780000000000001"/>
    <s v="S18_2319"/>
    <x v="84"/>
    <n v="6175552555"/>
    <s v="6251 Ingle Ln."/>
    <s v="Boston"/>
    <n v="51003"/>
    <s v="USA"/>
    <s v="Franco"/>
    <s v="Valarie"/>
    <x v="1"/>
  </r>
  <r>
    <n v="10198"/>
    <n v="43"/>
    <n v="66.19"/>
    <n v="3"/>
    <n v="2846.17"/>
    <x v="211"/>
    <n v="556"/>
    <x v="0"/>
    <x v="3"/>
    <n v="68"/>
    <n v="-1.8100000000000023"/>
    <s v="S24_3949"/>
    <x v="86"/>
    <s v="+63 2 555 3587"/>
    <s v="15 McCallum Street - NatWest Center #13-03"/>
    <s v="Makati City"/>
    <s v="1227 MM"/>
    <s v="Philippines"/>
    <s v="Cruz"/>
    <s v="Arnold"/>
    <x v="0"/>
  </r>
  <r>
    <n v="10191"/>
    <n v="43"/>
    <n v="72.739999999999995"/>
    <n v="9"/>
    <n v="3127.82"/>
    <x v="114"/>
    <n v="563"/>
    <x v="0"/>
    <x v="4"/>
    <n v="62"/>
    <n v="10.739999999999995"/>
    <s v="S18_3782"/>
    <x v="25"/>
    <s v="0221-5554327"/>
    <s v="Mehrheimerstr. 369"/>
    <s v="Koln"/>
    <n v="50739"/>
    <s v="Germany"/>
    <s v="Pfalzheim"/>
    <s v="Henriette"/>
    <x v="1"/>
  </r>
  <r>
    <n v="10107"/>
    <n v="43"/>
    <n v="183.4"/>
    <n v="12"/>
    <n v="7886.2"/>
    <x v="61"/>
    <n v="569"/>
    <x v="0"/>
    <x v="1"/>
    <n v="173"/>
    <n v="10.400000000000006"/>
    <s v="S12_3891"/>
    <x v="43"/>
    <n v="5085559555"/>
    <s v="4575 Hillside Dr."/>
    <s v="New Bedford"/>
    <n v="50553"/>
    <s v="USA"/>
    <s v="Tam"/>
    <s v="Wing C"/>
    <x v="2"/>
  </r>
  <r>
    <n v="10107"/>
    <n v="43"/>
    <n v="158.54"/>
    <n v="1"/>
    <n v="6817.22"/>
    <x v="63"/>
    <n v="577"/>
    <x v="0"/>
    <x v="2"/>
    <n v="136"/>
    <n v="22.539999999999992"/>
    <s v="S12_1666"/>
    <x v="76"/>
    <s v="61-7-3844-6555"/>
    <s v="31 Duncan St. West End"/>
    <s v="South Brisbane"/>
    <n v="4101"/>
    <s v="Australia"/>
    <s v="Calaghan"/>
    <s v="Tony"/>
    <x v="1"/>
  </r>
  <r>
    <n v="10173"/>
    <n v="43"/>
    <n v="117.12"/>
    <n v="6"/>
    <n v="5036.16"/>
    <x v="118"/>
    <n v="578"/>
    <x v="0"/>
    <x v="0"/>
    <n v="102"/>
    <n v="15.120000000000005"/>
    <s v="S18_1342"/>
    <x v="20"/>
    <s v="035-640555"/>
    <s v="Via Ludovico il Moro 22"/>
    <s v="Bergamo"/>
    <n v="24100"/>
    <s v="Italy"/>
    <s v="Rovelli"/>
    <s v="Giovanni"/>
    <x v="1"/>
  </r>
  <r>
    <n v="10167"/>
    <n v="43"/>
    <n v="134.04"/>
    <n v="1"/>
    <n v="5763.72"/>
    <x v="66"/>
    <n v="591"/>
    <x v="5"/>
    <x v="3"/>
    <n v="157"/>
    <n v="-22.960000000000008"/>
    <s v="S18_1662"/>
    <x v="47"/>
    <s v="0695-34 6555"/>
    <s v="?kergatan 24"/>
    <s v="Boras"/>
    <s v="S-844 67"/>
    <s v="Sweden"/>
    <s v="Larsson"/>
    <s v="Maria"/>
    <x v="1"/>
  </r>
  <r>
    <n v="10167"/>
    <n v="43"/>
    <n v="75.34"/>
    <n v="12"/>
    <n v="3239.62"/>
    <x v="66"/>
    <n v="591"/>
    <x v="5"/>
    <x v="5"/>
    <n v="66"/>
    <n v="9.3400000000000034"/>
    <s v="S700_1138"/>
    <x v="47"/>
    <s v="0695-34 6555"/>
    <s v="?kergatan 24"/>
    <s v="Boras"/>
    <s v="S-844 67"/>
    <s v="Sweden"/>
    <s v="Larsson"/>
    <s v="Maria"/>
    <x v="1"/>
  </r>
  <r>
    <n v="10166"/>
    <n v="43"/>
    <n v="161.18"/>
    <n v="2"/>
    <n v="6930.74"/>
    <x v="119"/>
    <n v="593"/>
    <x v="0"/>
    <x v="0"/>
    <n v="136"/>
    <n v="25.180000000000007"/>
    <s v="S18_3140"/>
    <x v="55"/>
    <n v="5085552555"/>
    <s v="1785 First Street"/>
    <s v="New Bedford"/>
    <n v="50553"/>
    <s v="USA"/>
    <s v="Benitez"/>
    <s v="Violeta"/>
    <x v="1"/>
  </r>
  <r>
    <n v="10163"/>
    <n v="43"/>
    <n v="116.08"/>
    <n v="6"/>
    <n v="4991.4399999999996"/>
    <x v="120"/>
    <n v="594"/>
    <x v="0"/>
    <x v="0"/>
    <n v="99"/>
    <n v="17.079999999999998"/>
    <s v="S18_3320"/>
    <x v="57"/>
    <n v="2125558493"/>
    <s v="5905 Pompton St."/>
    <s v="NYC"/>
    <n v="10022"/>
    <s v="USA"/>
    <s v="Hernandez"/>
    <s v="Maria"/>
    <x v="1"/>
  </r>
  <r>
    <n v="10161"/>
    <n v="43"/>
    <n v="143.11000000000001"/>
    <n v="8"/>
    <n v="6153.73"/>
    <x v="67"/>
    <n v="597"/>
    <x v="0"/>
    <x v="1"/>
    <n v="124"/>
    <n v="19.110000000000014"/>
    <s v="S18_1589"/>
    <x v="24"/>
    <s v="86 21 3555"/>
    <s v="Smagsloget 45"/>
    <s v="Aaarhus"/>
    <n v="8200"/>
    <s v="Denmark"/>
    <s v="Ibsen"/>
    <s v="Palle"/>
    <x v="1"/>
  </r>
  <r>
    <n v="10302"/>
    <n v="43"/>
    <n v="170"/>
    <n v="1"/>
    <n v="7310"/>
    <x v="69"/>
    <n v="608"/>
    <x v="0"/>
    <x v="0"/>
    <n v="170"/>
    <n v="0"/>
    <s v="S18_1749"/>
    <x v="79"/>
    <s v="(171) 555-2282"/>
    <s v="Berkeley Gardens 12  Brewery"/>
    <s v="Liverpool"/>
    <s v="WX1 6LT"/>
    <s v="UK"/>
    <s v="Devon"/>
    <s v="Elizabeth"/>
    <x v="2"/>
  </r>
  <r>
    <n v="10155"/>
    <n v="43"/>
    <n v="86.4"/>
    <n v="1"/>
    <n v="3715.2"/>
    <x v="69"/>
    <n v="608"/>
    <x v="0"/>
    <x v="3"/>
    <n v="80"/>
    <n v="6.4000000000000057"/>
    <s v="S700_3167"/>
    <x v="48"/>
    <s v="90-224 8555"/>
    <s v="Keskuskatu 45"/>
    <s v="Helsinki"/>
    <n v="21240"/>
    <s v="Finland"/>
    <s v="Karttunen"/>
    <s v="Matti"/>
    <x v="1"/>
  </r>
  <r>
    <n v="10153"/>
    <n v="43"/>
    <n v="64.67"/>
    <n v="1"/>
    <n v="2780.81"/>
    <x v="70"/>
    <n v="617"/>
    <x v="0"/>
    <x v="5"/>
    <n v="66"/>
    <n v="-1.3299999999999983"/>
    <s v="S700_1138"/>
    <x v="11"/>
    <s v="(91) 555 94 44"/>
    <s v="C/ Moralzarzal, 86"/>
    <s v="Madrid"/>
    <n v="28034"/>
    <s v="Spain"/>
    <s v="Freyre"/>
    <s v="Diego"/>
    <x v="0"/>
  </r>
  <r>
    <n v="10151"/>
    <n v="43"/>
    <n v="165.37"/>
    <n v="2"/>
    <n v="7110.91"/>
    <x v="121"/>
    <n v="624"/>
    <x v="0"/>
    <x v="1"/>
    <n v="163"/>
    <n v="2.3700000000000045"/>
    <s v="S18_2238"/>
    <x v="37"/>
    <s v="981-443655"/>
    <s v="Torikatu 38"/>
    <s v="Oulu"/>
    <n v="90110"/>
    <s v="Finland"/>
    <s v="Koskitalo"/>
    <s v="Pirkko"/>
    <x v="2"/>
  </r>
  <r>
    <n v="10145"/>
    <n v="43"/>
    <n v="95.8"/>
    <n v="7"/>
    <n v="4119.3999999999996"/>
    <x v="73"/>
    <n v="650"/>
    <x v="0"/>
    <x v="4"/>
    <n v="112"/>
    <n v="-16.200000000000003"/>
    <s v="S24_1578"/>
    <x v="51"/>
    <n v="6265557265"/>
    <s v="78934 Hillside Dr."/>
    <s v="Pasadena"/>
    <n v="90003"/>
    <s v="USA"/>
    <s v="Young"/>
    <s v="Julie"/>
    <x v="1"/>
  </r>
  <r>
    <n v="10142"/>
    <n v="43"/>
    <n v="84.01"/>
    <n v="9"/>
    <n v="3612.43"/>
    <x v="124"/>
    <n v="667"/>
    <x v="0"/>
    <x v="5"/>
    <n v="86"/>
    <n v="-1.9899999999999949"/>
    <s v="S700_1938"/>
    <x v="12"/>
    <n v="4155551450"/>
    <s v="5677 Strong St."/>
    <s v="San Rafael"/>
    <n v="97562"/>
    <s v="USA"/>
    <s v="Nelson"/>
    <s v="Valarie"/>
    <x v="1"/>
  </r>
  <r>
    <n v="10134"/>
    <n v="43"/>
    <n v="83.03"/>
    <n v="7"/>
    <n v="3570.29"/>
    <x v="78"/>
    <n v="705"/>
    <x v="0"/>
    <x v="4"/>
    <n v="76"/>
    <n v="7.0300000000000011"/>
    <s v="S24_2000"/>
    <x v="54"/>
    <s v="+33 1 46 62 7555"/>
    <s v="27 rue du Colonel Pierre Avia"/>
    <s v="Paris"/>
    <n v="75508"/>
    <s v="France"/>
    <s v="Da Cunha"/>
    <s v="Daniel"/>
    <x v="1"/>
  </r>
  <r>
    <n v="10128"/>
    <n v="43"/>
    <n v="92.16"/>
    <n v="1"/>
    <n v="3962.88"/>
    <x v="228"/>
    <n v="730"/>
    <x v="0"/>
    <x v="0"/>
    <n v="87"/>
    <n v="5.1599999999999966"/>
    <s v="S18_4522"/>
    <x v="11"/>
    <s v="(91) 555 94 44"/>
    <s v="C/ Moralzarzal, 86"/>
    <s v="Madrid"/>
    <n v="28034"/>
    <s v="Spain"/>
    <s v="Freyre"/>
    <s v="Diego"/>
    <x v="1"/>
  </r>
  <r>
    <n v="10126"/>
    <n v="43"/>
    <n v="65.02"/>
    <n v="2"/>
    <n v="2795.86"/>
    <x v="126"/>
    <n v="739"/>
    <x v="0"/>
    <x v="2"/>
    <n v="60"/>
    <n v="5.019999999999996"/>
    <s v="S18_2432"/>
    <x v="40"/>
    <s v="(91) 555 22 82"/>
    <s v="C/ Araquil, 67"/>
    <s v="Madrid"/>
    <n v="28023"/>
    <s v="Spain"/>
    <s v="Sommer"/>
    <s v="MartÂ¡n"/>
    <x v="0"/>
  </r>
  <r>
    <n v="10126"/>
    <n v="43"/>
    <n v="53.83"/>
    <n v="9"/>
    <n v="2314.69"/>
    <x v="126"/>
    <n v="739"/>
    <x v="0"/>
    <x v="0"/>
    <n v="50"/>
    <n v="3.8299999999999983"/>
    <s v="S18_4668"/>
    <x v="40"/>
    <s v="(91) 555 22 82"/>
    <s v="C/ Araquil, 67"/>
    <s v="Madrid"/>
    <n v="28023"/>
    <s v="Spain"/>
    <s v="Sommer"/>
    <s v="MartÂ¡n"/>
    <x v="0"/>
  </r>
  <r>
    <n v="10126"/>
    <n v="43"/>
    <n v="96.31"/>
    <n v="3"/>
    <n v="4141.33"/>
    <x v="126"/>
    <n v="739"/>
    <x v="0"/>
    <x v="2"/>
    <n v="96"/>
    <n v="0.31000000000000227"/>
    <s v="S32_1268"/>
    <x v="40"/>
    <s v="(91) 555 22 82"/>
    <s v="C/ Araquil, 67"/>
    <s v="Madrid"/>
    <n v="28023"/>
    <s v="Spain"/>
    <s v="Sommer"/>
    <s v="MartÂ¡n"/>
    <x v="1"/>
  </r>
  <r>
    <n v="10124"/>
    <n v="43"/>
    <n v="121"/>
    <n v="13"/>
    <n v="5203"/>
    <x v="127"/>
    <n v="746"/>
    <x v="0"/>
    <x v="1"/>
    <n v="107"/>
    <n v="14"/>
    <s v="S24_3432"/>
    <x v="73"/>
    <n v="7025551838"/>
    <s v="8489 Strong St."/>
    <s v="Las Vegas"/>
    <n v="83030"/>
    <s v="USA"/>
    <s v="King"/>
    <s v="Sue"/>
    <x v="1"/>
  </r>
  <r>
    <n v="10122"/>
    <n v="43"/>
    <n v="72.38"/>
    <n v="6"/>
    <n v="3112.34"/>
    <x v="80"/>
    <n v="759"/>
    <x v="0"/>
    <x v="1"/>
    <n v="77"/>
    <n v="-4.6200000000000045"/>
    <s v="S18_1889"/>
    <x v="15"/>
    <s v="91.24.4555"/>
    <s v="12, rue des Bouchers"/>
    <s v="Marseille"/>
    <n v="13008"/>
    <s v="France"/>
    <s v="Lebihan"/>
    <s v="Laurence"/>
    <x v="1"/>
  </r>
  <r>
    <n v="10122"/>
    <n v="43"/>
    <n v="127.79"/>
    <n v="5"/>
    <n v="5494.97"/>
    <x v="80"/>
    <n v="759"/>
    <x v="0"/>
    <x v="1"/>
    <n v="140"/>
    <n v="-12.209999999999994"/>
    <s v="S24_3856"/>
    <x v="15"/>
    <s v="91.24.4555"/>
    <s v="12, rue des Bouchers"/>
    <s v="Marseille"/>
    <n v="13008"/>
    <s v="France"/>
    <s v="Lebihan"/>
    <s v="Laurence"/>
    <x v="1"/>
  </r>
  <r>
    <n v="10120"/>
    <n v="43"/>
    <n v="76"/>
    <n v="14"/>
    <n v="3268"/>
    <x v="155"/>
    <n v="766"/>
    <x v="0"/>
    <x v="3"/>
    <n v="80"/>
    <n v="-4"/>
    <s v="S700_3167"/>
    <x v="38"/>
    <s v="03 9520 4555"/>
    <s v="636 St Kilda Road"/>
    <s v="Melbourne"/>
    <n v="3004"/>
    <s v="Australia"/>
    <s v="Ferguson"/>
    <s v="Peter"/>
    <x v="1"/>
  </r>
  <r>
    <n v="10119"/>
    <n v="43"/>
    <n v="160.84"/>
    <n v="3"/>
    <n v="6916.12"/>
    <x v="81"/>
    <n v="767"/>
    <x v="0"/>
    <x v="3"/>
    <n v="157"/>
    <n v="3.8400000000000034"/>
    <s v="S18_1662"/>
    <x v="3"/>
    <s v="6562-9555"/>
    <s v="Geislweg 14"/>
    <s v="Salzburg"/>
    <n v="5020"/>
    <s v="Austria"/>
    <s v="Pipps"/>
    <s v="Georg"/>
    <x v="1"/>
  </r>
  <r>
    <n v="10107"/>
    <n v="43"/>
    <n v="137.47999999999999"/>
    <n v="10"/>
    <n v="5911.64"/>
    <x v="128"/>
    <n v="779"/>
    <x v="0"/>
    <x v="1"/>
    <n v="151"/>
    <n v="-13.52000000000001"/>
    <s v="S12_3148"/>
    <x v="49"/>
    <s v="+65 221 7555"/>
    <s v="Bronz Sok., Bronz Apt. 3/6 Tesvikiye"/>
    <s v="Singapore"/>
    <n v="79903"/>
    <s v="Singapore"/>
    <s v="Natividad"/>
    <s v="Eric"/>
    <x v="1"/>
  </r>
  <r>
    <n v="10110"/>
    <n v="43"/>
    <n v="78.150000000000006"/>
    <n v="11"/>
    <n v="3360.45"/>
    <x v="82"/>
    <n v="808"/>
    <x v="0"/>
    <x v="1"/>
    <n v="90"/>
    <n v="-11.849999999999994"/>
    <s v="S24_2766"/>
    <x v="17"/>
    <s v="(171) 555-1555"/>
    <s v="Fauntleroy Circus"/>
    <s v="Manchester"/>
    <s v="EC2 5NT"/>
    <s v="UK"/>
    <s v="Ashworth"/>
    <s v="Victoria"/>
    <x v="1"/>
  </r>
  <r>
    <n v="10108"/>
    <n v="43"/>
    <n v="67.77"/>
    <n v="12"/>
    <n v="2914.11"/>
    <x v="206"/>
    <n v="823"/>
    <x v="0"/>
    <x v="4"/>
    <n v="62"/>
    <n v="5.769999999999996"/>
    <s v="S18_3782"/>
    <x v="86"/>
    <s v="+63 2 555 3587"/>
    <s v="15 McCallum Street - NatWest Center #13-03"/>
    <s v="Makati City"/>
    <s v="1227 MM"/>
    <s v="Philippines"/>
    <s v="Cruz"/>
    <s v="Arnold"/>
    <x v="0"/>
  </r>
  <r>
    <n v="10105"/>
    <n v="43"/>
    <n v="147.47"/>
    <n v="9"/>
    <n v="6341.21"/>
    <x v="156"/>
    <n v="846"/>
    <x v="0"/>
    <x v="5"/>
    <n v="122"/>
    <n v="25.47"/>
    <s v="S24_2011"/>
    <x v="21"/>
    <s v="31 12 3555"/>
    <s v="Vinb'ltet 34"/>
    <s v="Kobenhavn"/>
    <n v="1734"/>
    <s v="Denmark"/>
    <s v="Petersen"/>
    <s v="Jytte"/>
    <x v="1"/>
  </r>
  <r>
    <n v="10424"/>
    <n v="44"/>
    <n v="61.41"/>
    <n v="2"/>
    <n v="2702.04"/>
    <x v="4"/>
    <n v="5"/>
    <x v="2"/>
    <x v="2"/>
    <n v="64"/>
    <n v="-2.5900000000000034"/>
    <s v="S32_3522"/>
    <x v="11"/>
    <s v="(91) 555 94 44"/>
    <s v="C/ Moralzarzal, 86"/>
    <s v="Madrid"/>
    <n v="28034"/>
    <s v="Spain"/>
    <s v="Freyre"/>
    <s v="Diego"/>
    <x v="0"/>
  </r>
  <r>
    <n v="10414"/>
    <n v="44"/>
    <n v="73.98"/>
    <n v="1"/>
    <n v="3255.12"/>
    <x v="8"/>
    <n v="30"/>
    <x v="1"/>
    <x v="5"/>
    <n v="86"/>
    <n v="-12.019999999999996"/>
    <s v="S18_3029"/>
    <x v="9"/>
    <n v="6175559555"/>
    <s v="8616 Spinnaker Dr."/>
    <s v="Boston"/>
    <n v="51003"/>
    <s v="USA"/>
    <s v="Yoshido"/>
    <s v="Juri"/>
    <x v="1"/>
  </r>
  <r>
    <n v="10391"/>
    <n v="44"/>
    <n v="38.5"/>
    <n v="5"/>
    <n v="1694"/>
    <x v="176"/>
    <n v="87"/>
    <x v="0"/>
    <x v="2"/>
    <n v="60"/>
    <n v="-21.5"/>
    <s v="S18_2432"/>
    <x v="13"/>
    <s v="02 9936 8555"/>
    <s v="201 Miller Street"/>
    <s v="North Sydney"/>
    <n v="2060"/>
    <s v="Australia"/>
    <s v="O'Hara"/>
    <s v="Anna"/>
    <x v="0"/>
  </r>
  <r>
    <n v="10107"/>
    <n v="44"/>
    <n v="135.26"/>
    <n v="6"/>
    <n v="5951.44"/>
    <x v="85"/>
    <n v="93"/>
    <x v="0"/>
    <x v="4"/>
    <n v="150"/>
    <n v="-14.740000000000009"/>
    <s v="S12_2823"/>
    <x v="55"/>
    <n v="5085552555"/>
    <s v="1785 First Street"/>
    <s v="New Bedford"/>
    <n v="50553"/>
    <s v="USA"/>
    <s v="Benitez"/>
    <s v="Violeta"/>
    <x v="1"/>
  </r>
  <r>
    <n v="10387"/>
    <n v="44"/>
    <n v="94.9"/>
    <n v="1"/>
    <n v="4175.6000000000004"/>
    <x v="240"/>
    <n v="94"/>
    <x v="0"/>
    <x v="4"/>
    <n v="99"/>
    <n v="-4.0999999999999943"/>
    <s v="S32_1374"/>
    <x v="49"/>
    <s v="+65 221 7555"/>
    <s v="Bronz Sok., Bronz Apt. 3/6 Tesvikiye"/>
    <s v="Singapore"/>
    <n v="79903"/>
    <s v="Singapore"/>
    <s v="Natividad"/>
    <s v="Eric"/>
    <x v="1"/>
  </r>
  <r>
    <n v="10386"/>
    <n v="44"/>
    <n v="86.4"/>
    <n v="15"/>
    <n v="3801.6"/>
    <x v="86"/>
    <n v="95"/>
    <x v="4"/>
    <x v="3"/>
    <n v="74"/>
    <n v="12.400000000000006"/>
    <s v="S700_4002"/>
    <x v="11"/>
    <s v="(91) 555 94 44"/>
    <s v="C/ Moralzarzal, 86"/>
    <s v="Madrid"/>
    <n v="28034"/>
    <s v="Spain"/>
    <s v="Freyre"/>
    <s v="Diego"/>
    <x v="1"/>
  </r>
  <r>
    <n v="10383"/>
    <n v="44"/>
    <n v="36.07"/>
    <n v="8"/>
    <n v="1587.08"/>
    <x v="87"/>
    <n v="105"/>
    <x v="0"/>
    <x v="6"/>
    <n v="62"/>
    <n v="-25.93"/>
    <s v="S32_3207"/>
    <x v="11"/>
    <s v="(91) 555 94 44"/>
    <s v="C/ Moralzarzal, 86"/>
    <s v="Madrid"/>
    <n v="28034"/>
    <s v="Spain"/>
    <s v="Freyre"/>
    <s v="Diego"/>
    <x v="0"/>
  </r>
  <r>
    <n v="10380"/>
    <n v="44"/>
    <n v="36.29"/>
    <n v="7"/>
    <n v="1596.76"/>
    <x v="88"/>
    <n v="111"/>
    <x v="0"/>
    <x v="1"/>
    <n v="117"/>
    <n v="-80.710000000000008"/>
    <s v="S24_2887"/>
    <x v="11"/>
    <s v="(91) 555 94 44"/>
    <s v="C/ Moralzarzal, 86"/>
    <s v="Madrid"/>
    <n v="28034"/>
    <s v="Spain"/>
    <s v="Freyre"/>
    <s v="Diego"/>
    <x v="0"/>
  </r>
  <r>
    <n v="10380"/>
    <n v="44"/>
    <n v="79.06"/>
    <n v="9"/>
    <n v="3478.64"/>
    <x v="88"/>
    <n v="111"/>
    <x v="0"/>
    <x v="1"/>
    <n v="85"/>
    <n v="-5.9399999999999977"/>
    <s v="S24_3191"/>
    <x v="11"/>
    <s v="(91) 555 94 44"/>
    <s v="C/ Moralzarzal, 86"/>
    <s v="Madrid"/>
    <n v="28034"/>
    <s v="Spain"/>
    <s v="Freyre"/>
    <s v="Diego"/>
    <x v="1"/>
  </r>
  <r>
    <n v="10375"/>
    <n v="44"/>
    <n v="82.26"/>
    <n v="4"/>
    <n v="3619.44"/>
    <x v="13"/>
    <n v="124"/>
    <x v="0"/>
    <x v="0"/>
    <n v="68"/>
    <n v="14.260000000000005"/>
    <s v="S32_4289"/>
    <x v="4"/>
    <s v="40.67.8555"/>
    <s v="67, rue des Cinquante Otages"/>
    <s v="Nantes"/>
    <n v="44000"/>
    <s v="France"/>
    <s v="Labrune"/>
    <s v="Janine"/>
    <x v="1"/>
  </r>
  <r>
    <n v="10375"/>
    <n v="44"/>
    <n v="118.38"/>
    <n v="11"/>
    <n v="5208.72"/>
    <x v="13"/>
    <n v="124"/>
    <x v="0"/>
    <x v="3"/>
    <n v="80"/>
    <n v="38.379999999999995"/>
    <s v="S700_3167"/>
    <x v="4"/>
    <s v="40.67.8555"/>
    <s v="67, rue des Cinquante Otages"/>
    <s v="Nantes"/>
    <n v="44000"/>
    <s v="France"/>
    <s v="Labrune"/>
    <s v="Janine"/>
    <x v="1"/>
  </r>
  <r>
    <n v="10373"/>
    <n v="44"/>
    <n v="105.18"/>
    <n v="14"/>
    <n v="4627.92"/>
    <x v="138"/>
    <n v="126"/>
    <x v="0"/>
    <x v="5"/>
    <n v="66"/>
    <n v="39.180000000000007"/>
    <s v="S700_1138"/>
    <x v="37"/>
    <s v="981-443655"/>
    <s v="Torikatu 38"/>
    <s v="Oulu"/>
    <n v="90110"/>
    <s v="Finland"/>
    <s v="Koskitalo"/>
    <s v="Pirkko"/>
    <x v="1"/>
  </r>
  <r>
    <n v="10372"/>
    <n v="44"/>
    <n v="102.2"/>
    <n v="2"/>
    <n v="4496.8"/>
    <x v="178"/>
    <n v="131"/>
    <x v="0"/>
    <x v="5"/>
    <n v="86"/>
    <n v="16.200000000000003"/>
    <s v="S700_1938"/>
    <x v="8"/>
    <s v="+81 3 3584 0555"/>
    <s v="2-2-8 Roppongi"/>
    <s v="Minato-ku"/>
    <s v="106-0032"/>
    <s v="Japan"/>
    <s v="Shimamura"/>
    <s v="Akiko"/>
    <x v="1"/>
  </r>
  <r>
    <n v="10369"/>
    <n v="44"/>
    <n v="210.01"/>
    <n v="8"/>
    <n v="9240.44"/>
    <x v="15"/>
    <n v="137"/>
    <x v="0"/>
    <x v="0"/>
    <n v="102"/>
    <n v="108.00999999999999"/>
    <s v="S18_1342"/>
    <x v="56"/>
    <n v="6175558555"/>
    <s v="7825 Douglas Av."/>
    <s v="Brickhaven"/>
    <n v="58339"/>
    <s v="USA"/>
    <s v="Nelson"/>
    <s v="Allen"/>
    <x v="2"/>
  </r>
  <r>
    <n v="10367"/>
    <n v="44"/>
    <n v="85.25"/>
    <n v="9"/>
    <n v="3751"/>
    <x v="89"/>
    <n v="145"/>
    <x v="4"/>
    <x v="1"/>
    <n v="71"/>
    <n v="14.25"/>
    <s v="S18_4933"/>
    <x v="51"/>
    <n v="6265557265"/>
    <s v="78934 Hillside Dr."/>
    <s v="Pasadena"/>
    <n v="90003"/>
    <s v="USA"/>
    <s v="Young"/>
    <s v="Julie"/>
    <x v="1"/>
  </r>
  <r>
    <n v="10365"/>
    <n v="44"/>
    <n v="113.28"/>
    <n v="2"/>
    <n v="4984.32"/>
    <x v="139"/>
    <n v="150"/>
    <x v="0"/>
    <x v="4"/>
    <n v="81"/>
    <n v="32.28"/>
    <s v="S50_4713"/>
    <x v="43"/>
    <n v="5085559555"/>
    <s v="4575 Hillside Dr."/>
    <s v="New Bedford"/>
    <n v="50553"/>
    <s v="USA"/>
    <s v="Tam"/>
    <s v="Wing C"/>
    <x v="1"/>
  </r>
  <r>
    <n v="10361"/>
    <n v="44"/>
    <n v="72.42"/>
    <n v="5"/>
    <n v="3186.48"/>
    <x v="17"/>
    <n v="171"/>
    <x v="0"/>
    <x v="3"/>
    <n v="118"/>
    <n v="-45.58"/>
    <s v="S700_2834"/>
    <x v="6"/>
    <s v="+61 2 9495 8555"/>
    <s v="Monitor Money Building, 815 Pacific Hwy"/>
    <s v="Chatswood"/>
    <n v="2067"/>
    <s v="Australia"/>
    <s v="Huxley"/>
    <s v="Adrian"/>
    <x v="1"/>
  </r>
  <r>
    <n v="10361"/>
    <n v="44"/>
    <n v="113.68"/>
    <n v="10"/>
    <n v="5001.92"/>
    <x v="17"/>
    <n v="171"/>
    <x v="0"/>
    <x v="3"/>
    <n v="80"/>
    <n v="33.680000000000007"/>
    <s v="S700_3167"/>
    <x v="6"/>
    <s v="+61 2 9495 8555"/>
    <s v="Monitor Money Building, 815 Pacific Hwy"/>
    <s v="Chatswood"/>
    <n v="2067"/>
    <s v="Australia"/>
    <s v="Huxley"/>
    <s v="Adrian"/>
    <x v="1"/>
  </r>
  <r>
    <n v="10357"/>
    <n v="44"/>
    <n v="117.29"/>
    <n v="4"/>
    <n v="5160.76"/>
    <x v="18"/>
    <n v="178"/>
    <x v="0"/>
    <x v="0"/>
    <n v="104"/>
    <n v="13.290000000000006"/>
    <s v="S18_3136"/>
    <x v="12"/>
    <n v="4155551450"/>
    <s v="5677 Strong St."/>
    <s v="San Rafael"/>
    <n v="97562"/>
    <s v="USA"/>
    <s v="Nelson"/>
    <s v="Valarie"/>
    <x v="1"/>
  </r>
  <r>
    <n v="10358"/>
    <n v="44"/>
    <n v="60.76"/>
    <n v="14"/>
    <n v="2673.44"/>
    <x v="18"/>
    <n v="178"/>
    <x v="0"/>
    <x v="1"/>
    <n v="57"/>
    <n v="3.759999999999998"/>
    <s v="S24_1444"/>
    <x v="11"/>
    <s v="(91) 555 94 44"/>
    <s v="C/ Moralzarzal, 86"/>
    <s v="Madrid"/>
    <n v="28034"/>
    <s v="Spain"/>
    <s v="Freyre"/>
    <s v="Diego"/>
    <x v="0"/>
  </r>
  <r>
    <n v="10355"/>
    <n v="44"/>
    <n v="62.45"/>
    <n v="6"/>
    <n v="2747.8"/>
    <x v="160"/>
    <n v="181"/>
    <x v="0"/>
    <x v="1"/>
    <n v="61"/>
    <n v="1.4500000000000028"/>
    <s v="S24_3371"/>
    <x v="11"/>
    <s v="(91) 555 94 44"/>
    <s v="C/ Moralzarzal, 86"/>
    <s v="Madrid"/>
    <n v="28034"/>
    <s v="Spain"/>
    <s v="Freyre"/>
    <s v="Diego"/>
    <x v="0"/>
  </r>
  <r>
    <n v="10350"/>
    <n v="44"/>
    <n v="117.98"/>
    <n v="1"/>
    <n v="5191.12"/>
    <x v="20"/>
    <n v="186"/>
    <x v="0"/>
    <x v="0"/>
    <n v="136"/>
    <n v="-18.019999999999996"/>
    <s v="S18_3140"/>
    <x v="11"/>
    <s v="(91) 555 94 44"/>
    <s v="C/ Moralzarzal, 86"/>
    <s v="Madrid"/>
    <n v="28034"/>
    <s v="Spain"/>
    <s v="Freyre"/>
    <s v="Diego"/>
    <x v="1"/>
  </r>
  <r>
    <n v="10350"/>
    <n v="44"/>
    <n v="147.52000000000001"/>
    <n v="17"/>
    <n v="6490.88"/>
    <x v="20"/>
    <n v="186"/>
    <x v="0"/>
    <x v="6"/>
    <n v="58"/>
    <n v="89.52000000000001"/>
    <s v="S50_1514"/>
    <x v="11"/>
    <s v="(91) 555 94 44"/>
    <s v="C/ Moralzarzal, 86"/>
    <s v="Madrid"/>
    <n v="28034"/>
    <s v="Spain"/>
    <s v="Freyre"/>
    <s v="Diego"/>
    <x v="1"/>
  </r>
  <r>
    <n v="10107"/>
    <n v="44"/>
    <n v="95.93"/>
    <n v="1"/>
    <n v="4220.92"/>
    <x v="143"/>
    <n v="194"/>
    <x v="0"/>
    <x v="1"/>
    <n v="117"/>
    <n v="-21.069999999999993"/>
    <s v="S12_3380"/>
    <x v="3"/>
    <s v="6562-9555"/>
    <s v="Geislweg 14"/>
    <s v="Salzburg"/>
    <n v="5020"/>
    <s v="Austria"/>
    <s v="Pipps"/>
    <s v="Georg"/>
    <x v="1"/>
  </r>
  <r>
    <n v="10343"/>
    <n v="44"/>
    <n v="84.88"/>
    <n v="2"/>
    <n v="3734.72"/>
    <x v="143"/>
    <n v="194"/>
    <x v="0"/>
    <x v="1"/>
    <n v="141"/>
    <n v="-56.120000000000005"/>
    <s v="S18_3685"/>
    <x v="75"/>
    <s v="26.47.1555"/>
    <s v="59 rue de l'Abbaye"/>
    <s v="Reims"/>
    <n v="51100"/>
    <s v="France"/>
    <s v="Henriot"/>
    <s v="Paul"/>
    <x v="1"/>
  </r>
  <r>
    <n v="10335"/>
    <n v="44"/>
    <n v="107.87"/>
    <n v="1"/>
    <n v="4746.28"/>
    <x v="22"/>
    <n v="199"/>
    <x v="0"/>
    <x v="2"/>
    <n v="96"/>
    <n v="11.870000000000005"/>
    <s v="S32_1268"/>
    <x v="12"/>
    <n v="4155551450"/>
    <s v="5677 Strong St."/>
    <s v="San Rafael"/>
    <n v="97562"/>
    <s v="USA"/>
    <s v="Nelson"/>
    <s v="Valarie"/>
    <x v="1"/>
  </r>
  <r>
    <n v="10331"/>
    <n v="44"/>
    <n v="110.21"/>
    <n v="14"/>
    <n v="4849.24"/>
    <x v="23"/>
    <n v="201"/>
    <x v="0"/>
    <x v="1"/>
    <n v="124"/>
    <n v="-13.790000000000006"/>
    <s v="S18_1589"/>
    <x v="18"/>
    <n v="2155559857"/>
    <s v="11328 Douglas Av."/>
    <s v="Philadelphia"/>
    <n v="71270"/>
    <s v="USA"/>
    <s v="Hernandez"/>
    <s v="Rosa"/>
    <x v="1"/>
  </r>
  <r>
    <n v="10331"/>
    <n v="44"/>
    <n v="74.040000000000006"/>
    <n v="7"/>
    <n v="3257.76"/>
    <x v="23"/>
    <n v="201"/>
    <x v="0"/>
    <x v="0"/>
    <n v="170"/>
    <n v="-95.96"/>
    <s v="S18_1749"/>
    <x v="18"/>
    <n v="2155559857"/>
    <s v="11328 Douglas Av."/>
    <s v="Philadelphia"/>
    <n v="71270"/>
    <s v="USA"/>
    <s v="Hernandez"/>
    <s v="Rosa"/>
    <x v="1"/>
  </r>
  <r>
    <n v="10332"/>
    <n v="44"/>
    <n v="42.26"/>
    <n v="11"/>
    <n v="1859.44"/>
    <x v="23"/>
    <n v="201"/>
    <x v="0"/>
    <x v="1"/>
    <n v="117"/>
    <n v="-74.740000000000009"/>
    <s v="S24_2887"/>
    <x v="17"/>
    <s v="(171) 555-1555"/>
    <s v="Fauntleroy Circus"/>
    <s v="Manchester"/>
    <s v="EC2 5NT"/>
    <s v="UK"/>
    <s v="Ashworth"/>
    <s v="Victoria"/>
    <x v="0"/>
  </r>
  <r>
    <n v="10329"/>
    <n v="44"/>
    <n v="86.13"/>
    <n v="8"/>
    <n v="3789.72"/>
    <x v="24"/>
    <n v="203"/>
    <x v="0"/>
    <x v="3"/>
    <n v="49"/>
    <n v="37.129999999999995"/>
    <s v="S72_1253"/>
    <x v="19"/>
    <n v="2125557818"/>
    <s v="897 Long Airport Avenue"/>
    <s v="NYC"/>
    <n v="10022"/>
    <s v="USA"/>
    <s v="Yu"/>
    <s v="Kwai"/>
    <x v="1"/>
  </r>
  <r>
    <n v="10325"/>
    <n v="44"/>
    <n v="121.04"/>
    <n v="5"/>
    <n v="5325.76"/>
    <x v="28"/>
    <n v="213"/>
    <x v="0"/>
    <x v="1"/>
    <n v="118"/>
    <n v="3.0400000000000063"/>
    <s v="S24_4048"/>
    <x v="61"/>
    <s v="07-98 9555"/>
    <s v="Erling Skakkes gate 78"/>
    <s v="Stavern"/>
    <n v="4110"/>
    <s v="Norway"/>
    <s v="Bergulfsen"/>
    <s v="Jonas"/>
    <x v="1"/>
  </r>
  <r>
    <n v="10325"/>
    <n v="44"/>
    <n v="134.84"/>
    <n v="7"/>
    <n v="5932.96"/>
    <x v="28"/>
    <n v="213"/>
    <x v="0"/>
    <x v="6"/>
    <n v="58"/>
    <n v="76.84"/>
    <s v="S50_1514"/>
    <x v="61"/>
    <s v="07-98 9555"/>
    <s v="Erling Skakkes gate 78"/>
    <s v="Stavern"/>
    <n v="4110"/>
    <s v="Norway"/>
    <s v="Bergulfsen"/>
    <s v="Jonas"/>
    <x v="1"/>
  </r>
  <r>
    <n v="10321"/>
    <n v="44"/>
    <n v="102.04"/>
    <n v="6"/>
    <n v="4489.76"/>
    <x v="29"/>
    <n v="214"/>
    <x v="0"/>
    <x v="1"/>
    <n v="124"/>
    <n v="-21.959999999999994"/>
    <s v="S18_1589"/>
    <x v="55"/>
    <n v="5085552555"/>
    <s v="1785 First Street"/>
    <s v="New Bedford"/>
    <n v="50553"/>
    <s v="USA"/>
    <s v="Benitez"/>
    <s v="Violeta"/>
    <x v="1"/>
  </r>
  <r>
    <n v="10319"/>
    <n v="44"/>
    <n v="59.06"/>
    <n v="4"/>
    <n v="2598.64"/>
    <x v="144"/>
    <n v="215"/>
    <x v="0"/>
    <x v="4"/>
    <n v="62"/>
    <n v="-2.9399999999999977"/>
    <s v="S18_3782"/>
    <x v="78"/>
    <n v="2125551957"/>
    <s v="5290 North Pendale Street"/>
    <s v="NYC"/>
    <n v="10022"/>
    <s v="USA"/>
    <s v="Kuo"/>
    <s v="Kee"/>
    <x v="0"/>
  </r>
  <r>
    <n v="10316"/>
    <n v="44"/>
    <n v="62.19"/>
    <n v="7"/>
    <n v="2736.36"/>
    <x v="95"/>
    <n v="217"/>
    <x v="0"/>
    <x v="3"/>
    <n v="74"/>
    <n v="-11.810000000000002"/>
    <s v="S700_4002"/>
    <x v="59"/>
    <s v="(198) 555-8888"/>
    <s v="Garden House Crowther Way"/>
    <s v="Cowes"/>
    <s v="PO31 7PJ"/>
    <s v="UK"/>
    <s v="Bennett"/>
    <s v="Helen"/>
    <x v="0"/>
  </r>
  <r>
    <n v="10314"/>
    <n v="44"/>
    <n v="53.18"/>
    <n v="11"/>
    <n v="2339.92"/>
    <x v="30"/>
    <n v="227"/>
    <x v="0"/>
    <x v="1"/>
    <n v="57"/>
    <n v="-3.8200000000000003"/>
    <s v="S24_1444"/>
    <x v="24"/>
    <s v="86 21 3555"/>
    <s v="Smagsloget 45"/>
    <s v="Aaarhus"/>
    <n v="8200"/>
    <s v="Denmark"/>
    <s v="Ibsen"/>
    <s v="Palle"/>
    <x v="0"/>
  </r>
  <r>
    <n v="10312"/>
    <n v="44"/>
    <n v="111.02"/>
    <n v="7"/>
    <n v="4884.88"/>
    <x v="162"/>
    <n v="228"/>
    <x v="0"/>
    <x v="0"/>
    <n v="97"/>
    <n v="14.019999999999996"/>
    <s v="S24_4258"/>
    <x v="12"/>
    <n v="4155551450"/>
    <s v="5677 Strong St."/>
    <s v="San Rafael"/>
    <n v="97562"/>
    <s v="USA"/>
    <s v="Nelson"/>
    <s v="Valarie"/>
    <x v="1"/>
  </r>
  <r>
    <n v="10308"/>
    <n v="44"/>
    <n v="83.32"/>
    <n v="8"/>
    <n v="3666.08"/>
    <x v="32"/>
    <n v="234"/>
    <x v="0"/>
    <x v="3"/>
    <n v="72"/>
    <n v="11.319999999999993"/>
    <s v="S24_4278"/>
    <x v="26"/>
    <n v="9145554562"/>
    <s v="3758 North Pendale Street"/>
    <s v="White Plains"/>
    <n v="24067"/>
    <s v="USA"/>
    <s v="Frick"/>
    <s v="Steve"/>
    <x v="1"/>
  </r>
  <r>
    <n v="10304"/>
    <n v="44"/>
    <n v="39.42"/>
    <n v="15"/>
    <n v="1734.48"/>
    <x v="34"/>
    <n v="238"/>
    <x v="0"/>
    <x v="0"/>
    <n v="44"/>
    <n v="-4.5799999999999983"/>
    <s v="S24_2022"/>
    <x v="27"/>
    <s v="30.59.8555"/>
    <s v="67, avenue de l'Europe"/>
    <s v="Versailles"/>
    <n v="78000"/>
    <s v="France"/>
    <s v="Tonini"/>
    <s v="Daniel"/>
    <x v="0"/>
  </r>
  <r>
    <n v="10299"/>
    <n v="44"/>
    <n v="80.55"/>
    <n v="5"/>
    <n v="3544.2"/>
    <x v="163"/>
    <n v="250"/>
    <x v="0"/>
    <x v="4"/>
    <n v="81"/>
    <n v="-0.45000000000000284"/>
    <s v="S50_4713"/>
    <x v="48"/>
    <s v="90-224 8555"/>
    <s v="Keskuskatu 45"/>
    <s v="Helsinki"/>
    <n v="21240"/>
    <s v="Finland"/>
    <s v="Karttunen"/>
    <s v="Matti"/>
    <x v="1"/>
  </r>
  <r>
    <n v="10295"/>
    <n v="44"/>
    <n v="58.55"/>
    <n v="2"/>
    <n v="2576.1999999999998"/>
    <x v="181"/>
    <n v="270"/>
    <x v="0"/>
    <x v="5"/>
    <n v="72"/>
    <n v="-13.450000000000003"/>
    <s v="S700_2610"/>
    <x v="9"/>
    <n v="6175559555"/>
    <s v="8616 Spinnaker Dr."/>
    <s v="Boston"/>
    <n v="51003"/>
    <s v="USA"/>
    <s v="Yoshido"/>
    <s v="Juri"/>
    <x v="0"/>
  </r>
  <r>
    <n v="10292"/>
    <n v="44"/>
    <n v="162.29"/>
    <n v="2"/>
    <n v="7140.76"/>
    <x v="98"/>
    <n v="272"/>
    <x v="0"/>
    <x v="1"/>
    <n v="143"/>
    <n v="19.289999999999992"/>
    <s v="S18_4027"/>
    <x v="19"/>
    <n v="2125557818"/>
    <s v="897 Long Airport Avenue"/>
    <s v="NYC"/>
    <n v="10022"/>
    <s v="USA"/>
    <s v="Yu"/>
    <s v="Kwai"/>
    <x v="2"/>
  </r>
  <r>
    <n v="10287"/>
    <n v="44"/>
    <n v="82.39"/>
    <n v="8"/>
    <n v="3625.16"/>
    <x v="36"/>
    <n v="280"/>
    <x v="0"/>
    <x v="1"/>
    <n v="77"/>
    <n v="5.3900000000000006"/>
    <s v="S18_1889"/>
    <x v="28"/>
    <s v="0897-034555"/>
    <s v="Grenzacherweg 237"/>
    <s v="Gensve"/>
    <n v="1203"/>
    <s v="Switzerland"/>
    <s v="Holz"/>
    <s v="Michael"/>
    <x v="1"/>
  </r>
  <r>
    <n v="10287"/>
    <n v="44"/>
    <n v="114.84"/>
    <n v="1"/>
    <n v="5052.96"/>
    <x v="36"/>
    <n v="280"/>
    <x v="0"/>
    <x v="1"/>
    <n v="132"/>
    <n v="-17.159999999999997"/>
    <s v="S18_2870"/>
    <x v="28"/>
    <s v="0897-034555"/>
    <s v="Grenzacherweg 237"/>
    <s v="Gensve"/>
    <n v="1203"/>
    <s v="Switzerland"/>
    <s v="Holz"/>
    <s v="Michael"/>
    <x v="1"/>
  </r>
  <r>
    <n v="10107"/>
    <n v="44"/>
    <n v="159.56"/>
    <n v="9"/>
    <n v="7020.64"/>
    <x v="39"/>
    <n v="291"/>
    <x v="0"/>
    <x v="1"/>
    <n v="147"/>
    <n v="12.560000000000002"/>
    <s v="S10_4962"/>
    <x v="31"/>
    <n v="2155551555"/>
    <s v="7586 Pompton St."/>
    <s v="Allentown"/>
    <n v="70267"/>
    <s v="USA"/>
    <s v="Yu"/>
    <s v="Kyung"/>
    <x v="2"/>
  </r>
  <r>
    <n v="10281"/>
    <n v="44"/>
    <n v="59.87"/>
    <n v="14"/>
    <n v="2634.28"/>
    <x v="39"/>
    <n v="291"/>
    <x v="0"/>
    <x v="0"/>
    <n v="50"/>
    <n v="9.8699999999999974"/>
    <s v="S18_4668"/>
    <x v="31"/>
    <n v="2155551555"/>
    <s v="7586 Pompton St."/>
    <s v="Allentown"/>
    <n v="70267"/>
    <s v="USA"/>
    <s v="Yu"/>
    <s v="Kyung"/>
    <x v="0"/>
  </r>
  <r>
    <n v="10270"/>
    <n v="44"/>
    <n v="58.36"/>
    <n v="7"/>
    <n v="2567.84"/>
    <x v="102"/>
    <n v="322"/>
    <x v="0"/>
    <x v="0"/>
    <n v="50"/>
    <n v="8.36"/>
    <s v="S18_4668"/>
    <x v="6"/>
    <s v="+61 2 9495 8555"/>
    <s v="Monitor Money Building, 815 Pacific Hwy"/>
    <s v="Chatswood"/>
    <n v="2067"/>
    <s v="Australia"/>
    <s v="Huxley"/>
    <s v="Adrian"/>
    <x v="0"/>
  </r>
  <r>
    <n v="10267"/>
    <n v="44"/>
    <n v="96.74"/>
    <n v="4"/>
    <n v="4256.5600000000004"/>
    <x v="233"/>
    <n v="334"/>
    <x v="0"/>
    <x v="1"/>
    <n v="85"/>
    <n v="11.739999999999995"/>
    <s v="S24_3191"/>
    <x v="42"/>
    <n v="2125557413"/>
    <s v="4092 Furth Circle"/>
    <s v="NYC"/>
    <n v="10022"/>
    <s v="USA"/>
    <s v="Young"/>
    <s v="Jeff"/>
    <x v="1"/>
  </r>
  <r>
    <n v="10107"/>
    <n v="44"/>
    <n v="208.19"/>
    <n v="14"/>
    <n v="9160.36"/>
    <x v="43"/>
    <n v="335"/>
    <x v="0"/>
    <x v="1"/>
    <n v="194"/>
    <n v="14.189999999999998"/>
    <s v="S12_1099"/>
    <x v="7"/>
    <s v="0522-556555"/>
    <s v="Strada Provinciale 124"/>
    <s v="Reggio Emilia"/>
    <n v="42100"/>
    <s v="Italy"/>
    <s v="Moroni"/>
    <s v="Maurizio"/>
    <x v="2"/>
  </r>
  <r>
    <n v="10262"/>
    <n v="44"/>
    <n v="94.14"/>
    <n v="13"/>
    <n v="4142.16"/>
    <x v="103"/>
    <n v="347"/>
    <x v="5"/>
    <x v="5"/>
    <n v="90"/>
    <n v="4.1400000000000006"/>
    <s v="S700_2047"/>
    <x v="11"/>
    <s v="(91) 555 94 44"/>
    <s v="C/ Moralzarzal, 86"/>
    <s v="Madrid"/>
    <n v="28034"/>
    <s v="Spain"/>
    <s v="Freyre"/>
    <s v="Diego"/>
    <x v="1"/>
  </r>
  <r>
    <n v="10261"/>
    <n v="44"/>
    <n v="68.67"/>
    <n v="2"/>
    <n v="3021.48"/>
    <x v="45"/>
    <n v="354"/>
    <x v="0"/>
    <x v="5"/>
    <n v="72"/>
    <n v="-3.3299999999999983"/>
    <s v="S700_2610"/>
    <x v="34"/>
    <s v="(514) 555-8054"/>
    <s v="43 rue St. Laurent"/>
    <s v="Montreal"/>
    <s v="H1J 1C3"/>
    <s v="Canada"/>
    <s v="Fresnisre"/>
    <s v="Jean"/>
    <x v="1"/>
  </r>
  <r>
    <n v="10107"/>
    <n v="44"/>
    <n v="130.83000000000001"/>
    <n v="5"/>
    <n v="5756.52"/>
    <x v="200"/>
    <n v="384"/>
    <x v="0"/>
    <x v="4"/>
    <n v="118"/>
    <n v="12.830000000000013"/>
    <s v="S10_2016"/>
    <x v="5"/>
    <n v="2015559350"/>
    <s v="7476 Moss Rd."/>
    <s v="Newark"/>
    <n v="94019"/>
    <s v="USA"/>
    <s v="Brown"/>
    <s v="William"/>
    <x v="1"/>
  </r>
  <r>
    <n v="10250"/>
    <n v="44"/>
    <n v="137.63"/>
    <n v="3"/>
    <n v="6055.72"/>
    <x v="209"/>
    <n v="391"/>
    <x v="0"/>
    <x v="3"/>
    <n v="118"/>
    <n v="19.629999999999995"/>
    <s v="S700_2834"/>
    <x v="1"/>
    <n v="4085553659"/>
    <s v="3086 Ingle Ln."/>
    <s v="San Jose"/>
    <n v="94217"/>
    <s v="USA"/>
    <s v="Frick"/>
    <s v="Sue"/>
    <x v="1"/>
  </r>
  <r>
    <n v="10250"/>
    <n v="44"/>
    <n v="67.2"/>
    <n v="10"/>
    <n v="2956.8"/>
    <x v="209"/>
    <n v="391"/>
    <x v="0"/>
    <x v="3"/>
    <n v="80"/>
    <n v="-12.799999999999997"/>
    <s v="S700_3167"/>
    <x v="1"/>
    <n v="4085553659"/>
    <s v="3086 Ingle Ln."/>
    <s v="San Jose"/>
    <n v="94217"/>
    <s v="USA"/>
    <s v="Frick"/>
    <s v="Sue"/>
    <x v="0"/>
  </r>
  <r>
    <n v="10107"/>
    <n v="44"/>
    <n v="241.05"/>
    <n v="2"/>
    <n v="10606.2"/>
    <x v="147"/>
    <n v="397"/>
    <x v="0"/>
    <x v="1"/>
    <n v="207"/>
    <n v="34.050000000000011"/>
    <s v="S12_1108"/>
    <x v="53"/>
    <s v="+358 9 8045 555"/>
    <s v="Software Engineering Center, SEC Oy"/>
    <s v="Espoo"/>
    <s v="FIN-02271"/>
    <s v="Finland"/>
    <s v="Suominen"/>
    <s v="Kalle"/>
    <x v="2"/>
  </r>
  <r>
    <n v="10246"/>
    <n v="44"/>
    <n v="52.6"/>
    <n v="2"/>
    <n v="2314.4"/>
    <x v="147"/>
    <n v="397"/>
    <x v="0"/>
    <x v="1"/>
    <n v="57"/>
    <n v="-4.3999999999999986"/>
    <s v="S24_1444"/>
    <x v="11"/>
    <s v="(91) 555 94 44"/>
    <s v="C/ Moralzarzal, 86"/>
    <s v="Madrid"/>
    <n v="28034"/>
    <s v="Spain"/>
    <s v="Freyre"/>
    <s v="Diego"/>
    <x v="0"/>
  </r>
  <r>
    <n v="10245"/>
    <n v="44"/>
    <n v="69.16"/>
    <n v="5"/>
    <n v="3043.04"/>
    <x v="104"/>
    <n v="398"/>
    <x v="0"/>
    <x v="2"/>
    <n v="64"/>
    <n v="5.1599999999999966"/>
    <s v="S32_3522"/>
    <x v="64"/>
    <n v="2035559545"/>
    <s v="567 North Pendale Street"/>
    <s v="New Haven"/>
    <n v="97823"/>
    <s v="USA"/>
    <s v="Murphy"/>
    <s v="Leslie"/>
    <x v="1"/>
  </r>
  <r>
    <n v="10245"/>
    <n v="44"/>
    <n v="105.2"/>
    <n v="4"/>
    <n v="4628.8"/>
    <x v="104"/>
    <n v="398"/>
    <x v="0"/>
    <x v="1"/>
    <n v="101"/>
    <n v="4.2000000000000028"/>
    <s v="S700_2824"/>
    <x v="64"/>
    <n v="2035559545"/>
    <s v="567 North Pendale Street"/>
    <s v="New Haven"/>
    <n v="97823"/>
    <s v="USA"/>
    <s v="Murphy"/>
    <s v="Leslie"/>
    <x v="1"/>
  </r>
  <r>
    <n v="10241"/>
    <n v="44"/>
    <n v="155.76"/>
    <n v="12"/>
    <n v="6853.44"/>
    <x v="105"/>
    <n v="417"/>
    <x v="0"/>
    <x v="1"/>
    <n v="132"/>
    <n v="23.759999999999991"/>
    <s v="S18_2870"/>
    <x v="65"/>
    <s v="88.60.1555"/>
    <s v="24, place Kluber"/>
    <s v="Strasbourg"/>
    <n v="67000"/>
    <s v="France"/>
    <s v="Citeaux"/>
    <s v="Frederique"/>
    <x v="1"/>
  </r>
  <r>
    <n v="10238"/>
    <n v="44"/>
    <n v="144.34"/>
    <n v="8"/>
    <n v="6350.96"/>
    <x v="52"/>
    <n v="421"/>
    <x v="0"/>
    <x v="1"/>
    <n v="148"/>
    <n v="-3.6599999999999966"/>
    <s v="S18_4721"/>
    <x v="21"/>
    <s v="31 12 3555"/>
    <s v="Vinb'ltet 34"/>
    <s v="Kobenhavn"/>
    <n v="1734"/>
    <s v="Denmark"/>
    <s v="Petersen"/>
    <s v="Jytte"/>
    <x v="1"/>
  </r>
  <r>
    <n v="10214"/>
    <n v="44"/>
    <n v="34.880000000000003"/>
    <n v="5"/>
    <n v="1534.72"/>
    <x v="56"/>
    <n v="496"/>
    <x v="0"/>
    <x v="0"/>
    <n v="41"/>
    <n v="-6.1199999999999974"/>
    <s v="S24_3969"/>
    <x v="40"/>
    <s v="(91) 555 22 82"/>
    <s v="C/ Araquil, 67"/>
    <s v="Madrid"/>
    <n v="28023"/>
    <s v="Spain"/>
    <s v="Sommer"/>
    <s v="MartÂ¡n"/>
    <x v="0"/>
  </r>
  <r>
    <n v="10207"/>
    <n v="44"/>
    <n v="160.46"/>
    <n v="6"/>
    <n v="7060.24"/>
    <x v="191"/>
    <n v="544"/>
    <x v="0"/>
    <x v="1"/>
    <n v="163"/>
    <n v="-2.539999999999992"/>
    <s v="S18_2238"/>
    <x v="84"/>
    <n v="6175552555"/>
    <s v="6251 Ingle Ln."/>
    <s v="Boston"/>
    <n v="51003"/>
    <s v="USA"/>
    <s v="Franco"/>
    <s v="Valarie"/>
    <x v="2"/>
  </r>
  <r>
    <n v="10107"/>
    <n v="44"/>
    <n v="82.99"/>
    <n v="9"/>
    <n v="3651.56"/>
    <x v="59"/>
    <n v="551"/>
    <x v="0"/>
    <x v="1"/>
    <n v="79"/>
    <n v="3.9899999999999949"/>
    <s v="S12_3990"/>
    <x v="11"/>
    <s v="(91) 555 94 44"/>
    <s v="C/ Moralzarzal, 86"/>
    <s v="Madrid"/>
    <n v="28034"/>
    <s v="Spain"/>
    <s v="Freyre"/>
    <s v="Diego"/>
    <x v="1"/>
  </r>
  <r>
    <n v="10195"/>
    <n v="44"/>
    <n v="66.47"/>
    <n v="3"/>
    <n v="2924.68"/>
    <x v="113"/>
    <n v="558"/>
    <x v="0"/>
    <x v="1"/>
    <n v="57"/>
    <n v="9.4699999999999989"/>
    <s v="S24_1444"/>
    <x v="26"/>
    <n v="9145554562"/>
    <s v="3758 North Pendale Street"/>
    <s v="White Plains"/>
    <n v="24067"/>
    <s v="USA"/>
    <s v="Frick"/>
    <s v="Steve"/>
    <x v="0"/>
  </r>
  <r>
    <n v="10193"/>
    <n v="44"/>
    <n v="105.52"/>
    <n v="11"/>
    <n v="4642.88"/>
    <x v="60"/>
    <n v="562"/>
    <x v="0"/>
    <x v="0"/>
    <n v="127"/>
    <n v="-21.480000000000004"/>
    <s v="S18_2325"/>
    <x v="10"/>
    <s v="61-9-3844-6555"/>
    <s v="7 Allen Street"/>
    <s v="Glen Waverly"/>
    <n v="3150"/>
    <s v="Australia"/>
    <s v="Connery"/>
    <s v="Sean"/>
    <x v="1"/>
  </r>
  <r>
    <n v="10191"/>
    <n v="44"/>
    <n v="66.290000000000006"/>
    <n v="7"/>
    <n v="2916.76"/>
    <x v="114"/>
    <n v="563"/>
    <x v="0"/>
    <x v="1"/>
    <n v="80"/>
    <n v="-13.709999999999994"/>
    <s v="S24_4620"/>
    <x v="25"/>
    <s v="0221-5554327"/>
    <s v="Mehrheimerstr. 369"/>
    <s v="Koln"/>
    <n v="50739"/>
    <s v="Germany"/>
    <s v="Pfalzheim"/>
    <s v="Henriette"/>
    <x v="0"/>
  </r>
  <r>
    <n v="10188"/>
    <n v="44"/>
    <n v="98.89"/>
    <n v="7"/>
    <n v="4351.16"/>
    <x v="192"/>
    <n v="565"/>
    <x v="0"/>
    <x v="4"/>
    <n v="99"/>
    <n v="-0.10999999999999943"/>
    <s v="S32_1374"/>
    <x v="44"/>
    <s v="+47 2267 3215"/>
    <s v="Drammen 121, PR 744 Sentrum"/>
    <s v="Bergen"/>
    <s v="N 5804"/>
    <s v="Norway"/>
    <s v="Oeztan"/>
    <s v="Veysel"/>
    <x v="1"/>
  </r>
  <r>
    <n v="10184"/>
    <n v="44"/>
    <n v="60.16"/>
    <n v="12"/>
    <n v="2647.04"/>
    <x v="61"/>
    <n v="569"/>
    <x v="0"/>
    <x v="2"/>
    <n v="60"/>
    <n v="0.15999999999999659"/>
    <s v="S18_2432"/>
    <x v="83"/>
    <s v="(95) 555 82 82"/>
    <s v="C/ Romero, 33"/>
    <s v="Sevilla"/>
    <n v="41101"/>
    <s v="Spain"/>
    <s v="Roel"/>
    <s v="Jose Pedro"/>
    <x v="0"/>
  </r>
  <r>
    <n v="10181"/>
    <n v="44"/>
    <n v="123.14"/>
    <n v="6"/>
    <n v="5418.16"/>
    <x v="62"/>
    <n v="571"/>
    <x v="0"/>
    <x v="1"/>
    <n v="141"/>
    <n v="-17.86"/>
    <s v="S18_1129"/>
    <x v="44"/>
    <s v="+47 2267 3215"/>
    <s v="Drammen 121, PR 744 Sentrum"/>
    <s v="Bergen"/>
    <s v="N 5804"/>
    <s v="Norway"/>
    <s v="Oeztan"/>
    <s v="Veysel"/>
    <x v="1"/>
  </r>
  <r>
    <n v="10182"/>
    <n v="44"/>
    <n v="171.7"/>
    <n v="10"/>
    <n v="7554.8"/>
    <x v="62"/>
    <n v="571"/>
    <x v="0"/>
    <x v="0"/>
    <n v="170"/>
    <n v="1.6999999999999886"/>
    <s v="S18_1749"/>
    <x v="12"/>
    <n v="4155551450"/>
    <s v="5677 Strong St."/>
    <s v="San Rafael"/>
    <n v="97562"/>
    <s v="USA"/>
    <s v="Nelson"/>
    <s v="Valarie"/>
    <x v="2"/>
  </r>
  <r>
    <n v="10182"/>
    <n v="44"/>
    <n v="69.84"/>
    <n v="12"/>
    <n v="3072.96"/>
    <x v="62"/>
    <n v="571"/>
    <x v="0"/>
    <x v="1"/>
    <n v="71"/>
    <n v="-1.1599999999999966"/>
    <s v="S18_4933"/>
    <x v="12"/>
    <n v="4155551450"/>
    <s v="5677 Strong St."/>
    <s v="San Rafael"/>
    <n v="97562"/>
    <s v="USA"/>
    <s v="Nelson"/>
    <s v="Valarie"/>
    <x v="1"/>
  </r>
  <r>
    <n v="10180"/>
    <n v="44"/>
    <n v="126.48"/>
    <n v="2"/>
    <n v="5565.12"/>
    <x v="116"/>
    <n v="572"/>
    <x v="0"/>
    <x v="1"/>
    <n v="148"/>
    <n v="-21.519999999999996"/>
    <s v="S18_4721"/>
    <x v="70"/>
    <s v="20.16.1555"/>
    <s v="184, chausse de Tournai"/>
    <s v="Lille"/>
    <n v="59000"/>
    <s v="France"/>
    <s v="Rance"/>
    <s v="Martine"/>
    <x v="1"/>
  </r>
  <r>
    <n v="10177"/>
    <n v="44"/>
    <n v="92.16"/>
    <n v="4"/>
    <n v="4055.04"/>
    <x v="168"/>
    <n v="576"/>
    <x v="0"/>
    <x v="5"/>
    <n v="100"/>
    <n v="-7.8400000000000034"/>
    <s v="S700_3505"/>
    <x v="82"/>
    <s v="+34 913 728 555"/>
    <s v="Merchants House, 27-30 Merchant's Quay"/>
    <s v="Madrid"/>
    <n v="28023"/>
    <s v="Spain"/>
    <s v="Fernandez"/>
    <s v="Jesus"/>
    <x v="1"/>
  </r>
  <r>
    <n v="10107"/>
    <n v="44"/>
    <n v="134.63999999999999"/>
    <n v="9"/>
    <n v="5924.16"/>
    <x v="66"/>
    <n v="591"/>
    <x v="5"/>
    <x v="1"/>
    <n v="136"/>
    <n v="-1.3600000000000136"/>
    <s v="S10_4757"/>
    <x v="47"/>
    <s v="0695-34 6555"/>
    <s v="?kergatan 24"/>
    <s v="Boras"/>
    <s v="S-844 67"/>
    <s v="Sweden"/>
    <s v="Larsson"/>
    <s v="Maria"/>
    <x v="1"/>
  </r>
  <r>
    <n v="10107"/>
    <n v="44"/>
    <n v="195.33"/>
    <n v="3"/>
    <n v="8594.52"/>
    <x v="188"/>
    <n v="592"/>
    <x v="0"/>
    <x v="1"/>
    <n v="207"/>
    <n v="-11.669999999999987"/>
    <s v="S12_1108"/>
    <x v="49"/>
    <s v="+65 221 7555"/>
    <s v="Bronz Sok., Bronz Apt. 3/6 Tesvikiye"/>
    <s v="Singapore"/>
    <n v="79903"/>
    <s v="Singapore"/>
    <s v="Natividad"/>
    <s v="Eric"/>
    <x v="2"/>
  </r>
  <r>
    <n v="10165"/>
    <n v="44"/>
    <n v="53.44"/>
    <n v="7"/>
    <n v="2351.36"/>
    <x v="188"/>
    <n v="592"/>
    <x v="0"/>
    <x v="6"/>
    <n v="62"/>
    <n v="-8.5600000000000023"/>
    <s v="S32_3207"/>
    <x v="49"/>
    <s v="+65 221 7555"/>
    <s v="Bronz Sok., Bronz Apt. 3/6 Tesvikiye"/>
    <s v="Singapore"/>
    <n v="79903"/>
    <s v="Singapore"/>
    <s v="Natividad"/>
    <s v="Eric"/>
    <x v="0"/>
  </r>
  <r>
    <n v="10155"/>
    <n v="44"/>
    <n v="79.14"/>
    <n v="11"/>
    <n v="3482.16"/>
    <x v="69"/>
    <n v="608"/>
    <x v="0"/>
    <x v="5"/>
    <n v="86"/>
    <n v="-6.8599999999999994"/>
    <s v="S18_3029"/>
    <x v="48"/>
    <s v="90-224 8555"/>
    <s v="Keskuskatu 45"/>
    <s v="Helsinki"/>
    <n v="21240"/>
    <s v="Finland"/>
    <s v="Karttunen"/>
    <s v="Matti"/>
    <x v="1"/>
  </r>
  <r>
    <n v="10155"/>
    <n v="44"/>
    <n v="77.11"/>
    <n v="4"/>
    <n v="3392.84"/>
    <x v="69"/>
    <n v="608"/>
    <x v="0"/>
    <x v="3"/>
    <n v="68"/>
    <n v="9.11"/>
    <s v="S24_3949"/>
    <x v="48"/>
    <s v="90-224 8555"/>
    <s v="Keskuskatu 45"/>
    <s v="Helsinki"/>
    <n v="21240"/>
    <s v="Finland"/>
    <s v="Karttunen"/>
    <s v="Matti"/>
    <x v="1"/>
  </r>
  <r>
    <n v="10155"/>
    <n v="44"/>
    <n v="85.87"/>
    <n v="3"/>
    <n v="3778.28"/>
    <x v="69"/>
    <n v="608"/>
    <x v="0"/>
    <x v="3"/>
    <n v="74"/>
    <n v="11.870000000000005"/>
    <s v="S700_4002"/>
    <x v="48"/>
    <s v="90-224 8555"/>
    <s v="Keskuskatu 45"/>
    <s v="Helsinki"/>
    <n v="21240"/>
    <s v="Finland"/>
    <s v="Karttunen"/>
    <s v="Matti"/>
    <x v="1"/>
  </r>
  <r>
    <n v="10141"/>
    <n v="44"/>
    <n v="125.01"/>
    <n v="3"/>
    <n v="5500.44"/>
    <x v="75"/>
    <n v="674"/>
    <x v="0"/>
    <x v="2"/>
    <n v="115"/>
    <n v="10.010000000000005"/>
    <s v="S50_1392"/>
    <x v="53"/>
    <s v="+358 9 8045 555"/>
    <s v="Software Engineering Center, SEC Oy"/>
    <s v="Espoo"/>
    <s v="FIN-02271"/>
    <s v="Finland"/>
    <s v="Suominen"/>
    <s v="Kalle"/>
    <x v="1"/>
  </r>
  <r>
    <n v="10137"/>
    <n v="44"/>
    <n v="99.55"/>
    <n v="2"/>
    <n v="4380.2"/>
    <x v="203"/>
    <n v="696"/>
    <x v="0"/>
    <x v="1"/>
    <n v="124"/>
    <n v="-24.450000000000003"/>
    <s v="S18_1589"/>
    <x v="75"/>
    <s v="26.47.1555"/>
    <s v="59 rue de l'Abbaye"/>
    <s v="Reims"/>
    <n v="51100"/>
    <s v="France"/>
    <s v="Henriot"/>
    <s v="Paul"/>
    <x v="1"/>
  </r>
  <r>
    <n v="10135"/>
    <n v="44"/>
    <n v="96"/>
    <n v="15"/>
    <n v="4224"/>
    <x v="77"/>
    <n v="704"/>
    <x v="0"/>
    <x v="4"/>
    <n v="81"/>
    <n v="15"/>
    <s v="S50_4713"/>
    <x v="12"/>
    <n v="4155551450"/>
    <s v="5677 Strong St."/>
    <s v="San Rafael"/>
    <n v="97562"/>
    <s v="USA"/>
    <s v="Nelson"/>
    <s v="Valarie"/>
    <x v="1"/>
  </r>
  <r>
    <n v="10121"/>
    <n v="44"/>
    <n v="74.849999999999994"/>
    <n v="1"/>
    <n v="3293.4"/>
    <x v="194"/>
    <n v="760"/>
    <x v="0"/>
    <x v="4"/>
    <n v="81"/>
    <n v="-6.1500000000000057"/>
    <s v="S50_4713"/>
    <x v="75"/>
    <s v="26.47.1555"/>
    <s v="59 rue de l'Abbaye"/>
    <s v="Reims"/>
    <n v="51100"/>
    <s v="France"/>
    <s v="Henriot"/>
    <s v="Paul"/>
    <x v="1"/>
  </r>
  <r>
    <n v="10115"/>
    <n v="44"/>
    <n v="126.56"/>
    <n v="1"/>
    <n v="5568.64"/>
    <x v="213"/>
    <n v="791"/>
    <x v="0"/>
    <x v="1"/>
    <n v="118"/>
    <n v="8.5600000000000023"/>
    <s v="S24_4048"/>
    <x v="57"/>
    <n v="2125558493"/>
    <s v="5905 Pompton St."/>
    <s v="NYC"/>
    <n v="10022"/>
    <s v="USA"/>
    <s v="Hernandez"/>
    <s v="Maria"/>
    <x v="1"/>
  </r>
  <r>
    <n v="10108"/>
    <n v="44"/>
    <n v="126.48"/>
    <n v="11"/>
    <n v="5565.12"/>
    <x v="206"/>
    <n v="823"/>
    <x v="0"/>
    <x v="1"/>
    <n v="148"/>
    <n v="-21.519999999999996"/>
    <s v="S18_4721"/>
    <x v="86"/>
    <s v="+63 2 555 3587"/>
    <s v="15 McCallum Street - NatWest Center #13-03"/>
    <s v="Makati City"/>
    <s v="1227 MM"/>
    <s v="Philippines"/>
    <s v="Cruz"/>
    <s v="Arnold"/>
    <x v="1"/>
  </r>
  <r>
    <n v="10106"/>
    <n v="44"/>
    <n v="74.400000000000006"/>
    <n v="8"/>
    <n v="3273.6"/>
    <x v="207"/>
    <n v="840"/>
    <x v="0"/>
    <x v="3"/>
    <n v="80"/>
    <n v="-5.5999999999999943"/>
    <s v="S700_3167"/>
    <x v="20"/>
    <s v="035-640555"/>
    <s v="Via Ludovico il Moro 22"/>
    <s v="Bergamo"/>
    <n v="24100"/>
    <s v="Italy"/>
    <s v="Rovelli"/>
    <s v="Giovanni"/>
    <x v="1"/>
  </r>
  <r>
    <n v="10105"/>
    <n v="44"/>
    <n v="72.58"/>
    <n v="4"/>
    <n v="3193.52"/>
    <x v="156"/>
    <n v="846"/>
    <x v="0"/>
    <x v="0"/>
    <n v="88"/>
    <n v="-15.420000000000002"/>
    <s v="S24_3151"/>
    <x v="21"/>
    <s v="31 12 3555"/>
    <s v="Vinb'ltet 34"/>
    <s v="Kobenhavn"/>
    <n v="1734"/>
    <s v="Denmark"/>
    <s v="Petersen"/>
    <s v="Jytte"/>
    <x v="1"/>
  </r>
  <r>
    <n v="10104"/>
    <n v="44"/>
    <n v="39.6"/>
    <n v="10"/>
    <n v="1742.4"/>
    <x v="173"/>
    <n v="856"/>
    <x v="0"/>
    <x v="1"/>
    <n v="35"/>
    <n v="4.6000000000000014"/>
    <s v="S24_2840"/>
    <x v="11"/>
    <s v="(91) 555 94 44"/>
    <s v="C/ Moralzarzal, 86"/>
    <s v="Madrid"/>
    <n v="28034"/>
    <s v="Spain"/>
    <s v="Freyre"/>
    <s v="Diego"/>
    <x v="0"/>
  </r>
  <r>
    <n v="10420"/>
    <n v="45"/>
    <n v="110.6"/>
    <n v="2"/>
    <n v="4977"/>
    <x v="6"/>
    <n v="7"/>
    <x v="2"/>
    <x v="0"/>
    <n v="127"/>
    <n v="-16.400000000000006"/>
    <s v="S18_2325"/>
    <x v="6"/>
    <s v="+61 2 9495 8555"/>
    <s v="Monitor Money Building, 815 Pacific Hwy"/>
    <s v="Chatswood"/>
    <n v="2067"/>
    <s v="Australia"/>
    <s v="Huxley"/>
    <s v="Adrian"/>
    <x v="1"/>
  </r>
  <r>
    <n v="10420"/>
    <n v="45"/>
    <n v="26.88"/>
    <n v="1"/>
    <n v="1209.5999999999999"/>
    <x v="6"/>
    <n v="7"/>
    <x v="2"/>
    <x v="0"/>
    <n v="33"/>
    <n v="-6.120000000000001"/>
    <s v="S24_1937"/>
    <x v="6"/>
    <s v="+61 2 9495 8555"/>
    <s v="Monitor Money Building, 815 Pacific Hwy"/>
    <s v="Chatswood"/>
    <n v="2067"/>
    <s v="Australia"/>
    <s v="Huxley"/>
    <s v="Adrian"/>
    <x v="0"/>
  </r>
  <r>
    <n v="10107"/>
    <n v="45"/>
    <n v="130.83000000000001"/>
    <n v="5"/>
    <n v="5887.35"/>
    <x v="84"/>
    <n v="23"/>
    <x v="3"/>
    <x v="4"/>
    <n v="118"/>
    <n v="12.830000000000013"/>
    <s v="S10_2016"/>
    <x v="11"/>
    <s v="(91) 555 94 44"/>
    <s v="C/ Moralzarzal, 86"/>
    <s v="Madrid"/>
    <n v="28034"/>
    <s v="Spain"/>
    <s v="Freyre"/>
    <s v="Diego"/>
    <x v="1"/>
  </r>
  <r>
    <n v="10416"/>
    <n v="45"/>
    <n v="105.88"/>
    <n v="2"/>
    <n v="4764.6000000000004"/>
    <x v="7"/>
    <n v="26"/>
    <x v="0"/>
    <x v="4"/>
    <n v="99"/>
    <n v="6.8799999999999955"/>
    <s v="S32_1374"/>
    <x v="7"/>
    <s v="0522-556555"/>
    <s v="Strada Provinciale 124"/>
    <s v="Reggio Emilia"/>
    <n v="42100"/>
    <s v="Italy"/>
    <s v="Moroni"/>
    <s v="Maurizio"/>
    <x v="1"/>
  </r>
  <r>
    <n v="10403"/>
    <n v="45"/>
    <n v="115.32"/>
    <n v="5"/>
    <n v="5189.3999999999996"/>
    <x v="174"/>
    <n v="57"/>
    <x v="0"/>
    <x v="4"/>
    <n v="102"/>
    <n v="13.319999999999993"/>
    <s v="S32_4485"/>
    <x v="79"/>
    <s v="(171) 555-2282"/>
    <s v="Berkeley Gardens 12  Brewery"/>
    <s v="Liverpool"/>
    <s v="WX1 6LT"/>
    <s v="UK"/>
    <s v="Devon"/>
    <s v="Elizabeth"/>
    <x v="1"/>
  </r>
  <r>
    <n v="10107"/>
    <n v="45"/>
    <n v="129.63999999999999"/>
    <n v="1"/>
    <n v="5833.8"/>
    <x v="241"/>
    <n v="58"/>
    <x v="0"/>
    <x v="4"/>
    <n v="118"/>
    <n v="11.639999999999986"/>
    <s v="S10_2016"/>
    <x v="35"/>
    <s v="(1) 47.55.6555"/>
    <s v="25, rue Lauriston"/>
    <s v="Paris"/>
    <n v="75016"/>
    <s v="France"/>
    <s v="Perrier"/>
    <s v="Dominique"/>
    <x v="1"/>
  </r>
  <r>
    <n v="10398"/>
    <n v="45"/>
    <n v="106.93"/>
    <n v="17"/>
    <n v="4811.8500000000004"/>
    <x v="132"/>
    <n v="66"/>
    <x v="0"/>
    <x v="0"/>
    <n v="105"/>
    <n v="1.9300000000000068"/>
    <s v="S18_3856"/>
    <x v="75"/>
    <s v="26.47.1555"/>
    <s v="59 rue de l'Abbaye"/>
    <s v="Reims"/>
    <n v="51100"/>
    <s v="France"/>
    <s v="Henriot"/>
    <s v="Paul"/>
    <x v="1"/>
  </r>
  <r>
    <n v="10398"/>
    <n v="45"/>
    <n v="78.25"/>
    <n v="14"/>
    <n v="3521.25"/>
    <x v="132"/>
    <n v="66"/>
    <x v="0"/>
    <x v="3"/>
    <n v="72"/>
    <n v="6.25"/>
    <s v="S24_4278"/>
    <x v="75"/>
    <s v="26.47.1555"/>
    <s v="59 rue de l'Abbaye"/>
    <s v="Reims"/>
    <n v="51100"/>
    <s v="France"/>
    <s v="Henriot"/>
    <s v="Paul"/>
    <x v="1"/>
  </r>
  <r>
    <n v="10396"/>
    <n v="45"/>
    <n v="105.32"/>
    <n v="5"/>
    <n v="4739.3999999999996"/>
    <x v="175"/>
    <n v="73"/>
    <x v="0"/>
    <x v="0"/>
    <n v="87"/>
    <n v="18.319999999999993"/>
    <s v="S18_4522"/>
    <x v="12"/>
    <n v="4155551450"/>
    <s v="5677 Strong St."/>
    <s v="San Rafael"/>
    <n v="97562"/>
    <s v="USA"/>
    <s v="Nelson"/>
    <s v="Valarie"/>
    <x v="1"/>
  </r>
  <r>
    <n v="10395"/>
    <n v="45"/>
    <n v="199.49"/>
    <n v="3"/>
    <n v="8977.0499999999993"/>
    <x v="225"/>
    <n v="79"/>
    <x v="0"/>
    <x v="6"/>
    <n v="58"/>
    <n v="141.49"/>
    <s v="S50_1514"/>
    <x v="54"/>
    <s v="+33 1 46 62 7555"/>
    <s v="27 rue du Colonel Pierre Avia"/>
    <s v="Paris"/>
    <n v="75508"/>
    <s v="France"/>
    <s v="Da Cunha"/>
    <s v="Daniel"/>
    <x v="2"/>
  </r>
  <r>
    <n v="10390"/>
    <n v="45"/>
    <n v="150.29"/>
    <n v="8"/>
    <n v="6763.05"/>
    <x v="135"/>
    <n v="92"/>
    <x v="0"/>
    <x v="1"/>
    <n v="140"/>
    <n v="10.289999999999992"/>
    <s v="S24_3856"/>
    <x v="12"/>
    <n v="4155551450"/>
    <s v="5677 Strong St."/>
    <s v="San Rafael"/>
    <n v="97562"/>
    <s v="USA"/>
    <s v="Nelson"/>
    <s v="Valarie"/>
    <x v="1"/>
  </r>
  <r>
    <n v="10390"/>
    <n v="45"/>
    <n v="48.98"/>
    <n v="12"/>
    <n v="2204.1"/>
    <x v="135"/>
    <n v="92"/>
    <x v="0"/>
    <x v="4"/>
    <n v="102"/>
    <n v="-53.02"/>
    <s v="S32_4485"/>
    <x v="12"/>
    <n v="4155551450"/>
    <s v="5677 Strong St."/>
    <s v="San Rafael"/>
    <n v="97562"/>
    <s v="USA"/>
    <s v="Nelson"/>
    <s v="Valarie"/>
    <x v="0"/>
  </r>
  <r>
    <n v="10389"/>
    <n v="45"/>
    <n v="102.17"/>
    <n v="1"/>
    <n v="4597.6499999999996"/>
    <x v="85"/>
    <n v="93"/>
    <x v="0"/>
    <x v="4"/>
    <n v="112"/>
    <n v="-9.8299999999999983"/>
    <s v="S24_1578"/>
    <x v="47"/>
    <s v="0695-34 6555"/>
    <s v="?kergatan 24"/>
    <s v="Boras"/>
    <s v="S-844 67"/>
    <s v="Sweden"/>
    <s v="Larsson"/>
    <s v="Maria"/>
    <x v="1"/>
  </r>
  <r>
    <n v="10386"/>
    <n v="45"/>
    <n v="92.08"/>
    <n v="2"/>
    <n v="4143.6000000000004"/>
    <x v="86"/>
    <n v="95"/>
    <x v="4"/>
    <x v="5"/>
    <n v="100"/>
    <n v="-7.9200000000000017"/>
    <s v="S700_3505"/>
    <x v="11"/>
    <s v="(91) 555 94 44"/>
    <s v="C/ Moralzarzal, 86"/>
    <s v="Madrid"/>
    <n v="28034"/>
    <s v="Spain"/>
    <s v="Freyre"/>
    <s v="Diego"/>
    <x v="1"/>
  </r>
  <r>
    <n v="10107"/>
    <n v="45"/>
    <n v="76"/>
    <n v="7"/>
    <n v="3420"/>
    <x v="13"/>
    <n v="124"/>
    <x v="0"/>
    <x v="1"/>
    <n v="194"/>
    <n v="-118"/>
    <s v="S12_1099"/>
    <x v="4"/>
    <s v="40.67.8555"/>
    <s v="67, rue des Cinquante Otages"/>
    <s v="Nantes"/>
    <n v="44000"/>
    <s v="France"/>
    <s v="Labrune"/>
    <s v="Janine"/>
    <x v="1"/>
  </r>
  <r>
    <n v="10373"/>
    <n v="45"/>
    <n v="55.62"/>
    <n v="17"/>
    <n v="2502.9"/>
    <x v="138"/>
    <n v="126"/>
    <x v="0"/>
    <x v="3"/>
    <n v="74"/>
    <n v="-18.380000000000003"/>
    <s v="S700_4002"/>
    <x v="37"/>
    <s v="981-443655"/>
    <s v="Torikatu 38"/>
    <s v="Oulu"/>
    <n v="90110"/>
    <s v="Finland"/>
    <s v="Koskitalo"/>
    <s v="Pirkko"/>
    <x v="0"/>
  </r>
  <r>
    <n v="10371"/>
    <n v="45"/>
    <n v="123.24"/>
    <n v="8"/>
    <n v="5545.8"/>
    <x v="14"/>
    <n v="134"/>
    <x v="0"/>
    <x v="1"/>
    <n v="35"/>
    <n v="88.24"/>
    <s v="S24_2840"/>
    <x v="12"/>
    <n v="4155551450"/>
    <s v="5677 Strong St."/>
    <s v="San Rafael"/>
    <n v="97562"/>
    <s v="USA"/>
    <s v="Nelson"/>
    <s v="Valarie"/>
    <x v="1"/>
  </r>
  <r>
    <n v="10369"/>
    <n v="45"/>
    <n v="73.08"/>
    <n v="4"/>
    <n v="3288.6"/>
    <x v="15"/>
    <n v="137"/>
    <x v="0"/>
    <x v="0"/>
    <n v="99"/>
    <n v="-25.92"/>
    <s v="S18_3320"/>
    <x v="56"/>
    <n v="6175558555"/>
    <s v="7825 Douglas Av."/>
    <s v="Brickhaven"/>
    <n v="58339"/>
    <s v="USA"/>
    <s v="Nelson"/>
    <s v="Allen"/>
    <x v="1"/>
  </r>
  <r>
    <n v="10367"/>
    <n v="45"/>
    <n v="197.44"/>
    <n v="4"/>
    <n v="8884.7999999999993"/>
    <x v="89"/>
    <n v="145"/>
    <x v="4"/>
    <x v="0"/>
    <n v="60"/>
    <n v="137.44"/>
    <s v="S18_2248"/>
    <x v="51"/>
    <n v="6265557265"/>
    <s v="78934 Hillside Dr."/>
    <s v="Pasadena"/>
    <n v="90003"/>
    <s v="USA"/>
    <s v="Young"/>
    <s v="Julie"/>
    <x v="2"/>
  </r>
  <r>
    <n v="10347"/>
    <n v="45"/>
    <n v="109.96"/>
    <n v="11"/>
    <n v="4948.2"/>
    <x v="91"/>
    <n v="189"/>
    <x v="0"/>
    <x v="0"/>
    <n v="104"/>
    <n v="5.9599999999999937"/>
    <s v="S18_3136"/>
    <x v="38"/>
    <s v="03 9520 4555"/>
    <s v="636 St Kilda Road"/>
    <s v="Melbourne"/>
    <n v="3004"/>
    <s v="Australia"/>
    <s v="Ferguson"/>
    <s v="Peter"/>
    <x v="1"/>
  </r>
  <r>
    <n v="10347"/>
    <n v="45"/>
    <n v="130.77000000000001"/>
    <n v="4"/>
    <n v="5884.65"/>
    <x v="91"/>
    <n v="189"/>
    <x v="0"/>
    <x v="2"/>
    <n v="121"/>
    <n v="9.7700000000000102"/>
    <s v="S18_4600"/>
    <x v="38"/>
    <s v="03 9520 4555"/>
    <s v="636 St Kilda Road"/>
    <s v="Melbourne"/>
    <n v="3004"/>
    <s v="Australia"/>
    <s v="Ferguson"/>
    <s v="Peter"/>
    <x v="1"/>
  </r>
  <r>
    <n v="10344"/>
    <n v="45"/>
    <n v="170"/>
    <n v="1"/>
    <n v="7650"/>
    <x v="21"/>
    <n v="193"/>
    <x v="0"/>
    <x v="0"/>
    <n v="170"/>
    <n v="0"/>
    <s v="S18_1749"/>
    <x v="15"/>
    <s v="91.24.4555"/>
    <s v="12, rue des Bouchers"/>
    <s v="Marseille"/>
    <n v="13008"/>
    <s v="France"/>
    <s v="Lebihan"/>
    <s v="Laurence"/>
    <x v="2"/>
  </r>
  <r>
    <n v="10107"/>
    <n v="45"/>
    <n v="79.650000000000006"/>
    <n v="2"/>
    <n v="3584.25"/>
    <x v="143"/>
    <n v="194"/>
    <x v="0"/>
    <x v="1"/>
    <n v="194"/>
    <n v="-114.35"/>
    <s v="S12_1099"/>
    <x v="3"/>
    <s v="6562-9555"/>
    <s v="Geislweg 14"/>
    <s v="Salzburg"/>
    <n v="5020"/>
    <s v="Austria"/>
    <s v="Pipps"/>
    <s v="Georg"/>
    <x v="1"/>
  </r>
  <r>
    <n v="10339"/>
    <n v="45"/>
    <n v="96.92"/>
    <n v="11"/>
    <n v="4361.3999999999996"/>
    <x v="92"/>
    <n v="195"/>
    <x v="0"/>
    <x v="3"/>
    <n v="68"/>
    <n v="28.92"/>
    <s v="S24_3949"/>
    <x v="8"/>
    <s v="+81 3 3584 0555"/>
    <s v="2-2-8 Roppongi"/>
    <s v="Minato-ku"/>
    <s v="106-0032"/>
    <s v="Japan"/>
    <s v="Shimamura"/>
    <s v="Akiko"/>
    <x v="1"/>
  </r>
  <r>
    <n v="10338"/>
    <n v="45"/>
    <n v="122.81"/>
    <n v="2"/>
    <n v="5526.45"/>
    <x v="214"/>
    <n v="196"/>
    <x v="0"/>
    <x v="0"/>
    <n v="105"/>
    <n v="17.810000000000002"/>
    <s v="S18_3856"/>
    <x v="52"/>
    <s v="(071) 23 67 2555"/>
    <s v="Boulevard Tirou, 255"/>
    <s v="Charleroi"/>
    <s v="B-6000"/>
    <s v="Belgium"/>
    <s v="Cartrain"/>
    <s v="Pascale"/>
    <x v="1"/>
  </r>
  <r>
    <n v="10336"/>
    <n v="45"/>
    <n v="132.72"/>
    <n v="4"/>
    <n v="5972.4"/>
    <x v="94"/>
    <n v="198"/>
    <x v="0"/>
    <x v="1"/>
    <n v="57"/>
    <n v="75.72"/>
    <s v="S24_1444"/>
    <x v="58"/>
    <s v="(1) 42.34.2555"/>
    <s v="265, boulevard Charonne"/>
    <s v="Paris"/>
    <n v="75012"/>
    <s v="France"/>
    <s v="Bertrand"/>
    <s v="Marie"/>
    <x v="1"/>
  </r>
  <r>
    <n v="10332"/>
    <n v="45"/>
    <n v="81.91"/>
    <n v="6"/>
    <n v="3685.95"/>
    <x v="23"/>
    <n v="201"/>
    <x v="0"/>
    <x v="0"/>
    <n v="33"/>
    <n v="48.91"/>
    <s v="S24_1937"/>
    <x v="17"/>
    <s v="(171) 555-1555"/>
    <s v="Fauntleroy Circus"/>
    <s v="Manchester"/>
    <s v="EC2 5NT"/>
    <s v="UK"/>
    <s v="Ashworth"/>
    <s v="Victoria"/>
    <x v="1"/>
  </r>
  <r>
    <n v="10332"/>
    <n v="45"/>
    <n v="34.19"/>
    <n v="12"/>
    <n v="1538.55"/>
    <x v="23"/>
    <n v="201"/>
    <x v="0"/>
    <x v="1"/>
    <n v="85"/>
    <n v="-50.81"/>
    <s v="S24_3191"/>
    <x v="17"/>
    <s v="(171) 555-1555"/>
    <s v="Fauntleroy Circus"/>
    <s v="Manchester"/>
    <s v="EC2 5NT"/>
    <s v="UK"/>
    <s v="Ashworth"/>
    <s v="Victoria"/>
    <x v="0"/>
  </r>
  <r>
    <n v="10329"/>
    <n v="45"/>
    <n v="63.91"/>
    <n v="11"/>
    <n v="2875.95"/>
    <x v="24"/>
    <n v="203"/>
    <x v="0"/>
    <x v="4"/>
    <n v="99"/>
    <n v="-35.090000000000003"/>
    <s v="S32_1374"/>
    <x v="19"/>
    <n v="2125557818"/>
    <s v="897 Long Airport Avenue"/>
    <s v="NYC"/>
    <n v="10022"/>
    <s v="USA"/>
    <s v="Yu"/>
    <s v="Kwai"/>
    <x v="0"/>
  </r>
  <r>
    <n v="10327"/>
    <n v="45"/>
    <n v="106.26"/>
    <n v="8"/>
    <n v="4781.7"/>
    <x v="26"/>
    <n v="208"/>
    <x v="4"/>
    <x v="3"/>
    <n v="84"/>
    <n v="22.260000000000005"/>
    <s v="S18_2581"/>
    <x v="21"/>
    <s v="31 12 3555"/>
    <s v="Vinb'ltet 34"/>
    <s v="Kobenhavn"/>
    <n v="1734"/>
    <s v="Denmark"/>
    <s v="Petersen"/>
    <s v="Jytte"/>
    <x v="1"/>
  </r>
  <r>
    <n v="10319"/>
    <n v="45"/>
    <n v="175.58"/>
    <n v="3"/>
    <n v="7901.1"/>
    <x v="144"/>
    <n v="215"/>
    <x v="0"/>
    <x v="1"/>
    <n v="148"/>
    <n v="27.580000000000013"/>
    <s v="S18_4721"/>
    <x v="78"/>
    <n v="2125551957"/>
    <s v="5290 North Pendale Street"/>
    <s v="NYC"/>
    <n v="10022"/>
    <s v="USA"/>
    <s v="Kuo"/>
    <s v="Kee"/>
    <x v="2"/>
  </r>
  <r>
    <n v="10319"/>
    <n v="45"/>
    <n v="77.290000000000006"/>
    <n v="6"/>
    <n v="3478.05"/>
    <x v="144"/>
    <n v="215"/>
    <x v="0"/>
    <x v="4"/>
    <n v="81"/>
    <n v="-3.7099999999999937"/>
    <s v="S50_4713"/>
    <x v="78"/>
    <n v="2125551957"/>
    <s v="5290 North Pendale Street"/>
    <s v="NYC"/>
    <n v="10022"/>
    <s v="USA"/>
    <s v="Kuo"/>
    <s v="Kee"/>
    <x v="1"/>
  </r>
  <r>
    <n v="10107"/>
    <n v="45"/>
    <n v="123.7"/>
    <n v="4"/>
    <n v="5566.5"/>
    <x v="196"/>
    <n v="216"/>
    <x v="0"/>
    <x v="4"/>
    <n v="118"/>
    <n v="5.7000000000000028"/>
    <s v="S10_2016"/>
    <x v="31"/>
    <n v="2155551555"/>
    <s v="7586 Pompton St."/>
    <s v="Allentown"/>
    <n v="70267"/>
    <s v="USA"/>
    <s v="Yu"/>
    <s v="Kyung"/>
    <x v="1"/>
  </r>
  <r>
    <n v="10316"/>
    <n v="45"/>
    <n v="93.24"/>
    <n v="13"/>
    <n v="4195.8"/>
    <x v="95"/>
    <n v="217"/>
    <x v="0"/>
    <x v="5"/>
    <n v="90"/>
    <n v="3.2399999999999949"/>
    <s v="S700_2047"/>
    <x v="59"/>
    <s v="(198) 555-8888"/>
    <s v="Garden House Crowther Way"/>
    <s v="Cowes"/>
    <s v="PO31 7PJ"/>
    <s v="UK"/>
    <s v="Bennett"/>
    <s v="Helen"/>
    <x v="1"/>
  </r>
  <r>
    <n v="10107"/>
    <n v="45"/>
    <n v="137.46"/>
    <n v="14"/>
    <n v="6185.7"/>
    <x v="30"/>
    <n v="227"/>
    <x v="0"/>
    <x v="2"/>
    <n v="118"/>
    <n v="19.460000000000008"/>
    <s v="S12_4473"/>
    <x v="24"/>
    <s v="86 21 3555"/>
    <s v="Smagsloget 45"/>
    <s v="Aaarhus"/>
    <n v="8200"/>
    <s v="Denmark"/>
    <s v="Ibsen"/>
    <s v="Palle"/>
    <x v="1"/>
  </r>
  <r>
    <n v="10311"/>
    <n v="45"/>
    <n v="49.3"/>
    <n v="8"/>
    <n v="2218.5"/>
    <x v="31"/>
    <n v="233"/>
    <x v="0"/>
    <x v="1"/>
    <n v="50"/>
    <n v="-0.70000000000000284"/>
    <s v="S24_1628"/>
    <x v="11"/>
    <s v="(91) 555 94 44"/>
    <s v="C/ Moralzarzal, 86"/>
    <s v="Madrid"/>
    <n v="28034"/>
    <s v="Spain"/>
    <s v="Freyre"/>
    <s v="Diego"/>
    <x v="0"/>
  </r>
  <r>
    <n v="10310"/>
    <n v="45"/>
    <n v="122.17"/>
    <n v="5"/>
    <n v="5497.65"/>
    <x v="31"/>
    <n v="233"/>
    <x v="0"/>
    <x v="1"/>
    <n v="140"/>
    <n v="-17.829999999999998"/>
    <s v="S24_3856"/>
    <x v="25"/>
    <s v="0221-5554327"/>
    <s v="Mehrheimerstr. 369"/>
    <s v="Koln"/>
    <n v="50739"/>
    <s v="Germany"/>
    <s v="Pfalzheim"/>
    <s v="Henriette"/>
    <x v="1"/>
  </r>
  <r>
    <n v="10305"/>
    <n v="45"/>
    <n v="61.85"/>
    <n v="2"/>
    <n v="2783.25"/>
    <x v="145"/>
    <n v="236"/>
    <x v="0"/>
    <x v="1"/>
    <n v="57"/>
    <n v="4.8500000000000014"/>
    <s v="S24_1444"/>
    <x v="29"/>
    <n v="6175558555"/>
    <s v="39323 Spinnaker Dr."/>
    <s v="Cambridge"/>
    <n v="51247"/>
    <s v="USA"/>
    <s v="Hernandez"/>
    <s v="Marta"/>
    <x v="0"/>
  </r>
  <r>
    <n v="10294"/>
    <n v="45"/>
    <n v="104.28"/>
    <n v="1"/>
    <n v="4692.6000000000004"/>
    <x v="181"/>
    <n v="270"/>
    <x v="0"/>
    <x v="5"/>
    <n v="99"/>
    <n v="5.2800000000000011"/>
    <s v="S700_3962"/>
    <x v="33"/>
    <n v="6175557555"/>
    <s v="7635 Spinnaker Dr."/>
    <s v="Brickhaven"/>
    <n v="58339"/>
    <s v="USA"/>
    <s v="Barajas"/>
    <s v="Miguel"/>
    <x v="1"/>
  </r>
  <r>
    <n v="10107"/>
    <n v="45"/>
    <n v="183.4"/>
    <n v="7"/>
    <n v="8253"/>
    <x v="97"/>
    <n v="271"/>
    <x v="0"/>
    <x v="1"/>
    <n v="173"/>
    <n v="10.400000000000006"/>
    <s v="S12_3891"/>
    <x v="32"/>
    <s v="011-4988555"/>
    <s v="Via Monte Bianco 34"/>
    <s v="Torino"/>
    <n v="10100"/>
    <s v="Italy"/>
    <s v="Accorti"/>
    <s v="Paolo"/>
    <x v="2"/>
  </r>
  <r>
    <n v="10290"/>
    <n v="45"/>
    <n v="114.92"/>
    <n v="1"/>
    <n v="5171.3999999999996"/>
    <x v="197"/>
    <n v="273"/>
    <x v="0"/>
    <x v="0"/>
    <n v="97"/>
    <n v="17.920000000000002"/>
    <s v="S24_4258"/>
    <x v="77"/>
    <n v="6175558428"/>
    <s v="16780 Pompton St."/>
    <s v="Brickhaven"/>
    <n v="58339"/>
    <s v="USA"/>
    <s v="Taylor"/>
    <s v="Leslie"/>
    <x v="1"/>
  </r>
  <r>
    <n v="10289"/>
    <n v="45"/>
    <n v="48.38"/>
    <n v="4"/>
    <n v="2177.1"/>
    <x v="182"/>
    <n v="277"/>
    <x v="0"/>
    <x v="0"/>
    <n v="44"/>
    <n v="4.3800000000000026"/>
    <s v="S24_2022"/>
    <x v="44"/>
    <s v="+47 2267 3215"/>
    <s v="Drammen 121, PR 744 Sentrum"/>
    <s v="Bergen"/>
    <s v="N 5804"/>
    <s v="Norway"/>
    <s v="Oeztan"/>
    <s v="Veysel"/>
    <x v="0"/>
  </r>
  <r>
    <n v="10107"/>
    <n v="45"/>
    <n v="105.7"/>
    <n v="10"/>
    <n v="4756.5"/>
    <x v="36"/>
    <n v="280"/>
    <x v="0"/>
    <x v="1"/>
    <n v="117"/>
    <n v="-11.299999999999997"/>
    <s v="S12_3380"/>
    <x v="28"/>
    <s v="0897-034555"/>
    <s v="Grenzacherweg 237"/>
    <s v="Gensve"/>
    <n v="1203"/>
    <s v="Switzerland"/>
    <s v="Holz"/>
    <s v="Michael"/>
    <x v="1"/>
  </r>
  <r>
    <n v="10285"/>
    <n v="45"/>
    <n v="119.84"/>
    <n v="13"/>
    <n v="5392.8"/>
    <x v="37"/>
    <n v="283"/>
    <x v="0"/>
    <x v="3"/>
    <n v="118"/>
    <n v="1.8400000000000034"/>
    <s v="S700_2834"/>
    <x v="29"/>
    <n v="6175558555"/>
    <s v="39323 Spinnaker Dr."/>
    <s v="Cambridge"/>
    <n v="51247"/>
    <s v="USA"/>
    <s v="Hernandez"/>
    <s v="Marta"/>
    <x v="1"/>
  </r>
  <r>
    <n v="10284"/>
    <n v="45"/>
    <n v="127.73"/>
    <n v="11"/>
    <n v="5747.85"/>
    <x v="99"/>
    <n v="289"/>
    <x v="0"/>
    <x v="3"/>
    <n v="157"/>
    <n v="-29.269999999999996"/>
    <s v="S18_1662"/>
    <x v="63"/>
    <s v="+47 2212 1555"/>
    <s v="Drammensveien 126 A, PB 744 Sentrum"/>
    <s v="Oslo"/>
    <s v="N 0106"/>
    <s v="Norway"/>
    <s v="Klaeboe"/>
    <s v="Jan"/>
    <x v="1"/>
  </r>
  <r>
    <n v="10284"/>
    <n v="45"/>
    <n v="101.71"/>
    <n v="8"/>
    <n v="4576.95"/>
    <x v="99"/>
    <n v="289"/>
    <x v="0"/>
    <x v="3"/>
    <n v="99"/>
    <n v="2.7099999999999937"/>
    <s v="S700_2466"/>
    <x v="63"/>
    <s v="+47 2212 1555"/>
    <s v="Drammensveien 126 A, PB 744 Sentrum"/>
    <s v="Oslo"/>
    <s v="N 0106"/>
    <s v="Norway"/>
    <s v="Klaeboe"/>
    <s v="Jan"/>
    <x v="1"/>
  </r>
  <r>
    <n v="10283"/>
    <n v="45"/>
    <n v="78.67"/>
    <n v="9"/>
    <n v="3540.15"/>
    <x v="38"/>
    <n v="290"/>
    <x v="0"/>
    <x v="5"/>
    <n v="66"/>
    <n v="12.670000000000002"/>
    <s v="S700_1138"/>
    <x v="30"/>
    <s v="(604) 555-4555"/>
    <s v="23 Tsawassen Blvd."/>
    <s v="Tsawassen"/>
    <s v="T2F 8M4"/>
    <s v="Canada"/>
    <s v="Lincoln"/>
    <s v="Elizabeth"/>
    <x v="1"/>
  </r>
  <r>
    <n v="10280"/>
    <n v="45"/>
    <n v="47.49"/>
    <n v="11"/>
    <n v="2137.0500000000002"/>
    <x v="40"/>
    <n v="293"/>
    <x v="0"/>
    <x v="0"/>
    <n v="44"/>
    <n v="3.490000000000002"/>
    <s v="S24_2022"/>
    <x v="32"/>
    <s v="011-4988555"/>
    <s v="Via Monte Bianco 34"/>
    <s v="Torino"/>
    <n v="10100"/>
    <s v="Italy"/>
    <s v="Accorti"/>
    <s v="Paolo"/>
    <x v="0"/>
  </r>
  <r>
    <n v="10107"/>
    <n v="45"/>
    <n v="92.83"/>
    <n v="1"/>
    <n v="4177.3500000000004"/>
    <x v="100"/>
    <n v="318"/>
    <x v="0"/>
    <x v="4"/>
    <n v="95"/>
    <n v="-2.1700000000000017"/>
    <s v="S10_1678"/>
    <x v="4"/>
    <s v="40.67.8555"/>
    <s v="67, rue des Cinquante Otages"/>
    <s v="Nantes"/>
    <n v="44000"/>
    <s v="France"/>
    <s v="Labrune"/>
    <s v="Janine"/>
    <x v="1"/>
  </r>
  <r>
    <n v="10271"/>
    <n v="45"/>
    <n v="64.739999999999995"/>
    <n v="2"/>
    <n v="2913.3"/>
    <x v="42"/>
    <n v="321"/>
    <x v="0"/>
    <x v="1"/>
    <n v="57"/>
    <n v="7.7399999999999949"/>
    <s v="S24_1444"/>
    <x v="12"/>
    <n v="4155551450"/>
    <s v="5677 Strong St."/>
    <s v="San Rafael"/>
    <n v="97562"/>
    <s v="USA"/>
    <s v="Nelson"/>
    <s v="Valarie"/>
    <x v="0"/>
  </r>
  <r>
    <n v="10272"/>
    <n v="45"/>
    <n v="64.63"/>
    <n v="6"/>
    <n v="2908.35"/>
    <x v="42"/>
    <n v="321"/>
    <x v="0"/>
    <x v="6"/>
    <n v="62"/>
    <n v="2.6299999999999955"/>
    <s v="S32_3207"/>
    <x v="31"/>
    <n v="2155551555"/>
    <s v="7586 Pompton St."/>
    <s v="Allentown"/>
    <n v="70267"/>
    <s v="USA"/>
    <s v="Yu"/>
    <s v="Kyung"/>
    <x v="0"/>
  </r>
  <r>
    <n v="10265"/>
    <n v="45"/>
    <n v="86.84"/>
    <n v="2"/>
    <n v="3907.8"/>
    <x v="242"/>
    <n v="339"/>
    <x v="0"/>
    <x v="1"/>
    <n v="80"/>
    <n v="6.8400000000000034"/>
    <s v="S18_3278"/>
    <x v="10"/>
    <s v="61-9-3844-6555"/>
    <s v="7 Allen Street"/>
    <s v="Glen Waverly"/>
    <n v="3150"/>
    <s v="Australia"/>
    <s v="Connery"/>
    <s v="Sean"/>
    <x v="1"/>
  </r>
  <r>
    <n v="10259"/>
    <n v="45"/>
    <n v="86.68"/>
    <n v="11"/>
    <n v="3900.6"/>
    <x v="46"/>
    <n v="356"/>
    <x v="0"/>
    <x v="2"/>
    <n v="96"/>
    <n v="-9.3199999999999932"/>
    <s v="S32_1268"/>
    <x v="0"/>
    <s v="+65 224 1555"/>
    <s v="Village Close - 106 Linden Road Sandown"/>
    <s v="Singapore"/>
    <n v="69045"/>
    <s v="Singapore"/>
    <s v="Victorino"/>
    <s v="Wendy"/>
    <x v="1"/>
  </r>
  <r>
    <n v="10258"/>
    <n v="45"/>
    <n v="80.92"/>
    <n v="1"/>
    <n v="3641.4"/>
    <x v="46"/>
    <n v="356"/>
    <x v="0"/>
    <x v="1"/>
    <n v="101"/>
    <n v="-20.079999999999998"/>
    <s v="S700_2824"/>
    <x v="8"/>
    <s v="+81 3 3584 0555"/>
    <s v="2-2-8 Roppongi"/>
    <s v="Minato-ku"/>
    <s v="106-0032"/>
    <s v="Japan"/>
    <s v="Shimamura"/>
    <s v="Akiko"/>
    <x v="1"/>
  </r>
  <r>
    <n v="10250"/>
    <n v="45"/>
    <n v="181.34"/>
    <n v="14"/>
    <n v="8160.3"/>
    <x v="209"/>
    <n v="391"/>
    <x v="0"/>
    <x v="3"/>
    <n v="157"/>
    <n v="24.340000000000003"/>
    <s v="S18_1662"/>
    <x v="1"/>
    <n v="4085553659"/>
    <s v="3086 Ingle Ln."/>
    <s v="San Jose"/>
    <n v="94217"/>
    <s v="USA"/>
    <s v="Frick"/>
    <s v="Sue"/>
    <x v="2"/>
  </r>
  <r>
    <n v="10245"/>
    <n v="45"/>
    <n v="59.87"/>
    <n v="7"/>
    <n v="2694.15"/>
    <x v="104"/>
    <n v="398"/>
    <x v="0"/>
    <x v="0"/>
    <n v="50"/>
    <n v="9.8699999999999974"/>
    <s v="S18_4668"/>
    <x v="64"/>
    <n v="2035559545"/>
    <s v="567 North Pendale Street"/>
    <s v="New Haven"/>
    <n v="97823"/>
    <s v="USA"/>
    <s v="Murphy"/>
    <s v="Leslie"/>
    <x v="0"/>
  </r>
  <r>
    <n v="10230"/>
    <n v="45"/>
    <n v="105.27"/>
    <n v="5"/>
    <n v="4737.1499999999996"/>
    <x v="231"/>
    <n v="446"/>
    <x v="0"/>
    <x v="1"/>
    <n v="118"/>
    <n v="-12.730000000000004"/>
    <s v="S24_4048"/>
    <x v="81"/>
    <s v="+49 69 66 90 2555"/>
    <s v="Lyonerstr. 34"/>
    <s v="Frankfurt"/>
    <n v="60528"/>
    <s v="Germany"/>
    <s v="Keitel"/>
    <s v="Roland"/>
    <x v="1"/>
  </r>
  <r>
    <n v="10228"/>
    <n v="45"/>
    <n v="63.71"/>
    <n v="5"/>
    <n v="2866.95"/>
    <x v="185"/>
    <n v="451"/>
    <x v="0"/>
    <x v="0"/>
    <n v="62"/>
    <n v="1.7100000000000009"/>
    <s v="S18_2957"/>
    <x v="36"/>
    <n v="6175555555"/>
    <s v="4658 Baden Av."/>
    <s v="Cambridge"/>
    <n v="51247"/>
    <s v="USA"/>
    <s v="Tseng"/>
    <s v="Kyung"/>
    <x v="0"/>
  </r>
  <r>
    <n v="10222"/>
    <n v="45"/>
    <n v="85.75"/>
    <n v="9"/>
    <n v="3858.75"/>
    <x v="201"/>
    <n v="473"/>
    <x v="0"/>
    <x v="0"/>
    <n v="105"/>
    <n v="-19.25"/>
    <s v="S18_3856"/>
    <x v="66"/>
    <n v="7605558146"/>
    <s v="361 Furth Circle"/>
    <s v="San Diego"/>
    <n v="91217"/>
    <s v="USA"/>
    <s v="Thompson"/>
    <s v="Valarie"/>
    <x v="1"/>
  </r>
  <r>
    <n v="10212"/>
    <n v="45"/>
    <n v="141.28"/>
    <n v="8"/>
    <n v="6357.6"/>
    <x v="57"/>
    <n v="506"/>
    <x v="0"/>
    <x v="1"/>
    <n v="141"/>
    <n v="0.28000000000000114"/>
    <s v="S18_3685"/>
    <x v="11"/>
    <s v="(91) 555 94 44"/>
    <s v="C/ Moralzarzal, 86"/>
    <s v="Madrid"/>
    <n v="28034"/>
    <s v="Spain"/>
    <s v="Freyre"/>
    <s v="Diego"/>
    <x v="1"/>
  </r>
  <r>
    <n v="10212"/>
    <n v="45"/>
    <n v="53.33"/>
    <n v="5"/>
    <n v="2399.85"/>
    <x v="57"/>
    <n v="506"/>
    <x v="0"/>
    <x v="1"/>
    <n v="50"/>
    <n v="3.3299999999999983"/>
    <s v="S24_1628"/>
    <x v="11"/>
    <s v="(91) 555 94 44"/>
    <s v="C/ Moralzarzal, 86"/>
    <s v="Madrid"/>
    <n v="28034"/>
    <s v="Spain"/>
    <s v="Freyre"/>
    <s v="Diego"/>
    <x v="0"/>
  </r>
  <r>
    <n v="10212"/>
    <n v="45"/>
    <n v="88.14"/>
    <n v="1"/>
    <n v="3966.3"/>
    <x v="57"/>
    <n v="506"/>
    <x v="0"/>
    <x v="1"/>
    <n v="90"/>
    <n v="-1.8599999999999994"/>
    <s v="S24_2766"/>
    <x v="11"/>
    <s v="(91) 555 94 44"/>
    <s v="C/ Moralzarzal, 86"/>
    <s v="Madrid"/>
    <n v="28034"/>
    <s v="Spain"/>
    <s v="Freyre"/>
    <s v="Diego"/>
    <x v="1"/>
  </r>
  <r>
    <n v="10208"/>
    <n v="45"/>
    <n v="87.77"/>
    <n v="8"/>
    <n v="3949.65"/>
    <x v="58"/>
    <n v="520"/>
    <x v="0"/>
    <x v="0"/>
    <n v="87"/>
    <n v="0.76999999999999602"/>
    <s v="S18_4522"/>
    <x v="41"/>
    <s v="78.32.5555"/>
    <s v="2, rue du Commerce"/>
    <s v="Lyon"/>
    <n v="69004"/>
    <s v="France"/>
    <s v="Saveley"/>
    <s v="Mary"/>
    <x v="1"/>
  </r>
  <r>
    <n v="10207"/>
    <n v="45"/>
    <n v="56.55"/>
    <n v="2"/>
    <n v="2544.75"/>
    <x v="191"/>
    <n v="544"/>
    <x v="0"/>
    <x v="6"/>
    <n v="62"/>
    <n v="-5.4500000000000028"/>
    <s v="S32_3207"/>
    <x v="84"/>
    <n v="6175552555"/>
    <s v="6251 Ingle Ln."/>
    <s v="Boston"/>
    <n v="51003"/>
    <s v="USA"/>
    <s v="Franco"/>
    <s v="Valarie"/>
    <x v="0"/>
  </r>
  <r>
    <n v="10203"/>
    <n v="45"/>
    <n v="85.47"/>
    <n v="4"/>
    <n v="3846.15"/>
    <x v="59"/>
    <n v="551"/>
    <x v="0"/>
    <x v="1"/>
    <n v="77"/>
    <n v="8.4699999999999989"/>
    <s v="S18_1889"/>
    <x v="11"/>
    <s v="(91) 555 94 44"/>
    <s v="C/ Moralzarzal, 86"/>
    <s v="Madrid"/>
    <n v="28034"/>
    <s v="Spain"/>
    <s v="Freyre"/>
    <s v="Diego"/>
    <x v="1"/>
  </r>
  <r>
    <n v="10204"/>
    <n v="45"/>
    <n v="76.260000000000005"/>
    <n v="6"/>
    <n v="3431.7"/>
    <x v="59"/>
    <n v="551"/>
    <x v="0"/>
    <x v="1"/>
    <n v="71"/>
    <n v="5.2600000000000051"/>
    <s v="S18_4933"/>
    <x v="42"/>
    <n v="2125557413"/>
    <s v="4092 Furth Circle"/>
    <s v="NYC"/>
    <n v="10022"/>
    <s v="USA"/>
    <s v="Young"/>
    <s v="Jeff"/>
    <x v="1"/>
  </r>
  <r>
    <n v="10204"/>
    <n v="45"/>
    <n v="49.81"/>
    <n v="12"/>
    <n v="2241.4499999999998"/>
    <x v="59"/>
    <n v="551"/>
    <x v="0"/>
    <x v="1"/>
    <n v="50"/>
    <n v="-0.18999999999999773"/>
    <s v="S24_1628"/>
    <x v="42"/>
    <n v="2125557413"/>
    <s v="4092 Furth Circle"/>
    <s v="NYC"/>
    <n v="10022"/>
    <s v="USA"/>
    <s v="Young"/>
    <s v="Jeff"/>
    <x v="0"/>
  </r>
  <r>
    <n v="10107"/>
    <n v="45"/>
    <n v="118.32"/>
    <n v="6"/>
    <n v="5324.4"/>
    <x v="151"/>
    <n v="557"/>
    <x v="0"/>
    <x v="1"/>
    <n v="136"/>
    <n v="-17.680000000000007"/>
    <s v="S10_4757"/>
    <x v="80"/>
    <s v="(93) 203 4555"/>
    <s v="Rambla de CataluÂ¤a, 23"/>
    <s v="Barcelona"/>
    <n v="8022"/>
    <s v="Spain"/>
    <s v="Saavedra"/>
    <s v="Eduardo"/>
    <x v="1"/>
  </r>
  <r>
    <n v="10194"/>
    <n v="45"/>
    <n v="70.489999999999995"/>
    <n v="2"/>
    <n v="3172.05"/>
    <x v="113"/>
    <n v="558"/>
    <x v="0"/>
    <x v="2"/>
    <n v="60"/>
    <n v="10.489999999999995"/>
    <s v="S18_2432"/>
    <x v="41"/>
    <s v="78.32.5555"/>
    <s v="2, rue du Commerce"/>
    <s v="Lyon"/>
    <n v="69004"/>
    <s v="France"/>
    <s v="Saveley"/>
    <s v="Mary"/>
    <x v="1"/>
  </r>
  <r>
    <n v="10192"/>
    <n v="45"/>
    <n v="90.86"/>
    <n v="15"/>
    <n v="4088.7"/>
    <x v="114"/>
    <n v="563"/>
    <x v="0"/>
    <x v="1"/>
    <n v="77"/>
    <n v="13.86"/>
    <s v="S18_1889"/>
    <x v="23"/>
    <n v="6035558647"/>
    <s v="2304 Long Airport Avenue"/>
    <s v="Nashua"/>
    <n v="62005"/>
    <s v="USA"/>
    <s v="Young"/>
    <s v="Valarie"/>
    <x v="1"/>
  </r>
  <r>
    <n v="10192"/>
    <n v="45"/>
    <n v="118.68"/>
    <n v="9"/>
    <n v="5340.6"/>
    <x v="114"/>
    <n v="563"/>
    <x v="0"/>
    <x v="1"/>
    <n v="141"/>
    <n v="-22.319999999999993"/>
    <s v="S18_3685"/>
    <x v="23"/>
    <n v="6035558647"/>
    <s v="2304 Long Airport Avenue"/>
    <s v="Nashua"/>
    <n v="62005"/>
    <s v="USA"/>
    <s v="Young"/>
    <s v="Valarie"/>
    <x v="1"/>
  </r>
  <r>
    <n v="10192"/>
    <n v="45"/>
    <n v="140.43"/>
    <n v="14"/>
    <n v="6319.35"/>
    <x v="114"/>
    <n v="563"/>
    <x v="0"/>
    <x v="1"/>
    <n v="140"/>
    <n v="0.43000000000000682"/>
    <s v="S24_3856"/>
    <x v="23"/>
    <n v="6035558647"/>
    <s v="2304 Long Airport Avenue"/>
    <s v="Nashua"/>
    <n v="62005"/>
    <s v="USA"/>
    <s v="Young"/>
    <s v="Valarie"/>
    <x v="1"/>
  </r>
  <r>
    <n v="10107"/>
    <n v="45"/>
    <n v="193.66"/>
    <n v="3"/>
    <n v="8714.7000000000007"/>
    <x v="192"/>
    <n v="565"/>
    <x v="0"/>
    <x v="4"/>
    <n v="193"/>
    <n v="0.65999999999999659"/>
    <s v="S10_4698"/>
    <x v="44"/>
    <s v="+47 2267 3215"/>
    <s v="Drammen 121, PR 744 Sentrum"/>
    <s v="Bergen"/>
    <s v="N 5804"/>
    <s v="Norway"/>
    <s v="Oeztan"/>
    <s v="Veysel"/>
    <x v="2"/>
  </r>
  <r>
    <n v="10184"/>
    <n v="45"/>
    <n v="109.96"/>
    <n v="4"/>
    <n v="4948.2"/>
    <x v="61"/>
    <n v="569"/>
    <x v="0"/>
    <x v="2"/>
    <n v="115"/>
    <n v="-5.0400000000000063"/>
    <s v="S50_1392"/>
    <x v="83"/>
    <s v="(95) 555 82 82"/>
    <s v="C/ Romero, 33"/>
    <s v="Sevilla"/>
    <n v="41101"/>
    <s v="Spain"/>
    <s v="Roel"/>
    <s v="Jose Pedro"/>
    <x v="1"/>
  </r>
  <r>
    <n v="10181"/>
    <n v="45"/>
    <n v="140.55000000000001"/>
    <n v="7"/>
    <n v="6324.75"/>
    <x v="62"/>
    <n v="571"/>
    <x v="0"/>
    <x v="1"/>
    <n v="169"/>
    <n v="-28.449999999999989"/>
    <s v="S18_3232"/>
    <x v="44"/>
    <s v="+47 2267 3215"/>
    <s v="Drammen 121, PR 744 Sentrum"/>
    <s v="Bergen"/>
    <s v="N 5804"/>
    <s v="Norway"/>
    <s v="Oeztan"/>
    <s v="Veysel"/>
    <x v="1"/>
  </r>
  <r>
    <n v="10178"/>
    <n v="45"/>
    <n v="76.25"/>
    <n v="2"/>
    <n v="3431.25"/>
    <x v="117"/>
    <n v="575"/>
    <x v="0"/>
    <x v="3"/>
    <n v="74"/>
    <n v="2.25"/>
    <s v="S700_4002"/>
    <x v="71"/>
    <s v="61.77.6555"/>
    <s v="1 rue Alsace-Lorraine"/>
    <s v="Toulouse"/>
    <n v="31000"/>
    <s v="France"/>
    <s v="Roulet"/>
    <s v="Annette"/>
    <x v="1"/>
  </r>
  <r>
    <n v="10178"/>
    <n v="45"/>
    <n v="51.15"/>
    <n v="7"/>
    <n v="2301.75"/>
    <x v="117"/>
    <n v="575"/>
    <x v="0"/>
    <x v="3"/>
    <n v="49"/>
    <n v="2.1499999999999986"/>
    <s v="S72_1253"/>
    <x v="71"/>
    <s v="61.77.6555"/>
    <s v="1 rue Alsace-Lorraine"/>
    <s v="Toulouse"/>
    <n v="31000"/>
    <s v="France"/>
    <s v="Roulet"/>
    <s v="Annette"/>
    <x v="0"/>
  </r>
  <r>
    <n v="10177"/>
    <n v="45"/>
    <n v="72.58"/>
    <n v="2"/>
    <n v="3266.1"/>
    <x v="168"/>
    <n v="576"/>
    <x v="0"/>
    <x v="0"/>
    <n v="88"/>
    <n v="-15.420000000000002"/>
    <s v="S24_3151"/>
    <x v="82"/>
    <s v="+34 913 728 555"/>
    <s v="Merchants House, 27-30 Merchant's Quay"/>
    <s v="Madrid"/>
    <n v="28023"/>
    <s v="Spain"/>
    <s v="Fernandez"/>
    <s v="Jesus"/>
    <x v="1"/>
  </r>
  <r>
    <n v="10164"/>
    <n v="45"/>
    <n v="111.39"/>
    <n v="3"/>
    <n v="5012.55"/>
    <x v="119"/>
    <n v="593"/>
    <x v="4"/>
    <x v="2"/>
    <n v="121"/>
    <n v="-9.61"/>
    <s v="S18_4600"/>
    <x v="45"/>
    <s v="7675-3555"/>
    <s v="Kirchgasse 6"/>
    <s v="Graz"/>
    <n v="8010"/>
    <s v="Austria"/>
    <s v="Mendel"/>
    <s v="Roland"/>
    <x v="1"/>
  </r>
  <r>
    <n v="10302"/>
    <n v="45"/>
    <n v="123.31"/>
    <n v="4"/>
    <n v="5548.95"/>
    <x v="69"/>
    <n v="608"/>
    <x v="0"/>
    <x v="1"/>
    <n v="117"/>
    <n v="6.3100000000000023"/>
    <s v="S24_2887"/>
    <x v="79"/>
    <s v="(171) 555-2282"/>
    <s v="Berkeley Gardens 12  Brewery"/>
    <s v="Liverpool"/>
    <s v="WX1 6LT"/>
    <s v="UK"/>
    <s v="Devon"/>
    <s v="Elizabeth"/>
    <x v="1"/>
  </r>
  <r>
    <n v="10107"/>
    <n v="45"/>
    <n v="244.3"/>
    <n v="8"/>
    <n v="10993.5"/>
    <x v="71"/>
    <n v="626"/>
    <x v="0"/>
    <x v="1"/>
    <n v="214"/>
    <n v="30.300000000000011"/>
    <s v="S10_1949"/>
    <x v="49"/>
    <s v="+65 221 7555"/>
    <s v="Bronz Sok., Bronz Apt. 3/6 Tesvikiye"/>
    <s v="Singapore"/>
    <n v="79903"/>
    <s v="Singapore"/>
    <s v="Natividad"/>
    <s v="Eric"/>
    <x v="2"/>
  </r>
  <r>
    <n v="10107"/>
    <n v="45"/>
    <n v="83.26"/>
    <n v="6"/>
    <n v="3746.7"/>
    <x v="73"/>
    <n v="650"/>
    <x v="0"/>
    <x v="4"/>
    <n v="95"/>
    <n v="-11.739999999999995"/>
    <s v="S10_1678"/>
    <x v="51"/>
    <n v="6265557265"/>
    <s v="78934 Hillside Dr."/>
    <s v="Pasadena"/>
    <n v="90003"/>
    <s v="USA"/>
    <s v="Young"/>
    <s v="Julie"/>
    <x v="1"/>
  </r>
  <r>
    <n v="10135"/>
    <n v="45"/>
    <n v="78"/>
    <n v="10"/>
    <n v="3510"/>
    <x v="77"/>
    <n v="704"/>
    <x v="0"/>
    <x v="1"/>
    <n v="80"/>
    <n v="-2"/>
    <s v="S18_3278"/>
    <x v="12"/>
    <n v="4155551450"/>
    <s v="5677 Strong St."/>
    <s v="San Rafael"/>
    <n v="97562"/>
    <s v="USA"/>
    <s v="Nelson"/>
    <s v="Valarie"/>
    <x v="1"/>
  </r>
  <r>
    <n v="10135"/>
    <n v="45"/>
    <n v="50.36"/>
    <n v="13"/>
    <n v="2266.1999999999998"/>
    <x v="77"/>
    <n v="704"/>
    <x v="0"/>
    <x v="4"/>
    <n v="62"/>
    <n v="-11.64"/>
    <s v="S18_3782"/>
    <x v="12"/>
    <n v="4155551450"/>
    <s v="5677 Strong St."/>
    <s v="San Rafael"/>
    <n v="97562"/>
    <s v="USA"/>
    <s v="Nelson"/>
    <s v="Valarie"/>
    <x v="0"/>
  </r>
  <r>
    <n v="10129"/>
    <n v="45"/>
    <n v="133.94999999999999"/>
    <n v="9"/>
    <n v="6027.75"/>
    <x v="223"/>
    <n v="724"/>
    <x v="0"/>
    <x v="5"/>
    <n v="122"/>
    <n v="11.949999999999989"/>
    <s v="S24_2011"/>
    <x v="14"/>
    <s v="(171) 555-0297"/>
    <s v="35 King George"/>
    <s v="London"/>
    <s v="WX3 6FW"/>
    <s v="UK"/>
    <s v="Brown"/>
    <s v="Ann"/>
    <x v="1"/>
  </r>
  <r>
    <n v="10129"/>
    <n v="45"/>
    <n v="85.29"/>
    <n v="3"/>
    <n v="3838.05"/>
    <x v="223"/>
    <n v="724"/>
    <x v="0"/>
    <x v="5"/>
    <n v="72"/>
    <n v="13.290000000000006"/>
    <s v="S700_2610"/>
    <x v="14"/>
    <s v="(171) 555-0297"/>
    <s v="35 King George"/>
    <s v="London"/>
    <s v="WX3 6FW"/>
    <s v="UK"/>
    <s v="Brown"/>
    <s v="Ann"/>
    <x v="1"/>
  </r>
  <r>
    <n v="10127"/>
    <n v="45"/>
    <n v="158.82"/>
    <n v="10"/>
    <n v="7146.9"/>
    <x v="79"/>
    <n v="733"/>
    <x v="0"/>
    <x v="1"/>
    <n v="163"/>
    <n v="-4.1800000000000068"/>
    <s v="S18_2238"/>
    <x v="42"/>
    <n v="2125557413"/>
    <s v="4092 Furth Circle"/>
    <s v="NYC"/>
    <n v="10022"/>
    <s v="USA"/>
    <s v="Young"/>
    <s v="Jeff"/>
    <x v="2"/>
  </r>
  <r>
    <n v="10127"/>
    <n v="45"/>
    <n v="139.91"/>
    <n v="14"/>
    <n v="6295.95"/>
    <x v="79"/>
    <n v="733"/>
    <x v="0"/>
    <x v="2"/>
    <n v="122"/>
    <n v="17.909999999999997"/>
    <s v="S18_2319"/>
    <x v="42"/>
    <n v="2125557413"/>
    <s v="4092 Furth Circle"/>
    <s v="NYC"/>
    <n v="10022"/>
    <s v="USA"/>
    <s v="Young"/>
    <s v="Jeff"/>
    <x v="1"/>
  </r>
  <r>
    <n v="10127"/>
    <n v="45"/>
    <n v="51.95"/>
    <n v="13"/>
    <n v="2337.75"/>
    <x v="79"/>
    <n v="733"/>
    <x v="0"/>
    <x v="2"/>
    <n v="54"/>
    <n v="-2.0499999999999972"/>
    <s v="S32_2509"/>
    <x v="42"/>
    <n v="2125557413"/>
    <s v="4092 Furth Circle"/>
    <s v="NYC"/>
    <n v="10022"/>
    <s v="USA"/>
    <s v="Young"/>
    <s v="Jeff"/>
    <x v="0"/>
  </r>
  <r>
    <n v="10126"/>
    <n v="45"/>
    <n v="102.16"/>
    <n v="6"/>
    <n v="4597.2"/>
    <x v="126"/>
    <n v="739"/>
    <x v="0"/>
    <x v="1"/>
    <n v="101"/>
    <n v="1.1599999999999966"/>
    <s v="S700_2824"/>
    <x v="40"/>
    <s v="(91) 555 22 82"/>
    <s v="C/ Araquil, 67"/>
    <s v="Madrid"/>
    <n v="28023"/>
    <s v="Spain"/>
    <s v="Sommer"/>
    <s v="MartÂ¡n"/>
    <x v="1"/>
  </r>
  <r>
    <n v="10124"/>
    <n v="45"/>
    <n v="37.840000000000003"/>
    <n v="2"/>
    <n v="1702.8"/>
    <x v="127"/>
    <n v="746"/>
    <x v="0"/>
    <x v="0"/>
    <n v="33"/>
    <n v="4.8400000000000034"/>
    <s v="S24_1937"/>
    <x v="73"/>
    <n v="7025551838"/>
    <s v="8489 Strong St."/>
    <s v="Las Vegas"/>
    <n v="83030"/>
    <s v="USA"/>
    <s v="King"/>
    <s v="Sue"/>
    <x v="0"/>
  </r>
  <r>
    <n v="10117"/>
    <n v="45"/>
    <n v="83.42"/>
    <n v="1"/>
    <n v="3753.9"/>
    <x v="128"/>
    <n v="779"/>
    <x v="0"/>
    <x v="5"/>
    <n v="99"/>
    <n v="-15.579999999999998"/>
    <s v="S700_3962"/>
    <x v="49"/>
    <s v="+65 221 7555"/>
    <s v="Bronz Sok., Bronz Apt. 3/6 Tesvikiye"/>
    <s v="Singapore"/>
    <n v="79903"/>
    <s v="Singapore"/>
    <s v="Natividad"/>
    <s v="Eric"/>
    <x v="1"/>
  </r>
  <r>
    <n v="10114"/>
    <n v="45"/>
    <n v="68.67"/>
    <n v="6"/>
    <n v="3090.15"/>
    <x v="129"/>
    <n v="794"/>
    <x v="0"/>
    <x v="2"/>
    <n v="60"/>
    <n v="8.6700000000000017"/>
    <s v="S18_2432"/>
    <x v="58"/>
    <s v="(1) 42.34.2555"/>
    <s v="265, boulevard Charonne"/>
    <s v="Paris"/>
    <n v="75012"/>
    <s v="France"/>
    <s v="Bertrand"/>
    <s v="Marie"/>
    <x v="1"/>
  </r>
  <r>
    <n v="10107"/>
    <n v="45"/>
    <n v="136.22999999999999"/>
    <n v="4"/>
    <n v="6130.35"/>
    <x v="206"/>
    <n v="823"/>
    <x v="0"/>
    <x v="1"/>
    <n v="117"/>
    <n v="19.22999999999999"/>
    <s v="S12_3380"/>
    <x v="86"/>
    <s v="+63 2 555 3587"/>
    <s v="15 McCallum Street - NatWest Center #13-03"/>
    <s v="Makati City"/>
    <s v="1227 MM"/>
    <s v="Philippines"/>
    <s v="Cruz"/>
    <s v="Arnold"/>
    <x v="1"/>
  </r>
  <r>
    <n v="10103"/>
    <n v="45"/>
    <n v="75.63"/>
    <n v="7"/>
    <n v="3403.35"/>
    <x v="157"/>
    <n v="858"/>
    <x v="0"/>
    <x v="2"/>
    <n v="64"/>
    <n v="11.629999999999995"/>
    <s v="S32_3522"/>
    <x v="61"/>
    <s v="07-98 9555"/>
    <s v="Erling Skakkes gate 78"/>
    <s v="Stavern"/>
    <n v="4110"/>
    <s v="Norway"/>
    <s v="Bergulfsen"/>
    <s v="Jonas"/>
    <x v="1"/>
  </r>
  <r>
    <n v="10101"/>
    <n v="45"/>
    <n v="31.2"/>
    <n v="3"/>
    <n v="1404"/>
    <x v="195"/>
    <n v="878"/>
    <x v="0"/>
    <x v="0"/>
    <n v="33"/>
    <n v="-1.8000000000000007"/>
    <s v="S24_1937"/>
    <x v="81"/>
    <s v="+49 69 66 90 2555"/>
    <s v="Lyonerstr. 34"/>
    <s v="Frankfurt"/>
    <n v="60528"/>
    <s v="Germany"/>
    <s v="Keitel"/>
    <s v="Roland"/>
    <x v="0"/>
  </r>
  <r>
    <n v="10424"/>
    <n v="46"/>
    <n v="80.92"/>
    <n v="1"/>
    <n v="3722.32"/>
    <x v="4"/>
    <n v="5"/>
    <x v="2"/>
    <x v="1"/>
    <n v="101"/>
    <n v="-20.079999999999998"/>
    <s v="S700_2824"/>
    <x v="11"/>
    <s v="(91) 555 94 44"/>
    <s v="C/ Moralzarzal, 86"/>
    <s v="Madrid"/>
    <n v="28034"/>
    <s v="Spain"/>
    <s v="Freyre"/>
    <s v="Diego"/>
    <x v="1"/>
  </r>
  <r>
    <n v="10411"/>
    <n v="46"/>
    <n v="113.82"/>
    <n v="3"/>
    <n v="5235.72"/>
    <x v="159"/>
    <n v="35"/>
    <x v="0"/>
    <x v="2"/>
    <n v="121"/>
    <n v="-7.1800000000000068"/>
    <s v="S18_4600"/>
    <x v="34"/>
    <s v="(514) 555-8054"/>
    <s v="43 rue St. Laurent"/>
    <s v="Montreal"/>
    <s v="H1J 1C3"/>
    <s v="Canada"/>
    <s v="Fresnisre"/>
    <s v="Jean"/>
    <x v="1"/>
  </r>
  <r>
    <n v="10403"/>
    <n v="46"/>
    <n v="114.95"/>
    <n v="8"/>
    <n v="5287.7"/>
    <x v="174"/>
    <n v="57"/>
    <x v="0"/>
    <x v="4"/>
    <n v="112"/>
    <n v="2.9500000000000028"/>
    <s v="S24_1578"/>
    <x v="79"/>
    <s v="(171) 555-2282"/>
    <s v="Berkeley Gardens 12  Brewery"/>
    <s v="Liverpool"/>
    <s v="WX1 6LT"/>
    <s v="UK"/>
    <s v="Devon"/>
    <s v="Elizabeth"/>
    <x v="1"/>
  </r>
  <r>
    <n v="10400"/>
    <n v="46"/>
    <n v="87.8"/>
    <n v="5"/>
    <n v="4038.8"/>
    <x v="11"/>
    <n v="64"/>
    <x v="0"/>
    <x v="5"/>
    <n v="90"/>
    <n v="-2.2000000000000028"/>
    <s v="S700_2047"/>
    <x v="1"/>
    <n v="4085553659"/>
    <s v="3086 Ingle Ln."/>
    <s v="San Jose"/>
    <n v="94217"/>
    <s v="USA"/>
    <s v="Frick"/>
    <s v="Sue"/>
    <x v="1"/>
  </r>
  <r>
    <n v="10395"/>
    <n v="46"/>
    <n v="123.76"/>
    <n v="4"/>
    <n v="5692.96"/>
    <x v="225"/>
    <n v="79"/>
    <x v="0"/>
    <x v="2"/>
    <n v="115"/>
    <n v="8.7600000000000051"/>
    <s v="S50_1392"/>
    <x v="54"/>
    <s v="+33 1 46 62 7555"/>
    <s v="27 rue du Colonel Pierre Avia"/>
    <s v="Paris"/>
    <n v="75508"/>
    <s v="France"/>
    <s v="Da Cunha"/>
    <s v="Daniel"/>
    <x v="1"/>
  </r>
  <r>
    <n v="10394"/>
    <n v="46"/>
    <n v="38.9"/>
    <n v="6"/>
    <n v="1789.4"/>
    <x v="134"/>
    <n v="81"/>
    <x v="0"/>
    <x v="1"/>
    <n v="35"/>
    <n v="3.8999999999999986"/>
    <s v="S24_2840"/>
    <x v="11"/>
    <s v="(91) 555 94 44"/>
    <s v="C/ Moralzarzal, 86"/>
    <s v="Madrid"/>
    <n v="28034"/>
    <s v="Spain"/>
    <s v="Freyre"/>
    <s v="Diego"/>
    <x v="0"/>
  </r>
  <r>
    <n v="10390"/>
    <n v="46"/>
    <n v="52.84"/>
    <n v="6"/>
    <n v="2430.64"/>
    <x v="135"/>
    <n v="92"/>
    <x v="0"/>
    <x v="1"/>
    <n v="61"/>
    <n v="-8.1599999999999966"/>
    <s v="S24_3371"/>
    <x v="12"/>
    <n v="4155551450"/>
    <s v="5677 Strong St."/>
    <s v="San Rafael"/>
    <n v="97562"/>
    <s v="USA"/>
    <s v="Nelson"/>
    <s v="Valarie"/>
    <x v="0"/>
  </r>
  <r>
    <n v="10388"/>
    <n v="46"/>
    <n v="218.84"/>
    <n v="2"/>
    <n v="10066.6"/>
    <x v="85"/>
    <n v="93"/>
    <x v="0"/>
    <x v="3"/>
    <n v="91"/>
    <n v="127.84"/>
    <s v="S700_1691"/>
    <x v="55"/>
    <n v="5085552555"/>
    <s v="1785 First Street"/>
    <s v="New Bedford"/>
    <n v="50553"/>
    <s v="USA"/>
    <s v="Benitez"/>
    <s v="Violeta"/>
    <x v="2"/>
  </r>
  <r>
    <n v="10378"/>
    <n v="46"/>
    <n v="41.54"/>
    <n v="6"/>
    <n v="1910.84"/>
    <x v="136"/>
    <n v="117"/>
    <x v="0"/>
    <x v="1"/>
    <n v="61"/>
    <n v="-19.46"/>
    <s v="S24_3371"/>
    <x v="11"/>
    <s v="(91) 555 94 44"/>
    <s v="C/ Moralzarzal, 86"/>
    <s v="Madrid"/>
    <n v="28034"/>
    <s v="Spain"/>
    <s v="Freyre"/>
    <s v="Diego"/>
    <x v="0"/>
  </r>
  <r>
    <n v="10374"/>
    <n v="46"/>
    <n v="94.1"/>
    <n v="3"/>
    <n v="4328.6000000000004"/>
    <x v="137"/>
    <n v="125"/>
    <x v="0"/>
    <x v="3"/>
    <n v="109"/>
    <n v="-14.900000000000006"/>
    <s v="S24_1785"/>
    <x v="76"/>
    <s v="61-7-3844-6555"/>
    <s v="31 Duncan St. West End"/>
    <s v="South Brisbane"/>
    <n v="4101"/>
    <s v="Australia"/>
    <s v="Calaghan"/>
    <s v="Tony"/>
    <x v="1"/>
  </r>
  <r>
    <n v="10373"/>
    <n v="46"/>
    <n v="66"/>
    <n v="11"/>
    <n v="3036"/>
    <x v="138"/>
    <n v="126"/>
    <x v="0"/>
    <x v="0"/>
    <n v="65"/>
    <n v="1"/>
    <s v="S24_3420"/>
    <x v="37"/>
    <s v="981-443655"/>
    <s v="Torikatu 38"/>
    <s v="Oulu"/>
    <n v="90110"/>
    <s v="Finland"/>
    <s v="Koskitalo"/>
    <s v="Pirkko"/>
    <x v="1"/>
  </r>
  <r>
    <n v="10368"/>
    <n v="46"/>
    <n v="79.62"/>
    <n v="1"/>
    <n v="3662.52"/>
    <x v="16"/>
    <n v="138"/>
    <x v="0"/>
    <x v="1"/>
    <n v="85"/>
    <n v="-5.3799999999999955"/>
    <s v="S24_3191"/>
    <x v="12"/>
    <n v="4155551450"/>
    <s v="5677 Strong St."/>
    <s v="San Rafael"/>
    <n v="97562"/>
    <s v="USA"/>
    <s v="Nelson"/>
    <s v="Valarie"/>
    <x v="1"/>
  </r>
  <r>
    <n v="10368"/>
    <n v="46"/>
    <n v="37.340000000000003"/>
    <n v="3"/>
    <n v="1717.64"/>
    <x v="16"/>
    <n v="138"/>
    <x v="0"/>
    <x v="0"/>
    <n v="41"/>
    <n v="-3.6599999999999966"/>
    <s v="S24_3969"/>
    <x v="12"/>
    <n v="4155551450"/>
    <s v="5677 Strong St."/>
    <s v="San Rafael"/>
    <n v="97562"/>
    <s v="USA"/>
    <s v="Nelson"/>
    <s v="Valarie"/>
    <x v="0"/>
  </r>
  <r>
    <n v="10367"/>
    <n v="46"/>
    <n v="104.53"/>
    <n v="6"/>
    <n v="4808.38"/>
    <x v="89"/>
    <n v="145"/>
    <x v="4"/>
    <x v="1"/>
    <n v="141"/>
    <n v="-36.47"/>
    <s v="S18_3685"/>
    <x v="51"/>
    <n v="6265557265"/>
    <s v="78934 Hillside Dr."/>
    <s v="Pasadena"/>
    <n v="90003"/>
    <s v="USA"/>
    <s v="Young"/>
    <s v="Julie"/>
    <x v="1"/>
  </r>
  <r>
    <n v="10107"/>
    <n v="46"/>
    <n v="88.45"/>
    <n v="6"/>
    <n v="4068.7"/>
    <x v="90"/>
    <n v="151"/>
    <x v="0"/>
    <x v="1"/>
    <n v="115"/>
    <n v="-26.549999999999997"/>
    <s v="S12_4675"/>
    <x v="53"/>
    <s v="+358 9 8045 555"/>
    <s v="Software Engineering Center, SEC Oy"/>
    <s v="Espoo"/>
    <s v="FIN-02271"/>
    <s v="Finland"/>
    <s v="Suominen"/>
    <s v="Kalle"/>
    <x v="1"/>
  </r>
  <r>
    <n v="10363"/>
    <n v="46"/>
    <n v="60.3"/>
    <n v="10"/>
    <n v="2773.8"/>
    <x v="90"/>
    <n v="151"/>
    <x v="0"/>
    <x v="1"/>
    <n v="80"/>
    <n v="-19.700000000000003"/>
    <s v="S18_3278"/>
    <x v="53"/>
    <s v="+358 9 8045 555"/>
    <s v="Software Engineering Center, SEC Oy"/>
    <s v="Espoo"/>
    <s v="FIN-02271"/>
    <s v="Finland"/>
    <s v="Suominen"/>
    <s v="Kalle"/>
    <x v="0"/>
  </r>
  <r>
    <n v="10359"/>
    <n v="46"/>
    <n v="106.45"/>
    <n v="2"/>
    <n v="4896.7"/>
    <x v="141"/>
    <n v="173"/>
    <x v="0"/>
    <x v="2"/>
    <n v="115"/>
    <n v="-8.5499999999999972"/>
    <s v="S50_1392"/>
    <x v="75"/>
    <s v="26.47.1555"/>
    <s v="59 rue de l'Abbaye"/>
    <s v="Reims"/>
    <n v="51100"/>
    <s v="France"/>
    <s v="Henriot"/>
    <s v="Paul"/>
    <x v="1"/>
  </r>
  <r>
    <n v="10353"/>
    <n v="46"/>
    <n v="81.17"/>
    <n v="5"/>
    <n v="3733.82"/>
    <x v="208"/>
    <n v="184"/>
    <x v="0"/>
    <x v="4"/>
    <n v="99"/>
    <n v="-17.829999999999998"/>
    <s v="S32_1374"/>
    <x v="72"/>
    <n v="2035554407"/>
    <s v="2440 Pompton St."/>
    <s v="Glendale"/>
    <n v="97561"/>
    <s v="USA"/>
    <s v="Lewis"/>
    <s v="Dan"/>
    <x v="1"/>
  </r>
  <r>
    <n v="10350"/>
    <n v="46"/>
    <n v="76.67"/>
    <n v="11"/>
    <n v="3526.82"/>
    <x v="20"/>
    <n v="186"/>
    <x v="0"/>
    <x v="5"/>
    <n v="66"/>
    <n v="10.670000000000002"/>
    <s v="S700_1138"/>
    <x v="11"/>
    <s v="(91) 555 94 44"/>
    <s v="C/ Moralzarzal, 86"/>
    <s v="Madrid"/>
    <n v="28034"/>
    <s v="Spain"/>
    <s v="Freyre"/>
    <s v="Diego"/>
    <x v="1"/>
  </r>
  <r>
    <n v="10336"/>
    <n v="46"/>
    <n v="207.8"/>
    <n v="2"/>
    <n v="9558.7999999999993"/>
    <x v="94"/>
    <n v="198"/>
    <x v="0"/>
    <x v="1"/>
    <n v="101"/>
    <n v="106.80000000000001"/>
    <s v="S700_2824"/>
    <x v="58"/>
    <s v="(1) 42.34.2555"/>
    <s v="265, boulevard Charonne"/>
    <s v="Paris"/>
    <n v="75012"/>
    <s v="France"/>
    <s v="Bertrand"/>
    <s v="Marie"/>
    <x v="2"/>
  </r>
  <r>
    <n v="10334"/>
    <n v="46"/>
    <n v="126.41"/>
    <n v="6"/>
    <n v="5814.86"/>
    <x v="22"/>
    <n v="199"/>
    <x v="1"/>
    <x v="2"/>
    <n v="122"/>
    <n v="4.4099999999999966"/>
    <s v="S18_2319"/>
    <x v="16"/>
    <s v="0921-12 3555"/>
    <s v="BerguvsvÂ„gen  8"/>
    <s v="Lule"/>
    <s v="S-958 22"/>
    <s v="Sweden"/>
    <s v="Berglund"/>
    <s v="Christina"/>
    <x v="1"/>
  </r>
  <r>
    <n v="10331"/>
    <n v="46"/>
    <n v="139.87"/>
    <n v="6"/>
    <n v="6434.02"/>
    <x v="23"/>
    <n v="201"/>
    <x v="0"/>
    <x v="1"/>
    <n v="141"/>
    <n v="-1.1299999999999955"/>
    <s v="S18_1129"/>
    <x v="18"/>
    <n v="2155559857"/>
    <s v="11328 Douglas Av."/>
    <s v="Philadelphia"/>
    <n v="71270"/>
    <s v="USA"/>
    <s v="Hernandez"/>
    <s v="Rosa"/>
    <x v="1"/>
  </r>
  <r>
    <n v="10332"/>
    <n v="46"/>
    <n v="95.13"/>
    <n v="15"/>
    <n v="4375.9799999999996"/>
    <x v="23"/>
    <n v="201"/>
    <x v="0"/>
    <x v="0"/>
    <n v="102"/>
    <n v="-6.8700000000000045"/>
    <s v="S18_1342"/>
    <x v="17"/>
    <s v="(171) 555-1555"/>
    <s v="Fauntleroy Circus"/>
    <s v="Manchester"/>
    <s v="EC2 5NT"/>
    <s v="UK"/>
    <s v="Ashworth"/>
    <s v="Victoria"/>
    <x v="1"/>
  </r>
  <r>
    <n v="10107"/>
    <n v="46"/>
    <n v="83.63"/>
    <n v="13"/>
    <n v="3846.98"/>
    <x v="24"/>
    <n v="203"/>
    <x v="0"/>
    <x v="1"/>
    <n v="117"/>
    <n v="-33.370000000000005"/>
    <s v="S12_3380"/>
    <x v="19"/>
    <n v="2125557818"/>
    <s v="897 Long Airport Avenue"/>
    <s v="NYC"/>
    <n v="10022"/>
    <s v="USA"/>
    <s v="Yu"/>
    <s v="Kwai"/>
    <x v="1"/>
  </r>
  <r>
    <n v="10107"/>
    <n v="46"/>
    <n v="61.99"/>
    <n v="8"/>
    <n v="2851.54"/>
    <x v="29"/>
    <n v="214"/>
    <x v="0"/>
    <x v="1"/>
    <n v="147"/>
    <n v="-85.009999999999991"/>
    <s v="S10_4962"/>
    <x v="23"/>
    <n v="6035558647"/>
    <s v="2304 Long Airport Avenue"/>
    <s v="Nashua"/>
    <n v="62005"/>
    <s v="USA"/>
    <s v="Young"/>
    <s v="Valarie"/>
    <x v="0"/>
  </r>
  <r>
    <n v="10319"/>
    <n v="46"/>
    <n v="73.98"/>
    <n v="1"/>
    <n v="3403.08"/>
    <x v="144"/>
    <n v="215"/>
    <x v="0"/>
    <x v="1"/>
    <n v="80"/>
    <n v="-6.019999999999996"/>
    <s v="S18_3278"/>
    <x v="78"/>
    <n v="2125551957"/>
    <s v="5290 North Pendale Street"/>
    <s v="NYC"/>
    <n v="10022"/>
    <s v="USA"/>
    <s v="Kuo"/>
    <s v="Kee"/>
    <x v="1"/>
  </r>
  <r>
    <n v="10107"/>
    <n v="46"/>
    <n v="94.74"/>
    <n v="1"/>
    <n v="4358.04"/>
    <x v="196"/>
    <n v="216"/>
    <x v="0"/>
    <x v="4"/>
    <n v="95"/>
    <n v="-0.26000000000000512"/>
    <s v="S10_1678"/>
    <x v="31"/>
    <n v="2155551555"/>
    <s v="7586 Pompton St."/>
    <s v="Allentown"/>
    <n v="70267"/>
    <s v="USA"/>
    <s v="Yu"/>
    <s v="Kyung"/>
    <x v="1"/>
  </r>
  <r>
    <n v="10107"/>
    <n v="46"/>
    <n v="138.99"/>
    <n v="6"/>
    <n v="6393.54"/>
    <x v="30"/>
    <n v="227"/>
    <x v="0"/>
    <x v="1"/>
    <n v="151"/>
    <n v="-12.009999999999991"/>
    <s v="S12_3148"/>
    <x v="24"/>
    <s v="86 21 3555"/>
    <s v="Smagsloget 45"/>
    <s v="Aaarhus"/>
    <n v="8200"/>
    <s v="Denmark"/>
    <s v="Ibsen"/>
    <s v="Palle"/>
    <x v="1"/>
  </r>
  <r>
    <n v="10311"/>
    <n v="46"/>
    <n v="92.09"/>
    <n v="7"/>
    <n v="4236.1400000000003"/>
    <x v="31"/>
    <n v="233"/>
    <x v="0"/>
    <x v="1"/>
    <n v="107"/>
    <n v="-14.909999999999997"/>
    <s v="S24_3432"/>
    <x v="11"/>
    <s v="(91) 555 94 44"/>
    <s v="C/ Moralzarzal, 86"/>
    <s v="Madrid"/>
    <n v="28034"/>
    <s v="Spain"/>
    <s v="Freyre"/>
    <s v="Diego"/>
    <x v="1"/>
  </r>
  <r>
    <n v="10308"/>
    <n v="46"/>
    <n v="66.040000000000006"/>
    <n v="10"/>
    <n v="3037.84"/>
    <x v="32"/>
    <n v="234"/>
    <x v="0"/>
    <x v="0"/>
    <n v="68"/>
    <n v="-1.9599999999999937"/>
    <s v="S32_4289"/>
    <x v="26"/>
    <n v="9145554562"/>
    <s v="3758 North Pendale Street"/>
    <s v="White Plains"/>
    <n v="24067"/>
    <s v="USA"/>
    <s v="Frick"/>
    <s v="Steve"/>
    <x v="1"/>
  </r>
  <r>
    <n v="10306"/>
    <n v="46"/>
    <n v="50.33"/>
    <n v="17"/>
    <n v="2315.1799999999998"/>
    <x v="33"/>
    <n v="235"/>
    <x v="0"/>
    <x v="6"/>
    <n v="62"/>
    <n v="-11.670000000000002"/>
    <s v="S32_3207"/>
    <x v="17"/>
    <s v="(171) 555-1555"/>
    <s v="Fauntleroy Circus"/>
    <s v="Manchester"/>
    <s v="EC2 5NT"/>
    <s v="UK"/>
    <s v="Ashworth"/>
    <s v="Victoria"/>
    <x v="0"/>
  </r>
  <r>
    <n v="10107"/>
    <n v="46"/>
    <n v="98"/>
    <n v="5"/>
    <n v="4508"/>
    <x v="34"/>
    <n v="238"/>
    <x v="0"/>
    <x v="2"/>
    <n v="116"/>
    <n v="-18"/>
    <s v="S18_1097"/>
    <x v="27"/>
    <s v="30.59.8555"/>
    <s v="67, avenue de l'Europe"/>
    <s v="Versailles"/>
    <n v="78000"/>
    <s v="France"/>
    <s v="Tonini"/>
    <s v="Daniel"/>
    <x v="1"/>
  </r>
  <r>
    <n v="10304"/>
    <n v="46"/>
    <n v="100.3"/>
    <n v="7"/>
    <n v="4613.8"/>
    <x v="34"/>
    <n v="238"/>
    <x v="0"/>
    <x v="0"/>
    <n v="101"/>
    <n v="-0.70000000000000284"/>
    <s v="S18_2949"/>
    <x v="27"/>
    <s v="30.59.8555"/>
    <s v="67, avenue de l'Europe"/>
    <s v="Versailles"/>
    <n v="78000"/>
    <s v="France"/>
    <s v="Tonini"/>
    <s v="Daniel"/>
    <x v="1"/>
  </r>
  <r>
    <n v="10303"/>
    <n v="46"/>
    <n v="49.04"/>
    <n v="2"/>
    <n v="2255.84"/>
    <x v="180"/>
    <n v="243"/>
    <x v="0"/>
    <x v="0"/>
    <n v="60"/>
    <n v="-10.96"/>
    <s v="S18_2248"/>
    <x v="83"/>
    <s v="(95) 555 82 82"/>
    <s v="C/ Romero, 33"/>
    <s v="Sevilla"/>
    <n v="41101"/>
    <s v="Spain"/>
    <s v="Roel"/>
    <s v="Jose Pedro"/>
    <x v="0"/>
  </r>
  <r>
    <n v="10295"/>
    <n v="46"/>
    <n v="84.97"/>
    <n v="3"/>
    <n v="3908.62"/>
    <x v="181"/>
    <n v="270"/>
    <x v="0"/>
    <x v="0"/>
    <n v="88"/>
    <n v="-3.0300000000000011"/>
    <s v="S24_3151"/>
    <x v="9"/>
    <n v="6175559555"/>
    <s v="8616 Spinnaker Dr."/>
    <s v="Boston"/>
    <n v="51003"/>
    <s v="USA"/>
    <s v="Yoshido"/>
    <s v="Juri"/>
    <x v="1"/>
  </r>
  <r>
    <n v="10107"/>
    <n v="46"/>
    <n v="182.86"/>
    <n v="8"/>
    <n v="8411.56"/>
    <x v="97"/>
    <n v="271"/>
    <x v="0"/>
    <x v="1"/>
    <n v="207"/>
    <n v="-24.139999999999986"/>
    <s v="S12_1108"/>
    <x v="32"/>
    <s v="011-4988555"/>
    <s v="Via Monte Bianco 34"/>
    <s v="Torino"/>
    <n v="10100"/>
    <s v="Italy"/>
    <s v="Accorti"/>
    <s v="Paolo"/>
    <x v="2"/>
  </r>
  <r>
    <n v="10283"/>
    <n v="46"/>
    <n v="125.99"/>
    <n v="3"/>
    <n v="5795.54"/>
    <x v="38"/>
    <n v="290"/>
    <x v="0"/>
    <x v="0"/>
    <n v="105"/>
    <n v="20.989999999999995"/>
    <s v="S18_3856"/>
    <x v="30"/>
    <s v="(604) 555-4555"/>
    <s v="23 Tsawassen Blvd."/>
    <s v="Tsawassen"/>
    <s v="T2F 8M4"/>
    <s v="Canada"/>
    <s v="Lincoln"/>
    <s v="Elizabeth"/>
    <x v="1"/>
  </r>
  <r>
    <n v="10280"/>
    <n v="46"/>
    <n v="111.44"/>
    <n v="3"/>
    <n v="5126.24"/>
    <x v="40"/>
    <n v="293"/>
    <x v="0"/>
    <x v="0"/>
    <n v="101"/>
    <n v="10.439999999999998"/>
    <s v="S18_2949"/>
    <x v="32"/>
    <s v="011-4988555"/>
    <s v="Via Monte Bianco 34"/>
    <s v="Torino"/>
    <n v="10100"/>
    <s v="Italy"/>
    <s v="Accorti"/>
    <s v="Paolo"/>
    <x v="1"/>
  </r>
  <r>
    <n v="10276"/>
    <n v="46"/>
    <n v="75.489999999999995"/>
    <n v="12"/>
    <n v="3472.54"/>
    <x v="41"/>
    <n v="308"/>
    <x v="0"/>
    <x v="4"/>
    <n v="69"/>
    <n v="6.4899999999999949"/>
    <s v="S24_2360"/>
    <x v="33"/>
    <n v="6175557555"/>
    <s v="7635 Spinnaker Dr."/>
    <s v="Brickhaven"/>
    <n v="58339"/>
    <s v="USA"/>
    <s v="Barajas"/>
    <s v="Miguel"/>
    <x v="1"/>
  </r>
  <r>
    <n v="10270"/>
    <n v="46"/>
    <n v="88"/>
    <n v="4"/>
    <n v="4048"/>
    <x v="102"/>
    <n v="322"/>
    <x v="0"/>
    <x v="1"/>
    <n v="101"/>
    <n v="-13"/>
    <s v="S700_2824"/>
    <x v="6"/>
    <s v="+61 2 9495 8555"/>
    <s v="Monitor Money Building, 815 Pacific Hwy"/>
    <s v="Chatswood"/>
    <n v="2067"/>
    <s v="Australia"/>
    <s v="Huxley"/>
    <s v="Adrian"/>
    <x v="1"/>
  </r>
  <r>
    <n v="10262"/>
    <n v="46"/>
    <n v="70.349999999999994"/>
    <n v="11"/>
    <n v="3236.1"/>
    <x v="103"/>
    <n v="347"/>
    <x v="5"/>
    <x v="0"/>
    <n v="65"/>
    <n v="5.3499999999999943"/>
    <s v="S24_3420"/>
    <x v="11"/>
    <s v="(91) 555 94 44"/>
    <s v="C/ Moralzarzal, 86"/>
    <s v="Madrid"/>
    <n v="28034"/>
    <s v="Spain"/>
    <s v="Freyre"/>
    <s v="Diego"/>
    <x v="1"/>
  </r>
  <r>
    <n v="10107"/>
    <n v="46"/>
    <n v="142.19999999999999"/>
    <n v="4"/>
    <n v="6541.2"/>
    <x v="46"/>
    <n v="356"/>
    <x v="0"/>
    <x v="2"/>
    <n v="118"/>
    <n v="24.199999999999989"/>
    <s v="S12_4473"/>
    <x v="0"/>
    <s v="+65 224 1555"/>
    <s v="Village Close - 106 Linden Road Sandown"/>
    <s v="Singapore"/>
    <n v="69045"/>
    <s v="Singapore"/>
    <s v="Victorino"/>
    <s v="Wendy"/>
    <x v="1"/>
  </r>
  <r>
    <n v="10257"/>
    <n v="46"/>
    <n v="78.89"/>
    <n v="4"/>
    <n v="3628.94"/>
    <x v="199"/>
    <n v="357"/>
    <x v="0"/>
    <x v="0"/>
    <n v="97"/>
    <n v="-18.11"/>
    <s v="S24_4258"/>
    <x v="1"/>
    <n v="4085553659"/>
    <s v="3086 Ingle Ln."/>
    <s v="San Jose"/>
    <n v="94217"/>
    <s v="USA"/>
    <s v="Frick"/>
    <s v="Sue"/>
    <x v="1"/>
  </r>
  <r>
    <n v="10107"/>
    <n v="46"/>
    <n v="164.18"/>
    <n v="1"/>
    <n v="7552.28"/>
    <x v="200"/>
    <n v="384"/>
    <x v="0"/>
    <x v="4"/>
    <n v="150"/>
    <n v="14.180000000000007"/>
    <s v="S12_2823"/>
    <x v="5"/>
    <n v="2015559350"/>
    <s v="7476 Moss Rd."/>
    <s v="Newark"/>
    <n v="94019"/>
    <s v="USA"/>
    <s v="Brown"/>
    <s v="William"/>
    <x v="2"/>
  </r>
  <r>
    <n v="10249"/>
    <n v="46"/>
    <n v="121.75"/>
    <n v="5"/>
    <n v="5600.5"/>
    <x v="48"/>
    <n v="394"/>
    <x v="0"/>
    <x v="0"/>
    <n v="105"/>
    <n v="16.75"/>
    <s v="S18_3856"/>
    <x v="36"/>
    <n v="6175555555"/>
    <s v="4658 Baden Av."/>
    <s v="Cambridge"/>
    <n v="51247"/>
    <s v="USA"/>
    <s v="Tseng"/>
    <s v="Kyung"/>
    <x v="1"/>
  </r>
  <r>
    <n v="10107"/>
    <n v="46"/>
    <n v="110.21"/>
    <n v="5"/>
    <n v="5069.66"/>
    <x v="147"/>
    <n v="397"/>
    <x v="0"/>
    <x v="2"/>
    <n v="118"/>
    <n v="-7.7900000000000063"/>
    <s v="S12_4473"/>
    <x v="11"/>
    <s v="(91) 555 94 44"/>
    <s v="C/ Moralzarzal, 86"/>
    <s v="Madrid"/>
    <n v="28034"/>
    <s v="Spain"/>
    <s v="Freyre"/>
    <s v="Diego"/>
    <x v="1"/>
  </r>
  <r>
    <n v="10246"/>
    <n v="46"/>
    <n v="137.19999999999999"/>
    <n v="1"/>
    <n v="6311.2"/>
    <x v="147"/>
    <n v="397"/>
    <x v="0"/>
    <x v="1"/>
    <n v="118"/>
    <n v="19.199999999999989"/>
    <s v="S24_4048"/>
    <x v="11"/>
    <s v="(91) 555 94 44"/>
    <s v="C/ Moralzarzal, 86"/>
    <s v="Madrid"/>
    <n v="28034"/>
    <s v="Spain"/>
    <s v="Freyre"/>
    <s v="Diego"/>
    <x v="1"/>
  </r>
  <r>
    <n v="10242"/>
    <n v="46"/>
    <n v="36.93"/>
    <n v="1"/>
    <n v="1698.78"/>
    <x v="243"/>
    <n v="410"/>
    <x v="0"/>
    <x v="0"/>
    <n v="41"/>
    <n v="-4.07"/>
    <s v="S24_3969"/>
    <x v="78"/>
    <n v="2125551957"/>
    <s v="5290 North Pendale Street"/>
    <s v="NYC"/>
    <n v="10022"/>
    <s v="USA"/>
    <s v="Kuo"/>
    <s v="Kee"/>
    <x v="0"/>
  </r>
  <r>
    <n v="10239"/>
    <n v="46"/>
    <n v="73.92"/>
    <n v="4"/>
    <n v="3400.32"/>
    <x v="51"/>
    <n v="418"/>
    <x v="0"/>
    <x v="1"/>
    <n v="77"/>
    <n v="-3.0799999999999983"/>
    <s v="S18_1889"/>
    <x v="37"/>
    <s v="981-443655"/>
    <s v="Torikatu 38"/>
    <s v="Oulu"/>
    <n v="90110"/>
    <s v="Finland"/>
    <s v="Koskitalo"/>
    <s v="Pirkko"/>
    <x v="1"/>
  </r>
  <r>
    <n v="10232"/>
    <n v="46"/>
    <n v="122.89"/>
    <n v="4"/>
    <n v="5652.94"/>
    <x v="149"/>
    <n v="441"/>
    <x v="0"/>
    <x v="5"/>
    <n v="122"/>
    <n v="0.89000000000000057"/>
    <s v="S24_2011"/>
    <x v="59"/>
    <s v="(198) 555-8888"/>
    <s v="Garden House Crowther Way"/>
    <s v="Cowes"/>
    <s v="PO31 7PJ"/>
    <s v="UK"/>
    <s v="Bennett"/>
    <s v="Helen"/>
    <x v="1"/>
  </r>
  <r>
    <n v="10230"/>
    <n v="46"/>
    <n v="60.9"/>
    <n v="4"/>
    <n v="2801.4"/>
    <x v="231"/>
    <n v="446"/>
    <x v="0"/>
    <x v="6"/>
    <n v="62"/>
    <n v="-1.1000000000000014"/>
    <s v="S32_3207"/>
    <x v="81"/>
    <s v="+49 69 66 90 2555"/>
    <s v="Lyonerstr. 34"/>
    <s v="Frankfurt"/>
    <n v="60528"/>
    <s v="Germany"/>
    <s v="Keitel"/>
    <s v="Roland"/>
    <x v="0"/>
  </r>
  <r>
    <n v="10227"/>
    <n v="46"/>
    <n v="152.56"/>
    <n v="7"/>
    <n v="7017.76"/>
    <x v="186"/>
    <n v="459"/>
    <x v="0"/>
    <x v="0"/>
    <n v="127"/>
    <n v="25.560000000000002"/>
    <s v="S18_2325"/>
    <x v="41"/>
    <s v="78.32.5555"/>
    <s v="2, rue du Commerce"/>
    <s v="Lyon"/>
    <n v="69004"/>
    <s v="France"/>
    <s v="Saveley"/>
    <s v="Mary"/>
    <x v="2"/>
  </r>
  <r>
    <n v="10226"/>
    <n v="46"/>
    <n v="159.65"/>
    <n v="6"/>
    <n v="7343.9"/>
    <x v="106"/>
    <n v="466"/>
    <x v="0"/>
    <x v="1"/>
    <n v="141"/>
    <n v="18.650000000000006"/>
    <s v="S18_3685"/>
    <x v="66"/>
    <n v="7605558146"/>
    <s v="361 Furth Circle"/>
    <s v="San Diego"/>
    <n v="91217"/>
    <s v="USA"/>
    <s v="Thompson"/>
    <s v="Valarie"/>
    <x v="2"/>
  </r>
  <r>
    <n v="10225"/>
    <n v="46"/>
    <n v="70.33"/>
    <n v="13"/>
    <n v="3235.18"/>
    <x v="107"/>
    <n v="470"/>
    <x v="0"/>
    <x v="1"/>
    <n v="80"/>
    <n v="-9.6700000000000017"/>
    <s v="S24_4620"/>
    <x v="28"/>
    <s v="0897-034555"/>
    <s v="Grenzacherweg 237"/>
    <s v="Gensve"/>
    <n v="1203"/>
    <s v="Switzerland"/>
    <s v="Holz"/>
    <s v="Michael"/>
    <x v="1"/>
  </r>
  <r>
    <n v="10222"/>
    <n v="46"/>
    <n v="80.510000000000005"/>
    <n v="11"/>
    <n v="3703.46"/>
    <x v="201"/>
    <n v="473"/>
    <x v="0"/>
    <x v="0"/>
    <n v="83"/>
    <n v="-2.4899999999999949"/>
    <s v="S24_3816"/>
    <x v="66"/>
    <n v="7605558146"/>
    <s v="361 Furth Circle"/>
    <s v="San Diego"/>
    <n v="91217"/>
    <s v="USA"/>
    <s v="Thompson"/>
    <s v="Valarie"/>
    <x v="1"/>
  </r>
  <r>
    <n v="10107"/>
    <n v="46"/>
    <n v="112"/>
    <n v="2"/>
    <n v="5152"/>
    <x v="210"/>
    <n v="493"/>
    <x v="0"/>
    <x v="2"/>
    <n v="116"/>
    <n v="-4"/>
    <s v="S18_1097"/>
    <x v="87"/>
    <n v="3105553722"/>
    <s v="3675 Furth Circle"/>
    <s v="Burbank"/>
    <n v="94019"/>
    <s v="USA"/>
    <s v="Thompson"/>
    <s v="Steve"/>
    <x v="1"/>
  </r>
  <r>
    <n v="10215"/>
    <n v="46"/>
    <n v="45.28"/>
    <n v="1"/>
    <n v="2082.88"/>
    <x v="210"/>
    <n v="493"/>
    <x v="0"/>
    <x v="0"/>
    <n v="50"/>
    <n v="-4.7199999999999989"/>
    <s v="S18_4668"/>
    <x v="87"/>
    <n v="3105553722"/>
    <s v="3675 Furth Circle"/>
    <s v="Burbank"/>
    <n v="94019"/>
    <s v="USA"/>
    <s v="Thompson"/>
    <s v="Steve"/>
    <x v="0"/>
  </r>
  <r>
    <n v="10212"/>
    <n v="46"/>
    <n v="87.81"/>
    <n v="4"/>
    <n v="4039.26"/>
    <x v="57"/>
    <n v="506"/>
    <x v="0"/>
    <x v="1"/>
    <n v="107"/>
    <n v="-19.189999999999998"/>
    <s v="S24_3432"/>
    <x v="11"/>
    <s v="(91) 555 94 44"/>
    <s v="C/ Moralzarzal, 86"/>
    <s v="Madrid"/>
    <n v="28034"/>
    <s v="Spain"/>
    <s v="Freyre"/>
    <s v="Diego"/>
    <x v="1"/>
  </r>
  <r>
    <n v="10211"/>
    <n v="46"/>
    <n v="54.09"/>
    <n v="8"/>
    <n v="2488.14"/>
    <x v="110"/>
    <n v="507"/>
    <x v="0"/>
    <x v="4"/>
    <n v="62"/>
    <n v="-7.9099999999999966"/>
    <s v="S18_3782"/>
    <x v="35"/>
    <s v="(1) 47.55.6555"/>
    <s v="25, rue Lauriston"/>
    <s v="Paris"/>
    <n v="75016"/>
    <s v="France"/>
    <s v="Perrier"/>
    <s v="Dominique"/>
    <x v="0"/>
  </r>
  <r>
    <n v="10210"/>
    <n v="46"/>
    <n v="79.91"/>
    <n v="5"/>
    <n v="3675.86"/>
    <x v="111"/>
    <n v="510"/>
    <x v="0"/>
    <x v="4"/>
    <n v="99"/>
    <n v="-19.090000000000003"/>
    <s v="S32_1374"/>
    <x v="67"/>
    <s v="+81 06 6342 5555"/>
    <s v="Dojima Avanza 4F, 1-6-20 Dojima, Kita-ku"/>
    <s v="Osaka"/>
    <s v="530-0003"/>
    <s v="Japan"/>
    <s v="Kentary"/>
    <s v="Mory"/>
    <x v="1"/>
  </r>
  <r>
    <n v="10107"/>
    <n v="46"/>
    <n v="187.02"/>
    <n v="13"/>
    <n v="8602.92"/>
    <x v="58"/>
    <n v="520"/>
    <x v="0"/>
    <x v="1"/>
    <n v="207"/>
    <n v="-19.97999999999999"/>
    <s v="S12_1108"/>
    <x v="41"/>
    <s v="78.32.5555"/>
    <s v="2, rue du Commerce"/>
    <s v="Lyon"/>
    <n v="69004"/>
    <s v="France"/>
    <s v="Saveley"/>
    <s v="Mary"/>
    <x v="2"/>
  </r>
  <r>
    <n v="10208"/>
    <n v="46"/>
    <n v="74.45"/>
    <n v="1"/>
    <n v="3424.7"/>
    <x v="58"/>
    <n v="520"/>
    <x v="0"/>
    <x v="5"/>
    <n v="72"/>
    <n v="2.4500000000000028"/>
    <s v="S700_2610"/>
    <x v="41"/>
    <s v="78.32.5555"/>
    <s v="2, rue du Commerce"/>
    <s v="Lyon"/>
    <n v="69004"/>
    <s v="France"/>
    <s v="Saveley"/>
    <s v="Mary"/>
    <x v="1"/>
  </r>
  <r>
    <n v="10207"/>
    <n v="46"/>
    <n v="148.24"/>
    <n v="12"/>
    <n v="6819.04"/>
    <x v="191"/>
    <n v="544"/>
    <x v="0"/>
    <x v="2"/>
    <n v="127"/>
    <n v="21.240000000000009"/>
    <s v="S24_2300"/>
    <x v="84"/>
    <n v="6175552555"/>
    <s v="6251 Ingle Ln."/>
    <s v="Boston"/>
    <n v="51003"/>
    <s v="USA"/>
    <s v="Franco"/>
    <s v="Valarie"/>
    <x v="1"/>
  </r>
  <r>
    <n v="10197"/>
    <n v="46"/>
    <n v="87.74"/>
    <n v="4"/>
    <n v="4036.04"/>
    <x v="151"/>
    <n v="557"/>
    <x v="0"/>
    <x v="5"/>
    <n v="86"/>
    <n v="1.7399999999999949"/>
    <s v="S18_3029"/>
    <x v="80"/>
    <s v="(93) 203 4555"/>
    <s v="Rambla de CataluÂ¤a, 23"/>
    <s v="Barcelona"/>
    <n v="8022"/>
    <s v="Spain"/>
    <s v="Saavedra"/>
    <s v="Eduardo"/>
    <x v="1"/>
  </r>
  <r>
    <n v="10196"/>
    <n v="46"/>
    <n v="62.09"/>
    <n v="7"/>
    <n v="2856.14"/>
    <x v="151"/>
    <n v="557"/>
    <x v="0"/>
    <x v="6"/>
    <n v="58"/>
    <n v="4.0900000000000034"/>
    <s v="S50_1514"/>
    <x v="64"/>
    <n v="2035559545"/>
    <s v="567 North Pendale Street"/>
    <s v="New Haven"/>
    <n v="97823"/>
    <s v="USA"/>
    <s v="Murphy"/>
    <s v="Leslie"/>
    <x v="0"/>
  </r>
  <r>
    <n v="10193"/>
    <n v="46"/>
    <n v="53.37"/>
    <n v="6"/>
    <n v="2455.02"/>
    <x v="60"/>
    <n v="562"/>
    <x v="0"/>
    <x v="0"/>
    <n v="53"/>
    <n v="0.36999999999999744"/>
    <s v="S18_1367"/>
    <x v="10"/>
    <s v="61-9-3844-6555"/>
    <s v="7 Allen Street"/>
    <s v="Glen Waverly"/>
    <n v="3150"/>
    <s v="Australia"/>
    <s v="Connery"/>
    <s v="Sean"/>
    <x v="0"/>
  </r>
  <r>
    <n v="10192"/>
    <n v="46"/>
    <n v="83.6"/>
    <n v="2"/>
    <n v="3845.6"/>
    <x v="114"/>
    <n v="563"/>
    <x v="0"/>
    <x v="1"/>
    <n v="90"/>
    <n v="-6.4000000000000057"/>
    <s v="S24_2766"/>
    <x v="23"/>
    <n v="6035558647"/>
    <s v="2304 Long Airport Avenue"/>
    <s v="Nashua"/>
    <n v="62005"/>
    <s v="USA"/>
    <s v="Young"/>
    <s v="Valarie"/>
    <x v="1"/>
  </r>
  <r>
    <n v="10192"/>
    <n v="46"/>
    <n v="121"/>
    <n v="5"/>
    <n v="5566"/>
    <x v="114"/>
    <n v="563"/>
    <x v="0"/>
    <x v="1"/>
    <n v="107"/>
    <n v="14"/>
    <s v="S24_3432"/>
    <x v="23"/>
    <n v="6035558647"/>
    <s v="2304 Long Airport Avenue"/>
    <s v="Nashua"/>
    <n v="62005"/>
    <s v="USA"/>
    <s v="Young"/>
    <s v="Valarie"/>
    <x v="1"/>
  </r>
  <r>
    <n v="10190"/>
    <n v="46"/>
    <n v="32.99"/>
    <n v="1"/>
    <n v="1517.54"/>
    <x v="237"/>
    <n v="564"/>
    <x v="0"/>
    <x v="4"/>
    <n v="40"/>
    <n v="-7.009999999999998"/>
    <s v="S32_2206"/>
    <x v="11"/>
    <s v="(91) 555 94 44"/>
    <s v="C/ Moralzarzal, 86"/>
    <s v="Madrid"/>
    <n v="28034"/>
    <s v="Spain"/>
    <s v="Freyre"/>
    <s v="Diego"/>
    <x v="0"/>
  </r>
  <r>
    <n v="10184"/>
    <n v="46"/>
    <n v="160.46"/>
    <n v="5"/>
    <n v="7381.16"/>
    <x v="61"/>
    <n v="569"/>
    <x v="0"/>
    <x v="1"/>
    <n v="163"/>
    <n v="-2.539999999999992"/>
    <s v="S18_2238"/>
    <x v="83"/>
    <s v="(95) 555 82 82"/>
    <s v="C/ Romero, 33"/>
    <s v="Sevilla"/>
    <n v="41101"/>
    <s v="Spain"/>
    <s v="Roel"/>
    <s v="Jose Pedro"/>
    <x v="2"/>
  </r>
  <r>
    <n v="10184"/>
    <n v="46"/>
    <n v="130.09"/>
    <n v="9"/>
    <n v="5984.14"/>
    <x v="61"/>
    <n v="569"/>
    <x v="0"/>
    <x v="2"/>
    <n v="122"/>
    <n v="8.0900000000000034"/>
    <s v="S18_2319"/>
    <x v="83"/>
    <s v="(95) 555 82 82"/>
    <s v="C/ Romero, 33"/>
    <s v="Sevilla"/>
    <n v="41101"/>
    <s v="Spain"/>
    <s v="Roel"/>
    <s v="Jose Pedro"/>
    <x v="1"/>
  </r>
  <r>
    <n v="10186"/>
    <n v="46"/>
    <n v="106.93"/>
    <n v="6"/>
    <n v="4918.78"/>
    <x v="61"/>
    <n v="569"/>
    <x v="0"/>
    <x v="0"/>
    <n v="105"/>
    <n v="1.9300000000000068"/>
    <s v="S18_3856"/>
    <x v="68"/>
    <s v="(171) 555-7555"/>
    <s v="120 Hanover Sq."/>
    <s v="London"/>
    <s v="WA1 1DP"/>
    <s v="UK"/>
    <s v="Hardy"/>
    <s v="Thomas"/>
    <x v="1"/>
  </r>
  <r>
    <n v="10184"/>
    <n v="46"/>
    <n v="100.16"/>
    <n v="13"/>
    <n v="4607.3599999999997"/>
    <x v="61"/>
    <n v="569"/>
    <x v="0"/>
    <x v="2"/>
    <n v="96"/>
    <n v="4.1599999999999966"/>
    <s v="S32_1268"/>
    <x v="83"/>
    <s v="(95) 555 82 82"/>
    <s v="C/ Romero, 33"/>
    <s v="Sevilla"/>
    <n v="41101"/>
    <s v="Spain"/>
    <s v="Roel"/>
    <s v="Jose Pedro"/>
    <x v="1"/>
  </r>
  <r>
    <n v="10174"/>
    <n v="46"/>
    <n v="121.57"/>
    <n v="5"/>
    <n v="5592.22"/>
    <x v="63"/>
    <n v="577"/>
    <x v="0"/>
    <x v="0"/>
    <n v="101"/>
    <n v="20.569999999999993"/>
    <s v="S18_2949"/>
    <x v="76"/>
    <s v="61-7-3844-6555"/>
    <s v="31 Duncan St. West End"/>
    <s v="South Brisbane"/>
    <n v="4101"/>
    <s v="Australia"/>
    <s v="Calaghan"/>
    <s v="Tony"/>
    <x v="1"/>
  </r>
  <r>
    <n v="10168"/>
    <n v="46"/>
    <n v="61.18"/>
    <n v="5"/>
    <n v="2814.28"/>
    <x v="65"/>
    <n v="586"/>
    <x v="0"/>
    <x v="4"/>
    <n v="60"/>
    <n v="1.1799999999999997"/>
    <s v="S18_2625"/>
    <x v="46"/>
    <n v="6505556809"/>
    <s v="9408 Furth Circle"/>
    <s v="Burlingame"/>
    <n v="94217"/>
    <s v="USA"/>
    <s v="Hirano"/>
    <s v="Juri"/>
    <x v="0"/>
  </r>
  <r>
    <n v="10167"/>
    <n v="46"/>
    <n v="73.12"/>
    <n v="7"/>
    <n v="3363.52"/>
    <x v="66"/>
    <n v="591"/>
    <x v="5"/>
    <x v="5"/>
    <n v="86"/>
    <n v="-12.879999999999995"/>
    <s v="S18_3029"/>
    <x v="47"/>
    <s v="0695-34 6555"/>
    <s v="?kergatan 24"/>
    <s v="Boras"/>
    <s v="S-844 67"/>
    <s v="Sweden"/>
    <s v="Larsson"/>
    <s v="Maria"/>
    <x v="1"/>
  </r>
  <r>
    <n v="10167"/>
    <n v="46"/>
    <n v="70.11"/>
    <n v="10"/>
    <n v="3225.06"/>
    <x v="66"/>
    <n v="591"/>
    <x v="5"/>
    <x v="5"/>
    <n v="72"/>
    <n v="-1.8900000000000006"/>
    <s v="S700_2610"/>
    <x v="47"/>
    <s v="0695-34 6555"/>
    <s v="?kergatan 24"/>
    <s v="Boras"/>
    <s v="S-844 67"/>
    <s v="Sweden"/>
    <s v="Larsson"/>
    <s v="Maria"/>
    <x v="1"/>
  </r>
  <r>
    <n v="10165"/>
    <n v="46"/>
    <n v="130.09"/>
    <n v="15"/>
    <n v="5984.14"/>
    <x v="188"/>
    <n v="592"/>
    <x v="0"/>
    <x v="2"/>
    <n v="122"/>
    <n v="8.0900000000000034"/>
    <s v="S18_2319"/>
    <x v="49"/>
    <s v="+65 221 7555"/>
    <s v="Bronz Sok., Bronz Apt. 3/6 Tesvikiye"/>
    <s v="Singapore"/>
    <n v="79903"/>
    <s v="Singapore"/>
    <s v="Natividad"/>
    <s v="Eric"/>
    <x v="1"/>
  </r>
  <r>
    <n v="10143"/>
    <n v="46"/>
    <n v="74.84"/>
    <n v="13"/>
    <n v="3442.64"/>
    <x v="170"/>
    <n v="665"/>
    <x v="0"/>
    <x v="5"/>
    <n v="86"/>
    <n v="-11.159999999999997"/>
    <s v="S18_3029"/>
    <x v="43"/>
    <n v="5085559555"/>
    <s v="4575 Hillside Dr."/>
    <s v="New Bedford"/>
    <n v="50553"/>
    <s v="USA"/>
    <s v="Tam"/>
    <s v="Wing C"/>
    <x v="1"/>
  </r>
  <r>
    <n v="10107"/>
    <n v="46"/>
    <n v="205.89"/>
    <n v="11"/>
    <n v="9470.94"/>
    <x v="124"/>
    <n v="667"/>
    <x v="0"/>
    <x v="1"/>
    <n v="173"/>
    <n v="32.889999999999986"/>
    <s v="S12_3891"/>
    <x v="12"/>
    <n v="4155551450"/>
    <s v="5677 Strong St."/>
    <s v="San Rafael"/>
    <n v="97562"/>
    <s v="USA"/>
    <s v="Nelson"/>
    <s v="Valarie"/>
    <x v="2"/>
  </r>
  <r>
    <n v="10140"/>
    <n v="46"/>
    <n v="61.99"/>
    <n v="2"/>
    <n v="2851.54"/>
    <x v="202"/>
    <n v="682"/>
    <x v="0"/>
    <x v="2"/>
    <n v="60"/>
    <n v="1.990000000000002"/>
    <s v="S18_2432"/>
    <x v="46"/>
    <n v="6505556809"/>
    <s v="9408 Furth Circle"/>
    <s v="Burlingame"/>
    <n v="94217"/>
    <s v="USA"/>
    <s v="Hirano"/>
    <s v="Juri"/>
    <x v="0"/>
  </r>
  <r>
    <n v="10139"/>
    <n v="46"/>
    <n v="120.56"/>
    <n v="1"/>
    <n v="5545.76"/>
    <x v="76"/>
    <n v="690"/>
    <x v="0"/>
    <x v="0"/>
    <n v="101"/>
    <n v="19.560000000000002"/>
    <s v="S18_2949"/>
    <x v="6"/>
    <s v="+61 2 9495 8555"/>
    <s v="Monitor Money Building, 815 Pacific Hwy"/>
    <s v="Chatswood"/>
    <n v="2067"/>
    <s v="Australia"/>
    <s v="Huxley"/>
    <s v="Adrian"/>
    <x v="1"/>
  </r>
  <r>
    <n v="10133"/>
    <n v="46"/>
    <n v="77.52"/>
    <n v="4"/>
    <n v="3565.92"/>
    <x v="171"/>
    <n v="709"/>
    <x v="0"/>
    <x v="3"/>
    <n v="72"/>
    <n v="5.519999999999996"/>
    <s v="S24_4278"/>
    <x v="11"/>
    <s v="(91) 555 94 44"/>
    <s v="C/ Moralzarzal, 86"/>
    <s v="Madrid"/>
    <n v="28034"/>
    <s v="Spain"/>
    <s v="Freyre"/>
    <s v="Diego"/>
    <x v="1"/>
  </r>
  <r>
    <n v="10107"/>
    <n v="46"/>
    <n v="245.2"/>
    <n v="2"/>
    <n v="11279.2"/>
    <x v="79"/>
    <n v="733"/>
    <x v="0"/>
    <x v="1"/>
    <n v="207"/>
    <n v="38.199999999999989"/>
    <s v="S12_1108"/>
    <x v="42"/>
    <n v="2125557413"/>
    <s v="4092 Furth Circle"/>
    <s v="NYC"/>
    <n v="10022"/>
    <s v="USA"/>
    <s v="Young"/>
    <s v="Jeff"/>
    <x v="2"/>
  </r>
  <r>
    <n v="10107"/>
    <n v="46"/>
    <n v="160.13999999999999"/>
    <n v="3"/>
    <n v="7366.44"/>
    <x v="79"/>
    <n v="733"/>
    <x v="0"/>
    <x v="1"/>
    <n v="151"/>
    <n v="9.1399999999999864"/>
    <s v="S12_3148"/>
    <x v="42"/>
    <n v="2125557413"/>
    <s v="4092 Furth Circle"/>
    <s v="NYC"/>
    <n v="10022"/>
    <s v="USA"/>
    <s v="Young"/>
    <s v="Jeff"/>
    <x v="2"/>
  </r>
  <r>
    <n v="10127"/>
    <n v="46"/>
    <n v="134.27000000000001"/>
    <n v="9"/>
    <n v="6176.42"/>
    <x v="79"/>
    <n v="733"/>
    <x v="0"/>
    <x v="2"/>
    <n v="115"/>
    <n v="19.27000000000001"/>
    <s v="S50_1392"/>
    <x v="42"/>
    <n v="2125557413"/>
    <s v="4092 Furth Circle"/>
    <s v="NYC"/>
    <n v="10022"/>
    <s v="USA"/>
    <s v="Young"/>
    <s v="Jeff"/>
    <x v="1"/>
  </r>
  <r>
    <n v="10127"/>
    <n v="46"/>
    <n v="69.12"/>
    <n v="4"/>
    <n v="3179.52"/>
    <x v="79"/>
    <n v="733"/>
    <x v="0"/>
    <x v="6"/>
    <n v="58"/>
    <n v="11.120000000000005"/>
    <s v="S50_1514"/>
    <x v="42"/>
    <n v="2125557413"/>
    <s v="4092 Furth Circle"/>
    <s v="NYC"/>
    <n v="10022"/>
    <s v="USA"/>
    <s v="Young"/>
    <s v="Jeff"/>
    <x v="1"/>
  </r>
  <r>
    <n v="10126"/>
    <n v="46"/>
    <n v="73.7"/>
    <n v="14"/>
    <n v="3390.2"/>
    <x v="126"/>
    <n v="739"/>
    <x v="0"/>
    <x v="0"/>
    <n v="62"/>
    <n v="11.700000000000003"/>
    <s v="S18_2957"/>
    <x v="40"/>
    <s v="(91) 555 22 82"/>
    <s v="C/ Araquil, 67"/>
    <s v="Madrid"/>
    <n v="28023"/>
    <s v="Spain"/>
    <s v="Sommer"/>
    <s v="MartÂ¡n"/>
    <x v="1"/>
  </r>
  <r>
    <n v="10124"/>
    <n v="46"/>
    <n v="33.229999999999997"/>
    <n v="4"/>
    <n v="1528.58"/>
    <x v="127"/>
    <n v="746"/>
    <x v="0"/>
    <x v="0"/>
    <n v="41"/>
    <n v="-7.7700000000000031"/>
    <s v="S24_3969"/>
    <x v="73"/>
    <n v="7025551838"/>
    <s v="8489 Strong St."/>
    <s v="Las Vegas"/>
    <n v="83030"/>
    <s v="USA"/>
    <s v="King"/>
    <s v="Sue"/>
    <x v="0"/>
  </r>
  <r>
    <n v="10123"/>
    <n v="46"/>
    <n v="112.2"/>
    <n v="3"/>
    <n v="5161.2"/>
    <x v="204"/>
    <n v="747"/>
    <x v="0"/>
    <x v="1"/>
    <n v="132"/>
    <n v="-19.799999999999997"/>
    <s v="S18_2870"/>
    <x v="85"/>
    <s v="40.32.2555"/>
    <s v="54, rue Royale"/>
    <s v="Nantes"/>
    <n v="44000"/>
    <s v="France"/>
    <s v="Schmitt"/>
    <s v="Carine"/>
    <x v="1"/>
  </r>
  <r>
    <n v="10107"/>
    <n v="46"/>
    <n v="201.41"/>
    <n v="2"/>
    <n v="9264.86"/>
    <x v="155"/>
    <n v="766"/>
    <x v="0"/>
    <x v="4"/>
    <n v="193"/>
    <n v="8.4099999999999966"/>
    <s v="S10_4698"/>
    <x v="38"/>
    <s v="03 9520 4555"/>
    <s v="636 St Kilda Road"/>
    <s v="Melbourne"/>
    <n v="3004"/>
    <s v="Australia"/>
    <s v="Ferguson"/>
    <s v="Peter"/>
    <x v="2"/>
  </r>
  <r>
    <n v="10120"/>
    <n v="46"/>
    <n v="58.15"/>
    <n v="4"/>
    <n v="2674.9"/>
    <x v="155"/>
    <n v="766"/>
    <x v="0"/>
    <x v="4"/>
    <n v="60"/>
    <n v="-1.8500000000000014"/>
    <s v="S18_2625"/>
    <x v="38"/>
    <s v="03 9520 4555"/>
    <s v="636 St Kilda Road"/>
    <s v="Melbourne"/>
    <n v="3004"/>
    <s v="Australia"/>
    <s v="Ferguson"/>
    <s v="Peter"/>
    <x v="0"/>
  </r>
  <r>
    <n v="10107"/>
    <n v="46"/>
    <n v="108.8"/>
    <n v="11"/>
    <n v="5004.8"/>
    <x v="81"/>
    <n v="767"/>
    <x v="0"/>
    <x v="1"/>
    <n v="136"/>
    <n v="-27.200000000000003"/>
    <s v="S10_4757"/>
    <x v="3"/>
    <s v="6562-9555"/>
    <s v="Geislweg 14"/>
    <s v="Salzburg"/>
    <n v="5020"/>
    <s v="Austria"/>
    <s v="Pipps"/>
    <s v="Georg"/>
    <x v="1"/>
  </r>
  <r>
    <n v="10107"/>
    <n v="46"/>
    <n v="124.43"/>
    <n v="5"/>
    <n v="5723.78"/>
    <x v="213"/>
    <n v="791"/>
    <x v="0"/>
    <x v="2"/>
    <n v="118"/>
    <n v="6.4300000000000068"/>
    <s v="S12_4473"/>
    <x v="57"/>
    <n v="2125558493"/>
    <s v="5905 Pompton St."/>
    <s v="NYC"/>
    <n v="10022"/>
    <s v="USA"/>
    <s v="Hernandez"/>
    <s v="Maria"/>
    <x v="1"/>
  </r>
  <r>
    <n v="10115"/>
    <n v="46"/>
    <n v="160.46"/>
    <n v="4"/>
    <n v="7381.16"/>
    <x v="213"/>
    <n v="791"/>
    <x v="0"/>
    <x v="1"/>
    <n v="163"/>
    <n v="-2.539999999999992"/>
    <s v="S18_2238"/>
    <x v="57"/>
    <n v="2125558493"/>
    <s v="5905 Pompton St."/>
    <s v="NYC"/>
    <n v="10022"/>
    <s v="USA"/>
    <s v="Hernandez"/>
    <s v="Maria"/>
    <x v="2"/>
  </r>
  <r>
    <n v="10110"/>
    <n v="46"/>
    <n v="129.18"/>
    <n v="10"/>
    <n v="5942.28"/>
    <x v="82"/>
    <n v="808"/>
    <x v="0"/>
    <x v="1"/>
    <n v="117"/>
    <n v="12.180000000000007"/>
    <s v="S24_2887"/>
    <x v="17"/>
    <s v="(171) 555-1555"/>
    <s v="Fauntleroy Circus"/>
    <s v="Manchester"/>
    <s v="EC2 5NT"/>
    <s v="UK"/>
    <s v="Ashworth"/>
    <s v="Victoria"/>
    <x v="1"/>
  </r>
  <r>
    <n v="10109"/>
    <n v="46"/>
    <n v="179.5"/>
    <n v="5"/>
    <n v="8257"/>
    <x v="205"/>
    <n v="816"/>
    <x v="0"/>
    <x v="1"/>
    <n v="169"/>
    <n v="10.5"/>
    <s v="S18_3232"/>
    <x v="18"/>
    <n v="2155559857"/>
    <s v="11328 Douglas Av."/>
    <s v="Philadelphia"/>
    <n v="71270"/>
    <s v="USA"/>
    <s v="Hernandez"/>
    <s v="Rosa"/>
    <x v="2"/>
  </r>
  <r>
    <n v="10103"/>
    <n v="46"/>
    <n v="104.17"/>
    <n v="16"/>
    <n v="4791.82"/>
    <x v="157"/>
    <n v="858"/>
    <x v="0"/>
    <x v="0"/>
    <n v="99"/>
    <n v="5.1700000000000017"/>
    <s v="S18_3320"/>
    <x v="61"/>
    <s v="07-98 9555"/>
    <s v="Erling Skakkes gate 78"/>
    <s v="Stavern"/>
    <n v="4110"/>
    <s v="Norway"/>
    <s v="Bergulfsen"/>
    <s v="Jonas"/>
    <x v="1"/>
  </r>
  <r>
    <n v="10101"/>
    <n v="46"/>
    <n v="53.76"/>
    <n v="2"/>
    <n v="2472.96"/>
    <x v="195"/>
    <n v="878"/>
    <x v="0"/>
    <x v="0"/>
    <n v="44"/>
    <n v="9.759999999999998"/>
    <s v="S24_2022"/>
    <x v="81"/>
    <s v="+49 69 66 90 2555"/>
    <s v="Lyonerstr. 34"/>
    <s v="Frankfurt"/>
    <n v="60528"/>
    <s v="Germany"/>
    <s v="Keitel"/>
    <s v="Roland"/>
    <x v="0"/>
  </r>
  <r>
    <n v="10416"/>
    <n v="47"/>
    <n v="88.63"/>
    <n v="6"/>
    <n v="4165.6099999999997"/>
    <x v="7"/>
    <n v="26"/>
    <x v="0"/>
    <x v="3"/>
    <n v="109"/>
    <n v="-20.370000000000005"/>
    <s v="S24_1785"/>
    <x v="7"/>
    <s v="0522-556555"/>
    <s v="Strada Provinciale 124"/>
    <s v="Reggio Emilia"/>
    <n v="42100"/>
    <s v="Italy"/>
    <s v="Moroni"/>
    <s v="Maurizio"/>
    <x v="1"/>
  </r>
  <r>
    <n v="10414"/>
    <n v="47"/>
    <n v="65.52"/>
    <n v="9"/>
    <n v="3079.44"/>
    <x v="8"/>
    <n v="30"/>
    <x v="1"/>
    <x v="5"/>
    <n v="54"/>
    <n v="11.519999999999996"/>
    <s v="S72_3212"/>
    <x v="9"/>
    <n v="6175559555"/>
    <s v="8616 Spinnaker Dr."/>
    <s v="Boston"/>
    <n v="51003"/>
    <s v="USA"/>
    <s v="Yoshido"/>
    <s v="Juri"/>
    <x v="1"/>
  </r>
  <r>
    <n v="10107"/>
    <n v="47"/>
    <n v="175.25"/>
    <n v="3"/>
    <n v="8236.75"/>
    <x v="131"/>
    <n v="31"/>
    <x v="0"/>
    <x v="1"/>
    <n v="151"/>
    <n v="24.25"/>
    <s v="S12_3148"/>
    <x v="74"/>
    <n v="2035552570"/>
    <s v="25593 South Bay Ln."/>
    <s v="Bridgewater"/>
    <n v="97562"/>
    <s v="USA"/>
    <s v="King"/>
    <s v="Julie"/>
    <x v="2"/>
  </r>
  <r>
    <n v="10412"/>
    <n v="47"/>
    <n v="61.99"/>
    <n v="11"/>
    <n v="2913.53"/>
    <x v="10"/>
    <n v="33"/>
    <x v="0"/>
    <x v="2"/>
    <n v="60"/>
    <n v="1.990000000000002"/>
    <s v="S18_2432"/>
    <x v="11"/>
    <s v="(91) 555 94 44"/>
    <s v="C/ Moralzarzal, 86"/>
    <s v="Madrid"/>
    <n v="28034"/>
    <s v="Spain"/>
    <s v="Freyre"/>
    <s v="Diego"/>
    <x v="0"/>
  </r>
  <r>
    <n v="10405"/>
    <n v="47"/>
    <n v="44.56"/>
    <n v="2"/>
    <n v="2094.3200000000002"/>
    <x v="244"/>
    <n v="51"/>
    <x v="0"/>
    <x v="1"/>
    <n v="37"/>
    <n v="7.5600000000000023"/>
    <s v="S24_2972"/>
    <x v="65"/>
    <s v="88.60.1555"/>
    <s v="24, place Kluber"/>
    <s v="Strasbourg"/>
    <n v="67000"/>
    <s v="France"/>
    <s v="Citeaux"/>
    <s v="Frederique"/>
    <x v="0"/>
  </r>
  <r>
    <n v="10398"/>
    <n v="47"/>
    <n v="87.69"/>
    <n v="6"/>
    <n v="4121.43"/>
    <x v="132"/>
    <n v="66"/>
    <x v="0"/>
    <x v="3"/>
    <n v="91"/>
    <n v="-3.3100000000000023"/>
    <s v="S700_1691"/>
    <x v="75"/>
    <s v="26.47.1555"/>
    <s v="59 rue de l'Abbaye"/>
    <s v="Reims"/>
    <n v="51100"/>
    <s v="France"/>
    <s v="Henriot"/>
    <s v="Paul"/>
    <x v="1"/>
  </r>
  <r>
    <n v="10107"/>
    <n v="47"/>
    <n v="111.57"/>
    <n v="8"/>
    <n v="5243.79"/>
    <x v="85"/>
    <n v="93"/>
    <x v="0"/>
    <x v="1"/>
    <n v="115"/>
    <n v="-3.4300000000000068"/>
    <s v="S12_4675"/>
    <x v="47"/>
    <s v="0695-34 6555"/>
    <s v="?kergatan 24"/>
    <s v="Boras"/>
    <s v="S-844 67"/>
    <s v="Sweden"/>
    <s v="Larsson"/>
    <s v="Maria"/>
    <x v="1"/>
  </r>
  <r>
    <n v="10383"/>
    <n v="47"/>
    <n v="146.15"/>
    <n v="6"/>
    <n v="6869.05"/>
    <x v="87"/>
    <n v="105"/>
    <x v="0"/>
    <x v="1"/>
    <n v="169"/>
    <n v="-22.849999999999994"/>
    <s v="S18_3232"/>
    <x v="11"/>
    <s v="(91) 555 94 44"/>
    <s v="C/ Moralzarzal, 86"/>
    <s v="Madrid"/>
    <n v="28034"/>
    <s v="Spain"/>
    <s v="Freyre"/>
    <s v="Diego"/>
    <x v="1"/>
  </r>
  <r>
    <n v="10328"/>
    <n v="47"/>
    <n v="87.54"/>
    <n v="14"/>
    <n v="4114.38"/>
    <x v="25"/>
    <n v="206"/>
    <x v="0"/>
    <x v="3"/>
    <n v="109"/>
    <n v="-21.459999999999994"/>
    <s v="S24_1785"/>
    <x v="20"/>
    <s v="035-640555"/>
    <s v="Via Ludovico il Moro 22"/>
    <s v="Bergamo"/>
    <n v="24100"/>
    <s v="Italy"/>
    <s v="Rovelli"/>
    <s v="Giovanni"/>
    <x v="1"/>
  </r>
  <r>
    <n v="10107"/>
    <n v="47"/>
    <n v="64.930000000000007"/>
    <n v="6"/>
    <n v="3051.71"/>
    <x v="28"/>
    <n v="213"/>
    <x v="0"/>
    <x v="1"/>
    <n v="136"/>
    <n v="-71.069999999999993"/>
    <s v="S10_4757"/>
    <x v="61"/>
    <s v="07-98 9555"/>
    <s v="Erling Skakkes gate 78"/>
    <s v="Stavern"/>
    <n v="4110"/>
    <s v="Norway"/>
    <s v="Bergulfsen"/>
    <s v="Jonas"/>
    <x v="1"/>
  </r>
  <r>
    <n v="10324"/>
    <n v="47"/>
    <n v="153.35"/>
    <n v="8"/>
    <n v="7207.45"/>
    <x v="28"/>
    <n v="213"/>
    <x v="0"/>
    <x v="1"/>
    <n v="163"/>
    <n v="-9.6500000000000057"/>
    <s v="S18_2238"/>
    <x v="22"/>
    <n v="2125551500"/>
    <s v="2678 Kingston Rd."/>
    <s v="NYC"/>
    <n v="10022"/>
    <s v="USA"/>
    <s v="Frick"/>
    <s v="Michael"/>
    <x v="2"/>
  </r>
  <r>
    <n v="10323"/>
    <n v="47"/>
    <n v="131.97999999999999"/>
    <n v="1"/>
    <n v="6203.06"/>
    <x v="28"/>
    <n v="213"/>
    <x v="0"/>
    <x v="2"/>
    <n v="121"/>
    <n v="10.97999999999999"/>
    <s v="S18_4600"/>
    <x v="81"/>
    <s v="+49 69 66 90 2555"/>
    <s v="Lyonerstr. 34"/>
    <s v="Frankfurt"/>
    <n v="60528"/>
    <s v="Germany"/>
    <s v="Keitel"/>
    <s v="Roland"/>
    <x v="1"/>
  </r>
  <r>
    <n v="10318"/>
    <n v="47"/>
    <n v="112.88"/>
    <n v="7"/>
    <n v="5305.36"/>
    <x v="196"/>
    <n v="216"/>
    <x v="0"/>
    <x v="4"/>
    <n v="99"/>
    <n v="13.879999999999995"/>
    <s v="S32_1374"/>
    <x v="31"/>
    <n v="2155551555"/>
    <s v="7586 Pompton St."/>
    <s v="Allentown"/>
    <n v="70267"/>
    <s v="USA"/>
    <s v="Yu"/>
    <s v="Kyung"/>
    <x v="1"/>
  </r>
  <r>
    <n v="10107"/>
    <n v="47"/>
    <n v="102.16"/>
    <n v="4"/>
    <n v="4801.5200000000004"/>
    <x v="95"/>
    <n v="217"/>
    <x v="0"/>
    <x v="1"/>
    <n v="151"/>
    <n v="-48.84"/>
    <s v="S12_3148"/>
    <x v="40"/>
    <s v="(91) 555 22 82"/>
    <s v="C/ Araquil, 67"/>
    <s v="Madrid"/>
    <n v="28023"/>
    <s v="Spain"/>
    <s v="Sommer"/>
    <s v="MartÂ¡n"/>
    <x v="1"/>
  </r>
  <r>
    <n v="10316"/>
    <n v="47"/>
    <n v="86.81"/>
    <n v="14"/>
    <n v="4080.07"/>
    <x v="95"/>
    <n v="217"/>
    <x v="0"/>
    <x v="0"/>
    <n v="105"/>
    <n v="-18.189999999999998"/>
    <s v="S18_3856"/>
    <x v="59"/>
    <s v="(198) 555-8888"/>
    <s v="Garden House Crowther Way"/>
    <s v="Cowes"/>
    <s v="PO31 7PJ"/>
    <s v="UK"/>
    <s v="Bennett"/>
    <s v="Helen"/>
    <x v="1"/>
  </r>
  <r>
    <n v="10316"/>
    <n v="47"/>
    <n v="76.930000000000007"/>
    <n v="11"/>
    <n v="3615.71"/>
    <x v="95"/>
    <n v="217"/>
    <x v="0"/>
    <x v="0"/>
    <n v="65"/>
    <n v="11.930000000000007"/>
    <s v="S24_3420"/>
    <x v="59"/>
    <s v="(198) 555-8888"/>
    <s v="Garden House Crowther Way"/>
    <s v="Cowes"/>
    <s v="PO31 7PJ"/>
    <s v="UK"/>
    <s v="Bennett"/>
    <s v="Helen"/>
    <x v="1"/>
  </r>
  <r>
    <n v="10308"/>
    <n v="47"/>
    <n v="63.22"/>
    <n v="4"/>
    <n v="2971.34"/>
    <x v="32"/>
    <n v="234"/>
    <x v="0"/>
    <x v="4"/>
    <n v="76"/>
    <n v="-12.780000000000001"/>
    <s v="S24_2000"/>
    <x v="26"/>
    <n v="9145554562"/>
    <s v="3758 North Pendale Street"/>
    <s v="White Plains"/>
    <n v="24067"/>
    <s v="USA"/>
    <s v="Frick"/>
    <s v="Steve"/>
    <x v="0"/>
  </r>
  <r>
    <n v="10308"/>
    <n v="47"/>
    <n v="43.64"/>
    <n v="11"/>
    <n v="2051.08"/>
    <x v="32"/>
    <n v="234"/>
    <x v="0"/>
    <x v="0"/>
    <n v="43"/>
    <n v="0.64000000000000057"/>
    <s v="S50_1341"/>
    <x v="26"/>
    <n v="9145554562"/>
    <s v="3758 North Pendale Street"/>
    <s v="White Plains"/>
    <n v="24067"/>
    <s v="USA"/>
    <s v="Frick"/>
    <s v="Steve"/>
    <x v="0"/>
  </r>
  <r>
    <n v="10107"/>
    <n v="47"/>
    <n v="216.44"/>
    <n v="6"/>
    <n v="10172.700000000001"/>
    <x v="34"/>
    <n v="238"/>
    <x v="0"/>
    <x v="1"/>
    <n v="214"/>
    <n v="2.4399999999999977"/>
    <s v="S10_1949"/>
    <x v="27"/>
    <s v="30.59.8555"/>
    <s v="67, avenue de l'Europe"/>
    <s v="Versailles"/>
    <n v="78000"/>
    <s v="France"/>
    <s v="Tonini"/>
    <s v="Daniel"/>
    <x v="2"/>
  </r>
  <r>
    <n v="10299"/>
    <n v="47"/>
    <n v="116.08"/>
    <n v="10"/>
    <n v="5455.76"/>
    <x v="163"/>
    <n v="250"/>
    <x v="0"/>
    <x v="4"/>
    <n v="112"/>
    <n v="4.0799999999999983"/>
    <s v="S24_1578"/>
    <x v="48"/>
    <s v="90-224 8555"/>
    <s v="Keskuskatu 45"/>
    <s v="Helsinki"/>
    <n v="21240"/>
    <s v="Finland"/>
    <s v="Karttunen"/>
    <s v="Matti"/>
    <x v="1"/>
  </r>
  <r>
    <n v="10296"/>
    <n v="47"/>
    <n v="86.62"/>
    <n v="5"/>
    <n v="4071.14"/>
    <x v="96"/>
    <n v="265"/>
    <x v="0"/>
    <x v="3"/>
    <n v="74"/>
    <n v="12.620000000000005"/>
    <s v="S700_4002"/>
    <x v="62"/>
    <s v="+49 89 61 08 9555"/>
    <s v="Hansastr. 15"/>
    <s v="Munich"/>
    <n v="80686"/>
    <s v="Germany"/>
    <s v="Donnermeyer"/>
    <s v="Michael"/>
    <x v="1"/>
  </r>
  <r>
    <n v="10291"/>
    <n v="47"/>
    <n v="121.57"/>
    <n v="12"/>
    <n v="5713.79"/>
    <x v="98"/>
    <n v="272"/>
    <x v="0"/>
    <x v="0"/>
    <n v="101"/>
    <n v="20.569999999999993"/>
    <s v="S18_2949"/>
    <x v="47"/>
    <s v="0695-34 6555"/>
    <s v="?kergatan 24"/>
    <s v="Boras"/>
    <s v="S-844 67"/>
    <s v="Sweden"/>
    <s v="Larsson"/>
    <s v="Maria"/>
    <x v="1"/>
  </r>
  <r>
    <n v="10107"/>
    <n v="47"/>
    <n v="137.97"/>
    <n v="9"/>
    <n v="6484.59"/>
    <x v="37"/>
    <n v="283"/>
    <x v="0"/>
    <x v="4"/>
    <n v="118"/>
    <n v="19.97"/>
    <s v="S10_2016"/>
    <x v="29"/>
    <n v="6175558555"/>
    <s v="39323 Spinnaker Dr."/>
    <s v="Cambridge"/>
    <n v="51247"/>
    <s v="USA"/>
    <s v="Hernandez"/>
    <s v="Marta"/>
    <x v="1"/>
  </r>
  <r>
    <n v="10283"/>
    <n v="47"/>
    <n v="65.77"/>
    <n v="7"/>
    <n v="3091.19"/>
    <x v="38"/>
    <n v="290"/>
    <x v="0"/>
    <x v="5"/>
    <n v="72"/>
    <n v="-6.230000000000004"/>
    <s v="S700_2610"/>
    <x v="30"/>
    <s v="(604) 555-4555"/>
    <s v="23 Tsawassen Blvd."/>
    <s v="Tsawassen"/>
    <s v="T2F 8M4"/>
    <s v="Canada"/>
    <s v="Lincoln"/>
    <s v="Elizabeth"/>
    <x v="1"/>
  </r>
  <r>
    <n v="10107"/>
    <n v="47"/>
    <n v="116.27"/>
    <n v="1"/>
    <n v="5464.69"/>
    <x v="41"/>
    <n v="308"/>
    <x v="0"/>
    <x v="1"/>
    <n v="117"/>
    <n v="-0.73000000000000398"/>
    <s v="S12_3380"/>
    <x v="33"/>
    <n v="6175557555"/>
    <s v="7635 Spinnaker Dr."/>
    <s v="Brickhaven"/>
    <n v="58339"/>
    <s v="USA"/>
    <s v="Barajas"/>
    <s v="Miguel"/>
    <x v="1"/>
  </r>
  <r>
    <n v="10273"/>
    <n v="47"/>
    <n v="115.97"/>
    <n v="15"/>
    <n v="5450.59"/>
    <x v="101"/>
    <n v="320"/>
    <x v="0"/>
    <x v="6"/>
    <n v="100"/>
    <n v="15.969999999999999"/>
    <s v="S18_3259"/>
    <x v="2"/>
    <s v="(02) 5554 67"/>
    <s v="Rue Joseph-Bens 532"/>
    <s v="Bruxelles"/>
    <s v="B-1180"/>
    <s v="Belgium"/>
    <s v="Dewey"/>
    <s v="Catherine"/>
    <x v="1"/>
  </r>
  <r>
    <n v="10266"/>
    <n v="47"/>
    <n v="62.45"/>
    <n v="13"/>
    <n v="2935.15"/>
    <x v="43"/>
    <n v="335"/>
    <x v="0"/>
    <x v="1"/>
    <n v="61"/>
    <n v="1.4500000000000028"/>
    <s v="S24_3371"/>
    <x v="7"/>
    <s v="0522-556555"/>
    <s v="Strada Provinciale 124"/>
    <s v="Reggio Emilia"/>
    <n v="42100"/>
    <s v="Italy"/>
    <s v="Moroni"/>
    <s v="Maurizio"/>
    <x v="0"/>
  </r>
  <r>
    <n v="10264"/>
    <n v="47"/>
    <n v="83.27"/>
    <n v="1"/>
    <n v="3913.69"/>
    <x v="44"/>
    <n v="341"/>
    <x v="0"/>
    <x v="1"/>
    <n v="80"/>
    <n v="3.269999999999996"/>
    <s v="S24_4620"/>
    <x v="9"/>
    <n v="6175559555"/>
    <s v="8616 Spinnaker Dr."/>
    <s v="Boston"/>
    <n v="51003"/>
    <s v="USA"/>
    <s v="Yoshido"/>
    <s v="Juri"/>
    <x v="1"/>
  </r>
  <r>
    <n v="10264"/>
    <n v="47"/>
    <n v="89.5"/>
    <n v="5"/>
    <n v="4206.5"/>
    <x v="44"/>
    <n v="341"/>
    <x v="0"/>
    <x v="4"/>
    <n v="81"/>
    <n v="8.5"/>
    <s v="S50_4713"/>
    <x v="9"/>
    <n v="6175559555"/>
    <s v="8616 Spinnaker Dr."/>
    <s v="Boston"/>
    <n v="51003"/>
    <s v="USA"/>
    <s v="Yoshido"/>
    <s v="Juri"/>
    <x v="1"/>
  </r>
  <r>
    <n v="10263"/>
    <n v="47"/>
    <n v="116.28"/>
    <n v="9"/>
    <n v="5465.16"/>
    <x v="183"/>
    <n v="343"/>
    <x v="0"/>
    <x v="3"/>
    <n v="118"/>
    <n v="-1.7199999999999989"/>
    <s v="S700_2834"/>
    <x v="74"/>
    <n v="2035552570"/>
    <s v="25593 South Bay Ln."/>
    <s v="Bridgewater"/>
    <n v="97562"/>
    <s v="USA"/>
    <s v="King"/>
    <s v="Julie"/>
    <x v="1"/>
  </r>
  <r>
    <n v="10259"/>
    <n v="47"/>
    <n v="112.46"/>
    <n v="9"/>
    <n v="5285.62"/>
    <x v="46"/>
    <n v="356"/>
    <x v="0"/>
    <x v="2"/>
    <n v="127"/>
    <n v="-14.540000000000006"/>
    <s v="S24_2300"/>
    <x v="0"/>
    <s v="+65 224 1555"/>
    <s v="Village Close - 106 Linden Road Sandown"/>
    <s v="Singapore"/>
    <n v="69045"/>
    <s v="Singapore"/>
    <s v="Victorino"/>
    <s v="Wendy"/>
    <x v="1"/>
  </r>
  <r>
    <n v="10252"/>
    <n v="47"/>
    <n v="65.8"/>
    <n v="8"/>
    <n v="3092.6"/>
    <x v="47"/>
    <n v="376"/>
    <x v="0"/>
    <x v="4"/>
    <n v="69"/>
    <n v="-3.2000000000000028"/>
    <s v="S24_2360"/>
    <x v="35"/>
    <s v="(1) 47.55.6555"/>
    <s v="25, rue Lauriston"/>
    <s v="Paris"/>
    <n v="75016"/>
    <s v="France"/>
    <s v="Perrier"/>
    <s v="Dominique"/>
    <x v="1"/>
  </r>
  <r>
    <n v="10243"/>
    <n v="47"/>
    <n v="130.94"/>
    <n v="2"/>
    <n v="6154.18"/>
    <x v="229"/>
    <n v="404"/>
    <x v="0"/>
    <x v="0"/>
    <n v="127"/>
    <n v="3.9399999999999977"/>
    <s v="S18_2325"/>
    <x v="84"/>
    <n v="6175552555"/>
    <s v="6251 Ingle Ln."/>
    <s v="Boston"/>
    <n v="51003"/>
    <s v="USA"/>
    <s v="Franco"/>
    <s v="Valarie"/>
    <x v="1"/>
  </r>
  <r>
    <n v="10241"/>
    <n v="47"/>
    <n v="94.5"/>
    <n v="6"/>
    <n v="4441.5"/>
    <x v="105"/>
    <n v="417"/>
    <x v="0"/>
    <x v="1"/>
    <n v="90"/>
    <n v="4.5"/>
    <s v="S24_2766"/>
    <x v="65"/>
    <s v="88.60.1555"/>
    <s v="24, place Kluber"/>
    <s v="Strasbourg"/>
    <n v="67000"/>
    <s v="France"/>
    <s v="Citeaux"/>
    <s v="Frederique"/>
    <x v="1"/>
  </r>
  <r>
    <n v="10239"/>
    <n v="47"/>
    <n v="150.71"/>
    <n v="1"/>
    <n v="7083.37"/>
    <x v="51"/>
    <n v="418"/>
    <x v="0"/>
    <x v="1"/>
    <n v="169"/>
    <n v="-18.289999999999992"/>
    <s v="S18_3232"/>
    <x v="37"/>
    <s v="981-443655"/>
    <s v="Torikatu 38"/>
    <s v="Oulu"/>
    <n v="90110"/>
    <s v="Finland"/>
    <s v="Koskitalo"/>
    <s v="Pirkko"/>
    <x v="2"/>
  </r>
  <r>
    <n v="10238"/>
    <n v="47"/>
    <n v="62.45"/>
    <n v="2"/>
    <n v="2935.15"/>
    <x v="52"/>
    <n v="421"/>
    <x v="0"/>
    <x v="1"/>
    <n v="61"/>
    <n v="1.4500000000000028"/>
    <s v="S24_3371"/>
    <x v="21"/>
    <s v="31 12 3555"/>
    <s v="Vinb'ltet 34"/>
    <s v="Kobenhavn"/>
    <n v="1734"/>
    <s v="Denmark"/>
    <s v="Petersen"/>
    <s v="Jytte"/>
    <x v="0"/>
  </r>
  <r>
    <n v="10227"/>
    <n v="47"/>
    <n v="88.14"/>
    <n v="14"/>
    <n v="4142.58"/>
    <x v="186"/>
    <n v="459"/>
    <x v="0"/>
    <x v="1"/>
    <n v="90"/>
    <n v="-1.8599999999999994"/>
    <s v="S24_2766"/>
    <x v="41"/>
    <s v="78.32.5555"/>
    <s v="2, rue du Commerce"/>
    <s v="Lyon"/>
    <n v="69004"/>
    <s v="France"/>
    <s v="Saveley"/>
    <s v="Mary"/>
    <x v="1"/>
  </r>
  <r>
    <n v="10225"/>
    <n v="47"/>
    <n v="64.680000000000007"/>
    <n v="5"/>
    <n v="3039.96"/>
    <x v="107"/>
    <n v="470"/>
    <x v="0"/>
    <x v="1"/>
    <n v="77"/>
    <n v="-12.319999999999993"/>
    <s v="S18_1889"/>
    <x v="28"/>
    <s v="0897-034555"/>
    <s v="Grenzacherweg 237"/>
    <s v="Gensve"/>
    <n v="1203"/>
    <s v="Switzerland"/>
    <s v="Holz"/>
    <s v="Michael"/>
    <x v="1"/>
  </r>
  <r>
    <n v="10107"/>
    <n v="47"/>
    <n v="115.37"/>
    <n v="4"/>
    <n v="5422.39"/>
    <x v="54"/>
    <n v="472"/>
    <x v="0"/>
    <x v="4"/>
    <n v="118"/>
    <n v="-2.6299999999999955"/>
    <s v="S10_2016"/>
    <x v="38"/>
    <s v="03 9520 4555"/>
    <s v="636 St Kilda Road"/>
    <s v="Melbourne"/>
    <n v="3004"/>
    <s v="Australia"/>
    <s v="Ferguson"/>
    <s v="Peter"/>
    <x v="1"/>
  </r>
  <r>
    <n v="10223"/>
    <n v="47"/>
    <n v="100.53"/>
    <n v="9"/>
    <n v="4724.91"/>
    <x v="54"/>
    <n v="472"/>
    <x v="0"/>
    <x v="3"/>
    <n v="84"/>
    <n v="16.53"/>
    <s v="S18_2581"/>
    <x v="38"/>
    <s v="03 9520 4555"/>
    <s v="636 St Kilda Road"/>
    <s v="Melbourne"/>
    <n v="3004"/>
    <s v="Australia"/>
    <s v="Ferguson"/>
    <s v="Peter"/>
    <x v="1"/>
  </r>
  <r>
    <n v="10222"/>
    <n v="47"/>
    <n v="70.81"/>
    <n v="14"/>
    <n v="3328.07"/>
    <x v="201"/>
    <n v="473"/>
    <x v="0"/>
    <x v="0"/>
    <n v="88"/>
    <n v="-17.189999999999998"/>
    <s v="S24_3151"/>
    <x v="66"/>
    <n v="7605558146"/>
    <s v="361 Furth Circle"/>
    <s v="San Diego"/>
    <n v="91217"/>
    <s v="USA"/>
    <s v="Thompson"/>
    <s v="Valarie"/>
    <x v="1"/>
  </r>
  <r>
    <n v="10207"/>
    <n v="47"/>
    <n v="141.66"/>
    <n v="16"/>
    <n v="6658.02"/>
    <x v="191"/>
    <n v="544"/>
    <x v="0"/>
    <x v="2"/>
    <n v="121"/>
    <n v="20.659999999999997"/>
    <s v="S18_4600"/>
    <x v="84"/>
    <n v="6175552555"/>
    <s v="6251 Ingle Ln."/>
    <s v="Boston"/>
    <n v="51003"/>
    <s v="USA"/>
    <s v="Franco"/>
    <s v="Valarie"/>
    <x v="1"/>
  </r>
  <r>
    <n v="10107"/>
    <n v="47"/>
    <n v="192.87"/>
    <n v="6"/>
    <n v="9064.89"/>
    <x v="112"/>
    <n v="548"/>
    <x v="0"/>
    <x v="1"/>
    <n v="214"/>
    <n v="-21.129999999999995"/>
    <s v="S10_1949"/>
    <x v="60"/>
    <s v="(604) 555-3392"/>
    <s v="1900 Oak St."/>
    <s v="Vancouver"/>
    <s v="V3F 2K1"/>
    <s v="Canada"/>
    <s v="Tannamuri"/>
    <s v="Yoshi"/>
    <x v="2"/>
  </r>
  <r>
    <n v="10107"/>
    <n v="47"/>
    <n v="110.55"/>
    <n v="5"/>
    <n v="5195.8500000000004"/>
    <x v="59"/>
    <n v="551"/>
    <x v="0"/>
    <x v="1"/>
    <n v="115"/>
    <n v="-4.4500000000000028"/>
    <s v="S12_4675"/>
    <x v="11"/>
    <s v="(91) 555 94 44"/>
    <s v="C/ Moralzarzal, 86"/>
    <s v="Madrid"/>
    <n v="28034"/>
    <s v="Spain"/>
    <s v="Freyre"/>
    <s v="Diego"/>
    <x v="1"/>
  </r>
  <r>
    <n v="10204"/>
    <n v="47"/>
    <n v="96.32"/>
    <n v="8"/>
    <n v="4527.04"/>
    <x v="59"/>
    <n v="551"/>
    <x v="0"/>
    <x v="1"/>
    <n v="90"/>
    <n v="6.3199999999999932"/>
    <s v="S24_2766"/>
    <x v="42"/>
    <n v="2125557413"/>
    <s v="4092 Furth Circle"/>
    <s v="NYC"/>
    <n v="10022"/>
    <s v="USA"/>
    <s v="Young"/>
    <s v="Jeff"/>
    <x v="1"/>
  </r>
  <r>
    <n v="10203"/>
    <n v="47"/>
    <n v="148.86000000000001"/>
    <n v="3"/>
    <n v="6996.42"/>
    <x v="59"/>
    <n v="551"/>
    <x v="0"/>
    <x v="1"/>
    <n v="140"/>
    <n v="8.8600000000000136"/>
    <s v="S24_3856"/>
    <x v="11"/>
    <s v="(91) 555 94 44"/>
    <s v="C/ Moralzarzal, 86"/>
    <s v="Madrid"/>
    <n v="28034"/>
    <s v="Spain"/>
    <s v="Freyre"/>
    <s v="Diego"/>
    <x v="1"/>
  </r>
  <r>
    <n v="10107"/>
    <n v="47"/>
    <n v="189.1"/>
    <n v="5"/>
    <n v="8887.7000000000007"/>
    <x v="151"/>
    <n v="557"/>
    <x v="0"/>
    <x v="1"/>
    <n v="207"/>
    <n v="-17.900000000000006"/>
    <s v="S12_1108"/>
    <x v="64"/>
    <n v="2035559545"/>
    <s v="567 North Pendale Street"/>
    <s v="New Haven"/>
    <n v="97823"/>
    <s v="USA"/>
    <s v="Murphy"/>
    <s v="Leslie"/>
    <x v="2"/>
  </r>
  <r>
    <n v="10197"/>
    <n v="47"/>
    <n v="83.2"/>
    <n v="8"/>
    <n v="3910.4"/>
    <x v="151"/>
    <n v="557"/>
    <x v="0"/>
    <x v="0"/>
    <n v="88"/>
    <n v="-4.7999999999999972"/>
    <s v="S24_3151"/>
    <x v="80"/>
    <s v="(93) 203 4555"/>
    <s v="Rambla de CataluÂ¤a, 23"/>
    <s v="Barcelona"/>
    <n v="8022"/>
    <s v="Spain"/>
    <s v="Saavedra"/>
    <s v="Eduardo"/>
    <x v="1"/>
  </r>
  <r>
    <n v="10192"/>
    <n v="47"/>
    <n v="157.9"/>
    <n v="10"/>
    <n v="7421.3"/>
    <x v="114"/>
    <n v="563"/>
    <x v="0"/>
    <x v="1"/>
    <n v="142"/>
    <n v="15.900000000000006"/>
    <s v="S18_1984"/>
    <x v="23"/>
    <n v="6035558647"/>
    <s v="2304 Long Airport Avenue"/>
    <s v="Nashua"/>
    <n v="62005"/>
    <s v="USA"/>
    <s v="Young"/>
    <s v="Valarie"/>
    <x v="2"/>
  </r>
  <r>
    <n v="10192"/>
    <n v="47"/>
    <n v="53.83"/>
    <n v="6"/>
    <n v="2530.0100000000002"/>
    <x v="114"/>
    <n v="563"/>
    <x v="0"/>
    <x v="1"/>
    <n v="50"/>
    <n v="3.8299999999999983"/>
    <s v="S24_1628"/>
    <x v="23"/>
    <n v="6035558647"/>
    <s v="2304 Long Airport Avenue"/>
    <s v="Nashua"/>
    <n v="62005"/>
    <s v="USA"/>
    <s v="Young"/>
    <s v="Valarie"/>
    <x v="0"/>
  </r>
  <r>
    <n v="10185"/>
    <n v="47"/>
    <n v="77.239999999999995"/>
    <n v="8"/>
    <n v="3630.28"/>
    <x v="61"/>
    <n v="569"/>
    <x v="0"/>
    <x v="0"/>
    <n v="87"/>
    <n v="-9.7600000000000051"/>
    <s v="S18_4522"/>
    <x v="43"/>
    <n v="5085559555"/>
    <s v="4575 Hillside Dr."/>
    <s v="New Bedford"/>
    <n v="50553"/>
    <s v="USA"/>
    <s v="Tam"/>
    <s v="Wing C"/>
    <x v="1"/>
  </r>
  <r>
    <n v="10183"/>
    <n v="47"/>
    <n v="107.13"/>
    <n v="12"/>
    <n v="5035.1099999999997"/>
    <x v="115"/>
    <n v="570"/>
    <x v="0"/>
    <x v="0"/>
    <n v="97"/>
    <n v="10.129999999999995"/>
    <s v="S24_4258"/>
    <x v="69"/>
    <n v="2155554695"/>
    <s v="782 First Street"/>
    <s v="Philadelphia"/>
    <n v="71270"/>
    <s v="USA"/>
    <s v="Cervantes"/>
    <s v="Francisca"/>
    <x v="1"/>
  </r>
  <r>
    <n v="10182"/>
    <n v="47"/>
    <n v="74.22"/>
    <n v="16"/>
    <n v="3488.34"/>
    <x v="62"/>
    <n v="571"/>
    <x v="0"/>
    <x v="1"/>
    <n v="73"/>
    <n v="1.2199999999999989"/>
    <s v="S24_1046"/>
    <x v="12"/>
    <n v="4155551450"/>
    <s v="5677 Strong St."/>
    <s v="San Rafael"/>
    <n v="97562"/>
    <s v="USA"/>
    <s v="Nelson"/>
    <s v="Valarie"/>
    <x v="1"/>
  </r>
  <r>
    <n v="10107"/>
    <n v="47"/>
    <n v="178.27"/>
    <n v="3"/>
    <n v="8378.69"/>
    <x v="63"/>
    <n v="577"/>
    <x v="0"/>
    <x v="1"/>
    <n v="151"/>
    <n v="27.27000000000001"/>
    <s v="S12_3148"/>
    <x v="7"/>
    <s v="0522-556555"/>
    <s v="Strada Provinciale 124"/>
    <s v="Reggio Emilia"/>
    <n v="42100"/>
    <s v="Italy"/>
    <s v="Moroni"/>
    <s v="Maurizio"/>
    <x v="2"/>
  </r>
  <r>
    <n v="10175"/>
    <n v="47"/>
    <n v="108.97"/>
    <n v="10"/>
    <n v="5121.59"/>
    <x v="63"/>
    <n v="577"/>
    <x v="0"/>
    <x v="2"/>
    <n v="121"/>
    <n v="-12.030000000000001"/>
    <s v="S18_4600"/>
    <x v="14"/>
    <s v="(171) 555-0297"/>
    <s v="35 King George"/>
    <s v="London"/>
    <s v="WX3 6FW"/>
    <s v="UK"/>
    <s v="Brown"/>
    <s v="Ann"/>
    <x v="1"/>
  </r>
  <r>
    <n v="10107"/>
    <n v="47"/>
    <n v="116.27"/>
    <n v="4"/>
    <n v="5464.69"/>
    <x v="64"/>
    <n v="579"/>
    <x v="0"/>
    <x v="1"/>
    <n v="117"/>
    <n v="-0.73000000000000398"/>
    <s v="S12_3380"/>
    <x v="45"/>
    <s v="7675-3555"/>
    <s v="Kirchgasse 6"/>
    <s v="Graz"/>
    <n v="8010"/>
    <s v="Austria"/>
    <s v="Mendel"/>
    <s v="Roland"/>
    <x v="1"/>
  </r>
  <r>
    <n v="10165"/>
    <n v="47"/>
    <n v="186.27"/>
    <n v="16"/>
    <n v="8754.69"/>
    <x v="188"/>
    <n v="592"/>
    <x v="0"/>
    <x v="1"/>
    <n v="169"/>
    <n v="17.27000000000001"/>
    <s v="S18_3232"/>
    <x v="49"/>
    <s v="+65 221 7555"/>
    <s v="Bronz Sok., Bronz Apt. 3/6 Tesvikiye"/>
    <s v="Singapore"/>
    <n v="79903"/>
    <s v="Singapore"/>
    <s v="Natividad"/>
    <s v="Eric"/>
    <x v="2"/>
  </r>
  <r>
    <n v="10301"/>
    <n v="47"/>
    <n v="159.32"/>
    <n v="7"/>
    <n v="7488.04"/>
    <x v="153"/>
    <n v="609"/>
    <x v="0"/>
    <x v="1"/>
    <n v="142"/>
    <n v="17.319999999999993"/>
    <s v="S18_1984"/>
    <x v="63"/>
    <s v="+47 2212 1555"/>
    <s v="Drammensveien 126 A, PB 744 Sentrum"/>
    <s v="Oslo"/>
    <s v="N 0106"/>
    <s v="Norway"/>
    <s v="Klaeboe"/>
    <s v="Jan"/>
    <x v="2"/>
  </r>
  <r>
    <n v="10150"/>
    <n v="47"/>
    <n v="91.18"/>
    <n v="9"/>
    <n v="4285.46"/>
    <x v="71"/>
    <n v="626"/>
    <x v="0"/>
    <x v="0"/>
    <n v="101"/>
    <n v="-9.8199999999999932"/>
    <s v="S18_2949"/>
    <x v="49"/>
    <s v="+65 221 7555"/>
    <s v="Bronz Sok., Bronz Apt. 3/6 Tesvikiye"/>
    <s v="Singapore"/>
    <n v="79903"/>
    <s v="Singapore"/>
    <s v="Natividad"/>
    <s v="Eric"/>
    <x v="1"/>
  </r>
  <r>
    <n v="10148"/>
    <n v="47"/>
    <n v="124.44"/>
    <n v="9"/>
    <n v="5848.68"/>
    <x v="122"/>
    <n v="634"/>
    <x v="0"/>
    <x v="1"/>
    <n v="124"/>
    <n v="0.43999999999999773"/>
    <s v="S18_1589"/>
    <x v="13"/>
    <s v="02 9936 8555"/>
    <s v="201 Miller Street"/>
    <s v="North Sydney"/>
    <n v="2060"/>
    <s v="Australia"/>
    <s v="O'Hara"/>
    <s v="Anna"/>
    <x v="1"/>
  </r>
  <r>
    <n v="10148"/>
    <n v="47"/>
    <n v="56.85"/>
    <n v="8"/>
    <n v="2671.95"/>
    <x v="122"/>
    <n v="634"/>
    <x v="0"/>
    <x v="1"/>
    <n v="50"/>
    <n v="6.8500000000000014"/>
    <s v="S24_1628"/>
    <x v="13"/>
    <s v="02 9936 8555"/>
    <s v="201 Miller Street"/>
    <s v="North Sydney"/>
    <n v="2060"/>
    <s v="Australia"/>
    <s v="O'Hara"/>
    <s v="Anna"/>
    <x v="0"/>
  </r>
  <r>
    <n v="10146"/>
    <n v="47"/>
    <n v="67.14"/>
    <n v="2"/>
    <n v="3155.58"/>
    <x v="221"/>
    <n v="642"/>
    <x v="0"/>
    <x v="4"/>
    <n v="62"/>
    <n v="5.1400000000000006"/>
    <s v="S18_3782"/>
    <x v="72"/>
    <n v="2035554407"/>
    <s v="2440 Pompton St."/>
    <s v="Glendale"/>
    <n v="97561"/>
    <s v="USA"/>
    <s v="Lewis"/>
    <s v="Dan"/>
    <x v="1"/>
  </r>
  <r>
    <n v="10145"/>
    <n v="47"/>
    <n v="83.03"/>
    <n v="11"/>
    <n v="3902.41"/>
    <x v="73"/>
    <n v="650"/>
    <x v="0"/>
    <x v="4"/>
    <n v="76"/>
    <n v="7.0300000000000011"/>
    <s v="S24_2000"/>
    <x v="51"/>
    <n v="6265557265"/>
    <s v="78934 Hillside Dr."/>
    <s v="Pasadena"/>
    <n v="90003"/>
    <s v="USA"/>
    <s v="Young"/>
    <s v="Julie"/>
    <x v="1"/>
  </r>
  <r>
    <n v="10142"/>
    <n v="47"/>
    <n v="128.38999999999999"/>
    <n v="8"/>
    <n v="6034.33"/>
    <x v="124"/>
    <n v="667"/>
    <x v="0"/>
    <x v="0"/>
    <n v="136"/>
    <n v="-7.6100000000000136"/>
    <s v="S18_3140"/>
    <x v="12"/>
    <n v="4155551450"/>
    <s v="5677 Strong St."/>
    <s v="San Rafael"/>
    <n v="97562"/>
    <s v="USA"/>
    <s v="Nelson"/>
    <s v="Valarie"/>
    <x v="1"/>
  </r>
  <r>
    <n v="10141"/>
    <n v="47"/>
    <n v="133.78"/>
    <n v="8"/>
    <n v="6287.66"/>
    <x v="75"/>
    <n v="674"/>
    <x v="0"/>
    <x v="2"/>
    <n v="122"/>
    <n v="11.780000000000001"/>
    <s v="S18_2319"/>
    <x v="53"/>
    <s v="+358 9 8045 555"/>
    <s v="Software Engineering Center, SEC Oy"/>
    <s v="Espoo"/>
    <s v="FIN-02271"/>
    <s v="Finland"/>
    <s v="Suominen"/>
    <s v="Kalle"/>
    <x v="1"/>
  </r>
  <r>
    <n v="10140"/>
    <n v="47"/>
    <n v="108.62"/>
    <n v="1"/>
    <n v="5105.1400000000003"/>
    <x v="202"/>
    <n v="682"/>
    <x v="0"/>
    <x v="2"/>
    <n v="127"/>
    <n v="-18.379999999999995"/>
    <s v="S24_2300"/>
    <x v="46"/>
    <n v="6505556809"/>
    <s v="9408 Furth Circle"/>
    <s v="Burlingame"/>
    <n v="94217"/>
    <s v="USA"/>
    <s v="Hirano"/>
    <s v="Juri"/>
    <x v="1"/>
  </r>
  <r>
    <n v="10135"/>
    <n v="47"/>
    <n v="134.81"/>
    <n v="2"/>
    <n v="6336.07"/>
    <x v="77"/>
    <n v="704"/>
    <x v="0"/>
    <x v="1"/>
    <n v="140"/>
    <n v="-5.1899999999999977"/>
    <s v="S24_3856"/>
    <x v="12"/>
    <n v="4155551450"/>
    <s v="5677 Strong St."/>
    <s v="San Rafael"/>
    <n v="97562"/>
    <s v="USA"/>
    <s v="Nelson"/>
    <s v="Valarie"/>
    <x v="1"/>
  </r>
  <r>
    <n v="10120"/>
    <n v="47"/>
    <n v="82.21"/>
    <n v="13"/>
    <n v="3863.87"/>
    <x v="155"/>
    <n v="766"/>
    <x v="0"/>
    <x v="3"/>
    <n v="91"/>
    <n v="-8.7900000000000063"/>
    <s v="S700_1691"/>
    <x v="38"/>
    <s v="03 9520 4555"/>
    <s v="636 St Kilda Road"/>
    <s v="Melbourne"/>
    <n v="3004"/>
    <s v="Australia"/>
    <s v="Ferguson"/>
    <s v="Peter"/>
    <x v="1"/>
  </r>
  <r>
    <n v="10115"/>
    <n v="47"/>
    <n v="69.36"/>
    <n v="2"/>
    <n v="3259.92"/>
    <x v="213"/>
    <n v="791"/>
    <x v="0"/>
    <x v="1"/>
    <n v="57"/>
    <n v="12.36"/>
    <s v="S24_1444"/>
    <x v="57"/>
    <n v="2125558493"/>
    <s v="5905 Pompton St."/>
    <s v="NYC"/>
    <n v="10022"/>
    <s v="USA"/>
    <s v="Hernandez"/>
    <s v="Maria"/>
    <x v="1"/>
  </r>
  <r>
    <n v="10109"/>
    <n v="47"/>
    <n v="132.80000000000001"/>
    <n v="2"/>
    <n v="6241.6"/>
    <x v="205"/>
    <n v="816"/>
    <x v="0"/>
    <x v="1"/>
    <n v="141"/>
    <n v="-8.1999999999999886"/>
    <s v="S18_3685"/>
    <x v="18"/>
    <n v="2155559857"/>
    <s v="11328 Douglas Av."/>
    <s v="Philadelphia"/>
    <n v="71270"/>
    <s v="USA"/>
    <s v="Hernandez"/>
    <s v="Rosa"/>
    <x v="1"/>
  </r>
  <r>
    <n v="10416"/>
    <n v="48"/>
    <n v="74.62"/>
    <n v="5"/>
    <n v="3581.76"/>
    <x v="7"/>
    <n v="26"/>
    <x v="0"/>
    <x v="3"/>
    <n v="72"/>
    <n v="2.6200000000000045"/>
    <s v="S24_4278"/>
    <x v="7"/>
    <s v="0522-556555"/>
    <s v="Strada Provinciale 124"/>
    <s v="Reggio Emilia"/>
    <n v="42100"/>
    <s v="Italy"/>
    <s v="Moroni"/>
    <s v="Maurizio"/>
    <x v="1"/>
  </r>
  <r>
    <n v="10414"/>
    <n v="48"/>
    <n v="121.01"/>
    <n v="14"/>
    <n v="5808.48"/>
    <x v="8"/>
    <n v="30"/>
    <x v="1"/>
    <x v="6"/>
    <n v="100"/>
    <n v="21.010000000000005"/>
    <s v="S18_3259"/>
    <x v="9"/>
    <n v="6175559555"/>
    <s v="8616 Spinnaker Dr."/>
    <s v="Boston"/>
    <n v="51003"/>
    <s v="USA"/>
    <s v="Yoshido"/>
    <s v="Juri"/>
    <x v="1"/>
  </r>
  <r>
    <n v="10406"/>
    <n v="48"/>
    <n v="149.36000000000001"/>
    <n v="2"/>
    <n v="7169.28"/>
    <x v="245"/>
    <n v="50"/>
    <x v="3"/>
    <x v="1"/>
    <n v="142"/>
    <n v="7.3600000000000136"/>
    <s v="S18_1984"/>
    <x v="21"/>
    <s v="31 12 3555"/>
    <s v="Vinb'ltet 34"/>
    <s v="Kobenhavn"/>
    <n v="1734"/>
    <s v="Denmark"/>
    <s v="Petersen"/>
    <s v="Jytte"/>
    <x v="2"/>
  </r>
  <r>
    <n v="10397"/>
    <n v="48"/>
    <n v="108.18"/>
    <n v="3"/>
    <n v="5192.6400000000003"/>
    <x v="133"/>
    <n v="68"/>
    <x v="0"/>
    <x v="5"/>
    <n v="100"/>
    <n v="8.1800000000000068"/>
    <s v="S700_3505"/>
    <x v="71"/>
    <s v="61.77.6555"/>
    <s v="1 rue Alsace-Lorraine"/>
    <s v="Toulouse"/>
    <n v="31000"/>
    <s v="France"/>
    <s v="Roulet"/>
    <s v="Annette"/>
    <x v="1"/>
  </r>
  <r>
    <n v="10382"/>
    <n v="48"/>
    <n v="141.66"/>
    <n v="8"/>
    <n v="6799.68"/>
    <x v="12"/>
    <n v="110"/>
    <x v="0"/>
    <x v="2"/>
    <n v="64"/>
    <n v="77.66"/>
    <s v="S32_3522"/>
    <x v="12"/>
    <n v="4155551450"/>
    <s v="5677 Strong St."/>
    <s v="San Rafael"/>
    <n v="97562"/>
    <s v="USA"/>
    <s v="Nelson"/>
    <s v="Valarie"/>
    <x v="1"/>
  </r>
  <r>
    <n v="10372"/>
    <n v="48"/>
    <n v="146.49"/>
    <n v="6"/>
    <n v="7031.52"/>
    <x v="178"/>
    <n v="131"/>
    <x v="0"/>
    <x v="1"/>
    <n v="143"/>
    <n v="3.4900000000000091"/>
    <s v="S18_4027"/>
    <x v="8"/>
    <s v="+81 3 3584 0555"/>
    <s v="2-2-8 Roppongi"/>
    <s v="Minato-ku"/>
    <s v="106-0032"/>
    <s v="Japan"/>
    <s v="Shimamura"/>
    <s v="Akiko"/>
    <x v="2"/>
  </r>
  <r>
    <n v="10371"/>
    <n v="48"/>
    <n v="56.55"/>
    <n v="10"/>
    <n v="2714.4"/>
    <x v="14"/>
    <n v="134"/>
    <x v="0"/>
    <x v="2"/>
    <n v="115"/>
    <n v="-58.45"/>
    <s v="S50_1392"/>
    <x v="12"/>
    <n v="4155551450"/>
    <s v="5677 Strong St."/>
    <s v="San Rafael"/>
    <n v="97562"/>
    <s v="USA"/>
    <s v="Nelson"/>
    <s v="Valarie"/>
    <x v="0"/>
  </r>
  <r>
    <n v="10364"/>
    <n v="48"/>
    <n v="48.28"/>
    <n v="1"/>
    <n v="2317.44"/>
    <x v="90"/>
    <n v="151"/>
    <x v="0"/>
    <x v="4"/>
    <n v="40"/>
    <n v="8.2800000000000011"/>
    <s v="S32_2206"/>
    <x v="15"/>
    <s v="91.24.4555"/>
    <s v="12, rue des Bouchers"/>
    <s v="Marseille"/>
    <n v="13008"/>
    <s v="France"/>
    <s v="Lebihan"/>
    <s v="Laurence"/>
    <x v="0"/>
  </r>
  <r>
    <n v="10107"/>
    <n v="48"/>
    <n v="54.68"/>
    <n v="6"/>
    <n v="2624.64"/>
    <x v="141"/>
    <n v="173"/>
    <x v="0"/>
    <x v="1"/>
    <n v="136"/>
    <n v="-81.319999999999993"/>
    <s v="S10_4757"/>
    <x v="75"/>
    <s v="26.47.1555"/>
    <s v="59 rue de l'Abbaye"/>
    <s v="Reims"/>
    <n v="51100"/>
    <s v="France"/>
    <s v="Henriot"/>
    <s v="Paul"/>
    <x v="0"/>
  </r>
  <r>
    <n v="10356"/>
    <n v="48"/>
    <n v="202.5"/>
    <n v="5"/>
    <n v="9720"/>
    <x v="142"/>
    <n v="179"/>
    <x v="0"/>
    <x v="0"/>
    <n v="33"/>
    <n v="169.5"/>
    <s v="S24_1937"/>
    <x v="54"/>
    <s v="+33 1 46 62 7555"/>
    <s v="27 rue du Colonel Pierre Avia"/>
    <s v="Paris"/>
    <n v="75508"/>
    <s v="France"/>
    <s v="Da Cunha"/>
    <s v="Daniel"/>
    <x v="2"/>
  </r>
  <r>
    <n v="10353"/>
    <n v="48"/>
    <n v="68.8"/>
    <n v="4"/>
    <n v="3302.4"/>
    <x v="208"/>
    <n v="184"/>
    <x v="0"/>
    <x v="3"/>
    <n v="118"/>
    <n v="-49.2"/>
    <s v="S700_2834"/>
    <x v="72"/>
    <n v="2035554407"/>
    <s v="2440 Pompton St."/>
    <s v="Glendale"/>
    <n v="97561"/>
    <s v="USA"/>
    <s v="Lewis"/>
    <s v="Dan"/>
    <x v="1"/>
  </r>
  <r>
    <n v="10107"/>
    <n v="48"/>
    <n v="109.02"/>
    <n v="9"/>
    <n v="5232.96"/>
    <x v="161"/>
    <n v="187"/>
    <x v="0"/>
    <x v="2"/>
    <n v="118"/>
    <n v="-8.980000000000004"/>
    <s v="S12_4473"/>
    <x v="42"/>
    <n v="2125557413"/>
    <s v="4092 Furth Circle"/>
    <s v="NYC"/>
    <n v="10022"/>
    <s v="USA"/>
    <s v="Young"/>
    <s v="Jeff"/>
    <x v="1"/>
  </r>
  <r>
    <n v="10349"/>
    <n v="48"/>
    <n v="154.1"/>
    <n v="6"/>
    <n v="7396.8"/>
    <x v="161"/>
    <n v="187"/>
    <x v="0"/>
    <x v="1"/>
    <n v="169"/>
    <n v="-14.900000000000006"/>
    <s v="S18_3232"/>
    <x v="42"/>
    <n v="2125557413"/>
    <s v="4092 Furth Circle"/>
    <s v="NYC"/>
    <n v="10022"/>
    <s v="USA"/>
    <s v="Young"/>
    <s v="Jeff"/>
    <x v="2"/>
  </r>
  <r>
    <n v="10349"/>
    <n v="48"/>
    <n v="47.4"/>
    <n v="4"/>
    <n v="2275.1999999999998"/>
    <x v="161"/>
    <n v="187"/>
    <x v="0"/>
    <x v="1"/>
    <n v="57"/>
    <n v="-9.6000000000000014"/>
    <s v="S24_1444"/>
    <x v="42"/>
    <n v="2125557413"/>
    <s v="4092 Furth Circle"/>
    <s v="NYC"/>
    <n v="10022"/>
    <s v="USA"/>
    <s v="Young"/>
    <s v="Jeff"/>
    <x v="0"/>
  </r>
  <r>
    <n v="10347"/>
    <n v="48"/>
    <n v="100.3"/>
    <n v="9"/>
    <n v="4814.3999999999996"/>
    <x v="91"/>
    <n v="189"/>
    <x v="0"/>
    <x v="0"/>
    <n v="101"/>
    <n v="-0.70000000000000284"/>
    <s v="S18_2949"/>
    <x v="38"/>
    <s v="03 9520 4555"/>
    <s v="636 St Kilda Road"/>
    <s v="Melbourne"/>
    <n v="3004"/>
    <s v="Australia"/>
    <s v="Ferguson"/>
    <s v="Peter"/>
    <x v="1"/>
  </r>
  <r>
    <n v="10342"/>
    <n v="48"/>
    <n v="62.45"/>
    <n v="10"/>
    <n v="2997.6"/>
    <x v="143"/>
    <n v="194"/>
    <x v="0"/>
    <x v="1"/>
    <n v="61"/>
    <n v="1.4500000000000028"/>
    <s v="S24_3371"/>
    <x v="38"/>
    <s v="03 9520 4555"/>
    <s v="636 St Kilda Road"/>
    <s v="Melbourne"/>
    <n v="3004"/>
    <s v="Australia"/>
    <s v="Ferguson"/>
    <s v="Peter"/>
    <x v="0"/>
  </r>
  <r>
    <n v="10336"/>
    <n v="48"/>
    <n v="120.38"/>
    <n v="12"/>
    <n v="5778.24"/>
    <x v="94"/>
    <n v="198"/>
    <x v="0"/>
    <x v="0"/>
    <n v="136"/>
    <n v="-15.620000000000005"/>
    <s v="S18_3140"/>
    <x v="58"/>
    <s v="(1) 42.34.2555"/>
    <s v="265, boulevard Charonne"/>
    <s v="Paris"/>
    <n v="75012"/>
    <s v="France"/>
    <s v="Bertrand"/>
    <s v="Marie"/>
    <x v="1"/>
  </r>
  <r>
    <n v="10328"/>
    <n v="48"/>
    <n v="58.92"/>
    <n v="1"/>
    <n v="2828.16"/>
    <x v="25"/>
    <n v="206"/>
    <x v="0"/>
    <x v="3"/>
    <n v="68"/>
    <n v="-9.0799999999999983"/>
    <s v="S24_2841"/>
    <x v="20"/>
    <s v="035-640555"/>
    <s v="Via Ludovico il Moro 22"/>
    <s v="Bergamo"/>
    <n v="24100"/>
    <s v="Italy"/>
    <s v="Rovelli"/>
    <s v="Giovanni"/>
    <x v="0"/>
  </r>
  <r>
    <n v="10324"/>
    <n v="48"/>
    <n v="171.03"/>
    <n v="4"/>
    <n v="8209.44"/>
    <x v="28"/>
    <n v="213"/>
    <x v="0"/>
    <x v="2"/>
    <n v="64"/>
    <n v="107.03"/>
    <s v="S32_3522"/>
    <x v="22"/>
    <n v="2125551500"/>
    <s v="2678 Kingston Rd."/>
    <s v="NYC"/>
    <n v="10022"/>
    <s v="USA"/>
    <s v="Frick"/>
    <s v="Michael"/>
    <x v="2"/>
  </r>
  <r>
    <n v="10322"/>
    <n v="48"/>
    <n v="47.04"/>
    <n v="7"/>
    <n v="2257.92"/>
    <x v="29"/>
    <n v="214"/>
    <x v="0"/>
    <x v="0"/>
    <n v="104"/>
    <n v="-56.96"/>
    <s v="S18_3136"/>
    <x v="23"/>
    <n v="6035558647"/>
    <s v="2304 Long Airport Avenue"/>
    <s v="Nashua"/>
    <n v="62005"/>
    <s v="USA"/>
    <s v="Young"/>
    <s v="Valarie"/>
    <x v="0"/>
  </r>
  <r>
    <n v="10321"/>
    <n v="48"/>
    <n v="42.26"/>
    <n v="5"/>
    <n v="2028.48"/>
    <x v="29"/>
    <n v="214"/>
    <x v="0"/>
    <x v="1"/>
    <n v="50"/>
    <n v="-7.740000000000002"/>
    <s v="S24_1628"/>
    <x v="55"/>
    <n v="5085552555"/>
    <s v="1785 First Street"/>
    <s v="New Bedford"/>
    <n v="50553"/>
    <s v="USA"/>
    <s v="Benitez"/>
    <s v="Violeta"/>
    <x v="0"/>
  </r>
  <r>
    <n v="10318"/>
    <n v="48"/>
    <n v="134.11000000000001"/>
    <n v="2"/>
    <n v="6437.28"/>
    <x v="196"/>
    <n v="216"/>
    <x v="0"/>
    <x v="4"/>
    <n v="112"/>
    <n v="22.110000000000014"/>
    <s v="S24_1578"/>
    <x v="31"/>
    <n v="2155551555"/>
    <s v="7586 Pompton St."/>
    <s v="Allentown"/>
    <n v="70267"/>
    <s v="USA"/>
    <s v="Yu"/>
    <s v="Kyung"/>
    <x v="1"/>
  </r>
  <r>
    <n v="10107"/>
    <n v="48"/>
    <n v="52.36"/>
    <n v="8"/>
    <n v="2513.2800000000002"/>
    <x v="95"/>
    <n v="217"/>
    <x v="0"/>
    <x v="1"/>
    <n v="207"/>
    <n v="-154.63999999999999"/>
    <s v="S12_1108"/>
    <x v="40"/>
    <s v="(91) 555 22 82"/>
    <s v="C/ Araquil, 67"/>
    <s v="Madrid"/>
    <n v="28023"/>
    <s v="Spain"/>
    <s v="Sommer"/>
    <s v="MartÂ¡n"/>
    <x v="0"/>
  </r>
  <r>
    <n v="10316"/>
    <n v="48"/>
    <n v="74.45"/>
    <n v="18"/>
    <n v="3573.6"/>
    <x v="95"/>
    <n v="217"/>
    <x v="0"/>
    <x v="5"/>
    <n v="72"/>
    <n v="2.4500000000000028"/>
    <s v="S700_2610"/>
    <x v="59"/>
    <s v="(198) 555-8888"/>
    <s v="Garden House Crowther Way"/>
    <s v="Cowes"/>
    <s v="PO31 7PJ"/>
    <s v="UK"/>
    <s v="Bennett"/>
    <s v="Helen"/>
    <x v="1"/>
  </r>
  <r>
    <n v="10316"/>
    <n v="48"/>
    <n v="75.2"/>
    <n v="5"/>
    <n v="3609.6"/>
    <x v="95"/>
    <n v="217"/>
    <x v="0"/>
    <x v="3"/>
    <n v="80"/>
    <n v="-4.7999999999999972"/>
    <s v="S700_3167"/>
    <x v="59"/>
    <s v="(198) 555-8888"/>
    <s v="Garden House Crowther Way"/>
    <s v="Cowes"/>
    <s v="PO31 7PJ"/>
    <s v="UK"/>
    <s v="Bennett"/>
    <s v="Helen"/>
    <x v="1"/>
  </r>
  <r>
    <n v="10107"/>
    <n v="48"/>
    <n v="242.16"/>
    <n v="3"/>
    <n v="11623.7"/>
    <x v="162"/>
    <n v="228"/>
    <x v="0"/>
    <x v="1"/>
    <n v="214"/>
    <n v="28.159999999999997"/>
    <s v="S10_1949"/>
    <x v="12"/>
    <n v="4155551450"/>
    <s v="5677 Strong St."/>
    <s v="San Rafael"/>
    <n v="97562"/>
    <s v="USA"/>
    <s v="Nelson"/>
    <s v="Valarie"/>
    <x v="2"/>
  </r>
  <r>
    <n v="10312"/>
    <n v="48"/>
    <n v="168.3"/>
    <n v="17"/>
    <n v="8078.4"/>
    <x v="162"/>
    <n v="228"/>
    <x v="0"/>
    <x v="0"/>
    <n v="170"/>
    <n v="-1.6999999999999886"/>
    <s v="S18_1749"/>
    <x v="12"/>
    <n v="4155551450"/>
    <s v="5677 Strong St."/>
    <s v="San Rafael"/>
    <n v="97562"/>
    <s v="USA"/>
    <s v="Nelson"/>
    <s v="Valarie"/>
    <x v="2"/>
  </r>
  <r>
    <n v="10310"/>
    <n v="48"/>
    <n v="186.27"/>
    <n v="3"/>
    <n v="8940.9599999999991"/>
    <x v="31"/>
    <n v="233"/>
    <x v="0"/>
    <x v="1"/>
    <n v="169"/>
    <n v="17.27000000000001"/>
    <s v="S18_3232"/>
    <x v="25"/>
    <s v="0221-5554327"/>
    <s v="Mehrheimerstr. 369"/>
    <s v="Koln"/>
    <n v="50739"/>
    <s v="Germany"/>
    <s v="Pfalzheim"/>
    <s v="Henriette"/>
    <x v="2"/>
  </r>
  <r>
    <n v="10307"/>
    <n v="48"/>
    <n v="86.81"/>
    <n v="6"/>
    <n v="4166.88"/>
    <x v="33"/>
    <n v="235"/>
    <x v="0"/>
    <x v="0"/>
    <n v="105"/>
    <n v="-18.189999999999998"/>
    <s v="S18_3856"/>
    <x v="69"/>
    <n v="2155554695"/>
    <s v="782 First Street"/>
    <s v="Philadelphia"/>
    <n v="71270"/>
    <s v="USA"/>
    <s v="Cervantes"/>
    <s v="Francisca"/>
    <x v="1"/>
  </r>
  <r>
    <n v="10305"/>
    <n v="48"/>
    <n v="31.47"/>
    <n v="6"/>
    <n v="1510.56"/>
    <x v="145"/>
    <n v="236"/>
    <x v="0"/>
    <x v="1"/>
    <n v="35"/>
    <n v="-3.5300000000000011"/>
    <s v="S24_2840"/>
    <x v="29"/>
    <n v="6175558555"/>
    <s v="39323 Spinnaker Dr."/>
    <s v="Cambridge"/>
    <n v="51247"/>
    <s v="USA"/>
    <s v="Hernandez"/>
    <s v="Marta"/>
    <x v="0"/>
  </r>
  <r>
    <n v="10291"/>
    <n v="48"/>
    <n v="110.18"/>
    <n v="5"/>
    <n v="5288.64"/>
    <x v="98"/>
    <n v="272"/>
    <x v="0"/>
    <x v="2"/>
    <n v="121"/>
    <n v="-10.819999999999993"/>
    <s v="S18_4600"/>
    <x v="47"/>
    <s v="0695-34 6555"/>
    <s v="?kergatan 24"/>
    <s v="Boras"/>
    <s v="S-844 67"/>
    <s v="Sweden"/>
    <s v="Larsson"/>
    <s v="Maria"/>
    <x v="1"/>
  </r>
  <r>
    <n v="10291"/>
    <n v="48"/>
    <n v="112.46"/>
    <n v="1"/>
    <n v="5398.08"/>
    <x v="98"/>
    <n v="272"/>
    <x v="0"/>
    <x v="2"/>
    <n v="127"/>
    <n v="-14.540000000000006"/>
    <s v="S24_2300"/>
    <x v="47"/>
    <s v="0695-34 6555"/>
    <s v="?kergatan 24"/>
    <s v="Boras"/>
    <s v="S-844 67"/>
    <s v="Sweden"/>
    <s v="Larsson"/>
    <s v="Maria"/>
    <x v="1"/>
  </r>
  <r>
    <n v="10288"/>
    <n v="48"/>
    <n v="136.22999999999999"/>
    <n v="8"/>
    <n v="6539.04"/>
    <x v="35"/>
    <n v="279"/>
    <x v="0"/>
    <x v="1"/>
    <n v="117"/>
    <n v="19.22999999999999"/>
    <s v="S24_2887"/>
    <x v="0"/>
    <s v="+65 224 1555"/>
    <s v="Village Close - 106 Linden Road Sandown"/>
    <s v="Singapore"/>
    <n v="69045"/>
    <s v="Singapore"/>
    <s v="Victorino"/>
    <s v="Wendy"/>
    <x v="1"/>
  </r>
  <r>
    <n v="10281"/>
    <n v="48"/>
    <n v="120.28"/>
    <n v="4"/>
    <n v="5773.44"/>
    <x v="39"/>
    <n v="291"/>
    <x v="0"/>
    <x v="2"/>
    <n v="122"/>
    <n v="-1.7199999999999989"/>
    <s v="S18_2319"/>
    <x v="31"/>
    <n v="2155551555"/>
    <s v="7586 Pompton St."/>
    <s v="Allentown"/>
    <n v="70267"/>
    <s v="USA"/>
    <s v="Yu"/>
    <s v="Kyung"/>
    <x v="1"/>
  </r>
  <r>
    <n v="10279"/>
    <n v="48"/>
    <n v="116.27"/>
    <n v="2"/>
    <n v="5580.96"/>
    <x v="198"/>
    <n v="301"/>
    <x v="0"/>
    <x v="1"/>
    <n v="117"/>
    <n v="-0.73000000000000398"/>
    <s v="S24_2887"/>
    <x v="11"/>
    <s v="(91) 555 94 44"/>
    <s v="C/ Moralzarzal, 86"/>
    <s v="Madrid"/>
    <n v="28034"/>
    <s v="Spain"/>
    <s v="Freyre"/>
    <s v="Diego"/>
    <x v="1"/>
  </r>
  <r>
    <n v="10279"/>
    <n v="48"/>
    <n v="128.5"/>
    <n v="6"/>
    <n v="6168"/>
    <x v="198"/>
    <n v="301"/>
    <x v="0"/>
    <x v="1"/>
    <n v="107"/>
    <n v="21.5"/>
    <s v="S24_3432"/>
    <x v="11"/>
    <s v="(91) 555 94 44"/>
    <s v="C/ Moralzarzal, 86"/>
    <s v="Madrid"/>
    <n v="28034"/>
    <s v="Spain"/>
    <s v="Freyre"/>
    <s v="Diego"/>
    <x v="1"/>
  </r>
  <r>
    <n v="10276"/>
    <n v="48"/>
    <n v="119.04"/>
    <n v="8"/>
    <n v="5713.92"/>
    <x v="41"/>
    <n v="308"/>
    <x v="0"/>
    <x v="1"/>
    <n v="148"/>
    <n v="-28.959999999999994"/>
    <s v="S18_4721"/>
    <x v="33"/>
    <n v="6175557555"/>
    <s v="7635 Spinnaker Dr."/>
    <s v="Brickhaven"/>
    <n v="58339"/>
    <s v="USA"/>
    <s v="Barajas"/>
    <s v="Miguel"/>
    <x v="1"/>
  </r>
  <r>
    <n v="10276"/>
    <n v="48"/>
    <n v="75.180000000000007"/>
    <n v="7"/>
    <n v="3608.64"/>
    <x v="41"/>
    <n v="308"/>
    <x v="0"/>
    <x v="1"/>
    <n v="80"/>
    <n v="-4.8199999999999932"/>
    <s v="S24_4620"/>
    <x v="33"/>
    <n v="6175557555"/>
    <s v="7635 Spinnaker Dr."/>
    <s v="Brickhaven"/>
    <n v="58339"/>
    <s v="USA"/>
    <s v="Barajas"/>
    <s v="Miguel"/>
    <x v="1"/>
  </r>
  <r>
    <n v="10275"/>
    <n v="48"/>
    <n v="132.88999999999999"/>
    <n v="8"/>
    <n v="6378.72"/>
    <x v="100"/>
    <n v="318"/>
    <x v="0"/>
    <x v="3"/>
    <n v="118"/>
    <n v="14.889999999999986"/>
    <s v="S700_2834"/>
    <x v="4"/>
    <s v="40.67.8555"/>
    <s v="67, rue des Cinquante Otages"/>
    <s v="Nantes"/>
    <n v="44000"/>
    <s v="France"/>
    <s v="Labrune"/>
    <s v="Janine"/>
    <x v="1"/>
  </r>
  <r>
    <n v="10273"/>
    <n v="48"/>
    <n v="83.02"/>
    <n v="3"/>
    <n v="3984.96"/>
    <x v="101"/>
    <n v="320"/>
    <x v="0"/>
    <x v="0"/>
    <n v="83"/>
    <n v="1.9999999999996021E-2"/>
    <s v="S24_3816"/>
    <x v="2"/>
    <s v="(02) 5554 67"/>
    <s v="Rue Joseph-Bens 532"/>
    <s v="Bruxelles"/>
    <s v="B-1180"/>
    <s v="Belgium"/>
    <s v="Dewey"/>
    <s v="Catherine"/>
    <x v="1"/>
  </r>
  <r>
    <n v="10269"/>
    <n v="48"/>
    <n v="97.39"/>
    <n v="2"/>
    <n v="4674.72"/>
    <x v="227"/>
    <n v="325"/>
    <x v="0"/>
    <x v="0"/>
    <n v="97"/>
    <n v="0.39000000000000057"/>
    <s v="S24_4258"/>
    <x v="3"/>
    <s v="6562-9555"/>
    <s v="Geislweg 14"/>
    <s v="Salzburg"/>
    <n v="5020"/>
    <s v="Austria"/>
    <s v="Pipps"/>
    <s v="Georg"/>
    <x v="1"/>
  </r>
  <r>
    <n v="10264"/>
    <n v="48"/>
    <n v="54.71"/>
    <n v="3"/>
    <n v="2626.08"/>
    <x v="44"/>
    <n v="341"/>
    <x v="0"/>
    <x v="4"/>
    <n v="62"/>
    <n v="-7.2899999999999991"/>
    <s v="S18_3782"/>
    <x v="9"/>
    <n v="6175559555"/>
    <s v="8616 Spinnaker Dr."/>
    <s v="Boston"/>
    <n v="51003"/>
    <s v="USA"/>
    <s v="Yoshido"/>
    <s v="Juri"/>
    <x v="0"/>
  </r>
  <r>
    <n v="10107"/>
    <n v="48"/>
    <n v="134.05000000000001"/>
    <n v="1"/>
    <n v="6434.4"/>
    <x v="183"/>
    <n v="343"/>
    <x v="0"/>
    <x v="4"/>
    <n v="150"/>
    <n v="-15.949999999999989"/>
    <s v="S12_2823"/>
    <x v="74"/>
    <n v="2035552570"/>
    <s v="25593 South Bay Ln."/>
    <s v="Bridgewater"/>
    <n v="97562"/>
    <s v="USA"/>
    <s v="King"/>
    <s v="Julie"/>
    <x v="1"/>
  </r>
  <r>
    <n v="10262"/>
    <n v="48"/>
    <n v="61.42"/>
    <n v="8"/>
    <n v="2948.16"/>
    <x v="103"/>
    <n v="347"/>
    <x v="5"/>
    <x v="3"/>
    <n v="68"/>
    <n v="-6.5799999999999983"/>
    <s v="S24_3949"/>
    <x v="11"/>
    <s v="(91) 555 94 44"/>
    <s v="C/ Moralzarzal, 86"/>
    <s v="Madrid"/>
    <n v="28034"/>
    <s v="Spain"/>
    <s v="Freyre"/>
    <s v="Diego"/>
    <x v="0"/>
  </r>
  <r>
    <n v="10252"/>
    <n v="48"/>
    <n v="72.41"/>
    <n v="7"/>
    <n v="3475.68"/>
    <x v="47"/>
    <n v="376"/>
    <x v="0"/>
    <x v="4"/>
    <n v="81"/>
    <n v="-8.5900000000000034"/>
    <s v="S50_4713"/>
    <x v="35"/>
    <s v="(1) 47.55.6555"/>
    <s v="25, rue Lauriston"/>
    <s v="Paris"/>
    <n v="75016"/>
    <s v="France"/>
    <s v="Perrier"/>
    <s v="Dominique"/>
    <x v="1"/>
  </r>
  <r>
    <n v="10248"/>
    <n v="48"/>
    <n v="145.01"/>
    <n v="10"/>
    <n v="6960.48"/>
    <x v="49"/>
    <n v="395"/>
    <x v="5"/>
    <x v="5"/>
    <n v="122"/>
    <n v="23.009999999999991"/>
    <s v="S24_2011"/>
    <x v="19"/>
    <n v="2125557818"/>
    <s v="897 Long Airport Avenue"/>
    <s v="NYC"/>
    <n v="10022"/>
    <s v="USA"/>
    <s v="Yu"/>
    <s v="Kwai"/>
    <x v="1"/>
  </r>
  <r>
    <n v="10247"/>
    <n v="48"/>
    <n v="140.75"/>
    <n v="5"/>
    <n v="6756"/>
    <x v="147"/>
    <n v="397"/>
    <x v="0"/>
    <x v="1"/>
    <n v="143"/>
    <n v="-2.25"/>
    <s v="S18_4027"/>
    <x v="53"/>
    <s v="+358 9 8045 555"/>
    <s v="Software Engineering Center, SEC Oy"/>
    <s v="Espoo"/>
    <s v="FIN-02271"/>
    <s v="Finland"/>
    <s v="Suominen"/>
    <s v="Kalle"/>
    <x v="1"/>
  </r>
  <r>
    <n v="10232"/>
    <n v="48"/>
    <n v="95.8"/>
    <n v="8"/>
    <n v="4598.3999999999996"/>
    <x v="149"/>
    <n v="441"/>
    <x v="0"/>
    <x v="6"/>
    <n v="100"/>
    <n v="-4.2000000000000028"/>
    <s v="S18_3259"/>
    <x v="59"/>
    <s v="(198) 555-8888"/>
    <s v="Garden House Crowther Way"/>
    <s v="Cowes"/>
    <s v="PO31 7PJ"/>
    <s v="UK"/>
    <s v="Bennett"/>
    <s v="Helen"/>
    <x v="1"/>
  </r>
  <r>
    <n v="10232"/>
    <n v="48"/>
    <n v="96.16"/>
    <n v="1"/>
    <n v="4615.68"/>
    <x v="149"/>
    <n v="441"/>
    <x v="0"/>
    <x v="5"/>
    <n v="100"/>
    <n v="-3.8400000000000034"/>
    <s v="S700_3505"/>
    <x v="59"/>
    <s v="(198) 555-8888"/>
    <s v="Garden House Crowther Way"/>
    <s v="Cowes"/>
    <s v="PO31 7PJ"/>
    <s v="UK"/>
    <s v="Bennett"/>
    <s v="Helen"/>
    <x v="1"/>
  </r>
  <r>
    <n v="10229"/>
    <n v="48"/>
    <n v="118.84"/>
    <n v="6"/>
    <n v="5704.32"/>
    <x v="150"/>
    <n v="450"/>
    <x v="0"/>
    <x v="2"/>
    <n v="127"/>
    <n v="-8.1599999999999966"/>
    <s v="S24_2300"/>
    <x v="12"/>
    <n v="4155551450"/>
    <s v="5677 Strong St."/>
    <s v="San Rafael"/>
    <n v="97562"/>
    <s v="USA"/>
    <s v="Nelson"/>
    <s v="Valarie"/>
    <x v="1"/>
  </r>
  <r>
    <n v="10226"/>
    <n v="48"/>
    <n v="92.09"/>
    <n v="2"/>
    <n v="4420.32"/>
    <x v="106"/>
    <n v="466"/>
    <x v="0"/>
    <x v="1"/>
    <n v="107"/>
    <n v="-14.909999999999997"/>
    <s v="S24_3432"/>
    <x v="66"/>
    <n v="7605558146"/>
    <s v="361 Furth Circle"/>
    <s v="San Diego"/>
    <n v="91217"/>
    <s v="USA"/>
    <s v="Thompson"/>
    <s v="Valarie"/>
    <x v="1"/>
  </r>
  <r>
    <n v="10222"/>
    <n v="48"/>
    <n v="56.64"/>
    <n v="3"/>
    <n v="2718.72"/>
    <x v="201"/>
    <n v="473"/>
    <x v="0"/>
    <x v="3"/>
    <n v="68"/>
    <n v="-11.36"/>
    <s v="S24_3949"/>
    <x v="66"/>
    <n v="7605558146"/>
    <s v="361 Furth Circle"/>
    <s v="San Diego"/>
    <n v="91217"/>
    <s v="USA"/>
    <s v="Thompson"/>
    <s v="Valarie"/>
    <x v="0"/>
  </r>
  <r>
    <n v="10107"/>
    <n v="48"/>
    <n v="101.91"/>
    <n v="2"/>
    <n v="4891.68"/>
    <x v="108"/>
    <n v="482"/>
    <x v="0"/>
    <x v="2"/>
    <n v="118"/>
    <n v="-16.090000000000003"/>
    <s v="S12_4473"/>
    <x v="50"/>
    <n v="4155554312"/>
    <s v="2793 Furth Circle"/>
    <s v="Brisbane"/>
    <n v="94217"/>
    <s v="USA"/>
    <s v="Taylor"/>
    <s v="Sue"/>
    <x v="1"/>
  </r>
  <r>
    <n v="10107"/>
    <n v="48"/>
    <n v="146.26"/>
    <n v="4"/>
    <n v="7020.48"/>
    <x v="109"/>
    <n v="488"/>
    <x v="0"/>
    <x v="1"/>
    <n v="147"/>
    <n v="-0.74000000000000909"/>
    <s v="S10_4962"/>
    <x v="0"/>
    <s v="+65 224 1555"/>
    <s v="Village Close - 106 Linden Road Sandown"/>
    <s v="Singapore"/>
    <n v="69045"/>
    <s v="Singapore"/>
    <s v="Victorino"/>
    <s v="Wendy"/>
    <x v="2"/>
  </r>
  <r>
    <n v="10211"/>
    <n v="48"/>
    <n v="48.98"/>
    <n v="1"/>
    <n v="2351.04"/>
    <x v="110"/>
    <n v="507"/>
    <x v="0"/>
    <x v="1"/>
    <n v="61"/>
    <n v="-12.020000000000003"/>
    <s v="S24_3371"/>
    <x v="35"/>
    <s v="(1) 47.55.6555"/>
    <s v="25, rue Lauriston"/>
    <s v="Paris"/>
    <n v="75016"/>
    <s v="France"/>
    <s v="Perrier"/>
    <s v="Dominique"/>
    <x v="0"/>
  </r>
  <r>
    <n v="10208"/>
    <n v="48"/>
    <n v="116.97"/>
    <n v="11"/>
    <n v="5614.56"/>
    <x v="58"/>
    <n v="520"/>
    <x v="0"/>
    <x v="6"/>
    <n v="100"/>
    <n v="16.97"/>
    <s v="S18_3259"/>
    <x v="41"/>
    <s v="78.32.5555"/>
    <s v="2, rue du Commerce"/>
    <s v="Lyon"/>
    <n v="69004"/>
    <s v="France"/>
    <s v="Saveley"/>
    <s v="Mary"/>
    <x v="1"/>
  </r>
  <r>
    <n v="10205"/>
    <n v="48"/>
    <n v="63.61"/>
    <n v="1"/>
    <n v="3053.28"/>
    <x v="187"/>
    <n v="550"/>
    <x v="0"/>
    <x v="0"/>
    <n v="53"/>
    <n v="10.61"/>
    <s v="S18_1367"/>
    <x v="11"/>
    <s v="(91) 555 94 44"/>
    <s v="C/ Moralzarzal, 86"/>
    <s v="Madrid"/>
    <n v="28034"/>
    <s v="Spain"/>
    <s v="Freyre"/>
    <s v="Diego"/>
    <x v="1"/>
  </r>
  <r>
    <n v="10203"/>
    <n v="48"/>
    <n v="172.73"/>
    <n v="1"/>
    <n v="8291.0400000000009"/>
    <x v="59"/>
    <n v="551"/>
    <x v="0"/>
    <x v="1"/>
    <n v="169"/>
    <n v="3.7299999999999898"/>
    <s v="S18_3232"/>
    <x v="11"/>
    <s v="(91) 555 94 44"/>
    <s v="C/ Moralzarzal, 86"/>
    <s v="Madrid"/>
    <n v="28034"/>
    <s v="Spain"/>
    <s v="Freyre"/>
    <s v="Diego"/>
    <x v="2"/>
  </r>
  <r>
    <n v="10204"/>
    <n v="48"/>
    <n v="91.02"/>
    <n v="11"/>
    <n v="4368.96"/>
    <x v="59"/>
    <n v="551"/>
    <x v="0"/>
    <x v="1"/>
    <n v="107"/>
    <n v="-15.980000000000004"/>
    <s v="S24_3432"/>
    <x v="42"/>
    <n v="2125557413"/>
    <s v="4092 Furth Circle"/>
    <s v="NYC"/>
    <n v="10022"/>
    <s v="USA"/>
    <s v="Young"/>
    <s v="Jeff"/>
    <x v="1"/>
  </r>
  <r>
    <n v="10199"/>
    <n v="48"/>
    <n v="83.12"/>
    <n v="2"/>
    <n v="3989.76"/>
    <x v="220"/>
    <n v="552"/>
    <x v="0"/>
    <x v="3"/>
    <n v="91"/>
    <n v="-7.8799999999999955"/>
    <s v="S700_1691"/>
    <x v="87"/>
    <n v="3105553722"/>
    <s v="3675 Furth Circle"/>
    <s v="Burbank"/>
    <n v="94019"/>
    <s v="USA"/>
    <s v="Thompson"/>
    <s v="Steve"/>
    <x v="1"/>
  </r>
  <r>
    <n v="10198"/>
    <n v="48"/>
    <n v="67.819999999999993"/>
    <n v="5"/>
    <n v="3255.36"/>
    <x v="211"/>
    <n v="556"/>
    <x v="0"/>
    <x v="3"/>
    <n v="68"/>
    <n v="-0.18000000000000682"/>
    <s v="S24_2841"/>
    <x v="86"/>
    <s v="+63 2 555 3587"/>
    <s v="15 McCallum Street - NatWest Center #13-03"/>
    <s v="Makati City"/>
    <s v="1227 MM"/>
    <s v="Philippines"/>
    <s v="Cruz"/>
    <s v="Arnold"/>
    <x v="1"/>
  </r>
  <r>
    <n v="10191"/>
    <n v="48"/>
    <n v="60.01"/>
    <n v="2"/>
    <n v="2880.48"/>
    <x v="114"/>
    <n v="563"/>
    <x v="0"/>
    <x v="1"/>
    <n v="61"/>
    <n v="-0.99000000000000199"/>
    <s v="S24_3371"/>
    <x v="25"/>
    <s v="0221-5554327"/>
    <s v="Mehrheimerstr. 369"/>
    <s v="Koln"/>
    <n v="50739"/>
    <s v="Germany"/>
    <s v="Pfalzheim"/>
    <s v="Henriette"/>
    <x v="0"/>
  </r>
  <r>
    <n v="10107"/>
    <n v="48"/>
    <n v="114.84"/>
    <n v="1"/>
    <n v="5512.32"/>
    <x v="192"/>
    <n v="565"/>
    <x v="0"/>
    <x v="4"/>
    <n v="95"/>
    <n v="19.840000000000003"/>
    <s v="S10_1678"/>
    <x v="44"/>
    <s v="+47 2267 3215"/>
    <s v="Drammen 121, PR 744 Sentrum"/>
    <s v="Bergen"/>
    <s v="N 5804"/>
    <s v="Norway"/>
    <s v="Oeztan"/>
    <s v="Veysel"/>
    <x v="1"/>
  </r>
  <r>
    <n v="10184"/>
    <n v="48"/>
    <n v="50.95"/>
    <n v="1"/>
    <n v="2445.6"/>
    <x v="61"/>
    <n v="569"/>
    <x v="0"/>
    <x v="6"/>
    <n v="62"/>
    <n v="-11.049999999999997"/>
    <s v="S32_3207"/>
    <x v="83"/>
    <s v="(95) 555 82 82"/>
    <s v="C/ Romero, 33"/>
    <s v="Sevilla"/>
    <n v="41101"/>
    <s v="Spain"/>
    <s v="Roel"/>
    <s v="Jose Pedro"/>
    <x v="0"/>
  </r>
  <r>
    <n v="10180"/>
    <n v="48"/>
    <n v="111.57"/>
    <n v="10"/>
    <n v="5355.36"/>
    <x v="116"/>
    <n v="572"/>
    <x v="0"/>
    <x v="4"/>
    <n v="112"/>
    <n v="-0.43000000000000682"/>
    <s v="S24_1578"/>
    <x v="70"/>
    <s v="20.16.1555"/>
    <s v="184, chausse de Tournai"/>
    <s v="Lille"/>
    <n v="59000"/>
    <s v="France"/>
    <s v="Rance"/>
    <s v="Martine"/>
    <x v="1"/>
  </r>
  <r>
    <n v="10178"/>
    <n v="48"/>
    <n v="112.22"/>
    <n v="9"/>
    <n v="5386.56"/>
    <x v="117"/>
    <n v="575"/>
    <x v="0"/>
    <x v="0"/>
    <n v="105"/>
    <n v="7.2199999999999989"/>
    <s v="S18_3856"/>
    <x v="71"/>
    <s v="61.77.6555"/>
    <s v="1 rue Alsace-Lorraine"/>
    <s v="Toulouse"/>
    <n v="31000"/>
    <s v="France"/>
    <s v="Roulet"/>
    <s v="Annette"/>
    <x v="1"/>
  </r>
  <r>
    <n v="10107"/>
    <n v="48"/>
    <n v="93.34"/>
    <n v="3"/>
    <n v="4480.32"/>
    <x v="63"/>
    <n v="577"/>
    <x v="0"/>
    <x v="2"/>
    <n v="116"/>
    <n v="-22.659999999999997"/>
    <s v="S18_1097"/>
    <x v="76"/>
    <s v="61-7-3844-6555"/>
    <s v="31 Duncan St. West End"/>
    <s v="South Brisbane"/>
    <n v="4101"/>
    <s v="Australia"/>
    <s v="Calaghan"/>
    <s v="Tony"/>
    <x v="1"/>
  </r>
  <r>
    <n v="10175"/>
    <n v="48"/>
    <n v="122.73"/>
    <n v="4"/>
    <n v="5891.04"/>
    <x v="63"/>
    <n v="577"/>
    <x v="0"/>
    <x v="2"/>
    <n v="122"/>
    <n v="0.73000000000000398"/>
    <s v="S18_2319"/>
    <x v="14"/>
    <s v="(171) 555-0297"/>
    <s v="35 King George"/>
    <s v="London"/>
    <s v="WX3 6FW"/>
    <s v="UK"/>
    <s v="Brown"/>
    <s v="Ann"/>
    <x v="1"/>
  </r>
  <r>
    <n v="10173"/>
    <n v="48"/>
    <n v="44.21"/>
    <n v="5"/>
    <n v="2122.08"/>
    <x v="118"/>
    <n v="578"/>
    <x v="0"/>
    <x v="0"/>
    <n v="53"/>
    <n v="-8.7899999999999991"/>
    <s v="S18_1367"/>
    <x v="20"/>
    <s v="035-640555"/>
    <s v="Via Ludovico il Moro 22"/>
    <s v="Bergamo"/>
    <n v="24100"/>
    <s v="Italy"/>
    <s v="Rovelli"/>
    <s v="Giovanni"/>
    <x v="0"/>
  </r>
  <r>
    <n v="10172"/>
    <n v="48"/>
    <n v="114.44"/>
    <n v="8"/>
    <n v="5493.12"/>
    <x v="118"/>
    <n v="578"/>
    <x v="0"/>
    <x v="1"/>
    <n v="141"/>
    <n v="-26.560000000000002"/>
    <s v="S18_3685"/>
    <x v="74"/>
    <n v="2035552570"/>
    <s v="25593 South Bay Ln."/>
    <s v="Bridgewater"/>
    <n v="97562"/>
    <s v="USA"/>
    <s v="King"/>
    <s v="Julie"/>
    <x v="1"/>
  </r>
  <r>
    <n v="10169"/>
    <n v="48"/>
    <n v="80.55"/>
    <n v="10"/>
    <n v="3866.4"/>
    <x v="64"/>
    <n v="579"/>
    <x v="0"/>
    <x v="4"/>
    <n v="81"/>
    <n v="-0.45000000000000284"/>
    <s v="S50_4713"/>
    <x v="13"/>
    <s v="02 9936 8555"/>
    <s v="201 Miller Street"/>
    <s v="North Sydney"/>
    <n v="2060"/>
    <s v="Australia"/>
    <s v="O'Hara"/>
    <s v="Anna"/>
    <x v="1"/>
  </r>
  <r>
    <n v="10168"/>
    <n v="48"/>
    <n v="78.25"/>
    <n v="10"/>
    <n v="3756"/>
    <x v="65"/>
    <n v="586"/>
    <x v="0"/>
    <x v="3"/>
    <n v="72"/>
    <n v="6.25"/>
    <s v="S24_4278"/>
    <x v="46"/>
    <n v="6505556809"/>
    <s v="9408 Furth Circle"/>
    <s v="Burlingame"/>
    <n v="94217"/>
    <s v="USA"/>
    <s v="Hirano"/>
    <s v="Juri"/>
    <x v="1"/>
  </r>
  <r>
    <n v="10168"/>
    <n v="48"/>
    <n v="51.93"/>
    <n v="13"/>
    <n v="2492.64"/>
    <x v="65"/>
    <n v="586"/>
    <x v="0"/>
    <x v="0"/>
    <n v="43"/>
    <n v="8.93"/>
    <s v="S50_1341"/>
    <x v="46"/>
    <n v="6505556809"/>
    <s v="9408 Furth Circle"/>
    <s v="Burlingame"/>
    <n v="94217"/>
    <s v="USA"/>
    <s v="Hirano"/>
    <s v="Juri"/>
    <x v="0"/>
  </r>
  <r>
    <n v="10168"/>
    <n v="48"/>
    <n v="96"/>
    <n v="15"/>
    <n v="4608"/>
    <x v="65"/>
    <n v="586"/>
    <x v="0"/>
    <x v="3"/>
    <n v="80"/>
    <n v="16"/>
    <s v="S700_3167"/>
    <x v="46"/>
    <n v="6505556809"/>
    <s v="9408 Furth Circle"/>
    <s v="Burlingame"/>
    <n v="94217"/>
    <s v="USA"/>
    <s v="Hirano"/>
    <s v="Juri"/>
    <x v="1"/>
  </r>
  <r>
    <n v="10107"/>
    <n v="48"/>
    <n v="142.19999999999999"/>
    <n v="12"/>
    <n v="6825.6"/>
    <x v="188"/>
    <n v="592"/>
    <x v="0"/>
    <x v="2"/>
    <n v="118"/>
    <n v="24.199999999999989"/>
    <s v="S12_4473"/>
    <x v="49"/>
    <s v="+65 221 7555"/>
    <s v="Bronz Sok., Bronz Apt. 3/6 Tesvikiye"/>
    <s v="Singapore"/>
    <n v="79903"/>
    <s v="Singapore"/>
    <s v="Natividad"/>
    <s v="Eric"/>
    <x v="1"/>
  </r>
  <r>
    <n v="10165"/>
    <n v="48"/>
    <n v="45.99"/>
    <n v="14"/>
    <n v="2207.52"/>
    <x v="188"/>
    <n v="592"/>
    <x v="0"/>
    <x v="2"/>
    <n v="54"/>
    <n v="-8.009999999999998"/>
    <s v="S32_2509"/>
    <x v="49"/>
    <s v="+65 221 7555"/>
    <s v="Bronz Sok., Bronz Apt. 3/6 Tesvikiye"/>
    <s v="Singapore"/>
    <n v="79903"/>
    <s v="Singapore"/>
    <s v="Natividad"/>
    <s v="Eric"/>
    <x v="0"/>
  </r>
  <r>
    <n v="10165"/>
    <n v="48"/>
    <n v="94.92"/>
    <n v="10"/>
    <n v="4556.16"/>
    <x v="188"/>
    <n v="592"/>
    <x v="0"/>
    <x v="2"/>
    <n v="115"/>
    <n v="-20.079999999999998"/>
    <s v="S50_1392"/>
    <x v="49"/>
    <s v="+65 221 7555"/>
    <s v="Bronz Sok., Bronz Apt. 3/6 Tesvikiye"/>
    <s v="Singapore"/>
    <n v="79903"/>
    <s v="Singapore"/>
    <s v="Natividad"/>
    <s v="Eric"/>
    <x v="1"/>
  </r>
  <r>
    <n v="10163"/>
    <n v="48"/>
    <n v="69.959999999999994"/>
    <n v="4"/>
    <n v="3358.08"/>
    <x v="120"/>
    <n v="594"/>
    <x v="0"/>
    <x v="0"/>
    <n v="62"/>
    <n v="7.9599999999999937"/>
    <s v="S18_2957"/>
    <x v="57"/>
    <n v="2125558493"/>
    <s v="5905 Pompton St."/>
    <s v="NYC"/>
    <n v="10022"/>
    <s v="USA"/>
    <s v="Hernandez"/>
    <s v="Maria"/>
    <x v="1"/>
  </r>
  <r>
    <n v="10161"/>
    <n v="48"/>
    <n v="128.03"/>
    <n v="11"/>
    <n v="6145.44"/>
    <x v="67"/>
    <n v="597"/>
    <x v="0"/>
    <x v="1"/>
    <n v="142"/>
    <n v="-13.969999999999999"/>
    <s v="S18_1984"/>
    <x v="24"/>
    <s v="86 21 3555"/>
    <s v="Smagsloget 45"/>
    <s v="Aaarhus"/>
    <n v="8200"/>
    <s v="Denmark"/>
    <s v="Ibsen"/>
    <s v="Palle"/>
    <x v="1"/>
  </r>
  <r>
    <n v="10156"/>
    <n v="48"/>
    <n v="103.21"/>
    <n v="2"/>
    <n v="4954.08"/>
    <x v="68"/>
    <n v="606"/>
    <x v="0"/>
    <x v="3"/>
    <n v="91"/>
    <n v="12.209999999999994"/>
    <s v="S700_1691"/>
    <x v="11"/>
    <s v="(91) 555 94 44"/>
    <s v="C/ Moralzarzal, 86"/>
    <s v="Madrid"/>
    <n v="28034"/>
    <s v="Spain"/>
    <s v="Freyre"/>
    <s v="Diego"/>
    <x v="1"/>
  </r>
  <r>
    <n v="10302"/>
    <n v="48"/>
    <n v="74.48"/>
    <n v="6"/>
    <n v="3575.04"/>
    <x v="69"/>
    <n v="608"/>
    <x v="0"/>
    <x v="1"/>
    <n v="85"/>
    <n v="-10.519999999999996"/>
    <s v="S24_3191"/>
    <x v="79"/>
    <s v="(171) 555-2282"/>
    <s v="Berkeley Gardens 12  Brewery"/>
    <s v="Liverpool"/>
    <s v="WX1 6LT"/>
    <s v="UK"/>
    <s v="Devon"/>
    <s v="Elizabeth"/>
    <x v="1"/>
  </r>
  <r>
    <n v="10301"/>
    <n v="48"/>
    <n v="34.36"/>
    <n v="10"/>
    <n v="1649.28"/>
    <x v="153"/>
    <n v="609"/>
    <x v="0"/>
    <x v="1"/>
    <n v="37"/>
    <n v="-2.6400000000000006"/>
    <s v="S24_2972"/>
    <x v="63"/>
    <s v="+47 2212 1555"/>
    <s v="Drammensveien 126 A, PB 744 Sentrum"/>
    <s v="Oslo"/>
    <s v="N 0106"/>
    <s v="Norway"/>
    <s v="Klaeboe"/>
    <s v="Jan"/>
    <x v="0"/>
  </r>
  <r>
    <n v="10107"/>
    <n v="48"/>
    <n v="192.62"/>
    <n v="7"/>
    <n v="9245.76"/>
    <x v="123"/>
    <n v="640"/>
    <x v="0"/>
    <x v="1"/>
    <n v="194"/>
    <n v="-1.3799999999999955"/>
    <s v="S12_1099"/>
    <x v="56"/>
    <n v="6175558555"/>
    <s v="7825 Douglas Av."/>
    <s v="Brickhaven"/>
    <n v="58339"/>
    <s v="USA"/>
    <s v="Nelson"/>
    <s v="Allen"/>
    <x v="2"/>
  </r>
  <r>
    <n v="10107"/>
    <n v="48"/>
    <n v="125.66"/>
    <n v="5"/>
    <n v="6031.68"/>
    <x v="77"/>
    <n v="704"/>
    <x v="0"/>
    <x v="1"/>
    <n v="117"/>
    <n v="8.6599999999999966"/>
    <s v="S12_3380"/>
    <x v="12"/>
    <n v="4155551450"/>
    <s v="5677 Strong St."/>
    <s v="San Rafael"/>
    <n v="97562"/>
    <s v="USA"/>
    <s v="Nelson"/>
    <s v="Valarie"/>
    <x v="1"/>
  </r>
  <r>
    <n v="10135"/>
    <n v="48"/>
    <n v="79.31"/>
    <n v="3"/>
    <n v="3806.88"/>
    <x v="77"/>
    <n v="704"/>
    <x v="0"/>
    <x v="1"/>
    <n v="77"/>
    <n v="2.3100000000000023"/>
    <s v="S18_1889"/>
    <x v="12"/>
    <n v="4155551450"/>
    <s v="5677 Strong St."/>
    <s v="San Rafael"/>
    <n v="97562"/>
    <s v="USA"/>
    <s v="Nelson"/>
    <s v="Valarie"/>
    <x v="1"/>
  </r>
  <r>
    <n v="10114"/>
    <n v="48"/>
    <n v="171.03"/>
    <n v="4"/>
    <n v="8209.44"/>
    <x v="129"/>
    <n v="794"/>
    <x v="0"/>
    <x v="1"/>
    <n v="169"/>
    <n v="2.0300000000000011"/>
    <s v="S18_3232"/>
    <x v="58"/>
    <s v="(1) 42.34.2555"/>
    <s v="265, boulevard Charonne"/>
    <s v="Paris"/>
    <n v="75012"/>
    <s v="France"/>
    <s v="Bertrand"/>
    <s v="Marie"/>
    <x v="2"/>
  </r>
  <r>
    <n v="10110"/>
    <n v="48"/>
    <n v="34.47"/>
    <n v="5"/>
    <n v="1654.56"/>
    <x v="82"/>
    <n v="808"/>
    <x v="0"/>
    <x v="0"/>
    <n v="41"/>
    <n v="-6.5300000000000011"/>
    <s v="S24_3969"/>
    <x v="17"/>
    <s v="(171) 555-1555"/>
    <s v="Fauntleroy Circus"/>
    <s v="Manchester"/>
    <s v="EC2 5NT"/>
    <s v="UK"/>
    <s v="Ashworth"/>
    <s v="Victoria"/>
    <x v="0"/>
  </r>
  <r>
    <n v="10106"/>
    <n v="48"/>
    <n v="61.44"/>
    <n v="10"/>
    <n v="2949.12"/>
    <x v="207"/>
    <n v="840"/>
    <x v="0"/>
    <x v="3"/>
    <n v="74"/>
    <n v="-12.560000000000002"/>
    <s v="S700_4002"/>
    <x v="20"/>
    <s v="035-640555"/>
    <s v="Via Ludovico il Moro 22"/>
    <s v="Bergamo"/>
    <n v="24100"/>
    <s v="Italy"/>
    <s v="Rovelli"/>
    <s v="Giovanni"/>
    <x v="0"/>
  </r>
  <r>
    <n v="10106"/>
    <n v="48"/>
    <n v="52.64"/>
    <n v="15"/>
    <n v="2526.7199999999998"/>
    <x v="207"/>
    <n v="840"/>
    <x v="0"/>
    <x v="3"/>
    <n v="49"/>
    <n v="3.6400000000000006"/>
    <s v="S72_1253"/>
    <x v="20"/>
    <s v="035-640555"/>
    <s v="Via Ludovico il Moro 22"/>
    <s v="Bergamo"/>
    <n v="24100"/>
    <s v="Italy"/>
    <s v="Rovelli"/>
    <s v="Giovanni"/>
    <x v="0"/>
  </r>
  <r>
    <n v="10107"/>
    <n v="49"/>
    <n v="162.63999999999999"/>
    <n v="3"/>
    <n v="7969.36"/>
    <x v="4"/>
    <n v="5"/>
    <x v="2"/>
    <x v="2"/>
    <n v="136"/>
    <n v="26.639999999999986"/>
    <s v="S12_1666"/>
    <x v="11"/>
    <s v="(91) 555 94 44"/>
    <s v="C/ Moralzarzal, 86"/>
    <s v="Madrid"/>
    <n v="28034"/>
    <s v="Spain"/>
    <s v="Freyre"/>
    <s v="Diego"/>
    <x v="2"/>
  </r>
  <r>
    <n v="10425"/>
    <n v="49"/>
    <n v="112.46"/>
    <n v="9"/>
    <n v="5510.54"/>
    <x v="4"/>
    <n v="5"/>
    <x v="2"/>
    <x v="2"/>
    <n v="127"/>
    <n v="-14.540000000000006"/>
    <s v="S24_2300"/>
    <x v="4"/>
    <s v="40.67.8555"/>
    <s v="67, rue des Cinquante Otages"/>
    <s v="Nantes"/>
    <n v="44000"/>
    <s v="France"/>
    <s v="Labrune"/>
    <s v="Janine"/>
    <x v="1"/>
  </r>
  <r>
    <n v="10413"/>
    <n v="49"/>
    <n v="140.75"/>
    <n v="5"/>
    <n v="6896.75"/>
    <x v="131"/>
    <n v="31"/>
    <x v="0"/>
    <x v="1"/>
    <n v="143"/>
    <n v="-2.25"/>
    <s v="S18_4027"/>
    <x v="74"/>
    <n v="2035552570"/>
    <s v="25593 South Bay Ln."/>
    <s v="Bridgewater"/>
    <n v="97562"/>
    <s v="USA"/>
    <s v="King"/>
    <s v="Julie"/>
    <x v="1"/>
  </r>
  <r>
    <n v="10401"/>
    <n v="49"/>
    <n v="101.89"/>
    <n v="1"/>
    <n v="4992.6099999999997"/>
    <x v="5"/>
    <n v="62"/>
    <x v="1"/>
    <x v="4"/>
    <n v="99"/>
    <n v="2.8900000000000006"/>
    <s v="S32_1374"/>
    <x v="5"/>
    <n v="2015559350"/>
    <s v="7476 Moss Rd."/>
    <s v="Newark"/>
    <n v="94019"/>
    <s v="USA"/>
    <s v="Brown"/>
    <s v="William"/>
    <x v="1"/>
  </r>
  <r>
    <n v="10398"/>
    <n v="49"/>
    <n v="36.659999999999997"/>
    <n v="5"/>
    <n v="1796.34"/>
    <x v="132"/>
    <n v="66"/>
    <x v="0"/>
    <x v="0"/>
    <n v="43"/>
    <n v="-6.3400000000000034"/>
    <s v="S50_1341"/>
    <x v="75"/>
    <s v="26.47.1555"/>
    <s v="59 rue de l'Abbaye"/>
    <s v="Reims"/>
    <n v="51100"/>
    <s v="France"/>
    <s v="Henriot"/>
    <s v="Paul"/>
    <x v="0"/>
  </r>
  <r>
    <n v="10396"/>
    <n v="49"/>
    <n v="116.75"/>
    <n v="6"/>
    <n v="5720.75"/>
    <x v="175"/>
    <n v="73"/>
    <x v="0"/>
    <x v="5"/>
    <n v="122"/>
    <n v="-5.25"/>
    <s v="S24_2011"/>
    <x v="12"/>
    <n v="4155551450"/>
    <s v="5677 Strong St."/>
    <s v="San Rafael"/>
    <n v="97562"/>
    <s v="USA"/>
    <s v="Nelson"/>
    <s v="Valarie"/>
    <x v="1"/>
  </r>
  <r>
    <n v="10390"/>
    <n v="49"/>
    <n v="140.06"/>
    <n v="3"/>
    <n v="6862.94"/>
    <x v="135"/>
    <n v="92"/>
    <x v="0"/>
    <x v="1"/>
    <n v="148"/>
    <n v="-7.9399999999999977"/>
    <s v="S18_4721"/>
    <x v="12"/>
    <n v="4155551450"/>
    <s v="5677 Strong St."/>
    <s v="San Rafael"/>
    <n v="97562"/>
    <s v="USA"/>
    <s v="Nelson"/>
    <s v="Valarie"/>
    <x v="1"/>
  </r>
  <r>
    <n v="10389"/>
    <n v="49"/>
    <n v="79.22"/>
    <n v="3"/>
    <n v="3881.78"/>
    <x v="85"/>
    <n v="93"/>
    <x v="0"/>
    <x v="1"/>
    <n v="77"/>
    <n v="2.2199999999999989"/>
    <s v="S18_1889"/>
    <x v="47"/>
    <s v="0695-34 6555"/>
    <s v="?kergatan 24"/>
    <s v="Boras"/>
    <s v="S-844 67"/>
    <s v="Sweden"/>
    <s v="Larsson"/>
    <s v="Maria"/>
    <x v="1"/>
  </r>
  <r>
    <n v="10389"/>
    <n v="49"/>
    <n v="81.400000000000006"/>
    <n v="2"/>
    <n v="3988.6"/>
    <x v="85"/>
    <n v="93"/>
    <x v="0"/>
    <x v="4"/>
    <n v="76"/>
    <n v="5.4000000000000057"/>
    <s v="S24_2000"/>
    <x v="47"/>
    <s v="0695-34 6555"/>
    <s v="?kergatan 24"/>
    <s v="Boras"/>
    <s v="S-844 67"/>
    <s v="Sweden"/>
    <s v="Larsson"/>
    <s v="Maria"/>
    <x v="1"/>
  </r>
  <r>
    <n v="10378"/>
    <n v="49"/>
    <n v="67.14"/>
    <n v="8"/>
    <n v="3289.86"/>
    <x v="136"/>
    <n v="117"/>
    <x v="0"/>
    <x v="1"/>
    <n v="148"/>
    <n v="-80.86"/>
    <s v="S18_4721"/>
    <x v="11"/>
    <s v="(91) 555 94 44"/>
    <s v="C/ Moralzarzal, 86"/>
    <s v="Madrid"/>
    <n v="28034"/>
    <s v="Spain"/>
    <s v="Freyre"/>
    <s v="Diego"/>
    <x v="1"/>
  </r>
  <r>
    <n v="10107"/>
    <n v="49"/>
    <n v="78.92"/>
    <n v="13"/>
    <n v="3867.08"/>
    <x v="13"/>
    <n v="124"/>
    <x v="0"/>
    <x v="4"/>
    <n v="150"/>
    <n v="-71.08"/>
    <s v="S12_2823"/>
    <x v="4"/>
    <s v="40.67.8555"/>
    <s v="67, rue des Cinquante Otages"/>
    <s v="Nantes"/>
    <n v="44000"/>
    <s v="France"/>
    <s v="Labrune"/>
    <s v="Janine"/>
    <x v="1"/>
  </r>
  <r>
    <n v="10375"/>
    <n v="49"/>
    <n v="65.8"/>
    <n v="5"/>
    <n v="3224.2"/>
    <x v="13"/>
    <n v="124"/>
    <x v="0"/>
    <x v="0"/>
    <n v="43"/>
    <n v="22.799999999999997"/>
    <s v="S50_1341"/>
    <x v="4"/>
    <s v="40.67.8555"/>
    <s v="67, rue des Cinquante Otages"/>
    <s v="Nantes"/>
    <n v="44000"/>
    <s v="France"/>
    <s v="Labrune"/>
    <s v="Janine"/>
    <x v="1"/>
  </r>
  <r>
    <n v="10375"/>
    <n v="49"/>
    <n v="110.34"/>
    <n v="8"/>
    <n v="5406.66"/>
    <x v="13"/>
    <n v="124"/>
    <x v="0"/>
    <x v="4"/>
    <n v="81"/>
    <n v="29.340000000000003"/>
    <s v="S50_4713"/>
    <x v="4"/>
    <s v="40.67.8555"/>
    <s v="67, rue des Cinquante Otages"/>
    <s v="Nantes"/>
    <n v="44000"/>
    <s v="France"/>
    <s v="Labrune"/>
    <s v="Janine"/>
    <x v="1"/>
  </r>
  <r>
    <n v="10107"/>
    <n v="49"/>
    <n v="35.71"/>
    <n v="4"/>
    <n v="1749.79"/>
    <x v="14"/>
    <n v="134"/>
    <x v="0"/>
    <x v="2"/>
    <n v="118"/>
    <n v="-82.289999999999992"/>
    <s v="S12_4473"/>
    <x v="12"/>
    <n v="4155551450"/>
    <s v="5677 Strong St."/>
    <s v="San Rafael"/>
    <n v="97562"/>
    <s v="USA"/>
    <s v="Nelson"/>
    <s v="Valarie"/>
    <x v="0"/>
  </r>
  <r>
    <n v="10107"/>
    <n v="49"/>
    <n v="172.86"/>
    <n v="8"/>
    <n v="8470.14"/>
    <x v="15"/>
    <n v="137"/>
    <x v="0"/>
    <x v="2"/>
    <n v="136"/>
    <n v="36.860000000000014"/>
    <s v="S12_1666"/>
    <x v="13"/>
    <s v="02 9936 8555"/>
    <s v="201 Miller Street"/>
    <s v="North Sydney"/>
    <n v="2060"/>
    <s v="Australia"/>
    <s v="O'Hara"/>
    <s v="Anna"/>
    <x v="2"/>
  </r>
  <r>
    <n v="10367"/>
    <n v="49"/>
    <n v="56.3"/>
    <n v="1"/>
    <n v="2758.7"/>
    <x v="89"/>
    <n v="145"/>
    <x v="4"/>
    <x v="1"/>
    <n v="124"/>
    <n v="-67.7"/>
    <s v="S18_1589"/>
    <x v="51"/>
    <n v="6265557265"/>
    <s v="78934 Hillside Dr."/>
    <s v="Pasadena"/>
    <n v="90003"/>
    <s v="USA"/>
    <s v="Young"/>
    <s v="Julie"/>
    <x v="0"/>
  </r>
  <r>
    <n v="10366"/>
    <n v="49"/>
    <n v="125.4"/>
    <n v="2"/>
    <n v="6144.6"/>
    <x v="230"/>
    <n v="147"/>
    <x v="0"/>
    <x v="1"/>
    <n v="132"/>
    <n v="-6.5999999999999943"/>
    <s v="S18_2870"/>
    <x v="52"/>
    <s v="(071) 23 67 2555"/>
    <s v="Boulevard Tirou, 255"/>
    <s v="Charleroi"/>
    <s v="B-6000"/>
    <s v="Belgium"/>
    <s v="Cartrain"/>
    <s v="Pascale"/>
    <x v="1"/>
  </r>
  <r>
    <n v="10361"/>
    <n v="49"/>
    <n v="72.33"/>
    <n v="2"/>
    <n v="3544.17"/>
    <x v="17"/>
    <n v="171"/>
    <x v="0"/>
    <x v="0"/>
    <n v="68"/>
    <n v="4.3299999999999983"/>
    <s v="S32_4289"/>
    <x v="6"/>
    <s v="+61 2 9495 8555"/>
    <s v="Monitor Money Building, 815 Pacific Hwy"/>
    <s v="Chatswood"/>
    <n v="2067"/>
    <s v="Australia"/>
    <s v="Huxley"/>
    <s v="Adrian"/>
    <x v="1"/>
  </r>
  <r>
    <n v="10107"/>
    <n v="49"/>
    <n v="62.09"/>
    <n v="5"/>
    <n v="3042.41"/>
    <x v="141"/>
    <n v="173"/>
    <x v="0"/>
    <x v="1"/>
    <n v="173"/>
    <n v="-110.91"/>
    <s v="S12_3891"/>
    <x v="75"/>
    <s v="26.47.1555"/>
    <s v="59 rue de l'Abbaye"/>
    <s v="Reims"/>
    <n v="51100"/>
    <s v="France"/>
    <s v="Henriot"/>
    <s v="Paul"/>
    <x v="1"/>
  </r>
  <r>
    <n v="10107"/>
    <n v="49"/>
    <n v="121.64"/>
    <n v="8"/>
    <n v="5960.36"/>
    <x v="18"/>
    <n v="178"/>
    <x v="0"/>
    <x v="2"/>
    <n v="136"/>
    <n v="-14.36"/>
    <s v="S12_1666"/>
    <x v="12"/>
    <n v="4155551450"/>
    <s v="5677 Strong St."/>
    <s v="San Rafael"/>
    <n v="97562"/>
    <s v="USA"/>
    <s v="Nelson"/>
    <s v="Valarie"/>
    <x v="1"/>
  </r>
  <r>
    <n v="10107"/>
    <n v="49"/>
    <n v="55.34"/>
    <n v="5"/>
    <n v="2711.66"/>
    <x v="18"/>
    <n v="178"/>
    <x v="0"/>
    <x v="1"/>
    <n v="151"/>
    <n v="-95.66"/>
    <s v="S12_3148"/>
    <x v="11"/>
    <s v="(91) 555 94 44"/>
    <s v="C/ Moralzarzal, 86"/>
    <s v="Madrid"/>
    <n v="28034"/>
    <s v="Spain"/>
    <s v="Freyre"/>
    <s v="Diego"/>
    <x v="0"/>
  </r>
  <r>
    <n v="10357"/>
    <n v="49"/>
    <n v="70.58"/>
    <n v="5"/>
    <n v="3458.42"/>
    <x v="18"/>
    <n v="178"/>
    <x v="0"/>
    <x v="0"/>
    <n v="62"/>
    <n v="8.5799999999999983"/>
    <s v="S18_2957"/>
    <x v="12"/>
    <n v="4155551450"/>
    <s v="5677 Strong St."/>
    <s v="San Rafael"/>
    <n v="97562"/>
    <s v="USA"/>
    <s v="Nelson"/>
    <s v="Valarie"/>
    <x v="1"/>
  </r>
  <r>
    <n v="10352"/>
    <n v="49"/>
    <n v="100.72"/>
    <n v="2"/>
    <n v="4935.28"/>
    <x v="19"/>
    <n v="185"/>
    <x v="0"/>
    <x v="3"/>
    <n v="99"/>
    <n v="1.7199999999999989"/>
    <s v="S700_2466"/>
    <x v="77"/>
    <n v="6175558428"/>
    <s v="16780 Pompton St."/>
    <s v="Brickhaven"/>
    <n v="58339"/>
    <s v="USA"/>
    <s v="Taylor"/>
    <s v="Leslie"/>
    <x v="1"/>
  </r>
  <r>
    <n v="10352"/>
    <n v="49"/>
    <n v="52.64"/>
    <n v="4"/>
    <n v="2579.36"/>
    <x v="19"/>
    <n v="185"/>
    <x v="0"/>
    <x v="3"/>
    <n v="49"/>
    <n v="3.6400000000000006"/>
    <s v="S72_1253"/>
    <x v="77"/>
    <n v="6175558428"/>
    <s v="16780 Pompton St."/>
    <s v="Brickhaven"/>
    <n v="58339"/>
    <s v="USA"/>
    <s v="Taylor"/>
    <s v="Leslie"/>
    <x v="0"/>
  </r>
  <r>
    <n v="10107"/>
    <n v="49"/>
    <n v="63.38"/>
    <n v="1"/>
    <n v="3105.62"/>
    <x v="94"/>
    <n v="198"/>
    <x v="0"/>
    <x v="1"/>
    <n v="173"/>
    <n v="-109.62"/>
    <s v="S12_3891"/>
    <x v="58"/>
    <s v="(1) 42.34.2555"/>
    <s v="265, boulevard Charonne"/>
    <s v="Paris"/>
    <n v="75012"/>
    <s v="France"/>
    <s v="Bertrand"/>
    <s v="Marie"/>
    <x v="1"/>
  </r>
  <r>
    <n v="10336"/>
    <n v="49"/>
    <n v="152.26"/>
    <n v="6"/>
    <n v="7460.74"/>
    <x v="94"/>
    <n v="198"/>
    <x v="0"/>
    <x v="1"/>
    <n v="163"/>
    <n v="-10.740000000000009"/>
    <s v="S18_2238"/>
    <x v="58"/>
    <s v="(1) 42.34.2555"/>
    <s v="265, boulevard Charonne"/>
    <s v="Paris"/>
    <n v="75012"/>
    <s v="France"/>
    <s v="Bertrand"/>
    <s v="Marie"/>
    <x v="2"/>
  </r>
  <r>
    <n v="10334"/>
    <n v="49"/>
    <n v="138.03"/>
    <n v="4"/>
    <n v="6763.47"/>
    <x v="22"/>
    <n v="199"/>
    <x v="1"/>
    <x v="2"/>
    <n v="121"/>
    <n v="17.03"/>
    <s v="S18_4600"/>
    <x v="16"/>
    <s v="0921-12 3555"/>
    <s v="BerguvsvÂ„gen  8"/>
    <s v="Lule"/>
    <s v="S-958 22"/>
    <s v="Sweden"/>
    <s v="Berglund"/>
    <s v="Christina"/>
    <x v="1"/>
  </r>
  <r>
    <n v="10324"/>
    <n v="49"/>
    <n v="109.79"/>
    <n v="13"/>
    <n v="5379.71"/>
    <x v="28"/>
    <n v="213"/>
    <x v="0"/>
    <x v="1"/>
    <n v="143"/>
    <n v="-33.209999999999994"/>
    <s v="S18_4027"/>
    <x v="22"/>
    <n v="2125551500"/>
    <s v="2678 Kingston Rd."/>
    <s v="NYC"/>
    <n v="10022"/>
    <s v="USA"/>
    <s v="Frick"/>
    <s v="Michael"/>
    <x v="1"/>
  </r>
  <r>
    <n v="10107"/>
    <n v="49"/>
    <n v="81.400000000000006"/>
    <n v="11"/>
    <n v="3988.6"/>
    <x v="31"/>
    <n v="233"/>
    <x v="0"/>
    <x v="1"/>
    <n v="79"/>
    <n v="2.4000000000000057"/>
    <s v="S12_3990"/>
    <x v="25"/>
    <s v="0221-5554327"/>
    <s v="Mehrheimerstr. 369"/>
    <s v="Koln"/>
    <n v="50739"/>
    <s v="Germany"/>
    <s v="Pfalzheim"/>
    <s v="Henriette"/>
    <x v="1"/>
  </r>
  <r>
    <n v="10310"/>
    <n v="49"/>
    <n v="127.88"/>
    <n v="12"/>
    <n v="6266.12"/>
    <x v="31"/>
    <n v="233"/>
    <x v="0"/>
    <x v="1"/>
    <n v="146"/>
    <n v="-18.120000000000005"/>
    <s v="S18_3482"/>
    <x v="25"/>
    <s v="0221-5554327"/>
    <s v="Mehrheimerstr. 369"/>
    <s v="Koln"/>
    <n v="50739"/>
    <s v="Germany"/>
    <s v="Pfalzheim"/>
    <s v="Henriette"/>
    <x v="1"/>
  </r>
  <r>
    <n v="10310"/>
    <n v="49"/>
    <n v="97.01"/>
    <n v="14"/>
    <n v="4753.49"/>
    <x v="31"/>
    <n v="233"/>
    <x v="0"/>
    <x v="1"/>
    <n v="80"/>
    <n v="17.010000000000005"/>
    <s v="S24_4620"/>
    <x v="25"/>
    <s v="0221-5554327"/>
    <s v="Mehrheimerstr. 369"/>
    <s v="Koln"/>
    <n v="50739"/>
    <s v="Germany"/>
    <s v="Pfalzheim"/>
    <s v="Henriette"/>
    <x v="1"/>
  </r>
  <r>
    <n v="10299"/>
    <n v="49"/>
    <n v="162.19"/>
    <n v="2"/>
    <n v="7947.31"/>
    <x v="163"/>
    <n v="250"/>
    <x v="0"/>
    <x v="1"/>
    <n v="148"/>
    <n v="14.189999999999998"/>
    <s v="S18_4721"/>
    <x v="48"/>
    <s v="90-224 8555"/>
    <s v="Keskuskatu 45"/>
    <s v="Helsinki"/>
    <n v="21240"/>
    <s v="Finland"/>
    <s v="Karttunen"/>
    <s v="Matti"/>
    <x v="2"/>
  </r>
  <r>
    <n v="10293"/>
    <n v="49"/>
    <n v="100.94"/>
    <n v="3"/>
    <n v="4946.0600000000004"/>
    <x v="97"/>
    <n v="271"/>
    <x v="0"/>
    <x v="0"/>
    <n v="87"/>
    <n v="13.939999999999998"/>
    <s v="S18_4522"/>
    <x v="32"/>
    <s v="011-4988555"/>
    <s v="Via Monte Bianco 34"/>
    <s v="Torino"/>
    <n v="10100"/>
    <s v="Italy"/>
    <s v="Accorti"/>
    <s v="Paolo"/>
    <x v="1"/>
  </r>
  <r>
    <n v="10107"/>
    <n v="49"/>
    <n v="140.08000000000001"/>
    <n v="5"/>
    <n v="6863.92"/>
    <x v="37"/>
    <n v="283"/>
    <x v="0"/>
    <x v="4"/>
    <n v="150"/>
    <n v="-9.9199999999999875"/>
    <s v="S12_2823"/>
    <x v="29"/>
    <n v="6175558555"/>
    <s v="39323 Spinnaker Dr."/>
    <s v="Cambridge"/>
    <n v="51247"/>
    <s v="USA"/>
    <s v="Hernandez"/>
    <s v="Marta"/>
    <x v="1"/>
  </r>
  <r>
    <n v="10279"/>
    <n v="49"/>
    <n v="79.97"/>
    <n v="3"/>
    <n v="3918.53"/>
    <x v="198"/>
    <n v="301"/>
    <x v="0"/>
    <x v="1"/>
    <n v="90"/>
    <n v="-10.030000000000001"/>
    <s v="S24_2766"/>
    <x v="11"/>
    <s v="(91) 555 94 44"/>
    <s v="C/ Moralzarzal, 86"/>
    <s v="Madrid"/>
    <n v="28034"/>
    <s v="Spain"/>
    <s v="Freyre"/>
    <s v="Diego"/>
    <x v="1"/>
  </r>
  <r>
    <n v="10266"/>
    <n v="49"/>
    <n v="126.6"/>
    <n v="5"/>
    <n v="6203.4"/>
    <x v="43"/>
    <n v="335"/>
    <x v="0"/>
    <x v="1"/>
    <n v="142"/>
    <n v="-15.400000000000006"/>
    <s v="S18_1984"/>
    <x v="7"/>
    <s v="0522-556555"/>
    <s v="Strada Provinciale 124"/>
    <s v="Reggio Emilia"/>
    <n v="42100"/>
    <s v="Italy"/>
    <s v="Moroni"/>
    <s v="Maurizio"/>
    <x v="1"/>
  </r>
  <r>
    <n v="10265"/>
    <n v="49"/>
    <n v="171.98"/>
    <n v="1"/>
    <n v="8427.02"/>
    <x v="242"/>
    <n v="339"/>
    <x v="0"/>
    <x v="1"/>
    <n v="146"/>
    <n v="25.97999999999999"/>
    <s v="S18_3482"/>
    <x v="10"/>
    <s v="61-9-3844-6555"/>
    <s v="7 Allen Street"/>
    <s v="Glen Waverly"/>
    <n v="3150"/>
    <s v="Australia"/>
    <s v="Connery"/>
    <s v="Sean"/>
    <x v="2"/>
  </r>
  <r>
    <n v="10262"/>
    <n v="49"/>
    <n v="134.04"/>
    <n v="9"/>
    <n v="6567.96"/>
    <x v="103"/>
    <n v="347"/>
    <x v="5"/>
    <x v="3"/>
    <n v="157"/>
    <n v="-22.960000000000008"/>
    <s v="S18_1662"/>
    <x v="11"/>
    <s v="(91) 555 94 44"/>
    <s v="C/ Moralzarzal, 86"/>
    <s v="Madrid"/>
    <n v="28034"/>
    <s v="Spain"/>
    <s v="Freyre"/>
    <s v="Diego"/>
    <x v="1"/>
  </r>
  <r>
    <n v="10262"/>
    <n v="49"/>
    <n v="87.21"/>
    <n v="16"/>
    <n v="4273.29"/>
    <x v="103"/>
    <n v="347"/>
    <x v="5"/>
    <x v="0"/>
    <n v="83"/>
    <n v="4.2099999999999937"/>
    <s v="S24_3816"/>
    <x v="11"/>
    <s v="(91) 555 94 44"/>
    <s v="C/ Moralzarzal, 86"/>
    <s v="Madrid"/>
    <n v="28034"/>
    <s v="Spain"/>
    <s v="Freyre"/>
    <s v="Diego"/>
    <x v="1"/>
  </r>
  <r>
    <n v="10262"/>
    <n v="49"/>
    <n v="37.97"/>
    <n v="3"/>
    <n v="1860.53"/>
    <x v="103"/>
    <n v="347"/>
    <x v="5"/>
    <x v="0"/>
    <n v="43"/>
    <n v="-5.0300000000000011"/>
    <s v="S50_1341"/>
    <x v="11"/>
    <s v="(91) 555 94 44"/>
    <s v="C/ Moralzarzal, 86"/>
    <s v="Madrid"/>
    <n v="28034"/>
    <s v="Spain"/>
    <s v="Freyre"/>
    <s v="Diego"/>
    <x v="0"/>
  </r>
  <r>
    <n v="10257"/>
    <n v="49"/>
    <n v="53.72"/>
    <n v="3"/>
    <n v="2632.28"/>
    <x v="199"/>
    <n v="357"/>
    <x v="0"/>
    <x v="0"/>
    <n v="62"/>
    <n v="-8.2800000000000011"/>
    <s v="S18_2957"/>
    <x v="1"/>
    <n v="4085553659"/>
    <s v="3086 Ingle Ln."/>
    <s v="San Jose"/>
    <n v="94217"/>
    <s v="USA"/>
    <s v="Frick"/>
    <s v="Sue"/>
    <x v="0"/>
  </r>
  <r>
    <n v="10246"/>
    <n v="49"/>
    <n v="36.07"/>
    <n v="6"/>
    <n v="1767.43"/>
    <x v="147"/>
    <n v="397"/>
    <x v="0"/>
    <x v="1"/>
    <n v="35"/>
    <n v="1.0700000000000003"/>
    <s v="S24_2840"/>
    <x v="11"/>
    <s v="(91) 555 94 44"/>
    <s v="C/ Moralzarzal, 86"/>
    <s v="Madrid"/>
    <n v="28034"/>
    <s v="Spain"/>
    <s v="Freyre"/>
    <s v="Diego"/>
    <x v="0"/>
  </r>
  <r>
    <n v="10247"/>
    <n v="49"/>
    <n v="63.85"/>
    <n v="4"/>
    <n v="3128.65"/>
    <x v="147"/>
    <n v="397"/>
    <x v="0"/>
    <x v="6"/>
    <n v="58"/>
    <n v="5.8500000000000014"/>
    <s v="S50_1514"/>
    <x v="53"/>
    <s v="+358 9 8045 555"/>
    <s v="Software Engineering Center, SEC Oy"/>
    <s v="Espoo"/>
    <s v="FIN-02271"/>
    <s v="Finland"/>
    <s v="Suominen"/>
    <s v="Kalle"/>
    <x v="1"/>
  </r>
  <r>
    <n v="10238"/>
    <n v="49"/>
    <n v="133.76"/>
    <n v="5"/>
    <n v="6554.24"/>
    <x v="52"/>
    <n v="421"/>
    <x v="0"/>
    <x v="1"/>
    <n v="146"/>
    <n v="-12.240000000000009"/>
    <s v="S18_3482"/>
    <x v="21"/>
    <s v="31 12 3555"/>
    <s v="Vinb'ltet 34"/>
    <s v="Kobenhavn"/>
    <n v="1734"/>
    <s v="Denmark"/>
    <s v="Petersen"/>
    <s v="Jytte"/>
    <x v="1"/>
  </r>
  <r>
    <n v="10107"/>
    <n v="49"/>
    <n v="141.88"/>
    <n v="1"/>
    <n v="6952.12"/>
    <x v="238"/>
    <n v="442"/>
    <x v="0"/>
    <x v="1"/>
    <n v="173"/>
    <n v="-31.120000000000005"/>
    <s v="S12_3891"/>
    <x v="82"/>
    <s v="+34 913 728 555"/>
    <s v="Merchants House, 27-30 Merchant's Quay"/>
    <s v="Madrid"/>
    <n v="28023"/>
    <s v="Spain"/>
    <s v="Fernandez"/>
    <s v="Jesus"/>
    <x v="1"/>
  </r>
  <r>
    <n v="10230"/>
    <n v="49"/>
    <n v="148.99"/>
    <n v="8"/>
    <n v="7300.51"/>
    <x v="231"/>
    <n v="446"/>
    <x v="0"/>
    <x v="1"/>
    <n v="163"/>
    <n v="-14.009999999999991"/>
    <s v="S18_2238"/>
    <x v="81"/>
    <s v="+49 69 66 90 2555"/>
    <s v="Lyonerstr. 34"/>
    <s v="Frankfurt"/>
    <n v="60528"/>
    <s v="Germany"/>
    <s v="Keitel"/>
    <s v="Roland"/>
    <x v="2"/>
  </r>
  <r>
    <n v="10107"/>
    <n v="49"/>
    <n v="199.47"/>
    <n v="3"/>
    <n v="9774.0300000000007"/>
    <x v="54"/>
    <n v="472"/>
    <x v="0"/>
    <x v="4"/>
    <n v="193"/>
    <n v="6.4699999999999989"/>
    <s v="S10_4698"/>
    <x v="38"/>
    <s v="03 9520 4555"/>
    <s v="636 St Kilda Road"/>
    <s v="Melbourne"/>
    <n v="3004"/>
    <s v="Australia"/>
    <s v="Ferguson"/>
    <s v="Peter"/>
    <x v="2"/>
  </r>
  <r>
    <n v="10107"/>
    <n v="49"/>
    <n v="122.4"/>
    <n v="12"/>
    <n v="5997.6"/>
    <x v="201"/>
    <n v="473"/>
    <x v="0"/>
    <x v="1"/>
    <n v="136"/>
    <n v="-13.599999999999994"/>
    <s v="S10_4757"/>
    <x v="66"/>
    <n v="7605558146"/>
    <s v="361 Furth Circle"/>
    <s v="San Diego"/>
    <n v="91217"/>
    <s v="USA"/>
    <s v="Thompson"/>
    <s v="Valarie"/>
    <x v="1"/>
  </r>
  <r>
    <n v="10222"/>
    <n v="49"/>
    <n v="141.91999999999999"/>
    <n v="4"/>
    <n v="6954.08"/>
    <x v="201"/>
    <n v="473"/>
    <x v="0"/>
    <x v="3"/>
    <n v="157"/>
    <n v="-15.080000000000013"/>
    <s v="S18_1662"/>
    <x v="66"/>
    <n v="7605558146"/>
    <s v="361 Furth Circle"/>
    <s v="San Diego"/>
    <n v="91217"/>
    <s v="USA"/>
    <s v="Thompson"/>
    <s v="Valarie"/>
    <x v="1"/>
  </r>
  <r>
    <n v="10222"/>
    <n v="49"/>
    <n v="94.62"/>
    <n v="10"/>
    <n v="4636.38"/>
    <x v="201"/>
    <n v="473"/>
    <x v="0"/>
    <x v="5"/>
    <n v="86"/>
    <n v="8.6200000000000045"/>
    <s v="S18_3029"/>
    <x v="66"/>
    <n v="7605558146"/>
    <s v="361 Furth Circle"/>
    <s v="San Diego"/>
    <n v="91217"/>
    <s v="USA"/>
    <s v="Thompson"/>
    <s v="Valarie"/>
    <x v="1"/>
  </r>
  <r>
    <n v="10221"/>
    <n v="49"/>
    <n v="138.87"/>
    <n v="1"/>
    <n v="6804.63"/>
    <x v="167"/>
    <n v="474"/>
    <x v="0"/>
    <x v="5"/>
    <n v="122"/>
    <n v="16.870000000000005"/>
    <s v="S24_2011"/>
    <x v="2"/>
    <s v="(02) 5554 67"/>
    <s v="Rue Joseph-Bens 532"/>
    <s v="Bruxelles"/>
    <s v="B-1180"/>
    <s v="Belgium"/>
    <s v="Dewey"/>
    <s v="Catherine"/>
    <x v="1"/>
  </r>
  <r>
    <n v="10215"/>
    <n v="49"/>
    <n v="112.45"/>
    <n v="4"/>
    <n v="5510.05"/>
    <x v="210"/>
    <n v="493"/>
    <x v="0"/>
    <x v="0"/>
    <n v="101"/>
    <n v="11.450000000000003"/>
    <s v="S18_2949"/>
    <x v="87"/>
    <n v="3105553722"/>
    <s v="3675 Furth Circle"/>
    <s v="Burbank"/>
    <n v="94019"/>
    <s v="USA"/>
    <s v="Thompson"/>
    <s v="Steve"/>
    <x v="1"/>
  </r>
  <r>
    <n v="10215"/>
    <n v="49"/>
    <n v="107.86"/>
    <n v="5"/>
    <n v="5285.14"/>
    <x v="210"/>
    <n v="493"/>
    <x v="0"/>
    <x v="0"/>
    <n v="104"/>
    <n v="3.8599999999999994"/>
    <s v="S18_3136"/>
    <x v="87"/>
    <n v="3105553722"/>
    <s v="3675 Furth Circle"/>
    <s v="Burbank"/>
    <n v="94019"/>
    <s v="USA"/>
    <s v="Thompson"/>
    <s v="Steve"/>
    <x v="1"/>
  </r>
  <r>
    <n v="10214"/>
    <n v="49"/>
    <n v="47.94"/>
    <n v="2"/>
    <n v="2349.06"/>
    <x v="56"/>
    <n v="496"/>
    <x v="0"/>
    <x v="0"/>
    <n v="44"/>
    <n v="3.9399999999999977"/>
    <s v="S24_2022"/>
    <x v="40"/>
    <s v="(91) 555 22 82"/>
    <s v="C/ Araquil, 67"/>
    <s v="Madrid"/>
    <n v="28023"/>
    <s v="Spain"/>
    <s v="Sommer"/>
    <s v="MartÂ¡n"/>
    <x v="0"/>
  </r>
  <r>
    <n v="10212"/>
    <n v="49"/>
    <n v="141.83000000000001"/>
    <n v="13"/>
    <n v="6949.67"/>
    <x v="57"/>
    <n v="506"/>
    <x v="0"/>
    <x v="1"/>
    <n v="140"/>
    <n v="1.8300000000000125"/>
    <s v="S24_3856"/>
    <x v="11"/>
    <s v="(91) 555 94 44"/>
    <s v="C/ Moralzarzal, 86"/>
    <s v="Madrid"/>
    <n v="28034"/>
    <s v="Spain"/>
    <s v="Freyre"/>
    <s v="Diego"/>
    <x v="1"/>
  </r>
  <r>
    <n v="10207"/>
    <n v="49"/>
    <n v="46.82"/>
    <n v="4"/>
    <n v="2294.1799999999998"/>
    <x v="191"/>
    <n v="544"/>
    <x v="0"/>
    <x v="1"/>
    <n v="57"/>
    <n v="-10.18"/>
    <s v="S24_1444"/>
    <x v="84"/>
    <n v="6175552555"/>
    <s v="6251 Ingle Ln."/>
    <s v="Boston"/>
    <n v="51003"/>
    <s v="USA"/>
    <s v="Franco"/>
    <s v="Valarie"/>
    <x v="0"/>
  </r>
  <r>
    <n v="10207"/>
    <n v="49"/>
    <n v="80.900000000000006"/>
    <n v="14"/>
    <n v="3964.1"/>
    <x v="191"/>
    <n v="544"/>
    <x v="0"/>
    <x v="2"/>
    <n v="96"/>
    <n v="-15.099999999999994"/>
    <s v="S32_1268"/>
    <x v="84"/>
    <n v="6175552555"/>
    <s v="6251 Ingle Ln."/>
    <s v="Boston"/>
    <n v="51003"/>
    <s v="USA"/>
    <s v="Franco"/>
    <s v="Valarie"/>
    <x v="1"/>
  </r>
  <r>
    <n v="10196"/>
    <n v="49"/>
    <n v="140.69"/>
    <n v="1"/>
    <n v="6893.81"/>
    <x v="151"/>
    <n v="557"/>
    <x v="0"/>
    <x v="0"/>
    <n v="136"/>
    <n v="4.6899999999999977"/>
    <s v="S18_3140"/>
    <x v="64"/>
    <n v="2035559545"/>
    <s v="567 North Pendale Street"/>
    <s v="New Haven"/>
    <n v="97823"/>
    <s v="USA"/>
    <s v="Murphy"/>
    <s v="Leslie"/>
    <x v="1"/>
  </r>
  <r>
    <n v="10107"/>
    <n v="49"/>
    <n v="131.54"/>
    <n v="6"/>
    <n v="6445.46"/>
    <x v="113"/>
    <n v="558"/>
    <x v="0"/>
    <x v="2"/>
    <n v="118"/>
    <n v="13.539999999999992"/>
    <s v="S12_4473"/>
    <x v="26"/>
    <n v="9145554562"/>
    <s v="3758 North Pendale Street"/>
    <s v="White Plains"/>
    <n v="24067"/>
    <s v="USA"/>
    <s v="Frick"/>
    <s v="Steve"/>
    <x v="1"/>
  </r>
  <r>
    <n v="10194"/>
    <n v="49"/>
    <n v="117.57"/>
    <n v="1"/>
    <n v="5760.93"/>
    <x v="113"/>
    <n v="558"/>
    <x v="0"/>
    <x v="2"/>
    <n v="127"/>
    <n v="-9.4300000000000068"/>
    <s v="S24_2300"/>
    <x v="41"/>
    <s v="78.32.5555"/>
    <s v="2, rue du Commerce"/>
    <s v="Lyon"/>
    <n v="69004"/>
    <s v="France"/>
    <s v="Saveley"/>
    <s v="Mary"/>
    <x v="1"/>
  </r>
  <r>
    <n v="10195"/>
    <n v="49"/>
    <n v="105.33"/>
    <n v="4"/>
    <n v="5161.17"/>
    <x v="113"/>
    <n v="558"/>
    <x v="0"/>
    <x v="2"/>
    <n v="115"/>
    <n v="-9.6700000000000017"/>
    <s v="S50_1392"/>
    <x v="26"/>
    <n v="9145554562"/>
    <s v="3758 North Pendale Street"/>
    <s v="White Plains"/>
    <n v="24067"/>
    <s v="USA"/>
    <s v="Frick"/>
    <s v="Steve"/>
    <x v="1"/>
  </r>
  <r>
    <n v="10185"/>
    <n v="49"/>
    <n v="80.67"/>
    <n v="11"/>
    <n v="3952.83"/>
    <x v="61"/>
    <n v="569"/>
    <x v="0"/>
    <x v="6"/>
    <n v="100"/>
    <n v="-19.329999999999998"/>
    <s v="S18_3259"/>
    <x v="43"/>
    <n v="5085559555"/>
    <s v="4575 Hillside Dr."/>
    <s v="New Bedford"/>
    <n v="50553"/>
    <s v="USA"/>
    <s v="Tam"/>
    <s v="Wing C"/>
    <x v="1"/>
  </r>
  <r>
    <n v="10184"/>
    <n v="49"/>
    <n v="118.28"/>
    <n v="2"/>
    <n v="5795.72"/>
    <x v="61"/>
    <n v="569"/>
    <x v="0"/>
    <x v="1"/>
    <n v="118"/>
    <n v="0.28000000000000114"/>
    <s v="S24_4048"/>
    <x v="83"/>
    <s v="(95) 555 82 82"/>
    <s v="C/ Romero, 33"/>
    <s v="Sevilla"/>
    <n v="41101"/>
    <s v="Spain"/>
    <s v="Roel"/>
    <s v="Jose Pedro"/>
    <x v="1"/>
  </r>
  <r>
    <n v="10183"/>
    <n v="49"/>
    <n v="64.64"/>
    <n v="4"/>
    <n v="3167.36"/>
    <x v="115"/>
    <n v="570"/>
    <x v="0"/>
    <x v="2"/>
    <n v="64"/>
    <n v="0.64000000000000057"/>
    <s v="S32_3522"/>
    <x v="69"/>
    <n v="2155554695"/>
    <s v="782 First Street"/>
    <s v="Philadelphia"/>
    <n v="71270"/>
    <s v="USA"/>
    <s v="Cervantes"/>
    <s v="Francisca"/>
    <x v="1"/>
  </r>
  <r>
    <n v="10182"/>
    <n v="49"/>
    <n v="127.43"/>
    <n v="17"/>
    <n v="6244.07"/>
    <x v="62"/>
    <n v="571"/>
    <x v="0"/>
    <x v="1"/>
    <n v="107"/>
    <n v="20.430000000000007"/>
    <s v="S24_3432"/>
    <x v="12"/>
    <n v="4155551450"/>
    <s v="5677 Strong St."/>
    <s v="San Rafael"/>
    <n v="97562"/>
    <s v="USA"/>
    <s v="Nelson"/>
    <s v="Valarie"/>
    <x v="1"/>
  </r>
  <r>
    <n v="10174"/>
    <n v="49"/>
    <n v="44.78"/>
    <n v="2"/>
    <n v="2194.2199999999998"/>
    <x v="63"/>
    <n v="577"/>
    <x v="0"/>
    <x v="0"/>
    <n v="50"/>
    <n v="-5.2199999999999989"/>
    <s v="S18_4668"/>
    <x v="76"/>
    <s v="61-7-3844-6555"/>
    <s v="31 Duncan St. West End"/>
    <s v="South Brisbane"/>
    <n v="4101"/>
    <s v="Australia"/>
    <s v="Calaghan"/>
    <s v="Tony"/>
    <x v="0"/>
  </r>
  <r>
    <n v="10168"/>
    <n v="49"/>
    <n v="131.30000000000001"/>
    <n v="11"/>
    <n v="6433.7"/>
    <x v="65"/>
    <n v="586"/>
    <x v="0"/>
    <x v="3"/>
    <n v="109"/>
    <n v="22.300000000000011"/>
    <s v="S24_1785"/>
    <x v="46"/>
    <n v="6505556809"/>
    <s v="9408 Furth Circle"/>
    <s v="Burlingame"/>
    <n v="94217"/>
    <s v="USA"/>
    <s v="Hirano"/>
    <s v="Juri"/>
    <x v="1"/>
  </r>
  <r>
    <n v="10107"/>
    <n v="49"/>
    <n v="133.94"/>
    <n v="6"/>
    <n v="6563.06"/>
    <x v="119"/>
    <n v="593"/>
    <x v="4"/>
    <x v="2"/>
    <n v="136"/>
    <n v="-2.0600000000000023"/>
    <s v="S12_1666"/>
    <x v="45"/>
    <s v="7675-3555"/>
    <s v="Kirchgasse 6"/>
    <s v="Graz"/>
    <n v="8010"/>
    <s v="Austria"/>
    <s v="Mendel"/>
    <s v="Roland"/>
    <x v="1"/>
  </r>
  <r>
    <n v="10164"/>
    <n v="49"/>
    <n v="54.94"/>
    <n v="5"/>
    <n v="2692.06"/>
    <x v="119"/>
    <n v="593"/>
    <x v="4"/>
    <x v="2"/>
    <n v="64"/>
    <n v="-9.0600000000000023"/>
    <s v="S32_3522"/>
    <x v="45"/>
    <s v="7675-3555"/>
    <s v="Kirchgasse 6"/>
    <s v="Graz"/>
    <n v="8010"/>
    <s v="Austria"/>
    <s v="Mendel"/>
    <s v="Roland"/>
    <x v="0"/>
  </r>
  <r>
    <n v="10302"/>
    <n v="49"/>
    <n v="108.14"/>
    <n v="5"/>
    <n v="5298.86"/>
    <x v="69"/>
    <n v="608"/>
    <x v="0"/>
    <x v="1"/>
    <n v="90"/>
    <n v="18.14"/>
    <s v="S24_2766"/>
    <x v="79"/>
    <s v="(171) 555-2282"/>
    <s v="Berkeley Gardens 12  Brewery"/>
    <s v="Liverpool"/>
    <s v="WX1 6LT"/>
    <s v="UK"/>
    <s v="Devon"/>
    <s v="Elizabeth"/>
    <x v="1"/>
  </r>
  <r>
    <n v="10300"/>
    <n v="49"/>
    <n v="78.8"/>
    <n v="8"/>
    <n v="3861.2"/>
    <x v="154"/>
    <n v="610"/>
    <x v="0"/>
    <x v="1"/>
    <n v="80"/>
    <n v="-1.2000000000000028"/>
    <s v="S18_3278"/>
    <x v="81"/>
    <s v="+49 69 66 90 2555"/>
    <s v="Lyonerstr. 34"/>
    <s v="Frankfurt"/>
    <n v="60528"/>
    <s v="Germany"/>
    <s v="Keitel"/>
    <s v="Roland"/>
    <x v="1"/>
  </r>
  <r>
    <n v="10107"/>
    <n v="49"/>
    <n v="143.61000000000001"/>
    <n v="10"/>
    <n v="7036.89"/>
    <x v="70"/>
    <n v="617"/>
    <x v="0"/>
    <x v="1"/>
    <n v="173"/>
    <n v="-29.389999999999986"/>
    <s v="S12_3891"/>
    <x v="11"/>
    <s v="(91) 555 94 44"/>
    <s v="C/ Moralzarzal, 86"/>
    <s v="Madrid"/>
    <n v="28034"/>
    <s v="Spain"/>
    <s v="Freyre"/>
    <s v="Diego"/>
    <x v="2"/>
  </r>
  <r>
    <n v="10151"/>
    <n v="49"/>
    <n v="110.46"/>
    <n v="6"/>
    <n v="5412.54"/>
    <x v="121"/>
    <n v="624"/>
    <x v="0"/>
    <x v="2"/>
    <n v="122"/>
    <n v="-11.540000000000006"/>
    <s v="S18_2319"/>
    <x v="37"/>
    <s v="981-443655"/>
    <s v="Torikatu 38"/>
    <s v="Oulu"/>
    <n v="90110"/>
    <s v="Finland"/>
    <s v="Koskitalo"/>
    <s v="Pirkko"/>
    <x v="1"/>
  </r>
  <r>
    <n v="10150"/>
    <n v="49"/>
    <n v="131.97999999999999"/>
    <n v="2"/>
    <n v="6467.02"/>
    <x v="71"/>
    <n v="626"/>
    <x v="0"/>
    <x v="2"/>
    <n v="121"/>
    <n v="10.97999999999999"/>
    <s v="S18_4600"/>
    <x v="49"/>
    <s v="+65 221 7555"/>
    <s v="Bronz Sok., Bronz Apt. 3/6 Tesvikiye"/>
    <s v="Singapore"/>
    <n v="79903"/>
    <s v="Singapore"/>
    <s v="Natividad"/>
    <s v="Eric"/>
    <x v="1"/>
  </r>
  <r>
    <n v="10150"/>
    <n v="49"/>
    <n v="58.18"/>
    <n v="4"/>
    <n v="2850.82"/>
    <x v="71"/>
    <n v="626"/>
    <x v="0"/>
    <x v="2"/>
    <n v="64"/>
    <n v="-5.82"/>
    <s v="S32_3522"/>
    <x v="49"/>
    <s v="+65 221 7555"/>
    <s v="Bronz Sok., Bronz Apt. 3/6 Tesvikiye"/>
    <s v="Singapore"/>
    <n v="79903"/>
    <s v="Singapore"/>
    <s v="Natividad"/>
    <s v="Eric"/>
    <x v="0"/>
  </r>
  <r>
    <n v="10149"/>
    <n v="49"/>
    <n v="49.28"/>
    <n v="6"/>
    <n v="2414.7199999999998"/>
    <x v="72"/>
    <n v="633"/>
    <x v="0"/>
    <x v="0"/>
    <n v="44"/>
    <n v="5.2800000000000011"/>
    <s v="S24_2022"/>
    <x v="50"/>
    <n v="4155554312"/>
    <s v="2793 Furth Circle"/>
    <s v="Brisbane"/>
    <n v="94217"/>
    <s v="USA"/>
    <s v="Taylor"/>
    <s v="Sue"/>
    <x v="0"/>
  </r>
  <r>
    <n v="10107"/>
    <n v="49"/>
    <n v="170.2"/>
    <n v="5"/>
    <n v="8339.7999999999993"/>
    <x v="73"/>
    <n v="650"/>
    <x v="0"/>
    <x v="4"/>
    <n v="150"/>
    <n v="20.199999999999989"/>
    <s v="S12_2823"/>
    <x v="51"/>
    <n v="6265557265"/>
    <s v="78934 Hillside Dr."/>
    <s v="Pasadena"/>
    <n v="90003"/>
    <s v="USA"/>
    <s v="Young"/>
    <s v="Julie"/>
    <x v="2"/>
  </r>
  <r>
    <n v="10107"/>
    <n v="49"/>
    <n v="114.24"/>
    <n v="15"/>
    <n v="5597.76"/>
    <x v="170"/>
    <n v="665"/>
    <x v="0"/>
    <x v="1"/>
    <n v="136"/>
    <n v="-21.760000000000005"/>
    <s v="S10_4757"/>
    <x v="43"/>
    <n v="5085559555"/>
    <s v="4575 Hillside Dr."/>
    <s v="New Bedford"/>
    <n v="50553"/>
    <s v="USA"/>
    <s v="Tam"/>
    <s v="Wing C"/>
    <x v="1"/>
  </r>
  <r>
    <n v="10142"/>
    <n v="49"/>
    <n v="98.25"/>
    <n v="1"/>
    <n v="4814.25"/>
    <x v="124"/>
    <n v="667"/>
    <x v="0"/>
    <x v="0"/>
    <n v="88"/>
    <n v="10.25"/>
    <s v="S24_3151"/>
    <x v="12"/>
    <n v="4155551450"/>
    <s v="5677 Strong St."/>
    <s v="San Rafael"/>
    <n v="97562"/>
    <s v="USA"/>
    <s v="Nelson"/>
    <s v="Valarie"/>
    <x v="1"/>
  </r>
  <r>
    <n v="10139"/>
    <n v="49"/>
    <n v="43.13"/>
    <n v="6"/>
    <n v="2113.37"/>
    <x v="76"/>
    <n v="690"/>
    <x v="0"/>
    <x v="0"/>
    <n v="53"/>
    <n v="-9.8699999999999974"/>
    <s v="S18_1367"/>
    <x v="6"/>
    <s v="+61 2 9495 8555"/>
    <s v="Monitor Money Building, 815 Pacific Hwy"/>
    <s v="Chatswood"/>
    <n v="2067"/>
    <s v="Australia"/>
    <s v="Huxley"/>
    <s v="Adrian"/>
    <x v="0"/>
  </r>
  <r>
    <n v="10133"/>
    <n v="49"/>
    <n v="69.27"/>
    <n v="3"/>
    <n v="3394.23"/>
    <x v="171"/>
    <n v="709"/>
    <x v="0"/>
    <x v="3"/>
    <n v="84"/>
    <n v="-14.730000000000004"/>
    <s v="S18_2581"/>
    <x v="11"/>
    <s v="(91) 555 94 44"/>
    <s v="C/ Moralzarzal, 86"/>
    <s v="Madrid"/>
    <n v="28034"/>
    <s v="Spain"/>
    <s v="Freyre"/>
    <s v="Diego"/>
    <x v="1"/>
  </r>
  <r>
    <n v="10133"/>
    <n v="49"/>
    <n v="57.1"/>
    <n v="6"/>
    <n v="2797.9"/>
    <x v="171"/>
    <n v="709"/>
    <x v="0"/>
    <x v="0"/>
    <n v="68"/>
    <n v="-10.899999999999999"/>
    <s v="S32_4289"/>
    <x v="11"/>
    <s v="(91) 555 94 44"/>
    <s v="C/ Moralzarzal, 86"/>
    <s v="Madrid"/>
    <n v="28034"/>
    <s v="Spain"/>
    <s v="Freyre"/>
    <s v="Diego"/>
    <x v="0"/>
  </r>
  <r>
    <n v="10124"/>
    <n v="49"/>
    <n v="83.04"/>
    <n v="11"/>
    <n v="4068.96"/>
    <x v="127"/>
    <n v="746"/>
    <x v="0"/>
    <x v="1"/>
    <n v="85"/>
    <n v="-1.9599999999999937"/>
    <s v="S24_3191"/>
    <x v="73"/>
    <n v="7025551838"/>
    <s v="8489 Strong St."/>
    <s v="Las Vegas"/>
    <n v="83030"/>
    <s v="USA"/>
    <s v="King"/>
    <s v="Sue"/>
    <x v="1"/>
  </r>
  <r>
    <n v="10120"/>
    <n v="49"/>
    <n v="50.62"/>
    <n v="12"/>
    <n v="2480.38"/>
    <x v="155"/>
    <n v="766"/>
    <x v="0"/>
    <x v="0"/>
    <n v="43"/>
    <n v="7.6199999999999974"/>
    <s v="S50_1341"/>
    <x v="38"/>
    <s v="03 9520 4555"/>
    <s v="636 St Kilda Road"/>
    <s v="Melbourne"/>
    <n v="3004"/>
    <s v="Australia"/>
    <s v="Ferguson"/>
    <s v="Peter"/>
    <x v="0"/>
  </r>
  <r>
    <n v="10107"/>
    <n v="49"/>
    <n v="100.34"/>
    <n v="4"/>
    <n v="4916.66"/>
    <x v="130"/>
    <n v="800"/>
    <x v="0"/>
    <x v="2"/>
    <n v="116"/>
    <n v="-15.659999999999997"/>
    <s v="S18_1097"/>
    <x v="12"/>
    <n v="4155551450"/>
    <s v="5677 Strong St."/>
    <s v="San Rafael"/>
    <n v="97562"/>
    <s v="USA"/>
    <s v="Nelson"/>
    <s v="Valarie"/>
    <x v="1"/>
  </r>
  <r>
    <n v="10106"/>
    <n v="49"/>
    <n v="74.680000000000007"/>
    <n v="13"/>
    <n v="3659.32"/>
    <x v="207"/>
    <n v="840"/>
    <x v="0"/>
    <x v="3"/>
    <n v="68"/>
    <n v="6.6800000000000068"/>
    <s v="S24_2841"/>
    <x v="20"/>
    <s v="035-640555"/>
    <s v="Via Ludovico il Moro 22"/>
    <s v="Bergamo"/>
    <n v="24100"/>
    <s v="Italy"/>
    <s v="Rovelli"/>
    <s v="Giovanni"/>
    <x v="1"/>
  </r>
  <r>
    <n v="10104"/>
    <n v="49"/>
    <n v="65.87"/>
    <n v="4"/>
    <n v="3227.63"/>
    <x v="173"/>
    <n v="856"/>
    <x v="0"/>
    <x v="6"/>
    <n v="62"/>
    <n v="3.8700000000000045"/>
    <s v="S32_3207"/>
    <x v="11"/>
    <s v="(91) 555 94 44"/>
    <s v="C/ Moralzarzal, 86"/>
    <s v="Madrid"/>
    <n v="28034"/>
    <s v="Spain"/>
    <s v="Freyre"/>
    <s v="Diego"/>
    <x v="1"/>
  </r>
  <r>
    <n v="10100"/>
    <n v="49"/>
    <n v="34.47"/>
    <n v="1"/>
    <n v="1689.03"/>
    <x v="158"/>
    <n v="881"/>
    <x v="0"/>
    <x v="0"/>
    <n v="41"/>
    <n v="-6.5300000000000011"/>
    <s v="S24_3969"/>
    <x v="23"/>
    <n v="6035558647"/>
    <s v="2304 Long Airport Avenue"/>
    <s v="Nashua"/>
    <n v="62005"/>
    <s v="USA"/>
    <s v="Young"/>
    <s v="Valarie"/>
    <x v="0"/>
  </r>
  <r>
    <n v="10107"/>
    <n v="50"/>
    <n v="240.02"/>
    <n v="6"/>
    <n v="12001"/>
    <x v="4"/>
    <n v="5"/>
    <x v="2"/>
    <x v="1"/>
    <n v="214"/>
    <n v="26.02000000000001"/>
    <s v="S10_1949"/>
    <x v="11"/>
    <s v="(91) 555 94 44"/>
    <s v="C/ Moralzarzal, 86"/>
    <s v="Madrid"/>
    <n v="28034"/>
    <s v="Spain"/>
    <s v="Freyre"/>
    <s v="Diego"/>
    <x v="2"/>
  </r>
  <r>
    <n v="10390"/>
    <n v="50"/>
    <n v="147.94"/>
    <n v="1"/>
    <n v="7397"/>
    <x v="135"/>
    <n v="92"/>
    <x v="0"/>
    <x v="1"/>
    <n v="146"/>
    <n v="1.9399999999999977"/>
    <s v="S18_3482"/>
    <x v="12"/>
    <n v="4155551450"/>
    <s v="5677 Strong St."/>
    <s v="San Rafael"/>
    <n v="97562"/>
    <s v="USA"/>
    <s v="Nelson"/>
    <s v="Valarie"/>
    <x v="2"/>
  </r>
  <r>
    <n v="10107"/>
    <n v="50"/>
    <n v="44.51"/>
    <n v="5"/>
    <n v="2225.5"/>
    <x v="85"/>
    <n v="93"/>
    <x v="0"/>
    <x v="4"/>
    <n v="118"/>
    <n v="-73.490000000000009"/>
    <s v="S10_2016"/>
    <x v="55"/>
    <n v="5085552555"/>
    <s v="1785 First Street"/>
    <s v="New Bedford"/>
    <n v="50553"/>
    <s v="USA"/>
    <s v="Benitez"/>
    <s v="Violeta"/>
    <x v="0"/>
  </r>
  <r>
    <n v="10388"/>
    <n v="50"/>
    <n v="143.09"/>
    <n v="3"/>
    <n v="7154.5"/>
    <x v="85"/>
    <n v="93"/>
    <x v="0"/>
    <x v="3"/>
    <n v="118"/>
    <n v="25.090000000000003"/>
    <s v="S700_2834"/>
    <x v="55"/>
    <n v="5085552555"/>
    <s v="1785 First Street"/>
    <s v="New Bedford"/>
    <n v="50553"/>
    <s v="USA"/>
    <s v="Benitez"/>
    <s v="Violeta"/>
    <x v="2"/>
  </r>
  <r>
    <n v="10386"/>
    <n v="50"/>
    <n v="63.34"/>
    <n v="8"/>
    <n v="3167"/>
    <x v="86"/>
    <n v="95"/>
    <x v="4"/>
    <x v="3"/>
    <n v="72"/>
    <n v="-8.6599999999999966"/>
    <s v="S24_4278"/>
    <x v="11"/>
    <s v="(91) 555 94 44"/>
    <s v="C/ Moralzarzal, 86"/>
    <s v="Madrid"/>
    <n v="28034"/>
    <s v="Spain"/>
    <s v="Freyre"/>
    <s v="Diego"/>
    <x v="1"/>
  </r>
  <r>
    <n v="10386"/>
    <n v="50"/>
    <n v="87.15"/>
    <n v="16"/>
    <n v="4357.5"/>
    <x v="86"/>
    <n v="95"/>
    <x v="4"/>
    <x v="3"/>
    <n v="49"/>
    <n v="38.150000000000006"/>
    <s v="S72_1253"/>
    <x v="11"/>
    <s v="(91) 555 94 44"/>
    <s v="C/ Moralzarzal, 86"/>
    <s v="Madrid"/>
    <n v="28034"/>
    <s v="Spain"/>
    <s v="Freyre"/>
    <s v="Diego"/>
    <x v="1"/>
  </r>
  <r>
    <n v="10382"/>
    <n v="50"/>
    <n v="178.71"/>
    <n v="7"/>
    <n v="8935.5"/>
    <x v="12"/>
    <n v="110"/>
    <x v="0"/>
    <x v="0"/>
    <n v="99"/>
    <n v="79.710000000000008"/>
    <s v="S18_3320"/>
    <x v="12"/>
    <n v="4155551450"/>
    <s v="5677 Strong St."/>
    <s v="San Rafael"/>
    <n v="97562"/>
    <s v="USA"/>
    <s v="Nelson"/>
    <s v="Valarie"/>
    <x v="2"/>
  </r>
  <r>
    <n v="10107"/>
    <n v="50"/>
    <n v="103.64"/>
    <n v="1"/>
    <n v="5182"/>
    <x v="177"/>
    <n v="118"/>
    <x v="0"/>
    <x v="1"/>
    <n v="115"/>
    <n v="-11.36"/>
    <s v="S12_4675"/>
    <x v="48"/>
    <s v="90-224 8555"/>
    <s v="Keskuskatu 45"/>
    <s v="Helsinki"/>
    <n v="21240"/>
    <s v="Finland"/>
    <s v="Karttunen"/>
    <s v="Matti"/>
    <x v="1"/>
  </r>
  <r>
    <n v="10373"/>
    <n v="50"/>
    <n v="60.49"/>
    <n v="6"/>
    <n v="3024.5"/>
    <x v="138"/>
    <n v="126"/>
    <x v="0"/>
    <x v="0"/>
    <n v="105"/>
    <n v="-44.51"/>
    <s v="S18_3856"/>
    <x v="37"/>
    <s v="981-443655"/>
    <s v="Torikatu 38"/>
    <s v="Oulu"/>
    <n v="90110"/>
    <s v="Finland"/>
    <s v="Koskitalo"/>
    <s v="Pirkko"/>
    <x v="1"/>
  </r>
  <r>
    <n v="10363"/>
    <n v="50"/>
    <n v="131.53"/>
    <n v="2"/>
    <n v="6576.5"/>
    <x v="90"/>
    <n v="151"/>
    <x v="0"/>
    <x v="4"/>
    <n v="99"/>
    <n v="32.53"/>
    <s v="S32_1374"/>
    <x v="53"/>
    <s v="+358 9 8045 555"/>
    <s v="Software Engineering Center, SEC Oy"/>
    <s v="Espoo"/>
    <s v="FIN-02271"/>
    <s v="Finland"/>
    <s v="Suominen"/>
    <s v="Kalle"/>
    <x v="1"/>
  </r>
  <r>
    <n v="10362"/>
    <n v="50"/>
    <n v="96.92"/>
    <n v="2"/>
    <n v="4846"/>
    <x v="140"/>
    <n v="152"/>
    <x v="0"/>
    <x v="4"/>
    <n v="112"/>
    <n v="-15.079999999999998"/>
    <s v="S24_1578"/>
    <x v="46"/>
    <n v="6505556809"/>
    <s v="9408 Furth Circle"/>
    <s v="Burlingame"/>
    <n v="94217"/>
    <s v="USA"/>
    <s v="Hirano"/>
    <s v="Juri"/>
    <x v="1"/>
  </r>
  <r>
    <n v="10356"/>
    <n v="50"/>
    <n v="50.18"/>
    <n v="9"/>
    <n v="2509"/>
    <x v="142"/>
    <n v="179"/>
    <x v="0"/>
    <x v="0"/>
    <n v="102"/>
    <n v="-51.82"/>
    <s v="S18_1342"/>
    <x v="54"/>
    <s v="+33 1 46 62 7555"/>
    <s v="27 rue du Colonel Pierre Avia"/>
    <s v="Paris"/>
    <n v="75508"/>
    <s v="France"/>
    <s v="Da Cunha"/>
    <s v="Daniel"/>
    <x v="0"/>
  </r>
  <r>
    <n v="10347"/>
    <n v="50"/>
    <n v="136.69"/>
    <n v="8"/>
    <n v="6834.5"/>
    <x v="91"/>
    <n v="189"/>
    <x v="0"/>
    <x v="2"/>
    <n v="60"/>
    <n v="76.69"/>
    <s v="S18_2432"/>
    <x v="38"/>
    <s v="03 9520 4555"/>
    <s v="636 St Kilda Road"/>
    <s v="Melbourne"/>
    <n v="3004"/>
    <s v="Australia"/>
    <s v="Ferguson"/>
    <s v="Peter"/>
    <x v="1"/>
  </r>
  <r>
    <n v="10339"/>
    <n v="50"/>
    <n v="74.349999999999994"/>
    <n v="9"/>
    <n v="3717.5"/>
    <x v="92"/>
    <n v="195"/>
    <x v="0"/>
    <x v="5"/>
    <n v="72"/>
    <n v="2.3499999999999943"/>
    <s v="S700_2610"/>
    <x v="8"/>
    <s v="+81 3 3584 0555"/>
    <s v="2-2-8 Roppongi"/>
    <s v="Minato-ku"/>
    <s v="106-0032"/>
    <s v="Japan"/>
    <s v="Shimamura"/>
    <s v="Akiko"/>
    <x v="1"/>
  </r>
  <r>
    <n v="10339"/>
    <n v="50"/>
    <n v="57.86"/>
    <n v="8"/>
    <n v="2893"/>
    <x v="92"/>
    <n v="195"/>
    <x v="0"/>
    <x v="3"/>
    <n v="74"/>
    <n v="-16.14"/>
    <s v="S700_4002"/>
    <x v="8"/>
    <s v="+81 3 3584 0555"/>
    <s v="2-2-8 Roppongi"/>
    <s v="Minato-ku"/>
    <s v="106-0032"/>
    <s v="Japan"/>
    <s v="Shimamura"/>
    <s v="Akiko"/>
    <x v="0"/>
  </r>
  <r>
    <n v="10332"/>
    <n v="50"/>
    <n v="146.19999999999999"/>
    <n v="2"/>
    <n v="7310"/>
    <x v="23"/>
    <n v="201"/>
    <x v="0"/>
    <x v="0"/>
    <n v="92"/>
    <n v="54.199999999999989"/>
    <s v="S18_4409"/>
    <x v="17"/>
    <s v="(171) 555-1555"/>
    <s v="Fauntleroy Circus"/>
    <s v="Manchester"/>
    <s v="EC2 5NT"/>
    <s v="UK"/>
    <s v="Ashworth"/>
    <s v="Victoria"/>
    <x v="2"/>
  </r>
  <r>
    <n v="10330"/>
    <n v="50"/>
    <n v="122.02"/>
    <n v="4"/>
    <n v="6101"/>
    <x v="217"/>
    <n v="202"/>
    <x v="0"/>
    <x v="1"/>
    <n v="148"/>
    <n v="-25.980000000000004"/>
    <s v="S18_4721"/>
    <x v="86"/>
    <s v="+63 2 555 3587"/>
    <s v="15 McCallum Street - NatWest Center #13-03"/>
    <s v="Makati City"/>
    <s v="1227 MM"/>
    <s v="Philippines"/>
    <s v="Cruz"/>
    <s v="Arnold"/>
    <x v="1"/>
  </r>
  <r>
    <n v="10326"/>
    <n v="50"/>
    <n v="86.01"/>
    <n v="5"/>
    <n v="4300.5"/>
    <x v="27"/>
    <n v="209"/>
    <x v="0"/>
    <x v="0"/>
    <n v="87"/>
    <n v="-0.98999999999999488"/>
    <s v="S18_4522"/>
    <x v="16"/>
    <s v="0921-12 3555"/>
    <s v="BerguvsvÂ„gen  8"/>
    <s v="Lule"/>
    <s v="S-958 22"/>
    <s v="Sweden"/>
    <s v="Berglund"/>
    <s v="Christina"/>
    <x v="1"/>
  </r>
  <r>
    <n v="10322"/>
    <n v="50"/>
    <n v="250.73"/>
    <n v="6"/>
    <n v="12536.5"/>
    <x v="29"/>
    <n v="214"/>
    <x v="0"/>
    <x v="0"/>
    <n v="127"/>
    <n v="123.72999999999999"/>
    <s v="S18_2325"/>
    <x v="23"/>
    <n v="6035558647"/>
    <s v="2304 Long Airport Avenue"/>
    <s v="Nashua"/>
    <n v="62005"/>
    <s v="USA"/>
    <s v="Young"/>
    <s v="Valarie"/>
    <x v="2"/>
  </r>
  <r>
    <n v="10318"/>
    <n v="50"/>
    <n v="142.38"/>
    <n v="8"/>
    <n v="7119"/>
    <x v="196"/>
    <n v="216"/>
    <x v="0"/>
    <x v="3"/>
    <n v="118"/>
    <n v="24.379999999999995"/>
    <s v="S700_2834"/>
    <x v="31"/>
    <n v="2155551555"/>
    <s v="7586 Pompton St."/>
    <s v="Allentown"/>
    <n v="70267"/>
    <s v="USA"/>
    <s v="Yu"/>
    <s v="Kyung"/>
    <x v="2"/>
  </r>
  <r>
    <n v="10309"/>
    <n v="50"/>
    <n v="84.7"/>
    <n v="3"/>
    <n v="4235"/>
    <x v="32"/>
    <n v="234"/>
    <x v="0"/>
    <x v="4"/>
    <n v="102"/>
    <n v="-17.299999999999997"/>
    <s v="S32_4485"/>
    <x v="61"/>
    <s v="07-98 9555"/>
    <s v="Erling Skakkes gate 78"/>
    <s v="Stavern"/>
    <n v="4110"/>
    <s v="Norway"/>
    <s v="Bergulfsen"/>
    <s v="Jonas"/>
    <x v="1"/>
  </r>
  <r>
    <n v="10306"/>
    <n v="50"/>
    <n v="54"/>
    <n v="3"/>
    <n v="2700"/>
    <x v="33"/>
    <n v="235"/>
    <x v="0"/>
    <x v="5"/>
    <n v="66"/>
    <n v="-12"/>
    <s v="S700_1138"/>
    <x v="17"/>
    <s v="(171) 555-1555"/>
    <s v="Fauntleroy Circus"/>
    <s v="Manchester"/>
    <s v="EC2 5NT"/>
    <s v="UK"/>
    <s v="Ashworth"/>
    <s v="Victoria"/>
    <x v="0"/>
  </r>
  <r>
    <n v="10292"/>
    <n v="50"/>
    <n v="46.53"/>
    <n v="10"/>
    <n v="2326.5"/>
    <x v="98"/>
    <n v="272"/>
    <x v="0"/>
    <x v="2"/>
    <n v="54"/>
    <n v="-7.4699999999999989"/>
    <s v="S32_2509"/>
    <x v="19"/>
    <n v="2125557818"/>
    <s v="897 Long Airport Avenue"/>
    <s v="NYC"/>
    <n v="10022"/>
    <s v="USA"/>
    <s v="Yu"/>
    <s v="Kwai"/>
    <x v="0"/>
  </r>
  <r>
    <n v="10288"/>
    <n v="50"/>
    <n v="52.32"/>
    <n v="13"/>
    <n v="2616"/>
    <x v="35"/>
    <n v="279"/>
    <x v="0"/>
    <x v="1"/>
    <n v="50"/>
    <n v="2.3200000000000003"/>
    <s v="S24_1628"/>
    <x v="0"/>
    <s v="+65 224 1555"/>
    <s v="Village Close - 106 Linden Road Sandown"/>
    <s v="Singapore"/>
    <n v="69045"/>
    <s v="Singapore"/>
    <s v="Victorino"/>
    <s v="Wendy"/>
    <x v="0"/>
  </r>
  <r>
    <n v="10284"/>
    <n v="50"/>
    <n v="81.86"/>
    <n v="4"/>
    <n v="4093"/>
    <x v="99"/>
    <n v="289"/>
    <x v="0"/>
    <x v="0"/>
    <n v="68"/>
    <n v="13.86"/>
    <s v="S32_4289"/>
    <x v="63"/>
    <s v="+47 2212 1555"/>
    <s v="Drammensveien 126 A, PB 744 Sentrum"/>
    <s v="Oslo"/>
    <s v="N 0106"/>
    <s v="Norway"/>
    <s v="Klaeboe"/>
    <s v="Jan"/>
    <x v="1"/>
  </r>
  <r>
    <n v="10280"/>
    <n v="50"/>
    <n v="104.79"/>
    <n v="9"/>
    <n v="5239.5"/>
    <x v="40"/>
    <n v="293"/>
    <x v="0"/>
    <x v="0"/>
    <n v="102"/>
    <n v="2.7900000000000063"/>
    <s v="S18_1342"/>
    <x v="32"/>
    <s v="011-4988555"/>
    <s v="Via Monte Bianco 34"/>
    <s v="Torino"/>
    <n v="10100"/>
    <s v="Italy"/>
    <s v="Accorti"/>
    <s v="Paolo"/>
    <x v="1"/>
  </r>
  <r>
    <n v="10107"/>
    <n v="50"/>
    <n v="192.62"/>
    <n v="3"/>
    <n v="9631"/>
    <x v="41"/>
    <n v="308"/>
    <x v="0"/>
    <x v="1"/>
    <n v="194"/>
    <n v="-1.3799999999999955"/>
    <s v="S12_1099"/>
    <x v="33"/>
    <n v="6175557555"/>
    <s v="7635 Spinnaker Dr."/>
    <s v="Brickhaven"/>
    <n v="58339"/>
    <s v="USA"/>
    <s v="Barajas"/>
    <s v="Miguel"/>
    <x v="2"/>
  </r>
  <r>
    <n v="10273"/>
    <n v="50"/>
    <n v="85.75"/>
    <n v="1"/>
    <n v="4287.5"/>
    <x v="101"/>
    <n v="320"/>
    <x v="0"/>
    <x v="0"/>
    <n v="105"/>
    <n v="-19.25"/>
    <s v="S18_3856"/>
    <x v="2"/>
    <s v="(02) 5554 67"/>
    <s v="Rue Joseph-Bens 532"/>
    <s v="Bruxelles"/>
    <s v="B-1180"/>
    <s v="Belgium"/>
    <s v="Dewey"/>
    <s v="Catherine"/>
    <x v="1"/>
  </r>
  <r>
    <n v="10271"/>
    <n v="50"/>
    <n v="183.38"/>
    <n v="4"/>
    <n v="9169"/>
    <x v="42"/>
    <n v="321"/>
    <x v="0"/>
    <x v="1"/>
    <n v="163"/>
    <n v="20.379999999999995"/>
    <s v="S18_2238"/>
    <x v="12"/>
    <n v="4155551450"/>
    <s v="5677 Strong St."/>
    <s v="San Rafael"/>
    <n v="97562"/>
    <s v="USA"/>
    <s v="Nelson"/>
    <s v="Valarie"/>
    <x v="2"/>
  </r>
  <r>
    <n v="10271"/>
    <n v="50"/>
    <n v="101.87"/>
    <n v="8"/>
    <n v="5093.5"/>
    <x v="42"/>
    <n v="321"/>
    <x v="0"/>
    <x v="2"/>
    <n v="122"/>
    <n v="-20.129999999999995"/>
    <s v="S18_2319"/>
    <x v="12"/>
    <n v="4155551450"/>
    <s v="5677 Strong St."/>
    <s v="San Rafael"/>
    <n v="97562"/>
    <s v="USA"/>
    <s v="Nelson"/>
    <s v="Valarie"/>
    <x v="1"/>
  </r>
  <r>
    <n v="10261"/>
    <n v="50"/>
    <n v="81.430000000000007"/>
    <n v="6"/>
    <n v="4071.5"/>
    <x v="45"/>
    <n v="354"/>
    <x v="0"/>
    <x v="5"/>
    <n v="99"/>
    <n v="-17.569999999999993"/>
    <s v="S700_3962"/>
    <x v="34"/>
    <s v="(514) 555-8054"/>
    <s v="43 rue St. Laurent"/>
    <s v="Montreal"/>
    <s v="H1J 1C3"/>
    <s v="Canada"/>
    <s v="Fresnisre"/>
    <s v="Jean"/>
    <x v="1"/>
  </r>
  <r>
    <n v="10257"/>
    <n v="50"/>
    <n v="88.14"/>
    <n v="1"/>
    <n v="4407"/>
    <x v="199"/>
    <n v="357"/>
    <x v="0"/>
    <x v="0"/>
    <n v="101"/>
    <n v="-12.86"/>
    <s v="S18_2949"/>
    <x v="1"/>
    <n v="4085553659"/>
    <s v="3086 Ingle Ln."/>
    <s v="San Jose"/>
    <n v="94217"/>
    <s v="USA"/>
    <s v="Frick"/>
    <s v="Sue"/>
    <x v="1"/>
  </r>
  <r>
    <n v="10250"/>
    <n v="50"/>
    <n v="61.22"/>
    <n v="7"/>
    <n v="3061"/>
    <x v="209"/>
    <n v="391"/>
    <x v="0"/>
    <x v="0"/>
    <n v="68"/>
    <n v="-6.7800000000000011"/>
    <s v="S32_4289"/>
    <x v="1"/>
    <n v="4085553659"/>
    <s v="3086 Ingle Ln."/>
    <s v="San Jose"/>
    <n v="94217"/>
    <s v="USA"/>
    <s v="Frick"/>
    <s v="Sue"/>
    <x v="1"/>
  </r>
  <r>
    <n v="10107"/>
    <n v="50"/>
    <n v="128.53"/>
    <n v="9"/>
    <n v="6426.5"/>
    <x v="150"/>
    <n v="450"/>
    <x v="0"/>
    <x v="1"/>
    <n v="147"/>
    <n v="-18.47"/>
    <s v="S10_4962"/>
    <x v="12"/>
    <n v="4155551450"/>
    <s v="5677 Strong St."/>
    <s v="San Rafael"/>
    <n v="97562"/>
    <s v="USA"/>
    <s v="Nelson"/>
    <s v="Valarie"/>
    <x v="1"/>
  </r>
  <r>
    <n v="10229"/>
    <n v="50"/>
    <n v="112.28"/>
    <n v="11"/>
    <n v="5614"/>
    <x v="150"/>
    <n v="450"/>
    <x v="0"/>
    <x v="1"/>
    <n v="101"/>
    <n v="11.280000000000001"/>
    <s v="S700_2824"/>
    <x v="12"/>
    <n v="4155551450"/>
    <s v="5677 Strong St."/>
    <s v="San Rafael"/>
    <n v="97562"/>
    <s v="USA"/>
    <s v="Nelson"/>
    <s v="Valarie"/>
    <x v="1"/>
  </r>
  <r>
    <n v="10224"/>
    <n v="50"/>
    <n v="77.290000000000006"/>
    <n v="3"/>
    <n v="3864.5"/>
    <x v="222"/>
    <n v="471"/>
    <x v="0"/>
    <x v="4"/>
    <n v="81"/>
    <n v="-3.7099999999999937"/>
    <s v="S50_4713"/>
    <x v="70"/>
    <s v="20.16.1555"/>
    <s v="184, chausse de Tournai"/>
    <s v="Lille"/>
    <n v="59000"/>
    <s v="France"/>
    <s v="Rance"/>
    <s v="Martine"/>
    <x v="1"/>
  </r>
  <r>
    <n v="10220"/>
    <n v="50"/>
    <n v="165.16"/>
    <n v="5"/>
    <n v="8258"/>
    <x v="55"/>
    <n v="480"/>
    <x v="0"/>
    <x v="1"/>
    <n v="143"/>
    <n v="22.159999999999997"/>
    <s v="S18_4027"/>
    <x v="39"/>
    <s v="+353 1862 1555"/>
    <s v="25 Maiden Lane"/>
    <s v="Dublin"/>
    <n v="2"/>
    <s v="Ireland"/>
    <s v="Cassidy"/>
    <s v="Dean"/>
    <x v="2"/>
  </r>
  <r>
    <n v="10214"/>
    <n v="50"/>
    <n v="190.69"/>
    <n v="1"/>
    <n v="9534.5"/>
    <x v="56"/>
    <n v="496"/>
    <x v="0"/>
    <x v="0"/>
    <n v="168"/>
    <n v="22.689999999999998"/>
    <s v="S18_2795"/>
    <x v="40"/>
    <s v="(91) 555 22 82"/>
    <s v="C/ Araquil, 67"/>
    <s v="Madrid"/>
    <n v="28023"/>
    <s v="Spain"/>
    <s v="Sommer"/>
    <s v="MartÂ¡n"/>
    <x v="2"/>
  </r>
  <r>
    <n v="10210"/>
    <n v="50"/>
    <n v="76.88"/>
    <n v="7"/>
    <n v="3844"/>
    <x v="111"/>
    <n v="510"/>
    <x v="0"/>
    <x v="3"/>
    <n v="84"/>
    <n v="-7.1200000000000045"/>
    <s v="S18_2581"/>
    <x v="67"/>
    <s v="+81 06 6342 5555"/>
    <s v="Dojima Avanza 4F, 1-6-20 Dojima, Kita-ku"/>
    <s v="Osaka"/>
    <s v="530-0003"/>
    <s v="Japan"/>
    <s v="Kentary"/>
    <s v="Mory"/>
    <x v="1"/>
  </r>
  <r>
    <n v="10197"/>
    <n v="50"/>
    <n v="101.81"/>
    <n v="14"/>
    <n v="5090.5"/>
    <x v="151"/>
    <n v="557"/>
    <x v="0"/>
    <x v="0"/>
    <n v="87"/>
    <n v="14.810000000000002"/>
    <s v="S18_4522"/>
    <x v="80"/>
    <s v="(93) 203 4555"/>
    <s v="Rambla de CataluÂ¤a, 23"/>
    <s v="Barcelona"/>
    <n v="8022"/>
    <s v="Spain"/>
    <s v="Saavedra"/>
    <s v="Eduardo"/>
    <x v="1"/>
  </r>
  <r>
    <n v="10196"/>
    <n v="50"/>
    <n v="94.4"/>
    <n v="2"/>
    <n v="4720"/>
    <x v="151"/>
    <n v="557"/>
    <x v="0"/>
    <x v="5"/>
    <n v="86"/>
    <n v="8.4000000000000057"/>
    <s v="S700_1938"/>
    <x v="64"/>
    <n v="2035559545"/>
    <s v="567 North Pendale Street"/>
    <s v="New Haven"/>
    <n v="97823"/>
    <s v="USA"/>
    <s v="Murphy"/>
    <s v="Leslie"/>
    <x v="1"/>
  </r>
  <r>
    <n v="10197"/>
    <n v="50"/>
    <n v="78.790000000000006"/>
    <n v="7"/>
    <n v="3939.5"/>
    <x v="151"/>
    <n v="557"/>
    <x v="0"/>
    <x v="5"/>
    <n v="72"/>
    <n v="6.7900000000000063"/>
    <s v="S700_2610"/>
    <x v="80"/>
    <s v="(93) 203 4555"/>
    <s v="Rambla de CataluÂ¤a, 23"/>
    <s v="Barcelona"/>
    <n v="8022"/>
    <s v="Spain"/>
    <s v="Saavedra"/>
    <s v="Eduardo"/>
    <x v="1"/>
  </r>
  <r>
    <n v="10195"/>
    <n v="50"/>
    <n v="152.41"/>
    <n v="10"/>
    <n v="7620.5"/>
    <x v="113"/>
    <n v="558"/>
    <x v="0"/>
    <x v="1"/>
    <n v="169"/>
    <n v="-16.590000000000003"/>
    <s v="S18_3232"/>
    <x v="26"/>
    <n v="9145554562"/>
    <s v="3758 North Pendale Street"/>
    <s v="White Plains"/>
    <n v="24067"/>
    <s v="USA"/>
    <s v="Frick"/>
    <s v="Steve"/>
    <x v="2"/>
  </r>
  <r>
    <n v="10177"/>
    <n v="50"/>
    <n v="121.66"/>
    <n v="7"/>
    <n v="6083"/>
    <x v="168"/>
    <n v="576"/>
    <x v="0"/>
    <x v="5"/>
    <n v="122"/>
    <n v="-0.34000000000000341"/>
    <s v="S24_2011"/>
    <x v="82"/>
    <s v="+34 913 728 555"/>
    <s v="Merchants House, 27-30 Merchant's Quay"/>
    <s v="Madrid"/>
    <n v="28023"/>
    <s v="Spain"/>
    <s v="Fernandez"/>
    <s v="Jesus"/>
    <x v="1"/>
  </r>
  <r>
    <n v="10107"/>
    <n v="50"/>
    <n v="157.44999999999999"/>
    <n v="1"/>
    <n v="7872.5"/>
    <x v="63"/>
    <n v="577"/>
    <x v="0"/>
    <x v="1"/>
    <n v="173"/>
    <n v="-15.550000000000011"/>
    <s v="S12_3891"/>
    <x v="7"/>
    <s v="0522-556555"/>
    <s v="Strada Provinciale 124"/>
    <s v="Reggio Emilia"/>
    <n v="42100"/>
    <s v="Italy"/>
    <s v="Moroni"/>
    <s v="Maurizio"/>
    <x v="2"/>
  </r>
  <r>
    <n v="10175"/>
    <n v="50"/>
    <n v="63.31"/>
    <n v="3"/>
    <n v="3165.5"/>
    <x v="63"/>
    <n v="577"/>
    <x v="0"/>
    <x v="2"/>
    <n v="54"/>
    <n v="9.3100000000000023"/>
    <s v="S32_2509"/>
    <x v="14"/>
    <s v="(171) 555-0297"/>
    <s v="35 King George"/>
    <s v="London"/>
    <s v="WX3 6FW"/>
    <s v="UK"/>
    <s v="Brown"/>
    <s v="Ann"/>
    <x v="1"/>
  </r>
  <r>
    <n v="10168"/>
    <n v="50"/>
    <n v="114.95"/>
    <n v="2"/>
    <n v="5747.5"/>
    <x v="65"/>
    <n v="586"/>
    <x v="0"/>
    <x v="4"/>
    <n v="112"/>
    <n v="2.9500000000000028"/>
    <s v="S24_1578"/>
    <x v="46"/>
    <n v="6505556809"/>
    <s v="9408 Furth Circle"/>
    <s v="Burlingame"/>
    <n v="94217"/>
    <s v="USA"/>
    <s v="Hirano"/>
    <s v="Juri"/>
    <x v="1"/>
  </r>
  <r>
    <n v="10165"/>
    <n v="50"/>
    <n v="106.89"/>
    <n v="1"/>
    <n v="5344.5"/>
    <x v="188"/>
    <n v="592"/>
    <x v="0"/>
    <x v="6"/>
    <n v="100"/>
    <n v="6.8900000000000006"/>
    <s v="S18_3259"/>
    <x v="49"/>
    <s v="+65 221 7555"/>
    <s v="Bronz Sok., Bronz Apt. 3/6 Tesvikiye"/>
    <s v="Singapore"/>
    <n v="79903"/>
    <s v="Singapore"/>
    <s v="Natividad"/>
    <s v="Eric"/>
    <x v="1"/>
  </r>
  <r>
    <n v="10301"/>
    <n v="50"/>
    <n v="154.47"/>
    <n v="11"/>
    <n v="7723.5"/>
    <x v="153"/>
    <n v="609"/>
    <x v="0"/>
    <x v="1"/>
    <n v="140"/>
    <n v="14.469999999999999"/>
    <s v="S24_3856"/>
    <x v="63"/>
    <s v="+47 2212 1555"/>
    <s v="Drammensveien 126 A, PB 744 Sentrum"/>
    <s v="Oslo"/>
    <s v="N 0106"/>
    <s v="Norway"/>
    <s v="Klaeboe"/>
    <s v="Jan"/>
    <x v="2"/>
  </r>
  <r>
    <n v="10153"/>
    <n v="50"/>
    <n v="88.15"/>
    <n v="2"/>
    <n v="4407.5"/>
    <x v="70"/>
    <n v="617"/>
    <x v="0"/>
    <x v="5"/>
    <n v="100"/>
    <n v="-11.849999999999994"/>
    <s v="S700_3505"/>
    <x v="11"/>
    <s v="(91) 555 94 44"/>
    <s v="C/ Moralzarzal, 86"/>
    <s v="Madrid"/>
    <n v="28034"/>
    <s v="Spain"/>
    <s v="Freyre"/>
    <s v="Diego"/>
    <x v="1"/>
  </r>
  <r>
    <n v="10153"/>
    <n v="50"/>
    <n v="60.06"/>
    <n v="4"/>
    <n v="3003"/>
    <x v="70"/>
    <n v="617"/>
    <x v="0"/>
    <x v="5"/>
    <n v="54"/>
    <n v="6.0600000000000023"/>
    <s v="S72_3212"/>
    <x v="11"/>
    <s v="(91) 555 94 44"/>
    <s v="C/ Moralzarzal, 86"/>
    <s v="Madrid"/>
    <n v="28034"/>
    <s v="Spain"/>
    <s v="Freyre"/>
    <s v="Diego"/>
    <x v="1"/>
  </r>
  <r>
    <n v="10149"/>
    <n v="50"/>
    <n v="118.15"/>
    <n v="4"/>
    <n v="5907.5"/>
    <x v="72"/>
    <n v="633"/>
    <x v="0"/>
    <x v="0"/>
    <n v="102"/>
    <n v="16.150000000000006"/>
    <s v="S18_1342"/>
    <x v="50"/>
    <n v="4155554312"/>
    <s v="2793 Furth Circle"/>
    <s v="Brisbane"/>
    <n v="94217"/>
    <s v="USA"/>
    <s v="Taylor"/>
    <s v="Sue"/>
    <x v="1"/>
  </r>
  <r>
    <n v="10131"/>
    <n v="50"/>
    <n v="81.89"/>
    <n v="3"/>
    <n v="4094.5"/>
    <x v="125"/>
    <n v="720"/>
    <x v="0"/>
    <x v="3"/>
    <n v="68"/>
    <n v="13.89"/>
    <s v="S24_3949"/>
    <x v="72"/>
    <n v="2035554407"/>
    <s v="2440 Pompton St."/>
    <s v="Glendale"/>
    <n v="97561"/>
    <s v="USA"/>
    <s v="Lewis"/>
    <s v="Dan"/>
    <x v="1"/>
  </r>
  <r>
    <n v="10129"/>
    <n v="50"/>
    <n v="77.989999999999995"/>
    <n v="1"/>
    <n v="3899.5"/>
    <x v="223"/>
    <n v="724"/>
    <x v="0"/>
    <x v="0"/>
    <n v="83"/>
    <n v="-5.0100000000000051"/>
    <s v="S24_3816"/>
    <x v="14"/>
    <s v="(171) 555-0297"/>
    <s v="35 King George"/>
    <s v="London"/>
    <s v="WX3 6FW"/>
    <s v="UK"/>
    <s v="Brown"/>
    <s v="Ann"/>
    <x v="1"/>
  </r>
  <r>
    <n v="10126"/>
    <n v="50"/>
    <n v="141.66"/>
    <n v="5"/>
    <n v="7083"/>
    <x v="126"/>
    <n v="739"/>
    <x v="0"/>
    <x v="2"/>
    <n v="121"/>
    <n v="20.659999999999997"/>
    <s v="S18_4600"/>
    <x v="40"/>
    <s v="(91) 555 22 82"/>
    <s v="C/ Araquil, 67"/>
    <s v="Madrid"/>
    <n v="28023"/>
    <s v="Spain"/>
    <s v="Sommer"/>
    <s v="MartÂ¡n"/>
    <x v="2"/>
  </r>
  <r>
    <n v="10123"/>
    <n v="50"/>
    <n v="59.87"/>
    <n v="1"/>
    <n v="2993.5"/>
    <x v="204"/>
    <n v="747"/>
    <x v="0"/>
    <x v="1"/>
    <n v="50"/>
    <n v="9.8699999999999974"/>
    <s v="S24_1628"/>
    <x v="85"/>
    <s v="40.32.2555"/>
    <s v="54, rue Royale"/>
    <s v="Nantes"/>
    <n v="44000"/>
    <s v="France"/>
    <s v="Schmitt"/>
    <s v="Carine"/>
    <x v="0"/>
  </r>
  <r>
    <n v="10107"/>
    <n v="50"/>
    <n v="165.68"/>
    <n v="4"/>
    <n v="8284"/>
    <x v="194"/>
    <n v="760"/>
    <x v="0"/>
    <x v="4"/>
    <n v="150"/>
    <n v="15.680000000000007"/>
    <s v="S12_2823"/>
    <x v="75"/>
    <s v="26.47.1555"/>
    <s v="59 rue de l'Abbaye"/>
    <s v="Reims"/>
    <n v="51100"/>
    <s v="France"/>
    <s v="Henriot"/>
    <s v="Paul"/>
    <x v="2"/>
  </r>
  <r>
    <n v="10117"/>
    <n v="50"/>
    <n v="43.68"/>
    <n v="2"/>
    <n v="2184"/>
    <x v="128"/>
    <n v="779"/>
    <x v="0"/>
    <x v="5"/>
    <n v="54"/>
    <n v="-10.32"/>
    <s v="S72_3212"/>
    <x v="49"/>
    <s v="+65 221 7555"/>
    <s v="Bronz Sok., Bronz Apt. 3/6 Tesvikiye"/>
    <s v="Singapore"/>
    <n v="79903"/>
    <s v="Singapore"/>
    <s v="Natividad"/>
    <s v="Eric"/>
    <x v="0"/>
  </r>
  <r>
    <n v="10113"/>
    <n v="50"/>
    <n v="49.81"/>
    <n v="3"/>
    <n v="2490.5"/>
    <x v="130"/>
    <n v="800"/>
    <x v="0"/>
    <x v="0"/>
    <n v="50"/>
    <n v="-0.18999999999999773"/>
    <s v="S18_4668"/>
    <x v="12"/>
    <n v="4155551450"/>
    <s v="5677 Strong St."/>
    <s v="San Rafael"/>
    <n v="97562"/>
    <s v="USA"/>
    <s v="Nelson"/>
    <s v="Valarie"/>
    <x v="0"/>
  </r>
  <r>
    <n v="10106"/>
    <n v="50"/>
    <n v="64.83"/>
    <n v="11"/>
    <n v="3241.5"/>
    <x v="207"/>
    <n v="840"/>
    <x v="0"/>
    <x v="3"/>
    <n v="68"/>
    <n v="-3.1700000000000017"/>
    <s v="S24_3949"/>
    <x v="20"/>
    <s v="035-640555"/>
    <s v="Via Ludovico il Moro 22"/>
    <s v="Bergamo"/>
    <n v="24100"/>
    <s v="Italy"/>
    <s v="Rovelli"/>
    <s v="Giovanni"/>
    <x v="1"/>
  </r>
  <r>
    <n v="10107"/>
    <n v="50"/>
    <n v="144.16"/>
    <n v="2"/>
    <n v="7208"/>
    <x v="156"/>
    <n v="846"/>
    <x v="0"/>
    <x v="1"/>
    <n v="136"/>
    <n v="8.1599999999999966"/>
    <s v="S10_4757"/>
    <x v="21"/>
    <s v="31 12 3555"/>
    <s v="Vinb'ltet 34"/>
    <s v="Kobenhavn"/>
    <n v="1734"/>
    <s v="Denmark"/>
    <s v="Petersen"/>
    <s v="Jytte"/>
    <x v="2"/>
  </r>
  <r>
    <n v="10105"/>
    <n v="50"/>
    <n v="79.67"/>
    <n v="1"/>
    <n v="3983.5"/>
    <x v="156"/>
    <n v="846"/>
    <x v="0"/>
    <x v="0"/>
    <n v="83"/>
    <n v="-3.3299999999999983"/>
    <s v="S24_3816"/>
    <x v="21"/>
    <s v="31 12 3555"/>
    <s v="Vinb'ltet 34"/>
    <s v="Kobenhavn"/>
    <n v="1734"/>
    <s v="Denmark"/>
    <s v="Petersen"/>
    <s v="Jytte"/>
    <x v="1"/>
  </r>
  <r>
    <n v="10100"/>
    <n v="50"/>
    <n v="67.8"/>
    <n v="2"/>
    <n v="3390"/>
    <x v="158"/>
    <n v="881"/>
    <x v="0"/>
    <x v="0"/>
    <n v="60"/>
    <n v="7.7999999999999972"/>
    <s v="S18_2248"/>
    <x v="23"/>
    <n v="6035558647"/>
    <s v="2304 Long Airport Avenue"/>
    <s v="Nashua"/>
    <n v="62005"/>
    <s v="USA"/>
    <s v="Young"/>
    <s v="Valarie"/>
    <x v="1"/>
  </r>
  <r>
    <n v="10422"/>
    <n v="51"/>
    <n v="95.55"/>
    <n v="2"/>
    <n v="4873.05"/>
    <x v="2"/>
    <n v="6"/>
    <x v="2"/>
    <x v="0"/>
    <n v="102"/>
    <n v="-6.4500000000000028"/>
    <s v="S18_1342"/>
    <x v="31"/>
    <n v="2155551555"/>
    <s v="7586 Pompton St."/>
    <s v="Allentown"/>
    <n v="70267"/>
    <s v="USA"/>
    <s v="Yu"/>
    <s v="Kyung"/>
    <x v="1"/>
  </r>
  <r>
    <n v="10415"/>
    <n v="51"/>
    <n v="121.75"/>
    <n v="5"/>
    <n v="6209.25"/>
    <x v="9"/>
    <n v="27"/>
    <x v="3"/>
    <x v="0"/>
    <n v="105"/>
    <n v="16.75"/>
    <s v="S18_3856"/>
    <x v="10"/>
    <s v="61-9-3844-6555"/>
    <s v="7 Allen Street"/>
    <s v="Glen Waverly"/>
    <n v="3150"/>
    <s v="Australia"/>
    <s v="Connery"/>
    <s v="Sean"/>
    <x v="1"/>
  </r>
  <r>
    <n v="10414"/>
    <n v="51"/>
    <n v="76.31"/>
    <n v="2"/>
    <n v="3891.81"/>
    <x v="8"/>
    <n v="30"/>
    <x v="1"/>
    <x v="0"/>
    <n v="83"/>
    <n v="-6.6899999999999977"/>
    <s v="S24_3816"/>
    <x v="9"/>
    <n v="6175559555"/>
    <s v="8616 Spinnaker Dr."/>
    <s v="Boston"/>
    <n v="51003"/>
    <s v="USA"/>
    <s v="Yoshido"/>
    <s v="Juri"/>
    <x v="1"/>
  </r>
  <r>
    <n v="10413"/>
    <n v="51"/>
    <n v="63.85"/>
    <n v="4"/>
    <n v="3256.35"/>
    <x v="131"/>
    <n v="31"/>
    <x v="0"/>
    <x v="6"/>
    <n v="58"/>
    <n v="5.8500000000000014"/>
    <s v="S50_1514"/>
    <x v="74"/>
    <n v="2035552570"/>
    <s v="25593 South Bay Ln."/>
    <s v="Bridgewater"/>
    <n v="97562"/>
    <s v="USA"/>
    <s v="King"/>
    <s v="Julie"/>
    <x v="1"/>
  </r>
  <r>
    <n v="10401"/>
    <n v="52"/>
    <n v="81.14"/>
    <n v="4"/>
    <n v="4219.28"/>
    <x v="5"/>
    <n v="62"/>
    <x v="1"/>
    <x v="3"/>
    <n v="72"/>
    <n v="9.14"/>
    <s v="S24_4278"/>
    <x v="5"/>
    <n v="2015559350"/>
    <s v="7476 Moss Rd."/>
    <s v="Newark"/>
    <n v="94019"/>
    <s v="USA"/>
    <s v="Brown"/>
    <s v="William"/>
    <x v="1"/>
  </r>
  <r>
    <n v="10107"/>
    <n v="54"/>
    <n v="133"/>
    <n v="5"/>
    <n v="7182"/>
    <x v="4"/>
    <n v="5"/>
    <x v="2"/>
    <x v="2"/>
    <n v="116"/>
    <n v="17"/>
    <s v="S18_1097"/>
    <x v="11"/>
    <s v="(91) 555 94 44"/>
    <s v="C/ Moralzarzal, 86"/>
    <s v="Madrid"/>
    <n v="28034"/>
    <s v="Spain"/>
    <s v="Freyre"/>
    <s v="Diego"/>
    <x v="2"/>
  </r>
  <r>
    <n v="10107"/>
    <n v="54"/>
    <n v="110.21"/>
    <n v="5"/>
    <n v="5951.34"/>
    <x v="10"/>
    <n v="33"/>
    <x v="0"/>
    <x v="2"/>
    <n v="118"/>
    <n v="-7.7900000000000063"/>
    <s v="S12_4473"/>
    <x v="11"/>
    <s v="(91) 555 94 44"/>
    <s v="C/ Moralzarzal, 86"/>
    <s v="Madrid"/>
    <n v="28034"/>
    <s v="Spain"/>
    <s v="Freyre"/>
    <s v="Diego"/>
    <x v="1"/>
  </r>
  <r>
    <n v="10425"/>
    <n v="55"/>
    <n v="46.82"/>
    <n v="1"/>
    <n v="2575.1"/>
    <x v="4"/>
    <n v="5"/>
    <x v="2"/>
    <x v="1"/>
    <n v="57"/>
    <n v="-10.18"/>
    <s v="S24_1444"/>
    <x v="4"/>
    <s v="40.67.8555"/>
    <s v="67, rue des Cinquante Otages"/>
    <s v="Nantes"/>
    <n v="44000"/>
    <s v="France"/>
    <s v="Labrune"/>
    <s v="Janine"/>
    <x v="0"/>
  </r>
  <r>
    <n v="10420"/>
    <n v="55"/>
    <n v="96.3"/>
    <n v="8"/>
    <n v="5296.5"/>
    <x v="6"/>
    <n v="7"/>
    <x v="2"/>
    <x v="1"/>
    <n v="117"/>
    <n v="-20.700000000000003"/>
    <s v="S24_2887"/>
    <x v="6"/>
    <s v="+61 2 9495 8555"/>
    <s v="Monitor Money Building, 815 Pacific Hwy"/>
    <s v="Chatswood"/>
    <n v="2067"/>
    <s v="Australia"/>
    <s v="Huxley"/>
    <s v="Adrian"/>
    <x v="1"/>
  </r>
  <r>
    <n v="10419"/>
    <n v="55"/>
    <n v="139.91999999999999"/>
    <n v="2"/>
    <n v="7695.6"/>
    <x v="3"/>
    <n v="19"/>
    <x v="0"/>
    <x v="1"/>
    <n v="132"/>
    <n v="7.9199999999999875"/>
    <s v="S18_2870"/>
    <x v="3"/>
    <s v="6562-9555"/>
    <s v="Geislweg 14"/>
    <s v="Salzburg"/>
    <n v="5020"/>
    <s v="Austria"/>
    <s v="Pipps"/>
    <s v="Georg"/>
    <x v="2"/>
  </r>
  <r>
    <n v="10419"/>
    <n v="55"/>
    <n v="52.66"/>
    <n v="12"/>
    <n v="2896.3"/>
    <x v="3"/>
    <n v="19"/>
    <x v="0"/>
    <x v="1"/>
    <n v="61"/>
    <n v="-8.3400000000000034"/>
    <s v="S24_3371"/>
    <x v="3"/>
    <s v="6562-9555"/>
    <s v="Geislweg 14"/>
    <s v="Salzburg"/>
    <n v="5020"/>
    <s v="Austria"/>
    <s v="Pipps"/>
    <s v="Georg"/>
    <x v="0"/>
  </r>
  <r>
    <n v="10405"/>
    <n v="55"/>
    <n v="150.71"/>
    <n v="1"/>
    <n v="8289.0499999999993"/>
    <x v="244"/>
    <n v="51"/>
    <x v="0"/>
    <x v="1"/>
    <n v="169"/>
    <n v="-18.289999999999992"/>
    <s v="S18_3232"/>
    <x v="65"/>
    <s v="88.60.1555"/>
    <s v="24, place Kluber"/>
    <s v="Strasbourg"/>
    <n v="67000"/>
    <s v="France"/>
    <s v="Citeaux"/>
    <s v="Frederique"/>
    <x v="2"/>
  </r>
  <r>
    <n v="10402"/>
    <n v="55"/>
    <n v="55.72"/>
    <n v="2"/>
    <n v="3064.6"/>
    <x v="241"/>
    <n v="58"/>
    <x v="0"/>
    <x v="4"/>
    <n v="60"/>
    <n v="-4.2800000000000011"/>
    <s v="S18_2625"/>
    <x v="35"/>
    <s v="(1) 47.55.6555"/>
    <s v="25, rue Lauriston"/>
    <s v="Paris"/>
    <n v="75016"/>
    <s v="France"/>
    <s v="Perrier"/>
    <s v="Dominique"/>
    <x v="1"/>
  </r>
  <r>
    <n v="10107"/>
    <n v="55"/>
    <n v="147.61000000000001"/>
    <n v="8"/>
    <n v="8118.55"/>
    <x v="143"/>
    <n v="194"/>
    <x v="0"/>
    <x v="4"/>
    <n v="150"/>
    <n v="-2.3899999999999864"/>
    <s v="S12_2823"/>
    <x v="3"/>
    <s v="6562-9555"/>
    <s v="Geislweg 14"/>
    <s v="Salzburg"/>
    <n v="5020"/>
    <s v="Austria"/>
    <s v="Pipps"/>
    <s v="Georg"/>
    <x v="2"/>
  </r>
  <r>
    <n v="10107"/>
    <n v="55"/>
    <n v="75.2"/>
    <n v="7"/>
    <n v="4136"/>
    <x v="143"/>
    <n v="194"/>
    <x v="0"/>
    <x v="1"/>
    <n v="115"/>
    <n v="-39.799999999999997"/>
    <s v="S12_4675"/>
    <x v="3"/>
    <s v="6562-9555"/>
    <s v="Geislweg 14"/>
    <s v="Salzburg"/>
    <n v="5020"/>
    <s v="Austria"/>
    <s v="Pipps"/>
    <s v="Georg"/>
    <x v="1"/>
  </r>
  <r>
    <n v="10342"/>
    <n v="55"/>
    <n v="65.45"/>
    <n v="1"/>
    <n v="3599.75"/>
    <x v="143"/>
    <n v="194"/>
    <x v="0"/>
    <x v="1"/>
    <n v="77"/>
    <n v="-11.549999999999997"/>
    <s v="S18_1889"/>
    <x v="38"/>
    <s v="03 9520 4555"/>
    <s v="636 St Kilda Road"/>
    <s v="Melbourne"/>
    <n v="3004"/>
    <s v="Australia"/>
    <s v="Ferguson"/>
    <s v="Peter"/>
    <x v="1"/>
  </r>
  <r>
    <n v="10342"/>
    <n v="55"/>
    <n v="119.06"/>
    <n v="7"/>
    <n v="6548.3"/>
    <x v="143"/>
    <n v="194"/>
    <x v="0"/>
    <x v="1"/>
    <n v="146"/>
    <n v="-26.939999999999998"/>
    <s v="S18_3482"/>
    <x v="38"/>
    <s v="03 9520 4555"/>
    <s v="636 St Kilda Road"/>
    <s v="Melbourne"/>
    <n v="3004"/>
    <s v="Australia"/>
    <s v="Ferguson"/>
    <s v="Peter"/>
    <x v="1"/>
  </r>
  <r>
    <n v="10340"/>
    <n v="55"/>
    <n v="79.98"/>
    <n v="8"/>
    <n v="4398.8999999999996"/>
    <x v="143"/>
    <n v="194"/>
    <x v="0"/>
    <x v="4"/>
    <n v="76"/>
    <n v="3.980000000000004"/>
    <s v="S24_2000"/>
    <x v="80"/>
    <s v="(93) 203 4555"/>
    <s v="Rambla de CataluÂ¤a, 23"/>
    <s v="Barcelona"/>
    <n v="8022"/>
    <s v="Spain"/>
    <s v="Saavedra"/>
    <s v="Eduardo"/>
    <x v="1"/>
  </r>
  <r>
    <n v="10340"/>
    <n v="55"/>
    <n v="117.87"/>
    <n v="2"/>
    <n v="6482.85"/>
    <x v="143"/>
    <n v="194"/>
    <x v="0"/>
    <x v="4"/>
    <n v="99"/>
    <n v="18.870000000000005"/>
    <s v="S32_1374"/>
    <x v="80"/>
    <s v="(93) 203 4555"/>
    <s v="Rambla de CataluÂ¤a, 23"/>
    <s v="Barcelona"/>
    <n v="8022"/>
    <s v="Spain"/>
    <s v="Saavedra"/>
    <s v="Eduardo"/>
    <x v="1"/>
  </r>
  <r>
    <n v="10340"/>
    <n v="55"/>
    <n v="87.75"/>
    <n v="7"/>
    <n v="4826.25"/>
    <x v="143"/>
    <n v="194"/>
    <x v="0"/>
    <x v="3"/>
    <n v="99"/>
    <n v="-11.25"/>
    <s v="S700_2466"/>
    <x v="80"/>
    <s v="(93) 203 4555"/>
    <s v="Rambla de CataluÂ¤a, 23"/>
    <s v="Barcelona"/>
    <n v="8022"/>
    <s v="Spain"/>
    <s v="Saavedra"/>
    <s v="Eduardo"/>
    <x v="1"/>
  </r>
  <r>
    <n v="10339"/>
    <n v="55"/>
    <n v="112.99"/>
    <n v="12"/>
    <n v="6214.45"/>
    <x v="92"/>
    <n v="195"/>
    <x v="0"/>
    <x v="3"/>
    <n v="68"/>
    <n v="44.989999999999995"/>
    <s v="S24_2841"/>
    <x v="8"/>
    <s v="+81 3 3584 0555"/>
    <s v="2-2-8 Roppongi"/>
    <s v="Minato-ku"/>
    <s v="106-0032"/>
    <s v="Japan"/>
    <s v="Shimamura"/>
    <s v="Akiko"/>
    <x v="1"/>
  </r>
  <r>
    <n v="10339"/>
    <n v="55"/>
    <n v="195.6"/>
    <n v="13"/>
    <n v="10758"/>
    <x v="92"/>
    <n v="195"/>
    <x v="0"/>
    <x v="0"/>
    <n v="88"/>
    <n v="107.6"/>
    <s v="S24_3151"/>
    <x v="8"/>
    <s v="+81 3 3584 0555"/>
    <s v="2-2-8 Roppongi"/>
    <s v="Minato-ku"/>
    <s v="106-0032"/>
    <s v="Japan"/>
    <s v="Shimamura"/>
    <s v="Akiko"/>
    <x v="2"/>
  </r>
  <r>
    <n v="10339"/>
    <n v="55"/>
    <n v="71.25"/>
    <n v="15"/>
    <n v="3918.75"/>
    <x v="92"/>
    <n v="195"/>
    <x v="0"/>
    <x v="5"/>
    <n v="90"/>
    <n v="-18.75"/>
    <s v="S700_2047"/>
    <x v="8"/>
    <s v="+81 3 3584 0555"/>
    <s v="2-2-8 Roppongi"/>
    <s v="Minato-ku"/>
    <s v="106-0032"/>
    <s v="Japan"/>
    <s v="Shimamura"/>
    <s v="Akiko"/>
    <x v="1"/>
  </r>
  <r>
    <n v="10107"/>
    <n v="56"/>
    <n v="164.61"/>
    <n v="4"/>
    <n v="9218.16"/>
    <x v="84"/>
    <n v="23"/>
    <x v="3"/>
    <x v="4"/>
    <n v="193"/>
    <n v="-28.389999999999986"/>
    <s v="S10_4698"/>
    <x v="11"/>
    <s v="(91) 555 94 44"/>
    <s v="C/ Moralzarzal, 86"/>
    <s v="Madrid"/>
    <n v="28034"/>
    <s v="Spain"/>
    <s v="Freyre"/>
    <s v="Diego"/>
    <x v="2"/>
  </r>
  <r>
    <n v="10412"/>
    <n v="56"/>
    <n v="98.18"/>
    <n v="8"/>
    <n v="5498.08"/>
    <x v="10"/>
    <n v="33"/>
    <x v="0"/>
    <x v="2"/>
    <n v="122"/>
    <n v="-23.819999999999993"/>
    <s v="S18_2319"/>
    <x v="11"/>
    <s v="(91) 555 94 44"/>
    <s v="C/ Moralzarzal, 86"/>
    <s v="Madrid"/>
    <n v="28034"/>
    <s v="Spain"/>
    <s v="Freyre"/>
    <s v="Diego"/>
    <x v="1"/>
  </r>
  <r>
    <n v="10401"/>
    <n v="56"/>
    <n v="35.35"/>
    <n v="7"/>
    <n v="1979.6"/>
    <x v="5"/>
    <n v="62"/>
    <x v="1"/>
    <x v="0"/>
    <n v="43"/>
    <n v="-7.6499999999999986"/>
    <s v="S50_1341"/>
    <x v="5"/>
    <n v="2015559350"/>
    <s v="7476 Moss Rd."/>
    <s v="Newark"/>
    <n v="94019"/>
    <s v="USA"/>
    <s v="Brown"/>
    <s v="William"/>
    <x v="0"/>
  </r>
  <r>
    <n v="10400"/>
    <n v="58"/>
    <n v="125.99"/>
    <n v="6"/>
    <n v="7307.42"/>
    <x v="11"/>
    <n v="64"/>
    <x v="0"/>
    <x v="0"/>
    <n v="105"/>
    <n v="20.989999999999995"/>
    <s v="S18_3856"/>
    <x v="1"/>
    <n v="4085553659"/>
    <s v="3086 Ingle Ln."/>
    <s v="San Jose"/>
    <n v="94217"/>
    <s v="USA"/>
    <s v="Frick"/>
    <s v="Sue"/>
    <x v="2"/>
  </r>
  <r>
    <n v="10407"/>
    <n v="59"/>
    <n v="119.46"/>
    <n v="11"/>
    <n v="7048.14"/>
    <x v="1"/>
    <n v="43"/>
    <x v="1"/>
    <x v="1"/>
    <n v="124"/>
    <n v="-4.5400000000000063"/>
    <s v="S18_1589"/>
    <x v="1"/>
    <n v="4085553659"/>
    <s v="3086 Ingle Ln."/>
    <s v="San Jose"/>
    <n v="94217"/>
    <s v="USA"/>
    <s v="Frick"/>
    <s v="Sue"/>
    <x v="2"/>
  </r>
  <r>
    <n v="10407"/>
    <n v="59"/>
    <n v="98.65"/>
    <n v="5"/>
    <n v="5820.35"/>
    <x v="1"/>
    <n v="43"/>
    <x v="1"/>
    <x v="1"/>
    <n v="117"/>
    <n v="-18.349999999999994"/>
    <s v="S24_2887"/>
    <x v="1"/>
    <n v="4085553659"/>
    <s v="3086 Ingle Ln."/>
    <s v="San Jose"/>
    <n v="94217"/>
    <s v="USA"/>
    <s v="Frick"/>
    <s v="Sue"/>
    <x v="1"/>
  </r>
  <r>
    <n v="10402"/>
    <n v="59"/>
    <n v="87.6"/>
    <n v="3"/>
    <n v="5168.3999999999996"/>
    <x v="241"/>
    <n v="58"/>
    <x v="0"/>
    <x v="4"/>
    <n v="76"/>
    <n v="11.599999999999994"/>
    <s v="S24_2000"/>
    <x v="35"/>
    <s v="(1) 47.55.6555"/>
    <s v="25, rue Lauriston"/>
    <s v="Paris"/>
    <n v="75016"/>
    <s v="France"/>
    <s v="Perrier"/>
    <s v="Dominique"/>
    <x v="1"/>
  </r>
  <r>
    <n v="10420"/>
    <n v="60"/>
    <n v="64.67"/>
    <n v="11"/>
    <n v="3880.2"/>
    <x v="6"/>
    <n v="7"/>
    <x v="2"/>
    <x v="1"/>
    <n v="73"/>
    <n v="-8.3299999999999983"/>
    <s v="S24_1046"/>
    <x v="6"/>
    <s v="+61 2 9495 8555"/>
    <s v="Monitor Money Building, 815 Pacific Hwy"/>
    <s v="Chatswood"/>
    <n v="2067"/>
    <s v="Australia"/>
    <s v="Huxley"/>
    <s v="Adrian"/>
    <x v="1"/>
  </r>
  <r>
    <n v="10414"/>
    <n v="60"/>
    <n v="101.79"/>
    <n v="5"/>
    <n v="6107.4"/>
    <x v="8"/>
    <n v="30"/>
    <x v="1"/>
    <x v="0"/>
    <n v="88"/>
    <n v="13.790000000000006"/>
    <s v="S24_3151"/>
    <x v="9"/>
    <n v="6175559555"/>
    <s v="8616 Spinnaker Dr."/>
    <s v="Boston"/>
    <n v="51003"/>
    <s v="USA"/>
    <s v="Yoshido"/>
    <s v="Juri"/>
    <x v="1"/>
  </r>
  <r>
    <n v="10412"/>
    <n v="60"/>
    <n v="198.13"/>
    <n v="9"/>
    <n v="11887.8"/>
    <x v="10"/>
    <n v="33"/>
    <x v="0"/>
    <x v="1"/>
    <n v="169"/>
    <n v="29.129999999999995"/>
    <s v="S18_3232"/>
    <x v="11"/>
    <s v="(91) 555 94 44"/>
    <s v="C/ Moralzarzal, 86"/>
    <s v="Madrid"/>
    <n v="28034"/>
    <s v="Spain"/>
    <s v="Freyre"/>
    <s v="Diego"/>
    <x v="2"/>
  </r>
  <r>
    <n v="10409"/>
    <n v="61"/>
    <n v="29.54"/>
    <n v="1"/>
    <n v="1801.94"/>
    <x v="0"/>
    <n v="42"/>
    <x v="0"/>
    <x v="0"/>
    <n v="33"/>
    <n v="-3.4600000000000009"/>
    <s v="S24_1937"/>
    <x v="0"/>
    <s v="+65 224 1555"/>
    <s v="Village Close - 106 Linden Road Sandown"/>
    <s v="Singapore"/>
    <n v="69045"/>
    <s v="Singapore"/>
    <s v="Victorino"/>
    <s v="Wendy"/>
    <x v="0"/>
  </r>
  <r>
    <n v="10406"/>
    <n v="61"/>
    <n v="137.29"/>
    <n v="3"/>
    <n v="8374.69"/>
    <x v="245"/>
    <n v="50"/>
    <x v="3"/>
    <x v="1"/>
    <n v="141"/>
    <n v="-3.710000000000008"/>
    <s v="S18_1129"/>
    <x v="21"/>
    <s v="31 12 3555"/>
    <s v="Vinb'ltet 34"/>
    <s v="Kobenhavn"/>
    <n v="1734"/>
    <s v="Denmark"/>
    <s v="Petersen"/>
    <s v="Jytte"/>
    <x v="2"/>
  </r>
  <r>
    <n v="10405"/>
    <n v="61"/>
    <n v="73.92"/>
    <n v="4"/>
    <n v="4509.12"/>
    <x v="244"/>
    <n v="51"/>
    <x v="0"/>
    <x v="1"/>
    <n v="77"/>
    <n v="-3.0799999999999983"/>
    <s v="S18_1889"/>
    <x v="65"/>
    <s v="88.60.1555"/>
    <s v="24, place Kluber"/>
    <s v="Strasbourg"/>
    <n v="67000"/>
    <s v="France"/>
    <s v="Citeaux"/>
    <s v="Frederique"/>
    <x v="1"/>
  </r>
  <r>
    <n v="10401"/>
    <n v="62"/>
    <n v="77.73"/>
    <n v="6"/>
    <n v="4819.26"/>
    <x v="5"/>
    <n v="62"/>
    <x v="1"/>
    <x v="0"/>
    <n v="68"/>
    <n v="9.730000000000004"/>
    <s v="S32_4289"/>
    <x v="5"/>
    <n v="2015559350"/>
    <s v="7476 Moss Rd."/>
    <s v="Newark"/>
    <n v="94019"/>
    <s v="USA"/>
    <s v="Brown"/>
    <s v="William"/>
    <x v="1"/>
  </r>
  <r>
    <n v="10407"/>
    <n v="64"/>
    <n v="40.25"/>
    <n v="10"/>
    <n v="2576"/>
    <x v="1"/>
    <n v="43"/>
    <x v="1"/>
    <x v="1"/>
    <n v="50"/>
    <n v="-9.75"/>
    <s v="S24_1628"/>
    <x v="1"/>
    <n v="4085553659"/>
    <s v="3086 Ingle Ln."/>
    <s v="San Jose"/>
    <n v="94217"/>
    <s v="USA"/>
    <s v="Frick"/>
    <s v="Sue"/>
    <x v="0"/>
  </r>
  <r>
    <n v="10401"/>
    <n v="64"/>
    <n v="60.05"/>
    <n v="12"/>
    <n v="3843.2"/>
    <x v="5"/>
    <n v="62"/>
    <x v="1"/>
    <x v="3"/>
    <n v="68"/>
    <n v="-7.9500000000000028"/>
    <s v="S24_3949"/>
    <x v="5"/>
    <n v="2015559350"/>
    <s v="7476 Moss Rd."/>
    <s v="Newark"/>
    <n v="94019"/>
    <s v="USA"/>
    <s v="Brown"/>
    <s v="William"/>
    <x v="1"/>
  </r>
  <r>
    <n v="10107"/>
    <n v="64"/>
    <n v="150.96"/>
    <n v="9"/>
    <n v="9661.44"/>
    <x v="11"/>
    <n v="64"/>
    <x v="0"/>
    <x v="1"/>
    <n v="136"/>
    <n v="14.960000000000008"/>
    <s v="S10_4757"/>
    <x v="1"/>
    <n v="4085553659"/>
    <s v="3086 Ingle Ln."/>
    <s v="San Jose"/>
    <n v="94217"/>
    <s v="USA"/>
    <s v="Frick"/>
    <s v="Sue"/>
    <x v="2"/>
  </r>
  <r>
    <n v="10406"/>
    <n v="65"/>
    <n v="161.06"/>
    <n v="1"/>
    <n v="10468.9"/>
    <x v="245"/>
    <n v="50"/>
    <x v="3"/>
    <x v="1"/>
    <n v="141"/>
    <n v="20.060000000000002"/>
    <s v="S18_3685"/>
    <x v="21"/>
    <s v="31 12 3555"/>
    <s v="Vinb'ltet 34"/>
    <s v="Kobenhavn"/>
    <n v="1734"/>
    <s v="Denmark"/>
    <s v="Petersen"/>
    <s v="Jytte"/>
    <x v="2"/>
  </r>
  <r>
    <n v="10420"/>
    <n v="66"/>
    <n v="92.95"/>
    <n v="6"/>
    <n v="6134.7"/>
    <x v="6"/>
    <n v="7"/>
    <x v="2"/>
    <x v="0"/>
    <n v="92"/>
    <n v="0.95000000000000284"/>
    <s v="S18_4409"/>
    <x v="6"/>
    <s v="+61 2 9495 8555"/>
    <s v="Monitor Money Building, 815 Pacific Hwy"/>
    <s v="Chatswood"/>
    <n v="2067"/>
    <s v="Australia"/>
    <s v="Huxley"/>
    <s v="Adrian"/>
    <x v="1"/>
  </r>
  <r>
    <n v="10107"/>
    <n v="66"/>
    <n v="113.88"/>
    <n v="2"/>
    <n v="7516.08"/>
    <x v="84"/>
    <n v="23"/>
    <x v="3"/>
    <x v="4"/>
    <n v="95"/>
    <n v="18.879999999999995"/>
    <s v="S10_1678"/>
    <x v="11"/>
    <s v="(91) 555 94 44"/>
    <s v="C/ Moralzarzal, 86"/>
    <s v="Madrid"/>
    <n v="28034"/>
    <s v="Spain"/>
    <s v="Freyre"/>
    <s v="Diego"/>
    <x v="2"/>
  </r>
  <r>
    <n v="10407"/>
    <n v="66"/>
    <n v="66.989999999999995"/>
    <n v="4"/>
    <n v="4421.34"/>
    <x v="1"/>
    <n v="43"/>
    <x v="1"/>
    <x v="1"/>
    <n v="71"/>
    <n v="-4.0100000000000051"/>
    <s v="S18_4933"/>
    <x v="1"/>
    <n v="4085553659"/>
    <s v="3086 Ingle Ln."/>
    <s v="San Jose"/>
    <n v="94217"/>
    <s v="USA"/>
    <s v="Frick"/>
    <s v="Sue"/>
    <x v="1"/>
  </r>
  <r>
    <n v="10107"/>
    <n v="66"/>
    <n v="180.1"/>
    <n v="9"/>
    <n v="11886.6"/>
    <x v="174"/>
    <n v="57"/>
    <x v="0"/>
    <x v="4"/>
    <n v="193"/>
    <n v="-12.900000000000006"/>
    <s v="S10_4698"/>
    <x v="79"/>
    <s v="(171) 555-2282"/>
    <s v="Berkeley Gardens 12  Brewery"/>
    <s v="Liverpool"/>
    <s v="WX1 6LT"/>
    <s v="UK"/>
    <s v="Devon"/>
    <s v="Elizabeth"/>
    <x v="2"/>
  </r>
  <r>
    <n v="10107"/>
    <n v="66"/>
    <n v="131.04"/>
    <n v="6"/>
    <n v="8648.64"/>
    <x v="174"/>
    <n v="57"/>
    <x v="0"/>
    <x v="4"/>
    <n v="150"/>
    <n v="-18.960000000000008"/>
    <s v="S12_2823"/>
    <x v="79"/>
    <s v="(171) 555-2282"/>
    <s v="Berkeley Gardens 12  Brewery"/>
    <s v="Liverpool"/>
    <s v="WX1 6LT"/>
    <s v="UK"/>
    <s v="Devon"/>
    <s v="Elizabeth"/>
    <x v="2"/>
  </r>
  <r>
    <n v="10419"/>
    <n v="70"/>
    <n v="132"/>
    <n v="8"/>
    <n v="9240"/>
    <x v="3"/>
    <n v="19"/>
    <x v="0"/>
    <x v="1"/>
    <n v="140"/>
    <n v="-8"/>
    <s v="S24_3856"/>
    <x v="3"/>
    <s v="6562-9555"/>
    <s v="Geislweg 14"/>
    <s v="Salzburg"/>
    <n v="5020"/>
    <s v="Austria"/>
    <s v="Pipps"/>
    <s v="Georg"/>
    <x v="2"/>
  </r>
  <r>
    <n v="10412"/>
    <n v="70"/>
    <n v="121.4"/>
    <n v="10"/>
    <n v="8498"/>
    <x v="10"/>
    <n v="33"/>
    <x v="0"/>
    <x v="2"/>
    <n v="127"/>
    <n v="-5.5999999999999943"/>
    <s v="S24_2300"/>
    <x v="11"/>
    <s v="(91) 555 94 44"/>
    <s v="C/ Moralzarzal, 86"/>
    <s v="Madrid"/>
    <n v="28034"/>
    <s v="Spain"/>
    <s v="Freyre"/>
    <s v="Diego"/>
    <x v="2"/>
  </r>
  <r>
    <n v="10407"/>
    <n v="76"/>
    <n v="185.3"/>
    <n v="2"/>
    <n v="14082.8"/>
    <x v="1"/>
    <n v="43"/>
    <x v="1"/>
    <x v="0"/>
    <n v="170"/>
    <n v="15.300000000000011"/>
    <s v="S18_1749"/>
    <x v="1"/>
    <n v="4085553659"/>
    <s v="3086 Ingle Ln."/>
    <s v="San Jose"/>
    <n v="94217"/>
    <s v="USA"/>
    <s v="Frick"/>
    <s v="Sue"/>
    <x v="2"/>
  </r>
  <r>
    <n v="10407"/>
    <n v="76"/>
    <n v="94.5"/>
    <n v="6"/>
    <n v="7182"/>
    <x v="1"/>
    <n v="43"/>
    <x v="1"/>
    <x v="1"/>
    <n v="90"/>
    <n v="4.5"/>
    <s v="S24_2766"/>
    <x v="1"/>
    <n v="4085553659"/>
    <s v="3086 Ingle Ln."/>
    <s v="San Jose"/>
    <n v="94217"/>
    <s v="USA"/>
    <s v="Frick"/>
    <s v="Sue"/>
    <x v="2"/>
  </r>
  <r>
    <n v="10405"/>
    <n v="76"/>
    <n v="154.47"/>
    <n v="3"/>
    <n v="11739.7"/>
    <x v="244"/>
    <n v="51"/>
    <x v="0"/>
    <x v="1"/>
    <n v="140"/>
    <n v="14.469999999999999"/>
    <s v="S24_3856"/>
    <x v="65"/>
    <s v="88.60.1555"/>
    <s v="24, place Kluber"/>
    <s v="Strasbourg"/>
    <n v="67000"/>
    <s v="France"/>
    <s v="Citeaux"/>
    <s v="Frederique"/>
    <x v="2"/>
  </r>
  <r>
    <n v="10401"/>
    <n v="77"/>
    <n v="92"/>
    <n v="9"/>
    <n v="7084"/>
    <x v="5"/>
    <n v="62"/>
    <x v="1"/>
    <x v="3"/>
    <n v="80"/>
    <n v="12"/>
    <s v="S700_3167"/>
    <x v="5"/>
    <n v="2015559350"/>
    <s v="7476 Moss Rd."/>
    <s v="Newark"/>
    <n v="94019"/>
    <s v="USA"/>
    <s v="Brown"/>
    <s v="William"/>
    <x v="2"/>
  </r>
  <r>
    <n v="10401"/>
    <n v="85"/>
    <n v="88.75"/>
    <n v="10"/>
    <n v="7543.75"/>
    <x v="5"/>
    <n v="62"/>
    <x v="1"/>
    <x v="3"/>
    <n v="99"/>
    <n v="-10.25"/>
    <s v="S700_2466"/>
    <x v="5"/>
    <n v="2015559350"/>
    <s v="7476 Moss Rd."/>
    <s v="Newark"/>
    <n v="94019"/>
    <s v="USA"/>
    <s v="Brown"/>
    <s v="William"/>
    <x v="2"/>
  </r>
  <r>
    <n v="10107"/>
    <n v="97"/>
    <n v="93.28"/>
    <n v="5"/>
    <n v="9048.16"/>
    <x v="244"/>
    <n v="51"/>
    <x v="0"/>
    <x v="1"/>
    <n v="115"/>
    <n v="-21.72"/>
    <s v="S12_4675"/>
    <x v="65"/>
    <s v="88.60.1555"/>
    <s v="24, place Kluber"/>
    <s v="Strasbourg"/>
    <n v="67000"/>
    <s v="France"/>
    <s v="Citeaux"/>
    <s v="Frederique"/>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7" cacheId="6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ustomers">
  <location ref="F65:G71" firstHeaderRow="1" firstDataRow="1" firstDataCol="1"/>
  <pivotFields count="23">
    <pivotField showAll="0"/>
    <pivotField numFmtId="1" showAll="0"/>
    <pivotField numFmtId="2" showAll="0"/>
    <pivotField showAll="0"/>
    <pivotField dataField="1" numFmtId="43" showAll="0"/>
    <pivotField showAll="0"/>
    <pivotField numFmtId="1" showAll="0"/>
    <pivotField showAll="0"/>
    <pivotField showAll="0">
      <items count="8">
        <item x="1"/>
        <item h="1" x="4"/>
        <item h="1" x="3"/>
        <item h="1" x="5"/>
        <item h="1" x="6"/>
        <item h="1" x="2"/>
        <item h="1" x="0"/>
        <item t="default"/>
      </items>
    </pivotField>
    <pivotField numFmtId="2" showAll="0"/>
    <pivotField numFmtId="2" showAll="0"/>
    <pivotField showAll="0"/>
    <pivotField axis="axisRow" showAll="0" measureFilter="1" sortType="descending">
      <items count="90">
        <item x="71"/>
        <item x="32"/>
        <item x="13"/>
        <item x="85"/>
        <item x="10"/>
        <item x="38"/>
        <item x="76"/>
        <item x="27"/>
        <item x="35"/>
        <item x="77"/>
        <item x="17"/>
        <item x="61"/>
        <item x="62"/>
        <item x="81"/>
        <item x="88"/>
        <item x="82"/>
        <item x="36"/>
        <item x="60"/>
        <item x="69"/>
        <item x="57"/>
        <item x="39"/>
        <item x="66"/>
        <item x="56"/>
        <item x="40"/>
        <item x="86"/>
        <item x="70"/>
        <item x="21"/>
        <item x="31"/>
        <item x="84"/>
        <item x="68"/>
        <item x="49"/>
        <item x="80"/>
        <item x="11"/>
        <item x="55"/>
        <item x="74"/>
        <item x="72"/>
        <item x="9"/>
        <item x="59"/>
        <item x="0"/>
        <item x="24"/>
        <item x="44"/>
        <item x="83"/>
        <item x="58"/>
        <item x="4"/>
        <item x="19"/>
        <item x="7"/>
        <item x="54"/>
        <item x="15"/>
        <item x="29"/>
        <item x="78"/>
        <item x="45"/>
        <item x="65"/>
        <item x="26"/>
        <item x="43"/>
        <item x="12"/>
        <item x="18"/>
        <item x="42"/>
        <item x="63"/>
        <item x="23"/>
        <item x="33"/>
        <item x="67"/>
        <item x="37"/>
        <item x="2"/>
        <item x="34"/>
        <item x="75"/>
        <item x="20"/>
        <item x="30"/>
        <item x="52"/>
        <item x="3"/>
        <item x="41"/>
        <item x="47"/>
        <item x="50"/>
        <item x="73"/>
        <item x="6"/>
        <item x="14"/>
        <item x="53"/>
        <item x="64"/>
        <item x="46"/>
        <item x="5"/>
        <item x="1"/>
        <item x="8"/>
        <item x="25"/>
        <item x="48"/>
        <item x="51"/>
        <item x="79"/>
        <item x="28"/>
        <item x="22"/>
        <item x="16"/>
        <item x="8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defaultSubtotal="0"/>
    <pivotField showAll="0" defaultSubtotal="0"/>
  </pivotFields>
  <rowFields count="1">
    <field x="12"/>
  </rowFields>
  <rowItems count="6">
    <i>
      <x v="32"/>
    </i>
    <i>
      <x v="54"/>
    </i>
    <i>
      <x v="56"/>
    </i>
    <i>
      <x v="85"/>
    </i>
    <i>
      <x v="2"/>
    </i>
    <i t="grand">
      <x/>
    </i>
  </rowItems>
  <colItems count="1">
    <i/>
  </colItems>
  <dataFields count="1">
    <dataField name="Count of SALES" fld="4" subtotal="count" baseField="12"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6" cacheId="6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rowHeaderCaption="Status">
  <location ref="B65:C71" firstHeaderRow="1" firstDataRow="1" firstDataCol="1"/>
  <pivotFields count="23">
    <pivotField showAll="0"/>
    <pivotField numFmtId="1" showAll="0"/>
    <pivotField numFmtId="2" showAll="0"/>
    <pivotField showAll="0"/>
    <pivotField dataField="1" numFmtId="43" showAll="0"/>
    <pivotField showAll="0">
      <items count="15">
        <item x="0"/>
        <item x="1"/>
        <item x="2"/>
        <item x="3"/>
        <item x="4"/>
        <item x="5"/>
        <item x="6"/>
        <item x="7"/>
        <item x="8"/>
        <item x="9"/>
        <item x="10"/>
        <item x="11"/>
        <item x="12"/>
        <item x="13"/>
        <item t="default"/>
      </items>
    </pivotField>
    <pivotField numFmtId="1" showAll="0"/>
    <pivotField axis="axisRow" showAll="0">
      <items count="7">
        <item x="5"/>
        <item x="3"/>
        <item x="2"/>
        <item x="1"/>
        <item x="4"/>
        <item x="0"/>
        <item t="default"/>
      </items>
    </pivotField>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7"/>
  </rowFields>
  <rowItems count="6">
    <i>
      <x v="1"/>
    </i>
    <i>
      <x v="2"/>
    </i>
    <i>
      <x v="3"/>
    </i>
    <i>
      <x v="4"/>
    </i>
    <i>
      <x v="5"/>
    </i>
    <i t="grand">
      <x/>
    </i>
  </rowItems>
  <colItems count="1">
    <i/>
  </colItems>
  <dataFields count="1">
    <dataField name="Count of SALES" fld="4" subtotal="count" baseField="7" baseItem="0"/>
  </dataFields>
  <chartFormats count="7">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7" count="1" selected="0">
            <x v="0"/>
          </reference>
        </references>
      </pivotArea>
    </chartFormat>
    <chartFormat chart="4" format="11">
      <pivotArea type="data" outline="0" fieldPosition="0">
        <references count="2">
          <reference field="4294967294" count="1" selected="0">
            <x v="0"/>
          </reference>
          <reference field="7" count="1" selected="0">
            <x v="1"/>
          </reference>
        </references>
      </pivotArea>
    </chartFormat>
    <chartFormat chart="4" format="12">
      <pivotArea type="data" outline="0" fieldPosition="0">
        <references count="2">
          <reference field="4294967294" count="1" selected="0">
            <x v="0"/>
          </reference>
          <reference field="7" count="1" selected="0">
            <x v="2"/>
          </reference>
        </references>
      </pivotArea>
    </chartFormat>
    <chartFormat chart="4" format="13">
      <pivotArea type="data" outline="0" fieldPosition="0">
        <references count="2">
          <reference field="4294967294" count="1" selected="0">
            <x v="0"/>
          </reference>
          <reference field="7" count="1" selected="0">
            <x v="3"/>
          </reference>
        </references>
      </pivotArea>
    </chartFormat>
    <chartFormat chart="4" format="14">
      <pivotArea type="data" outline="0" fieldPosition="0">
        <references count="2">
          <reference field="4294967294" count="1" selected="0">
            <x v="0"/>
          </reference>
          <reference field="7" count="1" selected="0">
            <x v="4"/>
          </reference>
        </references>
      </pivotArea>
    </chartFormat>
    <chartFormat chart="4" format="15">
      <pivotArea type="data" outline="0" fieldPosition="0">
        <references count="2">
          <reference field="4294967294" count="1" selected="0">
            <x v="0"/>
          </reference>
          <reference field="7" count="1" selected="0">
            <x v="5"/>
          </reference>
        </references>
      </pivotArea>
    </chartFormat>
  </chartFormats>
  <pivotTableStyleInfo name="PivotStyleLight16" showRowHeaders="1" showColHeaders="1" showRowStripes="0" showColStripes="0" showLastColumn="1"/>
  <filters count="1">
    <filter fld="5" type="dateBetween" evalOrder="-1" id="44" name="ORDERDATE">
      <autoFilter ref="A1">
        <filterColumn colId="0">
          <customFilters and="1">
            <customFilter operator="greaterThanOrEqual" val="45292"/>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5" cacheId="6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H51:M60" firstHeaderRow="1" firstDataRow="2" firstDataCol="1"/>
  <pivotFields count="23">
    <pivotField showAll="0"/>
    <pivotField numFmtId="1" showAll="0"/>
    <pivotField dataField="1" numFmtId="2" showAll="0"/>
    <pivotField showAll="0"/>
    <pivotField numFmtId="43" showAll="0"/>
    <pivotField showAll="0">
      <items count="15">
        <item x="0"/>
        <item x="1"/>
        <item x="2"/>
        <item x="3"/>
        <item x="4"/>
        <item x="5"/>
        <item x="6"/>
        <item x="7"/>
        <item x="8"/>
        <item x="9"/>
        <item x="10"/>
        <item x="11"/>
        <item x="12"/>
        <item x="13"/>
        <item t="default"/>
      </items>
    </pivotField>
    <pivotField numFmtId="1" showAll="0"/>
    <pivotField showAll="0"/>
    <pivotField axis="axisRow" showAll="0">
      <items count="8">
        <item x="1"/>
        <item x="4"/>
        <item x="3"/>
        <item x="5"/>
        <item x="6"/>
        <item x="2"/>
        <item x="0"/>
        <item t="default"/>
      </items>
    </pivotField>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defaultSubtotal="0"/>
    <pivotField axis="axisCol" showAll="0" defaultSubtotal="0">
      <items count="6">
        <item x="0"/>
        <item x="1"/>
        <item x="2"/>
        <item x="3"/>
        <item x="4"/>
        <item x="5"/>
      </items>
    </pivotField>
  </pivotFields>
  <rowFields count="1">
    <field x="8"/>
  </rowFields>
  <rowItems count="8">
    <i>
      <x/>
    </i>
    <i>
      <x v="1"/>
    </i>
    <i>
      <x v="2"/>
    </i>
    <i>
      <x v="3"/>
    </i>
    <i>
      <x v="4"/>
    </i>
    <i>
      <x v="5"/>
    </i>
    <i>
      <x v="6"/>
    </i>
    <i t="grand">
      <x/>
    </i>
  </rowItems>
  <colFields count="1">
    <field x="22"/>
  </colFields>
  <colItems count="5">
    <i>
      <x v="1"/>
    </i>
    <i>
      <x v="2"/>
    </i>
    <i>
      <x v="3"/>
    </i>
    <i>
      <x v="4"/>
    </i>
    <i t="grand">
      <x/>
    </i>
  </colItems>
  <dataFields count="1">
    <dataField name="Average of PRICEEACH" fld="2" subtotal="average" baseField="8" baseItem="0"/>
  </dataFields>
  <chartFormats count="4">
    <chartFormat chart="3" format="8" series="1">
      <pivotArea type="data" outline="0" fieldPosition="0">
        <references count="2">
          <reference field="4294967294" count="1" selected="0">
            <x v="0"/>
          </reference>
          <reference field="22" count="1" selected="0">
            <x v="1"/>
          </reference>
        </references>
      </pivotArea>
    </chartFormat>
    <chartFormat chart="3" format="9" series="1">
      <pivotArea type="data" outline="0" fieldPosition="0">
        <references count="2">
          <reference field="4294967294" count="1" selected="0">
            <x v="0"/>
          </reference>
          <reference field="22" count="1" selected="0">
            <x v="2"/>
          </reference>
        </references>
      </pivotArea>
    </chartFormat>
    <chartFormat chart="3" format="10" series="1">
      <pivotArea type="data" outline="0" fieldPosition="0">
        <references count="2">
          <reference field="4294967294" count="1" selected="0">
            <x v="0"/>
          </reference>
          <reference field="22" count="1" selected="0">
            <x v="3"/>
          </reference>
        </references>
      </pivotArea>
    </chartFormat>
    <chartFormat chart="3" format="11" series="1">
      <pivotArea type="data" outline="0" fieldPosition="0">
        <references count="2">
          <reference field="4294967294" count="1" selected="0">
            <x v="0"/>
          </reference>
          <reference field="22" count="1" selected="0">
            <x v="4"/>
          </reference>
        </references>
      </pivotArea>
    </chartFormat>
  </chartFormats>
  <pivotTableStyleInfo name="PivotStyleLight16" showRowHeaders="1" showColHeaders="1" showRowStripes="0" showColStripes="0" showLastColumn="1"/>
  <filters count="1">
    <filter fld="5" type="dateBetween" evalOrder="-1" id="22" name="ORDERDATE">
      <autoFilter ref="A1">
        <filterColumn colId="0">
          <customFilters and="1">
            <customFilter operator="greaterThanOrEqual" val="4419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4" cacheId="6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Product Line">
  <location ref="E51:F53" firstHeaderRow="1" firstDataRow="1" firstDataCol="1"/>
  <pivotFields count="23">
    <pivotField showAll="0"/>
    <pivotField numFmtId="1" showAll="0"/>
    <pivotField numFmtId="2" showAll="0"/>
    <pivotField showAll="0"/>
    <pivotField dataField="1" numFmtId="43" showAll="0"/>
    <pivotField showAll="0"/>
    <pivotField numFmtId="1" showAll="0"/>
    <pivotField showAll="0"/>
    <pivotField axis="axisRow" showAll="0">
      <items count="8">
        <item h="1" x="1"/>
        <item h="1" x="4"/>
        <item h="1" x="3"/>
        <item h="1" x="5"/>
        <item h="1" x="6"/>
        <item x="2"/>
        <item h="1" x="0"/>
        <item t="default"/>
      </items>
    </pivotField>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8"/>
  </rowFields>
  <rowItems count="2">
    <i>
      <x v="5"/>
    </i>
    <i t="grand">
      <x/>
    </i>
  </rowItems>
  <colItems count="1">
    <i/>
  </colItems>
  <dataFields count="1">
    <dataField name="Sum of SALES" fld="4"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3" cacheId="61"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rowHeaderCaption="Product Line">
  <location ref="B51:C53" firstHeaderRow="1" firstDataRow="1" firstDataCol="1"/>
  <pivotFields count="23">
    <pivotField showAll="0"/>
    <pivotField numFmtId="1" showAll="0"/>
    <pivotField numFmtId="2" showAll="0"/>
    <pivotField showAll="0"/>
    <pivotField numFmtId="43" showAll="0"/>
    <pivotField showAll="0">
      <items count="15">
        <item x="0"/>
        <item x="1"/>
        <item x="2"/>
        <item x="3"/>
        <item x="4"/>
        <item x="5"/>
        <item x="6"/>
        <item x="7"/>
        <item x="8"/>
        <item x="9"/>
        <item x="10"/>
        <item x="11"/>
        <item x="12"/>
        <item x="13"/>
        <item t="default"/>
      </items>
    </pivotField>
    <pivotField dataField="1" numFmtId="1" showAll="0"/>
    <pivotField showAll="0"/>
    <pivotField axis="axisRow" showAll="0">
      <items count="8">
        <item h="1" x="1"/>
        <item h="1" x="4"/>
        <item h="1" x="3"/>
        <item h="1" x="5"/>
        <item x="6"/>
        <item h="1" x="2"/>
        <item h="1" x="0"/>
        <item t="default"/>
      </items>
    </pivotField>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8"/>
  </rowFields>
  <rowItems count="2">
    <i>
      <x v="4"/>
    </i>
    <i t="grand">
      <x/>
    </i>
  </rowItems>
  <colItems count="1">
    <i/>
  </colItems>
  <dataFields count="1">
    <dataField name="Count of DAYS_SINCE_LAST_ORDER" fld="6" subtotal="count" baseField="8"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dateBetween" evalOrder="-1" id="8" name="ORDER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2" cacheId="61" applyNumberFormats="0" applyBorderFormats="0" applyFontFormats="0" applyPatternFormats="0" applyAlignmentFormats="0" applyWidthHeightFormats="1" dataCaption="Values" updatedVersion="7" minRefreshableVersion="5" useAutoFormatting="1" colGrandTotals="0" itemPrintTitles="1" createdVersion="7" indent="0" outline="1" outlineData="1" multipleFieldFilters="0" chartFormat="11" rowHeaderCaption="Month">
  <location ref="G26:K40" firstHeaderRow="1" firstDataRow="2" firstDataCol="1"/>
  <pivotFields count="23">
    <pivotField showAll="0"/>
    <pivotField numFmtId="1" showAll="0"/>
    <pivotField numFmtId="2" showAll="0"/>
    <pivotField showAll="0"/>
    <pivotField dataField="1" numFmtId="43" showAll="0"/>
    <pivotField axis="axisRow" showAll="0">
      <items count="15">
        <item x="0"/>
        <item x="1"/>
        <item x="2"/>
        <item x="3"/>
        <item x="4"/>
        <item x="5"/>
        <item x="6"/>
        <item x="7"/>
        <item x="8"/>
        <item x="9"/>
        <item x="10"/>
        <item x="11"/>
        <item x="12"/>
        <item x="13"/>
        <item t="default"/>
      </items>
    </pivotField>
    <pivotField numFmtId="1" showAll="0"/>
    <pivotField showAll="0"/>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5"/>
  </rowFields>
  <rowItems count="13">
    <i>
      <x v="1"/>
    </i>
    <i>
      <x v="2"/>
    </i>
    <i>
      <x v="3"/>
    </i>
    <i>
      <x v="4"/>
    </i>
    <i>
      <x v="5"/>
    </i>
    <i>
      <x v="6"/>
    </i>
    <i>
      <x v="7"/>
    </i>
    <i>
      <x v="8"/>
    </i>
    <i>
      <x v="9"/>
    </i>
    <i>
      <x v="10"/>
    </i>
    <i>
      <x v="11"/>
    </i>
    <i>
      <x v="12"/>
    </i>
    <i t="grand">
      <x/>
    </i>
  </rowItems>
  <colFields count="1">
    <field x="22"/>
  </colFields>
  <colItems count="4">
    <i>
      <x v="1"/>
    </i>
    <i>
      <x v="2"/>
    </i>
    <i>
      <x v="3"/>
    </i>
    <i>
      <x v="4"/>
    </i>
  </colItems>
  <dataFields count="1">
    <dataField name="Sum of SALES" fld="4" baseField="0" baseItem="0"/>
  </dataFields>
  <formats count="6">
    <format dxfId="23">
      <pivotArea collapsedLevelsAreSubtotals="1" fieldPosition="0">
        <references count="2">
          <reference field="5" count="2">
            <x v="11"/>
            <x v="12"/>
          </reference>
          <reference field="22" count="1" selected="0">
            <x v="1"/>
          </reference>
        </references>
      </pivotArea>
    </format>
    <format dxfId="22">
      <pivotArea field="22" grandRow="1" outline="0" collapsedLevelsAreSubtotals="1" axis="axisCol" fieldPosition="0">
        <references count="1">
          <reference field="22" count="1" selected="0">
            <x v="1"/>
          </reference>
        </references>
      </pivotArea>
    </format>
    <format dxfId="21">
      <pivotArea outline="0" collapsedLevelsAreSubtotals="1" fieldPosition="0">
        <references count="1">
          <reference field="22" count="1" selected="0">
            <x v="2"/>
          </reference>
        </references>
      </pivotArea>
    </format>
    <format dxfId="20">
      <pivotArea collapsedLevelsAreSubtotals="1" fieldPosition="0">
        <references count="2">
          <reference field="5" count="12">
            <x v="1"/>
            <x v="2"/>
            <x v="3"/>
            <x v="4"/>
            <x v="5"/>
            <x v="6"/>
            <x v="7"/>
            <x v="8"/>
            <x v="9"/>
            <x v="10"/>
            <x v="11"/>
            <x v="12"/>
          </reference>
          <reference field="22" count="1" selected="0">
            <x v="3"/>
          </reference>
        </references>
      </pivotArea>
    </format>
    <format dxfId="19">
      <pivotArea outline="0" collapsedLevelsAreSubtotals="1" fieldPosition="0">
        <references count="1">
          <reference field="22" count="1" selected="0">
            <x v="4"/>
          </reference>
        </references>
      </pivotArea>
    </format>
    <format dxfId="18">
      <pivotArea field="22" grandRow="1" outline="0" collapsedLevelsAreSubtotals="1" axis="axisCol" fieldPosition="0">
        <references count="1">
          <reference field="22" count="1" selected="0">
            <x v="3"/>
          </reference>
        </references>
      </pivotArea>
    </format>
  </formats>
  <chartFormats count="13">
    <chartFormat chart="8" format="4" series="1">
      <pivotArea type="data" outline="0" fieldPosition="0">
        <references count="2">
          <reference field="4294967294" count="1" selected="0">
            <x v="0"/>
          </reference>
          <reference field="22" count="1" selected="0">
            <x v="1"/>
          </reference>
        </references>
      </pivotArea>
    </chartFormat>
    <chartFormat chart="8" format="5" series="1">
      <pivotArea type="data" outline="0" fieldPosition="0">
        <references count="2">
          <reference field="4294967294" count="1" selected="0">
            <x v="0"/>
          </reference>
          <reference field="22" count="1" selected="0">
            <x v="2"/>
          </reference>
        </references>
      </pivotArea>
    </chartFormat>
    <chartFormat chart="8" format="6" series="1">
      <pivotArea type="data" outline="0" fieldPosition="0">
        <references count="2">
          <reference field="4294967294" count="1" selected="0">
            <x v="0"/>
          </reference>
          <reference field="22" count="1" selected="0">
            <x v="3"/>
          </reference>
        </references>
      </pivotArea>
    </chartFormat>
    <chartFormat chart="8" format="7" series="1">
      <pivotArea type="data" outline="0" fieldPosition="0">
        <references count="2">
          <reference field="4294967294" count="1" selected="0">
            <x v="0"/>
          </reference>
          <reference field="22" count="1" selected="0">
            <x v="4"/>
          </reference>
        </references>
      </pivotArea>
    </chartFormat>
    <chartFormat chart="9" format="8" series="1">
      <pivotArea type="data" outline="0" fieldPosition="0">
        <references count="2">
          <reference field="4294967294" count="1" selected="0">
            <x v="0"/>
          </reference>
          <reference field="22" count="1" selected="0">
            <x v="1"/>
          </reference>
        </references>
      </pivotArea>
    </chartFormat>
    <chartFormat chart="9" format="9" series="1">
      <pivotArea type="data" outline="0" fieldPosition="0">
        <references count="2">
          <reference field="4294967294" count="1" selected="0">
            <x v="0"/>
          </reference>
          <reference field="22" count="1" selected="0">
            <x v="2"/>
          </reference>
        </references>
      </pivotArea>
    </chartFormat>
    <chartFormat chart="9" format="10" series="1">
      <pivotArea type="data" outline="0" fieldPosition="0">
        <references count="2">
          <reference field="4294967294" count="1" selected="0">
            <x v="0"/>
          </reference>
          <reference field="22" count="1" selected="0">
            <x v="3"/>
          </reference>
        </references>
      </pivotArea>
    </chartFormat>
    <chartFormat chart="9" format="11" series="1">
      <pivotArea type="data" outline="0" fieldPosition="0">
        <references count="2">
          <reference field="4294967294" count="1" selected="0">
            <x v="0"/>
          </reference>
          <reference field="22" count="1" selected="0">
            <x v="4"/>
          </reference>
        </references>
      </pivotArea>
    </chartFormat>
    <chartFormat chart="10" format="8" series="1">
      <pivotArea type="data" outline="0" fieldPosition="0">
        <references count="2">
          <reference field="4294967294" count="1" selected="0">
            <x v="0"/>
          </reference>
          <reference field="22" count="1" selected="0">
            <x v="1"/>
          </reference>
        </references>
      </pivotArea>
    </chartFormat>
    <chartFormat chart="10" format="9" series="1">
      <pivotArea type="data" outline="0" fieldPosition="0">
        <references count="2">
          <reference field="4294967294" count="1" selected="0">
            <x v="0"/>
          </reference>
          <reference field="22" count="1" selected="0">
            <x v="2"/>
          </reference>
        </references>
      </pivotArea>
    </chartFormat>
    <chartFormat chart="10" format="10" series="1">
      <pivotArea type="data" outline="0" fieldPosition="0">
        <references count="2">
          <reference field="4294967294" count="1" selected="0">
            <x v="0"/>
          </reference>
          <reference field="22" count="1" selected="0">
            <x v="3"/>
          </reference>
        </references>
      </pivotArea>
    </chartFormat>
    <chartFormat chart="10" format="11" series="1">
      <pivotArea type="data" outline="0" fieldPosition="0">
        <references count="2">
          <reference field="4294967294" count="1" selected="0">
            <x v="0"/>
          </reference>
          <reference field="22" count="1" selected="0">
            <x v="4"/>
          </reference>
        </references>
      </pivotArea>
    </chartFormat>
    <chartFormat chart="1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9" cacheId="6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us">
  <location ref="K3:L10" firstHeaderRow="1" firstDataRow="1" firstDataCol="1"/>
  <pivotFields count="23">
    <pivotField showAll="0"/>
    <pivotField dataField="1" numFmtId="1" showAll="0"/>
    <pivotField numFmtId="2" showAll="0"/>
    <pivotField showAll="0"/>
    <pivotField numFmtId="43" showAll="0"/>
    <pivotField showAll="0">
      <items count="15">
        <item x="0"/>
        <item x="1"/>
        <item x="2"/>
        <item x="3"/>
        <item x="4"/>
        <item x="5"/>
        <item x="6"/>
        <item x="7"/>
        <item x="8"/>
        <item x="9"/>
        <item x="10"/>
        <item x="11"/>
        <item x="12"/>
        <item x="13"/>
        <item t="default"/>
      </items>
    </pivotField>
    <pivotField numFmtId="1" showAll="0"/>
    <pivotField axis="axisRow" showAll="0">
      <items count="7">
        <item x="5"/>
        <item x="3"/>
        <item x="2"/>
        <item x="1"/>
        <item x="4"/>
        <item x="0"/>
        <item t="default"/>
      </items>
    </pivotField>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7">
    <i>
      <x/>
    </i>
    <i>
      <x v="1"/>
    </i>
    <i>
      <x v="2"/>
    </i>
    <i>
      <x v="3"/>
    </i>
    <i>
      <x v="4"/>
    </i>
    <i>
      <x v="5"/>
    </i>
    <i t="grand">
      <x/>
    </i>
  </rowItems>
  <colItems count="1">
    <i/>
  </colItems>
  <dataFields count="1">
    <dataField name="Sum of QUANTITYORDERED" fld="1" baseField="0" baseItem="0" numFmtId="43"/>
  </dataFields>
  <formats count="2">
    <format dxfId="26">
      <pivotArea dataOnly="0" labelOnly="1" grandRow="1" outline="0" fieldPosition="0"/>
    </format>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7" cacheId="6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us">
  <location ref="H10:I17" firstHeaderRow="1" firstDataRow="1" firstDataCol="1"/>
  <pivotFields count="23">
    <pivotField showAll="0"/>
    <pivotField numFmtId="1" showAll="0"/>
    <pivotField numFmtId="2" showAll="0"/>
    <pivotField showAll="0"/>
    <pivotField dataField="1" numFmtId="43" showAll="0"/>
    <pivotField showAll="0">
      <items count="15">
        <item x="0"/>
        <item x="1"/>
        <item x="2"/>
        <item x="3"/>
        <item x="4"/>
        <item x="5"/>
        <item x="6"/>
        <item x="7"/>
        <item x="8"/>
        <item x="9"/>
        <item x="10"/>
        <item x="11"/>
        <item x="12"/>
        <item x="13"/>
        <item t="default"/>
      </items>
    </pivotField>
    <pivotField numFmtId="1" showAll="0"/>
    <pivotField axis="axisRow" showAll="0">
      <items count="7">
        <item x="5"/>
        <item x="3"/>
        <item x="2"/>
        <item x="1"/>
        <item x="4"/>
        <item x="0"/>
        <item t="default"/>
      </items>
    </pivotField>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7">
    <i>
      <x/>
    </i>
    <i>
      <x v="1"/>
    </i>
    <i>
      <x v="2"/>
    </i>
    <i>
      <x v="3"/>
    </i>
    <i>
      <x v="4"/>
    </i>
    <i>
      <x v="5"/>
    </i>
    <i t="grand">
      <x/>
    </i>
  </rowItems>
  <colItems count="1">
    <i/>
  </colItems>
  <dataFields count="1">
    <dataField name="Sum of SALES" fld="4" baseField="0" baseItem="0" numFmtId="43"/>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12" cacheId="6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SIZE">
  <location ref="H3:I7" firstHeaderRow="1" firstDataRow="1" firstDataCol="1"/>
  <pivotFields count="23">
    <pivotField showAll="0"/>
    <pivotField dataField="1" numFmtId="1" showAll="0"/>
    <pivotField numFmtId="2" showAll="0"/>
    <pivotField showAll="0"/>
    <pivotField numFmtId="43" showAll="0"/>
    <pivotField showAll="0">
      <items count="15">
        <item x="0"/>
        <item x="1"/>
        <item x="2"/>
        <item x="3"/>
        <item x="4"/>
        <item x="5"/>
        <item x="6"/>
        <item x="7"/>
        <item x="8"/>
        <item x="9"/>
        <item x="10"/>
        <item x="11"/>
        <item x="12"/>
        <item x="13"/>
        <item t="default"/>
      </items>
    </pivotField>
    <pivotField numFmtId="1" showAll="0"/>
    <pivotField showAll="0"/>
    <pivotField showAll="0">
      <items count="8">
        <item h="1" x="1"/>
        <item h="1" x="4"/>
        <item h="1" x="3"/>
        <item h="1" x="5"/>
        <item h="1" x="6"/>
        <item x="2"/>
        <item h="1" x="0"/>
        <item t="default"/>
      </items>
    </pivotField>
    <pivotField numFmtId="2" showAll="0"/>
    <pivotField numFmtId="2"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0"/>
  </rowFields>
  <rowItems count="4">
    <i>
      <x/>
    </i>
    <i>
      <x v="1"/>
    </i>
    <i>
      <x v="2"/>
    </i>
    <i t="grand">
      <x/>
    </i>
  </rowItems>
  <colItems count="1">
    <i/>
  </colItems>
  <dataFields count="1">
    <dataField name="Sum of QUANTITYORDERED" fld="1" baseField="0" baseItem="0"/>
  </dataFields>
  <formats count="2">
    <format dxfId="13">
      <pivotArea collapsedLevelsAreSubtotals="1" fieldPosition="0">
        <references count="1">
          <reference field="20" count="0"/>
        </references>
      </pivotArea>
    </format>
    <format dxfId="14">
      <pivotArea grandRow="1"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8"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F3:F4" firstHeaderRow="1" firstDataRow="1" firstDataCol="0"/>
  <pivotFields count="21">
    <pivotField showAll="0"/>
    <pivotField dataField="1" numFmtId="1" showAll="0"/>
    <pivotField numFmtId="2" showAll="0"/>
    <pivotField showAll="0"/>
    <pivotField numFmtId="43" showAll="0"/>
    <pivotField showAll="0"/>
    <pivotField numFmtId="1" showAll="0"/>
    <pivotField showAll="0"/>
    <pivotField showAll="0"/>
    <pivotField numFmtId="2" showAll="0"/>
    <pivotField numFmtId="2"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ORDERED" fld="1" baseField="0" baseItem="58720771" numFmtId="179"/>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7" cacheId="3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C3:D23" firstHeaderRow="1" firstDataRow="1" firstDataCol="1"/>
  <pivotFields count="21">
    <pivotField showAll="0"/>
    <pivotField numFmtId="1" showAll="0"/>
    <pivotField numFmtId="2" showAll="0"/>
    <pivotField showAll="0"/>
    <pivotField dataField="1" numFmtId="43" showAll="0"/>
    <pivotField showAll="0"/>
    <pivotField numFmtId="1" showAll="0"/>
    <pivotField showAll="0"/>
    <pivotField showAll="0"/>
    <pivotField numFmtId="2" showAll="0"/>
    <pivotField numFmtId="2" showAll="0"/>
    <pivotField showAll="0"/>
    <pivotField showAll="0"/>
    <pivotField showAll="0"/>
    <pivotField showAll="0"/>
    <pivotField showAll="0"/>
    <pivotField showAll="0"/>
    <pivotField axis="axisRow" showAll="0">
      <items count="20">
        <item x="5"/>
        <item x="3"/>
        <item x="2"/>
        <item x="14"/>
        <item x="11"/>
        <item x="15"/>
        <item x="4"/>
        <item x="12"/>
        <item x="16"/>
        <item x="6"/>
        <item x="7"/>
        <item x="17"/>
        <item x="18"/>
        <item x="0"/>
        <item x="8"/>
        <item x="10"/>
        <item x="13"/>
        <item x="9"/>
        <item x="1"/>
        <item t="default"/>
      </items>
    </pivotField>
    <pivotField showAll="0"/>
    <pivotField showAll="0"/>
    <pivotField showAll="0"/>
  </pivotFields>
  <rowFields count="1">
    <field x="17"/>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SALES" fld="4" baseField="17" baseItem="0" numFmtId="43"/>
  </dataFields>
  <formats count="2">
    <format dxfId="28">
      <pivotArea outline="0" collapsedLevelsAreSubtotals="1" fieldPosition="0"/>
    </format>
    <format dxfId="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LINE" sourceName="PRODUCTLINE">
  <pivotTables>
    <pivotTable tabId="2" name="PivotTable12"/>
  </pivotTables>
  <data>
    <tabular pivotCacheId="5667977">
      <items count="7">
        <i x="1"/>
        <i x="4"/>
        <i x="3"/>
        <i x="5"/>
        <i x="6"/>
        <i x="2"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ODUCTLINE1" sourceName="PRODUCTLINE">
  <pivotTables>
    <pivotTable tabId="2" name="PivotTable23"/>
  </pivotTables>
  <data>
    <tabular pivotCacheId="5667977">
      <items count="7">
        <i x="1"/>
        <i x="4"/>
        <i x="3"/>
        <i x="5"/>
        <i x="6" s="1"/>
        <i x="2"/>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LINE2" sourceName="PRODUCTLINE">
  <pivotTables>
    <pivotTable tabId="2" name="PivotTable24"/>
  </pivotTables>
  <data>
    <tabular pivotCacheId="5667977">
      <items count="7">
        <i x="1"/>
        <i x="4"/>
        <i x="3"/>
        <i x="5"/>
        <i x="6"/>
        <i x="2" s="1"/>
        <i x="0"/>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DUCTLINE3" sourceName="PRODUCTLINE">
  <pivotTables>
    <pivotTable tabId="2" name="PivotTable27"/>
  </pivotTables>
  <data>
    <tabular pivotCacheId="5667977">
      <items count="7">
        <i x="1" s="1"/>
        <i x="4"/>
        <i x="3"/>
        <i x="5"/>
        <i x="6"/>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LINE" cache="Slicer_PRODUCTLINE" caption="PRODUCT LINE" rowHeight="234950"/>
  <slicer name="PRODUCTLINE 1" cache="Slicer_PRODUCTLINE1" caption="PRODUCTLINE" rowHeight="234950"/>
  <slicer name="PRODUCTLINE 2" cache="Slicer_PRODUCTLINE2" caption="PRODUCTLINE" rowHeight="234950"/>
  <slicer name="PRODUCTLINE 3" cache="Slicer_PRODUCTLINE3" caption="PRODUCTLINE" rowHeight="234950"/>
</slicers>
</file>

<file path=xl/tables/table1.xml><?xml version="1.0" encoding="utf-8"?>
<table xmlns="http://schemas.openxmlformats.org/spreadsheetml/2006/main" id="3" name="Table3" displayName="Table3" ref="H21:H22" totalsRowShown="0" dataDxfId="16" dataCellStyle="Comma">
  <autoFilter ref="H21:H22"/>
  <tableColumns count="1">
    <tableColumn id="1" name="TOTAL REVENUE" dataDxfId="17" dataCellStyle="Comma">
      <calculatedColumnFormula>GETPIVOTDATA("SALES",$H$10,"STATUS","Resolved") +GETPIVOTDATA("SALES",$H$10,"STATUS","Shipped")</calculatedColumnFormula>
    </tableColumn>
  </tableColumns>
  <tableStyleInfo name="TableStyleLight16" showFirstColumn="0" showLastColumn="0" showRowStripes="1" showColumnStripes="0"/>
</table>
</file>

<file path=xl/tables/table2.xml><?xml version="1.0" encoding="utf-8"?>
<table xmlns="http://schemas.openxmlformats.org/spreadsheetml/2006/main" id="19" name="Table19" displayName="Table19" ref="E4:J19" totalsRowShown="0" dataDxfId="0" dataCellStyle="Comma">
  <autoFilter ref="E4:J19"/>
  <tableColumns count="6">
    <tableColumn id="1" name="Year"/>
    <tableColumn id="2" name="Quarter"/>
    <tableColumn id="3" name="Sum of SALES"/>
    <tableColumn id="4" name="Polynomial" dataDxfId="3" dataCellStyle="Comma"/>
    <tableColumn id="5" name="Logarithmic" dataDxfId="2" dataCellStyle="Comma"/>
    <tableColumn id="6" name="Exponential" dataDxfId="1" dataCellStyle="Comma"/>
  </tableColumns>
  <tableStyleInfo name="TableStyleLight9" showFirstColumn="0" showLastColumn="0" showRowStripes="1" showColumnStripes="0"/>
</table>
</file>

<file path=xl/tables/table3.xml><?xml version="1.0" encoding="utf-8"?>
<table xmlns="http://schemas.openxmlformats.org/spreadsheetml/2006/main" id="17" name="Table17" displayName="Table17" ref="C4:G19" totalsRowShown="0">
  <autoFilter ref="C4:G19"/>
  <tableColumns count="5">
    <tableColumn id="1" name="Quarter" dataDxfId="8"/>
    <tableColumn id="2" name="Sum of SALES"/>
    <tableColumn id="3" name="Forecast(Sum of SALES)" dataDxfId="7">
      <calculatedColumnFormula>_xlfn.FORECAST.ETS(C5,$D$5:$D$14,$C$5:$C$14,1,1)</calculatedColumnFormula>
    </tableColumn>
    <tableColumn id="4" name="Lower Confidence Bound(Sum of SALES)" dataDxfId="6">
      <calculatedColumnFormula>E5-_xlfn.FORECAST.ETS.CONFINT(C5,$D$5:$D$14,$C$5:$C$14,0.95,1,1)</calculatedColumnFormula>
    </tableColumn>
    <tableColumn id="5" name="Upper Confidence Bound(Sum of SALES)" dataDxfId="5">
      <calculatedColumnFormula>E5+_xlfn.FORECAST.ETS.CONFINT(C5,$D$5:$D$14,$C$5:$C$14,0.95,1,1)</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18" name="Table18" displayName="Table18" ref="I4:J11" totalsRowShown="0">
  <autoFilter ref="I4:J11"/>
  <tableColumns count="2">
    <tableColumn id="1" name="Statistic"/>
    <tableColumn id="2" name="Value" dataDxfId="4"/>
  </tableColumns>
  <tableStyleInfo name="TableStyleMedium2" showFirstColumn="0" showLastColumn="0" showRowStripes="1" showColumnStripes="0"/>
</table>
</file>

<file path=xl/tables/table5.xml><?xml version="1.0" encoding="utf-8"?>
<table xmlns="http://schemas.openxmlformats.org/spreadsheetml/2006/main" id="15" name="Table15" displayName="Table15" ref="C5:F21" totalsRowShown="0" headerRowDxfId="9">
  <autoFilter ref="C5:F21"/>
  <tableColumns count="4">
    <tableColumn id="1" name="Quarter" dataDxfId="12"/>
    <tableColumn id="2" name="Sum of SALES"/>
    <tableColumn id="3" name="Polynomial" dataDxfId="11"/>
    <tableColumn id="4" name="Logarithmic" dataDxfId="10"/>
  </tableColumns>
  <tableStyleInfo name="TableStyleLight9" showFirstColumn="0" showLastColumn="0" showRowStripes="1" showColumnStripes="0"/>
</table>
</file>

<file path=xl/tables/table6.xml><?xml version="1.0" encoding="utf-8"?>
<table xmlns="http://schemas.openxmlformats.org/spreadsheetml/2006/main" id="1" name="Table1" displayName="Table1" ref="A3:U2750" totalsRowShown="0">
  <autoFilter ref="A3:U2750">
    <filterColumn colId="7">
      <filters>
        <filter val="Resolved"/>
        <filter val="Shipped"/>
      </filters>
    </filterColumn>
  </autoFilter>
  <sortState xmlns:xlrd2="http://schemas.microsoft.com/office/spreadsheetml/2017/richdata2" ref="A4:U2750">
    <sortCondition ref="B3:B2750"/>
  </sortState>
  <tableColumns count="21">
    <tableColumn id="1" name="ORDERNUMBER"/>
    <tableColumn id="2" name="QUANTITYORDERED" dataDxfId="34"/>
    <tableColumn id="3" name="PRICEEACH" dataDxfId="33"/>
    <tableColumn id="4" name="ORDERLINENUMBER"/>
    <tableColumn id="5" name="SALES" dataCellStyle="Comma"/>
    <tableColumn id="31" name="ORDERDATE" dataDxfId="32"/>
    <tableColumn id="28" name="DAYS_SINCE_LAST_ORDER" dataDxfId="31">
      <calculatedColumnFormula>DATEDIF(F4, TODAY(), "D")</calculatedColumnFormula>
    </tableColumn>
    <tableColumn id="8" name="STATUS"/>
    <tableColumn id="9" name="PRODUCTLINE"/>
    <tableColumn id="10" name="MSRP" dataDxfId="29"/>
    <tableColumn id="29" name="SPV" dataDxfId="30">
      <calculatedColumnFormula>Table1[[#This Row],[PRICEEACH]]-Table1[[#This Row],[MSRP]]</calculatedColumnFormula>
    </tableColumn>
    <tableColumn id="11" name="PRODUCTCODE"/>
    <tableColumn id="12" name="CUSTOMERNAME"/>
    <tableColumn id="13" name="PHONE"/>
    <tableColumn id="14" name="ADDRESSLINE1"/>
    <tableColumn id="15" name="CITY"/>
    <tableColumn id="16" name="POSTALCODE"/>
    <tableColumn id="17" name="COUNTRY"/>
    <tableColumn id="18" name="CONTACTLASTNAME"/>
    <tableColumn id="19" name="CONTACTFIRSTNAME"/>
    <tableColumn id="20" name="DEALSIZ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242852"/>
      </a:dk2>
      <a:lt2>
        <a:srgbClr val="ACCBF9"/>
      </a:lt2>
      <a:accent1>
        <a:srgbClr val="7030A0"/>
      </a:accent1>
      <a:accent2>
        <a:srgbClr val="70369A"/>
      </a:accent2>
      <a:accent3>
        <a:srgbClr val="297FD5"/>
      </a:accent3>
      <a:accent4>
        <a:srgbClr val="E9DCF2"/>
      </a:accent4>
      <a:accent5>
        <a:srgbClr val="E9DCF2"/>
      </a:accent5>
      <a:accent6>
        <a:srgbClr val="00206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ORDERDATE" sourceName="ORDERDATE">
  <pivotTables>
    <pivotTable tabId="2" name="PivotTable22"/>
  </pivotTables>
  <state minimalRefreshVersion="6" lastRefreshVersion="6" pivotCacheId="5667977" filterType="unknown">
    <bounds startDate="2021-01-01T00:00:00" endDate="2025-01-01T00:00:00"/>
  </state>
</timelineCacheDefinition>
</file>

<file path=xl/timelineCaches/timelineCache2.xml><?xml version="1.0" encoding="utf-8"?>
<timelineCacheDefinition xmlns="http://schemas.microsoft.com/office/spreadsheetml/2010/11/main" xmlns:x15="http://schemas.microsoft.com/office/spreadsheetml/2010/11/main" name="NativeTimeline_ORDERDATE1" sourceName="ORDERDATE">
  <pivotTables>
    <pivotTable tabId="2" name="PivotTable25"/>
  </pivotTables>
  <state minimalRefreshVersion="6" lastRefreshVersion="6" pivotCacheId="5667977" filterType="dateBetween">
    <selection startDate="2021-01-01T00:00:00" endDate="2024-12-31T00:00:00"/>
    <bounds startDate="2021-01-01T00:00:00" endDate="2025-01-01T00:00:00"/>
  </state>
</timelineCacheDefinition>
</file>

<file path=xl/timelineCaches/timelineCache3.xml><?xml version="1.0" encoding="utf-8"?>
<timelineCacheDefinition xmlns="http://schemas.microsoft.com/office/spreadsheetml/2010/11/main" xmlns:x15="http://schemas.microsoft.com/office/spreadsheetml/2010/11/main" name="NativeTimeline_ORDERDATE2" sourceName="ORDERDATE">
  <pivotTables>
    <pivotTable tabId="2" name="PivotTable26"/>
  </pivotTables>
  <state minimalRefreshVersion="6" lastRefreshVersion="6" pivotCacheId="5667977" filterType="dateBetween">
    <selection startDate="2024-01-01T00:00:00" endDate="2024-12-31T00:00:00"/>
    <bounds startDate="2021-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ORDERDATE" cache="NativeTimeline_ORDERDATE" caption="Sales Period" level="0" selectionLevel="0" scrollPosition="2021-01-01T00:00:00" style="TimeSlicerStyleDark1"/>
  <timeline name="ORDERDATE 1" cache="NativeTimeline_ORDERDATE1" caption="Years" level="0" selectionLevel="0" scrollPosition="2021-01-01T00:00:00" style="TimeSlicerStyleDark1"/>
  <timeline name="ORDERDATE 2" cache="NativeTimeline_ORDERDATE2" caption="PERIOD" level="0" selectionLevel="0" scrollPosition="2021-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showGridLines="0" tabSelected="1" zoomScale="55" zoomScaleNormal="55" workbookViewId="0"/>
  </sheetViews>
  <sheetFormatPr defaultRowHeight="14.4" x14ac:dyDescent="0.3"/>
  <cols>
    <col min="1" max="1" width="23.6640625" customWidth="1"/>
  </cols>
  <sheetData>
    <row r="1" spans="1:5" x14ac:dyDescent="0.3">
      <c r="A1" t="s">
        <v>703</v>
      </c>
    </row>
    <row r="12" spans="1:5" x14ac:dyDescent="0.3">
      <c r="E12" t="s">
        <v>637</v>
      </c>
    </row>
  </sheetData>
  <pageMargins left="0.7" right="0.7" top="0.75" bottom="0.75" header="0.3" footer="0.3"/>
  <pageSetup paperSize="130" orientation="portrait" horizontalDpi="203" verticalDpi="203"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topLeftCell="A52" workbookViewId="0">
      <selection activeCell="A52" sqref="A1:A1048576"/>
    </sheetView>
  </sheetViews>
  <sheetFormatPr defaultRowHeight="14.4" x14ac:dyDescent="0.3"/>
  <cols>
    <col min="1" max="1" width="23.6640625" customWidth="1"/>
    <col min="2" max="2" width="10.77734375" bestFit="1" customWidth="1"/>
    <col min="3" max="3" width="14" bestFit="1" customWidth="1"/>
    <col min="4" max="4" width="16.6640625" bestFit="1" customWidth="1"/>
    <col min="5" max="5" width="14.88671875" bestFit="1" customWidth="1"/>
    <col min="6" max="6" width="22.5546875" bestFit="1" customWidth="1"/>
    <col min="7" max="7" width="14" bestFit="1" customWidth="1"/>
    <col min="8" max="8" width="10.77734375" bestFit="1" customWidth="1"/>
    <col min="9" max="9" width="24.5546875" bestFit="1" customWidth="1"/>
    <col min="10" max="13" width="12" bestFit="1" customWidth="1"/>
  </cols>
  <sheetData>
    <row r="1" spans="1:12" x14ac:dyDescent="0.3">
      <c r="A1" t="s">
        <v>637</v>
      </c>
      <c r="B1" s="24" t="s">
        <v>679</v>
      </c>
      <c r="C1" s="11"/>
      <c r="D1" s="11"/>
      <c r="E1" s="11"/>
      <c r="F1" s="11"/>
    </row>
    <row r="2" spans="1:12" x14ac:dyDescent="0.3">
      <c r="B2" s="11"/>
      <c r="C2" s="11"/>
      <c r="D2" s="11"/>
      <c r="E2" s="11"/>
      <c r="F2" s="11"/>
    </row>
    <row r="3" spans="1:12" x14ac:dyDescent="0.3">
      <c r="C3" s="13" t="s">
        <v>15</v>
      </c>
      <c r="D3" s="16" t="s">
        <v>639</v>
      </c>
      <c r="F3" t="s">
        <v>642</v>
      </c>
      <c r="H3" s="13" t="s">
        <v>644</v>
      </c>
      <c r="I3" t="s">
        <v>641</v>
      </c>
      <c r="K3" s="13" t="s">
        <v>645</v>
      </c>
      <c r="L3" t="s">
        <v>641</v>
      </c>
    </row>
    <row r="4" spans="1:12" x14ac:dyDescent="0.3">
      <c r="C4" s="14" t="s">
        <v>76</v>
      </c>
      <c r="D4" s="16">
        <v>630623.1</v>
      </c>
      <c r="F4" s="18">
        <v>96428</v>
      </c>
      <c r="H4" s="14" t="s">
        <v>127</v>
      </c>
      <c r="I4" s="16">
        <v>358</v>
      </c>
      <c r="K4" s="14" t="s">
        <v>307</v>
      </c>
      <c r="L4" s="16">
        <v>2038</v>
      </c>
    </row>
    <row r="5" spans="1:12" x14ac:dyDescent="0.3">
      <c r="C5" s="14" t="s">
        <v>124</v>
      </c>
      <c r="D5" s="16">
        <v>202062.53</v>
      </c>
      <c r="H5" s="14" t="s">
        <v>42</v>
      </c>
      <c r="I5" s="16">
        <v>6696</v>
      </c>
      <c r="K5" s="14" t="s">
        <v>147</v>
      </c>
      <c r="L5" s="16">
        <v>597</v>
      </c>
    </row>
    <row r="6" spans="1:12" x14ac:dyDescent="0.3">
      <c r="C6" s="14" t="s">
        <v>334</v>
      </c>
      <c r="D6" s="16">
        <v>108412.62000000001</v>
      </c>
      <c r="H6" s="14" t="s">
        <v>28</v>
      </c>
      <c r="I6" s="16">
        <v>3525</v>
      </c>
      <c r="K6" s="14" t="s">
        <v>268</v>
      </c>
      <c r="L6" s="16">
        <v>1490</v>
      </c>
    </row>
    <row r="7" spans="1:12" x14ac:dyDescent="0.3">
      <c r="C7" s="14" t="s">
        <v>201</v>
      </c>
      <c r="D7" s="16">
        <v>224078.56</v>
      </c>
      <c r="H7" s="14" t="s">
        <v>640</v>
      </c>
      <c r="I7" s="16">
        <v>10579</v>
      </c>
      <c r="K7" s="14" t="s">
        <v>364</v>
      </c>
      <c r="L7" s="16">
        <v>1879</v>
      </c>
    </row>
    <row r="8" spans="1:12" x14ac:dyDescent="0.3">
      <c r="C8" s="14" t="s">
        <v>294</v>
      </c>
      <c r="D8" s="16">
        <v>245637.15000000002</v>
      </c>
      <c r="K8" s="14" t="s">
        <v>371</v>
      </c>
      <c r="L8" s="16">
        <v>1660</v>
      </c>
    </row>
    <row r="9" spans="1:12" x14ac:dyDescent="0.3">
      <c r="C9" s="14" t="s">
        <v>107</v>
      </c>
      <c r="D9" s="16">
        <v>329581.91000000003</v>
      </c>
      <c r="K9" s="14" t="s">
        <v>19</v>
      </c>
      <c r="L9" s="16">
        <v>88764</v>
      </c>
    </row>
    <row r="10" spans="1:12" x14ac:dyDescent="0.3">
      <c r="C10" s="14" t="s">
        <v>33</v>
      </c>
      <c r="D10" s="16">
        <v>1110916.52</v>
      </c>
      <c r="H10" s="13" t="s">
        <v>645</v>
      </c>
      <c r="I10" t="s">
        <v>639</v>
      </c>
      <c r="K10" s="10" t="s">
        <v>640</v>
      </c>
      <c r="L10" s="16">
        <v>96428</v>
      </c>
    </row>
    <row r="11" spans="1:12" x14ac:dyDescent="0.3">
      <c r="C11" s="14" t="s">
        <v>405</v>
      </c>
      <c r="D11" s="16">
        <v>220472.09</v>
      </c>
      <c r="H11" s="14" t="s">
        <v>307</v>
      </c>
      <c r="I11" s="16">
        <v>194487.48</v>
      </c>
    </row>
    <row r="12" spans="1:12" x14ac:dyDescent="0.3">
      <c r="C12" s="14" t="s">
        <v>444</v>
      </c>
      <c r="D12" s="16">
        <v>57756.430000000008</v>
      </c>
      <c r="H12" s="14" t="s">
        <v>147</v>
      </c>
      <c r="I12" s="16">
        <v>72212.86</v>
      </c>
      <c r="K12" s="15" t="s">
        <v>647</v>
      </c>
    </row>
    <row r="13" spans="1:12" x14ac:dyDescent="0.3">
      <c r="C13" s="14" t="s">
        <v>229</v>
      </c>
      <c r="D13" s="16">
        <v>374674.30999999988</v>
      </c>
      <c r="H13" s="14" t="s">
        <v>268</v>
      </c>
      <c r="I13" s="16">
        <v>144729.96000000002</v>
      </c>
      <c r="K13" s="19">
        <f>GETPIVOTDATA("QUANTITYORDERED",$K$3,"STATUS","Resolved") + GETPIVOTDATA("QUANTITYORDERED",$K$3,"STATUS","Shipped")</f>
        <v>90424</v>
      </c>
    </row>
    <row r="14" spans="1:12" x14ac:dyDescent="0.3">
      <c r="C14" s="14" t="s">
        <v>222</v>
      </c>
      <c r="D14" s="16">
        <v>188167.80999999997</v>
      </c>
      <c r="H14" s="14" t="s">
        <v>364</v>
      </c>
      <c r="I14" s="16">
        <v>178979.19</v>
      </c>
    </row>
    <row r="15" spans="1:12" x14ac:dyDescent="0.3">
      <c r="C15" s="14" t="s">
        <v>64</v>
      </c>
      <c r="D15" s="16">
        <v>307463.70000000019</v>
      </c>
      <c r="H15" s="14" t="s">
        <v>371</v>
      </c>
      <c r="I15" s="16">
        <v>150718.28000000006</v>
      </c>
    </row>
    <row r="16" spans="1:12" x14ac:dyDescent="0.3">
      <c r="C16" s="14" t="s">
        <v>392</v>
      </c>
      <c r="D16" s="16">
        <v>94015.73000000001</v>
      </c>
      <c r="H16" s="14" t="s">
        <v>19</v>
      </c>
      <c r="I16" s="16">
        <v>9019093.9400000013</v>
      </c>
    </row>
    <row r="17" spans="2:11" x14ac:dyDescent="0.3">
      <c r="C17" s="14" t="s">
        <v>173</v>
      </c>
      <c r="D17" s="16">
        <v>288488.41000000009</v>
      </c>
      <c r="H17" s="14" t="s">
        <v>640</v>
      </c>
      <c r="I17" s="16">
        <v>9760221.7100000009</v>
      </c>
    </row>
    <row r="18" spans="2:11" x14ac:dyDescent="0.3">
      <c r="C18" s="14" t="s">
        <v>152</v>
      </c>
      <c r="D18" s="16">
        <v>1215686.92</v>
      </c>
    </row>
    <row r="19" spans="2:11" x14ac:dyDescent="0.3">
      <c r="C19" s="14" t="s">
        <v>162</v>
      </c>
      <c r="D19" s="16">
        <v>210014.21</v>
      </c>
    </row>
    <row r="20" spans="2:11" x14ac:dyDescent="0.3">
      <c r="C20" s="14" t="s">
        <v>412</v>
      </c>
      <c r="D20" s="16">
        <v>117713.56000000003</v>
      </c>
      <c r="H20" s="14" t="s">
        <v>675</v>
      </c>
    </row>
    <row r="21" spans="2:11" x14ac:dyDescent="0.3">
      <c r="C21" s="14" t="s">
        <v>144</v>
      </c>
      <c r="D21" s="16">
        <v>478880.45999999996</v>
      </c>
      <c r="H21" t="s">
        <v>646</v>
      </c>
    </row>
    <row r="22" spans="2:11" x14ac:dyDescent="0.3">
      <c r="C22" s="14" t="s">
        <v>25</v>
      </c>
      <c r="D22" s="16">
        <v>3355575.6899999958</v>
      </c>
      <c r="H22" s="6">
        <f>GETPIVOTDATA("SALES",$H$10,"STATUS","Resolved") +GETPIVOTDATA("SALES",$H$10,"STATUS","Shipped")</f>
        <v>9169812.2200000007</v>
      </c>
    </row>
    <row r="23" spans="2:11" x14ac:dyDescent="0.3">
      <c r="C23" s="14" t="s">
        <v>640</v>
      </c>
      <c r="D23" s="16">
        <v>9760221.7099999953</v>
      </c>
    </row>
    <row r="26" spans="2:11" x14ac:dyDescent="0.3">
      <c r="B26" s="17" t="s">
        <v>648</v>
      </c>
      <c r="C26" s="17" t="s">
        <v>15</v>
      </c>
      <c r="D26" s="17" t="s">
        <v>639</v>
      </c>
      <c r="G26" s="13" t="s">
        <v>639</v>
      </c>
      <c r="H26" s="13" t="s">
        <v>667</v>
      </c>
    </row>
    <row r="27" spans="2:11" x14ac:dyDescent="0.3">
      <c r="B27" s="15" t="s">
        <v>76</v>
      </c>
      <c r="C27" s="15" t="s">
        <v>76</v>
      </c>
      <c r="D27" s="15">
        <v>630623.1</v>
      </c>
      <c r="G27" s="13" t="s">
        <v>668</v>
      </c>
      <c r="H27" t="s">
        <v>652</v>
      </c>
      <c r="I27" t="s">
        <v>655</v>
      </c>
      <c r="J27" t="s">
        <v>665</v>
      </c>
      <c r="K27" t="s">
        <v>666</v>
      </c>
    </row>
    <row r="28" spans="2:11" x14ac:dyDescent="0.3">
      <c r="B28" s="14" t="s">
        <v>649</v>
      </c>
      <c r="C28" s="7" t="s">
        <v>124</v>
      </c>
      <c r="D28" s="16">
        <v>202062.53</v>
      </c>
      <c r="G28" s="14" t="s">
        <v>508</v>
      </c>
      <c r="H28" s="7"/>
      <c r="I28" s="16">
        <v>155809.32</v>
      </c>
      <c r="J28" s="16">
        <v>205733.73</v>
      </c>
      <c r="K28" s="16">
        <v>374262.75999999995</v>
      </c>
    </row>
    <row r="29" spans="2:11" x14ac:dyDescent="0.3">
      <c r="B29" s="14" t="s">
        <v>649</v>
      </c>
      <c r="C29" s="7" t="s">
        <v>334</v>
      </c>
      <c r="D29" s="16">
        <v>108412.62000000001</v>
      </c>
      <c r="G29" s="14" t="s">
        <v>656</v>
      </c>
      <c r="H29" s="7"/>
      <c r="I29" s="16">
        <v>151211.88999999998</v>
      </c>
      <c r="J29" s="16">
        <v>177820.47999999998</v>
      </c>
      <c r="K29" s="16">
        <v>261633.29000000007</v>
      </c>
    </row>
    <row r="30" spans="2:11" x14ac:dyDescent="0.3">
      <c r="B30" s="14" t="s">
        <v>651</v>
      </c>
      <c r="C30" s="7" t="s">
        <v>201</v>
      </c>
      <c r="D30" s="16">
        <v>224078.56</v>
      </c>
      <c r="G30" s="14" t="s">
        <v>657</v>
      </c>
      <c r="H30" s="7"/>
      <c r="I30" s="16">
        <v>243070.7699999999</v>
      </c>
      <c r="J30" s="16">
        <v>301766.02999999991</v>
      </c>
      <c r="K30" s="16">
        <v>457861.05999999982</v>
      </c>
    </row>
    <row r="31" spans="2:11" x14ac:dyDescent="0.3">
      <c r="B31" s="14" t="s">
        <v>649</v>
      </c>
      <c r="C31" s="7" t="s">
        <v>294</v>
      </c>
      <c r="D31" s="16">
        <v>245637.15000000002</v>
      </c>
      <c r="G31" s="14" t="s">
        <v>658</v>
      </c>
      <c r="H31" s="7"/>
      <c r="I31" s="16">
        <v>168082.56000000003</v>
      </c>
      <c r="J31" s="16">
        <v>286674.22000000009</v>
      </c>
      <c r="K31" s="16"/>
    </row>
    <row r="32" spans="2:11" x14ac:dyDescent="0.3">
      <c r="B32" s="14" t="s">
        <v>649</v>
      </c>
      <c r="C32" s="7" t="s">
        <v>107</v>
      </c>
      <c r="D32" s="16">
        <v>329581.91000000003</v>
      </c>
      <c r="G32" s="14" t="s">
        <v>659</v>
      </c>
      <c r="H32" s="7"/>
      <c r="I32" s="16">
        <v>187731.88000000009</v>
      </c>
      <c r="J32" s="16">
        <v>327144.08999999997</v>
      </c>
      <c r="K32" s="16"/>
    </row>
    <row r="33" spans="2:11" x14ac:dyDescent="0.3">
      <c r="B33" s="14" t="s">
        <v>649</v>
      </c>
      <c r="C33" s="7" t="s">
        <v>33</v>
      </c>
      <c r="D33" s="16">
        <v>1110916.52</v>
      </c>
      <c r="G33" s="14" t="s">
        <v>660</v>
      </c>
      <c r="H33" s="7"/>
      <c r="I33" s="16">
        <v>197809.30000000002</v>
      </c>
      <c r="J33" s="16">
        <v>461501.26999999996</v>
      </c>
      <c r="K33" s="16"/>
    </row>
    <row r="34" spans="2:11" x14ac:dyDescent="0.3">
      <c r="B34" s="14" t="s">
        <v>649</v>
      </c>
      <c r="C34" s="7" t="s">
        <v>405</v>
      </c>
      <c r="D34" s="16">
        <v>220472.09</v>
      </c>
      <c r="G34" s="14" t="s">
        <v>661</v>
      </c>
      <c r="H34" s="7"/>
      <c r="I34" s="16">
        <v>263973.3600000001</v>
      </c>
      <c r="J34" s="16">
        <v>320750.91000000003</v>
      </c>
      <c r="K34" s="16"/>
    </row>
    <row r="35" spans="2:11" x14ac:dyDescent="0.3">
      <c r="B35" s="14" t="s">
        <v>649</v>
      </c>
      <c r="C35" s="7" t="s">
        <v>444</v>
      </c>
      <c r="D35" s="16">
        <v>57756.430000000008</v>
      </c>
      <c r="G35" s="14" t="s">
        <v>662</v>
      </c>
      <c r="H35" s="7"/>
      <c r="I35" s="16">
        <v>448452.95000000007</v>
      </c>
      <c r="J35" s="16">
        <v>552924.25000000012</v>
      </c>
      <c r="K35" s="16"/>
    </row>
    <row r="36" spans="2:11" x14ac:dyDescent="0.3">
      <c r="B36" s="14" t="s">
        <v>649</v>
      </c>
      <c r="C36" s="7" t="s">
        <v>229</v>
      </c>
      <c r="D36" s="16">
        <v>374674.30999999988</v>
      </c>
      <c r="G36" s="14" t="s">
        <v>663</v>
      </c>
      <c r="H36" s="7"/>
      <c r="I36" s="16">
        <v>1029837.6599999999</v>
      </c>
      <c r="J36" s="16">
        <v>1058699.29</v>
      </c>
      <c r="K36" s="16"/>
    </row>
    <row r="37" spans="2:11" x14ac:dyDescent="0.3">
      <c r="B37" s="14" t="s">
        <v>650</v>
      </c>
      <c r="C37" s="7" t="s">
        <v>222</v>
      </c>
      <c r="D37" s="16">
        <v>188167.80999999997</v>
      </c>
      <c r="G37" s="14" t="s">
        <v>664</v>
      </c>
      <c r="H37" s="7"/>
      <c r="I37" s="16">
        <v>236444.58000000005</v>
      </c>
      <c r="J37" s="16">
        <v>372802.66</v>
      </c>
      <c r="K37" s="16"/>
    </row>
    <row r="38" spans="2:11" x14ac:dyDescent="0.3">
      <c r="B38" s="14" t="s">
        <v>649</v>
      </c>
      <c r="C38" s="16" t="s">
        <v>64</v>
      </c>
      <c r="D38" s="16">
        <v>307463.70000000019</v>
      </c>
      <c r="G38" s="14" t="s">
        <v>653</v>
      </c>
      <c r="H38" s="16">
        <v>85131.64</v>
      </c>
      <c r="I38" s="16">
        <v>292688.09999999998</v>
      </c>
      <c r="J38" s="16">
        <v>290488.01999999996</v>
      </c>
      <c r="K38" s="16"/>
    </row>
    <row r="39" spans="2:11" x14ac:dyDescent="0.3">
      <c r="B39" s="14" t="s">
        <v>650</v>
      </c>
      <c r="C39" s="16" t="s">
        <v>392</v>
      </c>
      <c r="D39" s="16">
        <v>94015.73000000001</v>
      </c>
      <c r="G39" s="14" t="s">
        <v>654</v>
      </c>
      <c r="H39" s="16">
        <v>185458.15</v>
      </c>
      <c r="I39" s="16">
        <v>311419.52999999997</v>
      </c>
      <c r="J39" s="16">
        <v>353037.96</v>
      </c>
      <c r="K39" s="16"/>
    </row>
    <row r="40" spans="2:11" x14ac:dyDescent="0.3">
      <c r="B40" s="20" t="s">
        <v>650</v>
      </c>
      <c r="C40" s="21" t="s">
        <v>173</v>
      </c>
      <c r="D40" s="21">
        <v>288488.41000000009</v>
      </c>
      <c r="G40" s="14" t="s">
        <v>640</v>
      </c>
      <c r="H40" s="16">
        <v>270589.78999999998</v>
      </c>
      <c r="I40" s="16">
        <v>3686531.9000000004</v>
      </c>
      <c r="J40" s="16">
        <v>4709342.91</v>
      </c>
      <c r="K40" s="16">
        <v>1093757.1099999999</v>
      </c>
    </row>
    <row r="41" spans="2:11" x14ac:dyDescent="0.3">
      <c r="B41" s="22" t="s">
        <v>649</v>
      </c>
      <c r="C41" s="22" t="s">
        <v>152</v>
      </c>
      <c r="D41" s="22">
        <v>1215686.92</v>
      </c>
    </row>
    <row r="42" spans="2:11" x14ac:dyDescent="0.3">
      <c r="B42" s="15" t="s">
        <v>649</v>
      </c>
      <c r="C42" s="15" t="s">
        <v>162</v>
      </c>
      <c r="D42" s="15">
        <v>210014.21</v>
      </c>
    </row>
    <row r="43" spans="2:11" x14ac:dyDescent="0.3">
      <c r="B43" s="14" t="s">
        <v>649</v>
      </c>
      <c r="C43" s="7" t="s">
        <v>412</v>
      </c>
      <c r="D43" s="16">
        <v>117713.56000000003</v>
      </c>
    </row>
    <row r="44" spans="2:11" x14ac:dyDescent="0.3">
      <c r="B44" s="14" t="s">
        <v>649</v>
      </c>
      <c r="C44" s="7" t="s">
        <v>144</v>
      </c>
      <c r="D44" s="16">
        <v>478880.45999999996</v>
      </c>
    </row>
    <row r="45" spans="2:11" x14ac:dyDescent="0.3">
      <c r="B45" s="14" t="s">
        <v>651</v>
      </c>
      <c r="C45" s="7" t="s">
        <v>25</v>
      </c>
      <c r="D45" s="16">
        <v>3355575.6899999958</v>
      </c>
    </row>
    <row r="46" spans="2:11" x14ac:dyDescent="0.3">
      <c r="B46" s="14"/>
      <c r="C46" s="7" t="s">
        <v>640</v>
      </c>
      <c r="D46" s="16">
        <v>9760221.7099999953</v>
      </c>
    </row>
    <row r="50" spans="2:13" x14ac:dyDescent="0.3">
      <c r="B50" t="s">
        <v>669</v>
      </c>
      <c r="E50" t="s">
        <v>672</v>
      </c>
      <c r="H50" t="s">
        <v>673</v>
      </c>
    </row>
    <row r="51" spans="2:13" x14ac:dyDescent="0.3">
      <c r="B51" s="13" t="s">
        <v>671</v>
      </c>
      <c r="C51" t="s">
        <v>670</v>
      </c>
      <c r="E51" s="13" t="s">
        <v>671</v>
      </c>
      <c r="F51" t="s">
        <v>639</v>
      </c>
      <c r="H51" s="13" t="s">
        <v>674</v>
      </c>
      <c r="I51" s="13" t="s">
        <v>667</v>
      </c>
    </row>
    <row r="52" spans="2:13" x14ac:dyDescent="0.3">
      <c r="B52" s="14" t="s">
        <v>564</v>
      </c>
      <c r="C52" s="7">
        <v>77</v>
      </c>
      <c r="E52" s="14" t="s">
        <v>465</v>
      </c>
      <c r="F52" s="7">
        <v>1111559.19</v>
      </c>
      <c r="H52" s="13" t="s">
        <v>638</v>
      </c>
      <c r="I52" t="s">
        <v>652</v>
      </c>
      <c r="J52" t="s">
        <v>655</v>
      </c>
      <c r="K52" t="s">
        <v>665</v>
      </c>
      <c r="L52" t="s">
        <v>666</v>
      </c>
      <c r="M52" t="s">
        <v>640</v>
      </c>
    </row>
    <row r="53" spans="2:13" x14ac:dyDescent="0.3">
      <c r="B53" s="14" t="s">
        <v>640</v>
      </c>
      <c r="C53" s="7">
        <v>77</v>
      </c>
      <c r="E53" s="14" t="s">
        <v>640</v>
      </c>
      <c r="F53" s="7">
        <v>1111559.19</v>
      </c>
      <c r="H53" s="14" t="s">
        <v>155</v>
      </c>
      <c r="I53" s="7">
        <v>140.1423076923077</v>
      </c>
      <c r="J53" s="7">
        <v>117.53271820448882</v>
      </c>
      <c r="K53" s="7">
        <v>112.78659292035394</v>
      </c>
      <c r="L53" s="7">
        <v>113.11674698795177</v>
      </c>
      <c r="M53" s="7">
        <v>115.19567966280286</v>
      </c>
    </row>
    <row r="54" spans="2:13" x14ac:dyDescent="0.3">
      <c r="H54" s="14" t="s">
        <v>20</v>
      </c>
      <c r="I54" s="7">
        <v>115.68625</v>
      </c>
      <c r="J54" s="7">
        <v>95.568073394495443</v>
      </c>
      <c r="K54" s="7">
        <v>101.4699382716049</v>
      </c>
      <c r="L54" s="7">
        <v>101.36970588235295</v>
      </c>
      <c r="M54" s="7">
        <v>99.767124600638979</v>
      </c>
    </row>
    <row r="55" spans="2:13" x14ac:dyDescent="0.3">
      <c r="H55" s="14" t="s">
        <v>525</v>
      </c>
      <c r="I55" s="7">
        <v>88.296666666666638</v>
      </c>
      <c r="J55" s="7">
        <v>91.259578947368396</v>
      </c>
      <c r="K55" s="7">
        <v>90.57818791946309</v>
      </c>
      <c r="L55" s="7">
        <v>89.417708333333351</v>
      </c>
      <c r="M55" s="7">
        <v>90.517828947368358</v>
      </c>
    </row>
    <row r="56" spans="2:13" x14ac:dyDescent="0.3">
      <c r="H56" s="14" t="s">
        <v>557</v>
      </c>
      <c r="I56" s="7">
        <v>88.613333333333316</v>
      </c>
      <c r="J56" s="7">
        <v>87.399204545454523</v>
      </c>
      <c r="K56" s="7">
        <v>87.686915887850503</v>
      </c>
      <c r="L56" s="7">
        <v>92.606923076923067</v>
      </c>
      <c r="M56" s="7">
        <v>88.16926086956515</v>
      </c>
    </row>
    <row r="57" spans="2:13" x14ac:dyDescent="0.3">
      <c r="H57" s="14" t="s">
        <v>564</v>
      </c>
      <c r="I57" s="7">
        <v>77.709999999999994</v>
      </c>
      <c r="J57" s="7">
        <v>72.901666666666657</v>
      </c>
      <c r="K57" s="7">
        <v>91.371052631578976</v>
      </c>
      <c r="L57" s="7">
        <v>97.348333333333343</v>
      </c>
      <c r="M57" s="7">
        <v>84.108701298701305</v>
      </c>
    </row>
    <row r="58" spans="2:13" x14ac:dyDescent="0.3">
      <c r="H58" s="14" t="s">
        <v>465</v>
      </c>
      <c r="I58" s="7">
        <v>99.429090909090917</v>
      </c>
      <c r="J58" s="7">
        <v>103.75981651376148</v>
      </c>
      <c r="K58" s="7">
        <v>106.43114864864862</v>
      </c>
      <c r="L58" s="7">
        <v>97.274814814814818</v>
      </c>
      <c r="M58" s="7">
        <v>104.34498305084749</v>
      </c>
    </row>
    <row r="59" spans="2:13" x14ac:dyDescent="0.3">
      <c r="H59" s="14" t="s">
        <v>509</v>
      </c>
      <c r="I59" s="7">
        <v>86.665416666666673</v>
      </c>
      <c r="J59" s="7">
        <v>87.707238095238154</v>
      </c>
      <c r="K59" s="7">
        <v>92.087595818815316</v>
      </c>
      <c r="L59" s="7">
        <v>89.463620689655173</v>
      </c>
      <c r="M59" s="7">
        <v>90.011260794473358</v>
      </c>
    </row>
    <row r="60" spans="2:13" x14ac:dyDescent="0.3">
      <c r="H60" s="14" t="s">
        <v>640</v>
      </c>
      <c r="I60" s="7">
        <v>100.1405</v>
      </c>
      <c r="J60" s="7">
        <v>101.558272552783</v>
      </c>
      <c r="K60" s="7">
        <v>101.22812360387188</v>
      </c>
      <c r="L60" s="7">
        <v>99.058475177304928</v>
      </c>
      <c r="M60" s="7">
        <v>101.09895158354567</v>
      </c>
    </row>
    <row r="64" spans="2:13" x14ac:dyDescent="0.3">
      <c r="B64" t="s">
        <v>676</v>
      </c>
      <c r="F64" t="s">
        <v>677</v>
      </c>
    </row>
    <row r="65" spans="2:7" x14ac:dyDescent="0.3">
      <c r="B65" s="13" t="s">
        <v>645</v>
      </c>
      <c r="C65" t="s">
        <v>643</v>
      </c>
      <c r="D65" s="15"/>
      <c r="F65" s="13" t="s">
        <v>678</v>
      </c>
      <c r="G65" t="s">
        <v>643</v>
      </c>
    </row>
    <row r="66" spans="2:7" x14ac:dyDescent="0.3">
      <c r="B66" s="14" t="s">
        <v>147</v>
      </c>
      <c r="C66" s="7">
        <v>14</v>
      </c>
      <c r="D66" s="23"/>
      <c r="F66" s="14" t="s">
        <v>148</v>
      </c>
      <c r="G66" s="7">
        <v>106</v>
      </c>
    </row>
    <row r="67" spans="2:7" x14ac:dyDescent="0.3">
      <c r="B67" s="14" t="s">
        <v>268</v>
      </c>
      <c r="C67" s="7">
        <v>41</v>
      </c>
      <c r="D67" s="4"/>
      <c r="F67" s="14" t="s">
        <v>243</v>
      </c>
      <c r="G67" s="7">
        <v>67</v>
      </c>
    </row>
    <row r="68" spans="2:7" x14ac:dyDescent="0.3">
      <c r="B68" s="14" t="s">
        <v>364</v>
      </c>
      <c r="C68" s="7">
        <v>38</v>
      </c>
      <c r="D68" s="4"/>
      <c r="F68" s="14" t="s">
        <v>437</v>
      </c>
      <c r="G68" s="7">
        <v>34</v>
      </c>
    </row>
    <row r="69" spans="2:7" x14ac:dyDescent="0.3">
      <c r="B69" s="14" t="s">
        <v>371</v>
      </c>
      <c r="C69" s="7">
        <v>18</v>
      </c>
      <c r="F69" s="14" t="s">
        <v>408</v>
      </c>
      <c r="G69" s="7">
        <v>31</v>
      </c>
    </row>
    <row r="70" spans="2:7" x14ac:dyDescent="0.3">
      <c r="B70" s="14" t="s">
        <v>19</v>
      </c>
      <c r="C70" s="7">
        <v>171</v>
      </c>
      <c r="F70" s="14" t="s">
        <v>255</v>
      </c>
      <c r="G70" s="7">
        <v>24</v>
      </c>
    </row>
    <row r="71" spans="2:7" x14ac:dyDescent="0.3">
      <c r="B71" s="14" t="s">
        <v>640</v>
      </c>
      <c r="C71" s="7">
        <v>282</v>
      </c>
      <c r="F71" s="14" t="s">
        <v>640</v>
      </c>
      <c r="G71" s="7">
        <v>262</v>
      </c>
    </row>
  </sheetData>
  <mergeCells count="1">
    <mergeCell ref="B1:F2"/>
  </mergeCells>
  <pageMargins left="0.7" right="0.7" top="0.75" bottom="0.75" header="0.3" footer="0.3"/>
  <pageSetup paperSize="130" orientation="portrait" horizontalDpi="203" verticalDpi="203" r:id="rId12"/>
  <drawing r:id="rId13"/>
  <tableParts count="1">
    <tablePart r:id="rId1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749"/>
  <sheetViews>
    <sheetView workbookViewId="0">
      <selection activeCell="F2" sqref="F2"/>
    </sheetView>
  </sheetViews>
  <sheetFormatPr defaultRowHeight="14.4" x14ac:dyDescent="0.3"/>
  <cols>
    <col min="1" max="1" width="26" bestFit="1" customWidth="1"/>
    <col min="2" max="2" width="18.21875" customWidth="1"/>
    <col min="3" max="3" width="16.88671875" customWidth="1"/>
  </cols>
  <sheetData>
    <row r="2" spans="2:3" x14ac:dyDescent="0.3">
      <c r="B2" s="41" t="s">
        <v>1</v>
      </c>
      <c r="C2" s="25" t="s">
        <v>4</v>
      </c>
    </row>
    <row r="3" spans="2:3" x14ac:dyDescent="0.3">
      <c r="B3" s="42">
        <v>11</v>
      </c>
      <c r="C3" s="26">
        <v>482.13</v>
      </c>
    </row>
    <row r="4" spans="2:3" x14ac:dyDescent="0.3">
      <c r="B4" s="43">
        <v>6</v>
      </c>
      <c r="C4" s="27">
        <v>541.14</v>
      </c>
    </row>
    <row r="5" spans="2:3" x14ac:dyDescent="0.3">
      <c r="B5" s="43">
        <v>15</v>
      </c>
      <c r="C5" s="27">
        <v>553.95000000000005</v>
      </c>
    </row>
    <row r="6" spans="2:3" x14ac:dyDescent="0.3">
      <c r="B6" s="42">
        <v>20</v>
      </c>
      <c r="C6" s="26">
        <v>577.6</v>
      </c>
    </row>
    <row r="7" spans="2:3" x14ac:dyDescent="0.3">
      <c r="B7" s="43">
        <v>15</v>
      </c>
      <c r="C7" s="27">
        <v>640.04999999999995</v>
      </c>
    </row>
    <row r="8" spans="2:3" x14ac:dyDescent="0.3">
      <c r="B8" s="43">
        <v>20</v>
      </c>
      <c r="C8" s="27">
        <v>651.79999999999995</v>
      </c>
    </row>
    <row r="9" spans="2:3" x14ac:dyDescent="0.3">
      <c r="B9" s="42">
        <v>15</v>
      </c>
      <c r="C9" s="26">
        <v>652.35</v>
      </c>
    </row>
    <row r="10" spans="2:3" x14ac:dyDescent="0.3">
      <c r="B10" s="42">
        <v>20</v>
      </c>
      <c r="C10" s="26">
        <v>683.8</v>
      </c>
    </row>
    <row r="11" spans="2:3" x14ac:dyDescent="0.3">
      <c r="B11" s="42">
        <v>23</v>
      </c>
      <c r="C11" s="26">
        <v>694.6</v>
      </c>
    </row>
    <row r="12" spans="2:3" x14ac:dyDescent="0.3">
      <c r="B12" s="42">
        <v>20</v>
      </c>
      <c r="C12" s="26">
        <v>703.6</v>
      </c>
    </row>
    <row r="13" spans="2:3" x14ac:dyDescent="0.3">
      <c r="B13" s="43">
        <v>20</v>
      </c>
      <c r="C13" s="27">
        <v>710.2</v>
      </c>
    </row>
    <row r="14" spans="2:3" x14ac:dyDescent="0.3">
      <c r="B14" s="43">
        <v>20</v>
      </c>
      <c r="C14" s="27">
        <v>717.4</v>
      </c>
    </row>
    <row r="15" spans="2:3" x14ac:dyDescent="0.3">
      <c r="B15" s="42">
        <v>24</v>
      </c>
      <c r="C15" s="26">
        <v>721.44</v>
      </c>
    </row>
    <row r="16" spans="2:3" x14ac:dyDescent="0.3">
      <c r="B16" s="43">
        <v>20</v>
      </c>
      <c r="C16" s="27">
        <v>728.4</v>
      </c>
    </row>
    <row r="17" spans="2:3" x14ac:dyDescent="0.3">
      <c r="B17" s="43">
        <v>21</v>
      </c>
      <c r="C17" s="27">
        <v>733.11</v>
      </c>
    </row>
    <row r="18" spans="2:3" x14ac:dyDescent="0.3">
      <c r="B18" s="42">
        <v>26</v>
      </c>
      <c r="C18" s="26">
        <v>759.46</v>
      </c>
    </row>
    <row r="19" spans="2:3" x14ac:dyDescent="0.3">
      <c r="B19" s="43">
        <v>21</v>
      </c>
      <c r="C19" s="27">
        <v>777</v>
      </c>
    </row>
    <row r="20" spans="2:3" x14ac:dyDescent="0.3">
      <c r="B20" s="42">
        <v>6</v>
      </c>
      <c r="C20" s="26">
        <v>785.64</v>
      </c>
    </row>
    <row r="21" spans="2:3" x14ac:dyDescent="0.3">
      <c r="B21" s="43">
        <v>20</v>
      </c>
      <c r="C21" s="27">
        <v>813.2</v>
      </c>
    </row>
    <row r="22" spans="2:3" x14ac:dyDescent="0.3">
      <c r="B22" s="43">
        <v>20</v>
      </c>
      <c r="C22" s="27">
        <v>820.4</v>
      </c>
    </row>
    <row r="23" spans="2:3" x14ac:dyDescent="0.3">
      <c r="B23" s="42">
        <v>26</v>
      </c>
      <c r="C23" s="26">
        <v>828.36</v>
      </c>
    </row>
    <row r="24" spans="2:3" x14ac:dyDescent="0.3">
      <c r="B24" s="43">
        <v>23</v>
      </c>
      <c r="C24" s="27">
        <v>834.67</v>
      </c>
    </row>
    <row r="25" spans="2:3" x14ac:dyDescent="0.3">
      <c r="B25" s="42">
        <v>21</v>
      </c>
      <c r="C25" s="26">
        <v>845.25</v>
      </c>
    </row>
    <row r="26" spans="2:3" x14ac:dyDescent="0.3">
      <c r="B26" s="43">
        <v>21</v>
      </c>
      <c r="C26" s="27">
        <v>846.51</v>
      </c>
    </row>
    <row r="27" spans="2:3" x14ac:dyDescent="0.3">
      <c r="B27" s="43">
        <v>28</v>
      </c>
      <c r="C27" s="27">
        <v>856.52</v>
      </c>
    </row>
    <row r="28" spans="2:3" x14ac:dyDescent="0.3">
      <c r="B28" s="43">
        <v>27</v>
      </c>
      <c r="C28" s="27">
        <v>859.14</v>
      </c>
    </row>
    <row r="29" spans="2:3" x14ac:dyDescent="0.3">
      <c r="B29" s="42">
        <v>23</v>
      </c>
      <c r="C29" s="26">
        <v>865.49</v>
      </c>
    </row>
    <row r="30" spans="2:3" x14ac:dyDescent="0.3">
      <c r="B30" s="43">
        <v>21</v>
      </c>
      <c r="C30" s="27">
        <v>875.91</v>
      </c>
    </row>
    <row r="31" spans="2:3" x14ac:dyDescent="0.3">
      <c r="B31" s="42">
        <v>10</v>
      </c>
      <c r="C31" s="26">
        <v>881.4</v>
      </c>
    </row>
    <row r="32" spans="2:3" x14ac:dyDescent="0.3">
      <c r="B32" s="43">
        <v>21</v>
      </c>
      <c r="C32" s="27">
        <v>891.03</v>
      </c>
    </row>
    <row r="33" spans="2:3" x14ac:dyDescent="0.3">
      <c r="B33" s="42">
        <v>20</v>
      </c>
      <c r="C33" s="26">
        <v>891.2</v>
      </c>
    </row>
    <row r="34" spans="2:3" x14ac:dyDescent="0.3">
      <c r="B34" s="42">
        <v>22</v>
      </c>
      <c r="C34" s="26">
        <v>902.66</v>
      </c>
    </row>
    <row r="35" spans="2:3" x14ac:dyDescent="0.3">
      <c r="B35" s="42">
        <v>32</v>
      </c>
      <c r="C35" s="26">
        <v>905.28</v>
      </c>
    </row>
    <row r="36" spans="2:3" x14ac:dyDescent="0.3">
      <c r="B36" s="42">
        <v>24</v>
      </c>
      <c r="C36" s="26">
        <v>913.92</v>
      </c>
    </row>
    <row r="37" spans="2:3" x14ac:dyDescent="0.3">
      <c r="B37" s="43">
        <v>30</v>
      </c>
      <c r="C37" s="27">
        <v>917.7</v>
      </c>
    </row>
    <row r="38" spans="2:3" x14ac:dyDescent="0.3">
      <c r="B38" s="42">
        <v>19</v>
      </c>
      <c r="C38" s="26">
        <v>925.3</v>
      </c>
    </row>
    <row r="39" spans="2:3" x14ac:dyDescent="0.3">
      <c r="B39" s="43">
        <v>29</v>
      </c>
      <c r="C39" s="27">
        <v>930.9</v>
      </c>
    </row>
    <row r="40" spans="2:3" x14ac:dyDescent="0.3">
      <c r="B40" s="42">
        <v>19</v>
      </c>
      <c r="C40" s="26">
        <v>935.18</v>
      </c>
    </row>
    <row r="41" spans="2:3" x14ac:dyDescent="0.3">
      <c r="B41" s="43">
        <v>21</v>
      </c>
      <c r="C41" s="27">
        <v>948.99</v>
      </c>
    </row>
    <row r="42" spans="2:3" x14ac:dyDescent="0.3">
      <c r="B42" s="42">
        <v>24</v>
      </c>
      <c r="C42" s="26">
        <v>965.04</v>
      </c>
    </row>
    <row r="43" spans="2:3" x14ac:dyDescent="0.3">
      <c r="B43" s="43">
        <v>23</v>
      </c>
      <c r="C43" s="27">
        <v>971.98</v>
      </c>
    </row>
    <row r="44" spans="2:3" x14ac:dyDescent="0.3">
      <c r="B44" s="43">
        <v>20</v>
      </c>
      <c r="C44" s="27">
        <v>972.4</v>
      </c>
    </row>
    <row r="45" spans="2:3" x14ac:dyDescent="0.3">
      <c r="B45" s="43">
        <v>30</v>
      </c>
      <c r="C45" s="27">
        <v>974.1</v>
      </c>
    </row>
    <row r="46" spans="2:3" x14ac:dyDescent="0.3">
      <c r="B46" s="42">
        <v>33</v>
      </c>
      <c r="C46" s="26">
        <v>974.82</v>
      </c>
    </row>
    <row r="47" spans="2:3" x14ac:dyDescent="0.3">
      <c r="B47" s="43">
        <v>31</v>
      </c>
      <c r="C47" s="27">
        <v>977.43</v>
      </c>
    </row>
    <row r="48" spans="2:3" x14ac:dyDescent="0.3">
      <c r="B48" s="43">
        <v>27</v>
      </c>
      <c r="C48" s="27">
        <v>977.67</v>
      </c>
    </row>
    <row r="49" spans="2:3" x14ac:dyDescent="0.3">
      <c r="B49" s="43">
        <v>20</v>
      </c>
      <c r="C49" s="27">
        <v>981.2</v>
      </c>
    </row>
    <row r="50" spans="2:3" x14ac:dyDescent="0.3">
      <c r="B50" s="42">
        <v>27</v>
      </c>
      <c r="C50" s="26">
        <v>988.47</v>
      </c>
    </row>
    <row r="51" spans="2:3" x14ac:dyDescent="0.3">
      <c r="B51" s="42">
        <v>21</v>
      </c>
      <c r="C51" s="26">
        <v>990.78</v>
      </c>
    </row>
    <row r="52" spans="2:3" x14ac:dyDescent="0.3">
      <c r="B52" s="42">
        <v>22</v>
      </c>
      <c r="C52" s="26">
        <v>995.5</v>
      </c>
    </row>
    <row r="53" spans="2:3" x14ac:dyDescent="0.3">
      <c r="B53" s="43">
        <v>20</v>
      </c>
      <c r="C53" s="27">
        <v>1012.4</v>
      </c>
    </row>
    <row r="54" spans="2:3" x14ac:dyDescent="0.3">
      <c r="B54" s="43">
        <v>26</v>
      </c>
      <c r="C54" s="27">
        <v>1013.48</v>
      </c>
    </row>
    <row r="55" spans="2:3" x14ac:dyDescent="0.3">
      <c r="B55" s="42">
        <v>24</v>
      </c>
      <c r="C55" s="26">
        <v>1013.76</v>
      </c>
    </row>
    <row r="56" spans="2:3" x14ac:dyDescent="0.3">
      <c r="B56" s="43">
        <v>31</v>
      </c>
      <c r="C56" s="27">
        <v>1030.44</v>
      </c>
    </row>
    <row r="57" spans="2:3" x14ac:dyDescent="0.3">
      <c r="B57" s="42">
        <v>31</v>
      </c>
      <c r="C57" s="26">
        <v>1030.44</v>
      </c>
    </row>
    <row r="58" spans="2:3" x14ac:dyDescent="0.3">
      <c r="B58" s="42">
        <v>21</v>
      </c>
      <c r="C58" s="26">
        <v>1033.4100000000001</v>
      </c>
    </row>
    <row r="59" spans="2:3" x14ac:dyDescent="0.3">
      <c r="B59" s="43">
        <v>26</v>
      </c>
      <c r="C59" s="27">
        <v>1035.58</v>
      </c>
    </row>
    <row r="60" spans="2:3" x14ac:dyDescent="0.3">
      <c r="B60" s="42">
        <v>26</v>
      </c>
      <c r="C60" s="26">
        <v>1045.98</v>
      </c>
    </row>
    <row r="61" spans="2:3" x14ac:dyDescent="0.3">
      <c r="B61" s="43">
        <v>20</v>
      </c>
      <c r="C61" s="27">
        <v>1056.4000000000001</v>
      </c>
    </row>
    <row r="62" spans="2:3" x14ac:dyDescent="0.3">
      <c r="B62" s="43">
        <v>13</v>
      </c>
      <c r="C62" s="27">
        <v>1057.29</v>
      </c>
    </row>
    <row r="63" spans="2:3" x14ac:dyDescent="0.3">
      <c r="B63" s="42">
        <v>21</v>
      </c>
      <c r="C63" s="26">
        <v>1057.56</v>
      </c>
    </row>
    <row r="64" spans="2:3" x14ac:dyDescent="0.3">
      <c r="B64" s="43">
        <v>21</v>
      </c>
      <c r="C64" s="27">
        <v>1063.6500000000001</v>
      </c>
    </row>
    <row r="65" spans="2:3" x14ac:dyDescent="0.3">
      <c r="B65" s="42">
        <v>25</v>
      </c>
      <c r="C65" s="26">
        <v>1066.75</v>
      </c>
    </row>
    <row r="66" spans="2:3" x14ac:dyDescent="0.3">
      <c r="B66" s="43">
        <v>30</v>
      </c>
      <c r="C66" s="27">
        <v>1082.0999999999999</v>
      </c>
    </row>
    <row r="67" spans="2:3" x14ac:dyDescent="0.3">
      <c r="B67" s="43">
        <v>33</v>
      </c>
      <c r="C67" s="27">
        <v>1085.04</v>
      </c>
    </row>
    <row r="68" spans="2:3" x14ac:dyDescent="0.3">
      <c r="B68" s="42">
        <v>20</v>
      </c>
      <c r="C68" s="26">
        <v>1086.5999999999999</v>
      </c>
    </row>
    <row r="69" spans="2:3" x14ac:dyDescent="0.3">
      <c r="B69" s="42">
        <v>24</v>
      </c>
      <c r="C69" s="26">
        <v>1089.3599999999999</v>
      </c>
    </row>
    <row r="70" spans="2:3" x14ac:dyDescent="0.3">
      <c r="B70" s="43">
        <v>10</v>
      </c>
      <c r="C70" s="27">
        <v>1092.2</v>
      </c>
    </row>
    <row r="71" spans="2:3" x14ac:dyDescent="0.3">
      <c r="B71" s="42">
        <v>31</v>
      </c>
      <c r="C71" s="26">
        <v>1093.99</v>
      </c>
    </row>
    <row r="72" spans="2:3" x14ac:dyDescent="0.3">
      <c r="B72" s="42">
        <v>24</v>
      </c>
      <c r="C72" s="26">
        <v>1103.76</v>
      </c>
    </row>
    <row r="73" spans="2:3" x14ac:dyDescent="0.3">
      <c r="B73" s="43">
        <v>21</v>
      </c>
      <c r="C73" s="27">
        <v>1104.5999999999999</v>
      </c>
    </row>
    <row r="74" spans="2:3" x14ac:dyDescent="0.3">
      <c r="B74" s="42">
        <v>25</v>
      </c>
      <c r="C74" s="26">
        <v>1105.25</v>
      </c>
    </row>
    <row r="75" spans="2:3" x14ac:dyDescent="0.3">
      <c r="B75" s="43">
        <v>29</v>
      </c>
      <c r="C75" s="27">
        <v>1106.93</v>
      </c>
    </row>
    <row r="76" spans="2:3" x14ac:dyDescent="0.3">
      <c r="B76" s="42">
        <v>29</v>
      </c>
      <c r="C76" s="26">
        <v>1108.3800000000001</v>
      </c>
    </row>
    <row r="77" spans="2:3" x14ac:dyDescent="0.3">
      <c r="B77" s="42">
        <v>31</v>
      </c>
      <c r="C77" s="26">
        <v>1109.8</v>
      </c>
    </row>
    <row r="78" spans="2:3" x14ac:dyDescent="0.3">
      <c r="B78" s="43">
        <v>27</v>
      </c>
      <c r="C78" s="27">
        <v>1112.94</v>
      </c>
    </row>
    <row r="79" spans="2:3" x14ac:dyDescent="0.3">
      <c r="B79" s="43">
        <v>29</v>
      </c>
      <c r="C79" s="27">
        <v>1113.5999999999999</v>
      </c>
    </row>
    <row r="80" spans="2:3" x14ac:dyDescent="0.3">
      <c r="B80" s="42">
        <v>21</v>
      </c>
      <c r="C80" s="26">
        <v>1119.93</v>
      </c>
    </row>
    <row r="81" spans="2:3" x14ac:dyDescent="0.3">
      <c r="B81" s="43">
        <v>20</v>
      </c>
      <c r="C81" s="27">
        <v>1122.4000000000001</v>
      </c>
    </row>
    <row r="82" spans="2:3" x14ac:dyDescent="0.3">
      <c r="B82" s="43">
        <v>22</v>
      </c>
      <c r="C82" s="27">
        <v>1129.04</v>
      </c>
    </row>
    <row r="83" spans="2:3" x14ac:dyDescent="0.3">
      <c r="B83" s="43">
        <v>21</v>
      </c>
      <c r="C83" s="27">
        <v>1134</v>
      </c>
    </row>
    <row r="84" spans="2:3" x14ac:dyDescent="0.3">
      <c r="B84" s="43">
        <v>11</v>
      </c>
      <c r="C84" s="27">
        <v>1135.31</v>
      </c>
    </row>
    <row r="85" spans="2:3" x14ac:dyDescent="0.3">
      <c r="B85" s="43">
        <v>31</v>
      </c>
      <c r="C85" s="27">
        <v>1138.94</v>
      </c>
    </row>
    <row r="86" spans="2:3" x14ac:dyDescent="0.3">
      <c r="B86" s="43">
        <v>27</v>
      </c>
      <c r="C86" s="27">
        <v>1140.48</v>
      </c>
    </row>
    <row r="87" spans="2:3" x14ac:dyDescent="0.3">
      <c r="B87" s="42">
        <v>23</v>
      </c>
      <c r="C87" s="26">
        <v>1142.4100000000001</v>
      </c>
    </row>
    <row r="88" spans="2:3" x14ac:dyDescent="0.3">
      <c r="B88" s="43">
        <v>25</v>
      </c>
      <c r="C88" s="27">
        <v>1146.5</v>
      </c>
    </row>
    <row r="89" spans="2:3" x14ac:dyDescent="0.3">
      <c r="B89" s="42">
        <v>37</v>
      </c>
      <c r="C89" s="26">
        <v>1151.44</v>
      </c>
    </row>
    <row r="90" spans="2:3" x14ac:dyDescent="0.3">
      <c r="B90" s="42">
        <v>39</v>
      </c>
      <c r="C90" s="26">
        <v>1152.06</v>
      </c>
    </row>
    <row r="91" spans="2:3" x14ac:dyDescent="0.3">
      <c r="B91" s="42">
        <v>31</v>
      </c>
      <c r="C91" s="26">
        <v>1152.58</v>
      </c>
    </row>
    <row r="92" spans="2:3" x14ac:dyDescent="0.3">
      <c r="B92" s="43">
        <v>24</v>
      </c>
      <c r="C92" s="27">
        <v>1161.1199999999999</v>
      </c>
    </row>
    <row r="93" spans="2:3" x14ac:dyDescent="0.3">
      <c r="B93" s="42">
        <v>35</v>
      </c>
      <c r="C93" s="26">
        <v>1163.05</v>
      </c>
    </row>
    <row r="94" spans="2:3" x14ac:dyDescent="0.3">
      <c r="B94" s="43">
        <v>20</v>
      </c>
      <c r="C94" s="27">
        <v>1164.4000000000001</v>
      </c>
    </row>
    <row r="95" spans="2:3" x14ac:dyDescent="0.3">
      <c r="B95" s="43">
        <v>39</v>
      </c>
      <c r="C95" s="27">
        <v>1172.3399999999999</v>
      </c>
    </row>
    <row r="96" spans="2:3" x14ac:dyDescent="0.3">
      <c r="B96" s="43">
        <v>22</v>
      </c>
      <c r="C96" s="27">
        <v>1172.5999999999999</v>
      </c>
    </row>
    <row r="97" spans="2:3" x14ac:dyDescent="0.3">
      <c r="B97" s="42">
        <v>27</v>
      </c>
      <c r="C97" s="26">
        <v>1173.1500000000001</v>
      </c>
    </row>
    <row r="98" spans="2:3" x14ac:dyDescent="0.3">
      <c r="B98" s="42">
        <v>21</v>
      </c>
      <c r="C98" s="26">
        <v>1175.1600000000001</v>
      </c>
    </row>
    <row r="99" spans="2:3" x14ac:dyDescent="0.3">
      <c r="B99" s="43">
        <v>27</v>
      </c>
      <c r="C99" s="27">
        <v>1185.3</v>
      </c>
    </row>
    <row r="100" spans="2:3" x14ac:dyDescent="0.3">
      <c r="B100" s="43">
        <v>32</v>
      </c>
      <c r="C100" s="27">
        <v>1189.44</v>
      </c>
    </row>
    <row r="101" spans="2:3" x14ac:dyDescent="0.3">
      <c r="B101" s="43">
        <v>22</v>
      </c>
      <c r="C101" s="27">
        <v>1189.98</v>
      </c>
    </row>
    <row r="102" spans="2:3" x14ac:dyDescent="0.3">
      <c r="B102" s="43">
        <v>24</v>
      </c>
      <c r="C102" s="27">
        <v>1192.56</v>
      </c>
    </row>
    <row r="103" spans="2:3" x14ac:dyDescent="0.3">
      <c r="B103" s="43">
        <v>24</v>
      </c>
      <c r="C103" s="27">
        <v>1193.04</v>
      </c>
    </row>
    <row r="104" spans="2:3" x14ac:dyDescent="0.3">
      <c r="B104" s="43">
        <v>36</v>
      </c>
      <c r="C104" s="27">
        <v>1194.8399999999999</v>
      </c>
    </row>
    <row r="105" spans="2:3" x14ac:dyDescent="0.3">
      <c r="B105" s="43">
        <v>21</v>
      </c>
      <c r="C105" s="27">
        <v>1199.31</v>
      </c>
    </row>
    <row r="106" spans="2:3" x14ac:dyDescent="0.3">
      <c r="B106" s="42">
        <v>25</v>
      </c>
      <c r="C106" s="26">
        <v>1201.25</v>
      </c>
    </row>
    <row r="107" spans="2:3" x14ac:dyDescent="0.3">
      <c r="B107" s="42">
        <v>24</v>
      </c>
      <c r="C107" s="26">
        <v>1205.04</v>
      </c>
    </row>
    <row r="108" spans="2:3" x14ac:dyDescent="0.3">
      <c r="B108" s="43">
        <v>31</v>
      </c>
      <c r="C108" s="27">
        <v>1205.5899999999999</v>
      </c>
    </row>
    <row r="109" spans="2:3" x14ac:dyDescent="0.3">
      <c r="B109" s="42">
        <v>30</v>
      </c>
      <c r="C109" s="26">
        <v>1206.9000000000001</v>
      </c>
    </row>
    <row r="110" spans="2:3" x14ac:dyDescent="0.3">
      <c r="B110" s="43">
        <v>39</v>
      </c>
      <c r="C110" s="27">
        <v>1207.44</v>
      </c>
    </row>
    <row r="111" spans="2:3" x14ac:dyDescent="0.3">
      <c r="B111" s="42">
        <v>16</v>
      </c>
      <c r="C111" s="26">
        <v>1207.68</v>
      </c>
    </row>
    <row r="112" spans="2:3" x14ac:dyDescent="0.3">
      <c r="B112" s="42">
        <v>30</v>
      </c>
      <c r="C112" s="26">
        <v>1209.3</v>
      </c>
    </row>
    <row r="113" spans="2:3" x14ac:dyDescent="0.3">
      <c r="B113" s="42">
        <v>29</v>
      </c>
      <c r="C113" s="26">
        <v>1209.5899999999999</v>
      </c>
    </row>
    <row r="114" spans="2:3" x14ac:dyDescent="0.3">
      <c r="B114" s="43">
        <v>45</v>
      </c>
      <c r="C114" s="27">
        <v>1209.5999999999999</v>
      </c>
    </row>
    <row r="115" spans="2:3" x14ac:dyDescent="0.3">
      <c r="B115" s="43">
        <v>20</v>
      </c>
      <c r="C115" s="27">
        <v>1210.8</v>
      </c>
    </row>
    <row r="116" spans="2:3" x14ac:dyDescent="0.3">
      <c r="B116" s="43">
        <v>20</v>
      </c>
      <c r="C116" s="27">
        <v>1213.8</v>
      </c>
    </row>
    <row r="117" spans="2:3" x14ac:dyDescent="0.3">
      <c r="B117" s="43">
        <v>20</v>
      </c>
      <c r="C117" s="27">
        <v>1224.5999999999999</v>
      </c>
    </row>
    <row r="118" spans="2:3" x14ac:dyDescent="0.3">
      <c r="B118" s="43">
        <v>41</v>
      </c>
      <c r="C118" s="27">
        <v>1224.67</v>
      </c>
    </row>
    <row r="119" spans="2:3" x14ac:dyDescent="0.3">
      <c r="B119" s="42">
        <v>33</v>
      </c>
      <c r="C119" s="26">
        <v>1225.29</v>
      </c>
    </row>
    <row r="120" spans="2:3" x14ac:dyDescent="0.3">
      <c r="B120" s="42">
        <v>23</v>
      </c>
      <c r="C120" s="26">
        <v>1226.5899999999999</v>
      </c>
    </row>
    <row r="121" spans="2:3" x14ac:dyDescent="0.3">
      <c r="B121" s="42">
        <v>42</v>
      </c>
      <c r="C121" s="26">
        <v>1226.82</v>
      </c>
    </row>
    <row r="122" spans="2:3" x14ac:dyDescent="0.3">
      <c r="B122" s="43">
        <v>20</v>
      </c>
      <c r="C122" s="27">
        <v>1228.2</v>
      </c>
    </row>
    <row r="123" spans="2:3" x14ac:dyDescent="0.3">
      <c r="B123" s="42">
        <v>37</v>
      </c>
      <c r="C123" s="26">
        <v>1229.51</v>
      </c>
    </row>
    <row r="124" spans="2:3" x14ac:dyDescent="0.3">
      <c r="B124" s="42">
        <v>33</v>
      </c>
      <c r="C124" s="26">
        <v>1236.8399999999999</v>
      </c>
    </row>
    <row r="125" spans="2:3" x14ac:dyDescent="0.3">
      <c r="B125" s="42">
        <v>28</v>
      </c>
      <c r="C125" s="26">
        <v>1237.8800000000001</v>
      </c>
    </row>
    <row r="126" spans="2:3" x14ac:dyDescent="0.3">
      <c r="B126" s="42">
        <v>21</v>
      </c>
      <c r="C126" s="26">
        <v>1237.95</v>
      </c>
    </row>
    <row r="127" spans="2:3" x14ac:dyDescent="0.3">
      <c r="B127" s="43">
        <v>24</v>
      </c>
      <c r="C127" s="27">
        <v>1244.1600000000001</v>
      </c>
    </row>
    <row r="128" spans="2:3" x14ac:dyDescent="0.3">
      <c r="B128" s="42">
        <v>23</v>
      </c>
      <c r="C128" s="26">
        <v>1244.53</v>
      </c>
    </row>
    <row r="129" spans="2:3" x14ac:dyDescent="0.3">
      <c r="B129" s="43">
        <v>34</v>
      </c>
      <c r="C129" s="27">
        <v>1246.44</v>
      </c>
    </row>
    <row r="130" spans="2:3" x14ac:dyDescent="0.3">
      <c r="B130" s="42">
        <v>42</v>
      </c>
      <c r="C130" s="26">
        <v>1247.4000000000001</v>
      </c>
    </row>
    <row r="131" spans="2:3" x14ac:dyDescent="0.3">
      <c r="B131" s="42">
        <v>20</v>
      </c>
      <c r="C131" s="26">
        <v>1249.4000000000001</v>
      </c>
    </row>
    <row r="132" spans="2:3" x14ac:dyDescent="0.3">
      <c r="B132" s="43">
        <v>18</v>
      </c>
      <c r="C132" s="27">
        <v>1254.5999999999999</v>
      </c>
    </row>
    <row r="133" spans="2:3" x14ac:dyDescent="0.3">
      <c r="B133" s="43">
        <v>29</v>
      </c>
      <c r="C133" s="27">
        <v>1254.83</v>
      </c>
    </row>
    <row r="134" spans="2:3" x14ac:dyDescent="0.3">
      <c r="B134" s="42">
        <v>21</v>
      </c>
      <c r="C134" s="26">
        <v>1257.27</v>
      </c>
    </row>
    <row r="135" spans="2:3" x14ac:dyDescent="0.3">
      <c r="B135" s="42">
        <v>26</v>
      </c>
      <c r="C135" s="26">
        <v>1259.44</v>
      </c>
    </row>
    <row r="136" spans="2:3" x14ac:dyDescent="0.3">
      <c r="B136" s="42">
        <v>20</v>
      </c>
      <c r="C136" s="26">
        <v>1262.8</v>
      </c>
    </row>
    <row r="137" spans="2:3" x14ac:dyDescent="0.3">
      <c r="B137" s="42">
        <v>24</v>
      </c>
      <c r="C137" s="26">
        <v>1263.8399999999999</v>
      </c>
    </row>
    <row r="138" spans="2:3" x14ac:dyDescent="0.3">
      <c r="B138" s="43">
        <v>24</v>
      </c>
      <c r="C138" s="27">
        <v>1264.08</v>
      </c>
    </row>
    <row r="139" spans="2:3" x14ac:dyDescent="0.3">
      <c r="B139" s="42">
        <v>21</v>
      </c>
      <c r="C139" s="26">
        <v>1265.46</v>
      </c>
    </row>
    <row r="140" spans="2:3" x14ac:dyDescent="0.3">
      <c r="B140" s="43">
        <v>22</v>
      </c>
      <c r="C140" s="27">
        <v>1266.0999999999999</v>
      </c>
    </row>
    <row r="141" spans="2:3" x14ac:dyDescent="0.3">
      <c r="B141" s="43">
        <v>21</v>
      </c>
      <c r="C141" s="27">
        <v>1267.77</v>
      </c>
    </row>
    <row r="142" spans="2:3" x14ac:dyDescent="0.3">
      <c r="B142" s="43">
        <v>36</v>
      </c>
      <c r="C142" s="27">
        <v>1277.6400000000001</v>
      </c>
    </row>
    <row r="143" spans="2:3" x14ac:dyDescent="0.3">
      <c r="B143" s="43">
        <v>23</v>
      </c>
      <c r="C143" s="27">
        <v>1281.56</v>
      </c>
    </row>
    <row r="144" spans="2:3" x14ac:dyDescent="0.3">
      <c r="B144" s="43">
        <v>30</v>
      </c>
      <c r="C144" s="27">
        <v>1282.8</v>
      </c>
    </row>
    <row r="145" spans="2:3" x14ac:dyDescent="0.3">
      <c r="B145" s="42">
        <v>25</v>
      </c>
      <c r="C145" s="26">
        <v>1293.75</v>
      </c>
    </row>
    <row r="146" spans="2:3" x14ac:dyDescent="0.3">
      <c r="B146" s="43">
        <v>26</v>
      </c>
      <c r="C146" s="27">
        <v>1295.06</v>
      </c>
    </row>
    <row r="147" spans="2:3" x14ac:dyDescent="0.3">
      <c r="B147" s="42">
        <v>39</v>
      </c>
      <c r="C147" s="26">
        <v>1295.97</v>
      </c>
    </row>
    <row r="148" spans="2:3" x14ac:dyDescent="0.3">
      <c r="B148" s="42">
        <v>23</v>
      </c>
      <c r="C148" s="26">
        <v>1307.32</v>
      </c>
    </row>
    <row r="149" spans="2:3" x14ac:dyDescent="0.3">
      <c r="B149" s="42">
        <v>25</v>
      </c>
      <c r="C149" s="26">
        <v>1308</v>
      </c>
    </row>
    <row r="150" spans="2:3" x14ac:dyDescent="0.3">
      <c r="B150" s="43">
        <v>28</v>
      </c>
      <c r="C150" s="27">
        <v>1310.96</v>
      </c>
    </row>
    <row r="151" spans="2:3" x14ac:dyDescent="0.3">
      <c r="B151" s="42">
        <v>20</v>
      </c>
      <c r="C151" s="26">
        <v>1320.8</v>
      </c>
    </row>
    <row r="152" spans="2:3" x14ac:dyDescent="0.3">
      <c r="B152" s="43">
        <v>21</v>
      </c>
      <c r="C152" s="27">
        <v>1322.16</v>
      </c>
    </row>
    <row r="153" spans="2:3" x14ac:dyDescent="0.3">
      <c r="B153" s="42">
        <v>33</v>
      </c>
      <c r="C153" s="26">
        <v>1327.59</v>
      </c>
    </row>
    <row r="154" spans="2:3" x14ac:dyDescent="0.3">
      <c r="B154" s="43">
        <v>23</v>
      </c>
      <c r="C154" s="27">
        <v>1327.79</v>
      </c>
    </row>
    <row r="155" spans="2:3" x14ac:dyDescent="0.3">
      <c r="B155" s="43">
        <v>20</v>
      </c>
      <c r="C155" s="27">
        <v>1329.4</v>
      </c>
    </row>
    <row r="156" spans="2:3" x14ac:dyDescent="0.3">
      <c r="B156" s="43">
        <v>26</v>
      </c>
      <c r="C156" s="27">
        <v>1329.9</v>
      </c>
    </row>
    <row r="157" spans="2:3" x14ac:dyDescent="0.3">
      <c r="B157" s="43">
        <v>21</v>
      </c>
      <c r="C157" s="27">
        <v>1330.35</v>
      </c>
    </row>
    <row r="158" spans="2:3" x14ac:dyDescent="0.3">
      <c r="B158" s="42">
        <v>27</v>
      </c>
      <c r="C158" s="26">
        <v>1331.1</v>
      </c>
    </row>
    <row r="159" spans="2:3" x14ac:dyDescent="0.3">
      <c r="B159" s="42">
        <v>42</v>
      </c>
      <c r="C159" s="26">
        <v>1336.44</v>
      </c>
    </row>
    <row r="160" spans="2:3" x14ac:dyDescent="0.3">
      <c r="B160" s="42">
        <v>36</v>
      </c>
      <c r="C160" s="26">
        <v>1336.68</v>
      </c>
    </row>
    <row r="161" spans="2:3" x14ac:dyDescent="0.3">
      <c r="B161" s="42">
        <v>21</v>
      </c>
      <c r="C161" s="26">
        <v>1338.12</v>
      </c>
    </row>
    <row r="162" spans="2:3" x14ac:dyDescent="0.3">
      <c r="B162" s="43">
        <v>20</v>
      </c>
      <c r="C162" s="27">
        <v>1339.8</v>
      </c>
    </row>
    <row r="163" spans="2:3" x14ac:dyDescent="0.3">
      <c r="B163" s="43">
        <v>33</v>
      </c>
      <c r="C163" s="27">
        <v>1340.46</v>
      </c>
    </row>
    <row r="164" spans="2:3" x14ac:dyDescent="0.3">
      <c r="B164" s="42">
        <v>21</v>
      </c>
      <c r="C164" s="26">
        <v>1340.64</v>
      </c>
    </row>
    <row r="165" spans="2:3" x14ac:dyDescent="0.3">
      <c r="B165" s="43">
        <v>24</v>
      </c>
      <c r="C165" s="27">
        <v>1345.68</v>
      </c>
    </row>
    <row r="166" spans="2:3" x14ac:dyDescent="0.3">
      <c r="B166" s="42">
        <v>25</v>
      </c>
      <c r="C166" s="26">
        <v>1345.75</v>
      </c>
    </row>
    <row r="167" spans="2:3" x14ac:dyDescent="0.3">
      <c r="B167" s="43">
        <v>24</v>
      </c>
      <c r="C167" s="27">
        <v>1346.4</v>
      </c>
    </row>
    <row r="168" spans="2:3" x14ac:dyDescent="0.3">
      <c r="B168" s="43">
        <v>28</v>
      </c>
      <c r="C168" s="27">
        <v>1348.76</v>
      </c>
    </row>
    <row r="169" spans="2:3" x14ac:dyDescent="0.3">
      <c r="B169" s="43">
        <v>36</v>
      </c>
      <c r="C169" s="27">
        <v>1350</v>
      </c>
    </row>
    <row r="170" spans="2:3" x14ac:dyDescent="0.3">
      <c r="B170" s="42">
        <v>18</v>
      </c>
      <c r="C170" s="26">
        <v>1351.08</v>
      </c>
    </row>
    <row r="171" spans="2:3" x14ac:dyDescent="0.3">
      <c r="B171" s="42">
        <v>28</v>
      </c>
      <c r="C171" s="26">
        <v>1352.4</v>
      </c>
    </row>
    <row r="172" spans="2:3" x14ac:dyDescent="0.3">
      <c r="B172" s="43">
        <v>27</v>
      </c>
      <c r="C172" s="27">
        <v>1355.13</v>
      </c>
    </row>
    <row r="173" spans="2:3" x14ac:dyDescent="0.3">
      <c r="B173" s="43">
        <v>20</v>
      </c>
      <c r="C173" s="27">
        <v>1356.4</v>
      </c>
    </row>
    <row r="174" spans="2:3" x14ac:dyDescent="0.3">
      <c r="B174" s="42">
        <v>26</v>
      </c>
      <c r="C174" s="26">
        <v>1357.72</v>
      </c>
    </row>
    <row r="175" spans="2:3" x14ac:dyDescent="0.3">
      <c r="B175" s="42">
        <v>29</v>
      </c>
      <c r="C175" s="26">
        <v>1357.78</v>
      </c>
    </row>
    <row r="176" spans="2:3" x14ac:dyDescent="0.3">
      <c r="B176" s="42">
        <v>20</v>
      </c>
      <c r="C176" s="26">
        <v>1359.4</v>
      </c>
    </row>
    <row r="177" spans="2:3" x14ac:dyDescent="0.3">
      <c r="B177" s="42">
        <v>25</v>
      </c>
      <c r="C177" s="26">
        <v>1364.25</v>
      </c>
    </row>
    <row r="178" spans="2:3" x14ac:dyDescent="0.3">
      <c r="B178" s="43">
        <v>20</v>
      </c>
      <c r="C178" s="27">
        <v>1366.8</v>
      </c>
    </row>
    <row r="179" spans="2:3" x14ac:dyDescent="0.3">
      <c r="B179" s="43">
        <v>34</v>
      </c>
      <c r="C179" s="27">
        <v>1367.48</v>
      </c>
    </row>
    <row r="180" spans="2:3" x14ac:dyDescent="0.3">
      <c r="B180" s="42">
        <v>21</v>
      </c>
      <c r="C180" s="26">
        <v>1372.14</v>
      </c>
    </row>
    <row r="181" spans="2:3" x14ac:dyDescent="0.3">
      <c r="B181" s="42">
        <v>34</v>
      </c>
      <c r="C181" s="26">
        <v>1373.6</v>
      </c>
    </row>
    <row r="182" spans="2:3" x14ac:dyDescent="0.3">
      <c r="B182" s="42">
        <v>33</v>
      </c>
      <c r="C182" s="26">
        <v>1376.43</v>
      </c>
    </row>
    <row r="183" spans="2:3" x14ac:dyDescent="0.3">
      <c r="B183" s="43">
        <v>33</v>
      </c>
      <c r="C183" s="27">
        <v>1381.05</v>
      </c>
    </row>
    <row r="184" spans="2:3" x14ac:dyDescent="0.3">
      <c r="B184" s="42">
        <v>33</v>
      </c>
      <c r="C184" s="26">
        <v>1383.03</v>
      </c>
    </row>
    <row r="185" spans="2:3" x14ac:dyDescent="0.3">
      <c r="B185" s="43">
        <v>31</v>
      </c>
      <c r="C185" s="27">
        <v>1384.46</v>
      </c>
    </row>
    <row r="186" spans="2:3" x14ac:dyDescent="0.3">
      <c r="B186" s="43">
        <v>32</v>
      </c>
      <c r="C186" s="27">
        <v>1385.28</v>
      </c>
    </row>
    <row r="187" spans="2:3" x14ac:dyDescent="0.3">
      <c r="B187" s="43">
        <v>36</v>
      </c>
      <c r="C187" s="27">
        <v>1386.72</v>
      </c>
    </row>
    <row r="188" spans="2:3" x14ac:dyDescent="0.3">
      <c r="B188" s="43">
        <v>24</v>
      </c>
      <c r="C188" s="27">
        <v>1394.16</v>
      </c>
    </row>
    <row r="189" spans="2:3" x14ac:dyDescent="0.3">
      <c r="B189" s="43">
        <v>45</v>
      </c>
      <c r="C189" s="27">
        <v>1404</v>
      </c>
    </row>
    <row r="190" spans="2:3" x14ac:dyDescent="0.3">
      <c r="B190" s="42">
        <v>24</v>
      </c>
      <c r="C190" s="26">
        <v>1405.92</v>
      </c>
    </row>
    <row r="191" spans="2:3" x14ac:dyDescent="0.3">
      <c r="B191" s="42">
        <v>22</v>
      </c>
      <c r="C191" s="26">
        <v>1408</v>
      </c>
    </row>
    <row r="192" spans="2:3" x14ac:dyDescent="0.3">
      <c r="B192" s="43">
        <v>28</v>
      </c>
      <c r="C192" s="27">
        <v>1408.96</v>
      </c>
    </row>
    <row r="193" spans="2:3" x14ac:dyDescent="0.3">
      <c r="B193" s="42">
        <v>31</v>
      </c>
      <c r="C193" s="26">
        <v>1416.39</v>
      </c>
    </row>
    <row r="194" spans="2:3" x14ac:dyDescent="0.3">
      <c r="B194" s="42">
        <v>25</v>
      </c>
      <c r="C194" s="26">
        <v>1419.5</v>
      </c>
    </row>
    <row r="195" spans="2:3" x14ac:dyDescent="0.3">
      <c r="B195" s="43">
        <v>24</v>
      </c>
      <c r="C195" s="27">
        <v>1419.84</v>
      </c>
    </row>
    <row r="196" spans="2:3" x14ac:dyDescent="0.3">
      <c r="B196" s="42">
        <v>33</v>
      </c>
      <c r="C196" s="26">
        <v>1423.29</v>
      </c>
    </row>
    <row r="197" spans="2:3" x14ac:dyDescent="0.3">
      <c r="B197" s="43">
        <v>28</v>
      </c>
      <c r="C197" s="27">
        <v>1423.8</v>
      </c>
    </row>
    <row r="198" spans="2:3" x14ac:dyDescent="0.3">
      <c r="B198" s="43">
        <v>20</v>
      </c>
      <c r="C198" s="27">
        <v>1424</v>
      </c>
    </row>
    <row r="199" spans="2:3" x14ac:dyDescent="0.3">
      <c r="B199" s="42">
        <v>21</v>
      </c>
      <c r="C199" s="26">
        <v>1424.22</v>
      </c>
    </row>
    <row r="200" spans="2:3" x14ac:dyDescent="0.3">
      <c r="B200" s="42">
        <v>36</v>
      </c>
      <c r="C200" s="26">
        <v>1427.4</v>
      </c>
    </row>
    <row r="201" spans="2:3" x14ac:dyDescent="0.3">
      <c r="B201" s="42">
        <v>39</v>
      </c>
      <c r="C201" s="26">
        <v>1436.76</v>
      </c>
    </row>
    <row r="202" spans="2:3" x14ac:dyDescent="0.3">
      <c r="B202" s="43">
        <v>32</v>
      </c>
      <c r="C202" s="27">
        <v>1448</v>
      </c>
    </row>
    <row r="203" spans="2:3" x14ac:dyDescent="0.3">
      <c r="B203" s="42">
        <v>39</v>
      </c>
      <c r="C203" s="26">
        <v>1448.07</v>
      </c>
    </row>
    <row r="204" spans="2:3" x14ac:dyDescent="0.3">
      <c r="B204" s="43">
        <v>41</v>
      </c>
      <c r="C204" s="27">
        <v>1449.35</v>
      </c>
    </row>
    <row r="205" spans="2:3" x14ac:dyDescent="0.3">
      <c r="B205" s="43">
        <v>34</v>
      </c>
      <c r="C205" s="27">
        <v>1449.76</v>
      </c>
    </row>
    <row r="206" spans="2:3" x14ac:dyDescent="0.3">
      <c r="B206" s="42">
        <v>21</v>
      </c>
      <c r="C206" s="26">
        <v>1449.84</v>
      </c>
    </row>
    <row r="207" spans="2:3" x14ac:dyDescent="0.3">
      <c r="B207" s="42">
        <v>20</v>
      </c>
      <c r="C207" s="26">
        <v>1451</v>
      </c>
    </row>
    <row r="208" spans="2:3" x14ac:dyDescent="0.3">
      <c r="B208" s="42">
        <v>34</v>
      </c>
      <c r="C208" s="26">
        <v>1453.84</v>
      </c>
    </row>
    <row r="209" spans="2:3" x14ac:dyDescent="0.3">
      <c r="B209" s="43">
        <v>26</v>
      </c>
      <c r="C209" s="27">
        <v>1454.7</v>
      </c>
    </row>
    <row r="210" spans="2:3" x14ac:dyDescent="0.3">
      <c r="B210" s="42">
        <v>26</v>
      </c>
      <c r="C210" s="26">
        <v>1457.82</v>
      </c>
    </row>
    <row r="211" spans="2:3" x14ac:dyDescent="0.3">
      <c r="B211" s="43">
        <v>20</v>
      </c>
      <c r="C211" s="27">
        <v>1459.6</v>
      </c>
    </row>
    <row r="212" spans="2:3" x14ac:dyDescent="0.3">
      <c r="B212" s="42">
        <v>20</v>
      </c>
      <c r="C212" s="26">
        <v>1459.6</v>
      </c>
    </row>
    <row r="213" spans="2:3" x14ac:dyDescent="0.3">
      <c r="B213" s="42">
        <v>28</v>
      </c>
      <c r="C213" s="26">
        <v>1459.92</v>
      </c>
    </row>
    <row r="214" spans="2:3" x14ac:dyDescent="0.3">
      <c r="B214" s="42">
        <v>22</v>
      </c>
      <c r="C214" s="26">
        <v>1463</v>
      </c>
    </row>
    <row r="215" spans="2:3" x14ac:dyDescent="0.3">
      <c r="B215" s="42">
        <v>38</v>
      </c>
      <c r="C215" s="26">
        <v>1463</v>
      </c>
    </row>
    <row r="216" spans="2:3" x14ac:dyDescent="0.3">
      <c r="B216" s="43">
        <v>34</v>
      </c>
      <c r="C216" s="27">
        <v>1463.7</v>
      </c>
    </row>
    <row r="217" spans="2:3" x14ac:dyDescent="0.3">
      <c r="B217" s="43">
        <v>27</v>
      </c>
      <c r="C217" s="27">
        <v>1466.91</v>
      </c>
    </row>
    <row r="218" spans="2:3" x14ac:dyDescent="0.3">
      <c r="B218" s="43">
        <v>21</v>
      </c>
      <c r="C218" s="27">
        <v>1467.48</v>
      </c>
    </row>
    <row r="219" spans="2:3" x14ac:dyDescent="0.3">
      <c r="B219" s="43">
        <v>29</v>
      </c>
      <c r="C219" s="27">
        <v>1472.62</v>
      </c>
    </row>
    <row r="220" spans="2:3" x14ac:dyDescent="0.3">
      <c r="B220" s="43">
        <v>22</v>
      </c>
      <c r="C220" s="27">
        <v>1474.66</v>
      </c>
    </row>
    <row r="221" spans="2:3" x14ac:dyDescent="0.3">
      <c r="B221" s="43">
        <v>34</v>
      </c>
      <c r="C221" s="27">
        <v>1476.28</v>
      </c>
    </row>
    <row r="222" spans="2:3" x14ac:dyDescent="0.3">
      <c r="B222" s="43">
        <v>24</v>
      </c>
      <c r="C222" s="27">
        <v>1476.48</v>
      </c>
    </row>
    <row r="223" spans="2:3" x14ac:dyDescent="0.3">
      <c r="B223" s="42">
        <v>30</v>
      </c>
      <c r="C223" s="26">
        <v>1476.6</v>
      </c>
    </row>
    <row r="224" spans="2:3" x14ac:dyDescent="0.3">
      <c r="B224" s="43">
        <v>24</v>
      </c>
      <c r="C224" s="27">
        <v>1479.84</v>
      </c>
    </row>
    <row r="225" spans="2:3" x14ac:dyDescent="0.3">
      <c r="B225" s="42">
        <v>15</v>
      </c>
      <c r="C225" s="26">
        <v>1482.6</v>
      </c>
    </row>
    <row r="226" spans="2:3" x14ac:dyDescent="0.3">
      <c r="B226" s="42">
        <v>22</v>
      </c>
      <c r="C226" s="26">
        <v>1483.02</v>
      </c>
    </row>
    <row r="227" spans="2:3" x14ac:dyDescent="0.3">
      <c r="B227" s="43">
        <v>20</v>
      </c>
      <c r="C227" s="27">
        <v>1484.2</v>
      </c>
    </row>
    <row r="228" spans="2:3" x14ac:dyDescent="0.3">
      <c r="B228" s="42">
        <v>34</v>
      </c>
      <c r="C228" s="26">
        <v>1485.8</v>
      </c>
    </row>
    <row r="229" spans="2:3" x14ac:dyDescent="0.3">
      <c r="B229" s="42">
        <v>21</v>
      </c>
      <c r="C229" s="26">
        <v>1486.38</v>
      </c>
    </row>
    <row r="230" spans="2:3" x14ac:dyDescent="0.3">
      <c r="B230" s="42">
        <v>23</v>
      </c>
      <c r="C230" s="26">
        <v>1487.41</v>
      </c>
    </row>
    <row r="231" spans="2:3" x14ac:dyDescent="0.3">
      <c r="B231" s="42">
        <v>39</v>
      </c>
      <c r="C231" s="26">
        <v>1489.41</v>
      </c>
    </row>
    <row r="232" spans="2:3" x14ac:dyDescent="0.3">
      <c r="B232" s="43">
        <v>30</v>
      </c>
      <c r="C232" s="27">
        <v>1490.1</v>
      </c>
    </row>
    <row r="233" spans="2:3" x14ac:dyDescent="0.3">
      <c r="B233" s="42">
        <v>21</v>
      </c>
      <c r="C233" s="26">
        <v>1490.16</v>
      </c>
    </row>
    <row r="234" spans="2:3" x14ac:dyDescent="0.3">
      <c r="B234" s="43">
        <v>21</v>
      </c>
      <c r="C234" s="27">
        <v>1491</v>
      </c>
    </row>
    <row r="235" spans="2:3" x14ac:dyDescent="0.3">
      <c r="B235" s="42">
        <v>26</v>
      </c>
      <c r="C235" s="26">
        <v>1495.26</v>
      </c>
    </row>
    <row r="236" spans="2:3" x14ac:dyDescent="0.3">
      <c r="B236" s="42">
        <v>21</v>
      </c>
      <c r="C236" s="26">
        <v>1496.25</v>
      </c>
    </row>
    <row r="237" spans="2:3" x14ac:dyDescent="0.3">
      <c r="B237" s="43">
        <v>24</v>
      </c>
      <c r="C237" s="27">
        <v>1496.64</v>
      </c>
    </row>
    <row r="238" spans="2:3" x14ac:dyDescent="0.3">
      <c r="B238" s="42">
        <v>30</v>
      </c>
      <c r="C238" s="26">
        <v>1499.1</v>
      </c>
    </row>
    <row r="239" spans="2:3" x14ac:dyDescent="0.3">
      <c r="B239" s="43">
        <v>29</v>
      </c>
      <c r="C239" s="27">
        <v>1500.75</v>
      </c>
    </row>
    <row r="240" spans="2:3" x14ac:dyDescent="0.3">
      <c r="B240" s="43">
        <v>26</v>
      </c>
      <c r="C240" s="27">
        <v>1500.98</v>
      </c>
    </row>
    <row r="241" spans="2:3" x14ac:dyDescent="0.3">
      <c r="B241" s="42">
        <v>29</v>
      </c>
      <c r="C241" s="26">
        <v>1502.78</v>
      </c>
    </row>
    <row r="242" spans="2:3" x14ac:dyDescent="0.3">
      <c r="B242" s="43">
        <v>31</v>
      </c>
      <c r="C242" s="27">
        <v>1504.12</v>
      </c>
    </row>
    <row r="243" spans="2:3" x14ac:dyDescent="0.3">
      <c r="B243" s="43">
        <v>28</v>
      </c>
      <c r="C243" s="27">
        <v>1504.16</v>
      </c>
    </row>
    <row r="244" spans="2:3" x14ac:dyDescent="0.3">
      <c r="B244" s="43">
        <v>25</v>
      </c>
      <c r="C244" s="27">
        <v>1506.5</v>
      </c>
    </row>
    <row r="245" spans="2:3" x14ac:dyDescent="0.3">
      <c r="B245" s="43">
        <v>23</v>
      </c>
      <c r="C245" s="27">
        <v>1506.96</v>
      </c>
    </row>
    <row r="246" spans="2:3" x14ac:dyDescent="0.3">
      <c r="B246" s="42">
        <v>23</v>
      </c>
      <c r="C246" s="26">
        <v>1506.96</v>
      </c>
    </row>
    <row r="247" spans="2:3" x14ac:dyDescent="0.3">
      <c r="B247" s="43">
        <v>25</v>
      </c>
      <c r="C247" s="27">
        <v>1508.5</v>
      </c>
    </row>
    <row r="248" spans="2:3" x14ac:dyDescent="0.3">
      <c r="B248" s="42">
        <v>48</v>
      </c>
      <c r="C248" s="26">
        <v>1510.56</v>
      </c>
    </row>
    <row r="249" spans="2:3" x14ac:dyDescent="0.3">
      <c r="B249" s="43">
        <v>38</v>
      </c>
      <c r="C249" s="27">
        <v>1513.54</v>
      </c>
    </row>
    <row r="250" spans="2:3" x14ac:dyDescent="0.3">
      <c r="B250" s="42">
        <v>21</v>
      </c>
      <c r="C250" s="26">
        <v>1514.52</v>
      </c>
    </row>
    <row r="251" spans="2:3" x14ac:dyDescent="0.3">
      <c r="B251" s="42">
        <v>42</v>
      </c>
      <c r="C251" s="26">
        <v>1516.62</v>
      </c>
    </row>
    <row r="252" spans="2:3" x14ac:dyDescent="0.3">
      <c r="B252" s="42">
        <v>46</v>
      </c>
      <c r="C252" s="26">
        <v>1517.54</v>
      </c>
    </row>
    <row r="253" spans="2:3" x14ac:dyDescent="0.3">
      <c r="B253" s="42">
        <v>26</v>
      </c>
      <c r="C253" s="26">
        <v>1517.88</v>
      </c>
    </row>
    <row r="254" spans="2:3" x14ac:dyDescent="0.3">
      <c r="B254" s="42">
        <v>37</v>
      </c>
      <c r="C254" s="26">
        <v>1518.11</v>
      </c>
    </row>
    <row r="255" spans="2:3" x14ac:dyDescent="0.3">
      <c r="B255" s="42">
        <v>22</v>
      </c>
      <c r="C255" s="26">
        <v>1522.4</v>
      </c>
    </row>
    <row r="256" spans="2:3" x14ac:dyDescent="0.3">
      <c r="B256" s="42">
        <v>20</v>
      </c>
      <c r="C256" s="26">
        <v>1527.8</v>
      </c>
    </row>
    <row r="257" spans="2:3" x14ac:dyDescent="0.3">
      <c r="B257" s="42">
        <v>46</v>
      </c>
      <c r="C257" s="26">
        <v>1528.58</v>
      </c>
    </row>
    <row r="258" spans="2:3" x14ac:dyDescent="0.3">
      <c r="B258" s="42">
        <v>44</v>
      </c>
      <c r="C258" s="26">
        <v>1534.72</v>
      </c>
    </row>
    <row r="259" spans="2:3" x14ac:dyDescent="0.3">
      <c r="B259" s="42">
        <v>27</v>
      </c>
      <c r="C259" s="26">
        <v>1534.95</v>
      </c>
    </row>
    <row r="260" spans="2:3" x14ac:dyDescent="0.3">
      <c r="B260" s="43">
        <v>33</v>
      </c>
      <c r="C260" s="27">
        <v>1535.49</v>
      </c>
    </row>
    <row r="261" spans="2:3" x14ac:dyDescent="0.3">
      <c r="B261" s="42">
        <v>21</v>
      </c>
      <c r="C261" s="26">
        <v>1536.57</v>
      </c>
    </row>
    <row r="262" spans="2:3" x14ac:dyDescent="0.3">
      <c r="B262" s="43">
        <v>42</v>
      </c>
      <c r="C262" s="27">
        <v>1538.46</v>
      </c>
    </row>
    <row r="263" spans="2:3" x14ac:dyDescent="0.3">
      <c r="B263" s="43">
        <v>45</v>
      </c>
      <c r="C263" s="27">
        <v>1538.55</v>
      </c>
    </row>
    <row r="264" spans="2:3" x14ac:dyDescent="0.3">
      <c r="B264" s="43">
        <v>26</v>
      </c>
      <c r="C264" s="27">
        <v>1539.72</v>
      </c>
    </row>
    <row r="265" spans="2:3" x14ac:dyDescent="0.3">
      <c r="B265" s="42">
        <v>20</v>
      </c>
      <c r="C265" s="26">
        <v>1541</v>
      </c>
    </row>
    <row r="266" spans="2:3" x14ac:dyDescent="0.3">
      <c r="B266" s="43">
        <v>21</v>
      </c>
      <c r="C266" s="27">
        <v>1545.6</v>
      </c>
    </row>
    <row r="267" spans="2:3" x14ac:dyDescent="0.3">
      <c r="B267" s="42">
        <v>34</v>
      </c>
      <c r="C267" s="26">
        <v>1545.64</v>
      </c>
    </row>
    <row r="268" spans="2:3" x14ac:dyDescent="0.3">
      <c r="B268" s="43">
        <v>36</v>
      </c>
      <c r="C268" s="27">
        <v>1549.8</v>
      </c>
    </row>
    <row r="269" spans="2:3" x14ac:dyDescent="0.3">
      <c r="B269" s="42">
        <v>32</v>
      </c>
      <c r="C269" s="26">
        <v>1550.72</v>
      </c>
    </row>
    <row r="270" spans="2:3" x14ac:dyDescent="0.3">
      <c r="B270" s="43">
        <v>21</v>
      </c>
      <c r="C270" s="27">
        <v>1553.58</v>
      </c>
    </row>
    <row r="271" spans="2:3" x14ac:dyDescent="0.3">
      <c r="B271" s="42">
        <v>26</v>
      </c>
      <c r="C271" s="26">
        <v>1556.62</v>
      </c>
    </row>
    <row r="272" spans="2:3" x14ac:dyDescent="0.3">
      <c r="B272" s="43">
        <v>27</v>
      </c>
      <c r="C272" s="27">
        <v>1557.36</v>
      </c>
    </row>
    <row r="273" spans="2:3" x14ac:dyDescent="0.3">
      <c r="B273" s="43">
        <v>36</v>
      </c>
      <c r="C273" s="27">
        <v>1557.72</v>
      </c>
    </row>
    <row r="274" spans="2:3" x14ac:dyDescent="0.3">
      <c r="B274" s="42">
        <v>31</v>
      </c>
      <c r="C274" s="26">
        <v>1558.99</v>
      </c>
    </row>
    <row r="275" spans="2:3" x14ac:dyDescent="0.3">
      <c r="B275" s="43">
        <v>24</v>
      </c>
      <c r="C275" s="27">
        <v>1559.04</v>
      </c>
    </row>
    <row r="276" spans="2:3" x14ac:dyDescent="0.3">
      <c r="B276" s="42">
        <v>28</v>
      </c>
      <c r="C276" s="26">
        <v>1560.44</v>
      </c>
    </row>
    <row r="277" spans="2:3" x14ac:dyDescent="0.3">
      <c r="B277" s="43">
        <v>25</v>
      </c>
      <c r="C277" s="27">
        <v>1561.5</v>
      </c>
    </row>
    <row r="278" spans="2:3" x14ac:dyDescent="0.3">
      <c r="B278" s="42">
        <v>39</v>
      </c>
      <c r="C278" s="26">
        <v>1565.85</v>
      </c>
    </row>
    <row r="279" spans="2:3" x14ac:dyDescent="0.3">
      <c r="B279" s="42">
        <v>39</v>
      </c>
      <c r="C279" s="26">
        <v>1569.75</v>
      </c>
    </row>
    <row r="280" spans="2:3" x14ac:dyDescent="0.3">
      <c r="B280" s="42">
        <v>21</v>
      </c>
      <c r="C280" s="26">
        <v>1570.17</v>
      </c>
    </row>
    <row r="281" spans="2:3" x14ac:dyDescent="0.3">
      <c r="B281" s="43">
        <v>25</v>
      </c>
      <c r="C281" s="27">
        <v>1574</v>
      </c>
    </row>
    <row r="282" spans="2:3" x14ac:dyDescent="0.3">
      <c r="B282" s="42">
        <v>26</v>
      </c>
      <c r="C282" s="26">
        <v>1575.08</v>
      </c>
    </row>
    <row r="283" spans="2:3" x14ac:dyDescent="0.3">
      <c r="B283" s="43">
        <v>39</v>
      </c>
      <c r="C283" s="27">
        <v>1575.6</v>
      </c>
    </row>
    <row r="284" spans="2:3" x14ac:dyDescent="0.3">
      <c r="B284" s="43">
        <v>23</v>
      </c>
      <c r="C284" s="27">
        <v>1575.96</v>
      </c>
    </row>
    <row r="285" spans="2:3" x14ac:dyDescent="0.3">
      <c r="B285" s="43">
        <v>22</v>
      </c>
      <c r="C285" s="27">
        <v>1576.74</v>
      </c>
    </row>
    <row r="286" spans="2:3" x14ac:dyDescent="0.3">
      <c r="B286" s="43">
        <v>37</v>
      </c>
      <c r="C286" s="27">
        <v>1578.79</v>
      </c>
    </row>
    <row r="287" spans="2:3" x14ac:dyDescent="0.3">
      <c r="B287" s="43">
        <v>21</v>
      </c>
      <c r="C287" s="27">
        <v>1584.66</v>
      </c>
    </row>
    <row r="288" spans="2:3" x14ac:dyDescent="0.3">
      <c r="B288" s="42">
        <v>35</v>
      </c>
      <c r="C288" s="26">
        <v>1584.8</v>
      </c>
    </row>
    <row r="289" spans="2:3" x14ac:dyDescent="0.3">
      <c r="B289" s="43">
        <v>38</v>
      </c>
      <c r="C289" s="27">
        <v>1585.36</v>
      </c>
    </row>
    <row r="290" spans="2:3" x14ac:dyDescent="0.3">
      <c r="B290" s="42">
        <v>44</v>
      </c>
      <c r="C290" s="26">
        <v>1587.08</v>
      </c>
    </row>
    <row r="291" spans="2:3" x14ac:dyDescent="0.3">
      <c r="B291" s="42">
        <v>26</v>
      </c>
      <c r="C291" s="26">
        <v>1591.72</v>
      </c>
    </row>
    <row r="292" spans="2:3" x14ac:dyDescent="0.3">
      <c r="B292" s="42">
        <v>26</v>
      </c>
      <c r="C292" s="26">
        <v>1591.98</v>
      </c>
    </row>
    <row r="293" spans="2:3" x14ac:dyDescent="0.3">
      <c r="B293" s="43">
        <v>40</v>
      </c>
      <c r="C293" s="27">
        <v>1592</v>
      </c>
    </row>
    <row r="294" spans="2:3" x14ac:dyDescent="0.3">
      <c r="B294" s="43">
        <v>22</v>
      </c>
      <c r="C294" s="27">
        <v>1593.02</v>
      </c>
    </row>
    <row r="295" spans="2:3" x14ac:dyDescent="0.3">
      <c r="B295" s="42">
        <v>20</v>
      </c>
      <c r="C295" s="26">
        <v>1593.2</v>
      </c>
    </row>
    <row r="296" spans="2:3" x14ac:dyDescent="0.3">
      <c r="B296" s="43">
        <v>44</v>
      </c>
      <c r="C296" s="27">
        <v>1596.76</v>
      </c>
    </row>
    <row r="297" spans="2:3" x14ac:dyDescent="0.3">
      <c r="B297" s="42">
        <v>25</v>
      </c>
      <c r="C297" s="26">
        <v>1605</v>
      </c>
    </row>
    <row r="298" spans="2:3" x14ac:dyDescent="0.3">
      <c r="B298" s="43">
        <v>32</v>
      </c>
      <c r="C298" s="27">
        <v>1608</v>
      </c>
    </row>
    <row r="299" spans="2:3" x14ac:dyDescent="0.3">
      <c r="B299" s="42">
        <v>24</v>
      </c>
      <c r="C299" s="26">
        <v>1611.36</v>
      </c>
    </row>
    <row r="300" spans="2:3" x14ac:dyDescent="0.3">
      <c r="B300" s="42">
        <v>28</v>
      </c>
      <c r="C300" s="26">
        <v>1611.4</v>
      </c>
    </row>
    <row r="301" spans="2:3" x14ac:dyDescent="0.3">
      <c r="B301" s="43">
        <v>28</v>
      </c>
      <c r="C301" s="27">
        <v>1611.4</v>
      </c>
    </row>
    <row r="302" spans="2:3" x14ac:dyDescent="0.3">
      <c r="B302" s="42">
        <v>34</v>
      </c>
      <c r="C302" s="26">
        <v>1617.38</v>
      </c>
    </row>
    <row r="303" spans="2:3" x14ac:dyDescent="0.3">
      <c r="B303" s="42">
        <v>27</v>
      </c>
      <c r="C303" s="26">
        <v>1621.62</v>
      </c>
    </row>
    <row r="304" spans="2:3" x14ac:dyDescent="0.3">
      <c r="B304" s="42">
        <v>25</v>
      </c>
      <c r="C304" s="26">
        <v>1623.25</v>
      </c>
    </row>
    <row r="305" spans="2:3" x14ac:dyDescent="0.3">
      <c r="B305" s="42">
        <v>25</v>
      </c>
      <c r="C305" s="26">
        <v>1624.25</v>
      </c>
    </row>
    <row r="306" spans="2:3" x14ac:dyDescent="0.3">
      <c r="B306" s="43">
        <v>22</v>
      </c>
      <c r="C306" s="27">
        <v>1626.24</v>
      </c>
    </row>
    <row r="307" spans="2:3" x14ac:dyDescent="0.3">
      <c r="B307" s="43">
        <v>24</v>
      </c>
      <c r="C307" s="27">
        <v>1627.92</v>
      </c>
    </row>
    <row r="308" spans="2:3" x14ac:dyDescent="0.3">
      <c r="B308" s="42">
        <v>20</v>
      </c>
      <c r="C308" s="26">
        <v>1628</v>
      </c>
    </row>
    <row r="309" spans="2:3" x14ac:dyDescent="0.3">
      <c r="B309" s="42">
        <v>28</v>
      </c>
      <c r="C309" s="26">
        <v>1629.04</v>
      </c>
    </row>
    <row r="310" spans="2:3" x14ac:dyDescent="0.3">
      <c r="B310" s="43">
        <v>26</v>
      </c>
      <c r="C310" s="27">
        <v>1630.2</v>
      </c>
    </row>
    <row r="311" spans="2:3" x14ac:dyDescent="0.3">
      <c r="B311" s="42">
        <v>31</v>
      </c>
      <c r="C311" s="26">
        <v>1630.6</v>
      </c>
    </row>
    <row r="312" spans="2:3" x14ac:dyDescent="0.3">
      <c r="B312" s="43">
        <v>25</v>
      </c>
      <c r="C312" s="27">
        <v>1632.75</v>
      </c>
    </row>
    <row r="313" spans="2:3" x14ac:dyDescent="0.3">
      <c r="B313" s="43">
        <v>20</v>
      </c>
      <c r="C313" s="27">
        <v>1637.2</v>
      </c>
    </row>
    <row r="314" spans="2:3" x14ac:dyDescent="0.3">
      <c r="B314" s="42">
        <v>31</v>
      </c>
      <c r="C314" s="26">
        <v>1638.04</v>
      </c>
    </row>
    <row r="315" spans="2:3" x14ac:dyDescent="0.3">
      <c r="B315" s="42">
        <v>22</v>
      </c>
      <c r="C315" s="26">
        <v>1639.22</v>
      </c>
    </row>
    <row r="316" spans="2:3" x14ac:dyDescent="0.3">
      <c r="B316" s="43">
        <v>28</v>
      </c>
      <c r="C316" s="27">
        <v>1640.24</v>
      </c>
    </row>
    <row r="317" spans="2:3" x14ac:dyDescent="0.3">
      <c r="B317" s="43">
        <v>23</v>
      </c>
      <c r="C317" s="27">
        <v>1643.12</v>
      </c>
    </row>
    <row r="318" spans="2:3" x14ac:dyDescent="0.3">
      <c r="B318" s="42">
        <v>27</v>
      </c>
      <c r="C318" s="26">
        <v>1645.65</v>
      </c>
    </row>
    <row r="319" spans="2:3" x14ac:dyDescent="0.3">
      <c r="B319" s="42">
        <v>27</v>
      </c>
      <c r="C319" s="26">
        <v>1646.19</v>
      </c>
    </row>
    <row r="320" spans="2:3" x14ac:dyDescent="0.3">
      <c r="B320" s="42">
        <v>26</v>
      </c>
      <c r="C320" s="26">
        <v>1649.18</v>
      </c>
    </row>
    <row r="321" spans="2:3" x14ac:dyDescent="0.3">
      <c r="B321" s="42">
        <v>48</v>
      </c>
      <c r="C321" s="26">
        <v>1649.28</v>
      </c>
    </row>
    <row r="322" spans="2:3" x14ac:dyDescent="0.3">
      <c r="B322" s="43">
        <v>21</v>
      </c>
      <c r="C322" s="27">
        <v>1649.55</v>
      </c>
    </row>
    <row r="323" spans="2:3" x14ac:dyDescent="0.3">
      <c r="B323" s="43">
        <v>48</v>
      </c>
      <c r="C323" s="27">
        <v>1654.56</v>
      </c>
    </row>
    <row r="324" spans="2:3" x14ac:dyDescent="0.3">
      <c r="B324" s="43">
        <v>21</v>
      </c>
      <c r="C324" s="27">
        <v>1656.69</v>
      </c>
    </row>
    <row r="325" spans="2:3" x14ac:dyDescent="0.3">
      <c r="B325" s="43">
        <v>31</v>
      </c>
      <c r="C325" s="27">
        <v>1657.57</v>
      </c>
    </row>
    <row r="326" spans="2:3" x14ac:dyDescent="0.3">
      <c r="B326" s="42">
        <v>26</v>
      </c>
      <c r="C326" s="26">
        <v>1657.76</v>
      </c>
    </row>
    <row r="327" spans="2:3" x14ac:dyDescent="0.3">
      <c r="B327" s="43">
        <v>24</v>
      </c>
      <c r="C327" s="27">
        <v>1658.88</v>
      </c>
    </row>
    <row r="328" spans="2:3" x14ac:dyDescent="0.3">
      <c r="B328" s="42">
        <v>22</v>
      </c>
      <c r="C328" s="26">
        <v>1661.22</v>
      </c>
    </row>
    <row r="329" spans="2:3" x14ac:dyDescent="0.3">
      <c r="B329" s="43">
        <v>33</v>
      </c>
      <c r="C329" s="27">
        <v>1661.88</v>
      </c>
    </row>
    <row r="330" spans="2:3" x14ac:dyDescent="0.3">
      <c r="B330" s="42">
        <v>31</v>
      </c>
      <c r="C330" s="26">
        <v>1665.32</v>
      </c>
    </row>
    <row r="331" spans="2:3" x14ac:dyDescent="0.3">
      <c r="B331" s="42">
        <v>23</v>
      </c>
      <c r="C331" s="26">
        <v>1666.35</v>
      </c>
    </row>
    <row r="332" spans="2:3" x14ac:dyDescent="0.3">
      <c r="B332" s="43">
        <v>35</v>
      </c>
      <c r="C332" s="27">
        <v>1666.7</v>
      </c>
    </row>
    <row r="333" spans="2:3" x14ac:dyDescent="0.3">
      <c r="B333" s="43">
        <v>35</v>
      </c>
      <c r="C333" s="27">
        <v>1666.7</v>
      </c>
    </row>
    <row r="334" spans="2:3" x14ac:dyDescent="0.3">
      <c r="B334" s="42">
        <v>28</v>
      </c>
      <c r="C334" s="26">
        <v>1667.4</v>
      </c>
    </row>
    <row r="335" spans="2:3" x14ac:dyDescent="0.3">
      <c r="B335" s="43">
        <v>25</v>
      </c>
      <c r="C335" s="27">
        <v>1668.25</v>
      </c>
    </row>
    <row r="336" spans="2:3" x14ac:dyDescent="0.3">
      <c r="B336" s="42">
        <v>29</v>
      </c>
      <c r="C336" s="26">
        <v>1668.37</v>
      </c>
    </row>
    <row r="337" spans="2:3" x14ac:dyDescent="0.3">
      <c r="B337" s="43">
        <v>40</v>
      </c>
      <c r="C337" s="27">
        <v>1668.4</v>
      </c>
    </row>
    <row r="338" spans="2:3" x14ac:dyDescent="0.3">
      <c r="B338" s="43">
        <v>25</v>
      </c>
      <c r="C338" s="27">
        <v>1668.5</v>
      </c>
    </row>
    <row r="339" spans="2:3" x14ac:dyDescent="0.3">
      <c r="B339" s="42">
        <v>23</v>
      </c>
      <c r="C339" s="26">
        <v>1670.26</v>
      </c>
    </row>
    <row r="340" spans="2:3" x14ac:dyDescent="0.3">
      <c r="B340" s="43">
        <v>34</v>
      </c>
      <c r="C340" s="27">
        <v>1671.44</v>
      </c>
    </row>
    <row r="341" spans="2:3" x14ac:dyDescent="0.3">
      <c r="B341" s="42">
        <v>31</v>
      </c>
      <c r="C341" s="26">
        <v>1671.52</v>
      </c>
    </row>
    <row r="342" spans="2:3" x14ac:dyDescent="0.3">
      <c r="B342" s="43">
        <v>23</v>
      </c>
      <c r="C342" s="27">
        <v>1672.1</v>
      </c>
    </row>
    <row r="343" spans="2:3" x14ac:dyDescent="0.3">
      <c r="B343" s="43">
        <v>29</v>
      </c>
      <c r="C343" s="27">
        <v>1674.17</v>
      </c>
    </row>
    <row r="344" spans="2:3" x14ac:dyDescent="0.3">
      <c r="B344" s="43">
        <v>25</v>
      </c>
      <c r="C344" s="27">
        <v>1674.75</v>
      </c>
    </row>
    <row r="345" spans="2:3" x14ac:dyDescent="0.3">
      <c r="B345" s="43">
        <v>34</v>
      </c>
      <c r="C345" s="27">
        <v>1676.2</v>
      </c>
    </row>
    <row r="346" spans="2:3" x14ac:dyDescent="0.3">
      <c r="B346" s="42">
        <v>33</v>
      </c>
      <c r="C346" s="26">
        <v>1681.35</v>
      </c>
    </row>
    <row r="347" spans="2:3" x14ac:dyDescent="0.3">
      <c r="B347" s="43">
        <v>22</v>
      </c>
      <c r="C347" s="27">
        <v>1681.46</v>
      </c>
    </row>
    <row r="348" spans="2:3" x14ac:dyDescent="0.3">
      <c r="B348" s="43">
        <v>27</v>
      </c>
      <c r="C348" s="27">
        <v>1682.37</v>
      </c>
    </row>
    <row r="349" spans="2:3" x14ac:dyDescent="0.3">
      <c r="B349" s="43">
        <v>24</v>
      </c>
      <c r="C349" s="27">
        <v>1685.28</v>
      </c>
    </row>
    <row r="350" spans="2:3" x14ac:dyDescent="0.3">
      <c r="B350" s="43">
        <v>22</v>
      </c>
      <c r="C350" s="27">
        <v>1685.42</v>
      </c>
    </row>
    <row r="351" spans="2:3" x14ac:dyDescent="0.3">
      <c r="B351" s="43">
        <v>26</v>
      </c>
      <c r="C351" s="27">
        <v>1687.4</v>
      </c>
    </row>
    <row r="352" spans="2:3" x14ac:dyDescent="0.3">
      <c r="B352" s="42">
        <v>23</v>
      </c>
      <c r="C352" s="26">
        <v>1688.43</v>
      </c>
    </row>
    <row r="353" spans="2:3" x14ac:dyDescent="0.3">
      <c r="B353" s="43">
        <v>49</v>
      </c>
      <c r="C353" s="27">
        <v>1689.03</v>
      </c>
    </row>
    <row r="354" spans="2:3" x14ac:dyDescent="0.3">
      <c r="B354" s="42">
        <v>37</v>
      </c>
      <c r="C354" s="26">
        <v>1690.9</v>
      </c>
    </row>
    <row r="355" spans="2:3" x14ac:dyDescent="0.3">
      <c r="B355" s="42">
        <v>33</v>
      </c>
      <c r="C355" s="26">
        <v>1693.56</v>
      </c>
    </row>
    <row r="356" spans="2:3" x14ac:dyDescent="0.3">
      <c r="B356" s="42">
        <v>44</v>
      </c>
      <c r="C356" s="26">
        <v>1694</v>
      </c>
    </row>
    <row r="357" spans="2:3" x14ac:dyDescent="0.3">
      <c r="B357" s="43">
        <v>43</v>
      </c>
      <c r="C357" s="27">
        <v>1695.49</v>
      </c>
    </row>
    <row r="358" spans="2:3" x14ac:dyDescent="0.3">
      <c r="B358" s="42">
        <v>28</v>
      </c>
      <c r="C358" s="26">
        <v>1695.96</v>
      </c>
    </row>
    <row r="359" spans="2:3" x14ac:dyDescent="0.3">
      <c r="B359" s="42">
        <v>37</v>
      </c>
      <c r="C359" s="26">
        <v>1696.82</v>
      </c>
    </row>
    <row r="360" spans="2:3" x14ac:dyDescent="0.3">
      <c r="B360" s="43">
        <v>22</v>
      </c>
      <c r="C360" s="27">
        <v>1697.3</v>
      </c>
    </row>
    <row r="361" spans="2:3" x14ac:dyDescent="0.3">
      <c r="B361" s="43">
        <v>46</v>
      </c>
      <c r="C361" s="27">
        <v>1698.78</v>
      </c>
    </row>
    <row r="362" spans="2:3" x14ac:dyDescent="0.3">
      <c r="B362" s="42">
        <v>28</v>
      </c>
      <c r="C362" s="26">
        <v>1701.28</v>
      </c>
    </row>
    <row r="363" spans="2:3" x14ac:dyDescent="0.3">
      <c r="B363" s="43">
        <v>32</v>
      </c>
      <c r="C363" s="27">
        <v>1701.76</v>
      </c>
    </row>
    <row r="364" spans="2:3" x14ac:dyDescent="0.3">
      <c r="B364" s="42">
        <v>45</v>
      </c>
      <c r="C364" s="26">
        <v>1702.8</v>
      </c>
    </row>
    <row r="365" spans="2:3" x14ac:dyDescent="0.3">
      <c r="B365" s="42">
        <v>35</v>
      </c>
      <c r="C365" s="26">
        <v>1704.5</v>
      </c>
    </row>
    <row r="366" spans="2:3" x14ac:dyDescent="0.3">
      <c r="B366" s="43">
        <v>32</v>
      </c>
      <c r="C366" s="27">
        <v>1705.92</v>
      </c>
    </row>
    <row r="367" spans="2:3" x14ac:dyDescent="0.3">
      <c r="B367" s="42">
        <v>40</v>
      </c>
      <c r="C367" s="26">
        <v>1706.8</v>
      </c>
    </row>
    <row r="368" spans="2:3" x14ac:dyDescent="0.3">
      <c r="B368" s="43">
        <v>34</v>
      </c>
      <c r="C368" s="27">
        <v>1707.14</v>
      </c>
    </row>
    <row r="369" spans="2:3" x14ac:dyDescent="0.3">
      <c r="B369" s="42">
        <v>34</v>
      </c>
      <c r="C369" s="26">
        <v>1707.14</v>
      </c>
    </row>
    <row r="370" spans="2:3" x14ac:dyDescent="0.3">
      <c r="B370" s="43">
        <v>31</v>
      </c>
      <c r="C370" s="27">
        <v>1710.89</v>
      </c>
    </row>
    <row r="371" spans="2:3" x14ac:dyDescent="0.3">
      <c r="B371" s="43">
        <v>34</v>
      </c>
      <c r="C371" s="27">
        <v>1711.22</v>
      </c>
    </row>
    <row r="372" spans="2:3" x14ac:dyDescent="0.3">
      <c r="B372" s="43">
        <v>27</v>
      </c>
      <c r="C372" s="27">
        <v>1711.26</v>
      </c>
    </row>
    <row r="373" spans="2:3" x14ac:dyDescent="0.3">
      <c r="B373" s="42">
        <v>33</v>
      </c>
      <c r="C373" s="26">
        <v>1713.69</v>
      </c>
    </row>
    <row r="374" spans="2:3" x14ac:dyDescent="0.3">
      <c r="B374" s="43">
        <v>22</v>
      </c>
      <c r="C374" s="27">
        <v>1713.8</v>
      </c>
    </row>
    <row r="375" spans="2:3" x14ac:dyDescent="0.3">
      <c r="B375" s="43">
        <v>29</v>
      </c>
      <c r="C375" s="27">
        <v>1716.22</v>
      </c>
    </row>
    <row r="376" spans="2:3" x14ac:dyDescent="0.3">
      <c r="B376" s="43">
        <v>23</v>
      </c>
      <c r="C376" s="27">
        <v>1716.26</v>
      </c>
    </row>
    <row r="377" spans="2:3" x14ac:dyDescent="0.3">
      <c r="B377" s="42">
        <v>46</v>
      </c>
      <c r="C377" s="26">
        <v>1717.64</v>
      </c>
    </row>
    <row r="378" spans="2:3" x14ac:dyDescent="0.3">
      <c r="B378" s="42">
        <v>29</v>
      </c>
      <c r="C378" s="26">
        <v>1721.73</v>
      </c>
    </row>
    <row r="379" spans="2:3" x14ac:dyDescent="0.3">
      <c r="B379" s="42">
        <v>38</v>
      </c>
      <c r="C379" s="26">
        <v>1724.82</v>
      </c>
    </row>
    <row r="380" spans="2:3" x14ac:dyDescent="0.3">
      <c r="B380" s="42">
        <v>39</v>
      </c>
      <c r="C380" s="26">
        <v>1724.97</v>
      </c>
    </row>
    <row r="381" spans="2:3" x14ac:dyDescent="0.3">
      <c r="B381" s="42">
        <v>29</v>
      </c>
      <c r="C381" s="26">
        <v>1726.37</v>
      </c>
    </row>
    <row r="382" spans="2:3" x14ac:dyDescent="0.3">
      <c r="B382" s="43">
        <v>38</v>
      </c>
      <c r="C382" s="27">
        <v>1727.1</v>
      </c>
    </row>
    <row r="383" spans="2:3" x14ac:dyDescent="0.3">
      <c r="B383" s="42">
        <v>25</v>
      </c>
      <c r="C383" s="26">
        <v>1729</v>
      </c>
    </row>
    <row r="384" spans="2:3" x14ac:dyDescent="0.3">
      <c r="B384" s="42">
        <v>28</v>
      </c>
      <c r="C384" s="26">
        <v>1729</v>
      </c>
    </row>
    <row r="385" spans="2:3" x14ac:dyDescent="0.3">
      <c r="B385" s="43">
        <v>39</v>
      </c>
      <c r="C385" s="27">
        <v>1729.65</v>
      </c>
    </row>
    <row r="386" spans="2:3" x14ac:dyDescent="0.3">
      <c r="B386" s="42">
        <v>41</v>
      </c>
      <c r="C386" s="26">
        <v>1731.84</v>
      </c>
    </row>
    <row r="387" spans="2:3" x14ac:dyDescent="0.3">
      <c r="B387" s="42">
        <v>25</v>
      </c>
      <c r="C387" s="26">
        <v>1732</v>
      </c>
    </row>
    <row r="388" spans="2:3" x14ac:dyDescent="0.3">
      <c r="B388" s="43">
        <v>25</v>
      </c>
      <c r="C388" s="27">
        <v>1734</v>
      </c>
    </row>
    <row r="389" spans="2:3" x14ac:dyDescent="0.3">
      <c r="B389" s="42">
        <v>44</v>
      </c>
      <c r="C389" s="26">
        <v>1734.48</v>
      </c>
    </row>
    <row r="390" spans="2:3" x14ac:dyDescent="0.3">
      <c r="B390" s="42">
        <v>37</v>
      </c>
      <c r="C390" s="26">
        <v>1735.3</v>
      </c>
    </row>
    <row r="391" spans="2:3" x14ac:dyDescent="0.3">
      <c r="B391" s="42">
        <v>24</v>
      </c>
      <c r="C391" s="26">
        <v>1735.92</v>
      </c>
    </row>
    <row r="392" spans="2:3" x14ac:dyDescent="0.3">
      <c r="B392" s="42">
        <v>36</v>
      </c>
      <c r="C392" s="26">
        <v>1738.08</v>
      </c>
    </row>
    <row r="393" spans="2:3" x14ac:dyDescent="0.3">
      <c r="B393" s="43">
        <v>25</v>
      </c>
      <c r="C393" s="27">
        <v>1740</v>
      </c>
    </row>
    <row r="394" spans="2:3" x14ac:dyDescent="0.3">
      <c r="B394" s="43">
        <v>35</v>
      </c>
      <c r="C394" s="27">
        <v>1740.9</v>
      </c>
    </row>
    <row r="395" spans="2:3" x14ac:dyDescent="0.3">
      <c r="B395" s="42">
        <v>32</v>
      </c>
      <c r="C395" s="26">
        <v>1742.4</v>
      </c>
    </row>
    <row r="396" spans="2:3" x14ac:dyDescent="0.3">
      <c r="B396" s="43">
        <v>44</v>
      </c>
      <c r="C396" s="27">
        <v>1742.4</v>
      </c>
    </row>
    <row r="397" spans="2:3" x14ac:dyDescent="0.3">
      <c r="B397" s="43">
        <v>25</v>
      </c>
      <c r="C397" s="27">
        <v>1742.5</v>
      </c>
    </row>
    <row r="398" spans="2:3" x14ac:dyDescent="0.3">
      <c r="B398" s="42">
        <v>30</v>
      </c>
      <c r="C398" s="26">
        <v>1746.6</v>
      </c>
    </row>
    <row r="399" spans="2:3" x14ac:dyDescent="0.3">
      <c r="B399" s="43">
        <v>27</v>
      </c>
      <c r="C399" s="27">
        <v>1746.63</v>
      </c>
    </row>
    <row r="400" spans="2:3" x14ac:dyDescent="0.3">
      <c r="B400" s="42">
        <v>26</v>
      </c>
      <c r="C400" s="26">
        <v>1747.2</v>
      </c>
    </row>
    <row r="401" spans="2:3" x14ac:dyDescent="0.3">
      <c r="B401" s="43">
        <v>22</v>
      </c>
      <c r="C401" s="27">
        <v>1747.9</v>
      </c>
    </row>
    <row r="402" spans="2:3" x14ac:dyDescent="0.3">
      <c r="B402" s="43">
        <v>49</v>
      </c>
      <c r="C402" s="27">
        <v>1749.79</v>
      </c>
    </row>
    <row r="403" spans="2:3" x14ac:dyDescent="0.3">
      <c r="B403" s="43">
        <v>23</v>
      </c>
      <c r="C403" s="27">
        <v>1753.06</v>
      </c>
    </row>
    <row r="404" spans="2:3" x14ac:dyDescent="0.3">
      <c r="B404" s="42">
        <v>40</v>
      </c>
      <c r="C404" s="26">
        <v>1753.2</v>
      </c>
    </row>
    <row r="405" spans="2:3" x14ac:dyDescent="0.3">
      <c r="B405" s="42">
        <v>23</v>
      </c>
      <c r="C405" s="26">
        <v>1755.13</v>
      </c>
    </row>
    <row r="406" spans="2:3" x14ac:dyDescent="0.3">
      <c r="B406" s="42">
        <v>33</v>
      </c>
      <c r="C406" s="26">
        <v>1757.91</v>
      </c>
    </row>
    <row r="407" spans="2:3" x14ac:dyDescent="0.3">
      <c r="B407" s="42">
        <v>20</v>
      </c>
      <c r="C407" s="26">
        <v>1759.2</v>
      </c>
    </row>
    <row r="408" spans="2:3" x14ac:dyDescent="0.3">
      <c r="B408" s="42">
        <v>43</v>
      </c>
      <c r="C408" s="26">
        <v>1763.86</v>
      </c>
    </row>
    <row r="409" spans="2:3" x14ac:dyDescent="0.3">
      <c r="B409" s="42">
        <v>39</v>
      </c>
      <c r="C409" s="26">
        <v>1764.75</v>
      </c>
    </row>
    <row r="410" spans="2:3" x14ac:dyDescent="0.3">
      <c r="B410" s="43">
        <v>34</v>
      </c>
      <c r="C410" s="27">
        <v>1765.62</v>
      </c>
    </row>
    <row r="411" spans="2:3" x14ac:dyDescent="0.3">
      <c r="B411" s="43">
        <v>26</v>
      </c>
      <c r="C411" s="27">
        <v>1765.66</v>
      </c>
    </row>
    <row r="412" spans="2:3" x14ac:dyDescent="0.3">
      <c r="B412" s="43">
        <v>49</v>
      </c>
      <c r="C412" s="27">
        <v>1767.43</v>
      </c>
    </row>
    <row r="413" spans="2:3" x14ac:dyDescent="0.3">
      <c r="B413" s="42">
        <v>34</v>
      </c>
      <c r="C413" s="26">
        <v>1771.06</v>
      </c>
    </row>
    <row r="414" spans="2:3" x14ac:dyDescent="0.3">
      <c r="B414" s="42">
        <v>29</v>
      </c>
      <c r="C414" s="26">
        <v>1774.22</v>
      </c>
    </row>
    <row r="415" spans="2:3" x14ac:dyDescent="0.3">
      <c r="B415" s="43">
        <v>26</v>
      </c>
      <c r="C415" s="27">
        <v>1777.1</v>
      </c>
    </row>
    <row r="416" spans="2:3" x14ac:dyDescent="0.3">
      <c r="B416" s="42">
        <v>22</v>
      </c>
      <c r="C416" s="26">
        <v>1777.6</v>
      </c>
    </row>
    <row r="417" spans="2:3" x14ac:dyDescent="0.3">
      <c r="B417" s="43">
        <v>31</v>
      </c>
      <c r="C417" s="27">
        <v>1779.71</v>
      </c>
    </row>
    <row r="418" spans="2:3" x14ac:dyDescent="0.3">
      <c r="B418" s="43">
        <v>40</v>
      </c>
      <c r="C418" s="27">
        <v>1780.4</v>
      </c>
    </row>
    <row r="419" spans="2:3" x14ac:dyDescent="0.3">
      <c r="B419" s="43">
        <v>21</v>
      </c>
      <c r="C419" s="27">
        <v>1781.22</v>
      </c>
    </row>
    <row r="420" spans="2:3" x14ac:dyDescent="0.3">
      <c r="B420" s="43">
        <v>27</v>
      </c>
      <c r="C420" s="27">
        <v>1785.51</v>
      </c>
    </row>
    <row r="421" spans="2:3" x14ac:dyDescent="0.3">
      <c r="B421" s="42">
        <v>29</v>
      </c>
      <c r="C421" s="26">
        <v>1787.56</v>
      </c>
    </row>
    <row r="422" spans="2:3" x14ac:dyDescent="0.3">
      <c r="B422" s="43">
        <v>20</v>
      </c>
      <c r="C422" s="27">
        <v>1788</v>
      </c>
    </row>
    <row r="423" spans="2:3" x14ac:dyDescent="0.3">
      <c r="B423" s="43">
        <v>46</v>
      </c>
      <c r="C423" s="27">
        <v>1789.4</v>
      </c>
    </row>
    <row r="424" spans="2:3" x14ac:dyDescent="0.3">
      <c r="B424" s="42">
        <v>20</v>
      </c>
      <c r="C424" s="26">
        <v>1790.6</v>
      </c>
    </row>
    <row r="425" spans="2:3" x14ac:dyDescent="0.3">
      <c r="B425" s="42">
        <v>28</v>
      </c>
      <c r="C425" s="26">
        <v>1791.16</v>
      </c>
    </row>
    <row r="426" spans="2:3" x14ac:dyDescent="0.3">
      <c r="B426" s="42">
        <v>37</v>
      </c>
      <c r="C426" s="26">
        <v>1795.24</v>
      </c>
    </row>
    <row r="427" spans="2:3" x14ac:dyDescent="0.3">
      <c r="B427" s="42">
        <v>49</v>
      </c>
      <c r="C427" s="26">
        <v>1796.34</v>
      </c>
    </row>
    <row r="428" spans="2:3" x14ac:dyDescent="0.3">
      <c r="B428" s="43">
        <v>34</v>
      </c>
      <c r="C428" s="27">
        <v>1797.58</v>
      </c>
    </row>
    <row r="429" spans="2:3" x14ac:dyDescent="0.3">
      <c r="B429" s="43">
        <v>24</v>
      </c>
      <c r="C429" s="27">
        <v>1800.24</v>
      </c>
    </row>
    <row r="430" spans="2:3" x14ac:dyDescent="0.3">
      <c r="B430" s="42">
        <v>20</v>
      </c>
      <c r="C430" s="26">
        <v>1801.2</v>
      </c>
    </row>
    <row r="431" spans="2:3" x14ac:dyDescent="0.3">
      <c r="B431" s="42">
        <v>61</v>
      </c>
      <c r="C431" s="26">
        <v>1801.94</v>
      </c>
    </row>
    <row r="432" spans="2:3" x14ac:dyDescent="0.3">
      <c r="B432" s="43">
        <v>28</v>
      </c>
      <c r="C432" s="27">
        <v>1804.04</v>
      </c>
    </row>
    <row r="433" spans="2:3" x14ac:dyDescent="0.3">
      <c r="B433" s="43">
        <v>33</v>
      </c>
      <c r="C433" s="27">
        <v>1804.44</v>
      </c>
    </row>
    <row r="434" spans="2:3" x14ac:dyDescent="0.3">
      <c r="B434" s="43">
        <v>24</v>
      </c>
      <c r="C434" s="27">
        <v>1808.4</v>
      </c>
    </row>
    <row r="435" spans="2:3" x14ac:dyDescent="0.3">
      <c r="B435" s="42">
        <v>30</v>
      </c>
      <c r="C435" s="26">
        <v>1808.4</v>
      </c>
    </row>
    <row r="436" spans="2:3" x14ac:dyDescent="0.3">
      <c r="B436" s="43">
        <v>25</v>
      </c>
      <c r="C436" s="27">
        <v>1809.5</v>
      </c>
    </row>
    <row r="437" spans="2:3" x14ac:dyDescent="0.3">
      <c r="B437" s="43">
        <v>20</v>
      </c>
      <c r="C437" s="27">
        <v>1811.4</v>
      </c>
    </row>
    <row r="438" spans="2:3" x14ac:dyDescent="0.3">
      <c r="B438" s="42">
        <v>31</v>
      </c>
      <c r="C438" s="26">
        <v>1820.01</v>
      </c>
    </row>
    <row r="439" spans="2:3" x14ac:dyDescent="0.3">
      <c r="B439" s="43">
        <v>21</v>
      </c>
      <c r="C439" s="27">
        <v>1822.17</v>
      </c>
    </row>
    <row r="440" spans="2:3" x14ac:dyDescent="0.3">
      <c r="B440" s="42">
        <v>31</v>
      </c>
      <c r="C440" s="26">
        <v>1822.18</v>
      </c>
    </row>
    <row r="441" spans="2:3" x14ac:dyDescent="0.3">
      <c r="B441" s="42">
        <v>34</v>
      </c>
      <c r="C441" s="26">
        <v>1823.42</v>
      </c>
    </row>
    <row r="442" spans="2:3" x14ac:dyDescent="0.3">
      <c r="B442" s="42">
        <v>24</v>
      </c>
      <c r="C442" s="26">
        <v>1824</v>
      </c>
    </row>
    <row r="443" spans="2:3" x14ac:dyDescent="0.3">
      <c r="B443" s="42">
        <v>24</v>
      </c>
      <c r="C443" s="26">
        <v>1824.72</v>
      </c>
    </row>
    <row r="444" spans="2:3" x14ac:dyDescent="0.3">
      <c r="B444" s="42">
        <v>41</v>
      </c>
      <c r="C444" s="26">
        <v>1826.96</v>
      </c>
    </row>
    <row r="445" spans="2:3" x14ac:dyDescent="0.3">
      <c r="B445" s="43">
        <v>40</v>
      </c>
      <c r="C445" s="27">
        <v>1828</v>
      </c>
    </row>
    <row r="446" spans="2:3" x14ac:dyDescent="0.3">
      <c r="B446" s="43">
        <v>34</v>
      </c>
      <c r="C446" s="27">
        <v>1830.22</v>
      </c>
    </row>
    <row r="447" spans="2:3" x14ac:dyDescent="0.3">
      <c r="B447" s="42">
        <v>21</v>
      </c>
      <c r="C447" s="26">
        <v>1831.2</v>
      </c>
    </row>
    <row r="448" spans="2:3" x14ac:dyDescent="0.3">
      <c r="B448" s="43">
        <v>20</v>
      </c>
      <c r="C448" s="27">
        <v>1832.6</v>
      </c>
    </row>
    <row r="449" spans="2:3" x14ac:dyDescent="0.3">
      <c r="B449" s="42">
        <v>22</v>
      </c>
      <c r="C449" s="26">
        <v>1834.36</v>
      </c>
    </row>
    <row r="450" spans="2:3" x14ac:dyDescent="0.3">
      <c r="B450" s="42">
        <v>30</v>
      </c>
      <c r="C450" s="26">
        <v>1834.5</v>
      </c>
    </row>
    <row r="451" spans="2:3" x14ac:dyDescent="0.3">
      <c r="B451" s="42">
        <v>41</v>
      </c>
      <c r="C451" s="26">
        <v>1835.98</v>
      </c>
    </row>
    <row r="452" spans="2:3" x14ac:dyDescent="0.3">
      <c r="B452" s="43">
        <v>32</v>
      </c>
      <c r="C452" s="27">
        <v>1843.52</v>
      </c>
    </row>
    <row r="453" spans="2:3" x14ac:dyDescent="0.3">
      <c r="B453" s="43">
        <v>20</v>
      </c>
      <c r="C453" s="27">
        <v>1845</v>
      </c>
    </row>
    <row r="454" spans="2:3" x14ac:dyDescent="0.3">
      <c r="B454" s="43">
        <v>27</v>
      </c>
      <c r="C454" s="27">
        <v>1845.45</v>
      </c>
    </row>
    <row r="455" spans="2:3" x14ac:dyDescent="0.3">
      <c r="B455" s="43">
        <v>38</v>
      </c>
      <c r="C455" s="27">
        <v>1846.42</v>
      </c>
    </row>
    <row r="456" spans="2:3" x14ac:dyDescent="0.3">
      <c r="B456" s="43">
        <v>30</v>
      </c>
      <c r="C456" s="27">
        <v>1851</v>
      </c>
    </row>
    <row r="457" spans="2:3" x14ac:dyDescent="0.3">
      <c r="B457" s="42">
        <v>23</v>
      </c>
      <c r="C457" s="26">
        <v>1851.73</v>
      </c>
    </row>
    <row r="458" spans="2:3" x14ac:dyDescent="0.3">
      <c r="B458" s="42">
        <v>28</v>
      </c>
      <c r="C458" s="26">
        <v>1853.32</v>
      </c>
    </row>
    <row r="459" spans="2:3" x14ac:dyDescent="0.3">
      <c r="B459" s="42">
        <v>30</v>
      </c>
      <c r="C459" s="26">
        <v>1853.4</v>
      </c>
    </row>
    <row r="460" spans="2:3" x14ac:dyDescent="0.3">
      <c r="B460" s="42">
        <v>23</v>
      </c>
      <c r="C460" s="26">
        <v>1855.41</v>
      </c>
    </row>
    <row r="461" spans="2:3" x14ac:dyDescent="0.3">
      <c r="B461" s="42">
        <v>27</v>
      </c>
      <c r="C461" s="26">
        <v>1857.06</v>
      </c>
    </row>
    <row r="462" spans="2:3" x14ac:dyDescent="0.3">
      <c r="B462" s="42">
        <v>20</v>
      </c>
      <c r="C462" s="26">
        <v>1858</v>
      </c>
    </row>
    <row r="463" spans="2:3" x14ac:dyDescent="0.3">
      <c r="B463" s="42">
        <v>44</v>
      </c>
      <c r="C463" s="26">
        <v>1859.44</v>
      </c>
    </row>
    <row r="464" spans="2:3" x14ac:dyDescent="0.3">
      <c r="B464" s="43">
        <v>30</v>
      </c>
      <c r="C464" s="27">
        <v>1859.7</v>
      </c>
    </row>
    <row r="465" spans="2:3" x14ac:dyDescent="0.3">
      <c r="B465" s="42">
        <v>31</v>
      </c>
      <c r="C465" s="26">
        <v>1860</v>
      </c>
    </row>
    <row r="466" spans="2:3" x14ac:dyDescent="0.3">
      <c r="B466" s="43">
        <v>49</v>
      </c>
      <c r="C466" s="27">
        <v>1860.53</v>
      </c>
    </row>
    <row r="467" spans="2:3" x14ac:dyDescent="0.3">
      <c r="B467" s="42">
        <v>24</v>
      </c>
      <c r="C467" s="26">
        <v>1863.36</v>
      </c>
    </row>
    <row r="468" spans="2:3" x14ac:dyDescent="0.3">
      <c r="B468" s="42">
        <v>22</v>
      </c>
      <c r="C468" s="26">
        <v>1863.4</v>
      </c>
    </row>
    <row r="469" spans="2:3" x14ac:dyDescent="0.3">
      <c r="B469" s="42">
        <v>31</v>
      </c>
      <c r="C469" s="26">
        <v>1863.41</v>
      </c>
    </row>
    <row r="470" spans="2:3" x14ac:dyDescent="0.3">
      <c r="B470" s="42">
        <v>34</v>
      </c>
      <c r="C470" s="26">
        <v>1864.56</v>
      </c>
    </row>
    <row r="471" spans="2:3" x14ac:dyDescent="0.3">
      <c r="B471" s="42">
        <v>30</v>
      </c>
      <c r="C471" s="26">
        <v>1864.8</v>
      </c>
    </row>
    <row r="472" spans="2:3" x14ac:dyDescent="0.3">
      <c r="B472" s="42">
        <v>25</v>
      </c>
      <c r="C472" s="26">
        <v>1867</v>
      </c>
    </row>
    <row r="473" spans="2:3" x14ac:dyDescent="0.3">
      <c r="B473" s="43">
        <v>27</v>
      </c>
      <c r="C473" s="27">
        <v>1867.32</v>
      </c>
    </row>
    <row r="474" spans="2:3" x14ac:dyDescent="0.3">
      <c r="B474" s="43">
        <v>36</v>
      </c>
      <c r="C474" s="27">
        <v>1869.48</v>
      </c>
    </row>
    <row r="475" spans="2:3" x14ac:dyDescent="0.3">
      <c r="B475" s="42">
        <v>37</v>
      </c>
      <c r="C475" s="26">
        <v>1871.83</v>
      </c>
    </row>
    <row r="476" spans="2:3" x14ac:dyDescent="0.3">
      <c r="B476" s="42">
        <v>37</v>
      </c>
      <c r="C476" s="26">
        <v>1874.05</v>
      </c>
    </row>
    <row r="477" spans="2:3" x14ac:dyDescent="0.3">
      <c r="B477" s="42">
        <v>21</v>
      </c>
      <c r="C477" s="26">
        <v>1875.09</v>
      </c>
    </row>
    <row r="478" spans="2:3" x14ac:dyDescent="0.3">
      <c r="B478" s="42">
        <v>32</v>
      </c>
      <c r="C478" s="26">
        <v>1875.2</v>
      </c>
    </row>
    <row r="479" spans="2:3" x14ac:dyDescent="0.3">
      <c r="B479" s="42">
        <v>21</v>
      </c>
      <c r="C479" s="26">
        <v>1878.66</v>
      </c>
    </row>
    <row r="480" spans="2:3" x14ac:dyDescent="0.3">
      <c r="B480" s="42">
        <v>36</v>
      </c>
      <c r="C480" s="26">
        <v>1879.92</v>
      </c>
    </row>
    <row r="481" spans="2:3" x14ac:dyDescent="0.3">
      <c r="B481" s="42">
        <v>35</v>
      </c>
      <c r="C481" s="26">
        <v>1880.2</v>
      </c>
    </row>
    <row r="482" spans="2:3" x14ac:dyDescent="0.3">
      <c r="B482" s="42">
        <v>20</v>
      </c>
      <c r="C482" s="26">
        <v>1882.8</v>
      </c>
    </row>
    <row r="483" spans="2:3" x14ac:dyDescent="0.3">
      <c r="B483" s="42">
        <v>23</v>
      </c>
      <c r="C483" s="26">
        <v>1883.93</v>
      </c>
    </row>
    <row r="484" spans="2:3" x14ac:dyDescent="0.3">
      <c r="B484" s="43">
        <v>25</v>
      </c>
      <c r="C484" s="27">
        <v>1884</v>
      </c>
    </row>
    <row r="485" spans="2:3" x14ac:dyDescent="0.3">
      <c r="B485" s="42">
        <v>33</v>
      </c>
      <c r="C485" s="26">
        <v>1888.26</v>
      </c>
    </row>
    <row r="486" spans="2:3" x14ac:dyDescent="0.3">
      <c r="B486" s="43">
        <v>28</v>
      </c>
      <c r="C486" s="27">
        <v>1888.88</v>
      </c>
    </row>
    <row r="487" spans="2:3" x14ac:dyDescent="0.3">
      <c r="B487" s="43">
        <v>21</v>
      </c>
      <c r="C487" s="27">
        <v>1888.95</v>
      </c>
    </row>
    <row r="488" spans="2:3" x14ac:dyDescent="0.3">
      <c r="B488" s="42">
        <v>33</v>
      </c>
      <c r="C488" s="26">
        <v>1891.56</v>
      </c>
    </row>
    <row r="489" spans="2:3" x14ac:dyDescent="0.3">
      <c r="B489" s="42">
        <v>22</v>
      </c>
      <c r="C489" s="26">
        <v>1891.78</v>
      </c>
    </row>
    <row r="490" spans="2:3" x14ac:dyDescent="0.3">
      <c r="B490" s="43">
        <v>30</v>
      </c>
      <c r="C490" s="27">
        <v>1892.1</v>
      </c>
    </row>
    <row r="491" spans="2:3" x14ac:dyDescent="0.3">
      <c r="B491" s="43">
        <v>18</v>
      </c>
      <c r="C491" s="27">
        <v>1895.94</v>
      </c>
    </row>
    <row r="492" spans="2:3" x14ac:dyDescent="0.3">
      <c r="B492" s="43">
        <v>41</v>
      </c>
      <c r="C492" s="27">
        <v>1896.66</v>
      </c>
    </row>
    <row r="493" spans="2:3" x14ac:dyDescent="0.3">
      <c r="B493" s="42">
        <v>34</v>
      </c>
      <c r="C493" s="26">
        <v>1900.26</v>
      </c>
    </row>
    <row r="494" spans="2:3" x14ac:dyDescent="0.3">
      <c r="B494" s="42">
        <v>22</v>
      </c>
      <c r="C494" s="26">
        <v>1900.36</v>
      </c>
    </row>
    <row r="495" spans="2:3" x14ac:dyDescent="0.3">
      <c r="B495" s="43">
        <v>29</v>
      </c>
      <c r="C495" s="27">
        <v>1902.4</v>
      </c>
    </row>
    <row r="496" spans="2:3" x14ac:dyDescent="0.3">
      <c r="B496" s="42">
        <v>22</v>
      </c>
      <c r="C496" s="26">
        <v>1903.22</v>
      </c>
    </row>
    <row r="497" spans="2:3" x14ac:dyDescent="0.3">
      <c r="B497" s="42">
        <v>25</v>
      </c>
      <c r="C497" s="26">
        <v>1906.5</v>
      </c>
    </row>
    <row r="498" spans="2:3" x14ac:dyDescent="0.3">
      <c r="B498" s="42">
        <v>22</v>
      </c>
      <c r="C498" s="26">
        <v>1908.28</v>
      </c>
    </row>
    <row r="499" spans="2:3" x14ac:dyDescent="0.3">
      <c r="B499" s="43">
        <v>22</v>
      </c>
      <c r="C499" s="27">
        <v>1908.72</v>
      </c>
    </row>
    <row r="500" spans="2:3" x14ac:dyDescent="0.3">
      <c r="B500" s="42">
        <v>46</v>
      </c>
      <c r="C500" s="26">
        <v>1910.84</v>
      </c>
    </row>
    <row r="501" spans="2:3" x14ac:dyDescent="0.3">
      <c r="B501" s="42">
        <v>34</v>
      </c>
      <c r="C501" s="26">
        <v>1912.16</v>
      </c>
    </row>
    <row r="502" spans="2:3" x14ac:dyDescent="0.3">
      <c r="B502" s="42">
        <v>25</v>
      </c>
      <c r="C502" s="26">
        <v>1916.75</v>
      </c>
    </row>
    <row r="503" spans="2:3" x14ac:dyDescent="0.3">
      <c r="B503" s="42">
        <v>26</v>
      </c>
      <c r="C503" s="26">
        <v>1916.98</v>
      </c>
    </row>
    <row r="504" spans="2:3" x14ac:dyDescent="0.3">
      <c r="B504" s="42">
        <v>24</v>
      </c>
      <c r="C504" s="26">
        <v>1917.84</v>
      </c>
    </row>
    <row r="505" spans="2:3" x14ac:dyDescent="0.3">
      <c r="B505" s="42">
        <v>28</v>
      </c>
      <c r="C505" s="26">
        <v>1919.4</v>
      </c>
    </row>
    <row r="506" spans="2:3" x14ac:dyDescent="0.3">
      <c r="B506" s="42">
        <v>37</v>
      </c>
      <c r="C506" s="26">
        <v>1921.41</v>
      </c>
    </row>
    <row r="507" spans="2:3" x14ac:dyDescent="0.3">
      <c r="B507" s="42">
        <v>32</v>
      </c>
      <c r="C507" s="26">
        <v>1921.92</v>
      </c>
    </row>
    <row r="508" spans="2:3" x14ac:dyDescent="0.3">
      <c r="B508" s="42">
        <v>35</v>
      </c>
      <c r="C508" s="26">
        <v>1927.45</v>
      </c>
    </row>
    <row r="509" spans="2:3" x14ac:dyDescent="0.3">
      <c r="B509" s="43">
        <v>23</v>
      </c>
      <c r="C509" s="27">
        <v>1930.39</v>
      </c>
    </row>
    <row r="510" spans="2:3" x14ac:dyDescent="0.3">
      <c r="B510" s="42">
        <v>22</v>
      </c>
      <c r="C510" s="26">
        <v>1930.5</v>
      </c>
    </row>
    <row r="511" spans="2:3" x14ac:dyDescent="0.3">
      <c r="B511" s="43">
        <v>35</v>
      </c>
      <c r="C511" s="27">
        <v>1931.65</v>
      </c>
    </row>
    <row r="512" spans="2:3" x14ac:dyDescent="0.3">
      <c r="B512" s="43">
        <v>25</v>
      </c>
      <c r="C512" s="27">
        <v>1933.5</v>
      </c>
    </row>
    <row r="513" spans="2:3" x14ac:dyDescent="0.3">
      <c r="B513" s="42">
        <v>27</v>
      </c>
      <c r="C513" s="26">
        <v>1935.09</v>
      </c>
    </row>
    <row r="514" spans="2:3" x14ac:dyDescent="0.3">
      <c r="B514" s="43">
        <v>41</v>
      </c>
      <c r="C514" s="27">
        <v>1938.89</v>
      </c>
    </row>
    <row r="515" spans="2:3" x14ac:dyDescent="0.3">
      <c r="B515" s="42">
        <v>30</v>
      </c>
      <c r="C515" s="26">
        <v>1939.2</v>
      </c>
    </row>
    <row r="516" spans="2:3" x14ac:dyDescent="0.3">
      <c r="B516" s="43">
        <v>22</v>
      </c>
      <c r="C516" s="27">
        <v>1939.3</v>
      </c>
    </row>
    <row r="517" spans="2:3" x14ac:dyDescent="0.3">
      <c r="B517" s="42">
        <v>20</v>
      </c>
      <c r="C517" s="26">
        <v>1939.8</v>
      </c>
    </row>
    <row r="518" spans="2:3" x14ac:dyDescent="0.3">
      <c r="B518" s="42">
        <v>35</v>
      </c>
      <c r="C518" s="26">
        <v>1942.15</v>
      </c>
    </row>
    <row r="519" spans="2:3" x14ac:dyDescent="0.3">
      <c r="B519" s="42">
        <v>31</v>
      </c>
      <c r="C519" s="26">
        <v>1942.77</v>
      </c>
    </row>
    <row r="520" spans="2:3" x14ac:dyDescent="0.3">
      <c r="B520" s="42">
        <v>27</v>
      </c>
      <c r="C520" s="26">
        <v>1944.54</v>
      </c>
    </row>
    <row r="521" spans="2:3" x14ac:dyDescent="0.3">
      <c r="B521" s="43">
        <v>24</v>
      </c>
      <c r="C521" s="27">
        <v>1948.08</v>
      </c>
    </row>
    <row r="522" spans="2:3" x14ac:dyDescent="0.3">
      <c r="B522" s="43">
        <v>24</v>
      </c>
      <c r="C522" s="27">
        <v>1951.92</v>
      </c>
    </row>
    <row r="523" spans="2:3" x14ac:dyDescent="0.3">
      <c r="B523" s="43">
        <v>36</v>
      </c>
      <c r="C523" s="27">
        <v>1955.88</v>
      </c>
    </row>
    <row r="524" spans="2:3" x14ac:dyDescent="0.3">
      <c r="B524" s="43">
        <v>26</v>
      </c>
      <c r="C524" s="27">
        <v>1958.84</v>
      </c>
    </row>
    <row r="525" spans="2:3" x14ac:dyDescent="0.3">
      <c r="B525" s="43">
        <v>21</v>
      </c>
      <c r="C525" s="27">
        <v>1958.88</v>
      </c>
    </row>
    <row r="526" spans="2:3" x14ac:dyDescent="0.3">
      <c r="B526" s="42">
        <v>21</v>
      </c>
      <c r="C526" s="26">
        <v>1960.14</v>
      </c>
    </row>
    <row r="527" spans="2:3" x14ac:dyDescent="0.3">
      <c r="B527" s="42">
        <v>12</v>
      </c>
      <c r="C527" s="26">
        <v>1961.28</v>
      </c>
    </row>
    <row r="528" spans="2:3" x14ac:dyDescent="0.3">
      <c r="B528" s="43">
        <v>39</v>
      </c>
      <c r="C528" s="27">
        <v>1962.09</v>
      </c>
    </row>
    <row r="529" spans="2:3" x14ac:dyDescent="0.3">
      <c r="B529" s="42">
        <v>26</v>
      </c>
      <c r="C529" s="26">
        <v>1962.22</v>
      </c>
    </row>
    <row r="530" spans="2:3" x14ac:dyDescent="0.3">
      <c r="B530" s="42">
        <v>20</v>
      </c>
      <c r="C530" s="26">
        <v>1963.6</v>
      </c>
    </row>
    <row r="531" spans="2:3" x14ac:dyDescent="0.3">
      <c r="B531" s="43">
        <v>21</v>
      </c>
      <c r="C531" s="27">
        <v>1964.76</v>
      </c>
    </row>
    <row r="532" spans="2:3" x14ac:dyDescent="0.3">
      <c r="B532" s="42">
        <v>28</v>
      </c>
      <c r="C532" s="26">
        <v>1968.12</v>
      </c>
    </row>
    <row r="533" spans="2:3" x14ac:dyDescent="0.3">
      <c r="B533" s="42">
        <v>30</v>
      </c>
      <c r="C533" s="26">
        <v>1968.3</v>
      </c>
    </row>
    <row r="534" spans="2:3" x14ac:dyDescent="0.3">
      <c r="B534" s="43">
        <v>27</v>
      </c>
      <c r="C534" s="27">
        <v>1971.54</v>
      </c>
    </row>
    <row r="535" spans="2:3" x14ac:dyDescent="0.3">
      <c r="B535" s="42">
        <v>40</v>
      </c>
      <c r="C535" s="26">
        <v>1972</v>
      </c>
    </row>
    <row r="536" spans="2:3" x14ac:dyDescent="0.3">
      <c r="B536" s="43">
        <v>21</v>
      </c>
      <c r="C536" s="27">
        <v>1972.11</v>
      </c>
    </row>
    <row r="537" spans="2:3" x14ac:dyDescent="0.3">
      <c r="B537" s="42">
        <v>21</v>
      </c>
      <c r="C537" s="26">
        <v>1978.62</v>
      </c>
    </row>
    <row r="538" spans="2:3" x14ac:dyDescent="0.3">
      <c r="B538" s="42">
        <v>56</v>
      </c>
      <c r="C538" s="26">
        <v>1979.6</v>
      </c>
    </row>
    <row r="539" spans="2:3" x14ac:dyDescent="0.3">
      <c r="B539" s="42">
        <v>33</v>
      </c>
      <c r="C539" s="26">
        <v>1981.65</v>
      </c>
    </row>
    <row r="540" spans="2:3" x14ac:dyDescent="0.3">
      <c r="B540" s="43">
        <v>40</v>
      </c>
      <c r="C540" s="27">
        <v>1986.8</v>
      </c>
    </row>
    <row r="541" spans="2:3" x14ac:dyDescent="0.3">
      <c r="B541" s="42">
        <v>21</v>
      </c>
      <c r="C541" s="26">
        <v>1987.02</v>
      </c>
    </row>
    <row r="542" spans="2:3" x14ac:dyDescent="0.3">
      <c r="B542" s="43">
        <v>26</v>
      </c>
      <c r="C542" s="27">
        <v>1987.18</v>
      </c>
    </row>
    <row r="543" spans="2:3" x14ac:dyDescent="0.3">
      <c r="B543" s="43">
        <v>27</v>
      </c>
      <c r="C543" s="27">
        <v>1987.74</v>
      </c>
    </row>
    <row r="544" spans="2:3" x14ac:dyDescent="0.3">
      <c r="B544" s="43">
        <v>27</v>
      </c>
      <c r="C544" s="27">
        <v>1988.28</v>
      </c>
    </row>
    <row r="545" spans="2:3" x14ac:dyDescent="0.3">
      <c r="B545" s="43">
        <v>40</v>
      </c>
      <c r="C545" s="27">
        <v>1988.4</v>
      </c>
    </row>
    <row r="546" spans="2:3" x14ac:dyDescent="0.3">
      <c r="B546" s="43">
        <v>20</v>
      </c>
      <c r="C546" s="27">
        <v>1991.6</v>
      </c>
    </row>
    <row r="547" spans="2:3" x14ac:dyDescent="0.3">
      <c r="B547" s="43">
        <v>28</v>
      </c>
      <c r="C547" s="27">
        <v>1991.92</v>
      </c>
    </row>
    <row r="548" spans="2:3" x14ac:dyDescent="0.3">
      <c r="B548" s="43">
        <v>24</v>
      </c>
      <c r="C548" s="27">
        <v>1994.88</v>
      </c>
    </row>
    <row r="549" spans="2:3" x14ac:dyDescent="0.3">
      <c r="B549" s="43">
        <v>34</v>
      </c>
      <c r="C549" s="27">
        <v>1997.5</v>
      </c>
    </row>
    <row r="550" spans="2:3" x14ac:dyDescent="0.3">
      <c r="B550" s="43">
        <v>23</v>
      </c>
      <c r="C550" s="27">
        <v>2000.77</v>
      </c>
    </row>
    <row r="551" spans="2:3" x14ac:dyDescent="0.3">
      <c r="B551" s="43">
        <v>31</v>
      </c>
      <c r="C551" s="27">
        <v>2004.77</v>
      </c>
    </row>
    <row r="552" spans="2:3" x14ac:dyDescent="0.3">
      <c r="B552" s="43">
        <v>22</v>
      </c>
      <c r="C552" s="27">
        <v>2005.74</v>
      </c>
    </row>
    <row r="553" spans="2:3" x14ac:dyDescent="0.3">
      <c r="B553" s="43">
        <v>23</v>
      </c>
      <c r="C553" s="27">
        <v>2008.13</v>
      </c>
    </row>
    <row r="554" spans="2:3" x14ac:dyDescent="0.3">
      <c r="B554" s="43">
        <v>28</v>
      </c>
      <c r="C554" s="27">
        <v>2008.44</v>
      </c>
    </row>
    <row r="555" spans="2:3" x14ac:dyDescent="0.3">
      <c r="B555" s="42">
        <v>40</v>
      </c>
      <c r="C555" s="26">
        <v>2009.2</v>
      </c>
    </row>
    <row r="556" spans="2:3" x14ac:dyDescent="0.3">
      <c r="B556" s="43">
        <v>30</v>
      </c>
      <c r="C556" s="27">
        <v>2009.7</v>
      </c>
    </row>
    <row r="557" spans="2:3" x14ac:dyDescent="0.3">
      <c r="B557" s="42">
        <v>22</v>
      </c>
      <c r="C557" s="26">
        <v>2011.02</v>
      </c>
    </row>
    <row r="558" spans="2:3" x14ac:dyDescent="0.3">
      <c r="B558" s="43">
        <v>35</v>
      </c>
      <c r="C558" s="27">
        <v>2011.1</v>
      </c>
    </row>
    <row r="559" spans="2:3" x14ac:dyDescent="0.3">
      <c r="B559" s="43">
        <v>21</v>
      </c>
      <c r="C559" s="27">
        <v>2011.8</v>
      </c>
    </row>
    <row r="560" spans="2:3" x14ac:dyDescent="0.3">
      <c r="B560" s="43">
        <v>25</v>
      </c>
      <c r="C560" s="27">
        <v>2013.5</v>
      </c>
    </row>
    <row r="561" spans="2:3" x14ac:dyDescent="0.3">
      <c r="B561" s="42">
        <v>21</v>
      </c>
      <c r="C561" s="26">
        <v>2018.31</v>
      </c>
    </row>
    <row r="562" spans="2:3" x14ac:dyDescent="0.3">
      <c r="B562" s="43">
        <v>29</v>
      </c>
      <c r="C562" s="27">
        <v>2018.4</v>
      </c>
    </row>
    <row r="563" spans="2:3" x14ac:dyDescent="0.3">
      <c r="B563" s="43">
        <v>32</v>
      </c>
      <c r="C563" s="27">
        <v>2018.56</v>
      </c>
    </row>
    <row r="564" spans="2:3" x14ac:dyDescent="0.3">
      <c r="B564" s="42">
        <v>34</v>
      </c>
      <c r="C564" s="26">
        <v>2018.58</v>
      </c>
    </row>
    <row r="565" spans="2:3" x14ac:dyDescent="0.3">
      <c r="B565" s="42">
        <v>22</v>
      </c>
      <c r="C565" s="26">
        <v>2018.72</v>
      </c>
    </row>
    <row r="566" spans="2:3" x14ac:dyDescent="0.3">
      <c r="B566" s="42">
        <v>29</v>
      </c>
      <c r="C566" s="26">
        <v>2019.27</v>
      </c>
    </row>
    <row r="567" spans="2:3" x14ac:dyDescent="0.3">
      <c r="B567" s="42">
        <v>32</v>
      </c>
      <c r="C567" s="26">
        <v>2019.84</v>
      </c>
    </row>
    <row r="568" spans="2:3" x14ac:dyDescent="0.3">
      <c r="B568" s="42">
        <v>21</v>
      </c>
      <c r="C568" s="26">
        <v>2022.51</v>
      </c>
    </row>
    <row r="569" spans="2:3" x14ac:dyDescent="0.3">
      <c r="B569" s="43">
        <v>21</v>
      </c>
      <c r="C569" s="27">
        <v>2023.14</v>
      </c>
    </row>
    <row r="570" spans="2:3" x14ac:dyDescent="0.3">
      <c r="B570" s="43">
        <v>28</v>
      </c>
      <c r="C570" s="27">
        <v>2023.28</v>
      </c>
    </row>
    <row r="571" spans="2:3" x14ac:dyDescent="0.3">
      <c r="B571" s="42">
        <v>40</v>
      </c>
      <c r="C571" s="26">
        <v>2024.8</v>
      </c>
    </row>
    <row r="572" spans="2:3" x14ac:dyDescent="0.3">
      <c r="B572" s="42">
        <v>22</v>
      </c>
      <c r="C572" s="26">
        <v>2027.52</v>
      </c>
    </row>
    <row r="573" spans="2:3" x14ac:dyDescent="0.3">
      <c r="B573" s="43">
        <v>48</v>
      </c>
      <c r="C573" s="27">
        <v>2028.48</v>
      </c>
    </row>
    <row r="574" spans="2:3" x14ac:dyDescent="0.3">
      <c r="B574" s="42">
        <v>26</v>
      </c>
      <c r="C574" s="26">
        <v>2030.86</v>
      </c>
    </row>
    <row r="575" spans="2:3" x14ac:dyDescent="0.3">
      <c r="B575" s="42">
        <v>28</v>
      </c>
      <c r="C575" s="26">
        <v>2031.4</v>
      </c>
    </row>
    <row r="576" spans="2:3" x14ac:dyDescent="0.3">
      <c r="B576" s="42">
        <v>21</v>
      </c>
      <c r="C576" s="26">
        <v>2033.64</v>
      </c>
    </row>
    <row r="577" spans="2:3" x14ac:dyDescent="0.3">
      <c r="B577" s="43">
        <v>29</v>
      </c>
      <c r="C577" s="27">
        <v>2034.35</v>
      </c>
    </row>
    <row r="578" spans="2:3" x14ac:dyDescent="0.3">
      <c r="B578" s="42">
        <v>31</v>
      </c>
      <c r="C578" s="26">
        <v>2038.87</v>
      </c>
    </row>
    <row r="579" spans="2:3" x14ac:dyDescent="0.3">
      <c r="B579" s="42">
        <v>32</v>
      </c>
      <c r="C579" s="26">
        <v>2042.88</v>
      </c>
    </row>
    <row r="580" spans="2:3" x14ac:dyDescent="0.3">
      <c r="B580" s="43">
        <v>20</v>
      </c>
      <c r="C580" s="27">
        <v>2046</v>
      </c>
    </row>
    <row r="581" spans="2:3" x14ac:dyDescent="0.3">
      <c r="B581" s="42">
        <v>47</v>
      </c>
      <c r="C581" s="26">
        <v>2051.08</v>
      </c>
    </row>
    <row r="582" spans="2:3" x14ac:dyDescent="0.3">
      <c r="B582" s="42">
        <v>34</v>
      </c>
      <c r="C582" s="26">
        <v>2051.56</v>
      </c>
    </row>
    <row r="583" spans="2:3" x14ac:dyDescent="0.3">
      <c r="B583" s="42">
        <v>27</v>
      </c>
      <c r="C583" s="26">
        <v>2052</v>
      </c>
    </row>
    <row r="584" spans="2:3" x14ac:dyDescent="0.3">
      <c r="B584" s="42">
        <v>29</v>
      </c>
      <c r="C584" s="26">
        <v>2054.36</v>
      </c>
    </row>
    <row r="585" spans="2:3" x14ac:dyDescent="0.3">
      <c r="B585" s="43">
        <v>29</v>
      </c>
      <c r="C585" s="27">
        <v>2055.23</v>
      </c>
    </row>
    <row r="586" spans="2:3" x14ac:dyDescent="0.3">
      <c r="B586" s="42">
        <v>41</v>
      </c>
      <c r="C586" s="26">
        <v>2055.7399999999998</v>
      </c>
    </row>
    <row r="587" spans="2:3" x14ac:dyDescent="0.3">
      <c r="B587" s="43">
        <v>30</v>
      </c>
      <c r="C587" s="27">
        <v>2056.1999999999998</v>
      </c>
    </row>
    <row r="588" spans="2:3" x14ac:dyDescent="0.3">
      <c r="B588" s="43">
        <v>30</v>
      </c>
      <c r="C588" s="27">
        <v>2057.4</v>
      </c>
    </row>
    <row r="589" spans="2:3" x14ac:dyDescent="0.3">
      <c r="B589" s="43">
        <v>23</v>
      </c>
      <c r="C589" s="27">
        <v>2059.19</v>
      </c>
    </row>
    <row r="590" spans="2:3" x14ac:dyDescent="0.3">
      <c r="B590" s="42">
        <v>21</v>
      </c>
      <c r="C590" s="26">
        <v>2059.2600000000002</v>
      </c>
    </row>
    <row r="591" spans="2:3" x14ac:dyDescent="0.3">
      <c r="B591" s="42">
        <v>27</v>
      </c>
      <c r="C591" s="26">
        <v>2060.37</v>
      </c>
    </row>
    <row r="592" spans="2:3" x14ac:dyDescent="0.3">
      <c r="B592" s="43">
        <v>35</v>
      </c>
      <c r="C592" s="27">
        <v>2060.4499999999998</v>
      </c>
    </row>
    <row r="593" spans="2:3" x14ac:dyDescent="0.3">
      <c r="B593" s="43">
        <v>32</v>
      </c>
      <c r="C593" s="27">
        <v>2061.12</v>
      </c>
    </row>
    <row r="594" spans="2:3" x14ac:dyDescent="0.3">
      <c r="B594" s="42">
        <v>22</v>
      </c>
      <c r="C594" s="26">
        <v>2062.94</v>
      </c>
    </row>
    <row r="595" spans="2:3" x14ac:dyDescent="0.3">
      <c r="B595" s="43">
        <v>29</v>
      </c>
      <c r="C595" s="27">
        <v>2063.06</v>
      </c>
    </row>
    <row r="596" spans="2:3" x14ac:dyDescent="0.3">
      <c r="B596" s="42">
        <v>25</v>
      </c>
      <c r="C596" s="26">
        <v>2069.75</v>
      </c>
    </row>
    <row r="597" spans="2:3" x14ac:dyDescent="0.3">
      <c r="B597" s="43">
        <v>26</v>
      </c>
      <c r="C597" s="27">
        <v>2070.9</v>
      </c>
    </row>
    <row r="598" spans="2:3" x14ac:dyDescent="0.3">
      <c r="B598" s="42">
        <v>33</v>
      </c>
      <c r="C598" s="26">
        <v>2071.41</v>
      </c>
    </row>
    <row r="599" spans="2:3" x14ac:dyDescent="0.3">
      <c r="B599" s="42">
        <v>25</v>
      </c>
      <c r="C599" s="26">
        <v>2076</v>
      </c>
    </row>
    <row r="600" spans="2:3" x14ac:dyDescent="0.3">
      <c r="B600" s="43">
        <v>36</v>
      </c>
      <c r="C600" s="27">
        <v>2078.2800000000002</v>
      </c>
    </row>
    <row r="601" spans="2:3" x14ac:dyDescent="0.3">
      <c r="B601" s="42">
        <v>32</v>
      </c>
      <c r="C601" s="26">
        <v>2079.04</v>
      </c>
    </row>
    <row r="602" spans="2:3" x14ac:dyDescent="0.3">
      <c r="B602" s="42">
        <v>24</v>
      </c>
      <c r="C602" s="26">
        <v>2081.7600000000002</v>
      </c>
    </row>
    <row r="603" spans="2:3" x14ac:dyDescent="0.3">
      <c r="B603" s="43">
        <v>29</v>
      </c>
      <c r="C603" s="27">
        <v>2082.4899999999998</v>
      </c>
    </row>
    <row r="604" spans="2:3" x14ac:dyDescent="0.3">
      <c r="B604" s="42">
        <v>35</v>
      </c>
      <c r="C604" s="26">
        <v>2082.85</v>
      </c>
    </row>
    <row r="605" spans="2:3" x14ac:dyDescent="0.3">
      <c r="B605" s="42">
        <v>46</v>
      </c>
      <c r="C605" s="26">
        <v>2082.88</v>
      </c>
    </row>
    <row r="606" spans="2:3" x14ac:dyDescent="0.3">
      <c r="B606" s="43">
        <v>42</v>
      </c>
      <c r="C606" s="27">
        <v>2083.1999999999998</v>
      </c>
    </row>
    <row r="607" spans="2:3" x14ac:dyDescent="0.3">
      <c r="B607" s="42">
        <v>25</v>
      </c>
      <c r="C607" s="26">
        <v>2084.75</v>
      </c>
    </row>
    <row r="608" spans="2:3" x14ac:dyDescent="0.3">
      <c r="B608" s="43">
        <v>29</v>
      </c>
      <c r="C608" s="27">
        <v>2084.81</v>
      </c>
    </row>
    <row r="609" spans="2:3" x14ac:dyDescent="0.3">
      <c r="B609" s="43">
        <v>34</v>
      </c>
      <c r="C609" s="27">
        <v>2086.92</v>
      </c>
    </row>
    <row r="610" spans="2:3" x14ac:dyDescent="0.3">
      <c r="B610" s="43">
        <v>29</v>
      </c>
      <c r="C610" s="27">
        <v>2087.13</v>
      </c>
    </row>
    <row r="611" spans="2:3" x14ac:dyDescent="0.3">
      <c r="B611" s="43">
        <v>42</v>
      </c>
      <c r="C611" s="27">
        <v>2091.1799999999998</v>
      </c>
    </row>
    <row r="612" spans="2:3" x14ac:dyDescent="0.3">
      <c r="B612" s="43">
        <v>32</v>
      </c>
      <c r="C612" s="27">
        <v>2093.44</v>
      </c>
    </row>
    <row r="613" spans="2:3" x14ac:dyDescent="0.3">
      <c r="B613" s="43">
        <v>24</v>
      </c>
      <c r="C613" s="27">
        <v>2093.7600000000002</v>
      </c>
    </row>
    <row r="614" spans="2:3" x14ac:dyDescent="0.3">
      <c r="B614" s="43">
        <v>47</v>
      </c>
      <c r="C614" s="27">
        <v>2094.3200000000002</v>
      </c>
    </row>
    <row r="615" spans="2:3" x14ac:dyDescent="0.3">
      <c r="B615" s="43">
        <v>29</v>
      </c>
      <c r="C615" s="27">
        <v>2094.67</v>
      </c>
    </row>
    <row r="616" spans="2:3" x14ac:dyDescent="0.3">
      <c r="B616" s="43">
        <v>35</v>
      </c>
      <c r="C616" s="27">
        <v>2095.4499999999998</v>
      </c>
    </row>
    <row r="617" spans="2:3" x14ac:dyDescent="0.3">
      <c r="B617" s="42">
        <v>32</v>
      </c>
      <c r="C617" s="26">
        <v>2096.3200000000002</v>
      </c>
    </row>
    <row r="618" spans="2:3" x14ac:dyDescent="0.3">
      <c r="B618" s="43">
        <v>31</v>
      </c>
      <c r="C618" s="27">
        <v>2099.63</v>
      </c>
    </row>
    <row r="619" spans="2:3" x14ac:dyDescent="0.3">
      <c r="B619" s="42">
        <v>31</v>
      </c>
      <c r="C619" s="26">
        <v>2100.56</v>
      </c>
    </row>
    <row r="620" spans="2:3" x14ac:dyDescent="0.3">
      <c r="B620" s="43">
        <v>23</v>
      </c>
      <c r="C620" s="27">
        <v>2100.8200000000002</v>
      </c>
    </row>
    <row r="621" spans="2:3" x14ac:dyDescent="0.3">
      <c r="B621" s="42">
        <v>20</v>
      </c>
      <c r="C621" s="26">
        <v>2104</v>
      </c>
    </row>
    <row r="622" spans="2:3" x14ac:dyDescent="0.3">
      <c r="B622" s="42">
        <v>34</v>
      </c>
      <c r="C622" s="26">
        <v>2108</v>
      </c>
    </row>
    <row r="623" spans="2:3" x14ac:dyDescent="0.3">
      <c r="B623" s="43">
        <v>42</v>
      </c>
      <c r="C623" s="27">
        <v>2109.66</v>
      </c>
    </row>
    <row r="624" spans="2:3" x14ac:dyDescent="0.3">
      <c r="B624" s="43">
        <v>33</v>
      </c>
      <c r="C624" s="27">
        <v>2112</v>
      </c>
    </row>
    <row r="625" spans="2:3" x14ac:dyDescent="0.3">
      <c r="B625" s="43">
        <v>49</v>
      </c>
      <c r="C625" s="27">
        <v>2113.37</v>
      </c>
    </row>
    <row r="626" spans="2:3" x14ac:dyDescent="0.3">
      <c r="B626" s="43">
        <v>26</v>
      </c>
      <c r="C626" s="27">
        <v>2114.58</v>
      </c>
    </row>
    <row r="627" spans="2:3" x14ac:dyDescent="0.3">
      <c r="B627" s="42">
        <v>34</v>
      </c>
      <c r="C627" s="26">
        <v>2116.16</v>
      </c>
    </row>
    <row r="628" spans="2:3" x14ac:dyDescent="0.3">
      <c r="B628" s="42">
        <v>30</v>
      </c>
      <c r="C628" s="26">
        <v>2116.5</v>
      </c>
    </row>
    <row r="629" spans="2:3" x14ac:dyDescent="0.3">
      <c r="B629" s="43">
        <v>36</v>
      </c>
      <c r="C629" s="27">
        <v>2117.52</v>
      </c>
    </row>
    <row r="630" spans="2:3" x14ac:dyDescent="0.3">
      <c r="B630" s="43">
        <v>25</v>
      </c>
      <c r="C630" s="27">
        <v>2117.75</v>
      </c>
    </row>
    <row r="631" spans="2:3" x14ac:dyDescent="0.3">
      <c r="B631" s="43">
        <v>31</v>
      </c>
      <c r="C631" s="27">
        <v>2118.54</v>
      </c>
    </row>
    <row r="632" spans="2:3" x14ac:dyDescent="0.3">
      <c r="B632" s="42">
        <v>22</v>
      </c>
      <c r="C632" s="26">
        <v>2120.14</v>
      </c>
    </row>
    <row r="633" spans="2:3" x14ac:dyDescent="0.3">
      <c r="B633" s="43">
        <v>48</v>
      </c>
      <c r="C633" s="27">
        <v>2122.08</v>
      </c>
    </row>
    <row r="634" spans="2:3" x14ac:dyDescent="0.3">
      <c r="B634" s="42">
        <v>31</v>
      </c>
      <c r="C634" s="26">
        <v>2130.0100000000002</v>
      </c>
    </row>
    <row r="635" spans="2:3" x14ac:dyDescent="0.3">
      <c r="B635" s="42">
        <v>32</v>
      </c>
      <c r="C635" s="26">
        <v>2130.56</v>
      </c>
    </row>
    <row r="636" spans="2:3" x14ac:dyDescent="0.3">
      <c r="B636" s="42">
        <v>22</v>
      </c>
      <c r="C636" s="26">
        <v>2130.92</v>
      </c>
    </row>
    <row r="637" spans="2:3" x14ac:dyDescent="0.3">
      <c r="B637" s="42">
        <v>37</v>
      </c>
      <c r="C637" s="26">
        <v>2136.0100000000002</v>
      </c>
    </row>
    <row r="638" spans="2:3" x14ac:dyDescent="0.3">
      <c r="B638" s="43">
        <v>45</v>
      </c>
      <c r="C638" s="27">
        <v>2137.0500000000002</v>
      </c>
    </row>
    <row r="639" spans="2:3" x14ac:dyDescent="0.3">
      <c r="B639" s="42">
        <v>21</v>
      </c>
      <c r="C639" s="26">
        <v>2140.11</v>
      </c>
    </row>
    <row r="640" spans="2:3" x14ac:dyDescent="0.3">
      <c r="B640" s="43">
        <v>20</v>
      </c>
      <c r="C640" s="27">
        <v>2142</v>
      </c>
    </row>
    <row r="641" spans="2:3" x14ac:dyDescent="0.3">
      <c r="B641" s="42">
        <v>26</v>
      </c>
      <c r="C641" s="26">
        <v>2142.14</v>
      </c>
    </row>
    <row r="642" spans="2:3" x14ac:dyDescent="0.3">
      <c r="B642" s="43">
        <v>35</v>
      </c>
      <c r="C642" s="27">
        <v>2142.35</v>
      </c>
    </row>
    <row r="643" spans="2:3" x14ac:dyDescent="0.3">
      <c r="B643" s="43">
        <v>39</v>
      </c>
      <c r="C643" s="27">
        <v>2142.66</v>
      </c>
    </row>
    <row r="644" spans="2:3" x14ac:dyDescent="0.3">
      <c r="B644" s="43">
        <v>22</v>
      </c>
      <c r="C644" s="27">
        <v>2143.6799999999998</v>
      </c>
    </row>
    <row r="645" spans="2:3" x14ac:dyDescent="0.3">
      <c r="B645" s="43">
        <v>20</v>
      </c>
      <c r="C645" s="27">
        <v>2144.6</v>
      </c>
    </row>
    <row r="646" spans="2:3" x14ac:dyDescent="0.3">
      <c r="B646" s="43">
        <v>21</v>
      </c>
      <c r="C646" s="27">
        <v>2146.1999999999998</v>
      </c>
    </row>
    <row r="647" spans="2:3" x14ac:dyDescent="0.3">
      <c r="B647" s="42">
        <v>36</v>
      </c>
      <c r="C647" s="26">
        <v>2147.4</v>
      </c>
    </row>
    <row r="648" spans="2:3" x14ac:dyDescent="0.3">
      <c r="B648" s="42">
        <v>35</v>
      </c>
      <c r="C648" s="26">
        <v>2148.3000000000002</v>
      </c>
    </row>
    <row r="649" spans="2:3" x14ac:dyDescent="0.3">
      <c r="B649" s="42">
        <v>27</v>
      </c>
      <c r="C649" s="26">
        <v>2149.7399999999998</v>
      </c>
    </row>
    <row r="650" spans="2:3" x14ac:dyDescent="0.3">
      <c r="B650" s="43">
        <v>40</v>
      </c>
      <c r="C650" s="27">
        <v>2150</v>
      </c>
    </row>
    <row r="651" spans="2:3" x14ac:dyDescent="0.3">
      <c r="B651" s="42">
        <v>27</v>
      </c>
      <c r="C651" s="26">
        <v>2150.5500000000002</v>
      </c>
    </row>
    <row r="652" spans="2:3" x14ac:dyDescent="0.3">
      <c r="B652" s="43">
        <v>22</v>
      </c>
      <c r="C652" s="27">
        <v>2151.8200000000002</v>
      </c>
    </row>
    <row r="653" spans="2:3" x14ac:dyDescent="0.3">
      <c r="B653" s="42">
        <v>26</v>
      </c>
      <c r="C653" s="26">
        <v>2152.02</v>
      </c>
    </row>
    <row r="654" spans="2:3" x14ac:dyDescent="0.3">
      <c r="B654" s="43">
        <v>21</v>
      </c>
      <c r="C654" s="27">
        <v>2153.7600000000002</v>
      </c>
    </row>
    <row r="655" spans="2:3" x14ac:dyDescent="0.3">
      <c r="B655" s="42">
        <v>24</v>
      </c>
      <c r="C655" s="26">
        <v>2154</v>
      </c>
    </row>
    <row r="656" spans="2:3" x14ac:dyDescent="0.3">
      <c r="B656" s="43">
        <v>22</v>
      </c>
      <c r="C656" s="27">
        <v>2159.96</v>
      </c>
    </row>
    <row r="657" spans="2:3" x14ac:dyDescent="0.3">
      <c r="B657" s="42">
        <v>38</v>
      </c>
      <c r="C657" s="26">
        <v>2163.7199999999998</v>
      </c>
    </row>
    <row r="658" spans="2:3" x14ac:dyDescent="0.3">
      <c r="B658" s="43">
        <v>34</v>
      </c>
      <c r="C658" s="27">
        <v>2166.14</v>
      </c>
    </row>
    <row r="659" spans="2:3" x14ac:dyDescent="0.3">
      <c r="B659" s="43">
        <v>22</v>
      </c>
      <c r="C659" s="27">
        <v>2167.2199999999998</v>
      </c>
    </row>
    <row r="660" spans="2:3" x14ac:dyDescent="0.3">
      <c r="B660" s="43">
        <v>25</v>
      </c>
      <c r="C660" s="27">
        <v>2168.5</v>
      </c>
    </row>
    <row r="661" spans="2:3" x14ac:dyDescent="0.3">
      <c r="B661" s="43">
        <v>30</v>
      </c>
      <c r="C661" s="27">
        <v>2169.9</v>
      </c>
    </row>
    <row r="662" spans="2:3" x14ac:dyDescent="0.3">
      <c r="B662" s="43">
        <v>27</v>
      </c>
      <c r="C662" s="27">
        <v>2171.0700000000002</v>
      </c>
    </row>
    <row r="663" spans="2:3" x14ac:dyDescent="0.3">
      <c r="B663" s="43">
        <v>24</v>
      </c>
      <c r="C663" s="27">
        <v>2172.48</v>
      </c>
    </row>
    <row r="664" spans="2:3" x14ac:dyDescent="0.3">
      <c r="B664" s="42">
        <v>24</v>
      </c>
      <c r="C664" s="26">
        <v>2172.48</v>
      </c>
    </row>
    <row r="665" spans="2:3" x14ac:dyDescent="0.3">
      <c r="B665" s="43">
        <v>38</v>
      </c>
      <c r="C665" s="27">
        <v>2173.6</v>
      </c>
    </row>
    <row r="666" spans="2:3" x14ac:dyDescent="0.3">
      <c r="B666" s="43">
        <v>38</v>
      </c>
      <c r="C666" s="27">
        <v>2173.6</v>
      </c>
    </row>
    <row r="667" spans="2:3" x14ac:dyDescent="0.3">
      <c r="B667" s="43">
        <v>29</v>
      </c>
      <c r="C667" s="27">
        <v>2174.42</v>
      </c>
    </row>
    <row r="668" spans="2:3" x14ac:dyDescent="0.3">
      <c r="B668" s="43">
        <v>45</v>
      </c>
      <c r="C668" s="27">
        <v>2177.1</v>
      </c>
    </row>
    <row r="669" spans="2:3" x14ac:dyDescent="0.3">
      <c r="B669" s="42">
        <v>26</v>
      </c>
      <c r="C669" s="26">
        <v>2178.54</v>
      </c>
    </row>
    <row r="670" spans="2:3" x14ac:dyDescent="0.3">
      <c r="B670" s="42">
        <v>30</v>
      </c>
      <c r="C670" s="26">
        <v>2181</v>
      </c>
    </row>
    <row r="671" spans="2:3" x14ac:dyDescent="0.3">
      <c r="B671" s="43">
        <v>39</v>
      </c>
      <c r="C671" s="27">
        <v>2182.0500000000002</v>
      </c>
    </row>
    <row r="672" spans="2:3" x14ac:dyDescent="0.3">
      <c r="B672" s="42">
        <v>39</v>
      </c>
      <c r="C672" s="26">
        <v>2182.44</v>
      </c>
    </row>
    <row r="673" spans="2:3" x14ac:dyDescent="0.3">
      <c r="B673" s="42">
        <v>25</v>
      </c>
      <c r="C673" s="26">
        <v>2183.25</v>
      </c>
    </row>
    <row r="674" spans="2:3" x14ac:dyDescent="0.3">
      <c r="B674" s="43">
        <v>50</v>
      </c>
      <c r="C674" s="27">
        <v>2184</v>
      </c>
    </row>
    <row r="675" spans="2:3" x14ac:dyDescent="0.3">
      <c r="B675" s="43">
        <v>22</v>
      </c>
      <c r="C675" s="27">
        <v>2184.38</v>
      </c>
    </row>
    <row r="676" spans="2:3" x14ac:dyDescent="0.3">
      <c r="B676" s="42">
        <v>29</v>
      </c>
      <c r="C676" s="26">
        <v>2185.15</v>
      </c>
    </row>
    <row r="677" spans="2:3" x14ac:dyDescent="0.3">
      <c r="B677" s="43">
        <v>29</v>
      </c>
      <c r="C677" s="27">
        <v>2186.89</v>
      </c>
    </row>
    <row r="678" spans="2:3" x14ac:dyDescent="0.3">
      <c r="B678" s="43">
        <v>23</v>
      </c>
      <c r="C678" s="27">
        <v>2189.6</v>
      </c>
    </row>
    <row r="679" spans="2:3" x14ac:dyDescent="0.3">
      <c r="B679" s="42">
        <v>30</v>
      </c>
      <c r="C679" s="26">
        <v>2191.1999999999998</v>
      </c>
    </row>
    <row r="680" spans="2:3" x14ac:dyDescent="0.3">
      <c r="B680" s="43">
        <v>41</v>
      </c>
      <c r="C680" s="27">
        <v>2192.6799999999998</v>
      </c>
    </row>
    <row r="681" spans="2:3" x14ac:dyDescent="0.3">
      <c r="B681" s="42">
        <v>33</v>
      </c>
      <c r="C681" s="26">
        <v>2194.17</v>
      </c>
    </row>
    <row r="682" spans="2:3" x14ac:dyDescent="0.3">
      <c r="B682" s="43">
        <v>49</v>
      </c>
      <c r="C682" s="27">
        <v>2194.2199999999998</v>
      </c>
    </row>
    <row r="683" spans="2:3" x14ac:dyDescent="0.3">
      <c r="B683" s="42">
        <v>25</v>
      </c>
      <c r="C683" s="26">
        <v>2200</v>
      </c>
    </row>
    <row r="684" spans="2:3" x14ac:dyDescent="0.3">
      <c r="B684" s="42">
        <v>31</v>
      </c>
      <c r="C684" s="26">
        <v>2201.62</v>
      </c>
    </row>
    <row r="685" spans="2:3" x14ac:dyDescent="0.3">
      <c r="B685" s="42">
        <v>36</v>
      </c>
      <c r="C685" s="26">
        <v>2202.48</v>
      </c>
    </row>
    <row r="686" spans="2:3" x14ac:dyDescent="0.3">
      <c r="B686" s="42">
        <v>21</v>
      </c>
      <c r="C686" s="26">
        <v>2203.11</v>
      </c>
    </row>
    <row r="687" spans="2:3" x14ac:dyDescent="0.3">
      <c r="B687" s="42">
        <v>25</v>
      </c>
      <c r="C687" s="26">
        <v>2203.75</v>
      </c>
    </row>
    <row r="688" spans="2:3" x14ac:dyDescent="0.3">
      <c r="B688" s="42">
        <v>31</v>
      </c>
      <c r="C688" s="26">
        <v>2204.1</v>
      </c>
    </row>
    <row r="689" spans="2:3" x14ac:dyDescent="0.3">
      <c r="B689" s="43">
        <v>45</v>
      </c>
      <c r="C689" s="27">
        <v>2204.1</v>
      </c>
    </row>
    <row r="690" spans="2:3" x14ac:dyDescent="0.3">
      <c r="B690" s="42">
        <v>20</v>
      </c>
      <c r="C690" s="26">
        <v>2204.6</v>
      </c>
    </row>
    <row r="691" spans="2:3" x14ac:dyDescent="0.3">
      <c r="B691" s="43">
        <v>34</v>
      </c>
      <c r="C691" s="27">
        <v>2206.6</v>
      </c>
    </row>
    <row r="692" spans="2:3" x14ac:dyDescent="0.3">
      <c r="B692" s="42">
        <v>48</v>
      </c>
      <c r="C692" s="26">
        <v>2207.52</v>
      </c>
    </row>
    <row r="693" spans="2:3" x14ac:dyDescent="0.3">
      <c r="B693" s="43">
        <v>34</v>
      </c>
      <c r="C693" s="27">
        <v>2208.64</v>
      </c>
    </row>
    <row r="694" spans="2:3" x14ac:dyDescent="0.3">
      <c r="B694" s="42">
        <v>28</v>
      </c>
      <c r="C694" s="26">
        <v>2208.92</v>
      </c>
    </row>
    <row r="695" spans="2:3" x14ac:dyDescent="0.3">
      <c r="B695" s="43">
        <v>20</v>
      </c>
      <c r="C695" s="27">
        <v>2212</v>
      </c>
    </row>
    <row r="696" spans="2:3" x14ac:dyDescent="0.3">
      <c r="B696" s="42">
        <v>26</v>
      </c>
      <c r="C696" s="26">
        <v>2213.38</v>
      </c>
    </row>
    <row r="697" spans="2:3" x14ac:dyDescent="0.3">
      <c r="B697" s="42">
        <v>31</v>
      </c>
      <c r="C697" s="26">
        <v>2213.4</v>
      </c>
    </row>
    <row r="698" spans="2:3" x14ac:dyDescent="0.3">
      <c r="B698" s="42">
        <v>42</v>
      </c>
      <c r="C698" s="26">
        <v>2213.4</v>
      </c>
    </row>
    <row r="699" spans="2:3" x14ac:dyDescent="0.3">
      <c r="B699" s="42">
        <v>23</v>
      </c>
      <c r="C699" s="26">
        <v>2214.67</v>
      </c>
    </row>
    <row r="700" spans="2:3" x14ac:dyDescent="0.3">
      <c r="B700" s="43">
        <v>21</v>
      </c>
      <c r="C700" s="27">
        <v>2214.87</v>
      </c>
    </row>
    <row r="701" spans="2:3" x14ac:dyDescent="0.3">
      <c r="B701" s="43">
        <v>39</v>
      </c>
      <c r="C701" s="27">
        <v>2217.15</v>
      </c>
    </row>
    <row r="702" spans="2:3" x14ac:dyDescent="0.3">
      <c r="B702" s="43">
        <v>45</v>
      </c>
      <c r="C702" s="27">
        <v>2218.5</v>
      </c>
    </row>
    <row r="703" spans="2:3" x14ac:dyDescent="0.3">
      <c r="B703" s="43">
        <v>37</v>
      </c>
      <c r="C703" s="27">
        <v>2218.52</v>
      </c>
    </row>
    <row r="704" spans="2:3" x14ac:dyDescent="0.3">
      <c r="B704" s="43">
        <v>30</v>
      </c>
      <c r="C704" s="27">
        <v>2219.6999999999998</v>
      </c>
    </row>
    <row r="705" spans="2:3" x14ac:dyDescent="0.3">
      <c r="B705" s="42">
        <v>38</v>
      </c>
      <c r="C705" s="26">
        <v>2220.7199999999998</v>
      </c>
    </row>
    <row r="706" spans="2:3" x14ac:dyDescent="0.3">
      <c r="B706" s="42">
        <v>26</v>
      </c>
      <c r="C706" s="26">
        <v>2223.52</v>
      </c>
    </row>
    <row r="707" spans="2:3" x14ac:dyDescent="0.3">
      <c r="B707" s="43">
        <v>21</v>
      </c>
      <c r="C707" s="27">
        <v>2224.9499999999998</v>
      </c>
    </row>
    <row r="708" spans="2:3" x14ac:dyDescent="0.3">
      <c r="B708" s="42">
        <v>50</v>
      </c>
      <c r="C708" s="26">
        <v>2225.5</v>
      </c>
    </row>
    <row r="709" spans="2:3" x14ac:dyDescent="0.3">
      <c r="B709" s="43">
        <v>31</v>
      </c>
      <c r="C709" s="27">
        <v>2226.11</v>
      </c>
    </row>
    <row r="710" spans="2:3" x14ac:dyDescent="0.3">
      <c r="B710" s="43">
        <v>40</v>
      </c>
      <c r="C710" s="27">
        <v>2227.6</v>
      </c>
    </row>
    <row r="711" spans="2:3" x14ac:dyDescent="0.3">
      <c r="B711" s="43">
        <v>21</v>
      </c>
      <c r="C711" s="27">
        <v>2230.41</v>
      </c>
    </row>
    <row r="712" spans="2:3" x14ac:dyDescent="0.3">
      <c r="B712" s="43">
        <v>23</v>
      </c>
      <c r="C712" s="27">
        <v>2231</v>
      </c>
    </row>
    <row r="713" spans="2:3" x14ac:dyDescent="0.3">
      <c r="B713" s="43">
        <v>35</v>
      </c>
      <c r="C713" s="27">
        <v>2231.6</v>
      </c>
    </row>
    <row r="714" spans="2:3" x14ac:dyDescent="0.3">
      <c r="B714" s="42">
        <v>26</v>
      </c>
      <c r="C714" s="26">
        <v>2232.62</v>
      </c>
    </row>
    <row r="715" spans="2:3" x14ac:dyDescent="0.3">
      <c r="B715" s="42">
        <v>37</v>
      </c>
      <c r="C715" s="26">
        <v>2233.69</v>
      </c>
    </row>
    <row r="716" spans="2:3" x14ac:dyDescent="0.3">
      <c r="B716" s="42">
        <v>28</v>
      </c>
      <c r="C716" s="26">
        <v>2234.4</v>
      </c>
    </row>
    <row r="717" spans="2:3" x14ac:dyDescent="0.3">
      <c r="B717" s="42">
        <v>27</v>
      </c>
      <c r="C717" s="26">
        <v>2235.33</v>
      </c>
    </row>
    <row r="718" spans="2:3" x14ac:dyDescent="0.3">
      <c r="B718" s="42">
        <v>23</v>
      </c>
      <c r="C718" s="26">
        <v>2240.66</v>
      </c>
    </row>
    <row r="719" spans="2:3" x14ac:dyDescent="0.3">
      <c r="B719" s="42">
        <v>45</v>
      </c>
      <c r="C719" s="26">
        <v>2241.4499999999998</v>
      </c>
    </row>
    <row r="720" spans="2:3" x14ac:dyDescent="0.3">
      <c r="B720" s="42">
        <v>43</v>
      </c>
      <c r="C720" s="26">
        <v>2242.02</v>
      </c>
    </row>
    <row r="721" spans="2:3" x14ac:dyDescent="0.3">
      <c r="B721" s="43">
        <v>27</v>
      </c>
      <c r="C721" s="27">
        <v>2242.89</v>
      </c>
    </row>
    <row r="722" spans="2:3" x14ac:dyDescent="0.3">
      <c r="B722" s="43">
        <v>20</v>
      </c>
      <c r="C722" s="27">
        <v>2244.4</v>
      </c>
    </row>
    <row r="723" spans="2:3" x14ac:dyDescent="0.3">
      <c r="B723" s="42">
        <v>21</v>
      </c>
      <c r="C723" s="26">
        <v>2244.9</v>
      </c>
    </row>
    <row r="724" spans="2:3" x14ac:dyDescent="0.3">
      <c r="B724" s="43">
        <v>30</v>
      </c>
      <c r="C724" s="27">
        <v>2245.1999999999998</v>
      </c>
    </row>
    <row r="725" spans="2:3" x14ac:dyDescent="0.3">
      <c r="B725" s="42">
        <v>38</v>
      </c>
      <c r="C725" s="26">
        <v>2245.8000000000002</v>
      </c>
    </row>
    <row r="726" spans="2:3" x14ac:dyDescent="0.3">
      <c r="B726" s="43">
        <v>27</v>
      </c>
      <c r="C726" s="27">
        <v>2246.4</v>
      </c>
    </row>
    <row r="727" spans="2:3" x14ac:dyDescent="0.3">
      <c r="B727" s="42">
        <v>31</v>
      </c>
      <c r="C727" s="26">
        <v>2249.0500000000002</v>
      </c>
    </row>
    <row r="728" spans="2:3" x14ac:dyDescent="0.3">
      <c r="B728" s="42">
        <v>22</v>
      </c>
      <c r="C728" s="26">
        <v>2251.04</v>
      </c>
    </row>
    <row r="729" spans="2:3" x14ac:dyDescent="0.3">
      <c r="B729" s="43">
        <v>25</v>
      </c>
      <c r="C729" s="27">
        <v>2254</v>
      </c>
    </row>
    <row r="730" spans="2:3" x14ac:dyDescent="0.3">
      <c r="B730" s="43">
        <v>25</v>
      </c>
      <c r="C730" s="27">
        <v>2254.25</v>
      </c>
    </row>
    <row r="731" spans="2:3" x14ac:dyDescent="0.3">
      <c r="B731" s="43">
        <v>20</v>
      </c>
      <c r="C731" s="27">
        <v>2254.8000000000002</v>
      </c>
    </row>
    <row r="732" spans="2:3" x14ac:dyDescent="0.3">
      <c r="B732" s="43">
        <v>39</v>
      </c>
      <c r="C732" s="27">
        <v>2254.98</v>
      </c>
    </row>
    <row r="733" spans="2:3" x14ac:dyDescent="0.3">
      <c r="B733" s="43">
        <v>46</v>
      </c>
      <c r="C733" s="27">
        <v>2255.84</v>
      </c>
    </row>
    <row r="734" spans="2:3" x14ac:dyDescent="0.3">
      <c r="B734" s="43">
        <v>26</v>
      </c>
      <c r="C734" s="27">
        <v>2257.58</v>
      </c>
    </row>
    <row r="735" spans="2:3" x14ac:dyDescent="0.3">
      <c r="B735" s="42">
        <v>32</v>
      </c>
      <c r="C735" s="26">
        <v>2257.92</v>
      </c>
    </row>
    <row r="736" spans="2:3" x14ac:dyDescent="0.3">
      <c r="B736" s="42">
        <v>48</v>
      </c>
      <c r="C736" s="26">
        <v>2257.92</v>
      </c>
    </row>
    <row r="737" spans="2:3" x14ac:dyDescent="0.3">
      <c r="B737" s="42">
        <v>36</v>
      </c>
      <c r="C737" s="26">
        <v>2259.7199999999998</v>
      </c>
    </row>
    <row r="738" spans="2:3" x14ac:dyDescent="0.3">
      <c r="B738" s="43">
        <v>42</v>
      </c>
      <c r="C738" s="27">
        <v>2262.96</v>
      </c>
    </row>
    <row r="739" spans="2:3" x14ac:dyDescent="0.3">
      <c r="B739" s="42">
        <v>38</v>
      </c>
      <c r="C739" s="26">
        <v>2263.2800000000002</v>
      </c>
    </row>
    <row r="740" spans="2:3" x14ac:dyDescent="0.3">
      <c r="B740" s="43">
        <v>35</v>
      </c>
      <c r="C740" s="27">
        <v>2264.15</v>
      </c>
    </row>
    <row r="741" spans="2:3" x14ac:dyDescent="0.3">
      <c r="B741" s="43">
        <v>32</v>
      </c>
      <c r="C741" s="27">
        <v>2264.3200000000002</v>
      </c>
    </row>
    <row r="742" spans="2:3" x14ac:dyDescent="0.3">
      <c r="B742" s="43">
        <v>45</v>
      </c>
      <c r="C742" s="27">
        <v>2266.1999999999998</v>
      </c>
    </row>
    <row r="743" spans="2:3" x14ac:dyDescent="0.3">
      <c r="B743" s="43">
        <v>32</v>
      </c>
      <c r="C743" s="27">
        <v>2266.56</v>
      </c>
    </row>
    <row r="744" spans="2:3" x14ac:dyDescent="0.3">
      <c r="B744" s="42">
        <v>24</v>
      </c>
      <c r="C744" s="26">
        <v>2269.92</v>
      </c>
    </row>
    <row r="745" spans="2:3" x14ac:dyDescent="0.3">
      <c r="B745" s="42">
        <v>26</v>
      </c>
      <c r="C745" s="26">
        <v>2273.6999999999998</v>
      </c>
    </row>
    <row r="746" spans="2:3" x14ac:dyDescent="0.3">
      <c r="B746" s="42">
        <v>48</v>
      </c>
      <c r="C746" s="26">
        <v>2275.1999999999998</v>
      </c>
    </row>
    <row r="747" spans="2:3" x14ac:dyDescent="0.3">
      <c r="B747" s="43">
        <v>40</v>
      </c>
      <c r="C747" s="27">
        <v>2276.4</v>
      </c>
    </row>
    <row r="748" spans="2:3" x14ac:dyDescent="0.3">
      <c r="B748" s="43">
        <v>27</v>
      </c>
      <c r="C748" s="27">
        <v>2278.5300000000002</v>
      </c>
    </row>
    <row r="749" spans="2:3" x14ac:dyDescent="0.3">
      <c r="B749" s="42">
        <v>20</v>
      </c>
      <c r="C749" s="26">
        <v>2279</v>
      </c>
    </row>
    <row r="750" spans="2:3" x14ac:dyDescent="0.3">
      <c r="B750" s="43">
        <v>35</v>
      </c>
      <c r="C750" s="27">
        <v>2279.5500000000002</v>
      </c>
    </row>
    <row r="751" spans="2:3" x14ac:dyDescent="0.3">
      <c r="B751" s="43">
        <v>36</v>
      </c>
      <c r="C751" s="27">
        <v>2280.2399999999998</v>
      </c>
    </row>
    <row r="752" spans="2:3" x14ac:dyDescent="0.3">
      <c r="B752" s="42">
        <v>33</v>
      </c>
      <c r="C752" s="26">
        <v>2280.96</v>
      </c>
    </row>
    <row r="753" spans="2:3" x14ac:dyDescent="0.3">
      <c r="B753" s="42">
        <v>31</v>
      </c>
      <c r="C753" s="26">
        <v>2281.91</v>
      </c>
    </row>
    <row r="754" spans="2:3" x14ac:dyDescent="0.3">
      <c r="B754" s="43">
        <v>31</v>
      </c>
      <c r="C754" s="27">
        <v>2282.2199999999998</v>
      </c>
    </row>
    <row r="755" spans="2:3" x14ac:dyDescent="0.3">
      <c r="B755" s="43">
        <v>38</v>
      </c>
      <c r="C755" s="27">
        <v>2282.2800000000002</v>
      </c>
    </row>
    <row r="756" spans="2:3" x14ac:dyDescent="0.3">
      <c r="B756" s="42">
        <v>36</v>
      </c>
      <c r="C756" s="26">
        <v>2288.52</v>
      </c>
    </row>
    <row r="757" spans="2:3" x14ac:dyDescent="0.3">
      <c r="B757" s="43">
        <v>32</v>
      </c>
      <c r="C757" s="27">
        <v>2292.8000000000002</v>
      </c>
    </row>
    <row r="758" spans="2:3" x14ac:dyDescent="0.3">
      <c r="B758" s="43">
        <v>49</v>
      </c>
      <c r="C758" s="27">
        <v>2294.1799999999998</v>
      </c>
    </row>
    <row r="759" spans="2:3" x14ac:dyDescent="0.3">
      <c r="B759" s="43">
        <v>32</v>
      </c>
      <c r="C759" s="27">
        <v>2296</v>
      </c>
    </row>
    <row r="760" spans="2:3" x14ac:dyDescent="0.3">
      <c r="B760" s="42">
        <v>21</v>
      </c>
      <c r="C760" s="26">
        <v>2296.77</v>
      </c>
    </row>
    <row r="761" spans="2:3" x14ac:dyDescent="0.3">
      <c r="B761" s="43">
        <v>26</v>
      </c>
      <c r="C761" s="27">
        <v>2296.84</v>
      </c>
    </row>
    <row r="762" spans="2:3" x14ac:dyDescent="0.3">
      <c r="B762" s="42">
        <v>35</v>
      </c>
      <c r="C762" s="26">
        <v>2297.0500000000002</v>
      </c>
    </row>
    <row r="763" spans="2:3" x14ac:dyDescent="0.3">
      <c r="B763" s="42">
        <v>36</v>
      </c>
      <c r="C763" s="26">
        <v>2298.2399999999998</v>
      </c>
    </row>
    <row r="764" spans="2:3" x14ac:dyDescent="0.3">
      <c r="B764" s="42">
        <v>20</v>
      </c>
      <c r="C764" s="26">
        <v>2299</v>
      </c>
    </row>
    <row r="765" spans="2:3" x14ac:dyDescent="0.3">
      <c r="B765" s="42">
        <v>45</v>
      </c>
      <c r="C765" s="26">
        <v>2301.75</v>
      </c>
    </row>
    <row r="766" spans="2:3" x14ac:dyDescent="0.3">
      <c r="B766" s="42">
        <v>25</v>
      </c>
      <c r="C766" s="26">
        <v>2306.25</v>
      </c>
    </row>
    <row r="767" spans="2:3" x14ac:dyDescent="0.3">
      <c r="B767" s="42">
        <v>39</v>
      </c>
      <c r="C767" s="26">
        <v>2307.2399999999998</v>
      </c>
    </row>
    <row r="768" spans="2:3" x14ac:dyDescent="0.3">
      <c r="B768" s="43">
        <v>39</v>
      </c>
      <c r="C768" s="27">
        <v>2307.2399999999998</v>
      </c>
    </row>
    <row r="769" spans="2:3" x14ac:dyDescent="0.3">
      <c r="B769" s="42">
        <v>42</v>
      </c>
      <c r="C769" s="26">
        <v>2309.58</v>
      </c>
    </row>
    <row r="770" spans="2:3" x14ac:dyDescent="0.3">
      <c r="B770" s="42">
        <v>22</v>
      </c>
      <c r="C770" s="26">
        <v>2310.88</v>
      </c>
    </row>
    <row r="771" spans="2:3" x14ac:dyDescent="0.3">
      <c r="B771" s="42">
        <v>37</v>
      </c>
      <c r="C771" s="26">
        <v>2311.02</v>
      </c>
    </row>
    <row r="772" spans="2:3" x14ac:dyDescent="0.3">
      <c r="B772" s="42">
        <v>43</v>
      </c>
      <c r="C772" s="26">
        <v>2311.6799999999998</v>
      </c>
    </row>
    <row r="773" spans="2:3" x14ac:dyDescent="0.3">
      <c r="B773" s="43">
        <v>28</v>
      </c>
      <c r="C773" s="27">
        <v>2312.2399999999998</v>
      </c>
    </row>
    <row r="774" spans="2:3" x14ac:dyDescent="0.3">
      <c r="B774" s="43">
        <v>26</v>
      </c>
      <c r="C774" s="27">
        <v>2314.2600000000002</v>
      </c>
    </row>
    <row r="775" spans="2:3" x14ac:dyDescent="0.3">
      <c r="B775" s="43">
        <v>44</v>
      </c>
      <c r="C775" s="27">
        <v>2314.4</v>
      </c>
    </row>
    <row r="776" spans="2:3" x14ac:dyDescent="0.3">
      <c r="B776" s="43">
        <v>43</v>
      </c>
      <c r="C776" s="27">
        <v>2314.69</v>
      </c>
    </row>
    <row r="777" spans="2:3" x14ac:dyDescent="0.3">
      <c r="B777" s="42">
        <v>46</v>
      </c>
      <c r="C777" s="26">
        <v>2315.1799999999998</v>
      </c>
    </row>
    <row r="778" spans="2:3" x14ac:dyDescent="0.3">
      <c r="B778" s="42">
        <v>36</v>
      </c>
      <c r="C778" s="26">
        <v>2315.88</v>
      </c>
    </row>
    <row r="779" spans="2:3" x14ac:dyDescent="0.3">
      <c r="B779" s="43">
        <v>40</v>
      </c>
      <c r="C779" s="27">
        <v>2316</v>
      </c>
    </row>
    <row r="780" spans="2:3" x14ac:dyDescent="0.3">
      <c r="B780" s="42">
        <v>48</v>
      </c>
      <c r="C780" s="26">
        <v>2317.44</v>
      </c>
    </row>
    <row r="781" spans="2:3" x14ac:dyDescent="0.3">
      <c r="B781" s="42">
        <v>27</v>
      </c>
      <c r="C781" s="26">
        <v>2321.46</v>
      </c>
    </row>
    <row r="782" spans="2:3" x14ac:dyDescent="0.3">
      <c r="B782" s="43">
        <v>26</v>
      </c>
      <c r="C782" s="27">
        <v>2321.54</v>
      </c>
    </row>
    <row r="783" spans="2:3" x14ac:dyDescent="0.3">
      <c r="B783" s="43">
        <v>38</v>
      </c>
      <c r="C783" s="27">
        <v>2323.6999999999998</v>
      </c>
    </row>
    <row r="784" spans="2:3" x14ac:dyDescent="0.3">
      <c r="B784" s="43">
        <v>32</v>
      </c>
      <c r="C784" s="27">
        <v>2326.4</v>
      </c>
    </row>
    <row r="785" spans="2:3" x14ac:dyDescent="0.3">
      <c r="B785" s="42">
        <v>50</v>
      </c>
      <c r="C785" s="26">
        <v>2326.5</v>
      </c>
    </row>
    <row r="786" spans="2:3" x14ac:dyDescent="0.3">
      <c r="B786" s="43">
        <v>35</v>
      </c>
      <c r="C786" s="27">
        <v>2327.15</v>
      </c>
    </row>
    <row r="787" spans="2:3" x14ac:dyDescent="0.3">
      <c r="B787" s="42">
        <v>32</v>
      </c>
      <c r="C787" s="26">
        <v>2328.64</v>
      </c>
    </row>
    <row r="788" spans="2:3" x14ac:dyDescent="0.3">
      <c r="B788" s="42">
        <v>34</v>
      </c>
      <c r="C788" s="26">
        <v>2328.66</v>
      </c>
    </row>
    <row r="789" spans="2:3" x14ac:dyDescent="0.3">
      <c r="B789" s="42">
        <v>23</v>
      </c>
      <c r="C789" s="26">
        <v>2333.12</v>
      </c>
    </row>
    <row r="790" spans="2:3" x14ac:dyDescent="0.3">
      <c r="B790" s="42">
        <v>30</v>
      </c>
      <c r="C790" s="26">
        <v>2333.6999999999998</v>
      </c>
    </row>
    <row r="791" spans="2:3" x14ac:dyDescent="0.3">
      <c r="B791" s="43">
        <v>21</v>
      </c>
      <c r="C791" s="27">
        <v>2334.9899999999998</v>
      </c>
    </row>
    <row r="792" spans="2:3" x14ac:dyDescent="0.3">
      <c r="B792" s="42">
        <v>38</v>
      </c>
      <c r="C792" s="26">
        <v>2337.38</v>
      </c>
    </row>
    <row r="793" spans="2:3" x14ac:dyDescent="0.3">
      <c r="B793" s="42">
        <v>45</v>
      </c>
      <c r="C793" s="26">
        <v>2337.75</v>
      </c>
    </row>
    <row r="794" spans="2:3" x14ac:dyDescent="0.3">
      <c r="B794" s="43">
        <v>44</v>
      </c>
      <c r="C794" s="27">
        <v>2339.92</v>
      </c>
    </row>
    <row r="795" spans="2:3" x14ac:dyDescent="0.3">
      <c r="B795" s="43">
        <v>39</v>
      </c>
      <c r="C795" s="27">
        <v>2340</v>
      </c>
    </row>
    <row r="796" spans="2:3" x14ac:dyDescent="0.3">
      <c r="B796" s="42">
        <v>24</v>
      </c>
      <c r="C796" s="26">
        <v>2341.1999999999998</v>
      </c>
    </row>
    <row r="797" spans="2:3" x14ac:dyDescent="0.3">
      <c r="B797" s="43">
        <v>27</v>
      </c>
      <c r="C797" s="27">
        <v>2341.71</v>
      </c>
    </row>
    <row r="798" spans="2:3" x14ac:dyDescent="0.3">
      <c r="B798" s="42">
        <v>33</v>
      </c>
      <c r="C798" s="26">
        <v>2344.98</v>
      </c>
    </row>
    <row r="799" spans="2:3" x14ac:dyDescent="0.3">
      <c r="B799" s="42">
        <v>33</v>
      </c>
      <c r="C799" s="26">
        <v>2345.9699999999998</v>
      </c>
    </row>
    <row r="800" spans="2:3" x14ac:dyDescent="0.3">
      <c r="B800" s="43">
        <v>25</v>
      </c>
      <c r="C800" s="27">
        <v>2348.75</v>
      </c>
    </row>
    <row r="801" spans="2:3" x14ac:dyDescent="0.3">
      <c r="B801" s="43">
        <v>49</v>
      </c>
      <c r="C801" s="27">
        <v>2349.06</v>
      </c>
    </row>
    <row r="802" spans="2:3" x14ac:dyDescent="0.3">
      <c r="B802" s="42">
        <v>35</v>
      </c>
      <c r="C802" s="26">
        <v>2349.9</v>
      </c>
    </row>
    <row r="803" spans="2:3" x14ac:dyDescent="0.3">
      <c r="B803" s="43">
        <v>48</v>
      </c>
      <c r="C803" s="27">
        <v>2351.04</v>
      </c>
    </row>
    <row r="804" spans="2:3" x14ac:dyDescent="0.3">
      <c r="B804" s="43">
        <v>44</v>
      </c>
      <c r="C804" s="27">
        <v>2351.36</v>
      </c>
    </row>
    <row r="805" spans="2:3" x14ac:dyDescent="0.3">
      <c r="B805" s="43">
        <v>31</v>
      </c>
      <c r="C805" s="27">
        <v>2352.59</v>
      </c>
    </row>
    <row r="806" spans="2:3" x14ac:dyDescent="0.3">
      <c r="B806" s="43">
        <v>23</v>
      </c>
      <c r="C806" s="27">
        <v>2352.67</v>
      </c>
    </row>
    <row r="807" spans="2:3" x14ac:dyDescent="0.3">
      <c r="B807" s="43">
        <v>37</v>
      </c>
      <c r="C807" s="27">
        <v>2353.1999999999998</v>
      </c>
    </row>
    <row r="808" spans="2:3" x14ac:dyDescent="0.3">
      <c r="B808" s="42">
        <v>20</v>
      </c>
      <c r="C808" s="26">
        <v>2353.4</v>
      </c>
    </row>
    <row r="809" spans="2:3" x14ac:dyDescent="0.3">
      <c r="B809" s="43">
        <v>29</v>
      </c>
      <c r="C809" s="27">
        <v>2356.25</v>
      </c>
    </row>
    <row r="810" spans="2:3" x14ac:dyDescent="0.3">
      <c r="B810" s="42">
        <v>38</v>
      </c>
      <c r="C810" s="26">
        <v>2363.2199999999998</v>
      </c>
    </row>
    <row r="811" spans="2:3" x14ac:dyDescent="0.3">
      <c r="B811" s="42">
        <v>41</v>
      </c>
      <c r="C811" s="26">
        <v>2364.88</v>
      </c>
    </row>
    <row r="812" spans="2:3" x14ac:dyDescent="0.3">
      <c r="B812" s="42">
        <v>27</v>
      </c>
      <c r="C812" s="26">
        <v>2366.2800000000002</v>
      </c>
    </row>
    <row r="813" spans="2:3" x14ac:dyDescent="0.3">
      <c r="B813" s="43">
        <v>25</v>
      </c>
      <c r="C813" s="27">
        <v>2380</v>
      </c>
    </row>
    <row r="814" spans="2:3" x14ac:dyDescent="0.3">
      <c r="B814" s="42">
        <v>36</v>
      </c>
      <c r="C814" s="26">
        <v>2381.04</v>
      </c>
    </row>
    <row r="815" spans="2:3" x14ac:dyDescent="0.3">
      <c r="B815" s="42">
        <v>24</v>
      </c>
      <c r="C815" s="26">
        <v>2384.64</v>
      </c>
    </row>
    <row r="816" spans="2:3" x14ac:dyDescent="0.3">
      <c r="B816" s="42">
        <v>29</v>
      </c>
      <c r="C816" s="26">
        <v>2389.6</v>
      </c>
    </row>
    <row r="817" spans="2:3" x14ac:dyDescent="0.3">
      <c r="B817" s="42">
        <v>24</v>
      </c>
      <c r="C817" s="26">
        <v>2389.6799999999998</v>
      </c>
    </row>
    <row r="818" spans="2:3" x14ac:dyDescent="0.3">
      <c r="B818" s="42">
        <v>21</v>
      </c>
      <c r="C818" s="26">
        <v>2390.2199999999998</v>
      </c>
    </row>
    <row r="819" spans="2:3" x14ac:dyDescent="0.3">
      <c r="B819" s="42">
        <v>23</v>
      </c>
      <c r="C819" s="26">
        <v>2394.3000000000002</v>
      </c>
    </row>
    <row r="820" spans="2:3" x14ac:dyDescent="0.3">
      <c r="B820" s="42">
        <v>20</v>
      </c>
      <c r="C820" s="26">
        <v>2395.8000000000002</v>
      </c>
    </row>
    <row r="821" spans="2:3" x14ac:dyDescent="0.3">
      <c r="B821" s="43">
        <v>33</v>
      </c>
      <c r="C821" s="27">
        <v>2397.4499999999998</v>
      </c>
    </row>
    <row r="822" spans="2:3" x14ac:dyDescent="0.3">
      <c r="B822" s="43">
        <v>31</v>
      </c>
      <c r="C822" s="27">
        <v>2397.54</v>
      </c>
    </row>
    <row r="823" spans="2:3" x14ac:dyDescent="0.3">
      <c r="B823" s="42">
        <v>32</v>
      </c>
      <c r="C823" s="26">
        <v>2398.7199999999998</v>
      </c>
    </row>
    <row r="824" spans="2:3" x14ac:dyDescent="0.3">
      <c r="B824" s="43">
        <v>30</v>
      </c>
      <c r="C824" s="27">
        <v>2399.4</v>
      </c>
    </row>
    <row r="825" spans="2:3" x14ac:dyDescent="0.3">
      <c r="B825" s="42">
        <v>45</v>
      </c>
      <c r="C825" s="26">
        <v>2399.85</v>
      </c>
    </row>
    <row r="826" spans="2:3" x14ac:dyDescent="0.3">
      <c r="B826" s="42">
        <v>29</v>
      </c>
      <c r="C826" s="26">
        <v>2402.0700000000002</v>
      </c>
    </row>
    <row r="827" spans="2:3" x14ac:dyDescent="0.3">
      <c r="B827" s="42">
        <v>25</v>
      </c>
      <c r="C827" s="26">
        <v>2402.75</v>
      </c>
    </row>
    <row r="828" spans="2:3" x14ac:dyDescent="0.3">
      <c r="B828" s="42">
        <v>22</v>
      </c>
      <c r="C828" s="26">
        <v>2402.84</v>
      </c>
    </row>
    <row r="829" spans="2:3" x14ac:dyDescent="0.3">
      <c r="B829" s="42">
        <v>33</v>
      </c>
      <c r="C829" s="26">
        <v>2406.36</v>
      </c>
    </row>
    <row r="830" spans="2:3" x14ac:dyDescent="0.3">
      <c r="B830" s="43">
        <v>33</v>
      </c>
      <c r="C830" s="27">
        <v>2407.6799999999998</v>
      </c>
    </row>
    <row r="831" spans="2:3" x14ac:dyDescent="0.3">
      <c r="B831" s="43">
        <v>37</v>
      </c>
      <c r="C831" s="27">
        <v>2408.6999999999998</v>
      </c>
    </row>
    <row r="832" spans="2:3" x14ac:dyDescent="0.3">
      <c r="B832" s="42">
        <v>20</v>
      </c>
      <c r="C832" s="26">
        <v>2410.6</v>
      </c>
    </row>
    <row r="833" spans="2:3" x14ac:dyDescent="0.3">
      <c r="B833" s="43">
        <v>27</v>
      </c>
      <c r="C833" s="27">
        <v>2413.2600000000002</v>
      </c>
    </row>
    <row r="834" spans="2:3" x14ac:dyDescent="0.3">
      <c r="B834" s="43">
        <v>49</v>
      </c>
      <c r="C834" s="27">
        <v>2414.7199999999998</v>
      </c>
    </row>
    <row r="835" spans="2:3" x14ac:dyDescent="0.3">
      <c r="B835" s="43">
        <v>24</v>
      </c>
      <c r="C835" s="27">
        <v>2416.56</v>
      </c>
    </row>
    <row r="836" spans="2:3" x14ac:dyDescent="0.3">
      <c r="B836" s="43">
        <v>22</v>
      </c>
      <c r="C836" s="27">
        <v>2418.2399999999998</v>
      </c>
    </row>
    <row r="837" spans="2:3" x14ac:dyDescent="0.3">
      <c r="B837" s="43">
        <v>42</v>
      </c>
      <c r="C837" s="27">
        <v>2419.62</v>
      </c>
    </row>
    <row r="838" spans="2:3" x14ac:dyDescent="0.3">
      <c r="B838" s="42">
        <v>39</v>
      </c>
      <c r="C838" s="26">
        <v>2419.9499999999998</v>
      </c>
    </row>
    <row r="839" spans="2:3" x14ac:dyDescent="0.3">
      <c r="B839" s="42">
        <v>32</v>
      </c>
      <c r="C839" s="26">
        <v>2422.08</v>
      </c>
    </row>
    <row r="840" spans="2:3" x14ac:dyDescent="0.3">
      <c r="B840" s="42">
        <v>40</v>
      </c>
      <c r="C840" s="26">
        <v>2424</v>
      </c>
    </row>
    <row r="841" spans="2:3" x14ac:dyDescent="0.3">
      <c r="B841" s="43">
        <v>27</v>
      </c>
      <c r="C841" s="27">
        <v>2427.0300000000002</v>
      </c>
    </row>
    <row r="842" spans="2:3" x14ac:dyDescent="0.3">
      <c r="B842" s="42">
        <v>20</v>
      </c>
      <c r="C842" s="26">
        <v>2428</v>
      </c>
    </row>
    <row r="843" spans="2:3" x14ac:dyDescent="0.3">
      <c r="B843" s="43">
        <v>32</v>
      </c>
      <c r="C843" s="27">
        <v>2428.48</v>
      </c>
    </row>
    <row r="844" spans="2:3" x14ac:dyDescent="0.3">
      <c r="B844" s="42">
        <v>46</v>
      </c>
      <c r="C844" s="26">
        <v>2430.64</v>
      </c>
    </row>
    <row r="845" spans="2:3" x14ac:dyDescent="0.3">
      <c r="B845" s="43">
        <v>25</v>
      </c>
      <c r="C845" s="27">
        <v>2431.75</v>
      </c>
    </row>
    <row r="846" spans="2:3" x14ac:dyDescent="0.3">
      <c r="B846" s="42">
        <v>29</v>
      </c>
      <c r="C846" s="26">
        <v>2431.94</v>
      </c>
    </row>
    <row r="847" spans="2:3" x14ac:dyDescent="0.3">
      <c r="B847" s="42">
        <v>24</v>
      </c>
      <c r="C847" s="26">
        <v>2434.56</v>
      </c>
    </row>
    <row r="848" spans="2:3" x14ac:dyDescent="0.3">
      <c r="B848" s="43">
        <v>22</v>
      </c>
      <c r="C848" s="27">
        <v>2436.7199999999998</v>
      </c>
    </row>
    <row r="849" spans="2:3" x14ac:dyDescent="0.3">
      <c r="B849" s="42">
        <v>34</v>
      </c>
      <c r="C849" s="26">
        <v>2436.7800000000002</v>
      </c>
    </row>
    <row r="850" spans="2:3" x14ac:dyDescent="0.3">
      <c r="B850" s="42">
        <v>21</v>
      </c>
      <c r="C850" s="26">
        <v>2439.5700000000002</v>
      </c>
    </row>
    <row r="851" spans="2:3" x14ac:dyDescent="0.3">
      <c r="B851" s="42">
        <v>27</v>
      </c>
      <c r="C851" s="26">
        <v>2439.9899999999998</v>
      </c>
    </row>
    <row r="852" spans="2:3" x14ac:dyDescent="0.3">
      <c r="B852" s="42">
        <v>24</v>
      </c>
      <c r="C852" s="26">
        <v>2440.8000000000002</v>
      </c>
    </row>
    <row r="853" spans="2:3" x14ac:dyDescent="0.3">
      <c r="B853" s="43">
        <v>21</v>
      </c>
      <c r="C853" s="27">
        <v>2441.04</v>
      </c>
    </row>
    <row r="854" spans="2:3" x14ac:dyDescent="0.3">
      <c r="B854" s="43">
        <v>24</v>
      </c>
      <c r="C854" s="27">
        <v>2441.04</v>
      </c>
    </row>
    <row r="855" spans="2:3" x14ac:dyDescent="0.3">
      <c r="B855" s="43">
        <v>43</v>
      </c>
      <c r="C855" s="27">
        <v>2443.2600000000002</v>
      </c>
    </row>
    <row r="856" spans="2:3" x14ac:dyDescent="0.3">
      <c r="B856" s="43">
        <v>23</v>
      </c>
      <c r="C856" s="27">
        <v>2443.29</v>
      </c>
    </row>
    <row r="857" spans="2:3" x14ac:dyDescent="0.3">
      <c r="B857" s="42">
        <v>41</v>
      </c>
      <c r="C857" s="26">
        <v>2443.6</v>
      </c>
    </row>
    <row r="858" spans="2:3" x14ac:dyDescent="0.3">
      <c r="B858" s="42">
        <v>28</v>
      </c>
      <c r="C858" s="26">
        <v>2444.4</v>
      </c>
    </row>
    <row r="859" spans="2:3" x14ac:dyDescent="0.3">
      <c r="B859" s="42">
        <v>48</v>
      </c>
      <c r="C859" s="26">
        <v>2445.6</v>
      </c>
    </row>
    <row r="860" spans="2:3" x14ac:dyDescent="0.3">
      <c r="B860" s="43">
        <v>21</v>
      </c>
      <c r="C860" s="27">
        <v>2447.7600000000002</v>
      </c>
    </row>
    <row r="861" spans="2:3" x14ac:dyDescent="0.3">
      <c r="B861" s="42">
        <v>38</v>
      </c>
      <c r="C861" s="26">
        <v>2448.7199999999998</v>
      </c>
    </row>
    <row r="862" spans="2:3" x14ac:dyDescent="0.3">
      <c r="B862" s="43">
        <v>32</v>
      </c>
      <c r="C862" s="27">
        <v>2451.84</v>
      </c>
    </row>
    <row r="863" spans="2:3" x14ac:dyDescent="0.3">
      <c r="B863" s="43">
        <v>33</v>
      </c>
      <c r="C863" s="27">
        <v>2453.5500000000002</v>
      </c>
    </row>
    <row r="864" spans="2:3" x14ac:dyDescent="0.3">
      <c r="B864" s="42">
        <v>22</v>
      </c>
      <c r="C864" s="26">
        <v>2454.54</v>
      </c>
    </row>
    <row r="865" spans="2:3" x14ac:dyDescent="0.3">
      <c r="B865" s="43">
        <v>46</v>
      </c>
      <c r="C865" s="27">
        <v>2455.02</v>
      </c>
    </row>
    <row r="866" spans="2:3" x14ac:dyDescent="0.3">
      <c r="B866" s="42">
        <v>22</v>
      </c>
      <c r="C866" s="26">
        <v>2457.1799999999998</v>
      </c>
    </row>
    <row r="867" spans="2:3" x14ac:dyDescent="0.3">
      <c r="B867" s="43">
        <v>32</v>
      </c>
      <c r="C867" s="27">
        <v>2460.16</v>
      </c>
    </row>
    <row r="868" spans="2:3" x14ac:dyDescent="0.3">
      <c r="B868" s="43">
        <v>22</v>
      </c>
      <c r="C868" s="27">
        <v>2461.36</v>
      </c>
    </row>
    <row r="869" spans="2:3" x14ac:dyDescent="0.3">
      <c r="B869" s="43">
        <v>22</v>
      </c>
      <c r="C869" s="27">
        <v>2464</v>
      </c>
    </row>
    <row r="870" spans="2:3" x14ac:dyDescent="0.3">
      <c r="B870" s="43">
        <v>33</v>
      </c>
      <c r="C870" s="27">
        <v>2464.77</v>
      </c>
    </row>
    <row r="871" spans="2:3" x14ac:dyDescent="0.3">
      <c r="B871" s="42">
        <v>39</v>
      </c>
      <c r="C871" s="26">
        <v>2464.8000000000002</v>
      </c>
    </row>
    <row r="872" spans="2:3" x14ac:dyDescent="0.3">
      <c r="B872" s="43">
        <v>34</v>
      </c>
      <c r="C872" s="27">
        <v>2466.6999999999998</v>
      </c>
    </row>
    <row r="873" spans="2:3" x14ac:dyDescent="0.3">
      <c r="B873" s="43">
        <v>29</v>
      </c>
      <c r="C873" s="27">
        <v>2467.9</v>
      </c>
    </row>
    <row r="874" spans="2:3" x14ac:dyDescent="0.3">
      <c r="B874" s="43">
        <v>21</v>
      </c>
      <c r="C874" s="27">
        <v>2469.39</v>
      </c>
    </row>
    <row r="875" spans="2:3" x14ac:dyDescent="0.3">
      <c r="B875" s="43">
        <v>37</v>
      </c>
      <c r="C875" s="27">
        <v>2470.86</v>
      </c>
    </row>
    <row r="876" spans="2:3" x14ac:dyDescent="0.3">
      <c r="B876" s="43">
        <v>30</v>
      </c>
      <c r="C876" s="27">
        <v>2472.6</v>
      </c>
    </row>
    <row r="877" spans="2:3" x14ac:dyDescent="0.3">
      <c r="B877" s="42">
        <v>46</v>
      </c>
      <c r="C877" s="26">
        <v>2472.96</v>
      </c>
    </row>
    <row r="878" spans="2:3" x14ac:dyDescent="0.3">
      <c r="B878" s="42">
        <v>21</v>
      </c>
      <c r="C878" s="26">
        <v>2475.27</v>
      </c>
    </row>
    <row r="879" spans="2:3" x14ac:dyDescent="0.3">
      <c r="B879" s="43">
        <v>31</v>
      </c>
      <c r="C879" s="27">
        <v>2477.21</v>
      </c>
    </row>
    <row r="880" spans="2:3" x14ac:dyDescent="0.3">
      <c r="B880" s="42">
        <v>43</v>
      </c>
      <c r="C880" s="26">
        <v>2477.23</v>
      </c>
    </row>
    <row r="881" spans="2:3" x14ac:dyDescent="0.3">
      <c r="B881" s="42">
        <v>29</v>
      </c>
      <c r="C881" s="26">
        <v>2479.21</v>
      </c>
    </row>
    <row r="882" spans="2:3" x14ac:dyDescent="0.3">
      <c r="B882" s="43">
        <v>49</v>
      </c>
      <c r="C882" s="27">
        <v>2480.38</v>
      </c>
    </row>
    <row r="883" spans="2:3" x14ac:dyDescent="0.3">
      <c r="B883" s="42">
        <v>28</v>
      </c>
      <c r="C883" s="26">
        <v>2481.64</v>
      </c>
    </row>
    <row r="884" spans="2:3" x14ac:dyDescent="0.3">
      <c r="B884" s="42">
        <v>23</v>
      </c>
      <c r="C884" s="26">
        <v>2481.6999999999998</v>
      </c>
    </row>
    <row r="885" spans="2:3" x14ac:dyDescent="0.3">
      <c r="B885" s="42">
        <v>29</v>
      </c>
      <c r="C885" s="26">
        <v>2482.11</v>
      </c>
    </row>
    <row r="886" spans="2:3" x14ac:dyDescent="0.3">
      <c r="B886" s="43">
        <v>25</v>
      </c>
      <c r="C886" s="27">
        <v>2482.25</v>
      </c>
    </row>
    <row r="887" spans="2:3" x14ac:dyDescent="0.3">
      <c r="B887" s="42">
        <v>28</v>
      </c>
      <c r="C887" s="26">
        <v>2483.04</v>
      </c>
    </row>
    <row r="888" spans="2:3" x14ac:dyDescent="0.3">
      <c r="B888" s="42">
        <v>30</v>
      </c>
      <c r="C888" s="26">
        <v>2484.6</v>
      </c>
    </row>
    <row r="889" spans="2:3" x14ac:dyDescent="0.3">
      <c r="B889" s="42">
        <v>29</v>
      </c>
      <c r="C889" s="26">
        <v>2487.04</v>
      </c>
    </row>
    <row r="890" spans="2:3" x14ac:dyDescent="0.3">
      <c r="B890" s="43">
        <v>35</v>
      </c>
      <c r="C890" s="27">
        <v>2487.4499999999998</v>
      </c>
    </row>
    <row r="891" spans="2:3" x14ac:dyDescent="0.3">
      <c r="B891" s="42">
        <v>46</v>
      </c>
      <c r="C891" s="26">
        <v>2488.14</v>
      </c>
    </row>
    <row r="892" spans="2:3" x14ac:dyDescent="0.3">
      <c r="B892" s="42">
        <v>22</v>
      </c>
      <c r="C892" s="26">
        <v>2488.1999999999998</v>
      </c>
    </row>
    <row r="893" spans="2:3" x14ac:dyDescent="0.3">
      <c r="B893" s="42">
        <v>27</v>
      </c>
      <c r="C893" s="26">
        <v>2488.3200000000002</v>
      </c>
    </row>
    <row r="894" spans="2:3" x14ac:dyDescent="0.3">
      <c r="B894" s="42">
        <v>50</v>
      </c>
      <c r="C894" s="26">
        <v>2490.5</v>
      </c>
    </row>
    <row r="895" spans="2:3" x14ac:dyDescent="0.3">
      <c r="B895" s="43">
        <v>42</v>
      </c>
      <c r="C895" s="27">
        <v>2491.86</v>
      </c>
    </row>
    <row r="896" spans="2:3" x14ac:dyDescent="0.3">
      <c r="B896" s="43">
        <v>48</v>
      </c>
      <c r="C896" s="27">
        <v>2492.64</v>
      </c>
    </row>
    <row r="897" spans="2:3" x14ac:dyDescent="0.3">
      <c r="B897" s="43">
        <v>26</v>
      </c>
      <c r="C897" s="27">
        <v>2492.88</v>
      </c>
    </row>
    <row r="898" spans="2:3" x14ac:dyDescent="0.3">
      <c r="B898" s="42">
        <v>42</v>
      </c>
      <c r="C898" s="26">
        <v>2493.12</v>
      </c>
    </row>
    <row r="899" spans="2:3" x14ac:dyDescent="0.3">
      <c r="B899" s="42">
        <v>25</v>
      </c>
      <c r="C899" s="26">
        <v>2495.5</v>
      </c>
    </row>
    <row r="900" spans="2:3" x14ac:dyDescent="0.3">
      <c r="B900" s="43">
        <v>29</v>
      </c>
      <c r="C900" s="27">
        <v>2497.77</v>
      </c>
    </row>
    <row r="901" spans="2:3" x14ac:dyDescent="0.3">
      <c r="B901" s="43">
        <v>38</v>
      </c>
      <c r="C901" s="27">
        <v>2499.2600000000002</v>
      </c>
    </row>
    <row r="902" spans="2:3" x14ac:dyDescent="0.3">
      <c r="B902" s="43">
        <v>28</v>
      </c>
      <c r="C902" s="27">
        <v>2499.56</v>
      </c>
    </row>
    <row r="903" spans="2:3" x14ac:dyDescent="0.3">
      <c r="B903" s="43">
        <v>26</v>
      </c>
      <c r="C903" s="27">
        <v>2501.98</v>
      </c>
    </row>
    <row r="904" spans="2:3" x14ac:dyDescent="0.3">
      <c r="B904" s="43">
        <v>45</v>
      </c>
      <c r="C904" s="27">
        <v>2502.9</v>
      </c>
    </row>
    <row r="905" spans="2:3" x14ac:dyDescent="0.3">
      <c r="B905" s="42">
        <v>24</v>
      </c>
      <c r="C905" s="26">
        <v>2504.4</v>
      </c>
    </row>
    <row r="906" spans="2:3" x14ac:dyDescent="0.3">
      <c r="B906" s="42">
        <v>25</v>
      </c>
      <c r="C906" s="26">
        <v>2504.75</v>
      </c>
    </row>
    <row r="907" spans="2:3" x14ac:dyDescent="0.3">
      <c r="B907" s="43">
        <v>21</v>
      </c>
      <c r="C907" s="27">
        <v>2508.66</v>
      </c>
    </row>
    <row r="908" spans="2:3" x14ac:dyDescent="0.3">
      <c r="B908" s="43">
        <v>50</v>
      </c>
      <c r="C908" s="27">
        <v>2509</v>
      </c>
    </row>
    <row r="909" spans="2:3" x14ac:dyDescent="0.3">
      <c r="B909" s="43">
        <v>48</v>
      </c>
      <c r="C909" s="27">
        <v>2513.2800000000002</v>
      </c>
    </row>
    <row r="910" spans="2:3" x14ac:dyDescent="0.3">
      <c r="B910" s="42">
        <v>37</v>
      </c>
      <c r="C910" s="26">
        <v>2513.41</v>
      </c>
    </row>
    <row r="911" spans="2:3" x14ac:dyDescent="0.3">
      <c r="B911" s="43">
        <v>22</v>
      </c>
      <c r="C911" s="27">
        <v>2514.6</v>
      </c>
    </row>
    <row r="912" spans="2:3" x14ac:dyDescent="0.3">
      <c r="B912" s="42">
        <v>27</v>
      </c>
      <c r="C912" s="26">
        <v>2515.3200000000002</v>
      </c>
    </row>
    <row r="913" spans="2:3" x14ac:dyDescent="0.3">
      <c r="B913" s="42">
        <v>29</v>
      </c>
      <c r="C913" s="26">
        <v>2520.6799999999998</v>
      </c>
    </row>
    <row r="914" spans="2:3" x14ac:dyDescent="0.3">
      <c r="B914" s="42">
        <v>35</v>
      </c>
      <c r="C914" s="26">
        <v>2521.0500000000002</v>
      </c>
    </row>
    <row r="915" spans="2:3" x14ac:dyDescent="0.3">
      <c r="B915" s="43">
        <v>39</v>
      </c>
      <c r="C915" s="27">
        <v>2524.86</v>
      </c>
    </row>
    <row r="916" spans="2:3" x14ac:dyDescent="0.3">
      <c r="B916" s="43">
        <v>24</v>
      </c>
      <c r="C916" s="27">
        <v>2526.48</v>
      </c>
    </row>
    <row r="917" spans="2:3" x14ac:dyDescent="0.3">
      <c r="B917" s="42">
        <v>21</v>
      </c>
      <c r="C917" s="26">
        <v>2526.5100000000002</v>
      </c>
    </row>
    <row r="918" spans="2:3" x14ac:dyDescent="0.3">
      <c r="B918" s="43">
        <v>48</v>
      </c>
      <c r="C918" s="27">
        <v>2526.7199999999998</v>
      </c>
    </row>
    <row r="919" spans="2:3" x14ac:dyDescent="0.3">
      <c r="B919" s="42">
        <v>25</v>
      </c>
      <c r="C919" s="26">
        <v>2528.25</v>
      </c>
    </row>
    <row r="920" spans="2:3" x14ac:dyDescent="0.3">
      <c r="B920" s="42">
        <v>36</v>
      </c>
      <c r="C920" s="26">
        <v>2529.36</v>
      </c>
    </row>
    <row r="921" spans="2:3" x14ac:dyDescent="0.3">
      <c r="B921" s="42">
        <v>47</v>
      </c>
      <c r="C921" s="26">
        <v>2530.0100000000002</v>
      </c>
    </row>
    <row r="922" spans="2:3" x14ac:dyDescent="0.3">
      <c r="B922" s="42">
        <v>36</v>
      </c>
      <c r="C922" s="26">
        <v>2530.8000000000002</v>
      </c>
    </row>
    <row r="923" spans="2:3" x14ac:dyDescent="0.3">
      <c r="B923" s="43">
        <v>31</v>
      </c>
      <c r="C923" s="27">
        <v>2533.63</v>
      </c>
    </row>
    <row r="924" spans="2:3" x14ac:dyDescent="0.3">
      <c r="B924" s="43">
        <v>25</v>
      </c>
      <c r="C924" s="27">
        <v>2534.75</v>
      </c>
    </row>
    <row r="925" spans="2:3" x14ac:dyDescent="0.3">
      <c r="B925" s="43">
        <v>25</v>
      </c>
      <c r="C925" s="27">
        <v>2535.75</v>
      </c>
    </row>
    <row r="926" spans="2:3" x14ac:dyDescent="0.3">
      <c r="B926" s="42">
        <v>38</v>
      </c>
      <c r="C926" s="26">
        <v>2537.64</v>
      </c>
    </row>
    <row r="927" spans="2:3" x14ac:dyDescent="0.3">
      <c r="B927" s="43">
        <v>22</v>
      </c>
      <c r="C927" s="27">
        <v>2538.8000000000002</v>
      </c>
    </row>
    <row r="928" spans="2:3" x14ac:dyDescent="0.3">
      <c r="B928" s="43">
        <v>25</v>
      </c>
      <c r="C928" s="27">
        <v>2539.5</v>
      </c>
    </row>
    <row r="929" spans="2:3" x14ac:dyDescent="0.3">
      <c r="B929" s="42">
        <v>32</v>
      </c>
      <c r="C929" s="26">
        <v>2539.84</v>
      </c>
    </row>
    <row r="930" spans="2:3" x14ac:dyDescent="0.3">
      <c r="B930" s="42">
        <v>23</v>
      </c>
      <c r="C930" s="26">
        <v>2539.89</v>
      </c>
    </row>
    <row r="931" spans="2:3" x14ac:dyDescent="0.3">
      <c r="B931" s="42">
        <v>41</v>
      </c>
      <c r="C931" s="26">
        <v>2541.59</v>
      </c>
    </row>
    <row r="932" spans="2:3" x14ac:dyDescent="0.3">
      <c r="B932" s="42">
        <v>41</v>
      </c>
      <c r="C932" s="26">
        <v>2542</v>
      </c>
    </row>
    <row r="933" spans="2:3" x14ac:dyDescent="0.3">
      <c r="B933" s="42">
        <v>36</v>
      </c>
      <c r="C933" s="26">
        <v>2544.12</v>
      </c>
    </row>
    <row r="934" spans="2:3" x14ac:dyDescent="0.3">
      <c r="B934" s="43">
        <v>45</v>
      </c>
      <c r="C934" s="27">
        <v>2544.75</v>
      </c>
    </row>
    <row r="935" spans="2:3" x14ac:dyDescent="0.3">
      <c r="B935" s="42">
        <v>40</v>
      </c>
      <c r="C935" s="26">
        <v>2546.8000000000002</v>
      </c>
    </row>
    <row r="936" spans="2:3" x14ac:dyDescent="0.3">
      <c r="B936" s="42">
        <v>22</v>
      </c>
      <c r="C936" s="26">
        <v>2556.1799999999998</v>
      </c>
    </row>
    <row r="937" spans="2:3" x14ac:dyDescent="0.3">
      <c r="B937" s="43">
        <v>24</v>
      </c>
      <c r="C937" s="27">
        <v>2559.6</v>
      </c>
    </row>
    <row r="938" spans="2:3" x14ac:dyDescent="0.3">
      <c r="B938" s="42">
        <v>30</v>
      </c>
      <c r="C938" s="26">
        <v>2559.6</v>
      </c>
    </row>
    <row r="939" spans="2:3" x14ac:dyDescent="0.3">
      <c r="B939" s="42">
        <v>33</v>
      </c>
      <c r="C939" s="26">
        <v>2560.4699999999998</v>
      </c>
    </row>
    <row r="940" spans="2:3" x14ac:dyDescent="0.3">
      <c r="B940" s="43">
        <v>30</v>
      </c>
      <c r="C940" s="27">
        <v>2562.3000000000002</v>
      </c>
    </row>
    <row r="941" spans="2:3" x14ac:dyDescent="0.3">
      <c r="B941" s="42">
        <v>44</v>
      </c>
      <c r="C941" s="26">
        <v>2567.84</v>
      </c>
    </row>
    <row r="942" spans="2:3" x14ac:dyDescent="0.3">
      <c r="B942" s="42">
        <v>36</v>
      </c>
      <c r="C942" s="26">
        <v>2568.2399999999998</v>
      </c>
    </row>
    <row r="943" spans="2:3" x14ac:dyDescent="0.3">
      <c r="B943" s="42">
        <v>22</v>
      </c>
      <c r="C943" s="26">
        <v>2571.14</v>
      </c>
    </row>
    <row r="944" spans="2:3" x14ac:dyDescent="0.3">
      <c r="B944" s="42">
        <v>29</v>
      </c>
      <c r="C944" s="26">
        <v>2573.46</v>
      </c>
    </row>
    <row r="945" spans="2:3" x14ac:dyDescent="0.3">
      <c r="B945" s="42">
        <v>42</v>
      </c>
      <c r="C945" s="26">
        <v>2574.1799999999998</v>
      </c>
    </row>
    <row r="946" spans="2:3" x14ac:dyDescent="0.3">
      <c r="B946" s="43">
        <v>26</v>
      </c>
      <c r="C946" s="27">
        <v>2575.04</v>
      </c>
    </row>
    <row r="947" spans="2:3" x14ac:dyDescent="0.3">
      <c r="B947" s="42">
        <v>55</v>
      </c>
      <c r="C947" s="26">
        <v>2575.1</v>
      </c>
    </row>
    <row r="948" spans="2:3" x14ac:dyDescent="0.3">
      <c r="B948" s="42">
        <v>64</v>
      </c>
      <c r="C948" s="26">
        <v>2576</v>
      </c>
    </row>
    <row r="949" spans="2:3" x14ac:dyDescent="0.3">
      <c r="B949" s="42">
        <v>44</v>
      </c>
      <c r="C949" s="26">
        <v>2576.1999999999998</v>
      </c>
    </row>
    <row r="950" spans="2:3" x14ac:dyDescent="0.3">
      <c r="B950" s="43">
        <v>32</v>
      </c>
      <c r="C950" s="27">
        <v>2577.6</v>
      </c>
    </row>
    <row r="951" spans="2:3" x14ac:dyDescent="0.3">
      <c r="B951" s="43">
        <v>49</v>
      </c>
      <c r="C951" s="27">
        <v>2579.36</v>
      </c>
    </row>
    <row r="952" spans="2:3" x14ac:dyDescent="0.3">
      <c r="B952" s="43">
        <v>25</v>
      </c>
      <c r="C952" s="27">
        <v>2580.25</v>
      </c>
    </row>
    <row r="953" spans="2:3" x14ac:dyDescent="0.3">
      <c r="B953" s="43">
        <v>37</v>
      </c>
      <c r="C953" s="27">
        <v>2583.34</v>
      </c>
    </row>
    <row r="954" spans="2:3" x14ac:dyDescent="0.3">
      <c r="B954" s="42">
        <v>24</v>
      </c>
      <c r="C954" s="26">
        <v>2583.6</v>
      </c>
    </row>
    <row r="955" spans="2:3" x14ac:dyDescent="0.3">
      <c r="B955" s="42">
        <v>24</v>
      </c>
      <c r="C955" s="26">
        <v>2584.8000000000002</v>
      </c>
    </row>
    <row r="956" spans="2:3" x14ac:dyDescent="0.3">
      <c r="B956" s="42">
        <v>37</v>
      </c>
      <c r="C956" s="26">
        <v>2585.9299999999998</v>
      </c>
    </row>
    <row r="957" spans="2:3" x14ac:dyDescent="0.3">
      <c r="B957" s="42">
        <v>31</v>
      </c>
      <c r="C957" s="26">
        <v>2586.64</v>
      </c>
    </row>
    <row r="958" spans="2:3" x14ac:dyDescent="0.3">
      <c r="B958" s="43">
        <v>32</v>
      </c>
      <c r="C958" s="27">
        <v>2586.88</v>
      </c>
    </row>
    <row r="959" spans="2:3" x14ac:dyDescent="0.3">
      <c r="B959" s="43">
        <v>36</v>
      </c>
      <c r="C959" s="27">
        <v>2588.04</v>
      </c>
    </row>
    <row r="960" spans="2:3" x14ac:dyDescent="0.3">
      <c r="B960" s="42">
        <v>28</v>
      </c>
      <c r="C960" s="26">
        <v>2591.96</v>
      </c>
    </row>
    <row r="961" spans="2:3" x14ac:dyDescent="0.3">
      <c r="B961" s="43">
        <v>26</v>
      </c>
      <c r="C961" s="27">
        <v>2592.7199999999998</v>
      </c>
    </row>
    <row r="962" spans="2:3" x14ac:dyDescent="0.3">
      <c r="B962" s="43">
        <v>23</v>
      </c>
      <c r="C962" s="27">
        <v>2597.39</v>
      </c>
    </row>
    <row r="963" spans="2:3" x14ac:dyDescent="0.3">
      <c r="B963" s="42">
        <v>38</v>
      </c>
      <c r="C963" s="26">
        <v>2598.44</v>
      </c>
    </row>
    <row r="964" spans="2:3" x14ac:dyDescent="0.3">
      <c r="B964" s="43">
        <v>44</v>
      </c>
      <c r="C964" s="27">
        <v>2598.64</v>
      </c>
    </row>
    <row r="965" spans="2:3" x14ac:dyDescent="0.3">
      <c r="B965" s="43">
        <v>38</v>
      </c>
      <c r="C965" s="27">
        <v>2598.8200000000002</v>
      </c>
    </row>
    <row r="966" spans="2:3" x14ac:dyDescent="0.3">
      <c r="B966" s="43">
        <v>39</v>
      </c>
      <c r="C966" s="27">
        <v>2600.13</v>
      </c>
    </row>
    <row r="967" spans="2:3" x14ac:dyDescent="0.3">
      <c r="B967" s="42">
        <v>26</v>
      </c>
      <c r="C967" s="26">
        <v>2600.2600000000002</v>
      </c>
    </row>
    <row r="968" spans="2:3" x14ac:dyDescent="0.3">
      <c r="B968" s="42">
        <v>25</v>
      </c>
      <c r="C968" s="26">
        <v>2602.25</v>
      </c>
    </row>
    <row r="969" spans="2:3" x14ac:dyDescent="0.3">
      <c r="B969" s="43">
        <v>22</v>
      </c>
      <c r="C969" s="27">
        <v>2603.04</v>
      </c>
    </row>
    <row r="970" spans="2:3" x14ac:dyDescent="0.3">
      <c r="B970" s="43">
        <v>40</v>
      </c>
      <c r="C970" s="27">
        <v>2603.1999999999998</v>
      </c>
    </row>
    <row r="971" spans="2:3" x14ac:dyDescent="0.3">
      <c r="B971" s="43">
        <v>25</v>
      </c>
      <c r="C971" s="27">
        <v>2604.25</v>
      </c>
    </row>
    <row r="972" spans="2:3" x14ac:dyDescent="0.3">
      <c r="B972" s="43">
        <v>23</v>
      </c>
      <c r="C972" s="27">
        <v>2604.52</v>
      </c>
    </row>
    <row r="973" spans="2:3" x14ac:dyDescent="0.3">
      <c r="B973" s="43">
        <v>31</v>
      </c>
      <c r="C973" s="27">
        <v>2606.48</v>
      </c>
    </row>
    <row r="974" spans="2:3" x14ac:dyDescent="0.3">
      <c r="B974" s="43">
        <v>32</v>
      </c>
      <c r="C974" s="27">
        <v>2608.96</v>
      </c>
    </row>
    <row r="975" spans="2:3" x14ac:dyDescent="0.3">
      <c r="B975" s="42">
        <v>28</v>
      </c>
      <c r="C975" s="26">
        <v>2609.88</v>
      </c>
    </row>
    <row r="976" spans="2:3" x14ac:dyDescent="0.3">
      <c r="B976" s="43">
        <v>42</v>
      </c>
      <c r="C976" s="27">
        <v>2610.7199999999998</v>
      </c>
    </row>
    <row r="977" spans="2:3" x14ac:dyDescent="0.3">
      <c r="B977" s="43">
        <v>35</v>
      </c>
      <c r="C977" s="27">
        <v>2611</v>
      </c>
    </row>
    <row r="978" spans="2:3" x14ac:dyDescent="0.3">
      <c r="B978" s="42">
        <v>30</v>
      </c>
      <c r="C978" s="26">
        <v>2611.8000000000002</v>
      </c>
    </row>
    <row r="979" spans="2:3" x14ac:dyDescent="0.3">
      <c r="B979" s="43">
        <v>26</v>
      </c>
      <c r="C979" s="27">
        <v>2612.48</v>
      </c>
    </row>
    <row r="980" spans="2:3" x14ac:dyDescent="0.3">
      <c r="B980" s="43">
        <v>34</v>
      </c>
      <c r="C980" s="27">
        <v>2613.92</v>
      </c>
    </row>
    <row r="981" spans="2:3" x14ac:dyDescent="0.3">
      <c r="B981" s="43">
        <v>50</v>
      </c>
      <c r="C981" s="27">
        <v>2616</v>
      </c>
    </row>
    <row r="982" spans="2:3" x14ac:dyDescent="0.3">
      <c r="B982" s="43">
        <v>43</v>
      </c>
      <c r="C982" s="27">
        <v>2616.98</v>
      </c>
    </row>
    <row r="983" spans="2:3" x14ac:dyDescent="0.3">
      <c r="B983" s="43">
        <v>26</v>
      </c>
      <c r="C983" s="27">
        <v>2617.16</v>
      </c>
    </row>
    <row r="984" spans="2:3" x14ac:dyDescent="0.3">
      <c r="B984" s="43">
        <v>41</v>
      </c>
      <c r="C984" s="27">
        <v>2617.85</v>
      </c>
    </row>
    <row r="985" spans="2:3" x14ac:dyDescent="0.3">
      <c r="B985" s="43">
        <v>28</v>
      </c>
      <c r="C985" s="27">
        <v>2620.8000000000002</v>
      </c>
    </row>
    <row r="986" spans="2:3" x14ac:dyDescent="0.3">
      <c r="B986" s="42">
        <v>39</v>
      </c>
      <c r="C986" s="26">
        <v>2620.8000000000002</v>
      </c>
    </row>
    <row r="987" spans="2:3" x14ac:dyDescent="0.3">
      <c r="B987" s="43">
        <v>24</v>
      </c>
      <c r="C987" s="27">
        <v>2622.48</v>
      </c>
    </row>
    <row r="988" spans="2:3" x14ac:dyDescent="0.3">
      <c r="B988" s="43">
        <v>20</v>
      </c>
      <c r="C988" s="27">
        <v>2624</v>
      </c>
    </row>
    <row r="989" spans="2:3" x14ac:dyDescent="0.3">
      <c r="B989" s="42">
        <v>41</v>
      </c>
      <c r="C989" s="26">
        <v>2624</v>
      </c>
    </row>
    <row r="990" spans="2:3" x14ac:dyDescent="0.3">
      <c r="B990" s="43">
        <v>48</v>
      </c>
      <c r="C990" s="27">
        <v>2624.64</v>
      </c>
    </row>
    <row r="991" spans="2:3" x14ac:dyDescent="0.3">
      <c r="B991" s="43">
        <v>31</v>
      </c>
      <c r="C991" s="27">
        <v>2626.01</v>
      </c>
    </row>
    <row r="992" spans="2:3" x14ac:dyDescent="0.3">
      <c r="B992" s="42">
        <v>48</v>
      </c>
      <c r="C992" s="26">
        <v>2626.08</v>
      </c>
    </row>
    <row r="993" spans="2:3" x14ac:dyDescent="0.3">
      <c r="B993" s="43">
        <v>22</v>
      </c>
      <c r="C993" s="27">
        <v>2626.8</v>
      </c>
    </row>
    <row r="994" spans="2:3" x14ac:dyDescent="0.3">
      <c r="B994" s="42">
        <v>36</v>
      </c>
      <c r="C994" s="26">
        <v>2629.44</v>
      </c>
    </row>
    <row r="995" spans="2:3" x14ac:dyDescent="0.3">
      <c r="B995" s="42">
        <v>49</v>
      </c>
      <c r="C995" s="26">
        <v>2632.28</v>
      </c>
    </row>
    <row r="996" spans="2:3" x14ac:dyDescent="0.3">
      <c r="B996" s="42">
        <v>43</v>
      </c>
      <c r="C996" s="26">
        <v>2632.89</v>
      </c>
    </row>
    <row r="997" spans="2:3" x14ac:dyDescent="0.3">
      <c r="B997" s="42">
        <v>30</v>
      </c>
      <c r="C997" s="26">
        <v>2633.4</v>
      </c>
    </row>
    <row r="998" spans="2:3" x14ac:dyDescent="0.3">
      <c r="B998" s="43">
        <v>38</v>
      </c>
      <c r="C998" s="27">
        <v>2633.78</v>
      </c>
    </row>
    <row r="999" spans="2:3" x14ac:dyDescent="0.3">
      <c r="B999" s="43">
        <v>44</v>
      </c>
      <c r="C999" s="27">
        <v>2634.28</v>
      </c>
    </row>
    <row r="1000" spans="2:3" x14ac:dyDescent="0.3">
      <c r="B1000" s="42">
        <v>29</v>
      </c>
      <c r="C1000" s="26">
        <v>2634.94</v>
      </c>
    </row>
    <row r="1001" spans="2:3" x14ac:dyDescent="0.3">
      <c r="B1001" s="43">
        <v>24</v>
      </c>
      <c r="C1001" s="27">
        <v>2634.96</v>
      </c>
    </row>
    <row r="1002" spans="2:3" x14ac:dyDescent="0.3">
      <c r="B1002" s="42">
        <v>26</v>
      </c>
      <c r="C1002" s="26">
        <v>2637.18</v>
      </c>
    </row>
    <row r="1003" spans="2:3" x14ac:dyDescent="0.3">
      <c r="B1003" s="43">
        <v>37</v>
      </c>
      <c r="C1003" s="27">
        <v>2639.58</v>
      </c>
    </row>
    <row r="1004" spans="2:3" x14ac:dyDescent="0.3">
      <c r="B1004" s="42">
        <v>23</v>
      </c>
      <c r="C1004" s="26">
        <v>2642.01</v>
      </c>
    </row>
    <row r="1005" spans="2:3" x14ac:dyDescent="0.3">
      <c r="B1005" s="42">
        <v>34</v>
      </c>
      <c r="C1005" s="26">
        <v>2642.82</v>
      </c>
    </row>
    <row r="1006" spans="2:3" x14ac:dyDescent="0.3">
      <c r="B1006" s="43">
        <v>31</v>
      </c>
      <c r="C1006" s="27">
        <v>2643.99</v>
      </c>
    </row>
    <row r="1007" spans="2:3" x14ac:dyDescent="0.3">
      <c r="B1007" s="43">
        <v>44</v>
      </c>
      <c r="C1007" s="27">
        <v>2647.04</v>
      </c>
    </row>
    <row r="1008" spans="2:3" x14ac:dyDescent="0.3">
      <c r="B1008" s="43">
        <v>36</v>
      </c>
      <c r="C1008" s="27">
        <v>2649.6</v>
      </c>
    </row>
    <row r="1009" spans="2:3" x14ac:dyDescent="0.3">
      <c r="B1009" s="42">
        <v>32</v>
      </c>
      <c r="C1009" s="26">
        <v>2650.56</v>
      </c>
    </row>
    <row r="1010" spans="2:3" x14ac:dyDescent="0.3">
      <c r="B1010" s="42">
        <v>21</v>
      </c>
      <c r="C1010" s="26">
        <v>2650.62</v>
      </c>
    </row>
    <row r="1011" spans="2:3" x14ac:dyDescent="0.3">
      <c r="B1011" s="42">
        <v>20</v>
      </c>
      <c r="C1011" s="26">
        <v>2654.4</v>
      </c>
    </row>
    <row r="1012" spans="2:3" x14ac:dyDescent="0.3">
      <c r="B1012" s="42">
        <v>39</v>
      </c>
      <c r="C1012" s="26">
        <v>2655.12</v>
      </c>
    </row>
    <row r="1013" spans="2:3" x14ac:dyDescent="0.3">
      <c r="B1013" s="43">
        <v>39</v>
      </c>
      <c r="C1013" s="27">
        <v>2656.29</v>
      </c>
    </row>
    <row r="1014" spans="2:3" x14ac:dyDescent="0.3">
      <c r="B1014" s="42">
        <v>26</v>
      </c>
      <c r="C1014" s="26">
        <v>2656.94</v>
      </c>
    </row>
    <row r="1015" spans="2:3" x14ac:dyDescent="0.3">
      <c r="B1015" s="43">
        <v>28</v>
      </c>
      <c r="C1015" s="27">
        <v>2657.76</v>
      </c>
    </row>
    <row r="1016" spans="2:3" x14ac:dyDescent="0.3">
      <c r="B1016" s="43">
        <v>30</v>
      </c>
      <c r="C1016" s="27">
        <v>2658</v>
      </c>
    </row>
    <row r="1017" spans="2:3" x14ac:dyDescent="0.3">
      <c r="B1017" s="42">
        <v>38</v>
      </c>
      <c r="C1017" s="26">
        <v>2658.48</v>
      </c>
    </row>
    <row r="1018" spans="2:3" x14ac:dyDescent="0.3">
      <c r="B1018" s="43">
        <v>27</v>
      </c>
      <c r="C1018" s="27">
        <v>2658.96</v>
      </c>
    </row>
    <row r="1019" spans="2:3" x14ac:dyDescent="0.3">
      <c r="B1019" s="43">
        <v>26</v>
      </c>
      <c r="C1019" s="27">
        <v>2659.54</v>
      </c>
    </row>
    <row r="1020" spans="2:3" x14ac:dyDescent="0.3">
      <c r="B1020" s="43">
        <v>27</v>
      </c>
      <c r="C1020" s="27">
        <v>2668.68</v>
      </c>
    </row>
    <row r="1021" spans="2:3" x14ac:dyDescent="0.3">
      <c r="B1021" s="42">
        <v>40</v>
      </c>
      <c r="C1021" s="26">
        <v>2668.8</v>
      </c>
    </row>
    <row r="1022" spans="2:3" x14ac:dyDescent="0.3">
      <c r="B1022" s="43">
        <v>21</v>
      </c>
      <c r="C1022" s="27">
        <v>2669.1</v>
      </c>
    </row>
    <row r="1023" spans="2:3" x14ac:dyDescent="0.3">
      <c r="B1023" s="42">
        <v>31</v>
      </c>
      <c r="C1023" s="26">
        <v>2670.65</v>
      </c>
    </row>
    <row r="1024" spans="2:3" x14ac:dyDescent="0.3">
      <c r="B1024" s="42">
        <v>28</v>
      </c>
      <c r="C1024" s="26">
        <v>2670.92</v>
      </c>
    </row>
    <row r="1025" spans="2:3" x14ac:dyDescent="0.3">
      <c r="B1025" s="43">
        <v>47</v>
      </c>
      <c r="C1025" s="27">
        <v>2671.95</v>
      </c>
    </row>
    <row r="1026" spans="2:3" x14ac:dyDescent="0.3">
      <c r="B1026" s="43">
        <v>44</v>
      </c>
      <c r="C1026" s="27">
        <v>2673.44</v>
      </c>
    </row>
    <row r="1027" spans="2:3" x14ac:dyDescent="0.3">
      <c r="B1027" s="42">
        <v>43</v>
      </c>
      <c r="C1027" s="26">
        <v>2674.17</v>
      </c>
    </row>
    <row r="1028" spans="2:3" x14ac:dyDescent="0.3">
      <c r="B1028" s="43">
        <v>46</v>
      </c>
      <c r="C1028" s="27">
        <v>2674.9</v>
      </c>
    </row>
    <row r="1029" spans="2:3" x14ac:dyDescent="0.3">
      <c r="B1029" s="42">
        <v>35</v>
      </c>
      <c r="C1029" s="26">
        <v>2675.05</v>
      </c>
    </row>
    <row r="1030" spans="2:3" x14ac:dyDescent="0.3">
      <c r="B1030" s="43">
        <v>23</v>
      </c>
      <c r="C1030" s="27">
        <v>2675.13</v>
      </c>
    </row>
    <row r="1031" spans="2:3" x14ac:dyDescent="0.3">
      <c r="B1031" s="43">
        <v>38</v>
      </c>
      <c r="C1031" s="27">
        <v>2676.72</v>
      </c>
    </row>
    <row r="1032" spans="2:3" x14ac:dyDescent="0.3">
      <c r="B1032" s="42">
        <v>31</v>
      </c>
      <c r="C1032" s="26">
        <v>2678.4</v>
      </c>
    </row>
    <row r="1033" spans="2:3" x14ac:dyDescent="0.3">
      <c r="B1033" s="42">
        <v>35</v>
      </c>
      <c r="C1033" s="26">
        <v>2681.35</v>
      </c>
    </row>
    <row r="1034" spans="2:3" x14ac:dyDescent="0.3">
      <c r="B1034" s="43">
        <v>42</v>
      </c>
      <c r="C1034" s="27">
        <v>2682.96</v>
      </c>
    </row>
    <row r="1035" spans="2:3" x14ac:dyDescent="0.3">
      <c r="B1035" s="43">
        <v>21</v>
      </c>
      <c r="C1035" s="27">
        <v>2684.43</v>
      </c>
    </row>
    <row r="1036" spans="2:3" x14ac:dyDescent="0.3">
      <c r="B1036" s="42">
        <v>27</v>
      </c>
      <c r="C1036" s="26">
        <v>2687.04</v>
      </c>
    </row>
    <row r="1037" spans="2:3" x14ac:dyDescent="0.3">
      <c r="B1037" s="43">
        <v>28</v>
      </c>
      <c r="C1037" s="27">
        <v>2688</v>
      </c>
    </row>
    <row r="1038" spans="2:3" x14ac:dyDescent="0.3">
      <c r="B1038" s="43">
        <v>42</v>
      </c>
      <c r="C1038" s="27">
        <v>2688</v>
      </c>
    </row>
    <row r="1039" spans="2:3" x14ac:dyDescent="0.3">
      <c r="B1039" s="42">
        <v>27</v>
      </c>
      <c r="C1039" s="26">
        <v>2691.09</v>
      </c>
    </row>
    <row r="1040" spans="2:3" x14ac:dyDescent="0.3">
      <c r="B1040" s="42">
        <v>49</v>
      </c>
      <c r="C1040" s="26">
        <v>2692.06</v>
      </c>
    </row>
    <row r="1041" spans="2:3" x14ac:dyDescent="0.3">
      <c r="B1041" s="43">
        <v>37</v>
      </c>
      <c r="C1041" s="27">
        <v>2692.12</v>
      </c>
    </row>
    <row r="1042" spans="2:3" x14ac:dyDescent="0.3">
      <c r="B1042" s="42">
        <v>22</v>
      </c>
      <c r="C1042" s="26">
        <v>2692.8</v>
      </c>
    </row>
    <row r="1043" spans="2:3" x14ac:dyDescent="0.3">
      <c r="B1043" s="43">
        <v>30</v>
      </c>
      <c r="C1043" s="27">
        <v>2694</v>
      </c>
    </row>
    <row r="1044" spans="2:3" x14ac:dyDescent="0.3">
      <c r="B1044" s="43">
        <v>45</v>
      </c>
      <c r="C1044" s="27">
        <v>2694.15</v>
      </c>
    </row>
    <row r="1045" spans="2:3" x14ac:dyDescent="0.3">
      <c r="B1045" s="42">
        <v>42</v>
      </c>
      <c r="C1045" s="26">
        <v>2694.72</v>
      </c>
    </row>
    <row r="1046" spans="2:3" x14ac:dyDescent="0.3">
      <c r="B1046" s="43">
        <v>43</v>
      </c>
      <c r="C1046" s="27">
        <v>2696.96</v>
      </c>
    </row>
    <row r="1047" spans="2:3" x14ac:dyDescent="0.3">
      <c r="B1047" s="42">
        <v>32</v>
      </c>
      <c r="C1047" s="26">
        <v>2697.6</v>
      </c>
    </row>
    <row r="1048" spans="2:3" x14ac:dyDescent="0.3">
      <c r="B1048" s="43">
        <v>50</v>
      </c>
      <c r="C1048" s="27">
        <v>2700</v>
      </c>
    </row>
    <row r="1049" spans="2:3" x14ac:dyDescent="0.3">
      <c r="B1049" s="43">
        <v>32</v>
      </c>
      <c r="C1049" s="27">
        <v>2701.12</v>
      </c>
    </row>
    <row r="1050" spans="2:3" x14ac:dyDescent="0.3">
      <c r="B1050" s="43">
        <v>39</v>
      </c>
      <c r="C1050" s="27">
        <v>2701.92</v>
      </c>
    </row>
    <row r="1051" spans="2:3" x14ac:dyDescent="0.3">
      <c r="B1051" s="42">
        <v>23</v>
      </c>
      <c r="C1051" s="26">
        <v>2702.04</v>
      </c>
    </row>
    <row r="1052" spans="2:3" x14ac:dyDescent="0.3">
      <c r="B1052" s="42">
        <v>44</v>
      </c>
      <c r="C1052" s="26">
        <v>2702.04</v>
      </c>
    </row>
    <row r="1053" spans="2:3" x14ac:dyDescent="0.3">
      <c r="B1053" s="43">
        <v>23</v>
      </c>
      <c r="C1053" s="27">
        <v>2706.41</v>
      </c>
    </row>
    <row r="1054" spans="2:3" x14ac:dyDescent="0.3">
      <c r="B1054" s="43">
        <v>26</v>
      </c>
      <c r="C1054" s="27">
        <v>2708.42</v>
      </c>
    </row>
    <row r="1055" spans="2:3" x14ac:dyDescent="0.3">
      <c r="B1055" s="42">
        <v>20</v>
      </c>
      <c r="C1055" s="26">
        <v>2711.2</v>
      </c>
    </row>
    <row r="1056" spans="2:3" x14ac:dyDescent="0.3">
      <c r="B1056" s="42">
        <v>49</v>
      </c>
      <c r="C1056" s="26">
        <v>2711.66</v>
      </c>
    </row>
    <row r="1057" spans="2:3" x14ac:dyDescent="0.3">
      <c r="B1057" s="42">
        <v>31</v>
      </c>
      <c r="C1057" s="26">
        <v>2711.88</v>
      </c>
    </row>
    <row r="1058" spans="2:3" x14ac:dyDescent="0.3">
      <c r="B1058" s="43">
        <v>48</v>
      </c>
      <c r="C1058" s="27">
        <v>2714.4</v>
      </c>
    </row>
    <row r="1059" spans="2:3" x14ac:dyDescent="0.3">
      <c r="B1059" s="42">
        <v>48</v>
      </c>
      <c r="C1059" s="26">
        <v>2718.72</v>
      </c>
    </row>
    <row r="1060" spans="2:3" x14ac:dyDescent="0.3">
      <c r="B1060" s="43">
        <v>36</v>
      </c>
      <c r="C1060" s="27">
        <v>2719.8</v>
      </c>
    </row>
    <row r="1061" spans="2:3" x14ac:dyDescent="0.3">
      <c r="B1061" s="42">
        <v>33</v>
      </c>
      <c r="C1061" s="26">
        <v>2725.47</v>
      </c>
    </row>
    <row r="1062" spans="2:3" x14ac:dyDescent="0.3">
      <c r="B1062" s="43">
        <v>31</v>
      </c>
      <c r="C1062" s="27">
        <v>2728</v>
      </c>
    </row>
    <row r="1063" spans="2:3" x14ac:dyDescent="0.3">
      <c r="B1063" s="42">
        <v>23</v>
      </c>
      <c r="C1063" s="26">
        <v>2728.03</v>
      </c>
    </row>
    <row r="1064" spans="2:3" x14ac:dyDescent="0.3">
      <c r="B1064" s="42">
        <v>20</v>
      </c>
      <c r="C1064" s="26">
        <v>2730</v>
      </c>
    </row>
    <row r="1065" spans="2:3" x14ac:dyDescent="0.3">
      <c r="B1065" s="42">
        <v>35</v>
      </c>
      <c r="C1065" s="26">
        <v>2730</v>
      </c>
    </row>
    <row r="1066" spans="2:3" x14ac:dyDescent="0.3">
      <c r="B1066" s="42">
        <v>29</v>
      </c>
      <c r="C1066" s="26">
        <v>2730.06</v>
      </c>
    </row>
    <row r="1067" spans="2:3" x14ac:dyDescent="0.3">
      <c r="B1067" s="42">
        <v>20</v>
      </c>
      <c r="C1067" s="26">
        <v>2731.8</v>
      </c>
    </row>
    <row r="1068" spans="2:3" x14ac:dyDescent="0.3">
      <c r="B1068" s="42">
        <v>39</v>
      </c>
      <c r="C1068" s="26">
        <v>2733.12</v>
      </c>
    </row>
    <row r="1069" spans="2:3" x14ac:dyDescent="0.3">
      <c r="B1069" s="42">
        <v>44</v>
      </c>
      <c r="C1069" s="26">
        <v>2736.36</v>
      </c>
    </row>
    <row r="1070" spans="2:3" x14ac:dyDescent="0.3">
      <c r="B1070" s="42">
        <v>31</v>
      </c>
      <c r="C1070" s="26">
        <v>2738.54</v>
      </c>
    </row>
    <row r="1071" spans="2:3" x14ac:dyDescent="0.3">
      <c r="B1071" s="42">
        <v>32</v>
      </c>
      <c r="C1071" s="26">
        <v>2743.04</v>
      </c>
    </row>
    <row r="1072" spans="2:3" x14ac:dyDescent="0.3">
      <c r="B1072" s="43">
        <v>31</v>
      </c>
      <c r="C1072" s="27">
        <v>2747.53</v>
      </c>
    </row>
    <row r="1073" spans="2:3" x14ac:dyDescent="0.3">
      <c r="B1073" s="42">
        <v>44</v>
      </c>
      <c r="C1073" s="26">
        <v>2747.8</v>
      </c>
    </row>
    <row r="1074" spans="2:3" x14ac:dyDescent="0.3">
      <c r="B1074" s="43">
        <v>34</v>
      </c>
      <c r="C1074" s="27">
        <v>2748.56</v>
      </c>
    </row>
    <row r="1075" spans="2:3" x14ac:dyDescent="0.3">
      <c r="B1075" s="42">
        <v>20</v>
      </c>
      <c r="C1075" s="26">
        <v>2752.6</v>
      </c>
    </row>
    <row r="1076" spans="2:3" x14ac:dyDescent="0.3">
      <c r="B1076" s="43">
        <v>26</v>
      </c>
      <c r="C1076" s="27">
        <v>2754.7</v>
      </c>
    </row>
    <row r="1077" spans="2:3" x14ac:dyDescent="0.3">
      <c r="B1077" s="43">
        <v>40</v>
      </c>
      <c r="C1077" s="27">
        <v>2756.8</v>
      </c>
    </row>
    <row r="1078" spans="2:3" x14ac:dyDescent="0.3">
      <c r="B1078" s="43">
        <v>49</v>
      </c>
      <c r="C1078" s="27">
        <v>2758.7</v>
      </c>
    </row>
    <row r="1079" spans="2:3" x14ac:dyDescent="0.3">
      <c r="B1079" s="42">
        <v>31</v>
      </c>
      <c r="C1079" s="26">
        <v>2759.31</v>
      </c>
    </row>
    <row r="1080" spans="2:3" x14ac:dyDescent="0.3">
      <c r="B1080" s="42">
        <v>25</v>
      </c>
      <c r="C1080" s="26">
        <v>2759.75</v>
      </c>
    </row>
    <row r="1081" spans="2:3" x14ac:dyDescent="0.3">
      <c r="B1081" s="42">
        <v>37</v>
      </c>
      <c r="C1081" s="26">
        <v>2760.94</v>
      </c>
    </row>
    <row r="1082" spans="2:3" x14ac:dyDescent="0.3">
      <c r="B1082" s="42">
        <v>29</v>
      </c>
      <c r="C1082" s="26">
        <v>2761.96</v>
      </c>
    </row>
    <row r="1083" spans="2:3" x14ac:dyDescent="0.3">
      <c r="B1083" s="42">
        <v>27</v>
      </c>
      <c r="C1083" s="26">
        <v>2762.1</v>
      </c>
    </row>
    <row r="1084" spans="2:3" x14ac:dyDescent="0.3">
      <c r="B1084" s="42">
        <v>28</v>
      </c>
      <c r="C1084" s="26">
        <v>2762.2</v>
      </c>
    </row>
    <row r="1085" spans="2:3" x14ac:dyDescent="0.3">
      <c r="B1085" s="43">
        <v>28</v>
      </c>
      <c r="C1085" s="27">
        <v>2762.2</v>
      </c>
    </row>
    <row r="1086" spans="2:3" x14ac:dyDescent="0.3">
      <c r="B1086" s="43">
        <v>19</v>
      </c>
      <c r="C1086" s="27">
        <v>2764.88</v>
      </c>
    </row>
    <row r="1087" spans="2:3" x14ac:dyDescent="0.3">
      <c r="B1087" s="43">
        <v>34</v>
      </c>
      <c r="C1087" s="27">
        <v>2765.9</v>
      </c>
    </row>
    <row r="1088" spans="2:3" x14ac:dyDescent="0.3">
      <c r="B1088" s="43">
        <v>23</v>
      </c>
      <c r="C1088" s="27">
        <v>2769.89</v>
      </c>
    </row>
    <row r="1089" spans="2:3" x14ac:dyDescent="0.3">
      <c r="B1089" s="43">
        <v>31</v>
      </c>
      <c r="C1089" s="27">
        <v>2770.78</v>
      </c>
    </row>
    <row r="1090" spans="2:3" x14ac:dyDescent="0.3">
      <c r="B1090" s="43">
        <v>46</v>
      </c>
      <c r="C1090" s="27">
        <v>2773.8</v>
      </c>
    </row>
    <row r="1091" spans="2:3" x14ac:dyDescent="0.3">
      <c r="B1091" s="42">
        <v>34</v>
      </c>
      <c r="C1091" s="26">
        <v>2775.08</v>
      </c>
    </row>
    <row r="1092" spans="2:3" x14ac:dyDescent="0.3">
      <c r="B1092" s="42">
        <v>25</v>
      </c>
      <c r="C1092" s="26">
        <v>2779.5</v>
      </c>
    </row>
    <row r="1093" spans="2:3" x14ac:dyDescent="0.3">
      <c r="B1093" s="42">
        <v>22</v>
      </c>
      <c r="C1093" s="26">
        <v>2780.58</v>
      </c>
    </row>
    <row r="1094" spans="2:3" x14ac:dyDescent="0.3">
      <c r="B1094" s="42">
        <v>43</v>
      </c>
      <c r="C1094" s="26">
        <v>2780.81</v>
      </c>
    </row>
    <row r="1095" spans="2:3" x14ac:dyDescent="0.3">
      <c r="B1095" s="42">
        <v>21</v>
      </c>
      <c r="C1095" s="26">
        <v>2781.66</v>
      </c>
    </row>
    <row r="1096" spans="2:3" x14ac:dyDescent="0.3">
      <c r="B1096" s="43">
        <v>45</v>
      </c>
      <c r="C1096" s="27">
        <v>2783.25</v>
      </c>
    </row>
    <row r="1097" spans="2:3" x14ac:dyDescent="0.3">
      <c r="B1097" s="42">
        <v>22</v>
      </c>
      <c r="C1097" s="26">
        <v>2784.76</v>
      </c>
    </row>
    <row r="1098" spans="2:3" x14ac:dyDescent="0.3">
      <c r="B1098" s="42">
        <v>38</v>
      </c>
      <c r="C1098" s="26">
        <v>2789.96</v>
      </c>
    </row>
    <row r="1099" spans="2:3" x14ac:dyDescent="0.3">
      <c r="B1099" s="43">
        <v>27</v>
      </c>
      <c r="C1099" s="27">
        <v>2790.45</v>
      </c>
    </row>
    <row r="1100" spans="2:3" x14ac:dyDescent="0.3">
      <c r="B1100" s="43">
        <v>36</v>
      </c>
      <c r="C1100" s="27">
        <v>2792.52</v>
      </c>
    </row>
    <row r="1101" spans="2:3" x14ac:dyDescent="0.3">
      <c r="B1101" s="42">
        <v>25</v>
      </c>
      <c r="C1101" s="26">
        <v>2793</v>
      </c>
    </row>
    <row r="1102" spans="2:3" x14ac:dyDescent="0.3">
      <c r="B1102" s="43">
        <v>43</v>
      </c>
      <c r="C1102" s="27">
        <v>2793.71</v>
      </c>
    </row>
    <row r="1103" spans="2:3" x14ac:dyDescent="0.3">
      <c r="B1103" s="42">
        <v>29</v>
      </c>
      <c r="C1103" s="26">
        <v>2793.86</v>
      </c>
    </row>
    <row r="1104" spans="2:3" x14ac:dyDescent="0.3">
      <c r="B1104" s="42">
        <v>39</v>
      </c>
      <c r="C1104" s="26">
        <v>2795.13</v>
      </c>
    </row>
    <row r="1105" spans="2:3" x14ac:dyDescent="0.3">
      <c r="B1105" s="43">
        <v>34</v>
      </c>
      <c r="C1105" s="27">
        <v>2795.14</v>
      </c>
    </row>
    <row r="1106" spans="2:3" x14ac:dyDescent="0.3">
      <c r="B1106" s="43">
        <v>31</v>
      </c>
      <c r="C1106" s="27">
        <v>2795.27</v>
      </c>
    </row>
    <row r="1107" spans="2:3" x14ac:dyDescent="0.3">
      <c r="B1107" s="42">
        <v>43</v>
      </c>
      <c r="C1107" s="26">
        <v>2795.86</v>
      </c>
    </row>
    <row r="1108" spans="2:3" x14ac:dyDescent="0.3">
      <c r="B1108" s="42">
        <v>27</v>
      </c>
      <c r="C1108" s="26">
        <v>2796.12</v>
      </c>
    </row>
    <row r="1109" spans="2:3" x14ac:dyDescent="0.3">
      <c r="B1109" s="42">
        <v>33</v>
      </c>
      <c r="C1109" s="26">
        <v>2797.41</v>
      </c>
    </row>
    <row r="1110" spans="2:3" x14ac:dyDescent="0.3">
      <c r="B1110" s="43">
        <v>41</v>
      </c>
      <c r="C1110" s="27">
        <v>2797.84</v>
      </c>
    </row>
    <row r="1111" spans="2:3" x14ac:dyDescent="0.3">
      <c r="B1111" s="43">
        <v>49</v>
      </c>
      <c r="C1111" s="27">
        <v>2797.9</v>
      </c>
    </row>
    <row r="1112" spans="2:3" x14ac:dyDescent="0.3">
      <c r="B1112" s="43">
        <v>24</v>
      </c>
      <c r="C1112" s="27">
        <v>2800.08</v>
      </c>
    </row>
    <row r="1113" spans="2:3" x14ac:dyDescent="0.3">
      <c r="B1113" s="42">
        <v>46</v>
      </c>
      <c r="C1113" s="26">
        <v>2801.4</v>
      </c>
    </row>
    <row r="1114" spans="2:3" x14ac:dyDescent="0.3">
      <c r="B1114" s="42">
        <v>23</v>
      </c>
      <c r="C1114" s="26">
        <v>2802.09</v>
      </c>
    </row>
    <row r="1115" spans="2:3" x14ac:dyDescent="0.3">
      <c r="B1115" s="43">
        <v>32</v>
      </c>
      <c r="C1115" s="27">
        <v>2803.2</v>
      </c>
    </row>
    <row r="1116" spans="2:3" x14ac:dyDescent="0.3">
      <c r="B1116" s="42">
        <v>32</v>
      </c>
      <c r="C1116" s="26">
        <v>2803.2</v>
      </c>
    </row>
    <row r="1117" spans="2:3" x14ac:dyDescent="0.3">
      <c r="B1117" s="42">
        <v>26</v>
      </c>
      <c r="C1117" s="26">
        <v>2804.36</v>
      </c>
    </row>
    <row r="1118" spans="2:3" x14ac:dyDescent="0.3">
      <c r="B1118" s="42">
        <v>25</v>
      </c>
      <c r="C1118" s="26">
        <v>2804.75</v>
      </c>
    </row>
    <row r="1119" spans="2:3" x14ac:dyDescent="0.3">
      <c r="B1119" s="43">
        <v>39</v>
      </c>
      <c r="C1119" s="27">
        <v>2807.22</v>
      </c>
    </row>
    <row r="1120" spans="2:3" x14ac:dyDescent="0.3">
      <c r="B1120" s="42">
        <v>23</v>
      </c>
      <c r="C1120" s="26">
        <v>2807.61</v>
      </c>
    </row>
    <row r="1121" spans="2:3" x14ac:dyDescent="0.3">
      <c r="B1121" s="42">
        <v>27</v>
      </c>
      <c r="C1121" s="26">
        <v>2810.7</v>
      </c>
    </row>
    <row r="1122" spans="2:3" x14ac:dyDescent="0.3">
      <c r="B1122" s="42">
        <v>23</v>
      </c>
      <c r="C1122" s="26">
        <v>2810.83</v>
      </c>
    </row>
    <row r="1123" spans="2:3" x14ac:dyDescent="0.3">
      <c r="B1123" s="43">
        <v>24</v>
      </c>
      <c r="C1123" s="27">
        <v>2812.8</v>
      </c>
    </row>
    <row r="1124" spans="2:3" x14ac:dyDescent="0.3">
      <c r="B1124" s="42">
        <v>46</v>
      </c>
      <c r="C1124" s="26">
        <v>2814.28</v>
      </c>
    </row>
    <row r="1125" spans="2:3" x14ac:dyDescent="0.3">
      <c r="B1125" s="42">
        <v>38</v>
      </c>
      <c r="C1125" s="26">
        <v>2816.18</v>
      </c>
    </row>
    <row r="1126" spans="2:3" x14ac:dyDescent="0.3">
      <c r="B1126" s="43">
        <v>22</v>
      </c>
      <c r="C1126" s="27">
        <v>2816.44</v>
      </c>
    </row>
    <row r="1127" spans="2:3" x14ac:dyDescent="0.3">
      <c r="B1127" s="43">
        <v>33</v>
      </c>
      <c r="C1127" s="27">
        <v>2817.87</v>
      </c>
    </row>
    <row r="1128" spans="2:3" x14ac:dyDescent="0.3">
      <c r="B1128" s="42">
        <v>25</v>
      </c>
      <c r="C1128" s="26">
        <v>2818</v>
      </c>
    </row>
    <row r="1129" spans="2:3" x14ac:dyDescent="0.3">
      <c r="B1129" s="42">
        <v>33</v>
      </c>
      <c r="C1129" s="26">
        <v>2818.53</v>
      </c>
    </row>
    <row r="1130" spans="2:3" x14ac:dyDescent="0.3">
      <c r="B1130" s="42">
        <v>24</v>
      </c>
      <c r="C1130" s="26">
        <v>2819.28</v>
      </c>
    </row>
    <row r="1131" spans="2:3" x14ac:dyDescent="0.3">
      <c r="B1131" s="42">
        <v>42</v>
      </c>
      <c r="C1131" s="26">
        <v>2819.88</v>
      </c>
    </row>
    <row r="1132" spans="2:3" x14ac:dyDescent="0.3">
      <c r="B1132" s="43">
        <v>34</v>
      </c>
      <c r="C1132" s="27">
        <v>2821.66</v>
      </c>
    </row>
    <row r="1133" spans="2:3" x14ac:dyDescent="0.3">
      <c r="B1133" s="43">
        <v>20</v>
      </c>
      <c r="C1133" s="27">
        <v>2824.8</v>
      </c>
    </row>
    <row r="1134" spans="2:3" x14ac:dyDescent="0.3">
      <c r="B1134" s="43">
        <v>31</v>
      </c>
      <c r="C1134" s="27">
        <v>2826.27</v>
      </c>
    </row>
    <row r="1135" spans="2:3" x14ac:dyDescent="0.3">
      <c r="B1135" s="42">
        <v>48</v>
      </c>
      <c r="C1135" s="26">
        <v>2828.16</v>
      </c>
    </row>
    <row r="1136" spans="2:3" x14ac:dyDescent="0.3">
      <c r="B1136" s="42">
        <v>26</v>
      </c>
      <c r="C1136" s="26">
        <v>2829.58</v>
      </c>
    </row>
    <row r="1137" spans="2:3" x14ac:dyDescent="0.3">
      <c r="B1137" s="42">
        <v>35</v>
      </c>
      <c r="C1137" s="26">
        <v>2830.45</v>
      </c>
    </row>
    <row r="1138" spans="2:3" x14ac:dyDescent="0.3">
      <c r="B1138" s="43">
        <v>31</v>
      </c>
      <c r="C1138" s="27">
        <v>2831.54</v>
      </c>
    </row>
    <row r="1139" spans="2:3" x14ac:dyDescent="0.3">
      <c r="B1139" s="42">
        <v>25</v>
      </c>
      <c r="C1139" s="26">
        <v>2832</v>
      </c>
    </row>
    <row r="1140" spans="2:3" x14ac:dyDescent="0.3">
      <c r="B1140" s="43">
        <v>30</v>
      </c>
      <c r="C1140" s="27">
        <v>2832</v>
      </c>
    </row>
    <row r="1141" spans="2:3" x14ac:dyDescent="0.3">
      <c r="B1141" s="43">
        <v>35</v>
      </c>
      <c r="C1141" s="27">
        <v>2834.65</v>
      </c>
    </row>
    <row r="1142" spans="2:3" x14ac:dyDescent="0.3">
      <c r="B1142" s="42">
        <v>38</v>
      </c>
      <c r="C1142" s="26">
        <v>2837.46</v>
      </c>
    </row>
    <row r="1143" spans="2:3" x14ac:dyDescent="0.3">
      <c r="B1143" s="43">
        <v>29</v>
      </c>
      <c r="C1143" s="27">
        <v>2838.81</v>
      </c>
    </row>
    <row r="1144" spans="2:3" x14ac:dyDescent="0.3">
      <c r="B1144" s="42">
        <v>33</v>
      </c>
      <c r="C1144" s="26">
        <v>2839.32</v>
      </c>
    </row>
    <row r="1145" spans="2:3" x14ac:dyDescent="0.3">
      <c r="B1145" s="42">
        <v>40</v>
      </c>
      <c r="C1145" s="26">
        <v>2840</v>
      </c>
    </row>
    <row r="1146" spans="2:3" x14ac:dyDescent="0.3">
      <c r="B1146" s="42">
        <v>41</v>
      </c>
      <c r="C1146" s="26">
        <v>2840.48</v>
      </c>
    </row>
    <row r="1147" spans="2:3" x14ac:dyDescent="0.3">
      <c r="B1147" s="43">
        <v>33</v>
      </c>
      <c r="C1147" s="27">
        <v>2843.61</v>
      </c>
    </row>
    <row r="1148" spans="2:3" x14ac:dyDescent="0.3">
      <c r="B1148" s="42">
        <v>27</v>
      </c>
      <c r="C1148" s="26">
        <v>2843.91</v>
      </c>
    </row>
    <row r="1149" spans="2:3" x14ac:dyDescent="0.3">
      <c r="B1149" s="42">
        <v>21</v>
      </c>
      <c r="C1149" s="26">
        <v>2844.87</v>
      </c>
    </row>
    <row r="1150" spans="2:3" x14ac:dyDescent="0.3">
      <c r="B1150" s="43">
        <v>25</v>
      </c>
      <c r="C1150" s="27">
        <v>2845.75</v>
      </c>
    </row>
    <row r="1151" spans="2:3" x14ac:dyDescent="0.3">
      <c r="B1151" s="42">
        <v>43</v>
      </c>
      <c r="C1151" s="26">
        <v>2846.17</v>
      </c>
    </row>
    <row r="1152" spans="2:3" x14ac:dyDescent="0.3">
      <c r="B1152" s="43">
        <v>41</v>
      </c>
      <c r="C1152" s="27">
        <v>2846.63</v>
      </c>
    </row>
    <row r="1153" spans="2:3" x14ac:dyDescent="0.3">
      <c r="B1153" s="43">
        <v>39</v>
      </c>
      <c r="C1153" s="27">
        <v>2847</v>
      </c>
    </row>
    <row r="1154" spans="2:3" x14ac:dyDescent="0.3">
      <c r="B1154" s="43">
        <v>33</v>
      </c>
      <c r="C1154" s="27">
        <v>2848.23</v>
      </c>
    </row>
    <row r="1155" spans="2:3" x14ac:dyDescent="0.3">
      <c r="B1155" s="42">
        <v>34</v>
      </c>
      <c r="C1155" s="26">
        <v>2848.86</v>
      </c>
    </row>
    <row r="1156" spans="2:3" x14ac:dyDescent="0.3">
      <c r="B1156" s="42">
        <v>49</v>
      </c>
      <c r="C1156" s="26">
        <v>2850.82</v>
      </c>
    </row>
    <row r="1157" spans="2:3" x14ac:dyDescent="0.3">
      <c r="B1157" s="42">
        <v>27</v>
      </c>
      <c r="C1157" s="26">
        <v>2851.2</v>
      </c>
    </row>
    <row r="1158" spans="2:3" x14ac:dyDescent="0.3">
      <c r="B1158" s="42">
        <v>46</v>
      </c>
      <c r="C1158" s="26">
        <v>2851.54</v>
      </c>
    </row>
    <row r="1159" spans="2:3" x14ac:dyDescent="0.3">
      <c r="B1159" s="42">
        <v>46</v>
      </c>
      <c r="C1159" s="26">
        <v>2851.54</v>
      </c>
    </row>
    <row r="1160" spans="2:3" x14ac:dyDescent="0.3">
      <c r="B1160" s="43">
        <v>32</v>
      </c>
      <c r="C1160" s="27">
        <v>2851.84</v>
      </c>
    </row>
    <row r="1161" spans="2:3" x14ac:dyDescent="0.3">
      <c r="B1161" s="43">
        <v>22</v>
      </c>
      <c r="C1161" s="27">
        <v>2852.08</v>
      </c>
    </row>
    <row r="1162" spans="2:3" x14ac:dyDescent="0.3">
      <c r="B1162" s="42">
        <v>25</v>
      </c>
      <c r="C1162" s="26">
        <v>2854.75</v>
      </c>
    </row>
    <row r="1163" spans="2:3" x14ac:dyDescent="0.3">
      <c r="B1163" s="43">
        <v>21</v>
      </c>
      <c r="C1163" s="27">
        <v>2856</v>
      </c>
    </row>
    <row r="1164" spans="2:3" x14ac:dyDescent="0.3">
      <c r="B1164" s="42">
        <v>46</v>
      </c>
      <c r="C1164" s="26">
        <v>2856.14</v>
      </c>
    </row>
    <row r="1165" spans="2:3" x14ac:dyDescent="0.3">
      <c r="B1165" s="43">
        <v>26</v>
      </c>
      <c r="C1165" s="27">
        <v>2856.88</v>
      </c>
    </row>
    <row r="1166" spans="2:3" x14ac:dyDescent="0.3">
      <c r="B1166" s="43">
        <v>28</v>
      </c>
      <c r="C1166" s="27">
        <v>2860.76</v>
      </c>
    </row>
    <row r="1167" spans="2:3" x14ac:dyDescent="0.3">
      <c r="B1167" s="43">
        <v>32</v>
      </c>
      <c r="C1167" s="27">
        <v>2862.72</v>
      </c>
    </row>
    <row r="1168" spans="2:3" x14ac:dyDescent="0.3">
      <c r="B1168" s="43">
        <v>37</v>
      </c>
      <c r="C1168" s="27">
        <v>2864.17</v>
      </c>
    </row>
    <row r="1169" spans="2:3" x14ac:dyDescent="0.3">
      <c r="B1169" s="43">
        <v>32</v>
      </c>
      <c r="C1169" s="27">
        <v>2864.32</v>
      </c>
    </row>
    <row r="1170" spans="2:3" x14ac:dyDescent="0.3">
      <c r="B1170" s="42">
        <v>30</v>
      </c>
      <c r="C1170" s="26">
        <v>2864.4</v>
      </c>
    </row>
    <row r="1171" spans="2:3" x14ac:dyDescent="0.3">
      <c r="B1171" s="43">
        <v>23</v>
      </c>
      <c r="C1171" s="27">
        <v>2866.26</v>
      </c>
    </row>
    <row r="1172" spans="2:3" x14ac:dyDescent="0.3">
      <c r="B1172" s="43">
        <v>45</v>
      </c>
      <c r="C1172" s="27">
        <v>2866.95</v>
      </c>
    </row>
    <row r="1173" spans="2:3" x14ac:dyDescent="0.3">
      <c r="B1173" s="42">
        <v>30</v>
      </c>
      <c r="C1173" s="26">
        <v>2871</v>
      </c>
    </row>
    <row r="1174" spans="2:3" x14ac:dyDescent="0.3">
      <c r="B1174" s="43">
        <v>25</v>
      </c>
      <c r="C1174" s="27">
        <v>2872.25</v>
      </c>
    </row>
    <row r="1175" spans="2:3" x14ac:dyDescent="0.3">
      <c r="B1175" s="42">
        <v>25</v>
      </c>
      <c r="C1175" s="26">
        <v>2873</v>
      </c>
    </row>
    <row r="1176" spans="2:3" x14ac:dyDescent="0.3">
      <c r="B1176" s="42">
        <v>45</v>
      </c>
      <c r="C1176" s="26">
        <v>2875.95</v>
      </c>
    </row>
    <row r="1177" spans="2:3" x14ac:dyDescent="0.3">
      <c r="B1177" s="43">
        <v>25</v>
      </c>
      <c r="C1177" s="27">
        <v>2876.75</v>
      </c>
    </row>
    <row r="1178" spans="2:3" x14ac:dyDescent="0.3">
      <c r="B1178" s="43">
        <v>20</v>
      </c>
      <c r="C1178" s="27">
        <v>2878.8</v>
      </c>
    </row>
    <row r="1179" spans="2:3" x14ac:dyDescent="0.3">
      <c r="B1179" s="42">
        <v>48</v>
      </c>
      <c r="C1179" s="26">
        <v>2880.48</v>
      </c>
    </row>
    <row r="1180" spans="2:3" x14ac:dyDescent="0.3">
      <c r="B1180" s="43">
        <v>28</v>
      </c>
      <c r="C1180" s="27">
        <v>2881.76</v>
      </c>
    </row>
    <row r="1181" spans="2:3" x14ac:dyDescent="0.3">
      <c r="B1181" s="43">
        <v>41</v>
      </c>
      <c r="C1181" s="27">
        <v>2883.53</v>
      </c>
    </row>
    <row r="1182" spans="2:3" x14ac:dyDescent="0.3">
      <c r="B1182" s="42">
        <v>32</v>
      </c>
      <c r="C1182" s="26">
        <v>2884.8</v>
      </c>
    </row>
    <row r="1183" spans="2:3" x14ac:dyDescent="0.3">
      <c r="B1183" s="43">
        <v>35</v>
      </c>
      <c r="C1183" s="27">
        <v>2885.05</v>
      </c>
    </row>
    <row r="1184" spans="2:3" x14ac:dyDescent="0.3">
      <c r="B1184" s="43">
        <v>29</v>
      </c>
      <c r="C1184" s="27">
        <v>2891.01</v>
      </c>
    </row>
    <row r="1185" spans="2:3" x14ac:dyDescent="0.3">
      <c r="B1185" s="42">
        <v>50</v>
      </c>
      <c r="C1185" s="26">
        <v>2893</v>
      </c>
    </row>
    <row r="1186" spans="2:3" x14ac:dyDescent="0.3">
      <c r="B1186" s="43">
        <v>55</v>
      </c>
      <c r="C1186" s="27">
        <v>2896.3</v>
      </c>
    </row>
    <row r="1187" spans="2:3" x14ac:dyDescent="0.3">
      <c r="B1187" s="43">
        <v>41</v>
      </c>
      <c r="C1187" s="27">
        <v>2896.65</v>
      </c>
    </row>
    <row r="1188" spans="2:3" x14ac:dyDescent="0.3">
      <c r="B1188" s="43">
        <v>41</v>
      </c>
      <c r="C1188" s="27">
        <v>2897.47</v>
      </c>
    </row>
    <row r="1189" spans="2:3" x14ac:dyDescent="0.3">
      <c r="B1189" s="43">
        <v>22</v>
      </c>
      <c r="C1189" s="27">
        <v>2904.44</v>
      </c>
    </row>
    <row r="1190" spans="2:3" x14ac:dyDescent="0.3">
      <c r="B1190" s="42">
        <v>26</v>
      </c>
      <c r="C1190" s="26">
        <v>2904.72</v>
      </c>
    </row>
    <row r="1191" spans="2:3" x14ac:dyDescent="0.3">
      <c r="B1191" s="43">
        <v>37</v>
      </c>
      <c r="C1191" s="27">
        <v>2905.98</v>
      </c>
    </row>
    <row r="1192" spans="2:3" x14ac:dyDescent="0.3">
      <c r="B1192" s="43">
        <v>23</v>
      </c>
      <c r="C1192" s="27">
        <v>2906.97</v>
      </c>
    </row>
    <row r="1193" spans="2:3" x14ac:dyDescent="0.3">
      <c r="B1193" s="42">
        <v>45</v>
      </c>
      <c r="C1193" s="26">
        <v>2908.35</v>
      </c>
    </row>
    <row r="1194" spans="2:3" x14ac:dyDescent="0.3">
      <c r="B1194" s="43">
        <v>42</v>
      </c>
      <c r="C1194" s="27">
        <v>2909.34</v>
      </c>
    </row>
    <row r="1195" spans="2:3" x14ac:dyDescent="0.3">
      <c r="B1195" s="42">
        <v>20</v>
      </c>
      <c r="C1195" s="26">
        <v>2910.4</v>
      </c>
    </row>
    <row r="1196" spans="2:3" x14ac:dyDescent="0.3">
      <c r="B1196" s="43">
        <v>45</v>
      </c>
      <c r="C1196" s="27">
        <v>2913.3</v>
      </c>
    </row>
    <row r="1197" spans="2:3" x14ac:dyDescent="0.3">
      <c r="B1197" s="42">
        <v>47</v>
      </c>
      <c r="C1197" s="26">
        <v>2913.53</v>
      </c>
    </row>
    <row r="1198" spans="2:3" x14ac:dyDescent="0.3">
      <c r="B1198" s="42">
        <v>43</v>
      </c>
      <c r="C1198" s="26">
        <v>2914.11</v>
      </c>
    </row>
    <row r="1199" spans="2:3" x14ac:dyDescent="0.3">
      <c r="B1199" s="42">
        <v>36</v>
      </c>
      <c r="C1199" s="26">
        <v>2914.2</v>
      </c>
    </row>
    <row r="1200" spans="2:3" x14ac:dyDescent="0.3">
      <c r="B1200" s="42">
        <v>29</v>
      </c>
      <c r="C1200" s="26">
        <v>2915.66</v>
      </c>
    </row>
    <row r="1201" spans="2:3" x14ac:dyDescent="0.3">
      <c r="B1201" s="43">
        <v>35</v>
      </c>
      <c r="C1201" s="27">
        <v>2916.2</v>
      </c>
    </row>
    <row r="1202" spans="2:3" x14ac:dyDescent="0.3">
      <c r="B1202" s="43">
        <v>44</v>
      </c>
      <c r="C1202" s="27">
        <v>2916.76</v>
      </c>
    </row>
    <row r="1203" spans="2:3" x14ac:dyDescent="0.3">
      <c r="B1203" s="42">
        <v>34</v>
      </c>
      <c r="C1203" s="26">
        <v>2919.58</v>
      </c>
    </row>
    <row r="1204" spans="2:3" x14ac:dyDescent="0.3">
      <c r="B1204" s="42">
        <v>32</v>
      </c>
      <c r="C1204" s="26">
        <v>2921.28</v>
      </c>
    </row>
    <row r="1205" spans="2:3" x14ac:dyDescent="0.3">
      <c r="B1205" s="43">
        <v>26</v>
      </c>
      <c r="C1205" s="27">
        <v>2921.62</v>
      </c>
    </row>
    <row r="1206" spans="2:3" x14ac:dyDescent="0.3">
      <c r="B1206" s="42">
        <v>30</v>
      </c>
      <c r="C1206" s="26">
        <v>2921.7</v>
      </c>
    </row>
    <row r="1207" spans="2:3" x14ac:dyDescent="0.3">
      <c r="B1207" s="42">
        <v>29</v>
      </c>
      <c r="C1207" s="26">
        <v>2923.2</v>
      </c>
    </row>
    <row r="1208" spans="2:3" x14ac:dyDescent="0.3">
      <c r="B1208" s="42">
        <v>28</v>
      </c>
      <c r="C1208" s="26">
        <v>2924.32</v>
      </c>
    </row>
    <row r="1209" spans="2:3" x14ac:dyDescent="0.3">
      <c r="B1209" s="43">
        <v>44</v>
      </c>
      <c r="C1209" s="27">
        <v>2924.68</v>
      </c>
    </row>
    <row r="1210" spans="2:3" x14ac:dyDescent="0.3">
      <c r="B1210" s="43">
        <v>21</v>
      </c>
      <c r="C1210" s="27">
        <v>2925.09</v>
      </c>
    </row>
    <row r="1211" spans="2:3" x14ac:dyDescent="0.3">
      <c r="B1211" s="43">
        <v>32</v>
      </c>
      <c r="C1211" s="27">
        <v>2925.76</v>
      </c>
    </row>
    <row r="1212" spans="2:3" x14ac:dyDescent="0.3">
      <c r="B1212" s="42">
        <v>22</v>
      </c>
      <c r="C1212" s="26">
        <v>2928.42</v>
      </c>
    </row>
    <row r="1213" spans="2:3" x14ac:dyDescent="0.3">
      <c r="B1213" s="43">
        <v>41</v>
      </c>
      <c r="C1213" s="27">
        <v>2930.27</v>
      </c>
    </row>
    <row r="1214" spans="2:3" x14ac:dyDescent="0.3">
      <c r="B1214" s="42">
        <v>31</v>
      </c>
      <c r="C1214" s="26">
        <v>2931.98</v>
      </c>
    </row>
    <row r="1215" spans="2:3" x14ac:dyDescent="0.3">
      <c r="B1215" s="42">
        <v>24</v>
      </c>
      <c r="C1215" s="26">
        <v>2932.08</v>
      </c>
    </row>
    <row r="1216" spans="2:3" x14ac:dyDescent="0.3">
      <c r="B1216" s="43">
        <v>47</v>
      </c>
      <c r="C1216" s="27">
        <v>2935.15</v>
      </c>
    </row>
    <row r="1217" spans="2:3" x14ac:dyDescent="0.3">
      <c r="B1217" s="42">
        <v>47</v>
      </c>
      <c r="C1217" s="26">
        <v>2935.15</v>
      </c>
    </row>
    <row r="1218" spans="2:3" x14ac:dyDescent="0.3">
      <c r="B1218" s="43">
        <v>20</v>
      </c>
      <c r="C1218" s="27">
        <v>2936.8</v>
      </c>
    </row>
    <row r="1219" spans="2:3" x14ac:dyDescent="0.3">
      <c r="B1219" s="43">
        <v>25</v>
      </c>
      <c r="C1219" s="27">
        <v>2938.5</v>
      </c>
    </row>
    <row r="1220" spans="2:3" x14ac:dyDescent="0.3">
      <c r="B1220" s="43">
        <v>29</v>
      </c>
      <c r="C1220" s="27">
        <v>2940.02</v>
      </c>
    </row>
    <row r="1221" spans="2:3" x14ac:dyDescent="0.3">
      <c r="B1221" s="42">
        <v>21</v>
      </c>
      <c r="C1221" s="26">
        <v>2941.89</v>
      </c>
    </row>
    <row r="1222" spans="2:3" x14ac:dyDescent="0.3">
      <c r="B1222" s="43">
        <v>32</v>
      </c>
      <c r="C1222" s="27">
        <v>2944</v>
      </c>
    </row>
    <row r="1223" spans="2:3" x14ac:dyDescent="0.3">
      <c r="B1223" s="42">
        <v>48</v>
      </c>
      <c r="C1223" s="26">
        <v>2948.16</v>
      </c>
    </row>
    <row r="1224" spans="2:3" x14ac:dyDescent="0.3">
      <c r="B1224" s="42">
        <v>48</v>
      </c>
      <c r="C1224" s="26">
        <v>2949.12</v>
      </c>
    </row>
    <row r="1225" spans="2:3" x14ac:dyDescent="0.3">
      <c r="B1225" s="43">
        <v>25</v>
      </c>
      <c r="C1225" s="27">
        <v>2953.75</v>
      </c>
    </row>
    <row r="1226" spans="2:3" x14ac:dyDescent="0.3">
      <c r="B1226" s="42">
        <v>42</v>
      </c>
      <c r="C1226" s="26">
        <v>2953.86</v>
      </c>
    </row>
    <row r="1227" spans="2:3" x14ac:dyDescent="0.3">
      <c r="B1227" s="43">
        <v>43</v>
      </c>
      <c r="C1227" s="27">
        <v>2954.53</v>
      </c>
    </row>
    <row r="1228" spans="2:3" x14ac:dyDescent="0.3">
      <c r="B1228" s="43">
        <v>29</v>
      </c>
      <c r="C1228" s="27">
        <v>2954.81</v>
      </c>
    </row>
    <row r="1229" spans="2:3" x14ac:dyDescent="0.3">
      <c r="B1229" s="43">
        <v>31</v>
      </c>
      <c r="C1229" s="27">
        <v>2955.54</v>
      </c>
    </row>
    <row r="1230" spans="2:3" x14ac:dyDescent="0.3">
      <c r="B1230" s="43">
        <v>44</v>
      </c>
      <c r="C1230" s="27">
        <v>2956.8</v>
      </c>
    </row>
    <row r="1231" spans="2:3" x14ac:dyDescent="0.3">
      <c r="B1231" s="43">
        <v>26</v>
      </c>
      <c r="C1231" s="27">
        <v>2969.46</v>
      </c>
    </row>
    <row r="1232" spans="2:3" x14ac:dyDescent="0.3">
      <c r="B1232" s="42">
        <v>28</v>
      </c>
      <c r="C1232" s="26">
        <v>2969.96</v>
      </c>
    </row>
    <row r="1233" spans="2:3" x14ac:dyDescent="0.3">
      <c r="B1233" s="43">
        <v>47</v>
      </c>
      <c r="C1233" s="27">
        <v>2971.34</v>
      </c>
    </row>
    <row r="1234" spans="2:3" x14ac:dyDescent="0.3">
      <c r="B1234" s="43">
        <v>37</v>
      </c>
      <c r="C1234" s="27">
        <v>2972.58</v>
      </c>
    </row>
    <row r="1235" spans="2:3" x14ac:dyDescent="0.3">
      <c r="B1235" s="43">
        <v>30</v>
      </c>
      <c r="C1235" s="27">
        <v>2973.9</v>
      </c>
    </row>
    <row r="1236" spans="2:3" x14ac:dyDescent="0.3">
      <c r="B1236" s="42">
        <v>26</v>
      </c>
      <c r="C1236" s="26">
        <v>2979.08</v>
      </c>
    </row>
    <row r="1237" spans="2:3" x14ac:dyDescent="0.3">
      <c r="B1237" s="42">
        <v>28</v>
      </c>
      <c r="C1237" s="26">
        <v>2980.6</v>
      </c>
    </row>
    <row r="1238" spans="2:3" x14ac:dyDescent="0.3">
      <c r="B1238" s="42">
        <v>31</v>
      </c>
      <c r="C1238" s="26">
        <v>2983.44</v>
      </c>
    </row>
    <row r="1239" spans="2:3" x14ac:dyDescent="0.3">
      <c r="B1239" s="42">
        <v>24</v>
      </c>
      <c r="C1239" s="26">
        <v>2984.88</v>
      </c>
    </row>
    <row r="1240" spans="2:3" x14ac:dyDescent="0.3">
      <c r="B1240" s="43">
        <v>36</v>
      </c>
      <c r="C1240" s="27">
        <v>2985.84</v>
      </c>
    </row>
    <row r="1241" spans="2:3" x14ac:dyDescent="0.3">
      <c r="B1241" s="43">
        <v>30</v>
      </c>
      <c r="C1241" s="27">
        <v>2986.5</v>
      </c>
    </row>
    <row r="1242" spans="2:3" x14ac:dyDescent="0.3">
      <c r="B1242" s="43">
        <v>39</v>
      </c>
      <c r="C1242" s="27">
        <v>2990.13</v>
      </c>
    </row>
    <row r="1243" spans="2:3" x14ac:dyDescent="0.3">
      <c r="B1243" s="43">
        <v>32</v>
      </c>
      <c r="C1243" s="27">
        <v>2991.68</v>
      </c>
    </row>
    <row r="1244" spans="2:3" x14ac:dyDescent="0.3">
      <c r="B1244" s="42">
        <v>25</v>
      </c>
      <c r="C1244" s="26">
        <v>2992</v>
      </c>
    </row>
    <row r="1245" spans="2:3" x14ac:dyDescent="0.3">
      <c r="B1245" s="43">
        <v>50</v>
      </c>
      <c r="C1245" s="27">
        <v>2993.5</v>
      </c>
    </row>
    <row r="1246" spans="2:3" x14ac:dyDescent="0.3">
      <c r="B1246" s="42">
        <v>33</v>
      </c>
      <c r="C1246" s="26">
        <v>2994.75</v>
      </c>
    </row>
    <row r="1247" spans="2:3" x14ac:dyDescent="0.3">
      <c r="B1247" s="42">
        <v>48</v>
      </c>
      <c r="C1247" s="26">
        <v>2997.6</v>
      </c>
    </row>
    <row r="1248" spans="2:3" x14ac:dyDescent="0.3">
      <c r="B1248" s="43">
        <v>41</v>
      </c>
      <c r="C1248" s="27">
        <v>2999.97</v>
      </c>
    </row>
    <row r="1249" spans="2:3" x14ac:dyDescent="0.3">
      <c r="B1249" s="43">
        <v>40</v>
      </c>
      <c r="C1249" s="27">
        <v>3002.4</v>
      </c>
    </row>
    <row r="1250" spans="2:3" x14ac:dyDescent="0.3">
      <c r="B1250" s="42">
        <v>28</v>
      </c>
      <c r="C1250" s="26">
        <v>3003</v>
      </c>
    </row>
    <row r="1251" spans="2:3" x14ac:dyDescent="0.3">
      <c r="B1251" s="42">
        <v>50</v>
      </c>
      <c r="C1251" s="26">
        <v>3003</v>
      </c>
    </row>
    <row r="1252" spans="2:3" x14ac:dyDescent="0.3">
      <c r="B1252" s="43">
        <v>41</v>
      </c>
      <c r="C1252" s="27">
        <v>3006.12</v>
      </c>
    </row>
    <row r="1253" spans="2:3" x14ac:dyDescent="0.3">
      <c r="B1253" s="43">
        <v>29</v>
      </c>
      <c r="C1253" s="27">
        <v>3006.43</v>
      </c>
    </row>
    <row r="1254" spans="2:3" x14ac:dyDescent="0.3">
      <c r="B1254" s="42">
        <v>23</v>
      </c>
      <c r="C1254" s="26">
        <v>3009.09</v>
      </c>
    </row>
    <row r="1255" spans="2:3" x14ac:dyDescent="0.3">
      <c r="B1255" s="43">
        <v>33</v>
      </c>
      <c r="C1255" s="27">
        <v>3011.91</v>
      </c>
    </row>
    <row r="1256" spans="2:3" x14ac:dyDescent="0.3">
      <c r="B1256" s="43">
        <v>31</v>
      </c>
      <c r="C1256" s="27">
        <v>3012.27</v>
      </c>
    </row>
    <row r="1257" spans="2:3" x14ac:dyDescent="0.3">
      <c r="B1257" s="43">
        <v>29</v>
      </c>
      <c r="C1257" s="27">
        <v>3013.97</v>
      </c>
    </row>
    <row r="1258" spans="2:3" x14ac:dyDescent="0.3">
      <c r="B1258" s="42">
        <v>32</v>
      </c>
      <c r="C1258" s="26">
        <v>3018.88</v>
      </c>
    </row>
    <row r="1259" spans="2:3" x14ac:dyDescent="0.3">
      <c r="B1259" s="42">
        <v>30</v>
      </c>
      <c r="C1259" s="26">
        <v>3021</v>
      </c>
    </row>
    <row r="1260" spans="2:3" x14ac:dyDescent="0.3">
      <c r="B1260" s="42">
        <v>44</v>
      </c>
      <c r="C1260" s="26">
        <v>3021.48</v>
      </c>
    </row>
    <row r="1261" spans="2:3" x14ac:dyDescent="0.3">
      <c r="B1261" s="43">
        <v>30</v>
      </c>
      <c r="C1261" s="27">
        <v>3023.1</v>
      </c>
    </row>
    <row r="1262" spans="2:3" x14ac:dyDescent="0.3">
      <c r="B1262" s="42">
        <v>50</v>
      </c>
      <c r="C1262" s="26">
        <v>3024.5</v>
      </c>
    </row>
    <row r="1263" spans="2:3" x14ac:dyDescent="0.3">
      <c r="B1263" s="42">
        <v>43</v>
      </c>
      <c r="C1263" s="26">
        <v>3025.05</v>
      </c>
    </row>
    <row r="1264" spans="2:3" x14ac:dyDescent="0.3">
      <c r="B1264" s="42">
        <v>38</v>
      </c>
      <c r="C1264" s="26">
        <v>3027.84</v>
      </c>
    </row>
    <row r="1265" spans="2:3" x14ac:dyDescent="0.3">
      <c r="B1265" s="43">
        <v>28</v>
      </c>
      <c r="C1265" s="27">
        <v>3029.04</v>
      </c>
    </row>
    <row r="1266" spans="2:3" x14ac:dyDescent="0.3">
      <c r="B1266" s="42">
        <v>37</v>
      </c>
      <c r="C1266" s="26">
        <v>3029.19</v>
      </c>
    </row>
    <row r="1267" spans="2:3" x14ac:dyDescent="0.3">
      <c r="B1267" s="42">
        <v>32</v>
      </c>
      <c r="C1267" s="26">
        <v>3033.28</v>
      </c>
    </row>
    <row r="1268" spans="2:3" x14ac:dyDescent="0.3">
      <c r="B1268" s="42">
        <v>36</v>
      </c>
      <c r="C1268" s="26">
        <v>3035.88</v>
      </c>
    </row>
    <row r="1269" spans="2:3" x14ac:dyDescent="0.3">
      <c r="B1269" s="42">
        <v>46</v>
      </c>
      <c r="C1269" s="26">
        <v>3036</v>
      </c>
    </row>
    <row r="1270" spans="2:3" x14ac:dyDescent="0.3">
      <c r="B1270" s="43">
        <v>21</v>
      </c>
      <c r="C1270" s="27">
        <v>3036.6</v>
      </c>
    </row>
    <row r="1271" spans="2:3" x14ac:dyDescent="0.3">
      <c r="B1271" s="43">
        <v>46</v>
      </c>
      <c r="C1271" s="27">
        <v>3037.84</v>
      </c>
    </row>
    <row r="1272" spans="2:3" x14ac:dyDescent="0.3">
      <c r="B1272" s="42">
        <v>47</v>
      </c>
      <c r="C1272" s="26">
        <v>3039.96</v>
      </c>
    </row>
    <row r="1273" spans="2:3" x14ac:dyDescent="0.3">
      <c r="B1273" s="42">
        <v>49</v>
      </c>
      <c r="C1273" s="26">
        <v>3042.41</v>
      </c>
    </row>
    <row r="1274" spans="2:3" x14ac:dyDescent="0.3">
      <c r="B1274" s="43">
        <v>43</v>
      </c>
      <c r="C1274" s="27">
        <v>3042.68</v>
      </c>
    </row>
    <row r="1275" spans="2:3" x14ac:dyDescent="0.3">
      <c r="B1275" s="42">
        <v>44</v>
      </c>
      <c r="C1275" s="26">
        <v>3043.04</v>
      </c>
    </row>
    <row r="1276" spans="2:3" x14ac:dyDescent="0.3">
      <c r="B1276" s="43">
        <v>21</v>
      </c>
      <c r="C1276" s="27">
        <v>3047.73</v>
      </c>
    </row>
    <row r="1277" spans="2:3" x14ac:dyDescent="0.3">
      <c r="B1277" s="42">
        <v>42</v>
      </c>
      <c r="C1277" s="26">
        <v>3051.3</v>
      </c>
    </row>
    <row r="1278" spans="2:3" x14ac:dyDescent="0.3">
      <c r="B1278" s="42">
        <v>47</v>
      </c>
      <c r="C1278" s="26">
        <v>3051.71</v>
      </c>
    </row>
    <row r="1279" spans="2:3" x14ac:dyDescent="0.3">
      <c r="B1279" s="43">
        <v>23</v>
      </c>
      <c r="C1279" s="27">
        <v>3052.33</v>
      </c>
    </row>
    <row r="1280" spans="2:3" x14ac:dyDescent="0.3">
      <c r="B1280" s="43">
        <v>48</v>
      </c>
      <c r="C1280" s="27">
        <v>3053.28</v>
      </c>
    </row>
    <row r="1281" spans="2:3" x14ac:dyDescent="0.3">
      <c r="B1281" s="43">
        <v>30</v>
      </c>
      <c r="C1281" s="27">
        <v>3053.7</v>
      </c>
    </row>
    <row r="1282" spans="2:3" x14ac:dyDescent="0.3">
      <c r="B1282" s="42">
        <v>26</v>
      </c>
      <c r="C1282" s="26">
        <v>3054.48</v>
      </c>
    </row>
    <row r="1283" spans="2:3" x14ac:dyDescent="0.3">
      <c r="B1283" s="42">
        <v>29</v>
      </c>
      <c r="C1283" s="26">
        <v>3054.57</v>
      </c>
    </row>
    <row r="1284" spans="2:3" x14ac:dyDescent="0.3">
      <c r="B1284" s="42">
        <v>50</v>
      </c>
      <c r="C1284" s="26">
        <v>3061</v>
      </c>
    </row>
    <row r="1285" spans="2:3" x14ac:dyDescent="0.3">
      <c r="B1285" s="42">
        <v>42</v>
      </c>
      <c r="C1285" s="26">
        <v>3064.32</v>
      </c>
    </row>
    <row r="1286" spans="2:3" x14ac:dyDescent="0.3">
      <c r="B1286" s="43">
        <v>55</v>
      </c>
      <c r="C1286" s="27">
        <v>3064.6</v>
      </c>
    </row>
    <row r="1287" spans="2:3" x14ac:dyDescent="0.3">
      <c r="B1287" s="43">
        <v>22</v>
      </c>
      <c r="C1287" s="27">
        <v>3065.04</v>
      </c>
    </row>
    <row r="1288" spans="2:3" x14ac:dyDescent="0.3">
      <c r="B1288" s="42">
        <v>34</v>
      </c>
      <c r="C1288" s="26">
        <v>3065.78</v>
      </c>
    </row>
    <row r="1289" spans="2:3" x14ac:dyDescent="0.3">
      <c r="B1289" s="43">
        <v>35</v>
      </c>
      <c r="C1289" s="27">
        <v>3066.7</v>
      </c>
    </row>
    <row r="1290" spans="2:3" x14ac:dyDescent="0.3">
      <c r="B1290" s="43">
        <v>27</v>
      </c>
      <c r="C1290" s="27">
        <v>3068.55</v>
      </c>
    </row>
    <row r="1291" spans="2:3" x14ac:dyDescent="0.3">
      <c r="B1291" s="43">
        <v>31</v>
      </c>
      <c r="C1291" s="27">
        <v>3068.69</v>
      </c>
    </row>
    <row r="1292" spans="2:3" x14ac:dyDescent="0.3">
      <c r="B1292" s="42">
        <v>36</v>
      </c>
      <c r="C1292" s="26">
        <v>3069</v>
      </c>
    </row>
    <row r="1293" spans="2:3" x14ac:dyDescent="0.3">
      <c r="B1293" s="42">
        <v>32</v>
      </c>
      <c r="C1293" s="26">
        <v>3070.4</v>
      </c>
    </row>
    <row r="1294" spans="2:3" x14ac:dyDescent="0.3">
      <c r="B1294" s="42">
        <v>29</v>
      </c>
      <c r="C1294" s="26">
        <v>3070.52</v>
      </c>
    </row>
    <row r="1295" spans="2:3" x14ac:dyDescent="0.3">
      <c r="B1295" s="43">
        <v>22</v>
      </c>
      <c r="C1295" s="27">
        <v>3070.54</v>
      </c>
    </row>
    <row r="1296" spans="2:3" x14ac:dyDescent="0.3">
      <c r="B1296" s="42">
        <v>44</v>
      </c>
      <c r="C1296" s="26">
        <v>3072.96</v>
      </c>
    </row>
    <row r="1297" spans="2:3" x14ac:dyDescent="0.3">
      <c r="B1297" s="42">
        <v>34</v>
      </c>
      <c r="C1297" s="26">
        <v>3073.26</v>
      </c>
    </row>
    <row r="1298" spans="2:3" x14ac:dyDescent="0.3">
      <c r="B1298" s="42">
        <v>26</v>
      </c>
      <c r="C1298" s="26">
        <v>3073.72</v>
      </c>
    </row>
    <row r="1299" spans="2:3" x14ac:dyDescent="0.3">
      <c r="B1299" s="43">
        <v>39</v>
      </c>
      <c r="C1299" s="27">
        <v>3077.88</v>
      </c>
    </row>
    <row r="1300" spans="2:3" x14ac:dyDescent="0.3">
      <c r="B1300" s="43">
        <v>25</v>
      </c>
      <c r="C1300" s="27">
        <v>3078.5</v>
      </c>
    </row>
    <row r="1301" spans="2:3" x14ac:dyDescent="0.3">
      <c r="B1301" s="42">
        <v>36</v>
      </c>
      <c r="C1301" s="26">
        <v>3079.44</v>
      </c>
    </row>
    <row r="1302" spans="2:3" x14ac:dyDescent="0.3">
      <c r="B1302" s="42">
        <v>47</v>
      </c>
      <c r="C1302" s="26">
        <v>3079.44</v>
      </c>
    </row>
    <row r="1303" spans="2:3" x14ac:dyDescent="0.3">
      <c r="B1303" s="42">
        <v>36</v>
      </c>
      <c r="C1303" s="26">
        <v>3081.24</v>
      </c>
    </row>
    <row r="1304" spans="2:3" x14ac:dyDescent="0.3">
      <c r="B1304" s="43">
        <v>29</v>
      </c>
      <c r="C1304" s="27">
        <v>3087.05</v>
      </c>
    </row>
    <row r="1305" spans="2:3" x14ac:dyDescent="0.3">
      <c r="B1305" s="42">
        <v>45</v>
      </c>
      <c r="C1305" s="26">
        <v>3090.15</v>
      </c>
    </row>
    <row r="1306" spans="2:3" x14ac:dyDescent="0.3">
      <c r="B1306" s="42">
        <v>47</v>
      </c>
      <c r="C1306" s="26">
        <v>3091.19</v>
      </c>
    </row>
    <row r="1307" spans="2:3" x14ac:dyDescent="0.3">
      <c r="B1307" s="43">
        <v>38</v>
      </c>
      <c r="C1307" s="27">
        <v>3091.68</v>
      </c>
    </row>
    <row r="1308" spans="2:3" x14ac:dyDescent="0.3">
      <c r="B1308" s="42">
        <v>47</v>
      </c>
      <c r="C1308" s="26">
        <v>3092.6</v>
      </c>
    </row>
    <row r="1309" spans="2:3" x14ac:dyDescent="0.3">
      <c r="B1309" s="42">
        <v>30</v>
      </c>
      <c r="C1309" s="26">
        <v>3095.4</v>
      </c>
    </row>
    <row r="1310" spans="2:3" x14ac:dyDescent="0.3">
      <c r="B1310" s="42">
        <v>36</v>
      </c>
      <c r="C1310" s="26">
        <v>3097.44</v>
      </c>
    </row>
    <row r="1311" spans="2:3" x14ac:dyDescent="0.3">
      <c r="B1311" s="42">
        <v>30</v>
      </c>
      <c r="C1311" s="26">
        <v>3098.7</v>
      </c>
    </row>
    <row r="1312" spans="2:3" x14ac:dyDescent="0.3">
      <c r="B1312" s="43">
        <v>33</v>
      </c>
      <c r="C1312" s="27">
        <v>3098.7</v>
      </c>
    </row>
    <row r="1313" spans="2:3" x14ac:dyDescent="0.3">
      <c r="B1313" s="43">
        <v>24</v>
      </c>
      <c r="C1313" s="27">
        <v>3100.32</v>
      </c>
    </row>
    <row r="1314" spans="2:3" x14ac:dyDescent="0.3">
      <c r="B1314" s="43">
        <v>37</v>
      </c>
      <c r="C1314" s="27">
        <v>3102.08</v>
      </c>
    </row>
    <row r="1315" spans="2:3" x14ac:dyDescent="0.3">
      <c r="B1315" s="43">
        <v>32</v>
      </c>
      <c r="C1315" s="27">
        <v>3104</v>
      </c>
    </row>
    <row r="1316" spans="2:3" x14ac:dyDescent="0.3">
      <c r="B1316" s="42">
        <v>49</v>
      </c>
      <c r="C1316" s="26">
        <v>3105.62</v>
      </c>
    </row>
    <row r="1317" spans="2:3" x14ac:dyDescent="0.3">
      <c r="B1317" s="43">
        <v>35</v>
      </c>
      <c r="C1317" s="27">
        <v>3106.25</v>
      </c>
    </row>
    <row r="1318" spans="2:3" x14ac:dyDescent="0.3">
      <c r="B1318" s="43">
        <v>28</v>
      </c>
      <c r="C1318" s="27">
        <v>3106.88</v>
      </c>
    </row>
    <row r="1319" spans="2:3" x14ac:dyDescent="0.3">
      <c r="B1319" s="42">
        <v>33</v>
      </c>
      <c r="C1319" s="26">
        <v>3107.61</v>
      </c>
    </row>
    <row r="1320" spans="2:3" x14ac:dyDescent="0.3">
      <c r="B1320" s="42">
        <v>43</v>
      </c>
      <c r="C1320" s="26">
        <v>3112.34</v>
      </c>
    </row>
    <row r="1321" spans="2:3" x14ac:dyDescent="0.3">
      <c r="B1321" s="42">
        <v>27</v>
      </c>
      <c r="C1321" s="26">
        <v>3113.64</v>
      </c>
    </row>
    <row r="1322" spans="2:3" x14ac:dyDescent="0.3">
      <c r="B1322" s="42">
        <v>20</v>
      </c>
      <c r="C1322" s="26">
        <v>3114.4</v>
      </c>
    </row>
    <row r="1323" spans="2:3" x14ac:dyDescent="0.3">
      <c r="B1323" s="43">
        <v>23</v>
      </c>
      <c r="C1323" s="27">
        <v>3114.89</v>
      </c>
    </row>
    <row r="1324" spans="2:3" x14ac:dyDescent="0.3">
      <c r="B1324" s="42">
        <v>31</v>
      </c>
      <c r="C1324" s="26">
        <v>3116.43</v>
      </c>
    </row>
    <row r="1325" spans="2:3" x14ac:dyDescent="0.3">
      <c r="B1325" s="43">
        <v>43</v>
      </c>
      <c r="C1325" s="27">
        <v>3127.82</v>
      </c>
    </row>
    <row r="1326" spans="2:3" x14ac:dyDescent="0.3">
      <c r="B1326" s="43">
        <v>28</v>
      </c>
      <c r="C1326" s="27">
        <v>3127.88</v>
      </c>
    </row>
    <row r="1327" spans="2:3" x14ac:dyDescent="0.3">
      <c r="B1327" s="42">
        <v>49</v>
      </c>
      <c r="C1327" s="26">
        <v>3128.65</v>
      </c>
    </row>
    <row r="1328" spans="2:3" x14ac:dyDescent="0.3">
      <c r="B1328" s="42">
        <v>38</v>
      </c>
      <c r="C1328" s="26">
        <v>3128.92</v>
      </c>
    </row>
    <row r="1329" spans="2:3" x14ac:dyDescent="0.3">
      <c r="B1329" s="42">
        <v>38</v>
      </c>
      <c r="C1329" s="26">
        <v>3130.82</v>
      </c>
    </row>
    <row r="1330" spans="2:3" x14ac:dyDescent="0.3">
      <c r="B1330" s="42">
        <v>38</v>
      </c>
      <c r="C1330" s="26">
        <v>3131.2</v>
      </c>
    </row>
    <row r="1331" spans="2:3" x14ac:dyDescent="0.3">
      <c r="B1331" s="42">
        <v>42</v>
      </c>
      <c r="C1331" s="26">
        <v>3131.94</v>
      </c>
    </row>
    <row r="1332" spans="2:3" x14ac:dyDescent="0.3">
      <c r="B1332" s="43">
        <v>21</v>
      </c>
      <c r="C1332" s="27">
        <v>3135.93</v>
      </c>
    </row>
    <row r="1333" spans="2:3" x14ac:dyDescent="0.3">
      <c r="B1333" s="43">
        <v>37</v>
      </c>
      <c r="C1333" s="27">
        <v>3138.34</v>
      </c>
    </row>
    <row r="1334" spans="2:3" x14ac:dyDescent="0.3">
      <c r="B1334" s="43">
        <v>31</v>
      </c>
      <c r="C1334" s="27">
        <v>3139.99</v>
      </c>
    </row>
    <row r="1335" spans="2:3" x14ac:dyDescent="0.3">
      <c r="B1335" s="43">
        <v>23</v>
      </c>
      <c r="C1335" s="27">
        <v>3141.57</v>
      </c>
    </row>
    <row r="1336" spans="2:3" x14ac:dyDescent="0.3">
      <c r="B1336" s="43">
        <v>21</v>
      </c>
      <c r="C1336" s="27">
        <v>3141.6</v>
      </c>
    </row>
    <row r="1337" spans="2:3" x14ac:dyDescent="0.3">
      <c r="B1337" s="42">
        <v>26</v>
      </c>
      <c r="C1337" s="26">
        <v>3142.36</v>
      </c>
    </row>
    <row r="1338" spans="2:3" x14ac:dyDescent="0.3">
      <c r="B1338" s="42">
        <v>36</v>
      </c>
      <c r="C1338" s="26">
        <v>3144.96</v>
      </c>
    </row>
    <row r="1339" spans="2:3" x14ac:dyDescent="0.3">
      <c r="B1339" s="42">
        <v>35</v>
      </c>
      <c r="C1339" s="26">
        <v>3146.5</v>
      </c>
    </row>
    <row r="1340" spans="2:3" x14ac:dyDescent="0.3">
      <c r="B1340" s="43">
        <v>30</v>
      </c>
      <c r="C1340" s="27">
        <v>3148.2</v>
      </c>
    </row>
    <row r="1341" spans="2:3" x14ac:dyDescent="0.3">
      <c r="B1341" s="43">
        <v>28</v>
      </c>
      <c r="C1341" s="27">
        <v>3148.88</v>
      </c>
    </row>
    <row r="1342" spans="2:3" x14ac:dyDescent="0.3">
      <c r="B1342" s="43">
        <v>36</v>
      </c>
      <c r="C1342" s="27">
        <v>3153.6</v>
      </c>
    </row>
    <row r="1343" spans="2:3" x14ac:dyDescent="0.3">
      <c r="B1343" s="43">
        <v>28</v>
      </c>
      <c r="C1343" s="27">
        <v>3155.04</v>
      </c>
    </row>
    <row r="1344" spans="2:3" x14ac:dyDescent="0.3">
      <c r="B1344" s="43">
        <v>38</v>
      </c>
      <c r="C1344" s="27">
        <v>3155.14</v>
      </c>
    </row>
    <row r="1345" spans="2:3" x14ac:dyDescent="0.3">
      <c r="B1345" s="42">
        <v>27</v>
      </c>
      <c r="C1345" s="26">
        <v>3155.49</v>
      </c>
    </row>
    <row r="1346" spans="2:3" x14ac:dyDescent="0.3">
      <c r="B1346" s="42">
        <v>47</v>
      </c>
      <c r="C1346" s="26">
        <v>3155.58</v>
      </c>
    </row>
    <row r="1347" spans="2:3" x14ac:dyDescent="0.3">
      <c r="B1347" s="43">
        <v>32</v>
      </c>
      <c r="C1347" s="27">
        <v>3156.16</v>
      </c>
    </row>
    <row r="1348" spans="2:3" x14ac:dyDescent="0.3">
      <c r="B1348" s="42">
        <v>26</v>
      </c>
      <c r="C1348" s="26">
        <v>3157.44</v>
      </c>
    </row>
    <row r="1349" spans="2:3" x14ac:dyDescent="0.3">
      <c r="B1349" s="42">
        <v>25</v>
      </c>
      <c r="C1349" s="26">
        <v>3159.75</v>
      </c>
    </row>
    <row r="1350" spans="2:3" x14ac:dyDescent="0.3">
      <c r="B1350" s="42">
        <v>34</v>
      </c>
      <c r="C1350" s="26">
        <v>3159.96</v>
      </c>
    </row>
    <row r="1351" spans="2:3" x14ac:dyDescent="0.3">
      <c r="B1351" s="42">
        <v>25</v>
      </c>
      <c r="C1351" s="26">
        <v>3160.25</v>
      </c>
    </row>
    <row r="1352" spans="2:3" x14ac:dyDescent="0.3">
      <c r="B1352" s="42">
        <v>22</v>
      </c>
      <c r="C1352" s="26">
        <v>3160.74</v>
      </c>
    </row>
    <row r="1353" spans="2:3" x14ac:dyDescent="0.3">
      <c r="B1353" s="43">
        <v>35</v>
      </c>
      <c r="C1353" s="27">
        <v>3162.95</v>
      </c>
    </row>
    <row r="1354" spans="2:3" x14ac:dyDescent="0.3">
      <c r="B1354" s="43">
        <v>35</v>
      </c>
      <c r="C1354" s="27">
        <v>3163.65</v>
      </c>
    </row>
    <row r="1355" spans="2:3" x14ac:dyDescent="0.3">
      <c r="B1355" s="42">
        <v>40</v>
      </c>
      <c r="C1355" s="26">
        <v>3164.4</v>
      </c>
    </row>
    <row r="1356" spans="2:3" x14ac:dyDescent="0.3">
      <c r="B1356" s="43">
        <v>39</v>
      </c>
      <c r="C1356" s="27">
        <v>3164.46</v>
      </c>
    </row>
    <row r="1357" spans="2:3" x14ac:dyDescent="0.3">
      <c r="B1357" s="43">
        <v>43</v>
      </c>
      <c r="C1357" s="27">
        <v>3164.8</v>
      </c>
    </row>
    <row r="1358" spans="2:3" x14ac:dyDescent="0.3">
      <c r="B1358" s="43">
        <v>37</v>
      </c>
      <c r="C1358" s="27">
        <v>3164.98</v>
      </c>
    </row>
    <row r="1359" spans="2:3" x14ac:dyDescent="0.3">
      <c r="B1359" s="43">
        <v>50</v>
      </c>
      <c r="C1359" s="27">
        <v>3165.5</v>
      </c>
    </row>
    <row r="1360" spans="2:3" x14ac:dyDescent="0.3">
      <c r="B1360" s="43">
        <v>41</v>
      </c>
      <c r="C1360" s="27">
        <v>3166.84</v>
      </c>
    </row>
    <row r="1361" spans="2:3" x14ac:dyDescent="0.3">
      <c r="B1361" s="42">
        <v>50</v>
      </c>
      <c r="C1361" s="26">
        <v>3167</v>
      </c>
    </row>
    <row r="1362" spans="2:3" x14ac:dyDescent="0.3">
      <c r="B1362" s="43">
        <v>49</v>
      </c>
      <c r="C1362" s="27">
        <v>3167.36</v>
      </c>
    </row>
    <row r="1363" spans="2:3" x14ac:dyDescent="0.3">
      <c r="B1363" s="43">
        <v>29</v>
      </c>
      <c r="C1363" s="27">
        <v>3167.38</v>
      </c>
    </row>
    <row r="1364" spans="2:3" x14ac:dyDescent="0.3">
      <c r="B1364" s="42">
        <v>35</v>
      </c>
      <c r="C1364" s="26">
        <v>3169.95</v>
      </c>
    </row>
    <row r="1365" spans="2:3" x14ac:dyDescent="0.3">
      <c r="B1365" s="42">
        <v>42</v>
      </c>
      <c r="C1365" s="26">
        <v>3170.16</v>
      </c>
    </row>
    <row r="1366" spans="2:3" x14ac:dyDescent="0.3">
      <c r="B1366" s="42">
        <v>30</v>
      </c>
      <c r="C1366" s="26">
        <v>3170.7</v>
      </c>
    </row>
    <row r="1367" spans="2:3" x14ac:dyDescent="0.3">
      <c r="B1367" s="42">
        <v>45</v>
      </c>
      <c r="C1367" s="26">
        <v>3172.05</v>
      </c>
    </row>
    <row r="1368" spans="2:3" x14ac:dyDescent="0.3">
      <c r="B1368" s="42">
        <v>20</v>
      </c>
      <c r="C1368" s="26">
        <v>3176</v>
      </c>
    </row>
    <row r="1369" spans="2:3" x14ac:dyDescent="0.3">
      <c r="B1369" s="43">
        <v>30</v>
      </c>
      <c r="C1369" s="27">
        <v>3177.3</v>
      </c>
    </row>
    <row r="1370" spans="2:3" x14ac:dyDescent="0.3">
      <c r="B1370" s="42">
        <v>23</v>
      </c>
      <c r="C1370" s="26">
        <v>3177.91</v>
      </c>
    </row>
    <row r="1371" spans="2:3" x14ac:dyDescent="0.3">
      <c r="B1371" s="42">
        <v>46</v>
      </c>
      <c r="C1371" s="26">
        <v>3179.52</v>
      </c>
    </row>
    <row r="1372" spans="2:3" x14ac:dyDescent="0.3">
      <c r="B1372" s="42">
        <v>31</v>
      </c>
      <c r="C1372" s="26">
        <v>3181.53</v>
      </c>
    </row>
    <row r="1373" spans="2:3" x14ac:dyDescent="0.3">
      <c r="B1373" s="42">
        <v>23</v>
      </c>
      <c r="C1373" s="26">
        <v>3182.97</v>
      </c>
    </row>
    <row r="1374" spans="2:3" x14ac:dyDescent="0.3">
      <c r="B1374" s="43">
        <v>43</v>
      </c>
      <c r="C1374" s="27">
        <v>3183.29</v>
      </c>
    </row>
    <row r="1375" spans="2:3" x14ac:dyDescent="0.3">
      <c r="B1375" s="43">
        <v>38</v>
      </c>
      <c r="C1375" s="27">
        <v>3184.02</v>
      </c>
    </row>
    <row r="1376" spans="2:3" x14ac:dyDescent="0.3">
      <c r="B1376" s="42">
        <v>40</v>
      </c>
      <c r="C1376" s="26">
        <v>3184.8</v>
      </c>
    </row>
    <row r="1377" spans="2:3" x14ac:dyDescent="0.3">
      <c r="B1377" s="43">
        <v>40</v>
      </c>
      <c r="C1377" s="27">
        <v>3184.8</v>
      </c>
    </row>
    <row r="1378" spans="2:3" x14ac:dyDescent="0.3">
      <c r="B1378" s="42">
        <v>31</v>
      </c>
      <c r="C1378" s="26">
        <v>3184.94</v>
      </c>
    </row>
    <row r="1379" spans="2:3" x14ac:dyDescent="0.3">
      <c r="B1379" s="42">
        <v>44</v>
      </c>
      <c r="C1379" s="26">
        <v>3186.48</v>
      </c>
    </row>
    <row r="1380" spans="2:3" x14ac:dyDescent="0.3">
      <c r="B1380" s="43">
        <v>23</v>
      </c>
      <c r="C1380" s="27">
        <v>3187.8</v>
      </c>
    </row>
    <row r="1381" spans="2:3" x14ac:dyDescent="0.3">
      <c r="B1381" s="42">
        <v>26</v>
      </c>
      <c r="C1381" s="26">
        <v>3188.12</v>
      </c>
    </row>
    <row r="1382" spans="2:3" x14ac:dyDescent="0.3">
      <c r="B1382" s="43">
        <v>26</v>
      </c>
      <c r="C1382" s="27">
        <v>3188.12</v>
      </c>
    </row>
    <row r="1383" spans="2:3" x14ac:dyDescent="0.3">
      <c r="B1383" s="42">
        <v>28</v>
      </c>
      <c r="C1383" s="26">
        <v>3188.64</v>
      </c>
    </row>
    <row r="1384" spans="2:3" x14ac:dyDescent="0.3">
      <c r="B1384" s="43">
        <v>24</v>
      </c>
      <c r="C1384" s="27">
        <v>3189.6</v>
      </c>
    </row>
    <row r="1385" spans="2:3" x14ac:dyDescent="0.3">
      <c r="B1385" s="43">
        <v>20</v>
      </c>
      <c r="C1385" s="27">
        <v>3191.2</v>
      </c>
    </row>
    <row r="1386" spans="2:3" x14ac:dyDescent="0.3">
      <c r="B1386" s="43">
        <v>42</v>
      </c>
      <c r="C1386" s="27">
        <v>3193.26</v>
      </c>
    </row>
    <row r="1387" spans="2:3" x14ac:dyDescent="0.3">
      <c r="B1387" s="42">
        <v>44</v>
      </c>
      <c r="C1387" s="26">
        <v>3193.52</v>
      </c>
    </row>
    <row r="1388" spans="2:3" x14ac:dyDescent="0.3">
      <c r="B1388" s="43">
        <v>39</v>
      </c>
      <c r="C1388" s="27">
        <v>3195.27</v>
      </c>
    </row>
    <row r="1389" spans="2:3" x14ac:dyDescent="0.3">
      <c r="B1389" s="43">
        <v>29</v>
      </c>
      <c r="C1389" s="27">
        <v>3199.86</v>
      </c>
    </row>
    <row r="1390" spans="2:3" x14ac:dyDescent="0.3">
      <c r="B1390" s="42">
        <v>42</v>
      </c>
      <c r="C1390" s="26">
        <v>3199.98</v>
      </c>
    </row>
    <row r="1391" spans="2:3" x14ac:dyDescent="0.3">
      <c r="B1391" s="42">
        <v>38</v>
      </c>
      <c r="C1391" s="26">
        <v>3201.5</v>
      </c>
    </row>
    <row r="1392" spans="2:3" x14ac:dyDescent="0.3">
      <c r="B1392" s="43">
        <v>40</v>
      </c>
      <c r="C1392" s="27">
        <v>3204</v>
      </c>
    </row>
    <row r="1393" spans="2:3" x14ac:dyDescent="0.3">
      <c r="B1393" s="43">
        <v>37</v>
      </c>
      <c r="C1393" s="27">
        <v>3204.57</v>
      </c>
    </row>
    <row r="1394" spans="2:3" x14ac:dyDescent="0.3">
      <c r="B1394" s="43">
        <v>26</v>
      </c>
      <c r="C1394" s="27">
        <v>3206.32</v>
      </c>
    </row>
    <row r="1395" spans="2:3" x14ac:dyDescent="0.3">
      <c r="B1395" s="42">
        <v>42</v>
      </c>
      <c r="C1395" s="26">
        <v>3207.12</v>
      </c>
    </row>
    <row r="1396" spans="2:3" x14ac:dyDescent="0.3">
      <c r="B1396" s="43">
        <v>29</v>
      </c>
      <c r="C1396" s="27">
        <v>3207.4</v>
      </c>
    </row>
    <row r="1397" spans="2:3" x14ac:dyDescent="0.3">
      <c r="B1397" s="42">
        <v>37</v>
      </c>
      <c r="C1397" s="26">
        <v>3209.38</v>
      </c>
    </row>
    <row r="1398" spans="2:3" x14ac:dyDescent="0.3">
      <c r="B1398" s="42">
        <v>27</v>
      </c>
      <c r="C1398" s="26">
        <v>3211.38</v>
      </c>
    </row>
    <row r="1399" spans="2:3" x14ac:dyDescent="0.3">
      <c r="B1399" s="42">
        <v>27</v>
      </c>
      <c r="C1399" s="26">
        <v>3213</v>
      </c>
    </row>
    <row r="1400" spans="2:3" x14ac:dyDescent="0.3">
      <c r="B1400" s="43">
        <v>33</v>
      </c>
      <c r="C1400" s="27">
        <v>3213.87</v>
      </c>
    </row>
    <row r="1401" spans="2:3" x14ac:dyDescent="0.3">
      <c r="B1401" s="43">
        <v>26</v>
      </c>
      <c r="C1401" s="27">
        <v>3220.1</v>
      </c>
    </row>
    <row r="1402" spans="2:3" x14ac:dyDescent="0.3">
      <c r="B1402" s="42">
        <v>40</v>
      </c>
      <c r="C1402" s="26">
        <v>3222</v>
      </c>
    </row>
    <row r="1403" spans="2:3" x14ac:dyDescent="0.3">
      <c r="B1403" s="43">
        <v>40</v>
      </c>
      <c r="C1403" s="27">
        <v>3222</v>
      </c>
    </row>
    <row r="1404" spans="2:3" x14ac:dyDescent="0.3">
      <c r="B1404" s="42">
        <v>22</v>
      </c>
      <c r="C1404" s="26">
        <v>3223.44</v>
      </c>
    </row>
    <row r="1405" spans="2:3" x14ac:dyDescent="0.3">
      <c r="B1405" s="43">
        <v>49</v>
      </c>
      <c r="C1405" s="27">
        <v>3224.2</v>
      </c>
    </row>
    <row r="1406" spans="2:3" x14ac:dyDescent="0.3">
      <c r="B1406" s="43">
        <v>31</v>
      </c>
      <c r="C1406" s="27">
        <v>3224.31</v>
      </c>
    </row>
    <row r="1407" spans="2:3" x14ac:dyDescent="0.3">
      <c r="B1407" s="42">
        <v>46</v>
      </c>
      <c r="C1407" s="26">
        <v>3225.06</v>
      </c>
    </row>
    <row r="1408" spans="2:3" x14ac:dyDescent="0.3">
      <c r="B1408" s="42">
        <v>49</v>
      </c>
      <c r="C1408" s="26">
        <v>3227.63</v>
      </c>
    </row>
    <row r="1409" spans="2:3" x14ac:dyDescent="0.3">
      <c r="B1409" s="42">
        <v>33</v>
      </c>
      <c r="C1409" s="26">
        <v>3230.37</v>
      </c>
    </row>
    <row r="1410" spans="2:3" x14ac:dyDescent="0.3">
      <c r="B1410" s="43">
        <v>24</v>
      </c>
      <c r="C1410" s="27">
        <v>3231.36</v>
      </c>
    </row>
    <row r="1411" spans="2:3" x14ac:dyDescent="0.3">
      <c r="B1411" s="43">
        <v>43</v>
      </c>
      <c r="C1411" s="27">
        <v>3232.31</v>
      </c>
    </row>
    <row r="1412" spans="2:3" x14ac:dyDescent="0.3">
      <c r="B1412" s="42">
        <v>39</v>
      </c>
      <c r="C1412" s="26">
        <v>3233.49</v>
      </c>
    </row>
    <row r="1413" spans="2:3" x14ac:dyDescent="0.3">
      <c r="B1413" s="43">
        <v>46</v>
      </c>
      <c r="C1413" s="27">
        <v>3235.18</v>
      </c>
    </row>
    <row r="1414" spans="2:3" x14ac:dyDescent="0.3">
      <c r="B1414" s="42">
        <v>46</v>
      </c>
      <c r="C1414" s="26">
        <v>3236.1</v>
      </c>
    </row>
    <row r="1415" spans="2:3" x14ac:dyDescent="0.3">
      <c r="B1415" s="42">
        <v>23</v>
      </c>
      <c r="C1415" s="26">
        <v>3238.63</v>
      </c>
    </row>
    <row r="1416" spans="2:3" x14ac:dyDescent="0.3">
      <c r="B1416" s="42">
        <v>43</v>
      </c>
      <c r="C1416" s="26">
        <v>3239.62</v>
      </c>
    </row>
    <row r="1417" spans="2:3" x14ac:dyDescent="0.3">
      <c r="B1417" s="43">
        <v>50</v>
      </c>
      <c r="C1417" s="27">
        <v>3241.5</v>
      </c>
    </row>
    <row r="1418" spans="2:3" x14ac:dyDescent="0.3">
      <c r="B1418" s="43">
        <v>34</v>
      </c>
      <c r="C1418" s="27">
        <v>3241.9</v>
      </c>
    </row>
    <row r="1419" spans="2:3" x14ac:dyDescent="0.3">
      <c r="B1419" s="42">
        <v>28</v>
      </c>
      <c r="C1419" s="26">
        <v>3244.36</v>
      </c>
    </row>
    <row r="1420" spans="2:3" x14ac:dyDescent="0.3">
      <c r="B1420" s="42">
        <v>30</v>
      </c>
      <c r="C1420" s="26">
        <v>3245.4</v>
      </c>
    </row>
    <row r="1421" spans="2:3" x14ac:dyDescent="0.3">
      <c r="B1421" s="42">
        <v>38</v>
      </c>
      <c r="C1421" s="26">
        <v>3245.58</v>
      </c>
    </row>
    <row r="1422" spans="2:3" x14ac:dyDescent="0.3">
      <c r="B1422" s="42">
        <v>40</v>
      </c>
      <c r="C1422" s="26">
        <v>3245.6</v>
      </c>
    </row>
    <row r="1423" spans="2:3" x14ac:dyDescent="0.3">
      <c r="B1423" s="43">
        <v>37</v>
      </c>
      <c r="C1423" s="27">
        <v>3246.75</v>
      </c>
    </row>
    <row r="1424" spans="2:3" x14ac:dyDescent="0.3">
      <c r="B1424" s="42">
        <v>34</v>
      </c>
      <c r="C1424" s="26">
        <v>3248.7</v>
      </c>
    </row>
    <row r="1425" spans="2:3" x14ac:dyDescent="0.3">
      <c r="B1425" s="43">
        <v>27</v>
      </c>
      <c r="C1425" s="27">
        <v>3251.34</v>
      </c>
    </row>
    <row r="1426" spans="2:3" x14ac:dyDescent="0.3">
      <c r="B1426" s="42">
        <v>32</v>
      </c>
      <c r="C1426" s="26">
        <v>3254.72</v>
      </c>
    </row>
    <row r="1427" spans="2:3" x14ac:dyDescent="0.3">
      <c r="B1427" s="43">
        <v>44</v>
      </c>
      <c r="C1427" s="27">
        <v>3255.12</v>
      </c>
    </row>
    <row r="1428" spans="2:3" x14ac:dyDescent="0.3">
      <c r="B1428" s="43">
        <v>48</v>
      </c>
      <c r="C1428" s="27">
        <v>3255.36</v>
      </c>
    </row>
    <row r="1429" spans="2:3" x14ac:dyDescent="0.3">
      <c r="B1429" s="42">
        <v>51</v>
      </c>
      <c r="C1429" s="26">
        <v>3256.35</v>
      </c>
    </row>
    <row r="1430" spans="2:3" x14ac:dyDescent="0.3">
      <c r="B1430" s="43">
        <v>28</v>
      </c>
      <c r="C1430" s="27">
        <v>3256.96</v>
      </c>
    </row>
    <row r="1431" spans="2:3" x14ac:dyDescent="0.3">
      <c r="B1431" s="43">
        <v>44</v>
      </c>
      <c r="C1431" s="27">
        <v>3257.76</v>
      </c>
    </row>
    <row r="1432" spans="2:3" x14ac:dyDescent="0.3">
      <c r="B1432" s="43">
        <v>47</v>
      </c>
      <c r="C1432" s="27">
        <v>3259.92</v>
      </c>
    </row>
    <row r="1433" spans="2:3" x14ac:dyDescent="0.3">
      <c r="B1433" s="43">
        <v>45</v>
      </c>
      <c r="C1433" s="27">
        <v>3266.1</v>
      </c>
    </row>
    <row r="1434" spans="2:3" x14ac:dyDescent="0.3">
      <c r="B1434" s="42">
        <v>35</v>
      </c>
      <c r="C1434" s="26">
        <v>3267.25</v>
      </c>
    </row>
    <row r="1435" spans="2:3" x14ac:dyDescent="0.3">
      <c r="B1435" s="42">
        <v>43</v>
      </c>
      <c r="C1435" s="26">
        <v>3268</v>
      </c>
    </row>
    <row r="1436" spans="2:3" x14ac:dyDescent="0.3">
      <c r="B1436" s="43">
        <v>39</v>
      </c>
      <c r="C1436" s="27">
        <v>3273.27</v>
      </c>
    </row>
    <row r="1437" spans="2:3" x14ac:dyDescent="0.3">
      <c r="B1437" s="43">
        <v>44</v>
      </c>
      <c r="C1437" s="27">
        <v>3273.6</v>
      </c>
    </row>
    <row r="1438" spans="2:3" x14ac:dyDescent="0.3">
      <c r="B1438" s="43">
        <v>35</v>
      </c>
      <c r="C1438" s="27">
        <v>3273.9</v>
      </c>
    </row>
    <row r="1439" spans="2:3" x14ac:dyDescent="0.3">
      <c r="B1439" s="42">
        <v>34</v>
      </c>
      <c r="C1439" s="26">
        <v>3275.56</v>
      </c>
    </row>
    <row r="1440" spans="2:3" x14ac:dyDescent="0.3">
      <c r="B1440" s="42">
        <v>29</v>
      </c>
      <c r="C1440" s="26">
        <v>3276.13</v>
      </c>
    </row>
    <row r="1441" spans="2:3" x14ac:dyDescent="0.3">
      <c r="B1441" s="42">
        <v>31</v>
      </c>
      <c r="C1441" s="26">
        <v>3282.28</v>
      </c>
    </row>
    <row r="1442" spans="2:3" x14ac:dyDescent="0.3">
      <c r="B1442" s="42">
        <v>21</v>
      </c>
      <c r="C1442" s="26">
        <v>3286.08</v>
      </c>
    </row>
    <row r="1443" spans="2:3" x14ac:dyDescent="0.3">
      <c r="B1443" s="42">
        <v>43</v>
      </c>
      <c r="C1443" s="26">
        <v>3286.49</v>
      </c>
    </row>
    <row r="1444" spans="2:3" x14ac:dyDescent="0.3">
      <c r="B1444" s="42">
        <v>40</v>
      </c>
      <c r="C1444" s="26">
        <v>3288.4</v>
      </c>
    </row>
    <row r="1445" spans="2:3" x14ac:dyDescent="0.3">
      <c r="B1445" s="43">
        <v>45</v>
      </c>
      <c r="C1445" s="27">
        <v>3288.6</v>
      </c>
    </row>
    <row r="1446" spans="2:3" x14ac:dyDescent="0.3">
      <c r="B1446" s="43">
        <v>34</v>
      </c>
      <c r="C1446" s="27">
        <v>3288.82</v>
      </c>
    </row>
    <row r="1447" spans="2:3" x14ac:dyDescent="0.3">
      <c r="B1447" s="43">
        <v>49</v>
      </c>
      <c r="C1447" s="27">
        <v>3289.86</v>
      </c>
    </row>
    <row r="1448" spans="2:3" x14ac:dyDescent="0.3">
      <c r="B1448" s="42">
        <v>34</v>
      </c>
      <c r="C1448" s="26">
        <v>3293.24</v>
      </c>
    </row>
    <row r="1449" spans="2:3" x14ac:dyDescent="0.3">
      <c r="B1449" s="42">
        <v>44</v>
      </c>
      <c r="C1449" s="26">
        <v>3293.4</v>
      </c>
    </row>
    <row r="1450" spans="2:3" x14ac:dyDescent="0.3">
      <c r="B1450" s="42">
        <v>40</v>
      </c>
      <c r="C1450" s="26">
        <v>3298.4</v>
      </c>
    </row>
    <row r="1451" spans="2:3" x14ac:dyDescent="0.3">
      <c r="B1451" s="42">
        <v>37</v>
      </c>
      <c r="C1451" s="26">
        <v>3298.55</v>
      </c>
    </row>
    <row r="1452" spans="2:3" x14ac:dyDescent="0.3">
      <c r="B1452" s="43">
        <v>22</v>
      </c>
      <c r="C1452" s="27">
        <v>3300.66</v>
      </c>
    </row>
    <row r="1453" spans="2:3" x14ac:dyDescent="0.3">
      <c r="B1453" s="43">
        <v>48</v>
      </c>
      <c r="C1453" s="27">
        <v>3302.4</v>
      </c>
    </row>
    <row r="1454" spans="2:3" x14ac:dyDescent="0.3">
      <c r="B1454" s="42">
        <v>39</v>
      </c>
      <c r="C1454" s="26">
        <v>3305.25</v>
      </c>
    </row>
    <row r="1455" spans="2:3" x14ac:dyDescent="0.3">
      <c r="B1455" s="43">
        <v>32</v>
      </c>
      <c r="C1455" s="27">
        <v>3307.2</v>
      </c>
    </row>
    <row r="1456" spans="2:3" x14ac:dyDescent="0.3">
      <c r="B1456" s="42">
        <v>27</v>
      </c>
      <c r="C1456" s="26">
        <v>3307.77</v>
      </c>
    </row>
    <row r="1457" spans="2:3" x14ac:dyDescent="0.3">
      <c r="B1457" s="43">
        <v>34</v>
      </c>
      <c r="C1457" s="27">
        <v>3310.92</v>
      </c>
    </row>
    <row r="1458" spans="2:3" x14ac:dyDescent="0.3">
      <c r="B1458" s="43">
        <v>31</v>
      </c>
      <c r="C1458" s="27">
        <v>3312.97</v>
      </c>
    </row>
    <row r="1459" spans="2:3" x14ac:dyDescent="0.3">
      <c r="B1459" s="42">
        <v>38</v>
      </c>
      <c r="C1459" s="26">
        <v>3315.12</v>
      </c>
    </row>
    <row r="1460" spans="2:3" x14ac:dyDescent="0.3">
      <c r="B1460" s="43">
        <v>38</v>
      </c>
      <c r="C1460" s="27">
        <v>3317.78</v>
      </c>
    </row>
    <row r="1461" spans="2:3" x14ac:dyDescent="0.3">
      <c r="B1461" s="43">
        <v>34</v>
      </c>
      <c r="C1461" s="27">
        <v>3323.84</v>
      </c>
    </row>
    <row r="1462" spans="2:3" x14ac:dyDescent="0.3">
      <c r="B1462" s="42">
        <v>24</v>
      </c>
      <c r="C1462" s="26">
        <v>3325.92</v>
      </c>
    </row>
    <row r="1463" spans="2:3" x14ac:dyDescent="0.3">
      <c r="B1463" s="42">
        <v>24</v>
      </c>
      <c r="C1463" s="26">
        <v>3327.6</v>
      </c>
    </row>
    <row r="1464" spans="2:3" x14ac:dyDescent="0.3">
      <c r="B1464" s="43">
        <v>47</v>
      </c>
      <c r="C1464" s="27">
        <v>3328.07</v>
      </c>
    </row>
    <row r="1465" spans="2:3" x14ac:dyDescent="0.3">
      <c r="B1465" s="43">
        <v>31</v>
      </c>
      <c r="C1465" s="27">
        <v>3329.09</v>
      </c>
    </row>
    <row r="1466" spans="2:3" x14ac:dyDescent="0.3">
      <c r="B1466" s="43">
        <v>34</v>
      </c>
      <c r="C1466" s="27">
        <v>3330.98</v>
      </c>
    </row>
    <row r="1467" spans="2:3" x14ac:dyDescent="0.3">
      <c r="B1467" s="42">
        <v>34</v>
      </c>
      <c r="C1467" s="26">
        <v>3334.04</v>
      </c>
    </row>
    <row r="1468" spans="2:3" x14ac:dyDescent="0.3">
      <c r="B1468" s="42">
        <v>23</v>
      </c>
      <c r="C1468" s="26">
        <v>3335.23</v>
      </c>
    </row>
    <row r="1469" spans="2:3" x14ac:dyDescent="0.3">
      <c r="B1469" s="43">
        <v>37</v>
      </c>
      <c r="C1469" s="27">
        <v>3336.29</v>
      </c>
    </row>
    <row r="1470" spans="2:3" x14ac:dyDescent="0.3">
      <c r="B1470" s="43">
        <v>30</v>
      </c>
      <c r="C1470" s="27">
        <v>3336.9</v>
      </c>
    </row>
    <row r="1471" spans="2:3" x14ac:dyDescent="0.3">
      <c r="B1471" s="43">
        <v>28</v>
      </c>
      <c r="C1471" s="27">
        <v>3337.6</v>
      </c>
    </row>
    <row r="1472" spans="2:3" x14ac:dyDescent="0.3">
      <c r="B1472" s="43">
        <v>30</v>
      </c>
      <c r="C1472" s="27">
        <v>3338.1</v>
      </c>
    </row>
    <row r="1473" spans="2:3" x14ac:dyDescent="0.3">
      <c r="B1473" s="42">
        <v>26</v>
      </c>
      <c r="C1473" s="26">
        <v>3340.48</v>
      </c>
    </row>
    <row r="1474" spans="2:3" x14ac:dyDescent="0.3">
      <c r="B1474" s="43">
        <v>29</v>
      </c>
      <c r="C1474" s="27">
        <v>3340.51</v>
      </c>
    </row>
    <row r="1475" spans="2:3" x14ac:dyDescent="0.3">
      <c r="B1475" s="43">
        <v>33</v>
      </c>
      <c r="C1475" s="27">
        <v>3342.57</v>
      </c>
    </row>
    <row r="1476" spans="2:3" x14ac:dyDescent="0.3">
      <c r="B1476" s="43">
        <v>34</v>
      </c>
      <c r="C1476" s="27">
        <v>3345.26</v>
      </c>
    </row>
    <row r="1477" spans="2:3" x14ac:dyDescent="0.3">
      <c r="B1477" s="42">
        <v>22</v>
      </c>
      <c r="C1477" s="26">
        <v>3347.74</v>
      </c>
    </row>
    <row r="1478" spans="2:3" x14ac:dyDescent="0.3">
      <c r="B1478" s="42">
        <v>39</v>
      </c>
      <c r="C1478" s="26">
        <v>3348.93</v>
      </c>
    </row>
    <row r="1479" spans="2:3" x14ac:dyDescent="0.3">
      <c r="B1479" s="43">
        <v>41</v>
      </c>
      <c r="C1479" s="27">
        <v>3350.52</v>
      </c>
    </row>
    <row r="1480" spans="2:3" x14ac:dyDescent="0.3">
      <c r="B1480" s="42">
        <v>37</v>
      </c>
      <c r="C1480" s="26">
        <v>3351.09</v>
      </c>
    </row>
    <row r="1481" spans="2:3" x14ac:dyDescent="0.3">
      <c r="B1481" s="43">
        <v>22</v>
      </c>
      <c r="C1481" s="27">
        <v>3353.02</v>
      </c>
    </row>
    <row r="1482" spans="2:3" x14ac:dyDescent="0.3">
      <c r="B1482" s="43">
        <v>41</v>
      </c>
      <c r="C1482" s="27">
        <v>3357.49</v>
      </c>
    </row>
    <row r="1483" spans="2:3" x14ac:dyDescent="0.3">
      <c r="B1483" s="42">
        <v>48</v>
      </c>
      <c r="C1483" s="26">
        <v>3358.08</v>
      </c>
    </row>
    <row r="1484" spans="2:3" x14ac:dyDescent="0.3">
      <c r="B1484" s="43">
        <v>41</v>
      </c>
      <c r="C1484" s="27">
        <v>3358.31</v>
      </c>
    </row>
    <row r="1485" spans="2:3" x14ac:dyDescent="0.3">
      <c r="B1485" s="42">
        <v>32</v>
      </c>
      <c r="C1485" s="26">
        <v>3360</v>
      </c>
    </row>
    <row r="1486" spans="2:3" x14ac:dyDescent="0.3">
      <c r="B1486" s="43">
        <v>43</v>
      </c>
      <c r="C1486" s="27">
        <v>3360.45</v>
      </c>
    </row>
    <row r="1487" spans="2:3" x14ac:dyDescent="0.3">
      <c r="B1487" s="43">
        <v>40</v>
      </c>
      <c r="C1487" s="27">
        <v>3361.2</v>
      </c>
    </row>
    <row r="1488" spans="2:3" x14ac:dyDescent="0.3">
      <c r="B1488" s="43">
        <v>46</v>
      </c>
      <c r="C1488" s="27">
        <v>3363.52</v>
      </c>
    </row>
    <row r="1489" spans="2:3" x14ac:dyDescent="0.3">
      <c r="B1489" s="43">
        <v>33</v>
      </c>
      <c r="C1489" s="27">
        <v>3366</v>
      </c>
    </row>
    <row r="1490" spans="2:3" x14ac:dyDescent="0.3">
      <c r="B1490" s="43">
        <v>36</v>
      </c>
      <c r="C1490" s="27">
        <v>3368.16</v>
      </c>
    </row>
    <row r="1491" spans="2:3" x14ac:dyDescent="0.3">
      <c r="B1491" s="42">
        <v>32</v>
      </c>
      <c r="C1491" s="26">
        <v>3370.56</v>
      </c>
    </row>
    <row r="1492" spans="2:3" x14ac:dyDescent="0.3">
      <c r="B1492" s="42">
        <v>38</v>
      </c>
      <c r="C1492" s="26">
        <v>3372.5</v>
      </c>
    </row>
    <row r="1493" spans="2:3" x14ac:dyDescent="0.3">
      <c r="B1493" s="42">
        <v>20</v>
      </c>
      <c r="C1493" s="26">
        <v>3374.6</v>
      </c>
    </row>
    <row r="1494" spans="2:3" x14ac:dyDescent="0.3">
      <c r="B1494" s="42">
        <v>41</v>
      </c>
      <c r="C1494" s="26">
        <v>3374.71</v>
      </c>
    </row>
    <row r="1495" spans="2:3" x14ac:dyDescent="0.3">
      <c r="B1495" s="43">
        <v>24</v>
      </c>
      <c r="C1495" s="27">
        <v>3374.88</v>
      </c>
    </row>
    <row r="1496" spans="2:3" x14ac:dyDescent="0.3">
      <c r="B1496" s="42">
        <v>36</v>
      </c>
      <c r="C1496" s="26">
        <v>3375.72</v>
      </c>
    </row>
    <row r="1497" spans="2:3" x14ac:dyDescent="0.3">
      <c r="B1497" s="43">
        <v>32</v>
      </c>
      <c r="C1497" s="27">
        <v>3376.64</v>
      </c>
    </row>
    <row r="1498" spans="2:3" x14ac:dyDescent="0.3">
      <c r="B1498" s="43">
        <v>27</v>
      </c>
      <c r="C1498" s="27">
        <v>3378.24</v>
      </c>
    </row>
    <row r="1499" spans="2:3" x14ac:dyDescent="0.3">
      <c r="B1499" s="43">
        <v>34</v>
      </c>
      <c r="C1499" s="27">
        <v>3379.94</v>
      </c>
    </row>
    <row r="1500" spans="2:3" x14ac:dyDescent="0.3">
      <c r="B1500" s="43">
        <v>37</v>
      </c>
      <c r="C1500" s="27">
        <v>3380.69</v>
      </c>
    </row>
    <row r="1501" spans="2:3" x14ac:dyDescent="0.3">
      <c r="B1501" s="42">
        <v>39</v>
      </c>
      <c r="C1501" s="26">
        <v>3382.08</v>
      </c>
    </row>
    <row r="1502" spans="2:3" x14ac:dyDescent="0.3">
      <c r="B1502" s="42">
        <v>41</v>
      </c>
      <c r="C1502" s="26">
        <v>3382.5</v>
      </c>
    </row>
    <row r="1503" spans="2:3" x14ac:dyDescent="0.3">
      <c r="B1503" s="43">
        <v>34</v>
      </c>
      <c r="C1503" s="27">
        <v>3384.36</v>
      </c>
    </row>
    <row r="1504" spans="2:3" x14ac:dyDescent="0.3">
      <c r="B1504" s="42">
        <v>35</v>
      </c>
      <c r="C1504" s="26">
        <v>3385.9</v>
      </c>
    </row>
    <row r="1505" spans="2:3" x14ac:dyDescent="0.3">
      <c r="B1505" s="43">
        <v>22</v>
      </c>
      <c r="C1505" s="27">
        <v>3387.78</v>
      </c>
    </row>
    <row r="1506" spans="2:3" x14ac:dyDescent="0.3">
      <c r="B1506" s="42">
        <v>50</v>
      </c>
      <c r="C1506" s="26">
        <v>3390</v>
      </c>
    </row>
    <row r="1507" spans="2:3" x14ac:dyDescent="0.3">
      <c r="B1507" s="43">
        <v>46</v>
      </c>
      <c r="C1507" s="27">
        <v>3390.2</v>
      </c>
    </row>
    <row r="1508" spans="2:3" x14ac:dyDescent="0.3">
      <c r="B1508" s="43">
        <v>40</v>
      </c>
      <c r="C1508" s="27">
        <v>3390.8</v>
      </c>
    </row>
    <row r="1509" spans="2:3" x14ac:dyDescent="0.3">
      <c r="B1509" s="42">
        <v>38</v>
      </c>
      <c r="C1509" s="26">
        <v>3392.26</v>
      </c>
    </row>
    <row r="1510" spans="2:3" x14ac:dyDescent="0.3">
      <c r="B1510" s="43">
        <v>44</v>
      </c>
      <c r="C1510" s="27">
        <v>3392.84</v>
      </c>
    </row>
    <row r="1511" spans="2:3" x14ac:dyDescent="0.3">
      <c r="B1511" s="42">
        <v>49</v>
      </c>
      <c r="C1511" s="26">
        <v>3394.23</v>
      </c>
    </row>
    <row r="1512" spans="2:3" x14ac:dyDescent="0.3">
      <c r="B1512" s="42">
        <v>27</v>
      </c>
      <c r="C1512" s="26">
        <v>3394.98</v>
      </c>
    </row>
    <row r="1513" spans="2:3" x14ac:dyDescent="0.3">
      <c r="B1513" s="42">
        <v>22</v>
      </c>
      <c r="C1513" s="26">
        <v>3395.48</v>
      </c>
    </row>
    <row r="1514" spans="2:3" x14ac:dyDescent="0.3">
      <c r="B1514" s="42">
        <v>38</v>
      </c>
      <c r="C1514" s="26">
        <v>3396.44</v>
      </c>
    </row>
    <row r="1515" spans="2:3" x14ac:dyDescent="0.3">
      <c r="B1515" s="42">
        <v>46</v>
      </c>
      <c r="C1515" s="26">
        <v>3400.32</v>
      </c>
    </row>
    <row r="1516" spans="2:3" x14ac:dyDescent="0.3">
      <c r="B1516" s="43">
        <v>46</v>
      </c>
      <c r="C1516" s="27">
        <v>3403.08</v>
      </c>
    </row>
    <row r="1517" spans="2:3" x14ac:dyDescent="0.3">
      <c r="B1517" s="42">
        <v>28</v>
      </c>
      <c r="C1517" s="26">
        <v>3403.12</v>
      </c>
    </row>
    <row r="1518" spans="2:3" x14ac:dyDescent="0.3">
      <c r="B1518" s="43">
        <v>42</v>
      </c>
      <c r="C1518" s="27">
        <v>3403.26</v>
      </c>
    </row>
    <row r="1519" spans="2:3" x14ac:dyDescent="0.3">
      <c r="B1519" s="42">
        <v>45</v>
      </c>
      <c r="C1519" s="26">
        <v>3403.35</v>
      </c>
    </row>
    <row r="1520" spans="2:3" x14ac:dyDescent="0.3">
      <c r="B1520" s="42">
        <v>33</v>
      </c>
      <c r="C1520" s="26">
        <v>3406.59</v>
      </c>
    </row>
    <row r="1521" spans="2:3" x14ac:dyDescent="0.3">
      <c r="B1521" s="42">
        <v>23</v>
      </c>
      <c r="C1521" s="26">
        <v>3414.58</v>
      </c>
    </row>
    <row r="1522" spans="2:3" x14ac:dyDescent="0.3">
      <c r="B1522" s="42">
        <v>21</v>
      </c>
      <c r="C1522" s="26">
        <v>3415.44</v>
      </c>
    </row>
    <row r="1523" spans="2:3" x14ac:dyDescent="0.3">
      <c r="B1523" s="43">
        <v>36</v>
      </c>
      <c r="C1523" s="27">
        <v>3415.68</v>
      </c>
    </row>
    <row r="1524" spans="2:3" x14ac:dyDescent="0.3">
      <c r="B1524" s="43">
        <v>27</v>
      </c>
      <c r="C1524" s="27">
        <v>3415.77</v>
      </c>
    </row>
    <row r="1525" spans="2:3" x14ac:dyDescent="0.3">
      <c r="B1525" s="42">
        <v>29</v>
      </c>
      <c r="C1525" s="26">
        <v>3416.78</v>
      </c>
    </row>
    <row r="1526" spans="2:3" x14ac:dyDescent="0.3">
      <c r="B1526" s="43">
        <v>24</v>
      </c>
      <c r="C1526" s="27">
        <v>3417.12</v>
      </c>
    </row>
    <row r="1527" spans="2:3" x14ac:dyDescent="0.3">
      <c r="B1527" s="42">
        <v>45</v>
      </c>
      <c r="C1527" s="26">
        <v>3420</v>
      </c>
    </row>
    <row r="1528" spans="2:3" x14ac:dyDescent="0.3">
      <c r="B1528" s="43">
        <v>41</v>
      </c>
      <c r="C1528" s="27">
        <v>3421.04</v>
      </c>
    </row>
    <row r="1529" spans="2:3" x14ac:dyDescent="0.3">
      <c r="B1529" s="43">
        <v>33</v>
      </c>
      <c r="C1529" s="27">
        <v>3423.75</v>
      </c>
    </row>
    <row r="1530" spans="2:3" x14ac:dyDescent="0.3">
      <c r="B1530" s="42">
        <v>32</v>
      </c>
      <c r="C1530" s="26">
        <v>3424.64</v>
      </c>
    </row>
    <row r="1531" spans="2:3" x14ac:dyDescent="0.3">
      <c r="B1531" s="43">
        <v>46</v>
      </c>
      <c r="C1531" s="27">
        <v>3424.7</v>
      </c>
    </row>
    <row r="1532" spans="2:3" x14ac:dyDescent="0.3">
      <c r="B1532" s="43">
        <v>22</v>
      </c>
      <c r="C1532" s="27">
        <v>3425.18</v>
      </c>
    </row>
    <row r="1533" spans="2:3" x14ac:dyDescent="0.3">
      <c r="B1533" s="42">
        <v>24</v>
      </c>
      <c r="C1533" s="26">
        <v>3427.2</v>
      </c>
    </row>
    <row r="1534" spans="2:3" x14ac:dyDescent="0.3">
      <c r="B1534" s="43">
        <v>45</v>
      </c>
      <c r="C1534" s="27">
        <v>3431.25</v>
      </c>
    </row>
    <row r="1535" spans="2:3" x14ac:dyDescent="0.3">
      <c r="B1535" s="43">
        <v>31</v>
      </c>
      <c r="C1535" s="27">
        <v>3431.39</v>
      </c>
    </row>
    <row r="1536" spans="2:3" x14ac:dyDescent="0.3">
      <c r="B1536" s="43">
        <v>45</v>
      </c>
      <c r="C1536" s="27">
        <v>3431.7</v>
      </c>
    </row>
    <row r="1537" spans="2:3" x14ac:dyDescent="0.3">
      <c r="B1537" s="42">
        <v>35</v>
      </c>
      <c r="C1537" s="26">
        <v>3431.75</v>
      </c>
    </row>
    <row r="1538" spans="2:3" x14ac:dyDescent="0.3">
      <c r="B1538" s="43">
        <v>21</v>
      </c>
      <c r="C1538" s="27">
        <v>3432.24</v>
      </c>
    </row>
    <row r="1539" spans="2:3" x14ac:dyDescent="0.3">
      <c r="B1539" s="42">
        <v>28</v>
      </c>
      <c r="C1539" s="26">
        <v>3433.36</v>
      </c>
    </row>
    <row r="1540" spans="2:3" x14ac:dyDescent="0.3">
      <c r="B1540" s="42">
        <v>43</v>
      </c>
      <c r="C1540" s="26">
        <v>3440</v>
      </c>
    </row>
    <row r="1541" spans="2:3" x14ac:dyDescent="0.3">
      <c r="B1541" s="42">
        <v>37</v>
      </c>
      <c r="C1541" s="26">
        <v>3441.37</v>
      </c>
    </row>
    <row r="1542" spans="2:3" x14ac:dyDescent="0.3">
      <c r="B1542" s="43">
        <v>34</v>
      </c>
      <c r="C1542" s="27">
        <v>3441.82</v>
      </c>
    </row>
    <row r="1543" spans="2:3" x14ac:dyDescent="0.3">
      <c r="B1543" s="42">
        <v>28</v>
      </c>
      <c r="C1543" s="26">
        <v>3442.04</v>
      </c>
    </row>
    <row r="1544" spans="2:3" x14ac:dyDescent="0.3">
      <c r="B1544" s="42">
        <v>46</v>
      </c>
      <c r="C1544" s="26">
        <v>3442.64</v>
      </c>
    </row>
    <row r="1545" spans="2:3" x14ac:dyDescent="0.3">
      <c r="B1545" s="42">
        <v>40</v>
      </c>
      <c r="C1545" s="26">
        <v>3446</v>
      </c>
    </row>
    <row r="1546" spans="2:3" x14ac:dyDescent="0.3">
      <c r="B1546" s="42">
        <v>25</v>
      </c>
      <c r="C1546" s="26">
        <v>3447</v>
      </c>
    </row>
    <row r="1547" spans="2:3" x14ac:dyDescent="0.3">
      <c r="B1547" s="43">
        <v>21</v>
      </c>
      <c r="C1547" s="27">
        <v>3447.78</v>
      </c>
    </row>
    <row r="1548" spans="2:3" x14ac:dyDescent="0.3">
      <c r="B1548" s="42">
        <v>24</v>
      </c>
      <c r="C1548" s="26">
        <v>3448.08</v>
      </c>
    </row>
    <row r="1549" spans="2:3" x14ac:dyDescent="0.3">
      <c r="B1549" s="42">
        <v>20</v>
      </c>
      <c r="C1549" s="26">
        <v>3449.4</v>
      </c>
    </row>
    <row r="1550" spans="2:3" x14ac:dyDescent="0.3">
      <c r="B1550" s="43">
        <v>25</v>
      </c>
      <c r="C1550" s="27">
        <v>3451</v>
      </c>
    </row>
    <row r="1551" spans="2:3" x14ac:dyDescent="0.3">
      <c r="B1551" s="42">
        <v>29</v>
      </c>
      <c r="C1551" s="26">
        <v>3451</v>
      </c>
    </row>
    <row r="1552" spans="2:3" x14ac:dyDescent="0.3">
      <c r="B1552" s="43">
        <v>22</v>
      </c>
      <c r="C1552" s="27">
        <v>3452.68</v>
      </c>
    </row>
    <row r="1553" spans="2:3" x14ac:dyDescent="0.3">
      <c r="B1553" s="42">
        <v>34</v>
      </c>
      <c r="C1553" s="26">
        <v>3455.76</v>
      </c>
    </row>
    <row r="1554" spans="2:3" x14ac:dyDescent="0.3">
      <c r="B1554" s="43">
        <v>24</v>
      </c>
      <c r="C1554" s="27">
        <v>3457.92</v>
      </c>
    </row>
    <row r="1555" spans="2:3" x14ac:dyDescent="0.3">
      <c r="B1555" s="43">
        <v>49</v>
      </c>
      <c r="C1555" s="27">
        <v>3458.42</v>
      </c>
    </row>
    <row r="1556" spans="2:3" x14ac:dyDescent="0.3">
      <c r="B1556" s="43">
        <v>26</v>
      </c>
      <c r="C1556" s="27">
        <v>3460.86</v>
      </c>
    </row>
    <row r="1557" spans="2:3" x14ac:dyDescent="0.3">
      <c r="B1557" s="43">
        <v>40</v>
      </c>
      <c r="C1557" s="27">
        <v>3467.2</v>
      </c>
    </row>
    <row r="1558" spans="2:3" x14ac:dyDescent="0.3">
      <c r="B1558" s="42">
        <v>20</v>
      </c>
      <c r="C1558" s="26">
        <v>3469.2</v>
      </c>
    </row>
    <row r="1559" spans="2:3" x14ac:dyDescent="0.3">
      <c r="B1559" s="43">
        <v>27</v>
      </c>
      <c r="C1559" s="27">
        <v>3469.5</v>
      </c>
    </row>
    <row r="1560" spans="2:3" x14ac:dyDescent="0.3">
      <c r="B1560" s="42">
        <v>46</v>
      </c>
      <c r="C1560" s="26">
        <v>3472.54</v>
      </c>
    </row>
    <row r="1561" spans="2:3" x14ac:dyDescent="0.3">
      <c r="B1561" s="42">
        <v>21</v>
      </c>
      <c r="C1561" s="26">
        <v>3472.98</v>
      </c>
    </row>
    <row r="1562" spans="2:3" x14ac:dyDescent="0.3">
      <c r="B1562" s="43">
        <v>34</v>
      </c>
      <c r="C1562" s="27">
        <v>3473.78</v>
      </c>
    </row>
    <row r="1563" spans="2:3" x14ac:dyDescent="0.3">
      <c r="B1563" s="42">
        <v>34</v>
      </c>
      <c r="C1563" s="26">
        <v>3474.46</v>
      </c>
    </row>
    <row r="1564" spans="2:3" x14ac:dyDescent="0.3">
      <c r="B1564" s="43">
        <v>48</v>
      </c>
      <c r="C1564" s="27">
        <v>3475.68</v>
      </c>
    </row>
    <row r="1565" spans="2:3" x14ac:dyDescent="0.3">
      <c r="B1565" s="42">
        <v>40</v>
      </c>
      <c r="C1565" s="26">
        <v>3476.8</v>
      </c>
    </row>
    <row r="1566" spans="2:3" x14ac:dyDescent="0.3">
      <c r="B1566" s="42">
        <v>34</v>
      </c>
      <c r="C1566" s="26">
        <v>3477.86</v>
      </c>
    </row>
    <row r="1567" spans="2:3" x14ac:dyDescent="0.3">
      <c r="B1567" s="43">
        <v>45</v>
      </c>
      <c r="C1567" s="27">
        <v>3478.05</v>
      </c>
    </row>
    <row r="1568" spans="2:3" x14ac:dyDescent="0.3">
      <c r="B1568" s="42">
        <v>44</v>
      </c>
      <c r="C1568" s="26">
        <v>3478.64</v>
      </c>
    </row>
    <row r="1569" spans="2:3" x14ac:dyDescent="0.3">
      <c r="B1569" s="42">
        <v>36</v>
      </c>
      <c r="C1569" s="26">
        <v>3479.76</v>
      </c>
    </row>
    <row r="1570" spans="2:3" x14ac:dyDescent="0.3">
      <c r="B1570" s="42">
        <v>44</v>
      </c>
      <c r="C1570" s="26">
        <v>3482.16</v>
      </c>
    </row>
    <row r="1571" spans="2:3" x14ac:dyDescent="0.3">
      <c r="B1571" s="42">
        <v>39</v>
      </c>
      <c r="C1571" s="26">
        <v>3485.82</v>
      </c>
    </row>
    <row r="1572" spans="2:3" x14ac:dyDescent="0.3">
      <c r="B1572" s="43">
        <v>47</v>
      </c>
      <c r="C1572" s="27">
        <v>3488.34</v>
      </c>
    </row>
    <row r="1573" spans="2:3" x14ac:dyDescent="0.3">
      <c r="B1573" s="43">
        <v>38</v>
      </c>
      <c r="C1573" s="27">
        <v>3488.78</v>
      </c>
    </row>
    <row r="1574" spans="2:3" x14ac:dyDescent="0.3">
      <c r="B1574" s="42">
        <v>25</v>
      </c>
      <c r="C1574" s="26">
        <v>3491</v>
      </c>
    </row>
    <row r="1575" spans="2:3" x14ac:dyDescent="0.3">
      <c r="B1575" s="42">
        <v>22</v>
      </c>
      <c r="C1575" s="26">
        <v>3491.18</v>
      </c>
    </row>
    <row r="1576" spans="2:3" x14ac:dyDescent="0.3">
      <c r="B1576" s="43">
        <v>39</v>
      </c>
      <c r="C1576" s="27">
        <v>3491.67</v>
      </c>
    </row>
    <row r="1577" spans="2:3" x14ac:dyDescent="0.3">
      <c r="B1577" s="43">
        <v>24</v>
      </c>
      <c r="C1577" s="27">
        <v>3492.48</v>
      </c>
    </row>
    <row r="1578" spans="2:3" x14ac:dyDescent="0.3">
      <c r="B1578" s="43">
        <v>31</v>
      </c>
      <c r="C1578" s="27">
        <v>3493.7</v>
      </c>
    </row>
    <row r="1579" spans="2:3" x14ac:dyDescent="0.3">
      <c r="B1579" s="43">
        <v>37</v>
      </c>
      <c r="C1579" s="27">
        <v>3493.91</v>
      </c>
    </row>
    <row r="1580" spans="2:3" x14ac:dyDescent="0.3">
      <c r="B1580" s="42">
        <v>31</v>
      </c>
      <c r="C1580" s="26">
        <v>3494.94</v>
      </c>
    </row>
    <row r="1581" spans="2:3" x14ac:dyDescent="0.3">
      <c r="B1581" s="43">
        <v>24</v>
      </c>
      <c r="C1581" s="27">
        <v>3496.32</v>
      </c>
    </row>
    <row r="1582" spans="2:3" x14ac:dyDescent="0.3">
      <c r="B1582" s="43">
        <v>30</v>
      </c>
      <c r="C1582" s="27">
        <v>3500.1</v>
      </c>
    </row>
    <row r="1583" spans="2:3" x14ac:dyDescent="0.3">
      <c r="B1583" s="42">
        <v>40</v>
      </c>
      <c r="C1583" s="26">
        <v>3501.6</v>
      </c>
    </row>
    <row r="1584" spans="2:3" x14ac:dyDescent="0.3">
      <c r="B1584" s="42">
        <v>24</v>
      </c>
      <c r="C1584" s="26">
        <v>3508.8</v>
      </c>
    </row>
    <row r="1585" spans="2:3" x14ac:dyDescent="0.3">
      <c r="B1585" s="42">
        <v>30</v>
      </c>
      <c r="C1585" s="26">
        <v>3508.8</v>
      </c>
    </row>
    <row r="1586" spans="2:3" x14ac:dyDescent="0.3">
      <c r="B1586" s="42">
        <v>45</v>
      </c>
      <c r="C1586" s="26">
        <v>3510</v>
      </c>
    </row>
    <row r="1587" spans="2:3" x14ac:dyDescent="0.3">
      <c r="B1587" s="42">
        <v>27</v>
      </c>
      <c r="C1587" s="26">
        <v>3515.67</v>
      </c>
    </row>
    <row r="1588" spans="2:3" x14ac:dyDescent="0.3">
      <c r="B1588" s="43">
        <v>30</v>
      </c>
      <c r="C1588" s="27">
        <v>3515.7</v>
      </c>
    </row>
    <row r="1589" spans="2:3" x14ac:dyDescent="0.3">
      <c r="B1589" s="42">
        <v>24</v>
      </c>
      <c r="C1589" s="26">
        <v>3516.48</v>
      </c>
    </row>
    <row r="1590" spans="2:3" x14ac:dyDescent="0.3">
      <c r="B1590" s="42">
        <v>41</v>
      </c>
      <c r="C1590" s="26">
        <v>3519.85</v>
      </c>
    </row>
    <row r="1591" spans="2:3" x14ac:dyDescent="0.3">
      <c r="B1591" s="43">
        <v>29</v>
      </c>
      <c r="C1591" s="27">
        <v>3520.6</v>
      </c>
    </row>
    <row r="1592" spans="2:3" x14ac:dyDescent="0.3">
      <c r="B1592" s="43">
        <v>45</v>
      </c>
      <c r="C1592" s="27">
        <v>3521.25</v>
      </c>
    </row>
    <row r="1593" spans="2:3" x14ac:dyDescent="0.3">
      <c r="B1593" s="42">
        <v>43</v>
      </c>
      <c r="C1593" s="26">
        <v>3523.85</v>
      </c>
    </row>
    <row r="1594" spans="2:3" x14ac:dyDescent="0.3">
      <c r="B1594" s="43">
        <v>33</v>
      </c>
      <c r="C1594" s="27">
        <v>3524.73</v>
      </c>
    </row>
    <row r="1595" spans="2:3" x14ac:dyDescent="0.3">
      <c r="B1595" s="43">
        <v>40</v>
      </c>
      <c r="C1595" s="27">
        <v>3524.8</v>
      </c>
    </row>
    <row r="1596" spans="2:3" x14ac:dyDescent="0.3">
      <c r="B1596" s="42">
        <v>30</v>
      </c>
      <c r="C1596" s="26">
        <v>3525.6</v>
      </c>
    </row>
    <row r="1597" spans="2:3" x14ac:dyDescent="0.3">
      <c r="B1597" s="43">
        <v>39</v>
      </c>
      <c r="C1597" s="27">
        <v>3525.6</v>
      </c>
    </row>
    <row r="1598" spans="2:3" x14ac:dyDescent="0.3">
      <c r="B1598" s="42">
        <v>46</v>
      </c>
      <c r="C1598" s="26">
        <v>3526.82</v>
      </c>
    </row>
    <row r="1599" spans="2:3" x14ac:dyDescent="0.3">
      <c r="B1599" s="42">
        <v>27</v>
      </c>
      <c r="C1599" s="26">
        <v>3528.36</v>
      </c>
    </row>
    <row r="1600" spans="2:3" x14ac:dyDescent="0.3">
      <c r="B1600" s="43">
        <v>39</v>
      </c>
      <c r="C1600" s="27">
        <v>3532.23</v>
      </c>
    </row>
    <row r="1601" spans="2:3" x14ac:dyDescent="0.3">
      <c r="B1601" s="42">
        <v>34</v>
      </c>
      <c r="C1601" s="26">
        <v>3533.62</v>
      </c>
    </row>
    <row r="1602" spans="2:3" x14ac:dyDescent="0.3">
      <c r="B1602" s="43">
        <v>37</v>
      </c>
      <c r="C1602" s="27">
        <v>3535.35</v>
      </c>
    </row>
    <row r="1603" spans="2:3" x14ac:dyDescent="0.3">
      <c r="B1603" s="42">
        <v>33</v>
      </c>
      <c r="C1603" s="26">
        <v>3535.95</v>
      </c>
    </row>
    <row r="1604" spans="2:3" x14ac:dyDescent="0.3">
      <c r="B1604" s="42">
        <v>21</v>
      </c>
      <c r="C1604" s="26">
        <v>3536.82</v>
      </c>
    </row>
    <row r="1605" spans="2:3" x14ac:dyDescent="0.3">
      <c r="B1605" s="42">
        <v>45</v>
      </c>
      <c r="C1605" s="26">
        <v>3540.15</v>
      </c>
    </row>
    <row r="1606" spans="2:3" x14ac:dyDescent="0.3">
      <c r="B1606" s="42">
        <v>37</v>
      </c>
      <c r="C1606" s="26">
        <v>3540.53</v>
      </c>
    </row>
    <row r="1607" spans="2:3" x14ac:dyDescent="0.3">
      <c r="B1607" s="42">
        <v>24</v>
      </c>
      <c r="C1607" s="26">
        <v>3542.64</v>
      </c>
    </row>
    <row r="1608" spans="2:3" x14ac:dyDescent="0.3">
      <c r="B1608" s="43">
        <v>26</v>
      </c>
      <c r="C1608" s="27">
        <v>3543.28</v>
      </c>
    </row>
    <row r="1609" spans="2:3" x14ac:dyDescent="0.3">
      <c r="B1609" s="43">
        <v>49</v>
      </c>
      <c r="C1609" s="27">
        <v>3544.17</v>
      </c>
    </row>
    <row r="1610" spans="2:3" x14ac:dyDescent="0.3">
      <c r="B1610" s="43">
        <v>44</v>
      </c>
      <c r="C1610" s="27">
        <v>3544.2</v>
      </c>
    </row>
    <row r="1611" spans="2:3" x14ac:dyDescent="0.3">
      <c r="B1611" s="42">
        <v>27</v>
      </c>
      <c r="C1611" s="26">
        <v>3544.56</v>
      </c>
    </row>
    <row r="1612" spans="2:3" x14ac:dyDescent="0.3">
      <c r="B1612" s="42">
        <v>35</v>
      </c>
      <c r="C1612" s="26">
        <v>3550.05</v>
      </c>
    </row>
    <row r="1613" spans="2:3" x14ac:dyDescent="0.3">
      <c r="B1613" s="42">
        <v>26</v>
      </c>
      <c r="C1613" s="26">
        <v>3551.34</v>
      </c>
    </row>
    <row r="1614" spans="2:3" x14ac:dyDescent="0.3">
      <c r="B1614" s="42">
        <v>41</v>
      </c>
      <c r="C1614" s="26">
        <v>3553.88</v>
      </c>
    </row>
    <row r="1615" spans="2:3" x14ac:dyDescent="0.3">
      <c r="B1615" s="43">
        <v>26</v>
      </c>
      <c r="C1615" s="27">
        <v>3559.4</v>
      </c>
    </row>
    <row r="1616" spans="2:3" x14ac:dyDescent="0.3">
      <c r="B1616" s="43">
        <v>28</v>
      </c>
      <c r="C1616" s="27">
        <v>3559.64</v>
      </c>
    </row>
    <row r="1617" spans="2:3" x14ac:dyDescent="0.3">
      <c r="B1617" s="42">
        <v>32</v>
      </c>
      <c r="C1617" s="26">
        <v>3560.64</v>
      </c>
    </row>
    <row r="1618" spans="2:3" x14ac:dyDescent="0.3">
      <c r="B1618" s="42">
        <v>41</v>
      </c>
      <c r="C1618" s="26">
        <v>3562.49</v>
      </c>
    </row>
    <row r="1619" spans="2:3" x14ac:dyDescent="0.3">
      <c r="B1619" s="43">
        <v>35</v>
      </c>
      <c r="C1619" s="27">
        <v>3564.75</v>
      </c>
    </row>
    <row r="1620" spans="2:3" x14ac:dyDescent="0.3">
      <c r="B1620" s="42">
        <v>46</v>
      </c>
      <c r="C1620" s="26">
        <v>3565.92</v>
      </c>
    </row>
    <row r="1621" spans="2:3" x14ac:dyDescent="0.3">
      <c r="B1621" s="43">
        <v>34</v>
      </c>
      <c r="C1621" s="27">
        <v>3566.94</v>
      </c>
    </row>
    <row r="1622" spans="2:3" x14ac:dyDescent="0.3">
      <c r="B1622" s="42">
        <v>36</v>
      </c>
      <c r="C1622" s="26">
        <v>3570.12</v>
      </c>
    </row>
    <row r="1623" spans="2:3" x14ac:dyDescent="0.3">
      <c r="B1623" s="42">
        <v>43</v>
      </c>
      <c r="C1623" s="26">
        <v>3570.29</v>
      </c>
    </row>
    <row r="1624" spans="2:3" x14ac:dyDescent="0.3">
      <c r="B1624" s="43">
        <v>41</v>
      </c>
      <c r="C1624" s="27">
        <v>3572.33</v>
      </c>
    </row>
    <row r="1625" spans="2:3" x14ac:dyDescent="0.3">
      <c r="B1625" s="42">
        <v>48</v>
      </c>
      <c r="C1625" s="26">
        <v>3573.6</v>
      </c>
    </row>
    <row r="1626" spans="2:3" x14ac:dyDescent="0.3">
      <c r="B1626" s="43">
        <v>48</v>
      </c>
      <c r="C1626" s="27">
        <v>3575.04</v>
      </c>
    </row>
    <row r="1627" spans="2:3" x14ac:dyDescent="0.3">
      <c r="B1627" s="42">
        <v>34</v>
      </c>
      <c r="C1627" s="26">
        <v>3576.12</v>
      </c>
    </row>
    <row r="1628" spans="2:3" x14ac:dyDescent="0.3">
      <c r="B1628" s="43">
        <v>34</v>
      </c>
      <c r="C1628" s="27">
        <v>3576.8</v>
      </c>
    </row>
    <row r="1629" spans="2:3" x14ac:dyDescent="0.3">
      <c r="B1629" s="42">
        <v>20</v>
      </c>
      <c r="C1629" s="26">
        <v>3577.6</v>
      </c>
    </row>
    <row r="1630" spans="2:3" x14ac:dyDescent="0.3">
      <c r="B1630" s="43">
        <v>34</v>
      </c>
      <c r="C1630" s="27">
        <v>3580.88</v>
      </c>
    </row>
    <row r="1631" spans="2:3" x14ac:dyDescent="0.3">
      <c r="B1631" s="43">
        <v>30</v>
      </c>
      <c r="C1631" s="27">
        <v>3581.4</v>
      </c>
    </row>
    <row r="1632" spans="2:3" x14ac:dyDescent="0.3">
      <c r="B1632" s="43">
        <v>48</v>
      </c>
      <c r="C1632" s="27">
        <v>3581.76</v>
      </c>
    </row>
    <row r="1633" spans="2:3" x14ac:dyDescent="0.3">
      <c r="B1633" s="43">
        <v>28</v>
      </c>
      <c r="C1633" s="27">
        <v>3583.16</v>
      </c>
    </row>
    <row r="1634" spans="2:3" x14ac:dyDescent="0.3">
      <c r="B1634" s="42">
        <v>45</v>
      </c>
      <c r="C1634" s="26">
        <v>3584.25</v>
      </c>
    </row>
    <row r="1635" spans="2:3" x14ac:dyDescent="0.3">
      <c r="B1635" s="43">
        <v>29</v>
      </c>
      <c r="C1635" s="27">
        <v>3586.43</v>
      </c>
    </row>
    <row r="1636" spans="2:3" x14ac:dyDescent="0.3">
      <c r="B1636" s="42">
        <v>21</v>
      </c>
      <c r="C1636" s="26">
        <v>3595.62</v>
      </c>
    </row>
    <row r="1637" spans="2:3" x14ac:dyDescent="0.3">
      <c r="B1637" s="42">
        <v>34</v>
      </c>
      <c r="C1637" s="26">
        <v>3598.22</v>
      </c>
    </row>
    <row r="1638" spans="2:3" x14ac:dyDescent="0.3">
      <c r="B1638" s="42">
        <v>25</v>
      </c>
      <c r="C1638" s="26">
        <v>3598.5</v>
      </c>
    </row>
    <row r="1639" spans="2:3" x14ac:dyDescent="0.3">
      <c r="B1639" s="42">
        <v>37</v>
      </c>
      <c r="C1639" s="26">
        <v>3598.99</v>
      </c>
    </row>
    <row r="1640" spans="2:3" x14ac:dyDescent="0.3">
      <c r="B1640" s="42">
        <v>34</v>
      </c>
      <c r="C1640" s="26">
        <v>3599.58</v>
      </c>
    </row>
    <row r="1641" spans="2:3" x14ac:dyDescent="0.3">
      <c r="B1641" s="42">
        <v>55</v>
      </c>
      <c r="C1641" s="26">
        <v>3599.75</v>
      </c>
    </row>
    <row r="1642" spans="2:3" x14ac:dyDescent="0.3">
      <c r="B1642" s="43">
        <v>42</v>
      </c>
      <c r="C1642" s="27">
        <v>3600.24</v>
      </c>
    </row>
    <row r="1643" spans="2:3" x14ac:dyDescent="0.3">
      <c r="B1643" s="43">
        <v>23</v>
      </c>
      <c r="C1643" s="27">
        <v>3600.65</v>
      </c>
    </row>
    <row r="1644" spans="2:3" x14ac:dyDescent="0.3">
      <c r="B1644" s="42">
        <v>38</v>
      </c>
      <c r="C1644" s="26">
        <v>3602.02</v>
      </c>
    </row>
    <row r="1645" spans="2:3" x14ac:dyDescent="0.3">
      <c r="B1645" s="43">
        <v>36</v>
      </c>
      <c r="C1645" s="27">
        <v>3602.16</v>
      </c>
    </row>
    <row r="1646" spans="2:3" x14ac:dyDescent="0.3">
      <c r="B1646" s="42">
        <v>27</v>
      </c>
      <c r="C1646" s="26">
        <v>3604.23</v>
      </c>
    </row>
    <row r="1647" spans="2:3" x14ac:dyDescent="0.3">
      <c r="B1647" s="42">
        <v>22</v>
      </c>
      <c r="C1647" s="26">
        <v>3606.02</v>
      </c>
    </row>
    <row r="1648" spans="2:3" x14ac:dyDescent="0.3">
      <c r="B1648" s="43">
        <v>33</v>
      </c>
      <c r="C1648" s="27">
        <v>3607.56</v>
      </c>
    </row>
    <row r="1649" spans="2:3" x14ac:dyDescent="0.3">
      <c r="B1649" s="43">
        <v>35</v>
      </c>
      <c r="C1649" s="27">
        <v>3608.15</v>
      </c>
    </row>
    <row r="1650" spans="2:3" x14ac:dyDescent="0.3">
      <c r="B1650" s="42">
        <v>48</v>
      </c>
      <c r="C1650" s="26">
        <v>3608.64</v>
      </c>
    </row>
    <row r="1651" spans="2:3" x14ac:dyDescent="0.3">
      <c r="B1651" s="42">
        <v>34</v>
      </c>
      <c r="C1651" s="26">
        <v>3608.76</v>
      </c>
    </row>
    <row r="1652" spans="2:3" x14ac:dyDescent="0.3">
      <c r="B1652" s="43">
        <v>48</v>
      </c>
      <c r="C1652" s="27">
        <v>3609.6</v>
      </c>
    </row>
    <row r="1653" spans="2:3" x14ac:dyDescent="0.3">
      <c r="B1653" s="42">
        <v>42</v>
      </c>
      <c r="C1653" s="26">
        <v>3611.16</v>
      </c>
    </row>
    <row r="1654" spans="2:3" x14ac:dyDescent="0.3">
      <c r="B1654" s="43">
        <v>43</v>
      </c>
      <c r="C1654" s="27">
        <v>3612.43</v>
      </c>
    </row>
    <row r="1655" spans="2:3" x14ac:dyDescent="0.3">
      <c r="B1655" s="42">
        <v>47</v>
      </c>
      <c r="C1655" s="26">
        <v>3615.71</v>
      </c>
    </row>
    <row r="1656" spans="2:3" x14ac:dyDescent="0.3">
      <c r="B1656" s="42">
        <v>32</v>
      </c>
      <c r="C1656" s="26">
        <v>3616.64</v>
      </c>
    </row>
    <row r="1657" spans="2:3" x14ac:dyDescent="0.3">
      <c r="B1657" s="43">
        <v>44</v>
      </c>
      <c r="C1657" s="27">
        <v>3619.44</v>
      </c>
    </row>
    <row r="1658" spans="2:3" x14ac:dyDescent="0.3">
      <c r="B1658" s="42">
        <v>29</v>
      </c>
      <c r="C1658" s="26">
        <v>3622.97</v>
      </c>
    </row>
    <row r="1659" spans="2:3" x14ac:dyDescent="0.3">
      <c r="B1659" s="42">
        <v>44</v>
      </c>
      <c r="C1659" s="26">
        <v>3625.16</v>
      </c>
    </row>
    <row r="1660" spans="2:3" x14ac:dyDescent="0.3">
      <c r="B1660" s="42">
        <v>46</v>
      </c>
      <c r="C1660" s="26">
        <v>3628.94</v>
      </c>
    </row>
    <row r="1661" spans="2:3" x14ac:dyDescent="0.3">
      <c r="B1661" s="43">
        <v>29</v>
      </c>
      <c r="C1661" s="27">
        <v>3630.22</v>
      </c>
    </row>
    <row r="1662" spans="2:3" x14ac:dyDescent="0.3">
      <c r="B1662" s="43">
        <v>47</v>
      </c>
      <c r="C1662" s="27">
        <v>3630.28</v>
      </c>
    </row>
    <row r="1663" spans="2:3" x14ac:dyDescent="0.3">
      <c r="B1663" s="43">
        <v>20</v>
      </c>
      <c r="C1663" s="27">
        <v>3633.4</v>
      </c>
    </row>
    <row r="1664" spans="2:3" x14ac:dyDescent="0.3">
      <c r="B1664" s="43">
        <v>28</v>
      </c>
      <c r="C1664" s="27">
        <v>3639.44</v>
      </c>
    </row>
    <row r="1665" spans="2:3" x14ac:dyDescent="0.3">
      <c r="B1665" s="43">
        <v>45</v>
      </c>
      <c r="C1665" s="27">
        <v>3641.4</v>
      </c>
    </row>
    <row r="1666" spans="2:3" x14ac:dyDescent="0.3">
      <c r="B1666" s="42">
        <v>31</v>
      </c>
      <c r="C1666" s="26">
        <v>3641.57</v>
      </c>
    </row>
    <row r="1667" spans="2:3" x14ac:dyDescent="0.3">
      <c r="B1667" s="42">
        <v>34</v>
      </c>
      <c r="C1667" s="26">
        <v>3644.12</v>
      </c>
    </row>
    <row r="1668" spans="2:3" x14ac:dyDescent="0.3">
      <c r="B1668" s="43">
        <v>25</v>
      </c>
      <c r="C1668" s="27">
        <v>3644.75</v>
      </c>
    </row>
    <row r="1669" spans="2:3" x14ac:dyDescent="0.3">
      <c r="B1669" s="42">
        <v>44</v>
      </c>
      <c r="C1669" s="26">
        <v>3651.56</v>
      </c>
    </row>
    <row r="1670" spans="2:3" x14ac:dyDescent="0.3">
      <c r="B1670" s="43">
        <v>40</v>
      </c>
      <c r="C1670" s="27">
        <v>3656</v>
      </c>
    </row>
    <row r="1671" spans="2:3" x14ac:dyDescent="0.3">
      <c r="B1671" s="42">
        <v>27</v>
      </c>
      <c r="C1671" s="26">
        <v>3657.69</v>
      </c>
    </row>
    <row r="1672" spans="2:3" x14ac:dyDescent="0.3">
      <c r="B1672" s="43">
        <v>20</v>
      </c>
      <c r="C1672" s="27">
        <v>3657.8</v>
      </c>
    </row>
    <row r="1673" spans="2:3" x14ac:dyDescent="0.3">
      <c r="B1673" s="43">
        <v>37</v>
      </c>
      <c r="C1673" s="27">
        <v>3658.93</v>
      </c>
    </row>
    <row r="1674" spans="2:3" x14ac:dyDescent="0.3">
      <c r="B1674" s="42">
        <v>38</v>
      </c>
      <c r="C1674" s="26">
        <v>3659.02</v>
      </c>
    </row>
    <row r="1675" spans="2:3" x14ac:dyDescent="0.3">
      <c r="B1675" s="43">
        <v>49</v>
      </c>
      <c r="C1675" s="27">
        <v>3659.32</v>
      </c>
    </row>
    <row r="1676" spans="2:3" x14ac:dyDescent="0.3">
      <c r="B1676" s="42">
        <v>38</v>
      </c>
      <c r="C1676" s="26">
        <v>3660.92</v>
      </c>
    </row>
    <row r="1677" spans="2:3" x14ac:dyDescent="0.3">
      <c r="B1677" s="42">
        <v>27</v>
      </c>
      <c r="C1677" s="26">
        <v>3660.93</v>
      </c>
    </row>
    <row r="1678" spans="2:3" x14ac:dyDescent="0.3">
      <c r="B1678" s="43">
        <v>46</v>
      </c>
      <c r="C1678" s="27">
        <v>3662.52</v>
      </c>
    </row>
    <row r="1679" spans="2:3" x14ac:dyDescent="0.3">
      <c r="B1679" s="43">
        <v>22</v>
      </c>
      <c r="C1679" s="27">
        <v>3664.1</v>
      </c>
    </row>
    <row r="1680" spans="2:3" x14ac:dyDescent="0.3">
      <c r="B1680" s="43">
        <v>44</v>
      </c>
      <c r="C1680" s="27">
        <v>3666.08</v>
      </c>
    </row>
    <row r="1681" spans="2:3" x14ac:dyDescent="0.3">
      <c r="B1681" s="43">
        <v>33</v>
      </c>
      <c r="C1681" s="27">
        <v>3666.96</v>
      </c>
    </row>
    <row r="1682" spans="2:3" x14ac:dyDescent="0.3">
      <c r="B1682" s="42">
        <v>32</v>
      </c>
      <c r="C1682" s="26">
        <v>3667.52</v>
      </c>
    </row>
    <row r="1683" spans="2:3" x14ac:dyDescent="0.3">
      <c r="B1683" s="43">
        <v>20</v>
      </c>
      <c r="C1683" s="27">
        <v>3667.6</v>
      </c>
    </row>
    <row r="1684" spans="2:3" x14ac:dyDescent="0.3">
      <c r="B1684" s="43">
        <v>26</v>
      </c>
      <c r="C1684" s="27">
        <v>3668.6</v>
      </c>
    </row>
    <row r="1685" spans="2:3" x14ac:dyDescent="0.3">
      <c r="B1685" s="43">
        <v>31</v>
      </c>
      <c r="C1685" s="27">
        <v>3669.78</v>
      </c>
    </row>
    <row r="1686" spans="2:3" x14ac:dyDescent="0.3">
      <c r="B1686" s="42">
        <v>40</v>
      </c>
      <c r="C1686" s="26">
        <v>3670.4</v>
      </c>
    </row>
    <row r="1687" spans="2:3" x14ac:dyDescent="0.3">
      <c r="B1687" s="43">
        <v>22</v>
      </c>
      <c r="C1687" s="27">
        <v>3675.32</v>
      </c>
    </row>
    <row r="1688" spans="2:3" x14ac:dyDescent="0.3">
      <c r="B1688" s="42">
        <v>23</v>
      </c>
      <c r="C1688" s="26">
        <v>3675.63</v>
      </c>
    </row>
    <row r="1689" spans="2:3" x14ac:dyDescent="0.3">
      <c r="B1689" s="43">
        <v>46</v>
      </c>
      <c r="C1689" s="27">
        <v>3675.86</v>
      </c>
    </row>
    <row r="1690" spans="2:3" x14ac:dyDescent="0.3">
      <c r="B1690" s="42">
        <v>34</v>
      </c>
      <c r="C1690" s="26">
        <v>3676.76</v>
      </c>
    </row>
    <row r="1691" spans="2:3" x14ac:dyDescent="0.3">
      <c r="B1691" s="42">
        <v>36</v>
      </c>
      <c r="C1691" s="26">
        <v>3680.28</v>
      </c>
    </row>
    <row r="1692" spans="2:3" x14ac:dyDescent="0.3">
      <c r="B1692" s="42">
        <v>43</v>
      </c>
      <c r="C1692" s="26">
        <v>3684.67</v>
      </c>
    </row>
    <row r="1693" spans="2:3" x14ac:dyDescent="0.3">
      <c r="B1693" s="42">
        <v>45</v>
      </c>
      <c r="C1693" s="26">
        <v>3685.95</v>
      </c>
    </row>
    <row r="1694" spans="2:3" x14ac:dyDescent="0.3">
      <c r="B1694" s="42">
        <v>22</v>
      </c>
      <c r="C1694" s="26">
        <v>3686.54</v>
      </c>
    </row>
    <row r="1695" spans="2:3" x14ac:dyDescent="0.3">
      <c r="B1695" s="43">
        <v>37</v>
      </c>
      <c r="C1695" s="27">
        <v>3693.34</v>
      </c>
    </row>
    <row r="1696" spans="2:3" x14ac:dyDescent="0.3">
      <c r="B1696" s="42">
        <v>34</v>
      </c>
      <c r="C1696" s="26">
        <v>3699.88</v>
      </c>
    </row>
    <row r="1697" spans="2:3" x14ac:dyDescent="0.3">
      <c r="B1697" s="42">
        <v>46</v>
      </c>
      <c r="C1697" s="26">
        <v>3703.46</v>
      </c>
    </row>
    <row r="1698" spans="2:3" x14ac:dyDescent="0.3">
      <c r="B1698" s="43">
        <v>35</v>
      </c>
      <c r="C1698" s="27">
        <v>3704.05</v>
      </c>
    </row>
    <row r="1699" spans="2:3" x14ac:dyDescent="0.3">
      <c r="B1699" s="43">
        <v>27</v>
      </c>
      <c r="C1699" s="27">
        <v>3704.13</v>
      </c>
    </row>
    <row r="1700" spans="2:3" x14ac:dyDescent="0.3">
      <c r="B1700" s="43">
        <v>33</v>
      </c>
      <c r="C1700" s="27">
        <v>3705.24</v>
      </c>
    </row>
    <row r="1701" spans="2:3" x14ac:dyDescent="0.3">
      <c r="B1701" s="43">
        <v>43</v>
      </c>
      <c r="C1701" s="27">
        <v>3710.9</v>
      </c>
    </row>
    <row r="1702" spans="2:3" x14ac:dyDescent="0.3">
      <c r="B1702" s="42">
        <v>26</v>
      </c>
      <c r="C1702" s="26">
        <v>3710.98</v>
      </c>
    </row>
    <row r="1703" spans="2:3" x14ac:dyDescent="0.3">
      <c r="B1703" s="42">
        <v>37</v>
      </c>
      <c r="C1703" s="26">
        <v>3711.1</v>
      </c>
    </row>
    <row r="1704" spans="2:3" x14ac:dyDescent="0.3">
      <c r="B1704" s="43">
        <v>26</v>
      </c>
      <c r="C1704" s="27">
        <v>3712.8</v>
      </c>
    </row>
    <row r="1705" spans="2:3" x14ac:dyDescent="0.3">
      <c r="B1705" s="43">
        <v>29</v>
      </c>
      <c r="C1705" s="27">
        <v>3713.16</v>
      </c>
    </row>
    <row r="1706" spans="2:3" x14ac:dyDescent="0.3">
      <c r="B1706" s="43">
        <v>43</v>
      </c>
      <c r="C1706" s="27">
        <v>3715.2</v>
      </c>
    </row>
    <row r="1707" spans="2:3" x14ac:dyDescent="0.3">
      <c r="B1707" s="42">
        <v>34</v>
      </c>
      <c r="C1707" s="26">
        <v>3716.88</v>
      </c>
    </row>
    <row r="1708" spans="2:3" x14ac:dyDescent="0.3">
      <c r="B1708" s="43">
        <v>50</v>
      </c>
      <c r="C1708" s="27">
        <v>3717.5</v>
      </c>
    </row>
    <row r="1709" spans="2:3" x14ac:dyDescent="0.3">
      <c r="B1709" s="42">
        <v>46</v>
      </c>
      <c r="C1709" s="26">
        <v>3722.32</v>
      </c>
    </row>
    <row r="1710" spans="2:3" x14ac:dyDescent="0.3">
      <c r="B1710" s="43">
        <v>43</v>
      </c>
      <c r="C1710" s="27">
        <v>3724.23</v>
      </c>
    </row>
    <row r="1711" spans="2:3" x14ac:dyDescent="0.3">
      <c r="B1711" s="43">
        <v>37</v>
      </c>
      <c r="C1711" s="27">
        <v>3724.42</v>
      </c>
    </row>
    <row r="1712" spans="2:3" x14ac:dyDescent="0.3">
      <c r="B1712" s="43">
        <v>24</v>
      </c>
      <c r="C1712" s="27">
        <v>3726</v>
      </c>
    </row>
    <row r="1713" spans="2:3" x14ac:dyDescent="0.3">
      <c r="B1713" s="43">
        <v>43</v>
      </c>
      <c r="C1713" s="27">
        <v>3729.39</v>
      </c>
    </row>
    <row r="1714" spans="2:3" x14ac:dyDescent="0.3">
      <c r="B1714" s="43">
        <v>36</v>
      </c>
      <c r="C1714" s="27">
        <v>3731.04</v>
      </c>
    </row>
    <row r="1715" spans="2:3" x14ac:dyDescent="0.3">
      <c r="B1715" s="43">
        <v>46</v>
      </c>
      <c r="C1715" s="27">
        <v>3733.82</v>
      </c>
    </row>
    <row r="1716" spans="2:3" x14ac:dyDescent="0.3">
      <c r="B1716" s="43">
        <v>25</v>
      </c>
      <c r="C1716" s="27">
        <v>3734</v>
      </c>
    </row>
    <row r="1717" spans="2:3" x14ac:dyDescent="0.3">
      <c r="B1717" s="43">
        <v>25</v>
      </c>
      <c r="C1717" s="27">
        <v>3734</v>
      </c>
    </row>
    <row r="1718" spans="2:3" x14ac:dyDescent="0.3">
      <c r="B1718" s="42">
        <v>21</v>
      </c>
      <c r="C1718" s="26">
        <v>3734.01</v>
      </c>
    </row>
    <row r="1719" spans="2:3" x14ac:dyDescent="0.3">
      <c r="B1719" s="42">
        <v>44</v>
      </c>
      <c r="C1719" s="26">
        <v>3734.72</v>
      </c>
    </row>
    <row r="1720" spans="2:3" x14ac:dyDescent="0.3">
      <c r="B1720" s="42">
        <v>36</v>
      </c>
      <c r="C1720" s="26">
        <v>3735.72</v>
      </c>
    </row>
    <row r="1721" spans="2:3" x14ac:dyDescent="0.3">
      <c r="B1721" s="43">
        <v>28</v>
      </c>
      <c r="C1721" s="27">
        <v>3745.28</v>
      </c>
    </row>
    <row r="1722" spans="2:3" x14ac:dyDescent="0.3">
      <c r="B1722" s="43">
        <v>45</v>
      </c>
      <c r="C1722" s="27">
        <v>3746.7</v>
      </c>
    </row>
    <row r="1723" spans="2:3" x14ac:dyDescent="0.3">
      <c r="B1723" s="42">
        <v>44</v>
      </c>
      <c r="C1723" s="26">
        <v>3751</v>
      </c>
    </row>
    <row r="1724" spans="2:3" x14ac:dyDescent="0.3">
      <c r="B1724" s="43">
        <v>45</v>
      </c>
      <c r="C1724" s="27">
        <v>3753.9</v>
      </c>
    </row>
    <row r="1725" spans="2:3" x14ac:dyDescent="0.3">
      <c r="B1725" s="43">
        <v>29</v>
      </c>
      <c r="C1725" s="27">
        <v>3754.05</v>
      </c>
    </row>
    <row r="1726" spans="2:3" x14ac:dyDescent="0.3">
      <c r="B1726" s="42">
        <v>48</v>
      </c>
      <c r="C1726" s="26">
        <v>3756</v>
      </c>
    </row>
    <row r="1727" spans="2:3" x14ac:dyDescent="0.3">
      <c r="B1727" s="42">
        <v>39</v>
      </c>
      <c r="C1727" s="26">
        <v>3757.26</v>
      </c>
    </row>
    <row r="1728" spans="2:3" x14ac:dyDescent="0.3">
      <c r="B1728" s="43">
        <v>32</v>
      </c>
      <c r="C1728" s="27">
        <v>3759.04</v>
      </c>
    </row>
    <row r="1729" spans="2:3" x14ac:dyDescent="0.3">
      <c r="B1729" s="42">
        <v>27</v>
      </c>
      <c r="C1729" s="26">
        <v>3761.37</v>
      </c>
    </row>
    <row r="1730" spans="2:3" x14ac:dyDescent="0.3">
      <c r="B1730" s="43">
        <v>34</v>
      </c>
      <c r="C1730" s="27">
        <v>3763.46</v>
      </c>
    </row>
    <row r="1731" spans="2:3" x14ac:dyDescent="0.3">
      <c r="B1731" s="42">
        <v>28</v>
      </c>
      <c r="C1731" s="26">
        <v>3764.88</v>
      </c>
    </row>
    <row r="1732" spans="2:3" x14ac:dyDescent="0.3">
      <c r="B1732" s="42">
        <v>26</v>
      </c>
      <c r="C1732" s="26">
        <v>3765.32</v>
      </c>
    </row>
    <row r="1733" spans="2:3" x14ac:dyDescent="0.3">
      <c r="B1733" s="42">
        <v>29</v>
      </c>
      <c r="C1733" s="26">
        <v>3772.61</v>
      </c>
    </row>
    <row r="1734" spans="2:3" x14ac:dyDescent="0.3">
      <c r="B1734" s="43">
        <v>26</v>
      </c>
      <c r="C1734" s="27">
        <v>3773.38</v>
      </c>
    </row>
    <row r="1735" spans="2:3" x14ac:dyDescent="0.3">
      <c r="B1735" s="43">
        <v>38</v>
      </c>
      <c r="C1735" s="27">
        <v>3777.58</v>
      </c>
    </row>
    <row r="1736" spans="2:3" x14ac:dyDescent="0.3">
      <c r="B1736" s="42">
        <v>44</v>
      </c>
      <c r="C1736" s="26">
        <v>3778.28</v>
      </c>
    </row>
    <row r="1737" spans="2:3" x14ac:dyDescent="0.3">
      <c r="B1737" s="42">
        <v>24</v>
      </c>
      <c r="C1737" s="26">
        <v>3778.8</v>
      </c>
    </row>
    <row r="1738" spans="2:3" x14ac:dyDescent="0.3">
      <c r="B1738" s="43">
        <v>25</v>
      </c>
      <c r="C1738" s="27">
        <v>3782</v>
      </c>
    </row>
    <row r="1739" spans="2:3" x14ac:dyDescent="0.3">
      <c r="B1739" s="43">
        <v>40</v>
      </c>
      <c r="C1739" s="27">
        <v>3784.8</v>
      </c>
    </row>
    <row r="1740" spans="2:3" x14ac:dyDescent="0.3">
      <c r="B1740" s="43">
        <v>23</v>
      </c>
      <c r="C1740" s="27">
        <v>3786.49</v>
      </c>
    </row>
    <row r="1741" spans="2:3" x14ac:dyDescent="0.3">
      <c r="B1741" s="43">
        <v>42</v>
      </c>
      <c r="C1741" s="27">
        <v>3787.98</v>
      </c>
    </row>
    <row r="1742" spans="2:3" x14ac:dyDescent="0.3">
      <c r="B1742" s="43">
        <v>40</v>
      </c>
      <c r="C1742" s="27">
        <v>3788.4</v>
      </c>
    </row>
    <row r="1743" spans="2:3" x14ac:dyDescent="0.3">
      <c r="B1743" s="42">
        <v>41</v>
      </c>
      <c r="C1743" s="26">
        <v>3788.4</v>
      </c>
    </row>
    <row r="1744" spans="2:3" x14ac:dyDescent="0.3">
      <c r="B1744" s="43">
        <v>36</v>
      </c>
      <c r="C1744" s="27">
        <v>3789.72</v>
      </c>
    </row>
    <row r="1745" spans="2:3" x14ac:dyDescent="0.3">
      <c r="B1745" s="43">
        <v>44</v>
      </c>
      <c r="C1745" s="27">
        <v>3789.72</v>
      </c>
    </row>
    <row r="1746" spans="2:3" x14ac:dyDescent="0.3">
      <c r="B1746" s="42">
        <v>24</v>
      </c>
      <c r="C1746" s="26">
        <v>3791.52</v>
      </c>
    </row>
    <row r="1747" spans="2:3" x14ac:dyDescent="0.3">
      <c r="B1747" s="43">
        <v>28</v>
      </c>
      <c r="C1747" s="27">
        <v>3793.16</v>
      </c>
    </row>
    <row r="1748" spans="2:3" x14ac:dyDescent="0.3">
      <c r="B1748" s="43">
        <v>44</v>
      </c>
      <c r="C1748" s="27">
        <v>3801.6</v>
      </c>
    </row>
    <row r="1749" spans="2:3" x14ac:dyDescent="0.3">
      <c r="B1749" s="42">
        <v>32</v>
      </c>
      <c r="C1749" s="26">
        <v>3802.56</v>
      </c>
    </row>
    <row r="1750" spans="2:3" x14ac:dyDescent="0.3">
      <c r="B1750" s="43">
        <v>48</v>
      </c>
      <c r="C1750" s="27">
        <v>3806.88</v>
      </c>
    </row>
    <row r="1751" spans="2:3" x14ac:dyDescent="0.3">
      <c r="B1751" s="43">
        <v>24</v>
      </c>
      <c r="C1751" s="27">
        <v>3807.12</v>
      </c>
    </row>
    <row r="1752" spans="2:3" x14ac:dyDescent="0.3">
      <c r="B1752" s="43">
        <v>32</v>
      </c>
      <c r="C1752" s="27">
        <v>3807.68</v>
      </c>
    </row>
    <row r="1753" spans="2:3" x14ac:dyDescent="0.3">
      <c r="B1753" s="42">
        <v>33</v>
      </c>
      <c r="C1753" s="26">
        <v>3812.16</v>
      </c>
    </row>
    <row r="1754" spans="2:3" x14ac:dyDescent="0.3">
      <c r="B1754" s="42">
        <v>41</v>
      </c>
      <c r="C1754" s="26">
        <v>3814.64</v>
      </c>
    </row>
    <row r="1755" spans="2:3" x14ac:dyDescent="0.3">
      <c r="B1755" s="42">
        <v>34</v>
      </c>
      <c r="C1755" s="26">
        <v>3815.48</v>
      </c>
    </row>
    <row r="1756" spans="2:3" x14ac:dyDescent="0.3">
      <c r="B1756" s="42">
        <v>34</v>
      </c>
      <c r="C1756" s="26">
        <v>3819.56</v>
      </c>
    </row>
    <row r="1757" spans="2:3" x14ac:dyDescent="0.3">
      <c r="B1757" s="43">
        <v>31</v>
      </c>
      <c r="C1757" s="27">
        <v>3820.44</v>
      </c>
    </row>
    <row r="1758" spans="2:3" x14ac:dyDescent="0.3">
      <c r="B1758" s="42">
        <v>39</v>
      </c>
      <c r="C1758" s="26">
        <v>3822</v>
      </c>
    </row>
    <row r="1759" spans="2:3" x14ac:dyDescent="0.3">
      <c r="B1759" s="42">
        <v>31</v>
      </c>
      <c r="C1759" s="26">
        <v>3822.92</v>
      </c>
    </row>
    <row r="1760" spans="2:3" x14ac:dyDescent="0.3">
      <c r="B1760" s="42">
        <v>34</v>
      </c>
      <c r="C1760" s="26">
        <v>3823.64</v>
      </c>
    </row>
    <row r="1761" spans="2:3" x14ac:dyDescent="0.3">
      <c r="B1761" s="42">
        <v>42</v>
      </c>
      <c r="C1761" s="26">
        <v>3828.3</v>
      </c>
    </row>
    <row r="1762" spans="2:3" x14ac:dyDescent="0.3">
      <c r="B1762" s="42">
        <v>27</v>
      </c>
      <c r="C1762" s="26">
        <v>3832.38</v>
      </c>
    </row>
    <row r="1763" spans="2:3" x14ac:dyDescent="0.3">
      <c r="B1763" s="42">
        <v>32</v>
      </c>
      <c r="C1763" s="26">
        <v>3832.64</v>
      </c>
    </row>
    <row r="1764" spans="2:3" x14ac:dyDescent="0.3">
      <c r="B1764" s="42">
        <v>22</v>
      </c>
      <c r="C1764" s="26">
        <v>3834.38</v>
      </c>
    </row>
    <row r="1765" spans="2:3" x14ac:dyDescent="0.3">
      <c r="B1765" s="43">
        <v>22</v>
      </c>
      <c r="C1765" s="27">
        <v>3837.24</v>
      </c>
    </row>
    <row r="1766" spans="2:3" x14ac:dyDescent="0.3">
      <c r="B1766" s="42">
        <v>40</v>
      </c>
      <c r="C1766" s="26">
        <v>3838</v>
      </c>
    </row>
    <row r="1767" spans="2:3" x14ac:dyDescent="0.3">
      <c r="B1767" s="43">
        <v>45</v>
      </c>
      <c r="C1767" s="27">
        <v>3838.05</v>
      </c>
    </row>
    <row r="1768" spans="2:3" x14ac:dyDescent="0.3">
      <c r="B1768" s="42">
        <v>21</v>
      </c>
      <c r="C1768" s="26">
        <v>3840.9</v>
      </c>
    </row>
    <row r="1769" spans="2:3" x14ac:dyDescent="0.3">
      <c r="B1769" s="43">
        <v>64</v>
      </c>
      <c r="C1769" s="27">
        <v>3843.2</v>
      </c>
    </row>
    <row r="1770" spans="2:3" x14ac:dyDescent="0.3">
      <c r="B1770" s="43">
        <v>43</v>
      </c>
      <c r="C1770" s="27">
        <v>3843.34</v>
      </c>
    </row>
    <row r="1771" spans="2:3" x14ac:dyDescent="0.3">
      <c r="B1771" s="43">
        <v>27</v>
      </c>
      <c r="C1771" s="27">
        <v>3843.99</v>
      </c>
    </row>
    <row r="1772" spans="2:3" x14ac:dyDescent="0.3">
      <c r="B1772" s="42">
        <v>50</v>
      </c>
      <c r="C1772" s="26">
        <v>3844</v>
      </c>
    </row>
    <row r="1773" spans="2:3" x14ac:dyDescent="0.3">
      <c r="B1773" s="42">
        <v>42</v>
      </c>
      <c r="C1773" s="26">
        <v>3845.1</v>
      </c>
    </row>
    <row r="1774" spans="2:3" x14ac:dyDescent="0.3">
      <c r="B1774" s="42">
        <v>46</v>
      </c>
      <c r="C1774" s="26">
        <v>3845.6</v>
      </c>
    </row>
    <row r="1775" spans="2:3" x14ac:dyDescent="0.3">
      <c r="B1775" s="42">
        <v>45</v>
      </c>
      <c r="C1775" s="26">
        <v>3846.15</v>
      </c>
    </row>
    <row r="1776" spans="2:3" x14ac:dyDescent="0.3">
      <c r="B1776" s="43">
        <v>46</v>
      </c>
      <c r="C1776" s="27">
        <v>3846.98</v>
      </c>
    </row>
    <row r="1777" spans="2:3" x14ac:dyDescent="0.3">
      <c r="B1777" s="43">
        <v>40</v>
      </c>
      <c r="C1777" s="27">
        <v>3853.6</v>
      </c>
    </row>
    <row r="1778" spans="2:3" x14ac:dyDescent="0.3">
      <c r="B1778" s="42">
        <v>26</v>
      </c>
      <c r="C1778" s="26">
        <v>3854.24</v>
      </c>
    </row>
    <row r="1779" spans="2:3" x14ac:dyDescent="0.3">
      <c r="B1779" s="42">
        <v>30</v>
      </c>
      <c r="C1779" s="26">
        <v>3855.9</v>
      </c>
    </row>
    <row r="1780" spans="2:3" x14ac:dyDescent="0.3">
      <c r="B1780" s="43">
        <v>33</v>
      </c>
      <c r="C1780" s="27">
        <v>3856.71</v>
      </c>
    </row>
    <row r="1781" spans="2:3" x14ac:dyDescent="0.3">
      <c r="B1781" s="43">
        <v>38</v>
      </c>
      <c r="C1781" s="27">
        <v>3857</v>
      </c>
    </row>
    <row r="1782" spans="2:3" x14ac:dyDescent="0.3">
      <c r="B1782" s="42">
        <v>41</v>
      </c>
      <c r="C1782" s="26">
        <v>3858.1</v>
      </c>
    </row>
    <row r="1783" spans="2:3" x14ac:dyDescent="0.3">
      <c r="B1783" s="42">
        <v>45</v>
      </c>
      <c r="C1783" s="26">
        <v>3858.75</v>
      </c>
    </row>
    <row r="1784" spans="2:3" x14ac:dyDescent="0.3">
      <c r="B1784" s="42">
        <v>33</v>
      </c>
      <c r="C1784" s="26">
        <v>3859.68</v>
      </c>
    </row>
    <row r="1785" spans="2:3" x14ac:dyDescent="0.3">
      <c r="B1785" s="42">
        <v>49</v>
      </c>
      <c r="C1785" s="26">
        <v>3861.2</v>
      </c>
    </row>
    <row r="1786" spans="2:3" x14ac:dyDescent="0.3">
      <c r="B1786" s="43">
        <v>25</v>
      </c>
      <c r="C1786" s="27">
        <v>3861.75</v>
      </c>
    </row>
    <row r="1787" spans="2:3" x14ac:dyDescent="0.3">
      <c r="B1787" s="42">
        <v>28</v>
      </c>
      <c r="C1787" s="26">
        <v>3862.88</v>
      </c>
    </row>
    <row r="1788" spans="2:3" x14ac:dyDescent="0.3">
      <c r="B1788" s="42">
        <v>47</v>
      </c>
      <c r="C1788" s="26">
        <v>3863.87</v>
      </c>
    </row>
    <row r="1789" spans="2:3" x14ac:dyDescent="0.3">
      <c r="B1789" s="43">
        <v>50</v>
      </c>
      <c r="C1789" s="27">
        <v>3864.5</v>
      </c>
    </row>
    <row r="1790" spans="2:3" x14ac:dyDescent="0.3">
      <c r="B1790" s="43">
        <v>48</v>
      </c>
      <c r="C1790" s="27">
        <v>3866.4</v>
      </c>
    </row>
    <row r="1791" spans="2:3" x14ac:dyDescent="0.3">
      <c r="B1791" s="42">
        <v>49</v>
      </c>
      <c r="C1791" s="26">
        <v>3867.08</v>
      </c>
    </row>
    <row r="1792" spans="2:3" x14ac:dyDescent="0.3">
      <c r="B1792" s="42">
        <v>33</v>
      </c>
      <c r="C1792" s="26">
        <v>3871.89</v>
      </c>
    </row>
    <row r="1793" spans="2:3" x14ac:dyDescent="0.3">
      <c r="B1793" s="43">
        <v>34</v>
      </c>
      <c r="C1793" s="27">
        <v>3871.92</v>
      </c>
    </row>
    <row r="1794" spans="2:3" x14ac:dyDescent="0.3">
      <c r="B1794" s="42">
        <v>22</v>
      </c>
      <c r="C1794" s="26">
        <v>3877.06</v>
      </c>
    </row>
    <row r="1795" spans="2:3" x14ac:dyDescent="0.3">
      <c r="B1795" s="43">
        <v>60</v>
      </c>
      <c r="C1795" s="27">
        <v>3880.2</v>
      </c>
    </row>
    <row r="1796" spans="2:3" x14ac:dyDescent="0.3">
      <c r="B1796" s="43">
        <v>25</v>
      </c>
      <c r="C1796" s="27">
        <v>3881.25</v>
      </c>
    </row>
    <row r="1797" spans="2:3" x14ac:dyDescent="0.3">
      <c r="B1797" s="42">
        <v>39</v>
      </c>
      <c r="C1797" s="26">
        <v>3881.28</v>
      </c>
    </row>
    <row r="1798" spans="2:3" x14ac:dyDescent="0.3">
      <c r="B1798" s="43">
        <v>49</v>
      </c>
      <c r="C1798" s="27">
        <v>3881.78</v>
      </c>
    </row>
    <row r="1799" spans="2:3" x14ac:dyDescent="0.3">
      <c r="B1799" s="43">
        <v>41</v>
      </c>
      <c r="C1799" s="27">
        <v>3883.11</v>
      </c>
    </row>
    <row r="1800" spans="2:3" x14ac:dyDescent="0.3">
      <c r="B1800" s="43">
        <v>21</v>
      </c>
      <c r="C1800" s="27">
        <v>3883.74</v>
      </c>
    </row>
    <row r="1801" spans="2:3" x14ac:dyDescent="0.3">
      <c r="B1801" s="43">
        <v>41</v>
      </c>
      <c r="C1801" s="27">
        <v>3884.34</v>
      </c>
    </row>
    <row r="1802" spans="2:3" x14ac:dyDescent="0.3">
      <c r="B1802" s="42">
        <v>27</v>
      </c>
      <c r="C1802" s="26">
        <v>3884.76</v>
      </c>
    </row>
    <row r="1803" spans="2:3" x14ac:dyDescent="0.3">
      <c r="B1803" s="43">
        <v>37</v>
      </c>
      <c r="C1803" s="27">
        <v>3891.66</v>
      </c>
    </row>
    <row r="1804" spans="2:3" x14ac:dyDescent="0.3">
      <c r="B1804" s="43">
        <v>51</v>
      </c>
      <c r="C1804" s="27">
        <v>3891.81</v>
      </c>
    </row>
    <row r="1805" spans="2:3" x14ac:dyDescent="0.3">
      <c r="B1805" s="42">
        <v>24</v>
      </c>
      <c r="C1805" s="26">
        <v>3892.08</v>
      </c>
    </row>
    <row r="1806" spans="2:3" x14ac:dyDescent="0.3">
      <c r="B1806" s="43">
        <v>39</v>
      </c>
      <c r="C1806" s="27">
        <v>3896.49</v>
      </c>
    </row>
    <row r="1807" spans="2:3" x14ac:dyDescent="0.3">
      <c r="B1807" s="43">
        <v>50</v>
      </c>
      <c r="C1807" s="27">
        <v>3899.5</v>
      </c>
    </row>
    <row r="1808" spans="2:3" x14ac:dyDescent="0.3">
      <c r="B1808" s="42">
        <v>45</v>
      </c>
      <c r="C1808" s="26">
        <v>3900.6</v>
      </c>
    </row>
    <row r="1809" spans="2:3" x14ac:dyDescent="0.3">
      <c r="B1809" s="43">
        <v>47</v>
      </c>
      <c r="C1809" s="27">
        <v>3902.41</v>
      </c>
    </row>
    <row r="1810" spans="2:3" x14ac:dyDescent="0.3">
      <c r="B1810" s="43">
        <v>45</v>
      </c>
      <c r="C1810" s="27">
        <v>3907.8</v>
      </c>
    </row>
    <row r="1811" spans="2:3" x14ac:dyDescent="0.3">
      <c r="B1811" s="42">
        <v>46</v>
      </c>
      <c r="C1811" s="26">
        <v>3908.62</v>
      </c>
    </row>
    <row r="1812" spans="2:3" x14ac:dyDescent="0.3">
      <c r="B1812" s="42">
        <v>35</v>
      </c>
      <c r="C1812" s="26">
        <v>3909.15</v>
      </c>
    </row>
    <row r="1813" spans="2:3" x14ac:dyDescent="0.3">
      <c r="B1813" s="43">
        <v>36</v>
      </c>
      <c r="C1813" s="27">
        <v>3910.32</v>
      </c>
    </row>
    <row r="1814" spans="2:3" x14ac:dyDescent="0.3">
      <c r="B1814" s="42">
        <v>47</v>
      </c>
      <c r="C1814" s="26">
        <v>3910.4</v>
      </c>
    </row>
    <row r="1815" spans="2:3" x14ac:dyDescent="0.3">
      <c r="B1815" s="42">
        <v>37</v>
      </c>
      <c r="C1815" s="26">
        <v>3910.53</v>
      </c>
    </row>
    <row r="1816" spans="2:3" x14ac:dyDescent="0.3">
      <c r="B1816" s="43">
        <v>27</v>
      </c>
      <c r="C1816" s="27">
        <v>3911.49</v>
      </c>
    </row>
    <row r="1817" spans="2:3" x14ac:dyDescent="0.3">
      <c r="B1817" s="42">
        <v>47</v>
      </c>
      <c r="C1817" s="26">
        <v>3913.69</v>
      </c>
    </row>
    <row r="1818" spans="2:3" x14ac:dyDescent="0.3">
      <c r="B1818" s="43">
        <v>26</v>
      </c>
      <c r="C1818" s="27">
        <v>3918.46</v>
      </c>
    </row>
    <row r="1819" spans="2:3" x14ac:dyDescent="0.3">
      <c r="B1819" s="42">
        <v>49</v>
      </c>
      <c r="C1819" s="26">
        <v>3918.53</v>
      </c>
    </row>
    <row r="1820" spans="2:3" x14ac:dyDescent="0.3">
      <c r="B1820" s="43">
        <v>55</v>
      </c>
      <c r="C1820" s="27">
        <v>3918.75</v>
      </c>
    </row>
    <row r="1821" spans="2:3" x14ac:dyDescent="0.3">
      <c r="B1821" s="42">
        <v>35</v>
      </c>
      <c r="C1821" s="26">
        <v>3918.95</v>
      </c>
    </row>
    <row r="1822" spans="2:3" x14ac:dyDescent="0.3">
      <c r="B1822" s="42">
        <v>35</v>
      </c>
      <c r="C1822" s="26">
        <v>3920</v>
      </c>
    </row>
    <row r="1823" spans="2:3" x14ac:dyDescent="0.3">
      <c r="B1823" s="43">
        <v>34</v>
      </c>
      <c r="C1823" s="27">
        <v>3920.88</v>
      </c>
    </row>
    <row r="1824" spans="2:3" x14ac:dyDescent="0.3">
      <c r="B1824" s="42">
        <v>24</v>
      </c>
      <c r="C1824" s="26">
        <v>3922.56</v>
      </c>
    </row>
    <row r="1825" spans="2:3" x14ac:dyDescent="0.3">
      <c r="B1825" s="42">
        <v>30</v>
      </c>
      <c r="C1825" s="26">
        <v>3924.6</v>
      </c>
    </row>
    <row r="1826" spans="2:3" x14ac:dyDescent="0.3">
      <c r="B1826" s="42">
        <v>30</v>
      </c>
      <c r="C1826" s="26">
        <v>3928.2</v>
      </c>
    </row>
    <row r="1827" spans="2:3" x14ac:dyDescent="0.3">
      <c r="B1827" s="42">
        <v>20</v>
      </c>
      <c r="C1827" s="26">
        <v>3928.6</v>
      </c>
    </row>
    <row r="1828" spans="2:3" x14ac:dyDescent="0.3">
      <c r="B1828" s="42">
        <v>20</v>
      </c>
      <c r="C1828" s="26">
        <v>3930.4</v>
      </c>
    </row>
    <row r="1829" spans="2:3" x14ac:dyDescent="0.3">
      <c r="B1829" s="42">
        <v>39</v>
      </c>
      <c r="C1829" s="26">
        <v>3933.93</v>
      </c>
    </row>
    <row r="1830" spans="2:3" x14ac:dyDescent="0.3">
      <c r="B1830" s="43">
        <v>27</v>
      </c>
      <c r="C1830" s="27">
        <v>3934.44</v>
      </c>
    </row>
    <row r="1831" spans="2:3" x14ac:dyDescent="0.3">
      <c r="B1831" s="43">
        <v>25</v>
      </c>
      <c r="C1831" s="27">
        <v>3937.25</v>
      </c>
    </row>
    <row r="1832" spans="2:3" x14ac:dyDescent="0.3">
      <c r="B1832" s="43">
        <v>26</v>
      </c>
      <c r="C1832" s="27">
        <v>3937.7</v>
      </c>
    </row>
    <row r="1833" spans="2:3" x14ac:dyDescent="0.3">
      <c r="B1833" s="43">
        <v>50</v>
      </c>
      <c r="C1833" s="27">
        <v>3939.5</v>
      </c>
    </row>
    <row r="1834" spans="2:3" x14ac:dyDescent="0.3">
      <c r="B1834" s="42">
        <v>36</v>
      </c>
      <c r="C1834" s="26">
        <v>3942.72</v>
      </c>
    </row>
    <row r="1835" spans="2:3" x14ac:dyDescent="0.3">
      <c r="B1835" s="43">
        <v>30</v>
      </c>
      <c r="C1835" s="27">
        <v>3944.7</v>
      </c>
    </row>
    <row r="1836" spans="2:3" x14ac:dyDescent="0.3">
      <c r="B1836" s="43">
        <v>36</v>
      </c>
      <c r="C1836" s="27">
        <v>3945.96</v>
      </c>
    </row>
    <row r="1837" spans="2:3" x14ac:dyDescent="0.3">
      <c r="B1837" s="43">
        <v>22</v>
      </c>
      <c r="C1837" s="27">
        <v>3949</v>
      </c>
    </row>
    <row r="1838" spans="2:3" x14ac:dyDescent="0.3">
      <c r="B1838" s="42">
        <v>45</v>
      </c>
      <c r="C1838" s="26">
        <v>3949.65</v>
      </c>
    </row>
    <row r="1839" spans="2:3" x14ac:dyDescent="0.3">
      <c r="B1839" s="43">
        <v>49</v>
      </c>
      <c r="C1839" s="27">
        <v>3952.83</v>
      </c>
    </row>
    <row r="1840" spans="2:3" x14ac:dyDescent="0.3">
      <c r="B1840" s="42">
        <v>34</v>
      </c>
      <c r="C1840" s="26">
        <v>3953.18</v>
      </c>
    </row>
    <row r="1841" spans="2:3" x14ac:dyDescent="0.3">
      <c r="B1841" s="42">
        <v>29</v>
      </c>
      <c r="C1841" s="26">
        <v>3957.05</v>
      </c>
    </row>
    <row r="1842" spans="2:3" x14ac:dyDescent="0.3">
      <c r="B1842" s="42">
        <v>38</v>
      </c>
      <c r="C1842" s="26">
        <v>3958.46</v>
      </c>
    </row>
    <row r="1843" spans="2:3" x14ac:dyDescent="0.3">
      <c r="B1843" s="43">
        <v>42</v>
      </c>
      <c r="C1843" s="27">
        <v>3958.5</v>
      </c>
    </row>
    <row r="1844" spans="2:3" x14ac:dyDescent="0.3">
      <c r="B1844" s="43">
        <v>43</v>
      </c>
      <c r="C1844" s="27">
        <v>3962.88</v>
      </c>
    </row>
    <row r="1845" spans="2:3" x14ac:dyDescent="0.3">
      <c r="B1845" s="42">
        <v>49</v>
      </c>
      <c r="C1845" s="26">
        <v>3964.1</v>
      </c>
    </row>
    <row r="1846" spans="2:3" x14ac:dyDescent="0.3">
      <c r="B1846" s="42">
        <v>37</v>
      </c>
      <c r="C1846" s="26">
        <v>3965.66</v>
      </c>
    </row>
    <row r="1847" spans="2:3" x14ac:dyDescent="0.3">
      <c r="B1847" s="43">
        <v>45</v>
      </c>
      <c r="C1847" s="27">
        <v>3966.3</v>
      </c>
    </row>
    <row r="1848" spans="2:3" x14ac:dyDescent="0.3">
      <c r="B1848" s="42">
        <v>34</v>
      </c>
      <c r="C1848" s="26">
        <v>3966.78</v>
      </c>
    </row>
    <row r="1849" spans="2:3" x14ac:dyDescent="0.3">
      <c r="B1849" s="42">
        <v>32</v>
      </c>
      <c r="C1849" s="26">
        <v>3970.56</v>
      </c>
    </row>
    <row r="1850" spans="2:3" x14ac:dyDescent="0.3">
      <c r="B1850" s="42">
        <v>34</v>
      </c>
      <c r="C1850" s="26">
        <v>3974.94</v>
      </c>
    </row>
    <row r="1851" spans="2:3" x14ac:dyDescent="0.3">
      <c r="B1851" s="43">
        <v>29</v>
      </c>
      <c r="C1851" s="27">
        <v>3978.51</v>
      </c>
    </row>
    <row r="1852" spans="2:3" x14ac:dyDescent="0.3">
      <c r="B1852" s="43">
        <v>37</v>
      </c>
      <c r="C1852" s="27">
        <v>3983.05</v>
      </c>
    </row>
    <row r="1853" spans="2:3" x14ac:dyDescent="0.3">
      <c r="B1853" s="43">
        <v>50</v>
      </c>
      <c r="C1853" s="27">
        <v>3983.5</v>
      </c>
    </row>
    <row r="1854" spans="2:3" x14ac:dyDescent="0.3">
      <c r="B1854" s="43">
        <v>29</v>
      </c>
      <c r="C1854" s="27">
        <v>3984.6</v>
      </c>
    </row>
    <row r="1855" spans="2:3" x14ac:dyDescent="0.3">
      <c r="B1855" s="42">
        <v>48</v>
      </c>
      <c r="C1855" s="26">
        <v>3984.96</v>
      </c>
    </row>
    <row r="1856" spans="2:3" x14ac:dyDescent="0.3">
      <c r="B1856" s="43">
        <v>35</v>
      </c>
      <c r="C1856" s="27">
        <v>3986.5</v>
      </c>
    </row>
    <row r="1857" spans="2:3" x14ac:dyDescent="0.3">
      <c r="B1857" s="42">
        <v>32</v>
      </c>
      <c r="C1857" s="26">
        <v>3986.56</v>
      </c>
    </row>
    <row r="1858" spans="2:3" x14ac:dyDescent="0.3">
      <c r="B1858" s="43">
        <v>35</v>
      </c>
      <c r="C1858" s="27">
        <v>3987.2</v>
      </c>
    </row>
    <row r="1859" spans="2:3" x14ac:dyDescent="0.3">
      <c r="B1859" s="42">
        <v>49</v>
      </c>
      <c r="C1859" s="26">
        <v>3988.6</v>
      </c>
    </row>
    <row r="1860" spans="2:3" x14ac:dyDescent="0.3">
      <c r="B1860" s="42">
        <v>49</v>
      </c>
      <c r="C1860" s="26">
        <v>3988.6</v>
      </c>
    </row>
    <row r="1861" spans="2:3" x14ac:dyDescent="0.3">
      <c r="B1861" s="42">
        <v>48</v>
      </c>
      <c r="C1861" s="26">
        <v>3989.76</v>
      </c>
    </row>
    <row r="1862" spans="2:3" x14ac:dyDescent="0.3">
      <c r="B1862" s="42">
        <v>38</v>
      </c>
      <c r="C1862" s="26">
        <v>4000.26</v>
      </c>
    </row>
    <row r="1863" spans="2:3" x14ac:dyDescent="0.3">
      <c r="B1863" s="42">
        <v>31</v>
      </c>
      <c r="C1863" s="26">
        <v>4009.23</v>
      </c>
    </row>
    <row r="1864" spans="2:3" x14ac:dyDescent="0.3">
      <c r="B1864" s="43">
        <v>23</v>
      </c>
      <c r="C1864" s="27">
        <v>4011.66</v>
      </c>
    </row>
    <row r="1865" spans="2:3" x14ac:dyDescent="0.3">
      <c r="B1865" s="42">
        <v>37</v>
      </c>
      <c r="C1865" s="26">
        <v>4021.53</v>
      </c>
    </row>
    <row r="1866" spans="2:3" x14ac:dyDescent="0.3">
      <c r="B1866" s="43">
        <v>37</v>
      </c>
      <c r="C1866" s="27">
        <v>4025.6</v>
      </c>
    </row>
    <row r="1867" spans="2:3" x14ac:dyDescent="0.3">
      <c r="B1867" s="43">
        <v>31</v>
      </c>
      <c r="C1867" s="27">
        <v>4029.38</v>
      </c>
    </row>
    <row r="1868" spans="2:3" x14ac:dyDescent="0.3">
      <c r="B1868" s="42">
        <v>40</v>
      </c>
      <c r="C1868" s="26">
        <v>4032</v>
      </c>
    </row>
    <row r="1869" spans="2:3" x14ac:dyDescent="0.3">
      <c r="B1869" s="42">
        <v>26</v>
      </c>
      <c r="C1869" s="26">
        <v>4033.38</v>
      </c>
    </row>
    <row r="1870" spans="2:3" x14ac:dyDescent="0.3">
      <c r="B1870" s="43">
        <v>36</v>
      </c>
      <c r="C1870" s="27">
        <v>4035.96</v>
      </c>
    </row>
    <row r="1871" spans="2:3" x14ac:dyDescent="0.3">
      <c r="B1871" s="43">
        <v>46</v>
      </c>
      <c r="C1871" s="27">
        <v>4036.04</v>
      </c>
    </row>
    <row r="1872" spans="2:3" x14ac:dyDescent="0.3">
      <c r="B1872" s="42">
        <v>33</v>
      </c>
      <c r="C1872" s="26">
        <v>4038.21</v>
      </c>
    </row>
    <row r="1873" spans="2:3" x14ac:dyDescent="0.3">
      <c r="B1873" s="43">
        <v>46</v>
      </c>
      <c r="C1873" s="27">
        <v>4038.8</v>
      </c>
    </row>
    <row r="1874" spans="2:3" x14ac:dyDescent="0.3">
      <c r="B1874" s="43">
        <v>46</v>
      </c>
      <c r="C1874" s="27">
        <v>4039.26</v>
      </c>
    </row>
    <row r="1875" spans="2:3" x14ac:dyDescent="0.3">
      <c r="B1875" s="42">
        <v>37</v>
      </c>
      <c r="C1875" s="26">
        <v>4040.03</v>
      </c>
    </row>
    <row r="1876" spans="2:3" x14ac:dyDescent="0.3">
      <c r="B1876" s="42">
        <v>24</v>
      </c>
      <c r="C1876" s="26">
        <v>4042.08</v>
      </c>
    </row>
    <row r="1877" spans="2:3" x14ac:dyDescent="0.3">
      <c r="B1877" s="43">
        <v>34</v>
      </c>
      <c r="C1877" s="27">
        <v>4043.96</v>
      </c>
    </row>
    <row r="1878" spans="2:3" x14ac:dyDescent="0.3">
      <c r="B1878" s="42">
        <v>26</v>
      </c>
      <c r="C1878" s="26">
        <v>4044.04</v>
      </c>
    </row>
    <row r="1879" spans="2:3" x14ac:dyDescent="0.3">
      <c r="B1879" s="42">
        <v>39</v>
      </c>
      <c r="C1879" s="26">
        <v>4046.25</v>
      </c>
    </row>
    <row r="1880" spans="2:3" x14ac:dyDescent="0.3">
      <c r="B1880" s="43">
        <v>46</v>
      </c>
      <c r="C1880" s="27">
        <v>4048</v>
      </c>
    </row>
    <row r="1881" spans="2:3" x14ac:dyDescent="0.3">
      <c r="B1881" s="42">
        <v>29</v>
      </c>
      <c r="C1881" s="26">
        <v>4049.56</v>
      </c>
    </row>
    <row r="1882" spans="2:3" x14ac:dyDescent="0.3">
      <c r="B1882" s="43">
        <v>26</v>
      </c>
      <c r="C1882" s="27">
        <v>4052.88</v>
      </c>
    </row>
    <row r="1883" spans="2:3" x14ac:dyDescent="0.3">
      <c r="B1883" s="42">
        <v>44</v>
      </c>
      <c r="C1883" s="26">
        <v>4055.04</v>
      </c>
    </row>
    <row r="1884" spans="2:3" x14ac:dyDescent="0.3">
      <c r="B1884" s="42">
        <v>28</v>
      </c>
      <c r="C1884" s="26">
        <v>4056.36</v>
      </c>
    </row>
    <row r="1885" spans="2:3" x14ac:dyDescent="0.3">
      <c r="B1885" s="43">
        <v>33</v>
      </c>
      <c r="C1885" s="27">
        <v>4059.33</v>
      </c>
    </row>
    <row r="1886" spans="2:3" x14ac:dyDescent="0.3">
      <c r="B1886" s="43">
        <v>32</v>
      </c>
      <c r="C1886" s="27">
        <v>4061.76</v>
      </c>
    </row>
    <row r="1887" spans="2:3" x14ac:dyDescent="0.3">
      <c r="B1887" s="42">
        <v>46</v>
      </c>
      <c r="C1887" s="26">
        <v>4068.7</v>
      </c>
    </row>
    <row r="1888" spans="2:3" x14ac:dyDescent="0.3">
      <c r="B1888" s="42">
        <v>49</v>
      </c>
      <c r="C1888" s="26">
        <v>4068.96</v>
      </c>
    </row>
    <row r="1889" spans="2:3" x14ac:dyDescent="0.3">
      <c r="B1889" s="43">
        <v>47</v>
      </c>
      <c r="C1889" s="27">
        <v>4071.14</v>
      </c>
    </row>
    <row r="1890" spans="2:3" x14ac:dyDescent="0.3">
      <c r="B1890" s="42">
        <v>50</v>
      </c>
      <c r="C1890" s="26">
        <v>4071.5</v>
      </c>
    </row>
    <row r="1891" spans="2:3" x14ac:dyDescent="0.3">
      <c r="B1891" s="42">
        <v>37</v>
      </c>
      <c r="C1891" s="26">
        <v>4071.85</v>
      </c>
    </row>
    <row r="1892" spans="2:3" x14ac:dyDescent="0.3">
      <c r="B1892" s="42">
        <v>33</v>
      </c>
      <c r="C1892" s="26">
        <v>4072.2</v>
      </c>
    </row>
    <row r="1893" spans="2:3" x14ac:dyDescent="0.3">
      <c r="B1893" s="43">
        <v>31</v>
      </c>
      <c r="C1893" s="27">
        <v>4076.19</v>
      </c>
    </row>
    <row r="1894" spans="2:3" x14ac:dyDescent="0.3">
      <c r="B1894" s="43">
        <v>47</v>
      </c>
      <c r="C1894" s="27">
        <v>4080.07</v>
      </c>
    </row>
    <row r="1895" spans="2:3" x14ac:dyDescent="0.3">
      <c r="B1895" s="43">
        <v>42</v>
      </c>
      <c r="C1895" s="27">
        <v>4080.72</v>
      </c>
    </row>
    <row r="1896" spans="2:3" x14ac:dyDescent="0.3">
      <c r="B1896" s="42">
        <v>43</v>
      </c>
      <c r="C1896" s="26">
        <v>4086.29</v>
      </c>
    </row>
    <row r="1897" spans="2:3" x14ac:dyDescent="0.3">
      <c r="B1897" s="43">
        <v>45</v>
      </c>
      <c r="C1897" s="27">
        <v>4088.7</v>
      </c>
    </row>
    <row r="1898" spans="2:3" x14ac:dyDescent="0.3">
      <c r="B1898" s="42">
        <v>50</v>
      </c>
      <c r="C1898" s="26">
        <v>4093</v>
      </c>
    </row>
    <row r="1899" spans="2:3" x14ac:dyDescent="0.3">
      <c r="B1899" s="42">
        <v>50</v>
      </c>
      <c r="C1899" s="26">
        <v>4094.5</v>
      </c>
    </row>
    <row r="1900" spans="2:3" x14ac:dyDescent="0.3">
      <c r="B1900" s="42">
        <v>29</v>
      </c>
      <c r="C1900" s="26">
        <v>4094.51</v>
      </c>
    </row>
    <row r="1901" spans="2:3" x14ac:dyDescent="0.3">
      <c r="B1901" s="43">
        <v>28</v>
      </c>
      <c r="C1901" s="27">
        <v>4094.72</v>
      </c>
    </row>
    <row r="1902" spans="2:3" x14ac:dyDescent="0.3">
      <c r="B1902" s="42">
        <v>36</v>
      </c>
      <c r="C1902" s="26">
        <v>4099.68</v>
      </c>
    </row>
    <row r="1903" spans="2:3" x14ac:dyDescent="0.3">
      <c r="B1903" s="43">
        <v>30</v>
      </c>
      <c r="C1903" s="27">
        <v>4100.1000000000004</v>
      </c>
    </row>
    <row r="1904" spans="2:3" x14ac:dyDescent="0.3">
      <c r="B1904" s="42">
        <v>31</v>
      </c>
      <c r="C1904" s="26">
        <v>4100.99</v>
      </c>
    </row>
    <row r="1905" spans="2:3" x14ac:dyDescent="0.3">
      <c r="B1905" s="42">
        <v>28</v>
      </c>
      <c r="C1905" s="26">
        <v>4102.5600000000004</v>
      </c>
    </row>
    <row r="1906" spans="2:3" x14ac:dyDescent="0.3">
      <c r="B1906" s="42">
        <v>34</v>
      </c>
      <c r="C1906" s="26">
        <v>4103.46</v>
      </c>
    </row>
    <row r="1907" spans="2:3" x14ac:dyDescent="0.3">
      <c r="B1907" s="43">
        <v>40</v>
      </c>
      <c r="C1907" s="27">
        <v>4107.2</v>
      </c>
    </row>
    <row r="1908" spans="2:3" x14ac:dyDescent="0.3">
      <c r="B1908" s="43">
        <v>30</v>
      </c>
      <c r="C1908" s="27">
        <v>4111.8</v>
      </c>
    </row>
    <row r="1909" spans="2:3" x14ac:dyDescent="0.3">
      <c r="B1909" s="43">
        <v>47</v>
      </c>
      <c r="C1909" s="27">
        <v>4114.38</v>
      </c>
    </row>
    <row r="1910" spans="2:3" x14ac:dyDescent="0.3">
      <c r="B1910" s="42">
        <v>36</v>
      </c>
      <c r="C1910" s="26">
        <v>4114.8</v>
      </c>
    </row>
    <row r="1911" spans="2:3" x14ac:dyDescent="0.3">
      <c r="B1911" s="42">
        <v>31</v>
      </c>
      <c r="C1911" s="26">
        <v>4116.8</v>
      </c>
    </row>
    <row r="1912" spans="2:3" x14ac:dyDescent="0.3">
      <c r="B1912" s="42">
        <v>43</v>
      </c>
      <c r="C1912" s="26">
        <v>4119.3999999999996</v>
      </c>
    </row>
    <row r="1913" spans="2:3" x14ac:dyDescent="0.3">
      <c r="B1913" s="42">
        <v>47</v>
      </c>
      <c r="C1913" s="26">
        <v>4121.43</v>
      </c>
    </row>
    <row r="1914" spans="2:3" x14ac:dyDescent="0.3">
      <c r="B1914" s="43">
        <v>33</v>
      </c>
      <c r="C1914" s="27">
        <v>4128.96</v>
      </c>
    </row>
    <row r="1915" spans="2:3" x14ac:dyDescent="0.3">
      <c r="B1915" s="43">
        <v>37</v>
      </c>
      <c r="C1915" s="27">
        <v>4133.6400000000003</v>
      </c>
    </row>
    <row r="1916" spans="2:3" x14ac:dyDescent="0.3">
      <c r="B1916" s="43">
        <v>55</v>
      </c>
      <c r="C1916" s="27">
        <v>4136</v>
      </c>
    </row>
    <row r="1917" spans="2:3" x14ac:dyDescent="0.3">
      <c r="B1917" s="43">
        <v>23</v>
      </c>
      <c r="C1917" s="27">
        <v>4140.2299999999996</v>
      </c>
    </row>
    <row r="1918" spans="2:3" x14ac:dyDescent="0.3">
      <c r="B1918" s="42">
        <v>43</v>
      </c>
      <c r="C1918" s="26">
        <v>4141.33</v>
      </c>
    </row>
    <row r="1919" spans="2:3" x14ac:dyDescent="0.3">
      <c r="B1919" s="43">
        <v>44</v>
      </c>
      <c r="C1919" s="27">
        <v>4142.16</v>
      </c>
    </row>
    <row r="1920" spans="2:3" x14ac:dyDescent="0.3">
      <c r="B1920" s="43">
        <v>47</v>
      </c>
      <c r="C1920" s="27">
        <v>4142.58</v>
      </c>
    </row>
    <row r="1921" spans="2:3" x14ac:dyDescent="0.3">
      <c r="B1921" s="43">
        <v>24</v>
      </c>
      <c r="C1921" s="27">
        <v>4142.6400000000003</v>
      </c>
    </row>
    <row r="1922" spans="2:3" x14ac:dyDescent="0.3">
      <c r="B1922" s="43">
        <v>45</v>
      </c>
      <c r="C1922" s="27">
        <v>4143.6000000000004</v>
      </c>
    </row>
    <row r="1923" spans="2:3" x14ac:dyDescent="0.3">
      <c r="B1923" s="43">
        <v>43</v>
      </c>
      <c r="C1923" s="27">
        <v>4149.07</v>
      </c>
    </row>
    <row r="1924" spans="2:3" x14ac:dyDescent="0.3">
      <c r="B1924" s="42">
        <v>41</v>
      </c>
      <c r="C1924" s="26">
        <v>4156.58</v>
      </c>
    </row>
    <row r="1925" spans="2:3" x14ac:dyDescent="0.3">
      <c r="B1925" s="43">
        <v>24</v>
      </c>
      <c r="C1925" s="27">
        <v>4157.04</v>
      </c>
    </row>
    <row r="1926" spans="2:3" x14ac:dyDescent="0.3">
      <c r="B1926" s="43">
        <v>40</v>
      </c>
      <c r="C1926" s="27">
        <v>4157.2</v>
      </c>
    </row>
    <row r="1927" spans="2:3" x14ac:dyDescent="0.3">
      <c r="B1927" s="42">
        <v>27</v>
      </c>
      <c r="C1927" s="26">
        <v>4157.7299999999996</v>
      </c>
    </row>
    <row r="1928" spans="2:3" x14ac:dyDescent="0.3">
      <c r="B1928" s="43">
        <v>38</v>
      </c>
      <c r="C1928" s="27">
        <v>4161.38</v>
      </c>
    </row>
    <row r="1929" spans="2:3" x14ac:dyDescent="0.3">
      <c r="B1929" s="42">
        <v>43</v>
      </c>
      <c r="C1929" s="26">
        <v>4164.12</v>
      </c>
    </row>
    <row r="1930" spans="2:3" x14ac:dyDescent="0.3">
      <c r="B1930" s="42">
        <v>39</v>
      </c>
      <c r="C1930" s="26">
        <v>4164.42</v>
      </c>
    </row>
    <row r="1931" spans="2:3" x14ac:dyDescent="0.3">
      <c r="B1931" s="43">
        <v>47</v>
      </c>
      <c r="C1931" s="27">
        <v>4165.6099999999997</v>
      </c>
    </row>
    <row r="1932" spans="2:3" x14ac:dyDescent="0.3">
      <c r="B1932" s="43">
        <v>48</v>
      </c>
      <c r="C1932" s="27">
        <v>4166.88</v>
      </c>
    </row>
    <row r="1933" spans="2:3" x14ac:dyDescent="0.3">
      <c r="B1933" s="43">
        <v>27</v>
      </c>
      <c r="C1933" s="27">
        <v>4169.88</v>
      </c>
    </row>
    <row r="1934" spans="2:3" x14ac:dyDescent="0.3">
      <c r="B1934" s="42">
        <v>27</v>
      </c>
      <c r="C1934" s="26">
        <v>4170.6899999999996</v>
      </c>
    </row>
    <row r="1935" spans="2:3" x14ac:dyDescent="0.3">
      <c r="B1935" s="43">
        <v>22</v>
      </c>
      <c r="C1935" s="27">
        <v>4172.5200000000004</v>
      </c>
    </row>
    <row r="1936" spans="2:3" x14ac:dyDescent="0.3">
      <c r="B1936" s="43">
        <v>36</v>
      </c>
      <c r="C1936" s="27">
        <v>4174.92</v>
      </c>
    </row>
    <row r="1937" spans="2:3" x14ac:dyDescent="0.3">
      <c r="B1937" s="42">
        <v>44</v>
      </c>
      <c r="C1937" s="26">
        <v>4175.6000000000004</v>
      </c>
    </row>
    <row r="1938" spans="2:3" x14ac:dyDescent="0.3">
      <c r="B1938" s="42">
        <v>45</v>
      </c>
      <c r="C1938" s="26">
        <v>4177.3500000000004</v>
      </c>
    </row>
    <row r="1939" spans="2:3" x14ac:dyDescent="0.3">
      <c r="B1939" s="42">
        <v>41</v>
      </c>
      <c r="C1939" s="26">
        <v>4177.49</v>
      </c>
    </row>
    <row r="1940" spans="2:3" x14ac:dyDescent="0.3">
      <c r="B1940" s="43">
        <v>33</v>
      </c>
      <c r="C1940" s="27">
        <v>4180.4399999999996</v>
      </c>
    </row>
    <row r="1941" spans="2:3" x14ac:dyDescent="0.3">
      <c r="B1941" s="43">
        <v>32</v>
      </c>
      <c r="C1941" s="27">
        <v>4181.4399999999996</v>
      </c>
    </row>
    <row r="1942" spans="2:3" x14ac:dyDescent="0.3">
      <c r="B1942" s="43">
        <v>32</v>
      </c>
      <c r="C1942" s="27">
        <v>4181.4399999999996</v>
      </c>
    </row>
    <row r="1943" spans="2:3" x14ac:dyDescent="0.3">
      <c r="B1943" s="43">
        <v>20</v>
      </c>
      <c r="C1943" s="27">
        <v>4183</v>
      </c>
    </row>
    <row r="1944" spans="2:3" x14ac:dyDescent="0.3">
      <c r="B1944" s="42">
        <v>29</v>
      </c>
      <c r="C1944" s="26">
        <v>4186.7299999999996</v>
      </c>
    </row>
    <row r="1945" spans="2:3" x14ac:dyDescent="0.3">
      <c r="B1945" s="42">
        <v>38</v>
      </c>
      <c r="C1945" s="26">
        <v>4187.22</v>
      </c>
    </row>
    <row r="1946" spans="2:3" x14ac:dyDescent="0.3">
      <c r="B1946" s="42">
        <v>25</v>
      </c>
      <c r="C1946" s="26">
        <v>4191.25</v>
      </c>
    </row>
    <row r="1947" spans="2:3" x14ac:dyDescent="0.3">
      <c r="B1947" s="42">
        <v>32</v>
      </c>
      <c r="C1947" s="26">
        <v>4193.28</v>
      </c>
    </row>
    <row r="1948" spans="2:3" x14ac:dyDescent="0.3">
      <c r="B1948" s="43">
        <v>45</v>
      </c>
      <c r="C1948" s="27">
        <v>4195.8</v>
      </c>
    </row>
    <row r="1949" spans="2:3" x14ac:dyDescent="0.3">
      <c r="B1949" s="43">
        <v>27</v>
      </c>
      <c r="C1949" s="27">
        <v>4196.07</v>
      </c>
    </row>
    <row r="1950" spans="2:3" x14ac:dyDescent="0.3">
      <c r="B1950" s="43">
        <v>43</v>
      </c>
      <c r="C1950" s="27">
        <v>4196.8</v>
      </c>
    </row>
    <row r="1951" spans="2:3" x14ac:dyDescent="0.3">
      <c r="B1951" s="42">
        <v>38</v>
      </c>
      <c r="C1951" s="26">
        <v>4197.1000000000004</v>
      </c>
    </row>
    <row r="1952" spans="2:3" x14ac:dyDescent="0.3">
      <c r="B1952" s="43">
        <v>25</v>
      </c>
      <c r="C1952" s="27">
        <v>4203.5</v>
      </c>
    </row>
    <row r="1953" spans="2:3" x14ac:dyDescent="0.3">
      <c r="B1953" s="43">
        <v>47</v>
      </c>
      <c r="C1953" s="27">
        <v>4206.5</v>
      </c>
    </row>
    <row r="1954" spans="2:3" x14ac:dyDescent="0.3">
      <c r="B1954" s="43">
        <v>29</v>
      </c>
      <c r="C1954" s="27">
        <v>4206.74</v>
      </c>
    </row>
    <row r="1955" spans="2:3" x14ac:dyDescent="0.3">
      <c r="B1955" s="43">
        <v>34</v>
      </c>
      <c r="C1955" s="27">
        <v>4207.84</v>
      </c>
    </row>
    <row r="1956" spans="2:3" x14ac:dyDescent="0.3">
      <c r="B1956" s="42">
        <v>40</v>
      </c>
      <c r="C1956" s="26">
        <v>4208</v>
      </c>
    </row>
    <row r="1957" spans="2:3" x14ac:dyDescent="0.3">
      <c r="B1957" s="42">
        <v>35</v>
      </c>
      <c r="C1957" s="26">
        <v>4215.05</v>
      </c>
    </row>
    <row r="1958" spans="2:3" x14ac:dyDescent="0.3">
      <c r="B1958" s="43">
        <v>33</v>
      </c>
      <c r="C1958" s="27">
        <v>4215.09</v>
      </c>
    </row>
    <row r="1959" spans="2:3" x14ac:dyDescent="0.3">
      <c r="B1959" s="43">
        <v>36</v>
      </c>
      <c r="C1959" s="27">
        <v>4219.2</v>
      </c>
    </row>
    <row r="1960" spans="2:3" x14ac:dyDescent="0.3">
      <c r="B1960" s="43">
        <v>52</v>
      </c>
      <c r="C1960" s="27">
        <v>4219.28</v>
      </c>
    </row>
    <row r="1961" spans="2:3" x14ac:dyDescent="0.3">
      <c r="B1961" s="43">
        <v>44</v>
      </c>
      <c r="C1961" s="27">
        <v>4220.92</v>
      </c>
    </row>
    <row r="1962" spans="2:3" x14ac:dyDescent="0.3">
      <c r="B1962" s="43">
        <v>31</v>
      </c>
      <c r="C1962" s="27">
        <v>4223.13</v>
      </c>
    </row>
    <row r="1963" spans="2:3" x14ac:dyDescent="0.3">
      <c r="B1963" s="43">
        <v>44</v>
      </c>
      <c r="C1963" s="27">
        <v>4224</v>
      </c>
    </row>
    <row r="1964" spans="2:3" x14ac:dyDescent="0.3">
      <c r="B1964" s="43">
        <v>36</v>
      </c>
      <c r="C1964" s="27">
        <v>4228.2</v>
      </c>
    </row>
    <row r="1965" spans="2:3" x14ac:dyDescent="0.3">
      <c r="B1965" s="43">
        <v>23</v>
      </c>
      <c r="C1965" s="27">
        <v>4230.62</v>
      </c>
    </row>
    <row r="1966" spans="2:3" x14ac:dyDescent="0.3">
      <c r="B1966" s="42">
        <v>25</v>
      </c>
      <c r="C1966" s="26">
        <v>4232</v>
      </c>
    </row>
    <row r="1967" spans="2:3" x14ac:dyDescent="0.3">
      <c r="B1967" s="42">
        <v>28</v>
      </c>
      <c r="C1967" s="26">
        <v>4232.76</v>
      </c>
    </row>
    <row r="1968" spans="2:3" x14ac:dyDescent="0.3">
      <c r="B1968" s="42">
        <v>50</v>
      </c>
      <c r="C1968" s="26">
        <v>4235</v>
      </c>
    </row>
    <row r="1969" spans="2:3" x14ac:dyDescent="0.3">
      <c r="B1969" s="42">
        <v>46</v>
      </c>
      <c r="C1969" s="26">
        <v>4236.1400000000003</v>
      </c>
    </row>
    <row r="1970" spans="2:3" x14ac:dyDescent="0.3">
      <c r="B1970" s="43">
        <v>32</v>
      </c>
      <c r="C1970" s="27">
        <v>4237.76</v>
      </c>
    </row>
    <row r="1971" spans="2:3" x14ac:dyDescent="0.3">
      <c r="B1971" s="42">
        <v>42</v>
      </c>
      <c r="C1971" s="26">
        <v>4242</v>
      </c>
    </row>
    <row r="1972" spans="2:3" x14ac:dyDescent="0.3">
      <c r="B1972" s="43">
        <v>24</v>
      </c>
      <c r="C1972" s="27">
        <v>4242.24</v>
      </c>
    </row>
    <row r="1973" spans="2:3" x14ac:dyDescent="0.3">
      <c r="B1973" s="42">
        <v>34</v>
      </c>
      <c r="C1973" s="26">
        <v>4248.3</v>
      </c>
    </row>
    <row r="1974" spans="2:3" x14ac:dyDescent="0.3">
      <c r="B1974" s="42">
        <v>31</v>
      </c>
      <c r="C1974" s="26">
        <v>4253.2</v>
      </c>
    </row>
    <row r="1975" spans="2:3" x14ac:dyDescent="0.3">
      <c r="B1975" s="43">
        <v>44</v>
      </c>
      <c r="C1975" s="27">
        <v>4256.5600000000004</v>
      </c>
    </row>
    <row r="1976" spans="2:3" x14ac:dyDescent="0.3">
      <c r="B1976" s="43">
        <v>29</v>
      </c>
      <c r="C1976" s="27">
        <v>4258.3599999999997</v>
      </c>
    </row>
    <row r="1977" spans="2:3" x14ac:dyDescent="0.3">
      <c r="B1977" s="43">
        <v>32</v>
      </c>
      <c r="C1977" s="27">
        <v>4262.08</v>
      </c>
    </row>
    <row r="1978" spans="2:3" x14ac:dyDescent="0.3">
      <c r="B1978" s="42">
        <v>26</v>
      </c>
      <c r="C1978" s="26">
        <v>4263.74</v>
      </c>
    </row>
    <row r="1979" spans="2:3" x14ac:dyDescent="0.3">
      <c r="B1979" s="42">
        <v>49</v>
      </c>
      <c r="C1979" s="26">
        <v>4273.29</v>
      </c>
    </row>
    <row r="1980" spans="2:3" x14ac:dyDescent="0.3">
      <c r="B1980" s="43">
        <v>35</v>
      </c>
      <c r="C1980" s="27">
        <v>4277.3500000000004</v>
      </c>
    </row>
    <row r="1981" spans="2:3" x14ac:dyDescent="0.3">
      <c r="B1981" s="43">
        <v>27</v>
      </c>
      <c r="C1981" s="27">
        <v>4283.01</v>
      </c>
    </row>
    <row r="1982" spans="2:3" x14ac:dyDescent="0.3">
      <c r="B1982" s="43">
        <v>47</v>
      </c>
      <c r="C1982" s="27">
        <v>4285.46</v>
      </c>
    </row>
    <row r="1983" spans="2:3" x14ac:dyDescent="0.3">
      <c r="B1983" s="43">
        <v>50</v>
      </c>
      <c r="C1983" s="27">
        <v>4287.5</v>
      </c>
    </row>
    <row r="1984" spans="2:3" x14ac:dyDescent="0.3">
      <c r="B1984" s="42">
        <v>42</v>
      </c>
      <c r="C1984" s="26">
        <v>4296.6000000000004</v>
      </c>
    </row>
    <row r="1985" spans="2:3" x14ac:dyDescent="0.3">
      <c r="B1985" s="43">
        <v>36</v>
      </c>
      <c r="C1985" s="27">
        <v>4297.32</v>
      </c>
    </row>
    <row r="1986" spans="2:3" x14ac:dyDescent="0.3">
      <c r="B1986" s="43">
        <v>34</v>
      </c>
      <c r="C1986" s="27">
        <v>4300.32</v>
      </c>
    </row>
    <row r="1987" spans="2:3" x14ac:dyDescent="0.3">
      <c r="B1987" s="43">
        <v>50</v>
      </c>
      <c r="C1987" s="27">
        <v>4300.5</v>
      </c>
    </row>
    <row r="1988" spans="2:3" x14ac:dyDescent="0.3">
      <c r="B1988" s="43">
        <v>35</v>
      </c>
      <c r="C1988" s="27">
        <v>4301.1499999999996</v>
      </c>
    </row>
    <row r="1989" spans="2:3" x14ac:dyDescent="0.3">
      <c r="B1989" s="42">
        <v>22</v>
      </c>
      <c r="C1989" s="26">
        <v>4301.22</v>
      </c>
    </row>
    <row r="1990" spans="2:3" x14ac:dyDescent="0.3">
      <c r="B1990" s="42">
        <v>34</v>
      </c>
      <c r="C1990" s="26">
        <v>4301.34</v>
      </c>
    </row>
    <row r="1991" spans="2:3" x14ac:dyDescent="0.3">
      <c r="B1991" s="43">
        <v>32</v>
      </c>
      <c r="C1991" s="27">
        <v>4302.08</v>
      </c>
    </row>
    <row r="1992" spans="2:3" x14ac:dyDescent="0.3">
      <c r="B1992" s="43">
        <v>38</v>
      </c>
      <c r="C1992" s="27">
        <v>4304.6400000000003</v>
      </c>
    </row>
    <row r="1993" spans="2:3" x14ac:dyDescent="0.3">
      <c r="B1993" s="42">
        <v>31</v>
      </c>
      <c r="C1993" s="26">
        <v>4305.28</v>
      </c>
    </row>
    <row r="1994" spans="2:3" x14ac:dyDescent="0.3">
      <c r="B1994" s="42">
        <v>42</v>
      </c>
      <c r="C1994" s="26">
        <v>4307.5200000000004</v>
      </c>
    </row>
    <row r="1995" spans="2:3" x14ac:dyDescent="0.3">
      <c r="B1995" s="43">
        <v>27</v>
      </c>
      <c r="C1995" s="27">
        <v>4310.55</v>
      </c>
    </row>
    <row r="1996" spans="2:3" x14ac:dyDescent="0.3">
      <c r="B1996" s="43">
        <v>38</v>
      </c>
      <c r="C1996" s="27">
        <v>4310.72</v>
      </c>
    </row>
    <row r="1997" spans="2:3" x14ac:dyDescent="0.3">
      <c r="B1997" s="42">
        <v>39</v>
      </c>
      <c r="C1997" s="26">
        <v>4324.32</v>
      </c>
    </row>
    <row r="1998" spans="2:3" x14ac:dyDescent="0.3">
      <c r="B1998" s="42">
        <v>38</v>
      </c>
      <c r="C1998" s="26">
        <v>4325.16</v>
      </c>
    </row>
    <row r="1999" spans="2:3" x14ac:dyDescent="0.3">
      <c r="B1999" s="42">
        <v>40</v>
      </c>
      <c r="C1999" s="26">
        <v>4326.8</v>
      </c>
    </row>
    <row r="2000" spans="2:3" x14ac:dyDescent="0.3">
      <c r="B2000" s="43">
        <v>46</v>
      </c>
      <c r="C2000" s="27">
        <v>4328.6000000000004</v>
      </c>
    </row>
    <row r="2001" spans="2:3" x14ac:dyDescent="0.3">
      <c r="B2001" s="42">
        <v>38</v>
      </c>
      <c r="C2001" s="26">
        <v>4330.1000000000004</v>
      </c>
    </row>
    <row r="2002" spans="2:3" x14ac:dyDescent="0.3">
      <c r="B2002" s="43">
        <v>41</v>
      </c>
      <c r="C2002" s="27">
        <v>4333.29</v>
      </c>
    </row>
    <row r="2003" spans="2:3" x14ac:dyDescent="0.3">
      <c r="B2003" s="42">
        <v>33</v>
      </c>
      <c r="C2003" s="26">
        <v>4340.49</v>
      </c>
    </row>
    <row r="2004" spans="2:3" x14ac:dyDescent="0.3">
      <c r="B2004" s="42">
        <v>37</v>
      </c>
      <c r="C2004" s="26">
        <v>4346.76</v>
      </c>
    </row>
    <row r="2005" spans="2:3" x14ac:dyDescent="0.3">
      <c r="B2005" s="42">
        <v>44</v>
      </c>
      <c r="C2005" s="26">
        <v>4351.16</v>
      </c>
    </row>
    <row r="2006" spans="2:3" x14ac:dyDescent="0.3">
      <c r="B2006" s="42">
        <v>24</v>
      </c>
      <c r="C2006" s="26">
        <v>4352.16</v>
      </c>
    </row>
    <row r="2007" spans="2:3" x14ac:dyDescent="0.3">
      <c r="B2007" s="42">
        <v>36</v>
      </c>
      <c r="C2007" s="26">
        <v>4352.76</v>
      </c>
    </row>
    <row r="2008" spans="2:3" x14ac:dyDescent="0.3">
      <c r="B2008" s="43">
        <v>50</v>
      </c>
      <c r="C2008" s="27">
        <v>4357.5</v>
      </c>
    </row>
    <row r="2009" spans="2:3" x14ac:dyDescent="0.3">
      <c r="B2009" s="42">
        <v>46</v>
      </c>
      <c r="C2009" s="26">
        <v>4358.04</v>
      </c>
    </row>
    <row r="2010" spans="2:3" x14ac:dyDescent="0.3">
      <c r="B2010" s="43">
        <v>45</v>
      </c>
      <c r="C2010" s="27">
        <v>4361.3999999999996</v>
      </c>
    </row>
    <row r="2011" spans="2:3" x14ac:dyDescent="0.3">
      <c r="B2011" s="43">
        <v>27</v>
      </c>
      <c r="C2011" s="27">
        <v>4364.82</v>
      </c>
    </row>
    <row r="2012" spans="2:3" x14ac:dyDescent="0.3">
      <c r="B2012" s="43">
        <v>48</v>
      </c>
      <c r="C2012" s="27">
        <v>4368.96</v>
      </c>
    </row>
    <row r="2013" spans="2:3" x14ac:dyDescent="0.3">
      <c r="B2013" s="42">
        <v>46</v>
      </c>
      <c r="C2013" s="26">
        <v>4375.9799999999996</v>
      </c>
    </row>
    <row r="2014" spans="2:3" x14ac:dyDescent="0.3">
      <c r="B2014" s="43">
        <v>26</v>
      </c>
      <c r="C2014" s="27">
        <v>4379.18</v>
      </c>
    </row>
    <row r="2015" spans="2:3" x14ac:dyDescent="0.3">
      <c r="B2015" s="42">
        <v>44</v>
      </c>
      <c r="C2015" s="26">
        <v>4380.2</v>
      </c>
    </row>
    <row r="2016" spans="2:3" x14ac:dyDescent="0.3">
      <c r="B2016" s="42">
        <v>25</v>
      </c>
      <c r="C2016" s="26">
        <v>4381.25</v>
      </c>
    </row>
    <row r="2017" spans="2:3" x14ac:dyDescent="0.3">
      <c r="B2017" s="43">
        <v>38</v>
      </c>
      <c r="C2017" s="27">
        <v>4382.16</v>
      </c>
    </row>
    <row r="2018" spans="2:3" x14ac:dyDescent="0.3">
      <c r="B2018" s="43">
        <v>41</v>
      </c>
      <c r="C2018" s="27">
        <v>4391.1000000000004</v>
      </c>
    </row>
    <row r="2019" spans="2:3" x14ac:dyDescent="0.3">
      <c r="B2019" s="43">
        <v>34</v>
      </c>
      <c r="C2019" s="27">
        <v>4392.12</v>
      </c>
    </row>
    <row r="2020" spans="2:3" x14ac:dyDescent="0.3">
      <c r="B2020" s="42">
        <v>41</v>
      </c>
      <c r="C2020" s="26">
        <v>4394.38</v>
      </c>
    </row>
    <row r="2021" spans="2:3" x14ac:dyDescent="0.3">
      <c r="B2021" s="42">
        <v>34</v>
      </c>
      <c r="C2021" s="26">
        <v>4394.84</v>
      </c>
    </row>
    <row r="2022" spans="2:3" x14ac:dyDescent="0.3">
      <c r="B2022" s="42">
        <v>42</v>
      </c>
      <c r="C2022" s="26">
        <v>4396.1400000000003</v>
      </c>
    </row>
    <row r="2023" spans="2:3" x14ac:dyDescent="0.3">
      <c r="B2023" s="42">
        <v>33</v>
      </c>
      <c r="C2023" s="26">
        <v>4398.24</v>
      </c>
    </row>
    <row r="2024" spans="2:3" x14ac:dyDescent="0.3">
      <c r="B2024" s="42">
        <v>55</v>
      </c>
      <c r="C2024" s="26">
        <v>4398.8999999999996</v>
      </c>
    </row>
    <row r="2025" spans="2:3" x14ac:dyDescent="0.3">
      <c r="B2025" s="42">
        <v>37</v>
      </c>
      <c r="C2025" s="26">
        <v>4405.22</v>
      </c>
    </row>
    <row r="2026" spans="2:3" x14ac:dyDescent="0.3">
      <c r="B2026" s="42">
        <v>37</v>
      </c>
      <c r="C2026" s="26">
        <v>4405.22</v>
      </c>
    </row>
    <row r="2027" spans="2:3" x14ac:dyDescent="0.3">
      <c r="B2027" s="43">
        <v>27</v>
      </c>
      <c r="C2027" s="27">
        <v>4406.3999999999996</v>
      </c>
    </row>
    <row r="2028" spans="2:3" x14ac:dyDescent="0.3">
      <c r="B2028" s="43">
        <v>50</v>
      </c>
      <c r="C2028" s="27">
        <v>4407</v>
      </c>
    </row>
    <row r="2029" spans="2:3" x14ac:dyDescent="0.3">
      <c r="B2029" s="43">
        <v>50</v>
      </c>
      <c r="C2029" s="27">
        <v>4407.5</v>
      </c>
    </row>
    <row r="2030" spans="2:3" x14ac:dyDescent="0.3">
      <c r="B2030" s="43">
        <v>26</v>
      </c>
      <c r="C2030" s="27">
        <v>4408.5600000000004</v>
      </c>
    </row>
    <row r="2031" spans="2:3" x14ac:dyDescent="0.3">
      <c r="B2031" s="43">
        <v>28</v>
      </c>
      <c r="C2031" s="27">
        <v>4409.72</v>
      </c>
    </row>
    <row r="2032" spans="2:3" x14ac:dyDescent="0.3">
      <c r="B2032" s="43">
        <v>33</v>
      </c>
      <c r="C2032" s="27">
        <v>4417.38</v>
      </c>
    </row>
    <row r="2033" spans="2:3" x14ac:dyDescent="0.3">
      <c r="B2033" s="43">
        <v>29</v>
      </c>
      <c r="C2033" s="27">
        <v>4419.8900000000003</v>
      </c>
    </row>
    <row r="2034" spans="2:3" x14ac:dyDescent="0.3">
      <c r="B2034" s="43">
        <v>48</v>
      </c>
      <c r="C2034" s="27">
        <v>4420.32</v>
      </c>
    </row>
    <row r="2035" spans="2:3" x14ac:dyDescent="0.3">
      <c r="B2035" s="42">
        <v>66</v>
      </c>
      <c r="C2035" s="26">
        <v>4421.34</v>
      </c>
    </row>
    <row r="2036" spans="2:3" x14ac:dyDescent="0.3">
      <c r="B2036" s="42">
        <v>40</v>
      </c>
      <c r="C2036" s="26">
        <v>4427.6000000000004</v>
      </c>
    </row>
    <row r="2037" spans="2:3" x14ac:dyDescent="0.3">
      <c r="B2037" s="43">
        <v>27</v>
      </c>
      <c r="C2037" s="27">
        <v>4427.7299999999996</v>
      </c>
    </row>
    <row r="2038" spans="2:3" x14ac:dyDescent="0.3">
      <c r="B2038" s="42">
        <v>27</v>
      </c>
      <c r="C2038" s="26">
        <v>4428</v>
      </c>
    </row>
    <row r="2039" spans="2:3" x14ac:dyDescent="0.3">
      <c r="B2039" s="42">
        <v>41</v>
      </c>
      <c r="C2039" s="26">
        <v>4428</v>
      </c>
    </row>
    <row r="2040" spans="2:3" x14ac:dyDescent="0.3">
      <c r="B2040" s="42">
        <v>42</v>
      </c>
      <c r="C2040" s="26">
        <v>4431.84</v>
      </c>
    </row>
    <row r="2041" spans="2:3" x14ac:dyDescent="0.3">
      <c r="B2041" s="43">
        <v>38</v>
      </c>
      <c r="C2041" s="27">
        <v>4432.7</v>
      </c>
    </row>
    <row r="2042" spans="2:3" x14ac:dyDescent="0.3">
      <c r="B2042" s="42">
        <v>47</v>
      </c>
      <c r="C2042" s="26">
        <v>4441.5</v>
      </c>
    </row>
    <row r="2043" spans="2:3" x14ac:dyDescent="0.3">
      <c r="B2043" s="42">
        <v>29</v>
      </c>
      <c r="C2043" s="26">
        <v>4444.54</v>
      </c>
    </row>
    <row r="2044" spans="2:3" x14ac:dyDescent="0.3">
      <c r="B2044" s="43">
        <v>36</v>
      </c>
      <c r="C2044" s="27">
        <v>4444.92</v>
      </c>
    </row>
    <row r="2045" spans="2:3" x14ac:dyDescent="0.3">
      <c r="B2045" s="43">
        <v>37</v>
      </c>
      <c r="C2045" s="27">
        <v>4447.3999999999996</v>
      </c>
    </row>
    <row r="2046" spans="2:3" x14ac:dyDescent="0.3">
      <c r="B2046" s="42">
        <v>22</v>
      </c>
      <c r="C2046" s="26">
        <v>4455</v>
      </c>
    </row>
    <row r="2047" spans="2:3" x14ac:dyDescent="0.3">
      <c r="B2047" s="43">
        <v>38</v>
      </c>
      <c r="C2047" s="27">
        <v>4457.0200000000004</v>
      </c>
    </row>
    <row r="2048" spans="2:3" x14ac:dyDescent="0.3">
      <c r="B2048" s="43">
        <v>33</v>
      </c>
      <c r="C2048" s="27">
        <v>4459.62</v>
      </c>
    </row>
    <row r="2049" spans="2:3" x14ac:dyDescent="0.3">
      <c r="B2049" s="42">
        <v>42</v>
      </c>
      <c r="C2049" s="26">
        <v>4460.82</v>
      </c>
    </row>
    <row r="2050" spans="2:3" x14ac:dyDescent="0.3">
      <c r="B2050" s="42">
        <v>30</v>
      </c>
      <c r="C2050" s="26">
        <v>4462.2</v>
      </c>
    </row>
    <row r="2051" spans="2:3" x14ac:dyDescent="0.3">
      <c r="B2051" s="43">
        <v>38</v>
      </c>
      <c r="C2051" s="27">
        <v>4464.24</v>
      </c>
    </row>
    <row r="2052" spans="2:3" x14ac:dyDescent="0.3">
      <c r="B2052" s="42">
        <v>40</v>
      </c>
      <c r="C2052" s="26">
        <v>4468.3999999999996</v>
      </c>
    </row>
    <row r="2053" spans="2:3" x14ac:dyDescent="0.3">
      <c r="B2053" s="43">
        <v>40</v>
      </c>
      <c r="C2053" s="27">
        <v>4472</v>
      </c>
    </row>
    <row r="2054" spans="2:3" x14ac:dyDescent="0.3">
      <c r="B2054" s="43">
        <v>39</v>
      </c>
      <c r="C2054" s="27">
        <v>4472.5200000000004</v>
      </c>
    </row>
    <row r="2055" spans="2:3" x14ac:dyDescent="0.3">
      <c r="B2055" s="43">
        <v>36</v>
      </c>
      <c r="C2055" s="27">
        <v>4477.32</v>
      </c>
    </row>
    <row r="2056" spans="2:3" x14ac:dyDescent="0.3">
      <c r="B2056" s="42">
        <v>29</v>
      </c>
      <c r="C2056" s="26">
        <v>4479.63</v>
      </c>
    </row>
    <row r="2057" spans="2:3" x14ac:dyDescent="0.3">
      <c r="B2057" s="43">
        <v>48</v>
      </c>
      <c r="C2057" s="27">
        <v>4480.32</v>
      </c>
    </row>
    <row r="2058" spans="2:3" x14ac:dyDescent="0.3">
      <c r="B2058" s="42">
        <v>44</v>
      </c>
      <c r="C2058" s="26">
        <v>4489.76</v>
      </c>
    </row>
    <row r="2059" spans="2:3" x14ac:dyDescent="0.3">
      <c r="B2059" s="43">
        <v>38</v>
      </c>
      <c r="C2059" s="27">
        <v>4492.3599999999997</v>
      </c>
    </row>
    <row r="2060" spans="2:3" x14ac:dyDescent="0.3">
      <c r="B2060" s="43">
        <v>31</v>
      </c>
      <c r="C2060" s="27">
        <v>4492.83</v>
      </c>
    </row>
    <row r="2061" spans="2:3" x14ac:dyDescent="0.3">
      <c r="B2061" s="42">
        <v>44</v>
      </c>
      <c r="C2061" s="26">
        <v>4496.8</v>
      </c>
    </row>
    <row r="2062" spans="2:3" x14ac:dyDescent="0.3">
      <c r="B2062" s="42">
        <v>29</v>
      </c>
      <c r="C2062" s="26">
        <v>4498.1899999999996</v>
      </c>
    </row>
    <row r="2063" spans="2:3" x14ac:dyDescent="0.3">
      <c r="B2063" s="42">
        <v>35</v>
      </c>
      <c r="C2063" s="26">
        <v>4508</v>
      </c>
    </row>
    <row r="2064" spans="2:3" x14ac:dyDescent="0.3">
      <c r="B2064" s="43">
        <v>46</v>
      </c>
      <c r="C2064" s="27">
        <v>4508</v>
      </c>
    </row>
    <row r="2065" spans="2:3" x14ac:dyDescent="0.3">
      <c r="B2065" s="43">
        <v>38</v>
      </c>
      <c r="C2065" s="27">
        <v>4509.08</v>
      </c>
    </row>
    <row r="2066" spans="2:3" x14ac:dyDescent="0.3">
      <c r="B2066" s="42">
        <v>61</v>
      </c>
      <c r="C2066" s="26">
        <v>4509.12</v>
      </c>
    </row>
    <row r="2067" spans="2:3" x14ac:dyDescent="0.3">
      <c r="B2067" s="43">
        <v>28</v>
      </c>
      <c r="C2067" s="27">
        <v>4512.4799999999996</v>
      </c>
    </row>
    <row r="2068" spans="2:3" x14ac:dyDescent="0.3">
      <c r="B2068" s="43">
        <v>36</v>
      </c>
      <c r="C2068" s="27">
        <v>4512.6000000000004</v>
      </c>
    </row>
    <row r="2069" spans="2:3" x14ac:dyDescent="0.3">
      <c r="B2069" s="43">
        <v>41</v>
      </c>
      <c r="C2069" s="27">
        <v>4514.92</v>
      </c>
    </row>
    <row r="2070" spans="2:3" x14ac:dyDescent="0.3">
      <c r="B2070" s="42">
        <v>37</v>
      </c>
      <c r="C2070" s="26">
        <v>4516.22</v>
      </c>
    </row>
    <row r="2071" spans="2:3" x14ac:dyDescent="0.3">
      <c r="B2071" s="42">
        <v>27</v>
      </c>
      <c r="C2071" s="26">
        <v>4517.91</v>
      </c>
    </row>
    <row r="2072" spans="2:3" x14ac:dyDescent="0.3">
      <c r="B2072" s="42">
        <v>36</v>
      </c>
      <c r="C2072" s="26">
        <v>4521.96</v>
      </c>
    </row>
    <row r="2073" spans="2:3" x14ac:dyDescent="0.3">
      <c r="B2073" s="42">
        <v>35</v>
      </c>
      <c r="C2073" s="26">
        <v>4524.1000000000004</v>
      </c>
    </row>
    <row r="2074" spans="2:3" x14ac:dyDescent="0.3">
      <c r="B2074" s="42">
        <v>32</v>
      </c>
      <c r="C2074" s="26">
        <v>4526.08</v>
      </c>
    </row>
    <row r="2075" spans="2:3" x14ac:dyDescent="0.3">
      <c r="B2075" s="43">
        <v>47</v>
      </c>
      <c r="C2075" s="27">
        <v>4527.04</v>
      </c>
    </row>
    <row r="2076" spans="2:3" x14ac:dyDescent="0.3">
      <c r="B2076" s="43">
        <v>36</v>
      </c>
      <c r="C2076" s="27">
        <v>4527.72</v>
      </c>
    </row>
    <row r="2077" spans="2:3" x14ac:dyDescent="0.3">
      <c r="B2077" s="42">
        <v>41</v>
      </c>
      <c r="C2077" s="26">
        <v>4528.8599999999997</v>
      </c>
    </row>
    <row r="2078" spans="2:3" x14ac:dyDescent="0.3">
      <c r="B2078" s="43">
        <v>32</v>
      </c>
      <c r="C2078" s="27">
        <v>4529.28</v>
      </c>
    </row>
    <row r="2079" spans="2:3" x14ac:dyDescent="0.3">
      <c r="B2079" s="43">
        <v>41</v>
      </c>
      <c r="C2079" s="27">
        <v>4534.6000000000004</v>
      </c>
    </row>
    <row r="2080" spans="2:3" x14ac:dyDescent="0.3">
      <c r="B2080" s="42">
        <v>24</v>
      </c>
      <c r="C2080" s="26">
        <v>4536</v>
      </c>
    </row>
    <row r="2081" spans="2:3" x14ac:dyDescent="0.3">
      <c r="B2081" s="43">
        <v>27</v>
      </c>
      <c r="C2081" s="27">
        <v>4537.08</v>
      </c>
    </row>
    <row r="2082" spans="2:3" x14ac:dyDescent="0.3">
      <c r="B2082" s="43">
        <v>40</v>
      </c>
      <c r="C2082" s="27">
        <v>4550</v>
      </c>
    </row>
    <row r="2083" spans="2:3" x14ac:dyDescent="0.3">
      <c r="B2083" s="42">
        <v>26</v>
      </c>
      <c r="C2083" s="26">
        <v>4554.9399999999996</v>
      </c>
    </row>
    <row r="2084" spans="2:3" x14ac:dyDescent="0.3">
      <c r="B2084" s="42">
        <v>41</v>
      </c>
      <c r="C2084" s="26">
        <v>4555.92</v>
      </c>
    </row>
    <row r="2085" spans="2:3" x14ac:dyDescent="0.3">
      <c r="B2085" s="43">
        <v>48</v>
      </c>
      <c r="C2085" s="27">
        <v>4556.16</v>
      </c>
    </row>
    <row r="2086" spans="2:3" x14ac:dyDescent="0.3">
      <c r="B2086" s="43">
        <v>23</v>
      </c>
      <c r="C2086" s="27">
        <v>4556.99</v>
      </c>
    </row>
    <row r="2087" spans="2:3" x14ac:dyDescent="0.3">
      <c r="B2087" s="43">
        <v>27</v>
      </c>
      <c r="C2087" s="27">
        <v>4564.08</v>
      </c>
    </row>
    <row r="2088" spans="2:3" x14ac:dyDescent="0.3">
      <c r="B2088" s="42">
        <v>29</v>
      </c>
      <c r="C2088" s="26">
        <v>4566.05</v>
      </c>
    </row>
    <row r="2089" spans="2:3" x14ac:dyDescent="0.3">
      <c r="B2089" s="42">
        <v>38</v>
      </c>
      <c r="C2089" s="26">
        <v>4567.9799999999996</v>
      </c>
    </row>
    <row r="2090" spans="2:3" x14ac:dyDescent="0.3">
      <c r="B2090" s="42">
        <v>20</v>
      </c>
      <c r="C2090" s="26">
        <v>4570.3999999999996</v>
      </c>
    </row>
    <row r="2091" spans="2:3" x14ac:dyDescent="0.3">
      <c r="B2091" s="43">
        <v>25</v>
      </c>
      <c r="C2091" s="27">
        <v>4572.25</v>
      </c>
    </row>
    <row r="2092" spans="2:3" x14ac:dyDescent="0.3">
      <c r="B2092" s="43">
        <v>45</v>
      </c>
      <c r="C2092" s="27">
        <v>4576.95</v>
      </c>
    </row>
    <row r="2093" spans="2:3" x14ac:dyDescent="0.3">
      <c r="B2093" s="42">
        <v>42</v>
      </c>
      <c r="C2093" s="26">
        <v>4581.3599999999997</v>
      </c>
    </row>
    <row r="2094" spans="2:3" x14ac:dyDescent="0.3">
      <c r="B2094" s="43">
        <v>28</v>
      </c>
      <c r="C2094" s="27">
        <v>4591.72</v>
      </c>
    </row>
    <row r="2095" spans="2:3" x14ac:dyDescent="0.3">
      <c r="B2095" s="43">
        <v>33</v>
      </c>
      <c r="C2095" s="27">
        <v>4592.6099999999997</v>
      </c>
    </row>
    <row r="2096" spans="2:3" x14ac:dyDescent="0.3">
      <c r="B2096" s="43">
        <v>34</v>
      </c>
      <c r="C2096" s="27">
        <v>4594.76</v>
      </c>
    </row>
    <row r="2097" spans="2:3" x14ac:dyDescent="0.3">
      <c r="B2097" s="43">
        <v>43</v>
      </c>
      <c r="C2097" s="27">
        <v>4595.41</v>
      </c>
    </row>
    <row r="2098" spans="2:3" x14ac:dyDescent="0.3">
      <c r="B2098" s="43">
        <v>45</v>
      </c>
      <c r="C2098" s="27">
        <v>4597.2</v>
      </c>
    </row>
    <row r="2099" spans="2:3" x14ac:dyDescent="0.3">
      <c r="B2099" s="42">
        <v>45</v>
      </c>
      <c r="C2099" s="26">
        <v>4597.6499999999996</v>
      </c>
    </row>
    <row r="2100" spans="2:3" x14ac:dyDescent="0.3">
      <c r="B2100" s="42">
        <v>48</v>
      </c>
      <c r="C2100" s="26">
        <v>4598.3999999999996</v>
      </c>
    </row>
    <row r="2101" spans="2:3" x14ac:dyDescent="0.3">
      <c r="B2101" s="42">
        <v>40</v>
      </c>
      <c r="C2101" s="26">
        <v>4601.2</v>
      </c>
    </row>
    <row r="2102" spans="2:3" x14ac:dyDescent="0.3">
      <c r="B2102" s="42">
        <v>46</v>
      </c>
      <c r="C2102" s="26">
        <v>4607.3599999999997</v>
      </c>
    </row>
    <row r="2103" spans="2:3" x14ac:dyDescent="0.3">
      <c r="B2103" s="42">
        <v>48</v>
      </c>
      <c r="C2103" s="26">
        <v>4608</v>
      </c>
    </row>
    <row r="2104" spans="2:3" x14ac:dyDescent="0.3">
      <c r="B2104" s="42">
        <v>28</v>
      </c>
      <c r="C2104" s="26">
        <v>4609.6400000000003</v>
      </c>
    </row>
    <row r="2105" spans="2:3" x14ac:dyDescent="0.3">
      <c r="B2105" s="42">
        <v>46</v>
      </c>
      <c r="C2105" s="26">
        <v>4613.8</v>
      </c>
    </row>
    <row r="2106" spans="2:3" x14ac:dyDescent="0.3">
      <c r="B2106" s="43">
        <v>48</v>
      </c>
      <c r="C2106" s="27">
        <v>4615.68</v>
      </c>
    </row>
    <row r="2107" spans="2:3" x14ac:dyDescent="0.3">
      <c r="B2107" s="42">
        <v>41</v>
      </c>
      <c r="C2107" s="26">
        <v>4615.78</v>
      </c>
    </row>
    <row r="2108" spans="2:3" x14ac:dyDescent="0.3">
      <c r="B2108" s="43">
        <v>42</v>
      </c>
      <c r="C2108" s="27">
        <v>4618.32</v>
      </c>
    </row>
    <row r="2109" spans="2:3" x14ac:dyDescent="0.3">
      <c r="B2109" s="42">
        <v>31</v>
      </c>
      <c r="C2109" s="26">
        <v>4618.6899999999996</v>
      </c>
    </row>
    <row r="2110" spans="2:3" x14ac:dyDescent="0.3">
      <c r="B2110" s="43">
        <v>44</v>
      </c>
      <c r="C2110" s="27">
        <v>4627.92</v>
      </c>
    </row>
    <row r="2111" spans="2:3" x14ac:dyDescent="0.3">
      <c r="B2111" s="43">
        <v>44</v>
      </c>
      <c r="C2111" s="27">
        <v>4628.8</v>
      </c>
    </row>
    <row r="2112" spans="2:3" x14ac:dyDescent="0.3">
      <c r="B2112" s="43">
        <v>49</v>
      </c>
      <c r="C2112" s="27">
        <v>4636.38</v>
      </c>
    </row>
    <row r="2113" spans="2:3" x14ac:dyDescent="0.3">
      <c r="B2113" s="43">
        <v>35</v>
      </c>
      <c r="C2113" s="27">
        <v>4639.25</v>
      </c>
    </row>
    <row r="2114" spans="2:3" x14ac:dyDescent="0.3">
      <c r="B2114" s="42">
        <v>34</v>
      </c>
      <c r="C2114" s="26">
        <v>4641</v>
      </c>
    </row>
    <row r="2115" spans="2:3" x14ac:dyDescent="0.3">
      <c r="B2115" s="43">
        <v>36</v>
      </c>
      <c r="C2115" s="27">
        <v>4641.4799999999996</v>
      </c>
    </row>
    <row r="2116" spans="2:3" x14ac:dyDescent="0.3">
      <c r="B2116" s="42">
        <v>44</v>
      </c>
      <c r="C2116" s="26">
        <v>4642.88</v>
      </c>
    </row>
    <row r="2117" spans="2:3" x14ac:dyDescent="0.3">
      <c r="B2117" s="43">
        <v>43</v>
      </c>
      <c r="C2117" s="27">
        <v>4645.72</v>
      </c>
    </row>
    <row r="2118" spans="2:3" x14ac:dyDescent="0.3">
      <c r="B2118" s="42">
        <v>39</v>
      </c>
      <c r="C2118" s="26">
        <v>4651.53</v>
      </c>
    </row>
    <row r="2119" spans="2:3" x14ac:dyDescent="0.3">
      <c r="B2119" s="43">
        <v>26</v>
      </c>
      <c r="C2119" s="27">
        <v>4660.24</v>
      </c>
    </row>
    <row r="2120" spans="2:3" x14ac:dyDescent="0.3">
      <c r="B2120" s="43">
        <v>32</v>
      </c>
      <c r="C2120" s="27">
        <v>4661.76</v>
      </c>
    </row>
    <row r="2121" spans="2:3" x14ac:dyDescent="0.3">
      <c r="B2121" s="42">
        <v>41</v>
      </c>
      <c r="C2121" s="26">
        <v>4666.62</v>
      </c>
    </row>
    <row r="2122" spans="2:3" x14ac:dyDescent="0.3">
      <c r="B2122" s="43">
        <v>34</v>
      </c>
      <c r="C2122" s="27">
        <v>4667.8599999999997</v>
      </c>
    </row>
    <row r="2123" spans="2:3" x14ac:dyDescent="0.3">
      <c r="B2123" s="43">
        <v>48</v>
      </c>
      <c r="C2123" s="27">
        <v>4674.72</v>
      </c>
    </row>
    <row r="2124" spans="2:3" x14ac:dyDescent="0.3">
      <c r="B2124" s="42">
        <v>31</v>
      </c>
      <c r="C2124" s="26">
        <v>4674.8</v>
      </c>
    </row>
    <row r="2125" spans="2:3" x14ac:dyDescent="0.3">
      <c r="B2125" s="43">
        <v>35</v>
      </c>
      <c r="C2125" s="27">
        <v>4680.2</v>
      </c>
    </row>
    <row r="2126" spans="2:3" x14ac:dyDescent="0.3">
      <c r="B2126" s="42">
        <v>38</v>
      </c>
      <c r="C2126" s="26">
        <v>4682.3599999999997</v>
      </c>
    </row>
    <row r="2127" spans="2:3" x14ac:dyDescent="0.3">
      <c r="B2127" s="42">
        <v>40</v>
      </c>
      <c r="C2127" s="26">
        <v>4684.8</v>
      </c>
    </row>
    <row r="2128" spans="2:3" x14ac:dyDescent="0.3">
      <c r="B2128" s="43">
        <v>41</v>
      </c>
      <c r="C2128" s="27">
        <v>4687.9399999999996</v>
      </c>
    </row>
    <row r="2129" spans="2:3" x14ac:dyDescent="0.3">
      <c r="B2129" s="42">
        <v>33</v>
      </c>
      <c r="C2129" s="26">
        <v>4692.6000000000004</v>
      </c>
    </row>
    <row r="2130" spans="2:3" x14ac:dyDescent="0.3">
      <c r="B2130" s="42">
        <v>45</v>
      </c>
      <c r="C2130" s="26">
        <v>4692.6000000000004</v>
      </c>
    </row>
    <row r="2131" spans="2:3" x14ac:dyDescent="0.3">
      <c r="B2131" s="42">
        <v>42</v>
      </c>
      <c r="C2131" s="26">
        <v>4695.6000000000004</v>
      </c>
    </row>
    <row r="2132" spans="2:3" x14ac:dyDescent="0.3">
      <c r="B2132" s="42">
        <v>41</v>
      </c>
      <c r="C2132" s="26">
        <v>4701.88</v>
      </c>
    </row>
    <row r="2133" spans="2:3" x14ac:dyDescent="0.3">
      <c r="B2133" s="43">
        <v>37</v>
      </c>
      <c r="C2133" s="27">
        <v>4703.8100000000004</v>
      </c>
    </row>
    <row r="2134" spans="2:3" x14ac:dyDescent="0.3">
      <c r="B2134" s="42">
        <v>31</v>
      </c>
      <c r="C2134" s="26">
        <v>4705.18</v>
      </c>
    </row>
    <row r="2135" spans="2:3" x14ac:dyDescent="0.3">
      <c r="B2135" s="43">
        <v>41</v>
      </c>
      <c r="C2135" s="27">
        <v>4708.4399999999996</v>
      </c>
    </row>
    <row r="2136" spans="2:3" x14ac:dyDescent="0.3">
      <c r="B2136" s="42">
        <v>30</v>
      </c>
      <c r="C2136" s="26">
        <v>4713.6000000000004</v>
      </c>
    </row>
    <row r="2137" spans="2:3" x14ac:dyDescent="0.3">
      <c r="B2137" s="42">
        <v>41</v>
      </c>
      <c r="C2137" s="26">
        <v>4716.2299999999996</v>
      </c>
    </row>
    <row r="2138" spans="2:3" x14ac:dyDescent="0.3">
      <c r="B2138" s="42">
        <v>50</v>
      </c>
      <c r="C2138" s="26">
        <v>4720</v>
      </c>
    </row>
    <row r="2139" spans="2:3" x14ac:dyDescent="0.3">
      <c r="B2139" s="42">
        <v>47</v>
      </c>
      <c r="C2139" s="26">
        <v>4724.91</v>
      </c>
    </row>
    <row r="2140" spans="2:3" x14ac:dyDescent="0.3">
      <c r="B2140" s="43">
        <v>31</v>
      </c>
      <c r="C2140" s="27">
        <v>4729.3599999999997</v>
      </c>
    </row>
    <row r="2141" spans="2:3" x14ac:dyDescent="0.3">
      <c r="B2141" s="42">
        <v>45</v>
      </c>
      <c r="C2141" s="26">
        <v>4737.1499999999996</v>
      </c>
    </row>
    <row r="2142" spans="2:3" x14ac:dyDescent="0.3">
      <c r="B2142" s="42">
        <v>45</v>
      </c>
      <c r="C2142" s="26">
        <v>4739.3999999999996</v>
      </c>
    </row>
    <row r="2143" spans="2:3" x14ac:dyDescent="0.3">
      <c r="B2143" s="43">
        <v>44</v>
      </c>
      <c r="C2143" s="27">
        <v>4746.28</v>
      </c>
    </row>
    <row r="2144" spans="2:3" x14ac:dyDescent="0.3">
      <c r="B2144" s="42">
        <v>37</v>
      </c>
      <c r="C2144" s="26">
        <v>4750.8</v>
      </c>
    </row>
    <row r="2145" spans="2:3" x14ac:dyDescent="0.3">
      <c r="B2145" s="42">
        <v>49</v>
      </c>
      <c r="C2145" s="26">
        <v>4753.49</v>
      </c>
    </row>
    <row r="2146" spans="2:3" x14ac:dyDescent="0.3">
      <c r="B2146" s="42">
        <v>45</v>
      </c>
      <c r="C2146" s="26">
        <v>4756.5</v>
      </c>
    </row>
    <row r="2147" spans="2:3" x14ac:dyDescent="0.3">
      <c r="B2147" s="42">
        <v>42</v>
      </c>
      <c r="C2147" s="26">
        <v>4758.18</v>
      </c>
    </row>
    <row r="2148" spans="2:3" x14ac:dyDescent="0.3">
      <c r="B2148" s="43">
        <v>42</v>
      </c>
      <c r="C2148" s="27">
        <v>4764.4799999999996</v>
      </c>
    </row>
    <row r="2149" spans="2:3" x14ac:dyDescent="0.3">
      <c r="B2149" s="43">
        <v>45</v>
      </c>
      <c r="C2149" s="27">
        <v>4764.6000000000004</v>
      </c>
    </row>
    <row r="2150" spans="2:3" x14ac:dyDescent="0.3">
      <c r="B2150" s="42">
        <v>36</v>
      </c>
      <c r="C2150" s="26">
        <v>4771.8</v>
      </c>
    </row>
    <row r="2151" spans="2:3" x14ac:dyDescent="0.3">
      <c r="B2151" s="43">
        <v>38</v>
      </c>
      <c r="C2151" s="27">
        <v>4773.18</v>
      </c>
    </row>
    <row r="2152" spans="2:3" x14ac:dyDescent="0.3">
      <c r="B2152" s="42">
        <v>42</v>
      </c>
      <c r="C2152" s="26">
        <v>4774.5600000000004</v>
      </c>
    </row>
    <row r="2153" spans="2:3" x14ac:dyDescent="0.3">
      <c r="B2153" s="42">
        <v>41</v>
      </c>
      <c r="C2153" s="26">
        <v>4774.8599999999997</v>
      </c>
    </row>
    <row r="2154" spans="2:3" x14ac:dyDescent="0.3">
      <c r="B2154" s="42">
        <v>38</v>
      </c>
      <c r="C2154" s="26">
        <v>4775.08</v>
      </c>
    </row>
    <row r="2155" spans="2:3" x14ac:dyDescent="0.3">
      <c r="B2155" s="43">
        <v>45</v>
      </c>
      <c r="C2155" s="27">
        <v>4781.7</v>
      </c>
    </row>
    <row r="2156" spans="2:3" x14ac:dyDescent="0.3">
      <c r="B2156" s="43">
        <v>27</v>
      </c>
      <c r="C2156" s="27">
        <v>4784.13</v>
      </c>
    </row>
    <row r="2157" spans="2:3" x14ac:dyDescent="0.3">
      <c r="B2157" s="43">
        <v>46</v>
      </c>
      <c r="C2157" s="27">
        <v>4791.82</v>
      </c>
    </row>
    <row r="2158" spans="2:3" x14ac:dyDescent="0.3">
      <c r="B2158" s="43">
        <v>39</v>
      </c>
      <c r="C2158" s="27">
        <v>4797.3900000000003</v>
      </c>
    </row>
    <row r="2159" spans="2:3" x14ac:dyDescent="0.3">
      <c r="B2159" s="42">
        <v>47</v>
      </c>
      <c r="C2159" s="26">
        <v>4801.5200000000004</v>
      </c>
    </row>
    <row r="2160" spans="2:3" x14ac:dyDescent="0.3">
      <c r="B2160" s="42">
        <v>39</v>
      </c>
      <c r="C2160" s="26">
        <v>4808.3100000000004</v>
      </c>
    </row>
    <row r="2161" spans="2:3" x14ac:dyDescent="0.3">
      <c r="B2161" s="43">
        <v>46</v>
      </c>
      <c r="C2161" s="27">
        <v>4808.38</v>
      </c>
    </row>
    <row r="2162" spans="2:3" x14ac:dyDescent="0.3">
      <c r="B2162" s="42">
        <v>45</v>
      </c>
      <c r="C2162" s="26">
        <v>4811.8500000000004</v>
      </c>
    </row>
    <row r="2163" spans="2:3" x14ac:dyDescent="0.3">
      <c r="B2163" s="42">
        <v>29</v>
      </c>
      <c r="C2163" s="26">
        <v>4812.55</v>
      </c>
    </row>
    <row r="2164" spans="2:3" x14ac:dyDescent="0.3">
      <c r="B2164" s="42">
        <v>49</v>
      </c>
      <c r="C2164" s="26">
        <v>4814.25</v>
      </c>
    </row>
    <row r="2165" spans="2:3" x14ac:dyDescent="0.3">
      <c r="B2165" s="43">
        <v>48</v>
      </c>
      <c r="C2165" s="27">
        <v>4814.3999999999996</v>
      </c>
    </row>
    <row r="2166" spans="2:3" x14ac:dyDescent="0.3">
      <c r="B2166" s="43">
        <v>21</v>
      </c>
      <c r="C2166" s="27">
        <v>4815.3</v>
      </c>
    </row>
    <row r="2167" spans="2:3" x14ac:dyDescent="0.3">
      <c r="B2167" s="42">
        <v>41</v>
      </c>
      <c r="C2167" s="26">
        <v>4815.45</v>
      </c>
    </row>
    <row r="2168" spans="2:3" x14ac:dyDescent="0.3">
      <c r="B2168" s="42">
        <v>36</v>
      </c>
      <c r="C2168" s="26">
        <v>4816.08</v>
      </c>
    </row>
    <row r="2169" spans="2:3" x14ac:dyDescent="0.3">
      <c r="B2169" s="43">
        <v>62</v>
      </c>
      <c r="C2169" s="27">
        <v>4819.26</v>
      </c>
    </row>
    <row r="2170" spans="2:3" x14ac:dyDescent="0.3">
      <c r="B2170" s="42">
        <v>55</v>
      </c>
      <c r="C2170" s="26">
        <v>4826.25</v>
      </c>
    </row>
    <row r="2171" spans="2:3" x14ac:dyDescent="0.3">
      <c r="B2171" s="43">
        <v>38</v>
      </c>
      <c r="C2171" s="27">
        <v>4829.8</v>
      </c>
    </row>
    <row r="2172" spans="2:3" x14ac:dyDescent="0.3">
      <c r="B2172" s="43">
        <v>34</v>
      </c>
      <c r="C2172" s="27">
        <v>4836.5</v>
      </c>
    </row>
    <row r="2173" spans="2:3" x14ac:dyDescent="0.3">
      <c r="B2173" s="43">
        <v>41</v>
      </c>
      <c r="C2173" s="27">
        <v>4837.18</v>
      </c>
    </row>
    <row r="2174" spans="2:3" x14ac:dyDescent="0.3">
      <c r="B2174" s="43">
        <v>41</v>
      </c>
      <c r="C2174" s="27">
        <v>4840.87</v>
      </c>
    </row>
    <row r="2175" spans="2:3" x14ac:dyDescent="0.3">
      <c r="B2175" s="42">
        <v>50</v>
      </c>
      <c r="C2175" s="26">
        <v>4846</v>
      </c>
    </row>
    <row r="2176" spans="2:3" x14ac:dyDescent="0.3">
      <c r="B2176" s="42">
        <v>44</v>
      </c>
      <c r="C2176" s="26">
        <v>4849.24</v>
      </c>
    </row>
    <row r="2177" spans="2:3" x14ac:dyDescent="0.3">
      <c r="B2177" s="42">
        <v>35</v>
      </c>
      <c r="C2177" s="26">
        <v>4850.3</v>
      </c>
    </row>
    <row r="2178" spans="2:3" x14ac:dyDescent="0.3">
      <c r="B2178" s="43">
        <v>21</v>
      </c>
      <c r="C2178" s="27">
        <v>4860.24</v>
      </c>
    </row>
    <row r="2179" spans="2:3" x14ac:dyDescent="0.3">
      <c r="B2179" s="42">
        <v>41</v>
      </c>
      <c r="C2179" s="26">
        <v>4872.03</v>
      </c>
    </row>
    <row r="2180" spans="2:3" x14ac:dyDescent="0.3">
      <c r="B2180" s="43">
        <v>51</v>
      </c>
      <c r="C2180" s="27">
        <v>4873.05</v>
      </c>
    </row>
    <row r="2181" spans="2:3" x14ac:dyDescent="0.3">
      <c r="B2181" s="42">
        <v>41</v>
      </c>
      <c r="C2181" s="26">
        <v>4873.26</v>
      </c>
    </row>
    <row r="2182" spans="2:3" x14ac:dyDescent="0.3">
      <c r="B2182" s="43">
        <v>34</v>
      </c>
      <c r="C2182" s="27">
        <v>4880.0200000000004</v>
      </c>
    </row>
    <row r="2183" spans="2:3" x14ac:dyDescent="0.3">
      <c r="B2183" s="42">
        <v>44</v>
      </c>
      <c r="C2183" s="26">
        <v>4884.88</v>
      </c>
    </row>
    <row r="2184" spans="2:3" x14ac:dyDescent="0.3">
      <c r="B2184" s="43">
        <v>39</v>
      </c>
      <c r="C2184" s="27">
        <v>4890.6000000000004</v>
      </c>
    </row>
    <row r="2185" spans="2:3" x14ac:dyDescent="0.3">
      <c r="B2185" s="43">
        <v>48</v>
      </c>
      <c r="C2185" s="27">
        <v>4891.68</v>
      </c>
    </row>
    <row r="2186" spans="2:3" x14ac:dyDescent="0.3">
      <c r="B2186" s="43">
        <v>41</v>
      </c>
      <c r="C2186" s="27">
        <v>4894.17</v>
      </c>
    </row>
    <row r="2187" spans="2:3" x14ac:dyDescent="0.3">
      <c r="B2187" s="43">
        <v>37</v>
      </c>
      <c r="C2187" s="27">
        <v>4894.7299999999996</v>
      </c>
    </row>
    <row r="2188" spans="2:3" x14ac:dyDescent="0.3">
      <c r="B2188" s="42">
        <v>46</v>
      </c>
      <c r="C2188" s="26">
        <v>4896.7</v>
      </c>
    </row>
    <row r="2189" spans="2:3" x14ac:dyDescent="0.3">
      <c r="B2189" s="42">
        <v>40</v>
      </c>
      <c r="C2189" s="26">
        <v>4900.8</v>
      </c>
    </row>
    <row r="2190" spans="2:3" x14ac:dyDescent="0.3">
      <c r="B2190" s="43">
        <v>20</v>
      </c>
      <c r="C2190" s="27">
        <v>4904</v>
      </c>
    </row>
    <row r="2191" spans="2:3" x14ac:dyDescent="0.3">
      <c r="B2191" s="42">
        <v>21</v>
      </c>
      <c r="C2191" s="26">
        <v>4905.3900000000003</v>
      </c>
    </row>
    <row r="2192" spans="2:3" x14ac:dyDescent="0.3">
      <c r="B2192" s="43">
        <v>33</v>
      </c>
      <c r="C2192" s="27">
        <v>4910.3999999999996</v>
      </c>
    </row>
    <row r="2193" spans="2:3" x14ac:dyDescent="0.3">
      <c r="B2193" s="42">
        <v>40</v>
      </c>
      <c r="C2193" s="26">
        <v>4910.3999999999996</v>
      </c>
    </row>
    <row r="2194" spans="2:3" x14ac:dyDescent="0.3">
      <c r="B2194" s="43">
        <v>41</v>
      </c>
      <c r="C2194" s="27">
        <v>4910.57</v>
      </c>
    </row>
    <row r="2195" spans="2:3" x14ac:dyDescent="0.3">
      <c r="B2195" s="42">
        <v>49</v>
      </c>
      <c r="C2195" s="26">
        <v>4916.66</v>
      </c>
    </row>
    <row r="2196" spans="2:3" x14ac:dyDescent="0.3">
      <c r="B2196" s="43">
        <v>46</v>
      </c>
      <c r="C2196" s="27">
        <v>4918.78</v>
      </c>
    </row>
    <row r="2197" spans="2:3" x14ac:dyDescent="0.3">
      <c r="B2197" s="43">
        <v>40</v>
      </c>
      <c r="C2197" s="27">
        <v>4931.6000000000004</v>
      </c>
    </row>
    <row r="2198" spans="2:3" x14ac:dyDescent="0.3">
      <c r="B2198" s="42">
        <v>38</v>
      </c>
      <c r="C2198" s="26">
        <v>4933.92</v>
      </c>
    </row>
    <row r="2199" spans="2:3" x14ac:dyDescent="0.3">
      <c r="B2199" s="42">
        <v>49</v>
      </c>
      <c r="C2199" s="26">
        <v>4935.28</v>
      </c>
    </row>
    <row r="2200" spans="2:3" x14ac:dyDescent="0.3">
      <c r="B2200" s="42">
        <v>49</v>
      </c>
      <c r="C2200" s="26">
        <v>4946.0600000000004</v>
      </c>
    </row>
    <row r="2201" spans="2:3" x14ac:dyDescent="0.3">
      <c r="B2201" s="42">
        <v>39</v>
      </c>
      <c r="C2201" s="26">
        <v>4946.76</v>
      </c>
    </row>
    <row r="2202" spans="2:3" x14ac:dyDescent="0.3">
      <c r="B2202" s="43">
        <v>45</v>
      </c>
      <c r="C2202" s="27">
        <v>4948.2</v>
      </c>
    </row>
    <row r="2203" spans="2:3" x14ac:dyDescent="0.3">
      <c r="B2203" s="43">
        <v>45</v>
      </c>
      <c r="C2203" s="27">
        <v>4948.2</v>
      </c>
    </row>
    <row r="2204" spans="2:3" x14ac:dyDescent="0.3">
      <c r="B2204" s="43">
        <v>33</v>
      </c>
      <c r="C2204" s="27">
        <v>4950.33</v>
      </c>
    </row>
    <row r="2205" spans="2:3" x14ac:dyDescent="0.3">
      <c r="B2205" s="42">
        <v>48</v>
      </c>
      <c r="C2205" s="26">
        <v>4954.08</v>
      </c>
    </row>
    <row r="2206" spans="2:3" x14ac:dyDescent="0.3">
      <c r="B2206" s="43">
        <v>42</v>
      </c>
      <c r="C2206" s="27">
        <v>4965.24</v>
      </c>
    </row>
    <row r="2207" spans="2:3" x14ac:dyDescent="0.3">
      <c r="B2207" s="43">
        <v>38</v>
      </c>
      <c r="C2207" s="27">
        <v>4965.84</v>
      </c>
    </row>
    <row r="2208" spans="2:3" x14ac:dyDescent="0.3">
      <c r="B2208" s="42">
        <v>45</v>
      </c>
      <c r="C2208" s="26">
        <v>4977</v>
      </c>
    </row>
    <row r="2209" spans="2:3" x14ac:dyDescent="0.3">
      <c r="B2209" s="43">
        <v>34</v>
      </c>
      <c r="C2209" s="27">
        <v>4982.7</v>
      </c>
    </row>
    <row r="2210" spans="2:3" x14ac:dyDescent="0.3">
      <c r="B2210" s="43">
        <v>41</v>
      </c>
      <c r="C2210" s="27">
        <v>4983.1400000000003</v>
      </c>
    </row>
    <row r="2211" spans="2:3" x14ac:dyDescent="0.3">
      <c r="B2211" s="43">
        <v>44</v>
      </c>
      <c r="C2211" s="27">
        <v>4984.32</v>
      </c>
    </row>
    <row r="2212" spans="2:3" x14ac:dyDescent="0.3">
      <c r="B2212" s="42">
        <v>33</v>
      </c>
      <c r="C2212" s="26">
        <v>4985.6400000000003</v>
      </c>
    </row>
    <row r="2213" spans="2:3" x14ac:dyDescent="0.3">
      <c r="B2213" s="42">
        <v>43</v>
      </c>
      <c r="C2213" s="26">
        <v>4991.4399999999996</v>
      </c>
    </row>
    <row r="2214" spans="2:3" x14ac:dyDescent="0.3">
      <c r="B2214" s="43">
        <v>49</v>
      </c>
      <c r="C2214" s="27">
        <v>4992.6099999999997</v>
      </c>
    </row>
    <row r="2215" spans="2:3" x14ac:dyDescent="0.3">
      <c r="B2215" s="43">
        <v>42</v>
      </c>
      <c r="C2215" s="27">
        <v>4998</v>
      </c>
    </row>
    <row r="2216" spans="2:3" x14ac:dyDescent="0.3">
      <c r="B2216" s="43">
        <v>44</v>
      </c>
      <c r="C2216" s="27">
        <v>5001.92</v>
      </c>
    </row>
    <row r="2217" spans="2:3" x14ac:dyDescent="0.3">
      <c r="B2217" s="43">
        <v>34</v>
      </c>
      <c r="C2217" s="27">
        <v>5004.8</v>
      </c>
    </row>
    <row r="2218" spans="2:3" x14ac:dyDescent="0.3">
      <c r="B2218" s="42">
        <v>46</v>
      </c>
      <c r="C2218" s="26">
        <v>5004.8</v>
      </c>
    </row>
    <row r="2219" spans="2:3" x14ac:dyDescent="0.3">
      <c r="B2219" s="42">
        <v>45</v>
      </c>
      <c r="C2219" s="26">
        <v>5012.55</v>
      </c>
    </row>
    <row r="2220" spans="2:3" x14ac:dyDescent="0.3">
      <c r="B2220" s="43">
        <v>42</v>
      </c>
      <c r="C2220" s="27">
        <v>5013.54</v>
      </c>
    </row>
    <row r="2221" spans="2:3" x14ac:dyDescent="0.3">
      <c r="B2221" s="42">
        <v>37</v>
      </c>
      <c r="C2221" s="26">
        <v>5017.57</v>
      </c>
    </row>
    <row r="2222" spans="2:3" x14ac:dyDescent="0.3">
      <c r="B2222" s="43">
        <v>36</v>
      </c>
      <c r="C2222" s="27">
        <v>5018.3999999999996</v>
      </c>
    </row>
    <row r="2223" spans="2:3" x14ac:dyDescent="0.3">
      <c r="B2223" s="42">
        <v>30</v>
      </c>
      <c r="C2223" s="26">
        <v>5019.8999999999996</v>
      </c>
    </row>
    <row r="2224" spans="2:3" x14ac:dyDescent="0.3">
      <c r="B2224" s="42">
        <v>40</v>
      </c>
      <c r="C2224" s="26">
        <v>5026.3999999999996</v>
      </c>
    </row>
    <row r="2225" spans="2:3" x14ac:dyDescent="0.3">
      <c r="B2225" s="42">
        <v>32</v>
      </c>
      <c r="C2225" s="26">
        <v>5026.5600000000004</v>
      </c>
    </row>
    <row r="2226" spans="2:3" x14ac:dyDescent="0.3">
      <c r="B2226" s="43">
        <v>30</v>
      </c>
      <c r="C2226" s="27">
        <v>5029.5</v>
      </c>
    </row>
    <row r="2227" spans="2:3" x14ac:dyDescent="0.3">
      <c r="B2227" s="42">
        <v>37</v>
      </c>
      <c r="C2227" s="26">
        <v>5032.74</v>
      </c>
    </row>
    <row r="2228" spans="2:3" x14ac:dyDescent="0.3">
      <c r="B2228" s="42">
        <v>29</v>
      </c>
      <c r="C2228" s="26">
        <v>5032.95</v>
      </c>
    </row>
    <row r="2229" spans="2:3" x14ac:dyDescent="0.3">
      <c r="B2229" s="42">
        <v>47</v>
      </c>
      <c r="C2229" s="26">
        <v>5035.1099999999997</v>
      </c>
    </row>
    <row r="2230" spans="2:3" x14ac:dyDescent="0.3">
      <c r="B2230" s="42">
        <v>33</v>
      </c>
      <c r="C2230" s="26">
        <v>5035.1400000000003</v>
      </c>
    </row>
    <row r="2231" spans="2:3" x14ac:dyDescent="0.3">
      <c r="B2231" s="42">
        <v>43</v>
      </c>
      <c r="C2231" s="26">
        <v>5036.16</v>
      </c>
    </row>
    <row r="2232" spans="2:3" x14ac:dyDescent="0.3">
      <c r="B2232" s="43">
        <v>39</v>
      </c>
      <c r="C2232" s="27">
        <v>5043.87</v>
      </c>
    </row>
    <row r="2233" spans="2:3" x14ac:dyDescent="0.3">
      <c r="B2233" s="42">
        <v>27</v>
      </c>
      <c r="C2233" s="26">
        <v>5045.22</v>
      </c>
    </row>
    <row r="2234" spans="2:3" x14ac:dyDescent="0.3">
      <c r="B2234" s="43">
        <v>44</v>
      </c>
      <c r="C2234" s="27">
        <v>5052.96</v>
      </c>
    </row>
    <row r="2235" spans="2:3" x14ac:dyDescent="0.3">
      <c r="B2235" s="43">
        <v>46</v>
      </c>
      <c r="C2235" s="27">
        <v>5069.66</v>
      </c>
    </row>
    <row r="2236" spans="2:3" x14ac:dyDescent="0.3">
      <c r="B2236" s="43">
        <v>31</v>
      </c>
      <c r="C2236" s="27">
        <v>5074.3900000000003</v>
      </c>
    </row>
    <row r="2237" spans="2:3" x14ac:dyDescent="0.3">
      <c r="B2237" s="43">
        <v>36</v>
      </c>
      <c r="C2237" s="27">
        <v>5079.96</v>
      </c>
    </row>
    <row r="2238" spans="2:3" x14ac:dyDescent="0.3">
      <c r="B2238" s="43">
        <v>42</v>
      </c>
      <c r="C2238" s="27">
        <v>5082.42</v>
      </c>
    </row>
    <row r="2239" spans="2:3" x14ac:dyDescent="0.3">
      <c r="B2239" s="43">
        <v>50</v>
      </c>
      <c r="C2239" s="27">
        <v>5090.5</v>
      </c>
    </row>
    <row r="2240" spans="2:3" x14ac:dyDescent="0.3">
      <c r="B2240" s="43">
        <v>50</v>
      </c>
      <c r="C2240" s="27">
        <v>5093.5</v>
      </c>
    </row>
    <row r="2241" spans="2:3" x14ac:dyDescent="0.3">
      <c r="B2241" s="42">
        <v>39</v>
      </c>
      <c r="C2241" s="26">
        <v>5096.91</v>
      </c>
    </row>
    <row r="2242" spans="2:3" x14ac:dyDescent="0.3">
      <c r="B2242" s="42">
        <v>42</v>
      </c>
      <c r="C2242" s="26">
        <v>5098.8</v>
      </c>
    </row>
    <row r="2243" spans="2:3" x14ac:dyDescent="0.3">
      <c r="B2243" s="42">
        <v>47</v>
      </c>
      <c r="C2243" s="26">
        <v>5105.1400000000003</v>
      </c>
    </row>
    <row r="2244" spans="2:3" x14ac:dyDescent="0.3">
      <c r="B2244" s="42">
        <v>43</v>
      </c>
      <c r="C2244" s="26">
        <v>5110.9799999999996</v>
      </c>
    </row>
    <row r="2245" spans="2:3" x14ac:dyDescent="0.3">
      <c r="B2245" s="43">
        <v>47</v>
      </c>
      <c r="C2245" s="27">
        <v>5121.59</v>
      </c>
    </row>
    <row r="2246" spans="2:3" x14ac:dyDescent="0.3">
      <c r="B2246" s="43">
        <v>31</v>
      </c>
      <c r="C2246" s="27">
        <v>5124.3</v>
      </c>
    </row>
    <row r="2247" spans="2:3" x14ac:dyDescent="0.3">
      <c r="B2247" s="43">
        <v>46</v>
      </c>
      <c r="C2247" s="27">
        <v>5126.24</v>
      </c>
    </row>
    <row r="2248" spans="2:3" x14ac:dyDescent="0.3">
      <c r="B2248" s="42">
        <v>32</v>
      </c>
      <c r="C2248" s="26">
        <v>5127.04</v>
      </c>
    </row>
    <row r="2249" spans="2:3" x14ac:dyDescent="0.3">
      <c r="B2249" s="42">
        <v>29</v>
      </c>
      <c r="C2249" s="26">
        <v>5127.2</v>
      </c>
    </row>
    <row r="2250" spans="2:3" x14ac:dyDescent="0.3">
      <c r="B2250" s="43">
        <v>27</v>
      </c>
      <c r="C2250" s="27">
        <v>5128.1099999999997</v>
      </c>
    </row>
    <row r="2251" spans="2:3" x14ac:dyDescent="0.3">
      <c r="B2251" s="43">
        <v>39</v>
      </c>
      <c r="C2251" s="27">
        <v>5148</v>
      </c>
    </row>
    <row r="2252" spans="2:3" x14ac:dyDescent="0.3">
      <c r="B2252" s="42">
        <v>30</v>
      </c>
      <c r="C2252" s="26">
        <v>5151</v>
      </c>
    </row>
    <row r="2253" spans="2:3" x14ac:dyDescent="0.3">
      <c r="B2253" s="43">
        <v>46</v>
      </c>
      <c r="C2253" s="27">
        <v>5152</v>
      </c>
    </row>
    <row r="2254" spans="2:3" x14ac:dyDescent="0.3">
      <c r="B2254" s="43">
        <v>43</v>
      </c>
      <c r="C2254" s="27">
        <v>5154.41</v>
      </c>
    </row>
    <row r="2255" spans="2:3" x14ac:dyDescent="0.3">
      <c r="B2255" s="42">
        <v>44</v>
      </c>
      <c r="C2255" s="26">
        <v>5160.76</v>
      </c>
    </row>
    <row r="2256" spans="2:3" x14ac:dyDescent="0.3">
      <c r="B2256" s="42">
        <v>49</v>
      </c>
      <c r="C2256" s="26">
        <v>5161.17</v>
      </c>
    </row>
    <row r="2257" spans="2:3" x14ac:dyDescent="0.3">
      <c r="B2257" s="43">
        <v>46</v>
      </c>
      <c r="C2257" s="27">
        <v>5161.2</v>
      </c>
    </row>
    <row r="2258" spans="2:3" x14ac:dyDescent="0.3">
      <c r="B2258" s="42">
        <v>59</v>
      </c>
      <c r="C2258" s="26">
        <v>5168.3999999999996</v>
      </c>
    </row>
    <row r="2259" spans="2:3" x14ac:dyDescent="0.3">
      <c r="B2259" s="42">
        <v>45</v>
      </c>
      <c r="C2259" s="26">
        <v>5171.3999999999996</v>
      </c>
    </row>
    <row r="2260" spans="2:3" x14ac:dyDescent="0.3">
      <c r="B2260" s="43">
        <v>33</v>
      </c>
      <c r="C2260" s="27">
        <v>5176.38</v>
      </c>
    </row>
    <row r="2261" spans="2:3" x14ac:dyDescent="0.3">
      <c r="B2261" s="43">
        <v>37</v>
      </c>
      <c r="C2261" s="27">
        <v>5177.04</v>
      </c>
    </row>
    <row r="2262" spans="2:3" x14ac:dyDescent="0.3">
      <c r="B2262" s="42">
        <v>43</v>
      </c>
      <c r="C2262" s="26">
        <v>5181.5</v>
      </c>
    </row>
    <row r="2263" spans="2:3" x14ac:dyDescent="0.3">
      <c r="B2263" s="43">
        <v>50</v>
      </c>
      <c r="C2263" s="27">
        <v>5182</v>
      </c>
    </row>
    <row r="2264" spans="2:3" x14ac:dyDescent="0.3">
      <c r="B2264" s="42">
        <v>45</v>
      </c>
      <c r="C2264" s="26">
        <v>5189.3999999999996</v>
      </c>
    </row>
    <row r="2265" spans="2:3" x14ac:dyDescent="0.3">
      <c r="B2265" s="43">
        <v>41</v>
      </c>
      <c r="C2265" s="27">
        <v>5189.78</v>
      </c>
    </row>
    <row r="2266" spans="2:3" x14ac:dyDescent="0.3">
      <c r="B2266" s="43">
        <v>38</v>
      </c>
      <c r="C2266" s="27">
        <v>5190.42</v>
      </c>
    </row>
    <row r="2267" spans="2:3" x14ac:dyDescent="0.3">
      <c r="B2267" s="43">
        <v>44</v>
      </c>
      <c r="C2267" s="27">
        <v>5191.12</v>
      </c>
    </row>
    <row r="2268" spans="2:3" x14ac:dyDescent="0.3">
      <c r="B2268" s="42">
        <v>48</v>
      </c>
      <c r="C2268" s="26">
        <v>5192.6400000000003</v>
      </c>
    </row>
    <row r="2269" spans="2:3" x14ac:dyDescent="0.3">
      <c r="B2269" s="43">
        <v>37</v>
      </c>
      <c r="C2269" s="27">
        <v>5192.95</v>
      </c>
    </row>
    <row r="2270" spans="2:3" x14ac:dyDescent="0.3">
      <c r="B2270" s="42">
        <v>47</v>
      </c>
      <c r="C2270" s="26">
        <v>5195.8500000000004</v>
      </c>
    </row>
    <row r="2271" spans="2:3" x14ac:dyDescent="0.3">
      <c r="B2271" s="42">
        <v>36</v>
      </c>
      <c r="C2271" s="26">
        <v>5196.6000000000004</v>
      </c>
    </row>
    <row r="2272" spans="2:3" x14ac:dyDescent="0.3">
      <c r="B2272" s="43">
        <v>37</v>
      </c>
      <c r="C2272" s="27">
        <v>5202.9399999999996</v>
      </c>
    </row>
    <row r="2273" spans="2:3" x14ac:dyDescent="0.3">
      <c r="B2273" s="43">
        <v>43</v>
      </c>
      <c r="C2273" s="27">
        <v>5203</v>
      </c>
    </row>
    <row r="2274" spans="2:3" x14ac:dyDescent="0.3">
      <c r="B2274" s="42">
        <v>37</v>
      </c>
      <c r="C2274" s="26">
        <v>5207.75</v>
      </c>
    </row>
    <row r="2275" spans="2:3" x14ac:dyDescent="0.3">
      <c r="B2275" s="42">
        <v>44</v>
      </c>
      <c r="C2275" s="26">
        <v>5208.72</v>
      </c>
    </row>
    <row r="2276" spans="2:3" x14ac:dyDescent="0.3">
      <c r="B2276" s="42">
        <v>38</v>
      </c>
      <c r="C2276" s="26">
        <v>5223.4799999999996</v>
      </c>
    </row>
    <row r="2277" spans="2:3" x14ac:dyDescent="0.3">
      <c r="B2277" s="42">
        <v>48</v>
      </c>
      <c r="C2277" s="26">
        <v>5232.96</v>
      </c>
    </row>
    <row r="2278" spans="2:3" x14ac:dyDescent="0.3">
      <c r="B2278" s="43">
        <v>46</v>
      </c>
      <c r="C2278" s="27">
        <v>5235.72</v>
      </c>
    </row>
    <row r="2279" spans="2:3" x14ac:dyDescent="0.3">
      <c r="B2279" s="43">
        <v>50</v>
      </c>
      <c r="C2279" s="27">
        <v>5239.5</v>
      </c>
    </row>
    <row r="2280" spans="2:3" x14ac:dyDescent="0.3">
      <c r="B2280" s="43">
        <v>47</v>
      </c>
      <c r="C2280" s="27">
        <v>5243.79</v>
      </c>
    </row>
    <row r="2281" spans="2:3" x14ac:dyDescent="0.3">
      <c r="B2281" s="42">
        <v>41</v>
      </c>
      <c r="C2281" s="26">
        <v>5247.18</v>
      </c>
    </row>
    <row r="2282" spans="2:3" x14ac:dyDescent="0.3">
      <c r="B2282" s="42">
        <v>32</v>
      </c>
      <c r="C2282" s="26">
        <v>5248</v>
      </c>
    </row>
    <row r="2283" spans="2:3" x14ac:dyDescent="0.3">
      <c r="B2283" s="42">
        <v>35</v>
      </c>
      <c r="C2283" s="26">
        <v>5260.15</v>
      </c>
    </row>
    <row r="2284" spans="2:3" x14ac:dyDescent="0.3">
      <c r="B2284" s="43">
        <v>33</v>
      </c>
      <c r="C2284" s="27">
        <v>5265.15</v>
      </c>
    </row>
    <row r="2285" spans="2:3" x14ac:dyDescent="0.3">
      <c r="B2285" s="43">
        <v>38</v>
      </c>
      <c r="C2285" s="27">
        <v>5266.04</v>
      </c>
    </row>
    <row r="2286" spans="2:3" x14ac:dyDescent="0.3">
      <c r="B2286" s="43">
        <v>33</v>
      </c>
      <c r="C2286" s="27">
        <v>5273.73</v>
      </c>
    </row>
    <row r="2287" spans="2:3" x14ac:dyDescent="0.3">
      <c r="B2287" s="43">
        <v>36</v>
      </c>
      <c r="C2287" s="27">
        <v>5274.72</v>
      </c>
    </row>
    <row r="2288" spans="2:3" x14ac:dyDescent="0.3">
      <c r="B2288" s="42">
        <v>43</v>
      </c>
      <c r="C2288" s="26">
        <v>5278.68</v>
      </c>
    </row>
    <row r="2289" spans="2:3" x14ac:dyDescent="0.3">
      <c r="B2289" s="42">
        <v>36</v>
      </c>
      <c r="C2289" s="26">
        <v>5279.4</v>
      </c>
    </row>
    <row r="2290" spans="2:3" x14ac:dyDescent="0.3">
      <c r="B2290" s="43">
        <v>37</v>
      </c>
      <c r="C2290" s="27">
        <v>5283.6</v>
      </c>
    </row>
    <row r="2291" spans="2:3" x14ac:dyDescent="0.3">
      <c r="B2291" s="42">
        <v>49</v>
      </c>
      <c r="C2291" s="26">
        <v>5285.14</v>
      </c>
    </row>
    <row r="2292" spans="2:3" x14ac:dyDescent="0.3">
      <c r="B2292" s="43">
        <v>47</v>
      </c>
      <c r="C2292" s="27">
        <v>5285.62</v>
      </c>
    </row>
    <row r="2293" spans="2:3" x14ac:dyDescent="0.3">
      <c r="B2293" s="42">
        <v>46</v>
      </c>
      <c r="C2293" s="26">
        <v>5287.7</v>
      </c>
    </row>
    <row r="2294" spans="2:3" x14ac:dyDescent="0.3">
      <c r="B2294" s="43">
        <v>39</v>
      </c>
      <c r="C2294" s="27">
        <v>5288.01</v>
      </c>
    </row>
    <row r="2295" spans="2:3" x14ac:dyDescent="0.3">
      <c r="B2295" s="43">
        <v>48</v>
      </c>
      <c r="C2295" s="27">
        <v>5288.64</v>
      </c>
    </row>
    <row r="2296" spans="2:3" x14ac:dyDescent="0.3">
      <c r="B2296" s="43">
        <v>55</v>
      </c>
      <c r="C2296" s="27">
        <v>5296.5</v>
      </c>
    </row>
    <row r="2297" spans="2:3" x14ac:dyDescent="0.3">
      <c r="B2297" s="43">
        <v>49</v>
      </c>
      <c r="C2297" s="27">
        <v>5298.86</v>
      </c>
    </row>
    <row r="2298" spans="2:3" x14ac:dyDescent="0.3">
      <c r="B2298" s="42">
        <v>32</v>
      </c>
      <c r="C2298" s="26">
        <v>5302.72</v>
      </c>
    </row>
    <row r="2299" spans="2:3" x14ac:dyDescent="0.3">
      <c r="B2299" s="43">
        <v>30</v>
      </c>
      <c r="C2299" s="27">
        <v>5302.8</v>
      </c>
    </row>
    <row r="2300" spans="2:3" x14ac:dyDescent="0.3">
      <c r="B2300" s="43">
        <v>47</v>
      </c>
      <c r="C2300" s="27">
        <v>5305.36</v>
      </c>
    </row>
    <row r="2301" spans="2:3" x14ac:dyDescent="0.3">
      <c r="B2301" s="43">
        <v>42</v>
      </c>
      <c r="C2301" s="27">
        <v>5316.36</v>
      </c>
    </row>
    <row r="2302" spans="2:3" x14ac:dyDescent="0.3">
      <c r="B2302" s="42">
        <v>28</v>
      </c>
      <c r="C2302" s="26">
        <v>5318.04</v>
      </c>
    </row>
    <row r="2303" spans="2:3" x14ac:dyDescent="0.3">
      <c r="B2303" s="43">
        <v>45</v>
      </c>
      <c r="C2303" s="27">
        <v>5324.4</v>
      </c>
    </row>
    <row r="2304" spans="2:3" x14ac:dyDescent="0.3">
      <c r="B2304" s="42">
        <v>44</v>
      </c>
      <c r="C2304" s="26">
        <v>5325.76</v>
      </c>
    </row>
    <row r="2305" spans="2:3" x14ac:dyDescent="0.3">
      <c r="B2305" s="42">
        <v>34</v>
      </c>
      <c r="C2305" s="26">
        <v>5331.88</v>
      </c>
    </row>
    <row r="2306" spans="2:3" x14ac:dyDescent="0.3">
      <c r="B2306" s="42">
        <v>45</v>
      </c>
      <c r="C2306" s="26">
        <v>5340.6</v>
      </c>
    </row>
    <row r="2307" spans="2:3" x14ac:dyDescent="0.3">
      <c r="B2307" s="42">
        <v>38</v>
      </c>
      <c r="C2307" s="26">
        <v>5340.9</v>
      </c>
    </row>
    <row r="2308" spans="2:3" x14ac:dyDescent="0.3">
      <c r="B2308" s="43">
        <v>50</v>
      </c>
      <c r="C2308" s="27">
        <v>5344.5</v>
      </c>
    </row>
    <row r="2309" spans="2:3" x14ac:dyDescent="0.3">
      <c r="B2309" s="43">
        <v>38</v>
      </c>
      <c r="C2309" s="27">
        <v>5348.5</v>
      </c>
    </row>
    <row r="2310" spans="2:3" x14ac:dyDescent="0.3">
      <c r="B2310" s="43">
        <v>48</v>
      </c>
      <c r="C2310" s="27">
        <v>5355.36</v>
      </c>
    </row>
    <row r="2311" spans="2:3" x14ac:dyDescent="0.3">
      <c r="B2311" s="43">
        <v>40</v>
      </c>
      <c r="C2311" s="27">
        <v>5356.8</v>
      </c>
    </row>
    <row r="2312" spans="2:3" x14ac:dyDescent="0.3">
      <c r="B2312" s="43">
        <v>33</v>
      </c>
      <c r="C2312" s="27">
        <v>5362.83</v>
      </c>
    </row>
    <row r="2313" spans="2:3" x14ac:dyDescent="0.3">
      <c r="B2313" s="42">
        <v>23</v>
      </c>
      <c r="C2313" s="26">
        <v>5372.57</v>
      </c>
    </row>
    <row r="2314" spans="2:3" x14ac:dyDescent="0.3">
      <c r="B2314" s="43">
        <v>34</v>
      </c>
      <c r="C2314" s="27">
        <v>5375.4</v>
      </c>
    </row>
    <row r="2315" spans="2:3" x14ac:dyDescent="0.3">
      <c r="B2315" s="43">
        <v>28</v>
      </c>
      <c r="C2315" s="27">
        <v>5377.4</v>
      </c>
    </row>
    <row r="2316" spans="2:3" x14ac:dyDescent="0.3">
      <c r="B2316" s="43">
        <v>49</v>
      </c>
      <c r="C2316" s="27">
        <v>5379.71</v>
      </c>
    </row>
    <row r="2317" spans="2:3" x14ac:dyDescent="0.3">
      <c r="B2317" s="43">
        <v>38</v>
      </c>
      <c r="C2317" s="27">
        <v>5383.08</v>
      </c>
    </row>
    <row r="2318" spans="2:3" x14ac:dyDescent="0.3">
      <c r="B2318" s="42">
        <v>48</v>
      </c>
      <c r="C2318" s="26">
        <v>5386.56</v>
      </c>
    </row>
    <row r="2319" spans="2:3" x14ac:dyDescent="0.3">
      <c r="B2319" s="43">
        <v>45</v>
      </c>
      <c r="C2319" s="27">
        <v>5392.8</v>
      </c>
    </row>
    <row r="2320" spans="2:3" x14ac:dyDescent="0.3">
      <c r="B2320" s="43">
        <v>42</v>
      </c>
      <c r="C2320" s="27">
        <v>5393.64</v>
      </c>
    </row>
    <row r="2321" spans="2:3" x14ac:dyDescent="0.3">
      <c r="B2321" s="42">
        <v>48</v>
      </c>
      <c r="C2321" s="26">
        <v>5398.08</v>
      </c>
    </row>
    <row r="2322" spans="2:3" x14ac:dyDescent="0.3">
      <c r="B2322" s="43">
        <v>42</v>
      </c>
      <c r="C2322" s="27">
        <v>5398.26</v>
      </c>
    </row>
    <row r="2323" spans="2:3" x14ac:dyDescent="0.3">
      <c r="B2323" s="43">
        <v>39</v>
      </c>
      <c r="C2323" s="27">
        <v>5399.55</v>
      </c>
    </row>
    <row r="2324" spans="2:3" x14ac:dyDescent="0.3">
      <c r="B2324" s="42">
        <v>26</v>
      </c>
      <c r="C2324" s="26">
        <v>5404.62</v>
      </c>
    </row>
    <row r="2325" spans="2:3" x14ac:dyDescent="0.3">
      <c r="B2325" s="42">
        <v>49</v>
      </c>
      <c r="C2325" s="26">
        <v>5406.66</v>
      </c>
    </row>
    <row r="2326" spans="2:3" x14ac:dyDescent="0.3">
      <c r="B2326" s="43">
        <v>27</v>
      </c>
      <c r="C2326" s="27">
        <v>5411.07</v>
      </c>
    </row>
    <row r="2327" spans="2:3" x14ac:dyDescent="0.3">
      <c r="B2327" s="42">
        <v>49</v>
      </c>
      <c r="C2327" s="26">
        <v>5412.54</v>
      </c>
    </row>
    <row r="2328" spans="2:3" x14ac:dyDescent="0.3">
      <c r="B2328" s="43">
        <v>43</v>
      </c>
      <c r="C2328" s="27">
        <v>5417.57</v>
      </c>
    </row>
    <row r="2329" spans="2:3" x14ac:dyDescent="0.3">
      <c r="B2329" s="42">
        <v>44</v>
      </c>
      <c r="C2329" s="26">
        <v>5418.16</v>
      </c>
    </row>
    <row r="2330" spans="2:3" x14ac:dyDescent="0.3">
      <c r="B2330" s="43">
        <v>32</v>
      </c>
      <c r="C2330" s="27">
        <v>5418.88</v>
      </c>
    </row>
    <row r="2331" spans="2:3" x14ac:dyDescent="0.3">
      <c r="B2331" s="43">
        <v>47</v>
      </c>
      <c r="C2331" s="27">
        <v>5422.39</v>
      </c>
    </row>
    <row r="2332" spans="2:3" x14ac:dyDescent="0.3">
      <c r="B2332" s="43">
        <v>42</v>
      </c>
      <c r="C2332" s="27">
        <v>5432.7</v>
      </c>
    </row>
    <row r="2333" spans="2:3" x14ac:dyDescent="0.3">
      <c r="B2333" s="42">
        <v>37</v>
      </c>
      <c r="C2333" s="26">
        <v>5433.08</v>
      </c>
    </row>
    <row r="2334" spans="2:3" x14ac:dyDescent="0.3">
      <c r="B2334" s="43">
        <v>35</v>
      </c>
      <c r="C2334" s="27">
        <v>5433.75</v>
      </c>
    </row>
    <row r="2335" spans="2:3" x14ac:dyDescent="0.3">
      <c r="B2335" s="43">
        <v>42</v>
      </c>
      <c r="C2335" s="27">
        <v>5435.64</v>
      </c>
    </row>
    <row r="2336" spans="2:3" x14ac:dyDescent="0.3">
      <c r="B2336" s="42">
        <v>27</v>
      </c>
      <c r="C2336" s="26">
        <v>5438.07</v>
      </c>
    </row>
    <row r="2337" spans="2:3" x14ac:dyDescent="0.3">
      <c r="B2337" s="43">
        <v>40</v>
      </c>
      <c r="C2337" s="27">
        <v>5448.8</v>
      </c>
    </row>
    <row r="2338" spans="2:3" x14ac:dyDescent="0.3">
      <c r="B2338" s="42">
        <v>47</v>
      </c>
      <c r="C2338" s="26">
        <v>5450.59</v>
      </c>
    </row>
    <row r="2339" spans="2:3" x14ac:dyDescent="0.3">
      <c r="B2339" s="43">
        <v>41</v>
      </c>
      <c r="C2339" s="27">
        <v>5453</v>
      </c>
    </row>
    <row r="2340" spans="2:3" x14ac:dyDescent="0.3">
      <c r="B2340" s="42">
        <v>47</v>
      </c>
      <c r="C2340" s="26">
        <v>5455.76</v>
      </c>
    </row>
    <row r="2341" spans="2:3" x14ac:dyDescent="0.3">
      <c r="B2341" s="43">
        <v>40</v>
      </c>
      <c r="C2341" s="27">
        <v>5456.4</v>
      </c>
    </row>
    <row r="2342" spans="2:3" x14ac:dyDescent="0.3">
      <c r="B2342" s="43">
        <v>47</v>
      </c>
      <c r="C2342" s="27">
        <v>5464.69</v>
      </c>
    </row>
    <row r="2343" spans="2:3" x14ac:dyDescent="0.3">
      <c r="B2343" s="42">
        <v>47</v>
      </c>
      <c r="C2343" s="26">
        <v>5464.69</v>
      </c>
    </row>
    <row r="2344" spans="2:3" x14ac:dyDescent="0.3">
      <c r="B2344" s="42">
        <v>47</v>
      </c>
      <c r="C2344" s="26">
        <v>5465.16</v>
      </c>
    </row>
    <row r="2345" spans="2:3" x14ac:dyDescent="0.3">
      <c r="B2345" s="42">
        <v>39</v>
      </c>
      <c r="C2345" s="26">
        <v>5481.45</v>
      </c>
    </row>
    <row r="2346" spans="2:3" x14ac:dyDescent="0.3">
      <c r="B2346" s="43">
        <v>40</v>
      </c>
      <c r="C2346" s="27">
        <v>5491.6</v>
      </c>
    </row>
    <row r="2347" spans="2:3" x14ac:dyDescent="0.3">
      <c r="B2347" s="42">
        <v>48</v>
      </c>
      <c r="C2347" s="26">
        <v>5493.12</v>
      </c>
    </row>
    <row r="2348" spans="2:3" x14ac:dyDescent="0.3">
      <c r="B2348" s="43">
        <v>43</v>
      </c>
      <c r="C2348" s="27">
        <v>5494.97</v>
      </c>
    </row>
    <row r="2349" spans="2:3" x14ac:dyDescent="0.3">
      <c r="B2349" s="42">
        <v>45</v>
      </c>
      <c r="C2349" s="26">
        <v>5497.65</v>
      </c>
    </row>
    <row r="2350" spans="2:3" x14ac:dyDescent="0.3">
      <c r="B2350" s="43">
        <v>56</v>
      </c>
      <c r="C2350" s="27">
        <v>5498.08</v>
      </c>
    </row>
    <row r="2351" spans="2:3" x14ac:dyDescent="0.3">
      <c r="B2351" s="43">
        <v>44</v>
      </c>
      <c r="C2351" s="27">
        <v>5500.44</v>
      </c>
    </row>
    <row r="2352" spans="2:3" x14ac:dyDescent="0.3">
      <c r="B2352" s="43">
        <v>49</v>
      </c>
      <c r="C2352" s="27">
        <v>5510.05</v>
      </c>
    </row>
    <row r="2353" spans="2:3" x14ac:dyDescent="0.3">
      <c r="B2353" s="43">
        <v>49</v>
      </c>
      <c r="C2353" s="27">
        <v>5510.54</v>
      </c>
    </row>
    <row r="2354" spans="2:3" x14ac:dyDescent="0.3">
      <c r="B2354" s="43">
        <v>48</v>
      </c>
      <c r="C2354" s="27">
        <v>5512.32</v>
      </c>
    </row>
    <row r="2355" spans="2:3" x14ac:dyDescent="0.3">
      <c r="B2355" s="43">
        <v>33</v>
      </c>
      <c r="C2355" s="27">
        <v>5521.89</v>
      </c>
    </row>
    <row r="2356" spans="2:3" x14ac:dyDescent="0.3">
      <c r="B2356" s="42">
        <v>37</v>
      </c>
      <c r="C2356" s="26">
        <v>5526.32</v>
      </c>
    </row>
    <row r="2357" spans="2:3" x14ac:dyDescent="0.3">
      <c r="B2357" s="42">
        <v>45</v>
      </c>
      <c r="C2357" s="26">
        <v>5526.45</v>
      </c>
    </row>
    <row r="2358" spans="2:3" x14ac:dyDescent="0.3">
      <c r="B2358" s="42">
        <v>42</v>
      </c>
      <c r="C2358" s="26">
        <v>5528.04</v>
      </c>
    </row>
    <row r="2359" spans="2:3" x14ac:dyDescent="0.3">
      <c r="B2359" s="42">
        <v>36</v>
      </c>
      <c r="C2359" s="26">
        <v>5532.12</v>
      </c>
    </row>
    <row r="2360" spans="2:3" x14ac:dyDescent="0.3">
      <c r="B2360" s="43">
        <v>36</v>
      </c>
      <c r="C2360" s="27">
        <v>5544</v>
      </c>
    </row>
    <row r="2361" spans="2:3" x14ac:dyDescent="0.3">
      <c r="B2361" s="42">
        <v>41</v>
      </c>
      <c r="C2361" s="26">
        <v>5544.02</v>
      </c>
    </row>
    <row r="2362" spans="2:3" x14ac:dyDescent="0.3">
      <c r="B2362" s="43">
        <v>46</v>
      </c>
      <c r="C2362" s="27">
        <v>5545.76</v>
      </c>
    </row>
    <row r="2363" spans="2:3" x14ac:dyDescent="0.3">
      <c r="B2363" s="42">
        <v>45</v>
      </c>
      <c r="C2363" s="26">
        <v>5545.8</v>
      </c>
    </row>
    <row r="2364" spans="2:3" x14ac:dyDescent="0.3">
      <c r="B2364" s="42">
        <v>35</v>
      </c>
      <c r="C2364" s="26">
        <v>5548.9</v>
      </c>
    </row>
    <row r="2365" spans="2:3" x14ac:dyDescent="0.3">
      <c r="B2365" s="43">
        <v>45</v>
      </c>
      <c r="C2365" s="27">
        <v>5548.95</v>
      </c>
    </row>
    <row r="2366" spans="2:3" x14ac:dyDescent="0.3">
      <c r="B2366" s="42">
        <v>43</v>
      </c>
      <c r="C2366" s="26">
        <v>5552.16</v>
      </c>
    </row>
    <row r="2367" spans="2:3" x14ac:dyDescent="0.3">
      <c r="B2367" s="43">
        <v>40</v>
      </c>
      <c r="C2367" s="27">
        <v>5554.4</v>
      </c>
    </row>
    <row r="2368" spans="2:3" x14ac:dyDescent="0.3">
      <c r="B2368" s="42">
        <v>27</v>
      </c>
      <c r="C2368" s="26">
        <v>5559.03</v>
      </c>
    </row>
    <row r="2369" spans="2:3" x14ac:dyDescent="0.3">
      <c r="B2369" s="43">
        <v>44</v>
      </c>
      <c r="C2369" s="27">
        <v>5565.12</v>
      </c>
    </row>
    <row r="2370" spans="2:3" x14ac:dyDescent="0.3">
      <c r="B2370" s="42">
        <v>44</v>
      </c>
      <c r="C2370" s="26">
        <v>5565.12</v>
      </c>
    </row>
    <row r="2371" spans="2:3" x14ac:dyDescent="0.3">
      <c r="B2371" s="43">
        <v>46</v>
      </c>
      <c r="C2371" s="27">
        <v>5566</v>
      </c>
    </row>
    <row r="2372" spans="2:3" x14ac:dyDescent="0.3">
      <c r="B2372" s="42">
        <v>45</v>
      </c>
      <c r="C2372" s="26">
        <v>5566.5</v>
      </c>
    </row>
    <row r="2373" spans="2:3" x14ac:dyDescent="0.3">
      <c r="B2373" s="43">
        <v>44</v>
      </c>
      <c r="C2373" s="27">
        <v>5568.64</v>
      </c>
    </row>
    <row r="2374" spans="2:3" x14ac:dyDescent="0.3">
      <c r="B2374" s="42">
        <v>29</v>
      </c>
      <c r="C2374" s="26">
        <v>5579.02</v>
      </c>
    </row>
    <row r="2375" spans="2:3" x14ac:dyDescent="0.3">
      <c r="B2375" s="43">
        <v>48</v>
      </c>
      <c r="C2375" s="27">
        <v>5580.96</v>
      </c>
    </row>
    <row r="2376" spans="2:3" x14ac:dyDescent="0.3">
      <c r="B2376" s="43">
        <v>42</v>
      </c>
      <c r="C2376" s="27">
        <v>5581.8</v>
      </c>
    </row>
    <row r="2377" spans="2:3" x14ac:dyDescent="0.3">
      <c r="B2377" s="43">
        <v>43</v>
      </c>
      <c r="C2377" s="27">
        <v>5589.14</v>
      </c>
    </row>
    <row r="2378" spans="2:3" x14ac:dyDescent="0.3">
      <c r="B2378" s="43">
        <v>40</v>
      </c>
      <c r="C2378" s="27">
        <v>5590</v>
      </c>
    </row>
    <row r="2379" spans="2:3" x14ac:dyDescent="0.3">
      <c r="B2379" s="43">
        <v>46</v>
      </c>
      <c r="C2379" s="27">
        <v>5592.22</v>
      </c>
    </row>
    <row r="2380" spans="2:3" x14ac:dyDescent="0.3">
      <c r="B2380" s="43">
        <v>49</v>
      </c>
      <c r="C2380" s="27">
        <v>5597.76</v>
      </c>
    </row>
    <row r="2381" spans="2:3" x14ac:dyDescent="0.3">
      <c r="B2381" s="42">
        <v>46</v>
      </c>
      <c r="C2381" s="26">
        <v>5600.5</v>
      </c>
    </row>
    <row r="2382" spans="2:3" x14ac:dyDescent="0.3">
      <c r="B2382" s="42">
        <v>43</v>
      </c>
      <c r="C2382" s="26">
        <v>5605.05</v>
      </c>
    </row>
    <row r="2383" spans="2:3" x14ac:dyDescent="0.3">
      <c r="B2383" s="42">
        <v>50</v>
      </c>
      <c r="C2383" s="26">
        <v>5614</v>
      </c>
    </row>
    <row r="2384" spans="2:3" x14ac:dyDescent="0.3">
      <c r="B2384" s="42">
        <v>48</v>
      </c>
      <c r="C2384" s="26">
        <v>5614.56</v>
      </c>
    </row>
    <row r="2385" spans="2:3" x14ac:dyDescent="0.3">
      <c r="B2385" s="42">
        <v>41</v>
      </c>
      <c r="C2385" s="26">
        <v>5624.79</v>
      </c>
    </row>
    <row r="2386" spans="2:3" x14ac:dyDescent="0.3">
      <c r="B2386" s="43">
        <v>41</v>
      </c>
      <c r="C2386" s="27">
        <v>5628.89</v>
      </c>
    </row>
    <row r="2387" spans="2:3" x14ac:dyDescent="0.3">
      <c r="B2387" s="43">
        <v>41</v>
      </c>
      <c r="C2387" s="27">
        <v>5642.83</v>
      </c>
    </row>
    <row r="2388" spans="2:3" x14ac:dyDescent="0.3">
      <c r="B2388" s="43">
        <v>46</v>
      </c>
      <c r="C2388" s="27">
        <v>5652.94</v>
      </c>
    </row>
    <row r="2389" spans="2:3" x14ac:dyDescent="0.3">
      <c r="B2389" s="42">
        <v>36</v>
      </c>
      <c r="C2389" s="26">
        <v>5669.64</v>
      </c>
    </row>
    <row r="2390" spans="2:3" x14ac:dyDescent="0.3">
      <c r="B2390" s="43">
        <v>41</v>
      </c>
      <c r="C2390" s="27">
        <v>5673.58</v>
      </c>
    </row>
    <row r="2391" spans="2:3" x14ac:dyDescent="0.3">
      <c r="B2391" s="43">
        <v>36</v>
      </c>
      <c r="C2391" s="27">
        <v>5676.84</v>
      </c>
    </row>
    <row r="2392" spans="2:3" x14ac:dyDescent="0.3">
      <c r="B2392" s="43">
        <v>36</v>
      </c>
      <c r="C2392" s="27">
        <v>5679.36</v>
      </c>
    </row>
    <row r="2393" spans="2:3" x14ac:dyDescent="0.3">
      <c r="B2393" s="42">
        <v>41</v>
      </c>
      <c r="C2393" s="26">
        <v>5684.65</v>
      </c>
    </row>
    <row r="2394" spans="2:3" x14ac:dyDescent="0.3">
      <c r="B2394" s="42">
        <v>32</v>
      </c>
      <c r="C2394" s="26">
        <v>5691.84</v>
      </c>
    </row>
    <row r="2395" spans="2:3" x14ac:dyDescent="0.3">
      <c r="B2395" s="42">
        <v>46</v>
      </c>
      <c r="C2395" s="26">
        <v>5692.96</v>
      </c>
    </row>
    <row r="2396" spans="2:3" x14ac:dyDescent="0.3">
      <c r="B2396" s="43">
        <v>30</v>
      </c>
      <c r="C2396" s="27">
        <v>5697.9</v>
      </c>
    </row>
    <row r="2397" spans="2:3" x14ac:dyDescent="0.3">
      <c r="B2397" s="42">
        <v>33</v>
      </c>
      <c r="C2397" s="26">
        <v>5700.09</v>
      </c>
    </row>
    <row r="2398" spans="2:3" x14ac:dyDescent="0.3">
      <c r="B2398" s="42">
        <v>48</v>
      </c>
      <c r="C2398" s="26">
        <v>5704.32</v>
      </c>
    </row>
    <row r="2399" spans="2:3" x14ac:dyDescent="0.3">
      <c r="B2399" s="42">
        <v>47</v>
      </c>
      <c r="C2399" s="26">
        <v>5713.79</v>
      </c>
    </row>
    <row r="2400" spans="2:3" x14ac:dyDescent="0.3">
      <c r="B2400" s="43">
        <v>48</v>
      </c>
      <c r="C2400" s="27">
        <v>5713.92</v>
      </c>
    </row>
    <row r="2401" spans="2:3" x14ac:dyDescent="0.3">
      <c r="B2401" s="42">
        <v>41</v>
      </c>
      <c r="C2401" s="26">
        <v>5715.4</v>
      </c>
    </row>
    <row r="2402" spans="2:3" x14ac:dyDescent="0.3">
      <c r="B2402" s="43">
        <v>31</v>
      </c>
      <c r="C2402" s="27">
        <v>5719.5</v>
      </c>
    </row>
    <row r="2403" spans="2:3" x14ac:dyDescent="0.3">
      <c r="B2403" s="43">
        <v>49</v>
      </c>
      <c r="C2403" s="27">
        <v>5720.75</v>
      </c>
    </row>
    <row r="2404" spans="2:3" x14ac:dyDescent="0.3">
      <c r="B2404" s="43">
        <v>46</v>
      </c>
      <c r="C2404" s="27">
        <v>5723.78</v>
      </c>
    </row>
    <row r="2405" spans="2:3" x14ac:dyDescent="0.3">
      <c r="B2405" s="42">
        <v>35</v>
      </c>
      <c r="C2405" s="26">
        <v>5735.8</v>
      </c>
    </row>
    <row r="2406" spans="2:3" x14ac:dyDescent="0.3">
      <c r="B2406" s="42">
        <v>50</v>
      </c>
      <c r="C2406" s="26">
        <v>5747.5</v>
      </c>
    </row>
    <row r="2407" spans="2:3" x14ac:dyDescent="0.3">
      <c r="B2407" s="42">
        <v>45</v>
      </c>
      <c r="C2407" s="26">
        <v>5747.85</v>
      </c>
    </row>
    <row r="2408" spans="2:3" x14ac:dyDescent="0.3">
      <c r="B2408" s="43">
        <v>43</v>
      </c>
      <c r="C2408" s="27">
        <v>5752.54</v>
      </c>
    </row>
    <row r="2409" spans="2:3" x14ac:dyDescent="0.3">
      <c r="B2409" s="43">
        <v>44</v>
      </c>
      <c r="C2409" s="27">
        <v>5756.52</v>
      </c>
    </row>
    <row r="2410" spans="2:3" x14ac:dyDescent="0.3">
      <c r="B2410" s="43">
        <v>43</v>
      </c>
      <c r="C2410" s="27">
        <v>5759.42</v>
      </c>
    </row>
    <row r="2411" spans="2:3" x14ac:dyDescent="0.3">
      <c r="B2411" s="43">
        <v>49</v>
      </c>
      <c r="C2411" s="27">
        <v>5760.93</v>
      </c>
    </row>
    <row r="2412" spans="2:3" x14ac:dyDescent="0.3">
      <c r="B2412" s="43">
        <v>43</v>
      </c>
      <c r="C2412" s="27">
        <v>5763.72</v>
      </c>
    </row>
    <row r="2413" spans="2:3" x14ac:dyDescent="0.3">
      <c r="B2413" s="42">
        <v>48</v>
      </c>
      <c r="C2413" s="26">
        <v>5773.44</v>
      </c>
    </row>
    <row r="2414" spans="2:3" x14ac:dyDescent="0.3">
      <c r="B2414" s="43">
        <v>28</v>
      </c>
      <c r="C2414" s="27">
        <v>5774.72</v>
      </c>
    </row>
    <row r="2415" spans="2:3" x14ac:dyDescent="0.3">
      <c r="B2415" s="42">
        <v>42</v>
      </c>
      <c r="C2415" s="26">
        <v>5776.26</v>
      </c>
    </row>
    <row r="2416" spans="2:3" x14ac:dyDescent="0.3">
      <c r="B2416" s="43">
        <v>48</v>
      </c>
      <c r="C2416" s="27">
        <v>5778.24</v>
      </c>
    </row>
    <row r="2417" spans="2:3" x14ac:dyDescent="0.3">
      <c r="B2417" s="42">
        <v>43</v>
      </c>
      <c r="C2417" s="26">
        <v>5780.92</v>
      </c>
    </row>
    <row r="2418" spans="2:3" x14ac:dyDescent="0.3">
      <c r="B2418" s="43">
        <v>39</v>
      </c>
      <c r="C2418" s="27">
        <v>5785.26</v>
      </c>
    </row>
    <row r="2419" spans="2:3" x14ac:dyDescent="0.3">
      <c r="B2419" s="42">
        <v>46</v>
      </c>
      <c r="C2419" s="26">
        <v>5795.54</v>
      </c>
    </row>
    <row r="2420" spans="2:3" x14ac:dyDescent="0.3">
      <c r="B2420" s="42">
        <v>49</v>
      </c>
      <c r="C2420" s="26">
        <v>5795.72</v>
      </c>
    </row>
    <row r="2421" spans="2:3" x14ac:dyDescent="0.3">
      <c r="B2421" s="42">
        <v>36</v>
      </c>
      <c r="C2421" s="26">
        <v>5797.44</v>
      </c>
    </row>
    <row r="2422" spans="2:3" x14ac:dyDescent="0.3">
      <c r="B2422" s="43">
        <v>41</v>
      </c>
      <c r="C2422" s="27">
        <v>5803.14</v>
      </c>
    </row>
    <row r="2423" spans="2:3" x14ac:dyDescent="0.3">
      <c r="B2423" s="42">
        <v>48</v>
      </c>
      <c r="C2423" s="26">
        <v>5808.48</v>
      </c>
    </row>
    <row r="2424" spans="2:3" x14ac:dyDescent="0.3">
      <c r="B2424" s="42">
        <v>46</v>
      </c>
      <c r="C2424" s="26">
        <v>5814.86</v>
      </c>
    </row>
    <row r="2425" spans="2:3" x14ac:dyDescent="0.3">
      <c r="B2425" s="42">
        <v>35</v>
      </c>
      <c r="C2425" s="26">
        <v>5818.4</v>
      </c>
    </row>
    <row r="2426" spans="2:3" x14ac:dyDescent="0.3">
      <c r="B2426" s="43">
        <v>59</v>
      </c>
      <c r="C2426" s="27">
        <v>5820.35</v>
      </c>
    </row>
    <row r="2427" spans="2:3" x14ac:dyDescent="0.3">
      <c r="B2427" s="43">
        <v>45</v>
      </c>
      <c r="C2427" s="27">
        <v>5833.8</v>
      </c>
    </row>
    <row r="2428" spans="2:3" x14ac:dyDescent="0.3">
      <c r="B2428" s="42">
        <v>47</v>
      </c>
      <c r="C2428" s="26">
        <v>5848.68</v>
      </c>
    </row>
    <row r="2429" spans="2:3" x14ac:dyDescent="0.3">
      <c r="B2429" s="42">
        <v>36</v>
      </c>
      <c r="C2429" s="26">
        <v>5848.92</v>
      </c>
    </row>
    <row r="2430" spans="2:3" x14ac:dyDescent="0.3">
      <c r="B2430" s="43">
        <v>36</v>
      </c>
      <c r="C2430" s="27">
        <v>5852.52</v>
      </c>
    </row>
    <row r="2431" spans="2:3" x14ac:dyDescent="0.3">
      <c r="B2431" s="42">
        <v>41</v>
      </c>
      <c r="C2431" s="26">
        <v>5856.85</v>
      </c>
    </row>
    <row r="2432" spans="2:3" x14ac:dyDescent="0.3">
      <c r="B2432" s="43">
        <v>40</v>
      </c>
      <c r="C2432" s="27">
        <v>5862</v>
      </c>
    </row>
    <row r="2433" spans="2:3" x14ac:dyDescent="0.3">
      <c r="B2433" s="43">
        <v>26</v>
      </c>
      <c r="C2433" s="27">
        <v>5868.2</v>
      </c>
    </row>
    <row r="2434" spans="2:3" x14ac:dyDescent="0.3">
      <c r="B2434" s="42">
        <v>32</v>
      </c>
      <c r="C2434" s="26">
        <v>5875.2</v>
      </c>
    </row>
    <row r="2435" spans="2:3" x14ac:dyDescent="0.3">
      <c r="B2435" s="42">
        <v>45</v>
      </c>
      <c r="C2435" s="26">
        <v>5884.65</v>
      </c>
    </row>
    <row r="2436" spans="2:3" x14ac:dyDescent="0.3">
      <c r="B2436" s="42">
        <v>45</v>
      </c>
      <c r="C2436" s="26">
        <v>5887.35</v>
      </c>
    </row>
    <row r="2437" spans="2:3" x14ac:dyDescent="0.3">
      <c r="B2437" s="43">
        <v>33</v>
      </c>
      <c r="C2437" s="27">
        <v>5890.5</v>
      </c>
    </row>
    <row r="2438" spans="2:3" x14ac:dyDescent="0.3">
      <c r="B2438" s="42">
        <v>48</v>
      </c>
      <c r="C2438" s="26">
        <v>5891.04</v>
      </c>
    </row>
    <row r="2439" spans="2:3" x14ac:dyDescent="0.3">
      <c r="B2439" s="42">
        <v>38</v>
      </c>
      <c r="C2439" s="26">
        <v>5894.94</v>
      </c>
    </row>
    <row r="2440" spans="2:3" x14ac:dyDescent="0.3">
      <c r="B2440" s="42">
        <v>35</v>
      </c>
      <c r="C2440" s="26">
        <v>5895.05</v>
      </c>
    </row>
    <row r="2441" spans="2:3" x14ac:dyDescent="0.3">
      <c r="B2441" s="43">
        <v>50</v>
      </c>
      <c r="C2441" s="27">
        <v>5907.5</v>
      </c>
    </row>
    <row r="2442" spans="2:3" x14ac:dyDescent="0.3">
      <c r="B2442" s="42">
        <v>43</v>
      </c>
      <c r="C2442" s="26">
        <v>5911.64</v>
      </c>
    </row>
    <row r="2443" spans="2:3" x14ac:dyDescent="0.3">
      <c r="B2443" s="43">
        <v>37</v>
      </c>
      <c r="C2443" s="27">
        <v>5917.78</v>
      </c>
    </row>
    <row r="2444" spans="2:3" x14ac:dyDescent="0.3">
      <c r="B2444" s="43">
        <v>38</v>
      </c>
      <c r="C2444" s="27">
        <v>5920.4</v>
      </c>
    </row>
    <row r="2445" spans="2:3" x14ac:dyDescent="0.3">
      <c r="B2445" s="43">
        <v>44</v>
      </c>
      <c r="C2445" s="27">
        <v>5924.16</v>
      </c>
    </row>
    <row r="2446" spans="2:3" x14ac:dyDescent="0.3">
      <c r="B2446" s="43">
        <v>35</v>
      </c>
      <c r="C2446" s="27">
        <v>5926.9</v>
      </c>
    </row>
    <row r="2447" spans="2:3" x14ac:dyDescent="0.3">
      <c r="B2447" s="43">
        <v>44</v>
      </c>
      <c r="C2447" s="27">
        <v>5932.96</v>
      </c>
    </row>
    <row r="2448" spans="2:3" x14ac:dyDescent="0.3">
      <c r="B2448" s="43">
        <v>39</v>
      </c>
      <c r="C2448" s="27">
        <v>5938.14</v>
      </c>
    </row>
    <row r="2449" spans="2:3" x14ac:dyDescent="0.3">
      <c r="B2449" s="43">
        <v>39</v>
      </c>
      <c r="C2449" s="27">
        <v>5938.53</v>
      </c>
    </row>
    <row r="2450" spans="2:3" x14ac:dyDescent="0.3">
      <c r="B2450" s="43">
        <v>34</v>
      </c>
      <c r="C2450" s="27">
        <v>5941.5</v>
      </c>
    </row>
    <row r="2451" spans="2:3" x14ac:dyDescent="0.3">
      <c r="B2451" s="43">
        <v>46</v>
      </c>
      <c r="C2451" s="27">
        <v>5942.28</v>
      </c>
    </row>
    <row r="2452" spans="2:3" x14ac:dyDescent="0.3">
      <c r="B2452" s="42">
        <v>43</v>
      </c>
      <c r="C2452" s="26">
        <v>5950.34</v>
      </c>
    </row>
    <row r="2453" spans="2:3" x14ac:dyDescent="0.3">
      <c r="B2453" s="43">
        <v>54</v>
      </c>
      <c r="C2453" s="27">
        <v>5951.34</v>
      </c>
    </row>
    <row r="2454" spans="2:3" x14ac:dyDescent="0.3">
      <c r="B2454" s="43">
        <v>44</v>
      </c>
      <c r="C2454" s="27">
        <v>5951.44</v>
      </c>
    </row>
    <row r="2455" spans="2:3" x14ac:dyDescent="0.3">
      <c r="B2455" s="42">
        <v>34</v>
      </c>
      <c r="C2455" s="26">
        <v>5958.5</v>
      </c>
    </row>
    <row r="2456" spans="2:3" x14ac:dyDescent="0.3">
      <c r="B2456" s="43">
        <v>37</v>
      </c>
      <c r="C2456" s="27">
        <v>5959.22</v>
      </c>
    </row>
    <row r="2457" spans="2:3" x14ac:dyDescent="0.3">
      <c r="B2457" s="43">
        <v>49</v>
      </c>
      <c r="C2457" s="27">
        <v>5960.36</v>
      </c>
    </row>
    <row r="2458" spans="2:3" x14ac:dyDescent="0.3">
      <c r="B2458" s="42">
        <v>30</v>
      </c>
      <c r="C2458" s="26">
        <v>5967</v>
      </c>
    </row>
    <row r="2459" spans="2:3" x14ac:dyDescent="0.3">
      <c r="B2459" s="43">
        <v>45</v>
      </c>
      <c r="C2459" s="27">
        <v>5972.4</v>
      </c>
    </row>
    <row r="2460" spans="2:3" x14ac:dyDescent="0.3">
      <c r="B2460" s="42">
        <v>37</v>
      </c>
      <c r="C2460" s="26">
        <v>5981.42</v>
      </c>
    </row>
    <row r="2461" spans="2:3" x14ac:dyDescent="0.3">
      <c r="B2461" s="42">
        <v>46</v>
      </c>
      <c r="C2461" s="26">
        <v>5984.14</v>
      </c>
    </row>
    <row r="2462" spans="2:3" x14ac:dyDescent="0.3">
      <c r="B2462" s="43">
        <v>46</v>
      </c>
      <c r="C2462" s="27">
        <v>5984.14</v>
      </c>
    </row>
    <row r="2463" spans="2:3" x14ac:dyDescent="0.3">
      <c r="B2463" s="43">
        <v>49</v>
      </c>
      <c r="C2463" s="27">
        <v>5997.6</v>
      </c>
    </row>
    <row r="2464" spans="2:3" x14ac:dyDescent="0.3">
      <c r="B2464" s="42">
        <v>40</v>
      </c>
      <c r="C2464" s="26">
        <v>6000.4</v>
      </c>
    </row>
    <row r="2465" spans="2:3" x14ac:dyDescent="0.3">
      <c r="B2465" s="42">
        <v>32</v>
      </c>
      <c r="C2465" s="26">
        <v>6004.8</v>
      </c>
    </row>
    <row r="2466" spans="2:3" x14ac:dyDescent="0.3">
      <c r="B2466" s="43">
        <v>39</v>
      </c>
      <c r="C2466" s="27">
        <v>6023.16</v>
      </c>
    </row>
    <row r="2467" spans="2:3" x14ac:dyDescent="0.3">
      <c r="B2467" s="42">
        <v>45</v>
      </c>
      <c r="C2467" s="26">
        <v>6027.75</v>
      </c>
    </row>
    <row r="2468" spans="2:3" x14ac:dyDescent="0.3">
      <c r="B2468" s="42">
        <v>48</v>
      </c>
      <c r="C2468" s="26">
        <v>6031.68</v>
      </c>
    </row>
    <row r="2469" spans="2:3" x14ac:dyDescent="0.3">
      <c r="B2469" s="42">
        <v>47</v>
      </c>
      <c r="C2469" s="26">
        <v>6034.33</v>
      </c>
    </row>
    <row r="2470" spans="2:3" x14ac:dyDescent="0.3">
      <c r="B2470" s="43">
        <v>33</v>
      </c>
      <c r="C2470" s="27">
        <v>6034.38</v>
      </c>
    </row>
    <row r="2471" spans="2:3" x14ac:dyDescent="0.3">
      <c r="B2471" s="42">
        <v>44</v>
      </c>
      <c r="C2471" s="26">
        <v>6055.72</v>
      </c>
    </row>
    <row r="2472" spans="2:3" x14ac:dyDescent="0.3">
      <c r="B2472" s="43">
        <v>27</v>
      </c>
      <c r="C2472" s="27">
        <v>6065.55</v>
      </c>
    </row>
    <row r="2473" spans="2:3" x14ac:dyDescent="0.3">
      <c r="B2473" s="43">
        <v>42</v>
      </c>
      <c r="C2473" s="27">
        <v>6069</v>
      </c>
    </row>
    <row r="2474" spans="2:3" x14ac:dyDescent="0.3">
      <c r="B2474" s="43">
        <v>35</v>
      </c>
      <c r="C2474" s="27">
        <v>6075.3</v>
      </c>
    </row>
    <row r="2475" spans="2:3" x14ac:dyDescent="0.3">
      <c r="B2475" s="43">
        <v>50</v>
      </c>
      <c r="C2475" s="27">
        <v>6083</v>
      </c>
    </row>
    <row r="2476" spans="2:3" x14ac:dyDescent="0.3">
      <c r="B2476" s="42">
        <v>43</v>
      </c>
      <c r="C2476" s="26">
        <v>6087.94</v>
      </c>
    </row>
    <row r="2477" spans="2:3" x14ac:dyDescent="0.3">
      <c r="B2477" s="42">
        <v>40</v>
      </c>
      <c r="C2477" s="26">
        <v>6089.6</v>
      </c>
    </row>
    <row r="2478" spans="2:3" x14ac:dyDescent="0.3">
      <c r="B2478" s="42">
        <v>50</v>
      </c>
      <c r="C2478" s="26">
        <v>6101</v>
      </c>
    </row>
    <row r="2479" spans="2:3" x14ac:dyDescent="0.3">
      <c r="B2479" s="42">
        <v>60</v>
      </c>
      <c r="C2479" s="26">
        <v>6107.4</v>
      </c>
    </row>
    <row r="2480" spans="2:3" x14ac:dyDescent="0.3">
      <c r="B2480" s="42">
        <v>33</v>
      </c>
      <c r="C2480" s="26">
        <v>6109.29</v>
      </c>
    </row>
    <row r="2481" spans="2:3" x14ac:dyDescent="0.3">
      <c r="B2481" s="43">
        <v>34</v>
      </c>
      <c r="C2481" s="27">
        <v>6120.34</v>
      </c>
    </row>
    <row r="2482" spans="2:3" x14ac:dyDescent="0.3">
      <c r="B2482" s="42">
        <v>34</v>
      </c>
      <c r="C2482" s="26">
        <v>6123.4</v>
      </c>
    </row>
    <row r="2483" spans="2:3" x14ac:dyDescent="0.3">
      <c r="B2483" s="43">
        <v>45</v>
      </c>
      <c r="C2483" s="27">
        <v>6130.35</v>
      </c>
    </row>
    <row r="2484" spans="2:3" x14ac:dyDescent="0.3">
      <c r="B2484" s="42">
        <v>66</v>
      </c>
      <c r="C2484" s="26">
        <v>6134.7</v>
      </c>
    </row>
    <row r="2485" spans="2:3" x14ac:dyDescent="0.3">
      <c r="B2485" s="42">
        <v>49</v>
      </c>
      <c r="C2485" s="26">
        <v>6144.6</v>
      </c>
    </row>
    <row r="2486" spans="2:3" x14ac:dyDescent="0.3">
      <c r="B2486" s="43">
        <v>48</v>
      </c>
      <c r="C2486" s="27">
        <v>6145.44</v>
      </c>
    </row>
    <row r="2487" spans="2:3" x14ac:dyDescent="0.3">
      <c r="B2487" s="42">
        <v>40</v>
      </c>
      <c r="C2487" s="26">
        <v>6146.8</v>
      </c>
    </row>
    <row r="2488" spans="2:3" x14ac:dyDescent="0.3">
      <c r="B2488" s="43">
        <v>43</v>
      </c>
      <c r="C2488" s="27">
        <v>6153.73</v>
      </c>
    </row>
    <row r="2489" spans="2:3" x14ac:dyDescent="0.3">
      <c r="B2489" s="43">
        <v>47</v>
      </c>
      <c r="C2489" s="27">
        <v>6154.18</v>
      </c>
    </row>
    <row r="2490" spans="2:3" x14ac:dyDescent="0.3">
      <c r="B2490" s="43">
        <v>41</v>
      </c>
      <c r="C2490" s="27">
        <v>6163.94</v>
      </c>
    </row>
    <row r="2491" spans="2:3" x14ac:dyDescent="0.3">
      <c r="B2491" s="42">
        <v>48</v>
      </c>
      <c r="C2491" s="26">
        <v>6168</v>
      </c>
    </row>
    <row r="2492" spans="2:3" x14ac:dyDescent="0.3">
      <c r="B2492" s="43">
        <v>46</v>
      </c>
      <c r="C2492" s="27">
        <v>6176.42</v>
      </c>
    </row>
    <row r="2493" spans="2:3" x14ac:dyDescent="0.3">
      <c r="B2493" s="43">
        <v>42</v>
      </c>
      <c r="C2493" s="27">
        <v>6182.4</v>
      </c>
    </row>
    <row r="2494" spans="2:3" x14ac:dyDescent="0.3">
      <c r="B2494" s="42">
        <v>45</v>
      </c>
      <c r="C2494" s="26">
        <v>6185.7</v>
      </c>
    </row>
    <row r="2495" spans="2:3" x14ac:dyDescent="0.3">
      <c r="B2495" s="42">
        <v>47</v>
      </c>
      <c r="C2495" s="26">
        <v>6203.06</v>
      </c>
    </row>
    <row r="2496" spans="2:3" x14ac:dyDescent="0.3">
      <c r="B2496" s="43">
        <v>49</v>
      </c>
      <c r="C2496" s="27">
        <v>6203.4</v>
      </c>
    </row>
    <row r="2497" spans="2:3" x14ac:dyDescent="0.3">
      <c r="B2497" s="42">
        <v>51</v>
      </c>
      <c r="C2497" s="26">
        <v>6209.25</v>
      </c>
    </row>
    <row r="2498" spans="2:3" x14ac:dyDescent="0.3">
      <c r="B2498" s="43">
        <v>55</v>
      </c>
      <c r="C2498" s="27">
        <v>6214.45</v>
      </c>
    </row>
    <row r="2499" spans="2:3" x14ac:dyDescent="0.3">
      <c r="B2499" s="43">
        <v>37</v>
      </c>
      <c r="C2499" s="27">
        <v>6231.91</v>
      </c>
    </row>
    <row r="2500" spans="2:3" x14ac:dyDescent="0.3">
      <c r="B2500" s="42">
        <v>40</v>
      </c>
      <c r="C2500" s="26">
        <v>6232</v>
      </c>
    </row>
    <row r="2501" spans="2:3" x14ac:dyDescent="0.3">
      <c r="B2501" s="42">
        <v>47</v>
      </c>
      <c r="C2501" s="26">
        <v>6241.6</v>
      </c>
    </row>
    <row r="2502" spans="2:3" x14ac:dyDescent="0.3">
      <c r="B2502" s="42">
        <v>49</v>
      </c>
      <c r="C2502" s="26">
        <v>6244.07</v>
      </c>
    </row>
    <row r="2503" spans="2:3" x14ac:dyDescent="0.3">
      <c r="B2503" s="43">
        <v>49</v>
      </c>
      <c r="C2503" s="27">
        <v>6266.12</v>
      </c>
    </row>
    <row r="2504" spans="2:3" x14ac:dyDescent="0.3">
      <c r="B2504" s="42">
        <v>33</v>
      </c>
      <c r="C2504" s="26">
        <v>6267.69</v>
      </c>
    </row>
    <row r="2505" spans="2:3" x14ac:dyDescent="0.3">
      <c r="B2505" s="42">
        <v>34</v>
      </c>
      <c r="C2505" s="26">
        <v>6275.72</v>
      </c>
    </row>
    <row r="2506" spans="2:3" x14ac:dyDescent="0.3">
      <c r="B2506" s="43">
        <v>38</v>
      </c>
      <c r="C2506" s="27">
        <v>6276.46</v>
      </c>
    </row>
    <row r="2507" spans="2:3" x14ac:dyDescent="0.3">
      <c r="B2507" s="43">
        <v>47</v>
      </c>
      <c r="C2507" s="27">
        <v>6287.66</v>
      </c>
    </row>
    <row r="2508" spans="2:3" x14ac:dyDescent="0.3">
      <c r="B2508" s="43">
        <v>45</v>
      </c>
      <c r="C2508" s="27">
        <v>6295.95</v>
      </c>
    </row>
    <row r="2509" spans="2:3" x14ac:dyDescent="0.3">
      <c r="B2509" s="42">
        <v>46</v>
      </c>
      <c r="C2509" s="26">
        <v>6311.2</v>
      </c>
    </row>
    <row r="2510" spans="2:3" x14ac:dyDescent="0.3">
      <c r="B2510" s="43">
        <v>45</v>
      </c>
      <c r="C2510" s="27">
        <v>6319.35</v>
      </c>
    </row>
    <row r="2511" spans="2:3" x14ac:dyDescent="0.3">
      <c r="B2511" s="42">
        <v>45</v>
      </c>
      <c r="C2511" s="26">
        <v>6324.75</v>
      </c>
    </row>
    <row r="2512" spans="2:3" x14ac:dyDescent="0.3">
      <c r="B2512" s="43">
        <v>47</v>
      </c>
      <c r="C2512" s="27">
        <v>6336.07</v>
      </c>
    </row>
    <row r="2513" spans="2:3" x14ac:dyDescent="0.3">
      <c r="B2513" s="43">
        <v>43</v>
      </c>
      <c r="C2513" s="27">
        <v>6341.21</v>
      </c>
    </row>
    <row r="2514" spans="2:3" x14ac:dyDescent="0.3">
      <c r="B2514" s="43">
        <v>44</v>
      </c>
      <c r="C2514" s="27">
        <v>6350.96</v>
      </c>
    </row>
    <row r="2515" spans="2:3" x14ac:dyDescent="0.3">
      <c r="B2515" s="43">
        <v>37</v>
      </c>
      <c r="C2515" s="27">
        <v>6353.27</v>
      </c>
    </row>
    <row r="2516" spans="2:3" x14ac:dyDescent="0.3">
      <c r="B2516" s="43">
        <v>45</v>
      </c>
      <c r="C2516" s="27">
        <v>6357.6</v>
      </c>
    </row>
    <row r="2517" spans="2:3" x14ac:dyDescent="0.3">
      <c r="B2517" s="42">
        <v>36</v>
      </c>
      <c r="C2517" s="26">
        <v>6358.68</v>
      </c>
    </row>
    <row r="2518" spans="2:3" x14ac:dyDescent="0.3">
      <c r="B2518" s="43">
        <v>38</v>
      </c>
      <c r="C2518" s="27">
        <v>6372.6</v>
      </c>
    </row>
    <row r="2519" spans="2:3" x14ac:dyDescent="0.3">
      <c r="B2519" s="43">
        <v>37</v>
      </c>
      <c r="C2519" s="27">
        <v>6376.58</v>
      </c>
    </row>
    <row r="2520" spans="2:3" x14ac:dyDescent="0.3">
      <c r="B2520" s="43">
        <v>48</v>
      </c>
      <c r="C2520" s="27">
        <v>6378.72</v>
      </c>
    </row>
    <row r="2521" spans="2:3" x14ac:dyDescent="0.3">
      <c r="B2521" s="42">
        <v>41</v>
      </c>
      <c r="C2521" s="26">
        <v>6386.16</v>
      </c>
    </row>
    <row r="2522" spans="2:3" x14ac:dyDescent="0.3">
      <c r="B2522" s="43">
        <v>42</v>
      </c>
      <c r="C2522" s="27">
        <v>6386.94</v>
      </c>
    </row>
    <row r="2523" spans="2:3" x14ac:dyDescent="0.3">
      <c r="B2523" s="42">
        <v>41</v>
      </c>
      <c r="C2523" s="26">
        <v>6387.8</v>
      </c>
    </row>
    <row r="2524" spans="2:3" x14ac:dyDescent="0.3">
      <c r="B2524" s="43">
        <v>46</v>
      </c>
      <c r="C2524" s="27">
        <v>6393.54</v>
      </c>
    </row>
    <row r="2525" spans="2:3" x14ac:dyDescent="0.3">
      <c r="B2525" s="42">
        <v>39</v>
      </c>
      <c r="C2525" s="26">
        <v>6396</v>
      </c>
    </row>
    <row r="2526" spans="2:3" x14ac:dyDescent="0.3">
      <c r="B2526" s="42">
        <v>42</v>
      </c>
      <c r="C2526" s="26">
        <v>6401.22</v>
      </c>
    </row>
    <row r="2527" spans="2:3" x14ac:dyDescent="0.3">
      <c r="B2527" s="43">
        <v>43</v>
      </c>
      <c r="C2527" s="27">
        <v>6407.86</v>
      </c>
    </row>
    <row r="2528" spans="2:3" x14ac:dyDescent="0.3">
      <c r="B2528" s="43">
        <v>50</v>
      </c>
      <c r="C2528" s="27">
        <v>6426.5</v>
      </c>
    </row>
    <row r="2529" spans="2:3" x14ac:dyDescent="0.3">
      <c r="B2529" s="43">
        <v>38</v>
      </c>
      <c r="C2529" s="27">
        <v>6432.64</v>
      </c>
    </row>
    <row r="2530" spans="2:3" x14ac:dyDescent="0.3">
      <c r="B2530" s="42">
        <v>49</v>
      </c>
      <c r="C2530" s="26">
        <v>6433.7</v>
      </c>
    </row>
    <row r="2531" spans="2:3" x14ac:dyDescent="0.3">
      <c r="B2531" s="42">
        <v>34</v>
      </c>
      <c r="C2531" s="26">
        <v>6433.82</v>
      </c>
    </row>
    <row r="2532" spans="2:3" x14ac:dyDescent="0.3">
      <c r="B2532" s="43">
        <v>46</v>
      </c>
      <c r="C2532" s="27">
        <v>6434.02</v>
      </c>
    </row>
    <row r="2533" spans="2:3" x14ac:dyDescent="0.3">
      <c r="B2533" s="43">
        <v>48</v>
      </c>
      <c r="C2533" s="27">
        <v>6434.4</v>
      </c>
    </row>
    <row r="2534" spans="2:3" x14ac:dyDescent="0.3">
      <c r="B2534" s="42">
        <v>48</v>
      </c>
      <c r="C2534" s="26">
        <v>6437.28</v>
      </c>
    </row>
    <row r="2535" spans="2:3" x14ac:dyDescent="0.3">
      <c r="B2535" s="42">
        <v>49</v>
      </c>
      <c r="C2535" s="26">
        <v>6445.46</v>
      </c>
    </row>
    <row r="2536" spans="2:3" x14ac:dyDescent="0.3">
      <c r="B2536" s="42">
        <v>39</v>
      </c>
      <c r="C2536" s="26">
        <v>6446.7</v>
      </c>
    </row>
    <row r="2537" spans="2:3" x14ac:dyDescent="0.3">
      <c r="B2537" s="42">
        <v>40</v>
      </c>
      <c r="C2537" s="26">
        <v>6454.4</v>
      </c>
    </row>
    <row r="2538" spans="2:3" x14ac:dyDescent="0.3">
      <c r="B2538" s="43">
        <v>29</v>
      </c>
      <c r="C2538" s="27">
        <v>6463.23</v>
      </c>
    </row>
    <row r="2539" spans="2:3" x14ac:dyDescent="0.3">
      <c r="B2539" s="43">
        <v>49</v>
      </c>
      <c r="C2539" s="27">
        <v>6467.02</v>
      </c>
    </row>
    <row r="2540" spans="2:3" x14ac:dyDescent="0.3">
      <c r="B2540" s="43">
        <v>55</v>
      </c>
      <c r="C2540" s="27">
        <v>6482.85</v>
      </c>
    </row>
    <row r="2541" spans="2:3" x14ac:dyDescent="0.3">
      <c r="B2541" s="43">
        <v>34</v>
      </c>
      <c r="C2541" s="27">
        <v>6483.46</v>
      </c>
    </row>
    <row r="2542" spans="2:3" x14ac:dyDescent="0.3">
      <c r="B2542" s="43">
        <v>47</v>
      </c>
      <c r="C2542" s="27">
        <v>6484.59</v>
      </c>
    </row>
    <row r="2543" spans="2:3" x14ac:dyDescent="0.3">
      <c r="B2543" s="43">
        <v>42</v>
      </c>
      <c r="C2543" s="27">
        <v>6490.68</v>
      </c>
    </row>
    <row r="2544" spans="2:3" x14ac:dyDescent="0.3">
      <c r="B2544" s="42">
        <v>44</v>
      </c>
      <c r="C2544" s="26">
        <v>6490.88</v>
      </c>
    </row>
    <row r="2545" spans="2:3" x14ac:dyDescent="0.3">
      <c r="B2545" s="42">
        <v>41</v>
      </c>
      <c r="C2545" s="26">
        <v>6499.32</v>
      </c>
    </row>
    <row r="2546" spans="2:3" x14ac:dyDescent="0.3">
      <c r="B2546" s="43">
        <v>38</v>
      </c>
      <c r="C2546" s="27">
        <v>6531.44</v>
      </c>
    </row>
    <row r="2547" spans="2:3" x14ac:dyDescent="0.3">
      <c r="B2547" s="43">
        <v>48</v>
      </c>
      <c r="C2547" s="27">
        <v>6539.04</v>
      </c>
    </row>
    <row r="2548" spans="2:3" x14ac:dyDescent="0.3">
      <c r="B2548" s="43">
        <v>46</v>
      </c>
      <c r="C2548" s="27">
        <v>6541.2</v>
      </c>
    </row>
    <row r="2549" spans="2:3" x14ac:dyDescent="0.3">
      <c r="B2549" s="43">
        <v>55</v>
      </c>
      <c r="C2549" s="27">
        <v>6548.3</v>
      </c>
    </row>
    <row r="2550" spans="2:3" x14ac:dyDescent="0.3">
      <c r="B2550" s="42">
        <v>40</v>
      </c>
      <c r="C2550" s="26">
        <v>6549.2</v>
      </c>
    </row>
    <row r="2551" spans="2:3" x14ac:dyDescent="0.3">
      <c r="B2551" s="43">
        <v>49</v>
      </c>
      <c r="C2551" s="27">
        <v>6554.24</v>
      </c>
    </row>
    <row r="2552" spans="2:3" x14ac:dyDescent="0.3">
      <c r="B2552" s="43">
        <v>49</v>
      </c>
      <c r="C2552" s="27">
        <v>6563.06</v>
      </c>
    </row>
    <row r="2553" spans="2:3" x14ac:dyDescent="0.3">
      <c r="B2553" s="43">
        <v>49</v>
      </c>
      <c r="C2553" s="27">
        <v>6567.96</v>
      </c>
    </row>
    <row r="2554" spans="2:3" x14ac:dyDescent="0.3">
      <c r="B2554" s="43">
        <v>31</v>
      </c>
      <c r="C2554" s="27">
        <v>6570.76</v>
      </c>
    </row>
    <row r="2555" spans="2:3" x14ac:dyDescent="0.3">
      <c r="B2555" s="43">
        <v>50</v>
      </c>
      <c r="C2555" s="27">
        <v>6576.5</v>
      </c>
    </row>
    <row r="2556" spans="2:3" x14ac:dyDescent="0.3">
      <c r="B2556" s="42">
        <v>47</v>
      </c>
      <c r="C2556" s="26">
        <v>6658.02</v>
      </c>
    </row>
    <row r="2557" spans="2:3" x14ac:dyDescent="0.3">
      <c r="B2557" s="42">
        <v>41</v>
      </c>
      <c r="C2557" s="26">
        <v>6668.24</v>
      </c>
    </row>
    <row r="2558" spans="2:3" x14ac:dyDescent="0.3">
      <c r="B2558" s="42">
        <v>40</v>
      </c>
      <c r="C2558" s="26">
        <v>6678</v>
      </c>
    </row>
    <row r="2559" spans="2:3" x14ac:dyDescent="0.3">
      <c r="B2559" s="42">
        <v>38</v>
      </c>
      <c r="C2559" s="26">
        <v>6680.78</v>
      </c>
    </row>
    <row r="2560" spans="2:3" x14ac:dyDescent="0.3">
      <c r="B2560" s="42">
        <v>29</v>
      </c>
      <c r="C2560" s="26">
        <v>6683.34</v>
      </c>
    </row>
    <row r="2561" spans="2:3" x14ac:dyDescent="0.3">
      <c r="B2561" s="42">
        <v>43</v>
      </c>
      <c r="C2561" s="26">
        <v>6695.53</v>
      </c>
    </row>
    <row r="2562" spans="2:3" x14ac:dyDescent="0.3">
      <c r="B2562" s="43">
        <v>41</v>
      </c>
      <c r="C2562" s="27">
        <v>6712.93</v>
      </c>
    </row>
    <row r="2563" spans="2:3" x14ac:dyDescent="0.3">
      <c r="B2563" s="43">
        <v>38</v>
      </c>
      <c r="C2563" s="27">
        <v>6719.54</v>
      </c>
    </row>
    <row r="2564" spans="2:3" x14ac:dyDescent="0.3">
      <c r="B2564" s="42">
        <v>41</v>
      </c>
      <c r="C2564" s="26">
        <v>6724</v>
      </c>
    </row>
    <row r="2565" spans="2:3" x14ac:dyDescent="0.3">
      <c r="B2565" s="43">
        <v>40</v>
      </c>
      <c r="C2565" s="27">
        <v>6747.6</v>
      </c>
    </row>
    <row r="2566" spans="2:3" x14ac:dyDescent="0.3">
      <c r="B2566" s="42">
        <v>41</v>
      </c>
      <c r="C2566" s="26">
        <v>6749.83</v>
      </c>
    </row>
    <row r="2567" spans="2:3" x14ac:dyDescent="0.3">
      <c r="B2567" s="43">
        <v>48</v>
      </c>
      <c r="C2567" s="27">
        <v>6756</v>
      </c>
    </row>
    <row r="2568" spans="2:3" x14ac:dyDescent="0.3">
      <c r="B2568" s="42">
        <v>40</v>
      </c>
      <c r="C2568" s="26">
        <v>6761.6</v>
      </c>
    </row>
    <row r="2569" spans="2:3" x14ac:dyDescent="0.3">
      <c r="B2569" s="42">
        <v>45</v>
      </c>
      <c r="C2569" s="26">
        <v>6763.05</v>
      </c>
    </row>
    <row r="2570" spans="2:3" x14ac:dyDescent="0.3">
      <c r="B2570" s="42">
        <v>49</v>
      </c>
      <c r="C2570" s="26">
        <v>6763.47</v>
      </c>
    </row>
    <row r="2571" spans="2:3" x14ac:dyDescent="0.3">
      <c r="B2571" s="43">
        <v>40</v>
      </c>
      <c r="C2571" s="27">
        <v>6773.6</v>
      </c>
    </row>
    <row r="2572" spans="2:3" x14ac:dyDescent="0.3">
      <c r="B2572" s="43">
        <v>48</v>
      </c>
      <c r="C2572" s="27">
        <v>6799.68</v>
      </c>
    </row>
    <row r="2573" spans="2:3" x14ac:dyDescent="0.3">
      <c r="B2573" s="42">
        <v>49</v>
      </c>
      <c r="C2573" s="26">
        <v>6804.63</v>
      </c>
    </row>
    <row r="2574" spans="2:3" x14ac:dyDescent="0.3">
      <c r="B2574" s="43">
        <v>43</v>
      </c>
      <c r="C2574" s="27">
        <v>6817.22</v>
      </c>
    </row>
    <row r="2575" spans="2:3" x14ac:dyDescent="0.3">
      <c r="B2575" s="42">
        <v>46</v>
      </c>
      <c r="C2575" s="26">
        <v>6819.04</v>
      </c>
    </row>
    <row r="2576" spans="2:3" x14ac:dyDescent="0.3">
      <c r="B2576" s="43">
        <v>48</v>
      </c>
      <c r="C2576" s="27">
        <v>6825.6</v>
      </c>
    </row>
    <row r="2577" spans="2:3" x14ac:dyDescent="0.3">
      <c r="B2577" s="43">
        <v>38</v>
      </c>
      <c r="C2577" s="27">
        <v>6832.02</v>
      </c>
    </row>
    <row r="2578" spans="2:3" x14ac:dyDescent="0.3">
      <c r="B2578" s="42">
        <v>50</v>
      </c>
      <c r="C2578" s="26">
        <v>6834.5</v>
      </c>
    </row>
    <row r="2579" spans="2:3" x14ac:dyDescent="0.3">
      <c r="B2579" s="43">
        <v>41</v>
      </c>
      <c r="C2579" s="27">
        <v>6847</v>
      </c>
    </row>
    <row r="2580" spans="2:3" x14ac:dyDescent="0.3">
      <c r="B2580" s="42">
        <v>44</v>
      </c>
      <c r="C2580" s="26">
        <v>6853.44</v>
      </c>
    </row>
    <row r="2581" spans="2:3" x14ac:dyDescent="0.3">
      <c r="B2581" s="42">
        <v>49</v>
      </c>
      <c r="C2581" s="26">
        <v>6862.94</v>
      </c>
    </row>
    <row r="2582" spans="2:3" x14ac:dyDescent="0.3">
      <c r="B2582" s="43">
        <v>49</v>
      </c>
      <c r="C2582" s="27">
        <v>6863.92</v>
      </c>
    </row>
    <row r="2583" spans="2:3" x14ac:dyDescent="0.3">
      <c r="B2583" s="42">
        <v>47</v>
      </c>
      <c r="C2583" s="26">
        <v>6869.05</v>
      </c>
    </row>
    <row r="2584" spans="2:3" x14ac:dyDescent="0.3">
      <c r="B2584" s="42">
        <v>31</v>
      </c>
      <c r="C2584" s="26">
        <v>6876.11</v>
      </c>
    </row>
    <row r="2585" spans="2:3" x14ac:dyDescent="0.3">
      <c r="B2585" s="43">
        <v>49</v>
      </c>
      <c r="C2585" s="27">
        <v>6893.81</v>
      </c>
    </row>
    <row r="2586" spans="2:3" x14ac:dyDescent="0.3">
      <c r="B2586" s="42">
        <v>49</v>
      </c>
      <c r="C2586" s="26">
        <v>6896.75</v>
      </c>
    </row>
    <row r="2587" spans="2:3" x14ac:dyDescent="0.3">
      <c r="B2587" s="42">
        <v>36</v>
      </c>
      <c r="C2587" s="26">
        <v>6901.92</v>
      </c>
    </row>
    <row r="2588" spans="2:3" x14ac:dyDescent="0.3">
      <c r="B2588" s="42">
        <v>36</v>
      </c>
      <c r="C2588" s="26">
        <v>6913.8</v>
      </c>
    </row>
    <row r="2589" spans="2:3" x14ac:dyDescent="0.3">
      <c r="B2589" s="43">
        <v>43</v>
      </c>
      <c r="C2589" s="27">
        <v>6916.12</v>
      </c>
    </row>
    <row r="2590" spans="2:3" x14ac:dyDescent="0.3">
      <c r="B2590" s="43">
        <v>43</v>
      </c>
      <c r="C2590" s="27">
        <v>6930.74</v>
      </c>
    </row>
    <row r="2591" spans="2:3" x14ac:dyDescent="0.3">
      <c r="B2591" s="43">
        <v>33</v>
      </c>
      <c r="C2591" s="27">
        <v>6934.62</v>
      </c>
    </row>
    <row r="2592" spans="2:3" x14ac:dyDescent="0.3">
      <c r="B2592" s="42">
        <v>49</v>
      </c>
      <c r="C2592" s="26">
        <v>6949.67</v>
      </c>
    </row>
    <row r="2593" spans="2:3" x14ac:dyDescent="0.3">
      <c r="B2593" s="42">
        <v>49</v>
      </c>
      <c r="C2593" s="26">
        <v>6952.12</v>
      </c>
    </row>
    <row r="2594" spans="2:3" x14ac:dyDescent="0.3">
      <c r="B2594" s="42">
        <v>49</v>
      </c>
      <c r="C2594" s="26">
        <v>6954.08</v>
      </c>
    </row>
    <row r="2595" spans="2:3" x14ac:dyDescent="0.3">
      <c r="B2595" s="42">
        <v>48</v>
      </c>
      <c r="C2595" s="26">
        <v>6960.48</v>
      </c>
    </row>
    <row r="2596" spans="2:3" x14ac:dyDescent="0.3">
      <c r="B2596" s="43">
        <v>39</v>
      </c>
      <c r="C2596" s="27">
        <v>6981</v>
      </c>
    </row>
    <row r="2597" spans="2:3" x14ac:dyDescent="0.3">
      <c r="B2597" s="42">
        <v>47</v>
      </c>
      <c r="C2597" s="26">
        <v>6996.42</v>
      </c>
    </row>
    <row r="2598" spans="2:3" x14ac:dyDescent="0.3">
      <c r="B2598" s="43">
        <v>43</v>
      </c>
      <c r="C2598" s="27">
        <v>7016.31</v>
      </c>
    </row>
    <row r="2599" spans="2:3" x14ac:dyDescent="0.3">
      <c r="B2599" s="43">
        <v>46</v>
      </c>
      <c r="C2599" s="27">
        <v>7017.76</v>
      </c>
    </row>
    <row r="2600" spans="2:3" x14ac:dyDescent="0.3">
      <c r="B2600" s="42">
        <v>48</v>
      </c>
      <c r="C2600" s="26">
        <v>7020.48</v>
      </c>
    </row>
    <row r="2601" spans="2:3" x14ac:dyDescent="0.3">
      <c r="B2601" s="42">
        <v>44</v>
      </c>
      <c r="C2601" s="26">
        <v>7020.64</v>
      </c>
    </row>
    <row r="2602" spans="2:3" x14ac:dyDescent="0.3">
      <c r="B2602" s="43">
        <v>39</v>
      </c>
      <c r="C2602" s="27">
        <v>7023.9</v>
      </c>
    </row>
    <row r="2603" spans="2:3" x14ac:dyDescent="0.3">
      <c r="B2603" s="43">
        <v>31</v>
      </c>
      <c r="C2603" s="27">
        <v>7023.98</v>
      </c>
    </row>
    <row r="2604" spans="2:3" x14ac:dyDescent="0.3">
      <c r="B2604" s="42">
        <v>48</v>
      </c>
      <c r="C2604" s="26">
        <v>7031.52</v>
      </c>
    </row>
    <row r="2605" spans="2:3" x14ac:dyDescent="0.3">
      <c r="B2605" s="43">
        <v>49</v>
      </c>
      <c r="C2605" s="27">
        <v>7036.89</v>
      </c>
    </row>
    <row r="2606" spans="2:3" x14ac:dyDescent="0.3">
      <c r="B2606" s="42">
        <v>59</v>
      </c>
      <c r="C2606" s="26">
        <v>7048.14</v>
      </c>
    </row>
    <row r="2607" spans="2:3" x14ac:dyDescent="0.3">
      <c r="B2607" s="43">
        <v>44</v>
      </c>
      <c r="C2607" s="27">
        <v>7060.24</v>
      </c>
    </row>
    <row r="2608" spans="2:3" x14ac:dyDescent="0.3">
      <c r="B2608" s="43">
        <v>41</v>
      </c>
      <c r="C2608" s="27">
        <v>7071.27</v>
      </c>
    </row>
    <row r="2609" spans="2:3" x14ac:dyDescent="0.3">
      <c r="B2609" s="43">
        <v>43</v>
      </c>
      <c r="C2609" s="27">
        <v>7078.23</v>
      </c>
    </row>
    <row r="2610" spans="2:3" x14ac:dyDescent="0.3">
      <c r="B2610" s="42">
        <v>50</v>
      </c>
      <c r="C2610" s="26">
        <v>7083</v>
      </c>
    </row>
    <row r="2611" spans="2:3" x14ac:dyDescent="0.3">
      <c r="B2611" s="43">
        <v>47</v>
      </c>
      <c r="C2611" s="27">
        <v>7083.37</v>
      </c>
    </row>
    <row r="2612" spans="2:3" x14ac:dyDescent="0.3">
      <c r="B2612" s="42">
        <v>77</v>
      </c>
      <c r="C2612" s="26">
        <v>7084</v>
      </c>
    </row>
    <row r="2613" spans="2:3" x14ac:dyDescent="0.3">
      <c r="B2613" s="43">
        <v>29</v>
      </c>
      <c r="C2613" s="27">
        <v>7110.8</v>
      </c>
    </row>
    <row r="2614" spans="2:3" x14ac:dyDescent="0.3">
      <c r="B2614" s="43">
        <v>43</v>
      </c>
      <c r="C2614" s="27">
        <v>7110.91</v>
      </c>
    </row>
    <row r="2615" spans="2:3" x14ac:dyDescent="0.3">
      <c r="B2615" s="43">
        <v>50</v>
      </c>
      <c r="C2615" s="27">
        <v>7119</v>
      </c>
    </row>
    <row r="2616" spans="2:3" x14ac:dyDescent="0.3">
      <c r="B2616" s="43">
        <v>36</v>
      </c>
      <c r="C2616" s="27">
        <v>7132.68</v>
      </c>
    </row>
    <row r="2617" spans="2:3" x14ac:dyDescent="0.3">
      <c r="B2617" s="43">
        <v>37</v>
      </c>
      <c r="C2617" s="27">
        <v>7136.19</v>
      </c>
    </row>
    <row r="2618" spans="2:3" x14ac:dyDescent="0.3">
      <c r="B2618" s="43">
        <v>44</v>
      </c>
      <c r="C2618" s="27">
        <v>7140.76</v>
      </c>
    </row>
    <row r="2619" spans="2:3" x14ac:dyDescent="0.3">
      <c r="B2619" s="42">
        <v>45</v>
      </c>
      <c r="C2619" s="26">
        <v>7146.9</v>
      </c>
    </row>
    <row r="2620" spans="2:3" x14ac:dyDescent="0.3">
      <c r="B2620" s="43">
        <v>50</v>
      </c>
      <c r="C2620" s="27">
        <v>7154.5</v>
      </c>
    </row>
    <row r="2621" spans="2:3" x14ac:dyDescent="0.3">
      <c r="B2621" s="43">
        <v>48</v>
      </c>
      <c r="C2621" s="27">
        <v>7169.28</v>
      </c>
    </row>
    <row r="2622" spans="2:3" x14ac:dyDescent="0.3">
      <c r="B2622" s="42">
        <v>32</v>
      </c>
      <c r="C2622" s="26">
        <v>7181.44</v>
      </c>
    </row>
    <row r="2623" spans="2:3" x14ac:dyDescent="0.3">
      <c r="B2623" s="42">
        <v>54</v>
      </c>
      <c r="C2623" s="26">
        <v>7182</v>
      </c>
    </row>
    <row r="2624" spans="2:3" x14ac:dyDescent="0.3">
      <c r="B2624" s="42">
        <v>76</v>
      </c>
      <c r="C2624" s="26">
        <v>7182</v>
      </c>
    </row>
    <row r="2625" spans="2:3" x14ac:dyDescent="0.3">
      <c r="B2625" s="43">
        <v>47</v>
      </c>
      <c r="C2625" s="27">
        <v>7207.45</v>
      </c>
    </row>
    <row r="2626" spans="2:3" x14ac:dyDescent="0.3">
      <c r="B2626" s="42">
        <v>50</v>
      </c>
      <c r="C2626" s="26">
        <v>7208</v>
      </c>
    </row>
    <row r="2627" spans="2:3" x14ac:dyDescent="0.3">
      <c r="B2627" s="43">
        <v>29</v>
      </c>
      <c r="C2627" s="27">
        <v>7209.11</v>
      </c>
    </row>
    <row r="2628" spans="2:3" x14ac:dyDescent="0.3">
      <c r="B2628" s="43">
        <v>38</v>
      </c>
      <c r="C2628" s="27">
        <v>7232.16</v>
      </c>
    </row>
    <row r="2629" spans="2:3" x14ac:dyDescent="0.3">
      <c r="B2629" s="43">
        <v>42</v>
      </c>
      <c r="C2629" s="27">
        <v>7238.28</v>
      </c>
    </row>
    <row r="2630" spans="2:3" x14ac:dyDescent="0.3">
      <c r="B2630" s="42">
        <v>39</v>
      </c>
      <c r="C2630" s="26">
        <v>7264.53</v>
      </c>
    </row>
    <row r="2631" spans="2:3" x14ac:dyDescent="0.3">
      <c r="B2631" s="42">
        <v>42</v>
      </c>
      <c r="C2631" s="26">
        <v>7290.36</v>
      </c>
    </row>
    <row r="2632" spans="2:3" x14ac:dyDescent="0.3">
      <c r="B2632" s="43">
        <v>49</v>
      </c>
      <c r="C2632" s="27">
        <v>7300.51</v>
      </c>
    </row>
    <row r="2633" spans="2:3" x14ac:dyDescent="0.3">
      <c r="B2633" s="43">
        <v>58</v>
      </c>
      <c r="C2633" s="27">
        <v>7307.42</v>
      </c>
    </row>
    <row r="2634" spans="2:3" x14ac:dyDescent="0.3">
      <c r="B2634" s="42">
        <v>43</v>
      </c>
      <c r="C2634" s="26">
        <v>7310</v>
      </c>
    </row>
    <row r="2635" spans="2:3" x14ac:dyDescent="0.3">
      <c r="B2635" s="43">
        <v>50</v>
      </c>
      <c r="C2635" s="27">
        <v>7310</v>
      </c>
    </row>
    <row r="2636" spans="2:3" x14ac:dyDescent="0.3">
      <c r="B2636" s="42">
        <v>38</v>
      </c>
      <c r="C2636" s="26">
        <v>7329.06</v>
      </c>
    </row>
    <row r="2637" spans="2:3" x14ac:dyDescent="0.3">
      <c r="B2637" s="42">
        <v>46</v>
      </c>
      <c r="C2637" s="26">
        <v>7343.9</v>
      </c>
    </row>
    <row r="2638" spans="2:3" x14ac:dyDescent="0.3">
      <c r="B2638" s="42">
        <v>46</v>
      </c>
      <c r="C2638" s="26">
        <v>7366.44</v>
      </c>
    </row>
    <row r="2639" spans="2:3" x14ac:dyDescent="0.3">
      <c r="B2639" s="43">
        <v>37</v>
      </c>
      <c r="C2639" s="27">
        <v>7374.1</v>
      </c>
    </row>
    <row r="2640" spans="2:3" x14ac:dyDescent="0.3">
      <c r="B2640" s="42">
        <v>39</v>
      </c>
      <c r="C2640" s="26">
        <v>7379.97</v>
      </c>
    </row>
    <row r="2641" spans="2:3" x14ac:dyDescent="0.3">
      <c r="B2641" s="43">
        <v>46</v>
      </c>
      <c r="C2641" s="27">
        <v>7381.16</v>
      </c>
    </row>
    <row r="2642" spans="2:3" x14ac:dyDescent="0.3">
      <c r="B2642" s="42">
        <v>46</v>
      </c>
      <c r="C2642" s="26">
        <v>7381.16</v>
      </c>
    </row>
    <row r="2643" spans="2:3" x14ac:dyDescent="0.3">
      <c r="B2643" s="43">
        <v>48</v>
      </c>
      <c r="C2643" s="27">
        <v>7396.8</v>
      </c>
    </row>
    <row r="2644" spans="2:3" x14ac:dyDescent="0.3">
      <c r="B2644" s="43">
        <v>50</v>
      </c>
      <c r="C2644" s="27">
        <v>7397</v>
      </c>
    </row>
    <row r="2645" spans="2:3" x14ac:dyDescent="0.3">
      <c r="B2645" s="43">
        <v>47</v>
      </c>
      <c r="C2645" s="27">
        <v>7421.3</v>
      </c>
    </row>
    <row r="2646" spans="2:3" x14ac:dyDescent="0.3">
      <c r="B2646" s="42">
        <v>37</v>
      </c>
      <c r="C2646" s="26">
        <v>7455.87</v>
      </c>
    </row>
    <row r="2647" spans="2:3" x14ac:dyDescent="0.3">
      <c r="B2647" s="43">
        <v>49</v>
      </c>
      <c r="C2647" s="27">
        <v>7460.74</v>
      </c>
    </row>
    <row r="2648" spans="2:3" x14ac:dyDescent="0.3">
      <c r="B2648" s="42">
        <v>33</v>
      </c>
      <c r="C2648" s="26">
        <v>7474.5</v>
      </c>
    </row>
    <row r="2649" spans="2:3" x14ac:dyDescent="0.3">
      <c r="B2649" s="43">
        <v>42</v>
      </c>
      <c r="C2649" s="27">
        <v>7483.98</v>
      </c>
    </row>
    <row r="2650" spans="2:3" x14ac:dyDescent="0.3">
      <c r="B2650" s="42">
        <v>47</v>
      </c>
      <c r="C2650" s="26">
        <v>7488.04</v>
      </c>
    </row>
    <row r="2651" spans="2:3" x14ac:dyDescent="0.3">
      <c r="B2651" s="43">
        <v>40</v>
      </c>
      <c r="C2651" s="27">
        <v>7492.4</v>
      </c>
    </row>
    <row r="2652" spans="2:3" x14ac:dyDescent="0.3">
      <c r="B2652" s="42">
        <v>41</v>
      </c>
      <c r="C2652" s="26">
        <v>7498.9</v>
      </c>
    </row>
    <row r="2653" spans="2:3" x14ac:dyDescent="0.3">
      <c r="B2653" s="43">
        <v>66</v>
      </c>
      <c r="C2653" s="27">
        <v>7516.08</v>
      </c>
    </row>
    <row r="2654" spans="2:3" x14ac:dyDescent="0.3">
      <c r="B2654" s="43">
        <v>85</v>
      </c>
      <c r="C2654" s="27">
        <v>7543.75</v>
      </c>
    </row>
    <row r="2655" spans="2:3" x14ac:dyDescent="0.3">
      <c r="B2655" s="43">
        <v>46</v>
      </c>
      <c r="C2655" s="27">
        <v>7552.28</v>
      </c>
    </row>
    <row r="2656" spans="2:3" x14ac:dyDescent="0.3">
      <c r="B2656" s="43">
        <v>44</v>
      </c>
      <c r="C2656" s="27">
        <v>7554.8</v>
      </c>
    </row>
    <row r="2657" spans="2:3" x14ac:dyDescent="0.3">
      <c r="B2657" s="42">
        <v>41</v>
      </c>
      <c r="C2657" s="26">
        <v>7597.3</v>
      </c>
    </row>
    <row r="2658" spans="2:3" x14ac:dyDescent="0.3">
      <c r="B2658" s="43">
        <v>42</v>
      </c>
      <c r="C2658" s="27">
        <v>7599.9</v>
      </c>
    </row>
    <row r="2659" spans="2:3" x14ac:dyDescent="0.3">
      <c r="B2659" s="42">
        <v>50</v>
      </c>
      <c r="C2659" s="26">
        <v>7620.5</v>
      </c>
    </row>
    <row r="2660" spans="2:3" x14ac:dyDescent="0.3">
      <c r="B2660" s="43">
        <v>45</v>
      </c>
      <c r="C2660" s="27">
        <v>7650</v>
      </c>
    </row>
    <row r="2661" spans="2:3" x14ac:dyDescent="0.3">
      <c r="B2661" s="43">
        <v>37</v>
      </c>
      <c r="C2661" s="27">
        <v>7667.14</v>
      </c>
    </row>
    <row r="2662" spans="2:3" x14ac:dyDescent="0.3">
      <c r="B2662" s="43">
        <v>32</v>
      </c>
      <c r="C2662" s="27">
        <v>7680.64</v>
      </c>
    </row>
    <row r="2663" spans="2:3" x14ac:dyDescent="0.3">
      <c r="B2663" s="42">
        <v>55</v>
      </c>
      <c r="C2663" s="26">
        <v>7695.6</v>
      </c>
    </row>
    <row r="2664" spans="2:3" x14ac:dyDescent="0.3">
      <c r="B2664" s="42">
        <v>50</v>
      </c>
      <c r="C2664" s="26">
        <v>7723.5</v>
      </c>
    </row>
    <row r="2665" spans="2:3" x14ac:dyDescent="0.3">
      <c r="B2665" s="43">
        <v>41</v>
      </c>
      <c r="C2665" s="27">
        <v>7737.93</v>
      </c>
    </row>
    <row r="2666" spans="2:3" x14ac:dyDescent="0.3">
      <c r="B2666" s="42">
        <v>39</v>
      </c>
      <c r="C2666" s="26">
        <v>7827.3</v>
      </c>
    </row>
    <row r="2667" spans="2:3" x14ac:dyDescent="0.3">
      <c r="B2667" s="42">
        <v>50</v>
      </c>
      <c r="C2667" s="26">
        <v>7872.5</v>
      </c>
    </row>
    <row r="2668" spans="2:3" x14ac:dyDescent="0.3">
      <c r="B2668" s="42">
        <v>43</v>
      </c>
      <c r="C2668" s="26">
        <v>7886.2</v>
      </c>
    </row>
    <row r="2669" spans="2:3" x14ac:dyDescent="0.3">
      <c r="B2669" s="42">
        <v>45</v>
      </c>
      <c r="C2669" s="26">
        <v>7901.1</v>
      </c>
    </row>
    <row r="2670" spans="2:3" x14ac:dyDescent="0.3">
      <c r="B2670" s="43">
        <v>49</v>
      </c>
      <c r="C2670" s="27">
        <v>7947.31</v>
      </c>
    </row>
    <row r="2671" spans="2:3" x14ac:dyDescent="0.3">
      <c r="B2671" s="43">
        <v>41</v>
      </c>
      <c r="C2671" s="27">
        <v>7956.46</v>
      </c>
    </row>
    <row r="2672" spans="2:3" x14ac:dyDescent="0.3">
      <c r="B2672" s="42">
        <v>39</v>
      </c>
      <c r="C2672" s="26">
        <v>7962.24</v>
      </c>
    </row>
    <row r="2673" spans="2:3" x14ac:dyDescent="0.3">
      <c r="B2673" s="42">
        <v>49</v>
      </c>
      <c r="C2673" s="26">
        <v>7969.36</v>
      </c>
    </row>
    <row r="2674" spans="2:3" x14ac:dyDescent="0.3">
      <c r="B2674" s="43">
        <v>38</v>
      </c>
      <c r="C2674" s="27">
        <v>7975.44</v>
      </c>
    </row>
    <row r="2675" spans="2:3" x14ac:dyDescent="0.3">
      <c r="B2675" s="42">
        <v>42</v>
      </c>
      <c r="C2675" s="26">
        <v>8008.56</v>
      </c>
    </row>
    <row r="2676" spans="2:3" x14ac:dyDescent="0.3">
      <c r="B2676" s="43">
        <v>34</v>
      </c>
      <c r="C2676" s="27">
        <v>8014.82</v>
      </c>
    </row>
    <row r="2677" spans="2:3" x14ac:dyDescent="0.3">
      <c r="B2677" s="43">
        <v>34</v>
      </c>
      <c r="C2677" s="27">
        <v>8014.82</v>
      </c>
    </row>
    <row r="2678" spans="2:3" x14ac:dyDescent="0.3">
      <c r="B2678" s="43">
        <v>33</v>
      </c>
      <c r="C2678" s="27">
        <v>8023.29</v>
      </c>
    </row>
    <row r="2679" spans="2:3" x14ac:dyDescent="0.3">
      <c r="B2679" s="43">
        <v>48</v>
      </c>
      <c r="C2679" s="27">
        <v>8078.4</v>
      </c>
    </row>
    <row r="2680" spans="2:3" x14ac:dyDescent="0.3">
      <c r="B2680" s="42">
        <v>55</v>
      </c>
      <c r="C2680" s="26">
        <v>8118.55</v>
      </c>
    </row>
    <row r="2681" spans="2:3" x14ac:dyDescent="0.3">
      <c r="B2681" s="43">
        <v>42</v>
      </c>
      <c r="C2681" s="27">
        <v>8138.76</v>
      </c>
    </row>
    <row r="2682" spans="2:3" x14ac:dyDescent="0.3">
      <c r="B2682" s="42">
        <v>45</v>
      </c>
      <c r="C2682" s="26">
        <v>8160.3</v>
      </c>
    </row>
    <row r="2683" spans="2:3" x14ac:dyDescent="0.3">
      <c r="B2683" s="43">
        <v>48</v>
      </c>
      <c r="C2683" s="27">
        <v>8209.44</v>
      </c>
    </row>
    <row r="2684" spans="2:3" x14ac:dyDescent="0.3">
      <c r="B2684" s="42">
        <v>48</v>
      </c>
      <c r="C2684" s="26">
        <v>8209.44</v>
      </c>
    </row>
    <row r="2685" spans="2:3" x14ac:dyDescent="0.3">
      <c r="B2685" s="43">
        <v>47</v>
      </c>
      <c r="C2685" s="27">
        <v>8236.75</v>
      </c>
    </row>
    <row r="2686" spans="2:3" x14ac:dyDescent="0.3">
      <c r="B2686" s="43">
        <v>45</v>
      </c>
      <c r="C2686" s="27">
        <v>8253</v>
      </c>
    </row>
    <row r="2687" spans="2:3" x14ac:dyDescent="0.3">
      <c r="B2687" s="42">
        <v>46</v>
      </c>
      <c r="C2687" s="26">
        <v>8257</v>
      </c>
    </row>
    <row r="2688" spans="2:3" x14ac:dyDescent="0.3">
      <c r="B2688" s="42">
        <v>50</v>
      </c>
      <c r="C2688" s="26">
        <v>8258</v>
      </c>
    </row>
    <row r="2689" spans="2:3" x14ac:dyDescent="0.3">
      <c r="B2689" s="42">
        <v>43</v>
      </c>
      <c r="C2689" s="26">
        <v>8272.34</v>
      </c>
    </row>
    <row r="2690" spans="2:3" x14ac:dyDescent="0.3">
      <c r="B2690" s="42">
        <v>50</v>
      </c>
      <c r="C2690" s="26">
        <v>8284</v>
      </c>
    </row>
    <row r="2691" spans="2:3" x14ac:dyDescent="0.3">
      <c r="B2691" s="42">
        <v>55</v>
      </c>
      <c r="C2691" s="26">
        <v>8289.0499999999993</v>
      </c>
    </row>
    <row r="2692" spans="2:3" x14ac:dyDescent="0.3">
      <c r="B2692" s="42">
        <v>48</v>
      </c>
      <c r="C2692" s="26">
        <v>8291.0400000000009</v>
      </c>
    </row>
    <row r="2693" spans="2:3" x14ac:dyDescent="0.3">
      <c r="B2693" s="42">
        <v>41</v>
      </c>
      <c r="C2693" s="26">
        <v>8331.61</v>
      </c>
    </row>
    <row r="2694" spans="2:3" x14ac:dyDescent="0.3">
      <c r="B2694" s="43">
        <v>41</v>
      </c>
      <c r="C2694" s="27">
        <v>8336.94</v>
      </c>
    </row>
    <row r="2695" spans="2:3" x14ac:dyDescent="0.3">
      <c r="B2695" s="42">
        <v>49</v>
      </c>
      <c r="C2695" s="26">
        <v>8339.7999999999993</v>
      </c>
    </row>
    <row r="2696" spans="2:3" x14ac:dyDescent="0.3">
      <c r="B2696" s="43">
        <v>33</v>
      </c>
      <c r="C2696" s="27">
        <v>8344.7099999999991</v>
      </c>
    </row>
    <row r="2697" spans="2:3" x14ac:dyDescent="0.3">
      <c r="B2697" s="43">
        <v>61</v>
      </c>
      <c r="C2697" s="27">
        <v>8374.69</v>
      </c>
    </row>
    <row r="2698" spans="2:3" x14ac:dyDescent="0.3">
      <c r="B2698" s="42">
        <v>42</v>
      </c>
      <c r="C2698" s="26">
        <v>8378.58</v>
      </c>
    </row>
    <row r="2699" spans="2:3" x14ac:dyDescent="0.3">
      <c r="B2699" s="42">
        <v>47</v>
      </c>
      <c r="C2699" s="26">
        <v>8378.69</v>
      </c>
    </row>
    <row r="2700" spans="2:3" x14ac:dyDescent="0.3">
      <c r="B2700" s="43">
        <v>46</v>
      </c>
      <c r="C2700" s="27">
        <v>8411.56</v>
      </c>
    </row>
    <row r="2701" spans="2:3" x14ac:dyDescent="0.3">
      <c r="B2701" s="42">
        <v>49</v>
      </c>
      <c r="C2701" s="26">
        <v>8427.02</v>
      </c>
    </row>
    <row r="2702" spans="2:3" x14ac:dyDescent="0.3">
      <c r="B2702" s="42">
        <v>43</v>
      </c>
      <c r="C2702" s="26">
        <v>8448.64</v>
      </c>
    </row>
    <row r="2703" spans="2:3" x14ac:dyDescent="0.3">
      <c r="B2703" s="42">
        <v>49</v>
      </c>
      <c r="C2703" s="26">
        <v>8470.14</v>
      </c>
    </row>
    <row r="2704" spans="2:3" x14ac:dyDescent="0.3">
      <c r="B2704" s="42">
        <v>70</v>
      </c>
      <c r="C2704" s="26">
        <v>8498</v>
      </c>
    </row>
    <row r="2705" spans="2:3" x14ac:dyDescent="0.3">
      <c r="B2705" s="42">
        <v>44</v>
      </c>
      <c r="C2705" s="26">
        <v>8594.52</v>
      </c>
    </row>
    <row r="2706" spans="2:3" x14ac:dyDescent="0.3">
      <c r="B2706" s="42">
        <v>46</v>
      </c>
      <c r="C2706" s="26">
        <v>8602.92</v>
      </c>
    </row>
    <row r="2707" spans="2:3" x14ac:dyDescent="0.3">
      <c r="B2707" s="42">
        <v>66</v>
      </c>
      <c r="C2707" s="26">
        <v>8648.64</v>
      </c>
    </row>
    <row r="2708" spans="2:3" x14ac:dyDescent="0.3">
      <c r="B2708" s="43">
        <v>36</v>
      </c>
      <c r="C2708" s="27">
        <v>8677.7999999999993</v>
      </c>
    </row>
    <row r="2709" spans="2:3" x14ac:dyDescent="0.3">
      <c r="B2709" s="43">
        <v>41</v>
      </c>
      <c r="C2709" s="27">
        <v>8690.36</v>
      </c>
    </row>
    <row r="2710" spans="2:3" x14ac:dyDescent="0.3">
      <c r="B2710" s="42">
        <v>45</v>
      </c>
      <c r="C2710" s="26">
        <v>8714.7000000000007</v>
      </c>
    </row>
    <row r="2711" spans="2:3" x14ac:dyDescent="0.3">
      <c r="B2711" s="43">
        <v>47</v>
      </c>
      <c r="C2711" s="27">
        <v>8754.69</v>
      </c>
    </row>
    <row r="2712" spans="2:3" x14ac:dyDescent="0.3">
      <c r="B2712" s="42">
        <v>38</v>
      </c>
      <c r="C2712" s="26">
        <v>8844.1200000000008</v>
      </c>
    </row>
    <row r="2713" spans="2:3" x14ac:dyDescent="0.3">
      <c r="B2713" s="42">
        <v>45</v>
      </c>
      <c r="C2713" s="26">
        <v>8884.7999999999993</v>
      </c>
    </row>
    <row r="2714" spans="2:3" x14ac:dyDescent="0.3">
      <c r="B2714" s="43">
        <v>47</v>
      </c>
      <c r="C2714" s="27">
        <v>8887.7000000000007</v>
      </c>
    </row>
    <row r="2715" spans="2:3" x14ac:dyDescent="0.3">
      <c r="B2715" s="42">
        <v>41</v>
      </c>
      <c r="C2715" s="26">
        <v>8892.9</v>
      </c>
    </row>
    <row r="2716" spans="2:3" x14ac:dyDescent="0.3">
      <c r="B2716" s="42">
        <v>50</v>
      </c>
      <c r="C2716" s="26">
        <v>8935.5</v>
      </c>
    </row>
    <row r="2717" spans="2:3" x14ac:dyDescent="0.3">
      <c r="B2717" s="42">
        <v>48</v>
      </c>
      <c r="C2717" s="26">
        <v>8940.9599999999991</v>
      </c>
    </row>
    <row r="2718" spans="2:3" x14ac:dyDescent="0.3">
      <c r="B2718" s="43">
        <v>45</v>
      </c>
      <c r="C2718" s="27">
        <v>8977.0499999999993</v>
      </c>
    </row>
    <row r="2719" spans="2:3" x14ac:dyDescent="0.3">
      <c r="B2719" s="42">
        <v>97</v>
      </c>
      <c r="C2719" s="26">
        <v>9048.16</v>
      </c>
    </row>
    <row r="2720" spans="2:3" x14ac:dyDescent="0.3">
      <c r="B2720" s="43">
        <v>47</v>
      </c>
      <c r="C2720" s="27">
        <v>9064.89</v>
      </c>
    </row>
    <row r="2721" spans="2:3" x14ac:dyDescent="0.3">
      <c r="B2721" s="42">
        <v>44</v>
      </c>
      <c r="C2721" s="26">
        <v>9160.36</v>
      </c>
    </row>
    <row r="2722" spans="2:3" x14ac:dyDescent="0.3">
      <c r="B2722" s="42">
        <v>50</v>
      </c>
      <c r="C2722" s="26">
        <v>9169</v>
      </c>
    </row>
    <row r="2723" spans="2:3" x14ac:dyDescent="0.3">
      <c r="B2723" s="42">
        <v>56</v>
      </c>
      <c r="C2723" s="26">
        <v>9218.16</v>
      </c>
    </row>
    <row r="2724" spans="2:3" x14ac:dyDescent="0.3">
      <c r="B2724" s="43">
        <v>70</v>
      </c>
      <c r="C2724" s="27">
        <v>9240</v>
      </c>
    </row>
    <row r="2725" spans="2:3" x14ac:dyDescent="0.3">
      <c r="B2725" s="43">
        <v>44</v>
      </c>
      <c r="C2725" s="27">
        <v>9240.44</v>
      </c>
    </row>
    <row r="2726" spans="2:3" x14ac:dyDescent="0.3">
      <c r="B2726" s="43">
        <v>48</v>
      </c>
      <c r="C2726" s="27">
        <v>9245.76</v>
      </c>
    </row>
    <row r="2727" spans="2:3" x14ac:dyDescent="0.3">
      <c r="B2727" s="42">
        <v>46</v>
      </c>
      <c r="C2727" s="26">
        <v>9264.86</v>
      </c>
    </row>
    <row r="2728" spans="2:3" x14ac:dyDescent="0.3">
      <c r="B2728" s="43">
        <v>46</v>
      </c>
      <c r="C2728" s="27">
        <v>9470.94</v>
      </c>
    </row>
    <row r="2729" spans="2:3" x14ac:dyDescent="0.3">
      <c r="B2729" s="43">
        <v>50</v>
      </c>
      <c r="C2729" s="27">
        <v>9534.5</v>
      </c>
    </row>
    <row r="2730" spans="2:3" x14ac:dyDescent="0.3">
      <c r="B2730" s="43">
        <v>46</v>
      </c>
      <c r="C2730" s="27">
        <v>9558.7999999999993</v>
      </c>
    </row>
    <row r="2731" spans="2:3" x14ac:dyDescent="0.3">
      <c r="B2731" s="42">
        <v>50</v>
      </c>
      <c r="C2731" s="26">
        <v>9631</v>
      </c>
    </row>
    <row r="2732" spans="2:3" x14ac:dyDescent="0.3">
      <c r="B2732" s="42">
        <v>64</v>
      </c>
      <c r="C2732" s="26">
        <v>9661.44</v>
      </c>
    </row>
    <row r="2733" spans="2:3" x14ac:dyDescent="0.3">
      <c r="B2733" s="42">
        <v>48</v>
      </c>
      <c r="C2733" s="26">
        <v>9720</v>
      </c>
    </row>
    <row r="2734" spans="2:3" x14ac:dyDescent="0.3">
      <c r="B2734" s="42">
        <v>49</v>
      </c>
      <c r="C2734" s="26">
        <v>9774.0300000000007</v>
      </c>
    </row>
    <row r="2735" spans="2:3" x14ac:dyDescent="0.3">
      <c r="B2735" s="42">
        <v>43</v>
      </c>
      <c r="C2735" s="26">
        <v>10039.6</v>
      </c>
    </row>
    <row r="2736" spans="2:3" x14ac:dyDescent="0.3">
      <c r="B2736" s="43">
        <v>46</v>
      </c>
      <c r="C2736" s="27">
        <v>10066.6</v>
      </c>
    </row>
    <row r="2737" spans="2:3" x14ac:dyDescent="0.3">
      <c r="B2737" s="43">
        <v>47</v>
      </c>
      <c r="C2737" s="27">
        <v>10172.700000000001</v>
      </c>
    </row>
    <row r="2738" spans="2:3" x14ac:dyDescent="0.3">
      <c r="B2738" s="43">
        <v>65</v>
      </c>
      <c r="C2738" s="27">
        <v>10468.9</v>
      </c>
    </row>
    <row r="2739" spans="2:3" x14ac:dyDescent="0.3">
      <c r="B2739" s="42">
        <v>44</v>
      </c>
      <c r="C2739" s="26">
        <v>10606.2</v>
      </c>
    </row>
    <row r="2740" spans="2:3" x14ac:dyDescent="0.3">
      <c r="B2740" s="42">
        <v>55</v>
      </c>
      <c r="C2740" s="26">
        <v>10758</v>
      </c>
    </row>
    <row r="2741" spans="2:3" x14ac:dyDescent="0.3">
      <c r="B2741" s="42">
        <v>45</v>
      </c>
      <c r="C2741" s="26">
        <v>10993.5</v>
      </c>
    </row>
    <row r="2742" spans="2:3" x14ac:dyDescent="0.3">
      <c r="B2742" s="43">
        <v>46</v>
      </c>
      <c r="C2742" s="27">
        <v>11279.2</v>
      </c>
    </row>
    <row r="2743" spans="2:3" x14ac:dyDescent="0.3">
      <c r="B2743" s="42">
        <v>48</v>
      </c>
      <c r="C2743" s="26">
        <v>11623.7</v>
      </c>
    </row>
    <row r="2744" spans="2:3" x14ac:dyDescent="0.3">
      <c r="B2744" s="43">
        <v>76</v>
      </c>
      <c r="C2744" s="27">
        <v>11739.7</v>
      </c>
    </row>
    <row r="2745" spans="2:3" x14ac:dyDescent="0.3">
      <c r="B2745" s="43">
        <v>66</v>
      </c>
      <c r="C2745" s="27">
        <v>11886.6</v>
      </c>
    </row>
    <row r="2746" spans="2:3" x14ac:dyDescent="0.3">
      <c r="B2746" s="43">
        <v>60</v>
      </c>
      <c r="C2746" s="27">
        <v>11887.8</v>
      </c>
    </row>
    <row r="2747" spans="2:3" x14ac:dyDescent="0.3">
      <c r="B2747" s="42">
        <v>50</v>
      </c>
      <c r="C2747" s="26">
        <v>12001</v>
      </c>
    </row>
    <row r="2748" spans="2:3" x14ac:dyDescent="0.3">
      <c r="B2748" s="42">
        <v>50</v>
      </c>
      <c r="C2748" s="26">
        <v>12536.5</v>
      </c>
    </row>
    <row r="2749" spans="2:3" x14ac:dyDescent="0.3">
      <c r="B2749" s="43">
        <v>76</v>
      </c>
      <c r="C2749" s="27">
        <v>14082.8</v>
      </c>
    </row>
  </sheetData>
  <sortState xmlns:xlrd2="http://schemas.microsoft.com/office/spreadsheetml/2017/richdata2" ref="B3:C2749">
    <sortCondition ref="C2:C274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
  <sheetViews>
    <sheetView zoomScale="85" zoomScaleNormal="85" workbookViewId="0">
      <selection activeCell="C101" sqref="C101"/>
    </sheetView>
  </sheetViews>
  <sheetFormatPr defaultRowHeight="14.4" x14ac:dyDescent="0.3"/>
  <cols>
    <col min="1" max="1" width="23.6640625" customWidth="1"/>
    <col min="3" max="3" width="26" customWidth="1"/>
    <col min="4" max="4" width="14.5546875" customWidth="1"/>
    <col min="5" max="5" width="12.33203125" customWidth="1"/>
    <col min="8" max="8" width="13.77734375" customWidth="1"/>
    <col min="9" max="9" width="13.109375" customWidth="1"/>
    <col min="10" max="10" width="11.88671875" customWidth="1"/>
    <col min="11" max="11" width="17.109375" customWidth="1"/>
    <col min="12" max="12" width="9.109375" customWidth="1"/>
  </cols>
  <sheetData>
    <row r="1" spans="1:14" ht="14.4" customHeight="1" x14ac:dyDescent="0.3">
      <c r="A1" t="s">
        <v>637</v>
      </c>
      <c r="C1" s="40" t="s">
        <v>704</v>
      </c>
      <c r="D1" s="39"/>
      <c r="E1" s="39"/>
      <c r="F1" s="39"/>
      <c r="G1" s="39"/>
      <c r="H1" s="39"/>
      <c r="I1" s="39"/>
      <c r="J1" s="39"/>
      <c r="K1" s="39"/>
      <c r="L1" s="39"/>
      <c r="M1" s="39"/>
      <c r="N1" s="39"/>
    </row>
    <row r="2" spans="1:14" x14ac:dyDescent="0.3">
      <c r="C2" s="39"/>
      <c r="D2" s="39"/>
      <c r="E2" s="39"/>
      <c r="F2" s="39"/>
      <c r="G2" s="39"/>
      <c r="H2" s="39"/>
      <c r="I2" s="39"/>
      <c r="J2" s="39"/>
      <c r="K2" s="39"/>
      <c r="L2" s="39"/>
      <c r="M2" s="39"/>
      <c r="N2" s="39"/>
    </row>
    <row r="23" spans="3:12" x14ac:dyDescent="0.3">
      <c r="D23" s="40" t="s">
        <v>731</v>
      </c>
      <c r="E23" s="11"/>
      <c r="F23" s="11"/>
      <c r="G23" s="11"/>
      <c r="H23" s="11"/>
      <c r="I23" s="11"/>
      <c r="J23" s="11"/>
      <c r="K23" s="11"/>
      <c r="L23" s="11"/>
    </row>
    <row r="24" spans="3:12" x14ac:dyDescent="0.3">
      <c r="D24" s="11"/>
      <c r="E24" s="11"/>
      <c r="F24" s="11"/>
      <c r="G24" s="11"/>
      <c r="H24" s="11"/>
      <c r="I24" s="11"/>
      <c r="J24" s="11"/>
      <c r="K24" s="11"/>
      <c r="L24" s="11"/>
    </row>
    <row r="25" spans="3:12" x14ac:dyDescent="0.3">
      <c r="D25" s="11"/>
      <c r="E25" s="11"/>
      <c r="F25" s="11"/>
      <c r="G25" s="11"/>
      <c r="H25" s="11"/>
      <c r="I25" s="11"/>
      <c r="J25" s="11"/>
      <c r="K25" s="11"/>
      <c r="L25" s="11"/>
    </row>
    <row r="27" spans="3:12" x14ac:dyDescent="0.3">
      <c r="C27" s="31" t="s">
        <v>705</v>
      </c>
    </row>
    <row r="28" spans="3:12" ht="15" thickBot="1" x14ac:dyDescent="0.35"/>
    <row r="29" spans="3:12" x14ac:dyDescent="0.3">
      <c r="C29" s="47" t="s">
        <v>706</v>
      </c>
      <c r="D29" s="47"/>
    </row>
    <row r="30" spans="3:12" x14ac:dyDescent="0.3">
      <c r="C30" s="44" t="s">
        <v>707</v>
      </c>
      <c r="D30" s="44">
        <v>0.55335867296893426</v>
      </c>
    </row>
    <row r="31" spans="3:12" x14ac:dyDescent="0.3">
      <c r="C31" s="44" t="s">
        <v>708</v>
      </c>
      <c r="D31" s="44">
        <v>0.30620582094993998</v>
      </c>
    </row>
    <row r="32" spans="3:12" x14ac:dyDescent="0.3">
      <c r="C32" s="44" t="s">
        <v>709</v>
      </c>
      <c r="D32" s="44">
        <v>0.30595307261513122</v>
      </c>
    </row>
    <row r="33" spans="3:12" x14ac:dyDescent="0.3">
      <c r="C33" s="44" t="s">
        <v>710</v>
      </c>
      <c r="D33" s="44">
        <v>1532.0229116733872</v>
      </c>
    </row>
    <row r="34" spans="3:12" ht="15" thickBot="1" x14ac:dyDescent="0.35">
      <c r="C34" s="45" t="s">
        <v>711</v>
      </c>
      <c r="D34" s="45">
        <v>2747</v>
      </c>
    </row>
    <row r="36" spans="3:12" ht="15" thickBot="1" x14ac:dyDescent="0.35">
      <c r="C36" t="s">
        <v>712</v>
      </c>
    </row>
    <row r="37" spans="3:12" x14ac:dyDescent="0.3">
      <c r="C37" s="46"/>
      <c r="D37" s="46" t="s">
        <v>717</v>
      </c>
      <c r="E37" s="46" t="s">
        <v>718</v>
      </c>
      <c r="F37" s="46" t="s">
        <v>719</v>
      </c>
      <c r="G37" s="46" t="s">
        <v>720</v>
      </c>
      <c r="H37" s="46" t="s">
        <v>721</v>
      </c>
    </row>
    <row r="38" spans="3:12" x14ac:dyDescent="0.3">
      <c r="C38" s="44" t="s">
        <v>713</v>
      </c>
      <c r="D38" s="44">
        <v>1</v>
      </c>
      <c r="E38" s="44">
        <v>2843515892.9178534</v>
      </c>
      <c r="F38" s="44">
        <v>2843515892.9178534</v>
      </c>
      <c r="G38" s="44">
        <v>1211.5048005424924</v>
      </c>
      <c r="H38" s="44">
        <v>3.375473491294251E-220</v>
      </c>
    </row>
    <row r="39" spans="3:12" x14ac:dyDescent="0.3">
      <c r="C39" s="44" t="s">
        <v>714</v>
      </c>
      <c r="D39" s="44">
        <v>2745</v>
      </c>
      <c r="E39" s="44">
        <v>6442773584.1940966</v>
      </c>
      <c r="F39" s="44">
        <v>2347094.2018922027</v>
      </c>
      <c r="G39" s="44"/>
      <c r="H39" s="44"/>
    </row>
    <row r="40" spans="3:12" ht="15" thickBot="1" x14ac:dyDescent="0.35">
      <c r="C40" s="45" t="s">
        <v>715</v>
      </c>
      <c r="D40" s="45">
        <v>2746</v>
      </c>
      <c r="E40" s="45">
        <v>9286289477.1119499</v>
      </c>
      <c r="F40" s="45"/>
      <c r="G40" s="45"/>
      <c r="H40" s="45"/>
    </row>
    <row r="41" spans="3:12" ht="15" thickBot="1" x14ac:dyDescent="0.35"/>
    <row r="42" spans="3:12" x14ac:dyDescent="0.3">
      <c r="C42" s="46"/>
      <c r="D42" s="46" t="s">
        <v>722</v>
      </c>
      <c r="E42" s="46" t="s">
        <v>710</v>
      </c>
      <c r="F42" s="46" t="s">
        <v>723</v>
      </c>
      <c r="G42" s="46" t="s">
        <v>724</v>
      </c>
      <c r="H42" s="46" t="s">
        <v>725</v>
      </c>
      <c r="I42" s="46" t="s">
        <v>726</v>
      </c>
      <c r="J42" s="46" t="s">
        <v>727</v>
      </c>
      <c r="K42" s="46" t="s">
        <v>728</v>
      </c>
    </row>
    <row r="43" spans="3:12" x14ac:dyDescent="0.3">
      <c r="C43" s="44" t="s">
        <v>716</v>
      </c>
      <c r="D43" s="44">
        <v>-106.07732895723893</v>
      </c>
      <c r="E43" s="44">
        <v>109.11520104877197</v>
      </c>
      <c r="F43" s="44">
        <v>-0.97215903868265641</v>
      </c>
      <c r="G43" s="44">
        <v>0.33105708971279724</v>
      </c>
      <c r="H43" s="44">
        <v>-320.03353310037727</v>
      </c>
      <c r="I43" s="44">
        <v>107.8788751858994</v>
      </c>
      <c r="J43" s="44">
        <v>-320.03353310037727</v>
      </c>
      <c r="K43" s="44">
        <v>107.8788751858994</v>
      </c>
    </row>
    <row r="44" spans="3:12" ht="15" thickBot="1" x14ac:dyDescent="0.35">
      <c r="C44" s="45" t="s">
        <v>729</v>
      </c>
      <c r="D44" s="45">
        <v>104.2395998324712</v>
      </c>
      <c r="E44" s="45">
        <v>2.9948161455062992</v>
      </c>
      <c r="F44" s="45">
        <v>34.806677528061947</v>
      </c>
      <c r="G44" s="45">
        <v>3.375473491294251E-220</v>
      </c>
      <c r="H44" s="45">
        <v>98.367278758593443</v>
      </c>
      <c r="I44" s="45">
        <v>110.11192090634896</v>
      </c>
      <c r="J44" s="45">
        <v>98.367278758593443</v>
      </c>
      <c r="K44" s="45">
        <v>110.11192090634896</v>
      </c>
    </row>
    <row r="47" spans="3:12" x14ac:dyDescent="0.3">
      <c r="D47" s="40" t="s">
        <v>730</v>
      </c>
      <c r="E47" s="11"/>
      <c r="F47" s="11"/>
      <c r="G47" s="11"/>
      <c r="H47" s="11"/>
      <c r="I47" s="11"/>
      <c r="J47" s="11"/>
      <c r="K47" s="11"/>
      <c r="L47" s="11"/>
    </row>
    <row r="48" spans="3:12" x14ac:dyDescent="0.3">
      <c r="D48" s="11"/>
      <c r="E48" s="11"/>
      <c r="F48" s="11"/>
      <c r="G48" s="11"/>
      <c r="H48" s="11"/>
      <c r="I48" s="11"/>
      <c r="J48" s="11"/>
      <c r="K48" s="11"/>
      <c r="L48" s="11"/>
    </row>
    <row r="49" spans="4:12" x14ac:dyDescent="0.3">
      <c r="D49" s="11"/>
      <c r="E49" s="11"/>
      <c r="F49" s="11"/>
      <c r="G49" s="11"/>
      <c r="H49" s="11"/>
      <c r="I49" s="11"/>
      <c r="J49" s="11"/>
      <c r="K49" s="11"/>
      <c r="L49" s="11"/>
    </row>
    <row r="74" spans="4:12" x14ac:dyDescent="0.3">
      <c r="D74" s="40" t="s">
        <v>732</v>
      </c>
      <c r="E74" s="11"/>
      <c r="F74" s="11"/>
      <c r="G74" s="11"/>
      <c r="H74" s="11"/>
      <c r="I74" s="11"/>
      <c r="J74" s="11"/>
      <c r="K74" s="11"/>
      <c r="L74" s="11"/>
    </row>
    <row r="75" spans="4:12" x14ac:dyDescent="0.3">
      <c r="D75" s="11"/>
      <c r="E75" s="11"/>
      <c r="F75" s="11"/>
      <c r="G75" s="11"/>
      <c r="H75" s="11"/>
      <c r="I75" s="11"/>
      <c r="J75" s="11"/>
      <c r="K75" s="11"/>
      <c r="L75" s="11"/>
    </row>
    <row r="76" spans="4:12" x14ac:dyDescent="0.3">
      <c r="D76" s="11"/>
      <c r="E76" s="11"/>
      <c r="F76" s="11"/>
      <c r="G76" s="11"/>
      <c r="H76" s="11"/>
      <c r="I76" s="11"/>
      <c r="J76" s="11"/>
      <c r="K76" s="11"/>
      <c r="L76" s="11"/>
    </row>
    <row r="97" spans="4:12" x14ac:dyDescent="0.3">
      <c r="D97" s="40" t="s">
        <v>733</v>
      </c>
      <c r="E97" s="11"/>
      <c r="F97" s="11"/>
      <c r="G97" s="11"/>
      <c r="H97" s="11"/>
      <c r="I97" s="11"/>
      <c r="J97" s="11"/>
      <c r="K97" s="11"/>
      <c r="L97" s="11"/>
    </row>
    <row r="98" spans="4:12" x14ac:dyDescent="0.3">
      <c r="D98" s="11"/>
      <c r="E98" s="11"/>
      <c r="F98" s="11"/>
      <c r="G98" s="11"/>
      <c r="H98" s="11"/>
      <c r="I98" s="11"/>
      <c r="J98" s="11"/>
      <c r="K98" s="11"/>
      <c r="L98" s="11"/>
    </row>
    <row r="99" spans="4:12" x14ac:dyDescent="0.3">
      <c r="D99" s="11"/>
      <c r="E99" s="11"/>
      <c r="F99" s="11"/>
      <c r="G99" s="11"/>
      <c r="H99" s="11"/>
      <c r="I99" s="11"/>
      <c r="J99" s="11"/>
      <c r="K99" s="11"/>
      <c r="L99" s="11"/>
    </row>
  </sheetData>
  <mergeCells count="5">
    <mergeCell ref="C1:N2"/>
    <mergeCell ref="D23:L25"/>
    <mergeCell ref="D47:L49"/>
    <mergeCell ref="D74:L76"/>
    <mergeCell ref="D97:L9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
  <sheetViews>
    <sheetView zoomScaleNormal="100" workbookViewId="0"/>
  </sheetViews>
  <sheetFormatPr defaultRowHeight="14.4" x14ac:dyDescent="0.3"/>
  <cols>
    <col min="1" max="1" width="23.6640625" customWidth="1"/>
    <col min="2" max="2" width="11.44140625" bestFit="1" customWidth="1"/>
    <col min="3" max="3" width="13.44140625" bestFit="1" customWidth="1"/>
    <col min="4" max="4" width="16.5546875" bestFit="1" customWidth="1"/>
    <col min="5" max="5" width="11.33203125" bestFit="1" customWidth="1"/>
    <col min="6" max="6" width="15.6640625" customWidth="1"/>
    <col min="7" max="7" width="17.77734375" customWidth="1"/>
    <col min="8" max="8" width="21.77734375" customWidth="1"/>
    <col min="9" max="9" width="18.109375" customWidth="1"/>
    <col min="10" max="10" width="17.33203125" customWidth="1"/>
    <col min="11" max="11" width="8.21875" customWidth="1"/>
    <col min="12" max="12" width="14.109375" customWidth="1"/>
    <col min="13" max="13" width="11.44140625" customWidth="1"/>
    <col min="14" max="14" width="14.109375" customWidth="1"/>
  </cols>
  <sheetData>
    <row r="1" spans="1:10" x14ac:dyDescent="0.3">
      <c r="A1" t="s">
        <v>637</v>
      </c>
      <c r="B1" s="24" t="s">
        <v>702</v>
      </c>
      <c r="C1" s="11"/>
      <c r="D1" s="11"/>
      <c r="E1" s="11"/>
      <c r="F1" s="11"/>
      <c r="G1" s="11"/>
      <c r="H1" s="11"/>
    </row>
    <row r="2" spans="1:10" x14ac:dyDescent="0.3">
      <c r="B2" s="11"/>
      <c r="C2" s="11"/>
      <c r="D2" s="11"/>
      <c r="E2" s="11"/>
      <c r="F2" s="11"/>
      <c r="G2" s="11"/>
      <c r="H2" s="11"/>
    </row>
    <row r="3" spans="1:10" x14ac:dyDescent="0.3">
      <c r="B3" s="31" t="s">
        <v>694</v>
      </c>
      <c r="H3" s="37" t="s">
        <v>701</v>
      </c>
      <c r="I3" s="37"/>
      <c r="J3" s="37"/>
    </row>
    <row r="4" spans="1:10" x14ac:dyDescent="0.3">
      <c r="B4" s="2" t="s">
        <v>681</v>
      </c>
      <c r="C4" s="3" t="s">
        <v>639</v>
      </c>
      <c r="E4" t="s">
        <v>680</v>
      </c>
      <c r="F4" t="s">
        <v>681</v>
      </c>
      <c r="G4" t="s">
        <v>639</v>
      </c>
      <c r="H4" s="38" t="s">
        <v>696</v>
      </c>
      <c r="I4" s="38" t="s">
        <v>697</v>
      </c>
      <c r="J4" s="38" t="s">
        <v>700</v>
      </c>
    </row>
    <row r="5" spans="1:10" x14ac:dyDescent="0.3">
      <c r="B5" s="30">
        <v>1</v>
      </c>
      <c r="C5" s="29">
        <v>270589.79000000004</v>
      </c>
      <c r="E5">
        <v>2021</v>
      </c>
      <c r="F5">
        <v>4</v>
      </c>
      <c r="G5" s="9">
        <v>270589.79000000004</v>
      </c>
    </row>
    <row r="6" spans="1:10" x14ac:dyDescent="0.3">
      <c r="B6" s="30">
        <v>2</v>
      </c>
      <c r="C6" s="29">
        <v>550091.98</v>
      </c>
      <c r="E6">
        <v>2022</v>
      </c>
      <c r="F6">
        <v>1</v>
      </c>
      <c r="G6" s="9">
        <v>550091.98</v>
      </c>
      <c r="H6" s="9"/>
      <c r="J6" s="7"/>
    </row>
    <row r="7" spans="1:10" x14ac:dyDescent="0.3">
      <c r="B7" s="30">
        <v>3</v>
      </c>
      <c r="C7" s="29">
        <v>553623.74000000022</v>
      </c>
      <c r="F7">
        <v>2</v>
      </c>
      <c r="G7" s="9">
        <v>553623.74000000022</v>
      </c>
      <c r="H7" s="9"/>
      <c r="J7" s="7"/>
    </row>
    <row r="8" spans="1:10" x14ac:dyDescent="0.3">
      <c r="B8" s="30">
        <v>4</v>
      </c>
      <c r="C8" s="29">
        <v>1742263.97</v>
      </c>
      <c r="F8">
        <v>3</v>
      </c>
      <c r="G8" s="9">
        <v>1742263.97</v>
      </c>
      <c r="H8" s="9"/>
      <c r="J8" s="7"/>
    </row>
    <row r="9" spans="1:10" x14ac:dyDescent="0.3">
      <c r="B9" s="30">
        <v>5</v>
      </c>
      <c r="C9" s="29">
        <v>840552.21</v>
      </c>
      <c r="F9">
        <v>4</v>
      </c>
      <c r="G9" s="9">
        <v>840552.21</v>
      </c>
      <c r="H9" s="9"/>
      <c r="J9" s="7"/>
    </row>
    <row r="10" spans="1:10" x14ac:dyDescent="0.3">
      <c r="B10" s="30">
        <v>6</v>
      </c>
      <c r="C10" s="29">
        <v>685320.24000000034</v>
      </c>
      <c r="E10">
        <v>2023</v>
      </c>
      <c r="F10">
        <v>1</v>
      </c>
      <c r="G10" s="9">
        <v>685320.24000000034</v>
      </c>
      <c r="H10" s="9"/>
    </row>
    <row r="11" spans="1:10" x14ac:dyDescent="0.3">
      <c r="B11" s="30">
        <v>7</v>
      </c>
      <c r="C11" s="29">
        <v>1075319.5799999994</v>
      </c>
      <c r="F11">
        <v>2</v>
      </c>
      <c r="G11" s="9">
        <v>1075319.5799999994</v>
      </c>
      <c r="H11" s="9"/>
    </row>
    <row r="12" spans="1:10" x14ac:dyDescent="0.3">
      <c r="B12" s="30">
        <v>8</v>
      </c>
      <c r="C12" s="29">
        <v>1932374.4499999988</v>
      </c>
      <c r="F12">
        <v>3</v>
      </c>
      <c r="G12" s="9">
        <v>1932374.4499999988</v>
      </c>
      <c r="H12" s="9"/>
    </row>
    <row r="13" spans="1:10" x14ac:dyDescent="0.3">
      <c r="B13" s="30">
        <v>9</v>
      </c>
      <c r="C13" s="29">
        <v>1016328.6400000005</v>
      </c>
      <c r="F13">
        <v>4</v>
      </c>
      <c r="G13" s="9">
        <v>1016328.6400000005</v>
      </c>
      <c r="H13" s="9"/>
    </row>
    <row r="14" spans="1:10" x14ac:dyDescent="0.3">
      <c r="B14" s="30">
        <v>10</v>
      </c>
      <c r="C14" s="29">
        <v>1093757.1100000003</v>
      </c>
      <c r="E14">
        <v>2024</v>
      </c>
      <c r="F14">
        <v>1</v>
      </c>
      <c r="G14" s="9">
        <v>1093757.1100000003</v>
      </c>
      <c r="H14" s="9"/>
    </row>
    <row r="15" spans="1:10" x14ac:dyDescent="0.3">
      <c r="F15">
        <v>2</v>
      </c>
      <c r="H15" s="9">
        <v>635133748.72939992</v>
      </c>
      <c r="I15" s="9">
        <v>1362431.3765196842</v>
      </c>
      <c r="J15" s="9">
        <v>1416072.2216288154</v>
      </c>
    </row>
    <row r="16" spans="1:10" x14ac:dyDescent="0.3">
      <c r="F16">
        <v>3</v>
      </c>
      <c r="H16" s="9">
        <v>776212271.83999991</v>
      </c>
      <c r="I16" s="9">
        <v>1400317.1741974929</v>
      </c>
      <c r="J16" s="9">
        <v>1511054.2216344445</v>
      </c>
    </row>
    <row r="17" spans="5:10" x14ac:dyDescent="0.3">
      <c r="F17">
        <v>4</v>
      </c>
      <c r="H17" s="9">
        <v>931324009.60540009</v>
      </c>
      <c r="I17" s="9">
        <v>1435168.7296310426</v>
      </c>
      <c r="J17" s="9">
        <v>1606036.2216400725</v>
      </c>
    </row>
    <row r="18" spans="5:10" x14ac:dyDescent="0.3">
      <c r="E18">
        <v>2025</v>
      </c>
      <c r="F18">
        <v>1</v>
      </c>
      <c r="H18" s="9">
        <v>1100478538.5079999</v>
      </c>
      <c r="I18" s="9">
        <v>1467436.2300024389</v>
      </c>
      <c r="J18" s="9">
        <v>1701018.2216457014</v>
      </c>
    </row>
    <row r="19" spans="5:10" x14ac:dyDescent="0.3">
      <c r="F19">
        <v>2</v>
      </c>
      <c r="H19" s="9">
        <v>1283687120.9749999</v>
      </c>
      <c r="I19" s="9">
        <v>1497476.5541623156</v>
      </c>
      <c r="J19" s="9">
        <v>1796000.2216513294</v>
      </c>
    </row>
  </sheetData>
  <sortState xmlns:xlrd2="http://schemas.microsoft.com/office/spreadsheetml/2017/richdata2" ref="B5:B2751">
    <sortCondition ref="B4:B2751"/>
  </sortState>
  <mergeCells count="2">
    <mergeCell ref="B1:H2"/>
    <mergeCell ref="H3:J3"/>
  </mergeCells>
  <phoneticPr fontId="25" type="noConversion"/>
  <hyperlinks>
    <hyperlink ref="H4" location="'Trend Analysis model'!A1" display="Polynomial"/>
    <hyperlink ref="I4" location="'Trend Analysis model'!A1" display="Logarithmic"/>
    <hyperlink ref="J4" location="'Exponential Smoothing Model'!A1" display="Exponential"/>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
  <sheetViews>
    <sheetView zoomScale="85" zoomScaleNormal="85" workbookViewId="0"/>
  </sheetViews>
  <sheetFormatPr defaultRowHeight="14.4" x14ac:dyDescent="0.3"/>
  <cols>
    <col min="1" max="1" width="23.6640625" customWidth="1"/>
    <col min="3" max="3" width="9.33203125" customWidth="1"/>
    <col min="4" max="4" width="14.44140625" customWidth="1"/>
    <col min="5" max="5" width="22.77734375" customWidth="1"/>
    <col min="6" max="6" width="36.88671875" customWidth="1"/>
    <col min="7" max="7" width="37" customWidth="1"/>
    <col min="8" max="8" width="5.77734375" customWidth="1"/>
    <col min="9" max="9" width="9.44140625" customWidth="1"/>
    <col min="10" max="10" width="14.109375" customWidth="1"/>
  </cols>
  <sheetData>
    <row r="1" spans="1:10" x14ac:dyDescent="0.3">
      <c r="A1" t="s">
        <v>637</v>
      </c>
      <c r="C1" s="36" t="s">
        <v>699</v>
      </c>
      <c r="D1" s="11"/>
      <c r="E1" s="11"/>
      <c r="F1" s="11"/>
    </row>
    <row r="2" spans="1:10" x14ac:dyDescent="0.3">
      <c r="C2" s="11"/>
      <c r="D2" s="11"/>
      <c r="E2" s="11"/>
      <c r="F2" s="11"/>
    </row>
    <row r="4" spans="1:10" x14ac:dyDescent="0.3">
      <c r="C4" t="s">
        <v>681</v>
      </c>
      <c r="D4" t="s">
        <v>639</v>
      </c>
      <c r="E4" t="s">
        <v>682</v>
      </c>
      <c r="F4" t="s">
        <v>683</v>
      </c>
      <c r="G4" t="s">
        <v>684</v>
      </c>
      <c r="I4" t="s">
        <v>685</v>
      </c>
      <c r="J4" t="s">
        <v>686</v>
      </c>
    </row>
    <row r="5" spans="1:10" x14ac:dyDescent="0.3">
      <c r="C5" s="5">
        <v>1</v>
      </c>
      <c r="D5" s="16">
        <v>270589.79000000004</v>
      </c>
      <c r="I5" t="s">
        <v>687</v>
      </c>
      <c r="J5" s="28">
        <f>_xlfn.FORECAST.ETS.STAT($D$5:$D$14,$C$5:$C$14,1,1,1)</f>
        <v>0.126</v>
      </c>
    </row>
    <row r="6" spans="1:10" x14ac:dyDescent="0.3">
      <c r="C6" s="5">
        <v>2</v>
      </c>
      <c r="D6" s="16">
        <v>550091.98</v>
      </c>
      <c r="I6" t="s">
        <v>688</v>
      </c>
      <c r="J6" s="28">
        <f>_xlfn.FORECAST.ETS.STAT($D$5:$D$14,$C$5:$C$14,2,1,1)</f>
        <v>1E-3</v>
      </c>
    </row>
    <row r="7" spans="1:10" x14ac:dyDescent="0.3">
      <c r="C7" s="5">
        <v>3</v>
      </c>
      <c r="D7" s="16">
        <v>553623.74000000022</v>
      </c>
      <c r="I7" t="s">
        <v>689</v>
      </c>
      <c r="J7" s="28">
        <f>_xlfn.FORECAST.ETS.STAT($D$5:$D$14,$C$5:$C$14,3,1,1)</f>
        <v>2.2204460492503131E-16</v>
      </c>
    </row>
    <row r="8" spans="1:10" x14ac:dyDescent="0.3">
      <c r="C8" s="5">
        <v>4</v>
      </c>
      <c r="D8" s="16">
        <v>1742263.97</v>
      </c>
      <c r="I8" t="s">
        <v>690</v>
      </c>
      <c r="J8" s="28">
        <f>_xlfn.FORECAST.ETS.STAT($D$5:$D$14,$C$5:$C$14,4,1,1)</f>
        <v>0.59177260276857946</v>
      </c>
    </row>
    <row r="9" spans="1:10" x14ac:dyDescent="0.3">
      <c r="C9" s="5">
        <v>5</v>
      </c>
      <c r="D9" s="16">
        <v>840552.21</v>
      </c>
      <c r="I9" t="s">
        <v>691</v>
      </c>
      <c r="J9" s="28">
        <f>_xlfn.FORECAST.ETS.STAT($D$5:$D$14,$C$5:$C$14,5,1,1)</f>
        <v>0.29512514826608327</v>
      </c>
    </row>
    <row r="10" spans="1:10" x14ac:dyDescent="0.3">
      <c r="C10" s="5">
        <v>6</v>
      </c>
      <c r="D10" s="16">
        <v>685320.24000000034</v>
      </c>
      <c r="I10" t="s">
        <v>692</v>
      </c>
      <c r="J10" s="28">
        <f>_xlfn.FORECAST.ETS.STAT($D$5:$D$14,$C$5:$C$14,6,1,1)</f>
        <v>313583.35312359984</v>
      </c>
    </row>
    <row r="11" spans="1:10" x14ac:dyDescent="0.3">
      <c r="C11" s="5">
        <v>7</v>
      </c>
      <c r="D11" s="16">
        <v>1075319.5799999994</v>
      </c>
      <c r="I11" t="s">
        <v>693</v>
      </c>
      <c r="J11" s="28">
        <f>_xlfn.FORECAST.ETS.STAT($D$5:$D$14,$C$5:$C$14,7,1,1)</f>
        <v>479198.06722677028</v>
      </c>
    </row>
    <row r="12" spans="1:10" x14ac:dyDescent="0.3">
      <c r="C12" s="5">
        <v>8</v>
      </c>
      <c r="D12" s="16">
        <v>1932374.4499999988</v>
      </c>
    </row>
    <row r="13" spans="1:10" x14ac:dyDescent="0.3">
      <c r="C13" s="5">
        <v>9</v>
      </c>
      <c r="D13" s="16">
        <v>1016328.6400000005</v>
      </c>
    </row>
    <row r="14" spans="1:10" x14ac:dyDescent="0.3">
      <c r="C14" s="5">
        <v>10</v>
      </c>
      <c r="D14" s="16">
        <v>1093757.1100000003</v>
      </c>
      <c r="E14" s="16">
        <v>1093757.1100000003</v>
      </c>
      <c r="F14" s="16">
        <v>1093757.1100000003</v>
      </c>
      <c r="G14" s="16">
        <v>1093757.1100000003</v>
      </c>
    </row>
    <row r="15" spans="1:10" x14ac:dyDescent="0.3">
      <c r="C15" s="5">
        <v>11</v>
      </c>
      <c r="E15" s="16">
        <f>_xlfn.FORECAST.ETS(C15,$D$5:$D$14,$C$5:$C$14,1,1)</f>
        <v>1416072.2216288154</v>
      </c>
      <c r="F15" s="16">
        <f>E15-_xlfn.FORECAST.ETS.CONFINT(C15,$D$5:$D$14,$C$5:$C$14,0.95,1,1)</f>
        <v>476861.26840314222</v>
      </c>
      <c r="G15" s="16">
        <f>E15+_xlfn.FORECAST.ETS.CONFINT(C15,$D$5:$D$14,$C$5:$C$14,0.95,1,1)</f>
        <v>2355283.1748544886</v>
      </c>
    </row>
    <row r="16" spans="1:10" x14ac:dyDescent="0.3">
      <c r="C16" s="5">
        <v>12</v>
      </c>
      <c r="E16" s="16">
        <f>_xlfn.FORECAST.ETS(C16,$D$5:$D$14,$C$5:$C$14,1,1)</f>
        <v>1511054.2216344445</v>
      </c>
      <c r="F16" s="16">
        <f>E16-_xlfn.FORECAST.ETS.CONFINT(C16,$D$5:$D$14,$C$5:$C$14,0.95,1,1)</f>
        <v>564299.29916806845</v>
      </c>
      <c r="G16" s="16">
        <f>E16+_xlfn.FORECAST.ETS.CONFINT(C16,$D$5:$D$14,$C$5:$C$14,0.95,1,1)</f>
        <v>2457809.1441008206</v>
      </c>
    </row>
    <row r="17" spans="3:7" x14ac:dyDescent="0.3">
      <c r="C17" s="5">
        <v>13</v>
      </c>
      <c r="E17" s="16">
        <f>_xlfn.FORECAST.ETS(C17,$D$5:$D$14,$C$5:$C$14,1,1)</f>
        <v>1606036.2216400725</v>
      </c>
      <c r="F17" s="16">
        <f>E17-_xlfn.FORECAST.ETS.CONFINT(C17,$D$5:$D$14,$C$5:$C$14,0.95,1,1)</f>
        <v>651679.11255601048</v>
      </c>
      <c r="G17" s="16">
        <f>E17+_xlfn.FORECAST.ETS.CONFINT(C17,$D$5:$D$14,$C$5:$C$14,0.95,1,1)</f>
        <v>2560393.3307241346</v>
      </c>
    </row>
    <row r="18" spans="3:7" x14ac:dyDescent="0.3">
      <c r="C18" s="5">
        <v>14</v>
      </c>
      <c r="E18" s="16">
        <f>_xlfn.FORECAST.ETS(C18,$D$5:$D$14,$C$5:$C$14,1,1)</f>
        <v>1701018.2216457014</v>
      </c>
      <c r="F18" s="16">
        <f>E18-_xlfn.FORECAST.ETS.CONFINT(C18,$D$5:$D$14,$C$5:$C$14,0.95,1,1)</f>
        <v>739001.17178201536</v>
      </c>
      <c r="G18" s="16">
        <f>E18+_xlfn.FORECAST.ETS.CONFINT(C18,$D$5:$D$14,$C$5:$C$14,0.95,1,1)</f>
        <v>2663035.2715093875</v>
      </c>
    </row>
    <row r="19" spans="3:7" x14ac:dyDescent="0.3">
      <c r="C19" s="5">
        <v>15</v>
      </c>
      <c r="E19" s="16">
        <f>_xlfn.FORECAST.ETS(C19,$D$5:$D$14,$C$5:$C$14,1,1)</f>
        <v>1796000.2216513294</v>
      </c>
      <c r="F19" s="16">
        <f>E19-_xlfn.FORECAST.ETS.CONFINT(C19,$D$5:$D$14,$C$5:$C$14,0.95,1,1)</f>
        <v>826265.93579970056</v>
      </c>
      <c r="G19" s="16">
        <f>E19+_xlfn.FORECAST.ETS.CONFINT(C19,$D$5:$D$14,$C$5:$C$14,0.95,1,1)</f>
        <v>2765734.5075029582</v>
      </c>
    </row>
  </sheetData>
  <mergeCells count="1">
    <mergeCell ref="C1:F2"/>
  </mergeCells>
  <pageMargins left="0.7" right="0.7" top="0.75" bottom="0.75" header="0.3" footer="0.3"/>
  <drawing r:id="rId1"/>
  <tableParts count="2">
    <tablePart r:id="rId2"/>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
  <sheetViews>
    <sheetView zoomScale="85" zoomScaleNormal="85" workbookViewId="0">
      <selection activeCell="J24" sqref="J24"/>
    </sheetView>
  </sheetViews>
  <sheetFormatPr defaultRowHeight="14.4" x14ac:dyDescent="0.3"/>
  <cols>
    <col min="1" max="1" width="23.6640625" customWidth="1"/>
    <col min="2" max="2" width="11.44140625" customWidth="1"/>
    <col min="3" max="3" width="12" customWidth="1"/>
    <col min="4" max="4" width="14.44140625" customWidth="1"/>
    <col min="5" max="5" width="17.88671875" customWidth="1"/>
    <col min="6" max="6" width="22.21875" customWidth="1"/>
    <col min="7" max="7" width="18.6640625" customWidth="1"/>
    <col min="9" max="9" width="9.44140625" customWidth="1"/>
    <col min="10" max="10" width="11.21875" customWidth="1"/>
  </cols>
  <sheetData>
    <row r="1" spans="1:7" x14ac:dyDescent="0.3">
      <c r="A1" t="s">
        <v>637</v>
      </c>
      <c r="C1" s="32" t="s">
        <v>695</v>
      </c>
      <c r="D1" s="11"/>
      <c r="E1" s="11"/>
      <c r="F1" s="11"/>
      <c r="G1" s="11"/>
    </row>
    <row r="2" spans="1:7" x14ac:dyDescent="0.3">
      <c r="C2" s="11"/>
      <c r="D2" s="11"/>
      <c r="E2" s="11"/>
      <c r="F2" s="11"/>
      <c r="G2" s="11"/>
    </row>
    <row r="4" spans="1:7" x14ac:dyDescent="0.3">
      <c r="C4" s="31"/>
      <c r="E4" s="35" t="s">
        <v>698</v>
      </c>
      <c r="F4" s="35"/>
    </row>
    <row r="5" spans="1:7" x14ac:dyDescent="0.3">
      <c r="C5" s="2" t="s">
        <v>681</v>
      </c>
      <c r="D5" s="3" t="s">
        <v>639</v>
      </c>
      <c r="E5" s="3" t="s">
        <v>696</v>
      </c>
      <c r="F5" s="34" t="s">
        <v>697</v>
      </c>
    </row>
    <row r="6" spans="1:7" x14ac:dyDescent="0.3">
      <c r="C6" s="30">
        <v>1</v>
      </c>
      <c r="D6" s="29">
        <v>270589.79000000004</v>
      </c>
    </row>
    <row r="7" spans="1:7" x14ac:dyDescent="0.3">
      <c r="C7" s="30">
        <v>2</v>
      </c>
      <c r="D7" s="29">
        <v>550091.98</v>
      </c>
    </row>
    <row r="8" spans="1:7" x14ac:dyDescent="0.3">
      <c r="C8" s="30">
        <v>3</v>
      </c>
      <c r="D8" s="29">
        <v>553623.74000000022</v>
      </c>
    </row>
    <row r="9" spans="1:7" x14ac:dyDescent="0.3">
      <c r="C9" s="30">
        <v>4</v>
      </c>
      <c r="D9" s="29">
        <v>1742263.97</v>
      </c>
    </row>
    <row r="10" spans="1:7" x14ac:dyDescent="0.3">
      <c r="C10" s="30">
        <v>5</v>
      </c>
      <c r="D10" s="29">
        <v>840552.21</v>
      </c>
    </row>
    <row r="11" spans="1:7" x14ac:dyDescent="0.3">
      <c r="C11" s="30">
        <v>6</v>
      </c>
      <c r="D11" s="29">
        <v>685320.24000000034</v>
      </c>
    </row>
    <row r="12" spans="1:7" x14ac:dyDescent="0.3">
      <c r="C12" s="30">
        <v>7</v>
      </c>
      <c r="D12" s="29">
        <v>1075319.5799999994</v>
      </c>
    </row>
    <row r="13" spans="1:7" x14ac:dyDescent="0.3">
      <c r="C13" s="30">
        <v>8</v>
      </c>
      <c r="D13" s="29">
        <v>1932374.4499999988</v>
      </c>
    </row>
    <row r="14" spans="1:7" x14ac:dyDescent="0.3">
      <c r="C14" s="30">
        <v>9</v>
      </c>
      <c r="D14" s="29">
        <v>1016328.6400000005</v>
      </c>
      <c r="E14" s="16"/>
      <c r="F14" s="16"/>
      <c r="G14" s="16"/>
    </row>
    <row r="15" spans="1:7" x14ac:dyDescent="0.3">
      <c r="C15" s="30">
        <v>10</v>
      </c>
      <c r="D15" s="29">
        <v>1093757.1100000003</v>
      </c>
      <c r="E15" s="16"/>
      <c r="F15" s="16"/>
      <c r="G15" s="16"/>
    </row>
    <row r="16" spans="1:7" x14ac:dyDescent="0.3">
      <c r="C16" s="30">
        <v>11</v>
      </c>
      <c r="E16" s="16">
        <f xml:space="preserve"> ((1.1403*C16^5) - (3.8718*C16^4) + (5.1009*C16^3) - (3000000*C16^2) + (10000000*C16^2) - (20000000*C16) + (8000000))</f>
        <v>635133748.72939992</v>
      </c>
      <c r="F16" s="16">
        <f>((435412*LN(C16)+318359))</f>
        <v>1362431.3765196842</v>
      </c>
      <c r="G16" s="16"/>
    </row>
    <row r="17" spans="3:7" x14ac:dyDescent="0.3">
      <c r="C17" s="30">
        <v>12</v>
      </c>
      <c r="E17" s="16">
        <f xml:space="preserve"> ((1.1403*C17^5) -( 3.8718*C17^4) +( 5.1009*C17^3) - (3000000*C17^2) +( 10000000*C17^2) - (20000000*C17) + (8000000))</f>
        <v>776212271.83999991</v>
      </c>
      <c r="F17" s="16">
        <f>((435412*LN(C17)+318359))</f>
        <v>1400317.1741974929</v>
      </c>
      <c r="G17" s="16"/>
    </row>
    <row r="18" spans="3:7" x14ac:dyDescent="0.3">
      <c r="C18" s="30">
        <v>13</v>
      </c>
      <c r="E18" s="16">
        <f xml:space="preserve"> ((1.1403*C18^5 )- (3.8718*C18^4 )+ (5.1009*C18^3) - (3000000*C18^2 )+ (10000000*C18^2) - (20000000*C18) +( 8000000))</f>
        <v>931324009.60540009</v>
      </c>
      <c r="F18" s="16">
        <f>((435412*LN(C18)+318359))</f>
        <v>1435168.7296310426</v>
      </c>
      <c r="G18" s="16"/>
    </row>
    <row r="19" spans="3:7" x14ac:dyDescent="0.3">
      <c r="C19" s="30">
        <v>14</v>
      </c>
      <c r="E19" s="16">
        <f xml:space="preserve"> ((1.1403*C19^5) -( 3.8718*C19^4) +( 5.1009*C19^3) - (3000000*C19^2) + (10000000*C19^2) - (20000000*C19) + (8000000))</f>
        <v>1100478538.5079999</v>
      </c>
      <c r="F19" s="16">
        <f>((435412*LN(C19)+318359))</f>
        <v>1467436.2300024389</v>
      </c>
      <c r="G19" s="16"/>
    </row>
    <row r="20" spans="3:7" x14ac:dyDescent="0.3">
      <c r="C20" s="30">
        <v>15</v>
      </c>
      <c r="E20" s="33">
        <f xml:space="preserve"> ((1.1403*C20^5) - (3.8718*C20^4) + (5.1009*C20^3) - (3000000*C20^2 )+ (10000000*C20^2 )- (20000000*C20 )+ (8000000))</f>
        <v>1283687120.9749999</v>
      </c>
      <c r="F20" s="9">
        <f>((435412*LN(C20)+318359))</f>
        <v>1497476.5541623156</v>
      </c>
    </row>
    <row r="21" spans="3:7" x14ac:dyDescent="0.3">
      <c r="E21" s="33"/>
    </row>
    <row r="23" spans="3:7" x14ac:dyDescent="0.3">
      <c r="D23" s="28"/>
    </row>
    <row r="24" spans="3:7" x14ac:dyDescent="0.3">
      <c r="D24" s="28"/>
    </row>
    <row r="25" spans="3:7" x14ac:dyDescent="0.3">
      <c r="D25" s="28"/>
    </row>
    <row r="26" spans="3:7" x14ac:dyDescent="0.3">
      <c r="D26" s="28"/>
    </row>
    <row r="27" spans="3:7" x14ac:dyDescent="0.3">
      <c r="D27" s="28"/>
    </row>
    <row r="28" spans="3:7" x14ac:dyDescent="0.3">
      <c r="D28" s="28"/>
    </row>
    <row r="29" spans="3:7" x14ac:dyDescent="0.3">
      <c r="D29" s="28"/>
    </row>
  </sheetData>
  <mergeCells count="2">
    <mergeCell ref="C1:G2"/>
    <mergeCell ref="E4:F4"/>
  </mergeCell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750"/>
  <sheetViews>
    <sheetView zoomScale="70" zoomScaleNormal="70" workbookViewId="0">
      <selection activeCell="A41" sqref="A41"/>
    </sheetView>
  </sheetViews>
  <sheetFormatPr defaultRowHeight="14.4" x14ac:dyDescent="0.3"/>
  <cols>
    <col min="1" max="1" width="18.44140625" customWidth="1"/>
    <col min="2" max="2" width="19.5546875" style="5" customWidth="1"/>
    <col min="3" max="3" width="15.21875" style="4" customWidth="1"/>
    <col min="4" max="4" width="20" customWidth="1"/>
    <col min="5" max="5" width="10.77734375" style="9" customWidth="1"/>
    <col min="6" max="6" width="16.5546875" customWidth="1"/>
    <col min="7" max="7" width="23" style="5" customWidth="1"/>
    <col min="8" max="8" width="14.77734375" customWidth="1"/>
    <col min="9" max="9" width="16.5546875" customWidth="1"/>
    <col min="10" max="10" width="15.6640625" customWidth="1"/>
    <col min="11" max="11" width="12" style="4" customWidth="1"/>
    <col min="12" max="12" width="17.44140625" customWidth="1"/>
    <col min="13" max="13" width="28.109375" customWidth="1"/>
    <col min="14" max="14" width="15.109375" customWidth="1"/>
    <col min="16" max="16" width="13.77734375" customWidth="1"/>
    <col min="17" max="17" width="11.109375" customWidth="1"/>
    <col min="18" max="18" width="19.88671875" customWidth="1"/>
    <col min="19" max="19" width="20.44140625" customWidth="1"/>
    <col min="20" max="20" width="10.44140625" customWidth="1"/>
  </cols>
  <sheetData>
    <row r="1" spans="1:21" ht="10.199999999999999" customHeight="1" x14ac:dyDescent="0.3">
      <c r="A1" s="12" t="s">
        <v>636</v>
      </c>
      <c r="B1" s="12"/>
      <c r="C1" s="12"/>
      <c r="D1" s="12"/>
      <c r="E1" s="12"/>
      <c r="F1" s="12"/>
      <c r="G1" s="12"/>
      <c r="H1" s="12"/>
      <c r="I1" s="12"/>
      <c r="J1" s="12"/>
      <c r="K1" s="12"/>
      <c r="L1" s="12"/>
      <c r="M1" s="10"/>
      <c r="N1" s="10"/>
      <c r="O1" s="10"/>
      <c r="P1" s="10"/>
    </row>
    <row r="2" spans="1:21" ht="104.4" customHeight="1" x14ac:dyDescent="0.3">
      <c r="A2" s="12"/>
      <c r="B2" s="12"/>
      <c r="C2" s="12"/>
      <c r="D2" s="12"/>
      <c r="E2" s="12"/>
      <c r="F2" s="12"/>
      <c r="G2" s="12"/>
      <c r="H2" s="12"/>
      <c r="I2" s="12"/>
      <c r="J2" s="12"/>
      <c r="K2" s="12"/>
      <c r="L2" s="12"/>
      <c r="M2" s="10"/>
      <c r="N2" s="10"/>
      <c r="O2" s="10"/>
      <c r="P2" s="10"/>
    </row>
    <row r="3" spans="1:21" ht="19.8" customHeight="1" x14ac:dyDescent="0.3">
      <c r="A3" t="s">
        <v>0</v>
      </c>
      <c r="B3" s="5" t="s">
        <v>1</v>
      </c>
      <c r="C3" s="4" t="s">
        <v>2</v>
      </c>
      <c r="D3" t="s">
        <v>3</v>
      </c>
      <c r="E3" s="9" t="s">
        <v>4</v>
      </c>
      <c r="F3" s="8" t="s">
        <v>5</v>
      </c>
      <c r="G3" s="5" t="s">
        <v>635</v>
      </c>
      <c r="H3" t="s">
        <v>6</v>
      </c>
      <c r="I3" t="s">
        <v>7</v>
      </c>
      <c r="J3" t="s">
        <v>8</v>
      </c>
      <c r="K3" s="4" t="s">
        <v>634</v>
      </c>
      <c r="L3" t="s">
        <v>9</v>
      </c>
      <c r="M3" t="s">
        <v>10</v>
      </c>
      <c r="N3" t="s">
        <v>11</v>
      </c>
      <c r="O3" t="s">
        <v>12</v>
      </c>
      <c r="P3" t="s">
        <v>13</v>
      </c>
      <c r="Q3" t="s">
        <v>14</v>
      </c>
      <c r="R3" t="s">
        <v>15</v>
      </c>
      <c r="S3" t="s">
        <v>16</v>
      </c>
      <c r="T3" t="s">
        <v>17</v>
      </c>
      <c r="U3" t="s">
        <v>18</v>
      </c>
    </row>
    <row r="4" spans="1:21" x14ac:dyDescent="0.3">
      <c r="A4">
        <v>10409</v>
      </c>
      <c r="B4" s="5">
        <v>6</v>
      </c>
      <c r="C4" s="4">
        <v>130.94</v>
      </c>
      <c r="D4">
        <v>2</v>
      </c>
      <c r="E4" s="9">
        <v>785.64</v>
      </c>
      <c r="F4" s="8">
        <v>45345</v>
      </c>
      <c r="G4" s="5">
        <f ca="1">DATEDIF(F4, TODAY(), "D")</f>
        <v>44</v>
      </c>
      <c r="H4" t="s">
        <v>19</v>
      </c>
      <c r="I4" t="s">
        <v>509</v>
      </c>
      <c r="J4" s="4">
        <v>127</v>
      </c>
      <c r="K4" s="4">
        <f>Table1[[#This Row],[PRICEEACH]]-Table1[[#This Row],[MSRP]]</f>
        <v>3.9399999999999977</v>
      </c>
      <c r="L4" t="s">
        <v>549</v>
      </c>
      <c r="M4" t="s">
        <v>381</v>
      </c>
      <c r="N4" t="s">
        <v>382</v>
      </c>
      <c r="O4" t="s">
        <v>383</v>
      </c>
      <c r="P4" t="s">
        <v>173</v>
      </c>
      <c r="Q4">
        <v>69045</v>
      </c>
      <c r="R4" t="s">
        <v>173</v>
      </c>
      <c r="S4" t="s">
        <v>384</v>
      </c>
      <c r="T4" t="s">
        <v>385</v>
      </c>
      <c r="U4" t="s">
        <v>28</v>
      </c>
    </row>
    <row r="5" spans="1:21" hidden="1" x14ac:dyDescent="0.3">
      <c r="A5">
        <v>10407</v>
      </c>
      <c r="B5" s="5">
        <v>6</v>
      </c>
      <c r="C5" s="4">
        <v>90.19</v>
      </c>
      <c r="D5">
        <v>3</v>
      </c>
      <c r="E5" s="9">
        <v>541.14</v>
      </c>
      <c r="F5" s="8">
        <v>45344</v>
      </c>
      <c r="G5" s="5">
        <f ca="1">DATEDIF(F5, TODAY(), "D")</f>
        <v>45</v>
      </c>
      <c r="H5" t="s">
        <v>364</v>
      </c>
      <c r="I5" t="s">
        <v>509</v>
      </c>
      <c r="J5" s="4">
        <v>92</v>
      </c>
      <c r="K5" s="4">
        <f>Table1[[#This Row],[PRICEEACH]]-Table1[[#This Row],[MSRP]]</f>
        <v>-1.8100000000000023</v>
      </c>
      <c r="L5" t="s">
        <v>573</v>
      </c>
      <c r="M5" t="s">
        <v>360</v>
      </c>
      <c r="N5">
        <v>4085553659</v>
      </c>
      <c r="O5" t="s">
        <v>361</v>
      </c>
      <c r="P5" t="s">
        <v>362</v>
      </c>
      <c r="Q5">
        <v>94217</v>
      </c>
      <c r="R5" t="s">
        <v>25</v>
      </c>
      <c r="S5" t="s">
        <v>81</v>
      </c>
      <c r="T5" t="s">
        <v>363</v>
      </c>
      <c r="U5" t="s">
        <v>28</v>
      </c>
    </row>
    <row r="6" spans="1:21" hidden="1" x14ac:dyDescent="0.3">
      <c r="A6">
        <v>10423</v>
      </c>
      <c r="B6" s="5">
        <v>10</v>
      </c>
      <c r="C6" s="4">
        <v>88.14</v>
      </c>
      <c r="D6">
        <v>1</v>
      </c>
      <c r="E6" s="9">
        <v>881.4</v>
      </c>
      <c r="F6" s="8">
        <v>45381</v>
      </c>
      <c r="G6" s="5">
        <f ca="1">DATEDIF(F6, TODAY(), "D")</f>
        <v>8</v>
      </c>
      <c r="H6" t="s">
        <v>268</v>
      </c>
      <c r="I6" t="s">
        <v>509</v>
      </c>
      <c r="J6" s="4">
        <v>101</v>
      </c>
      <c r="K6" s="4">
        <f>Table1[[#This Row],[PRICEEACH]]-Table1[[#This Row],[MSRP]]</f>
        <v>-12.86</v>
      </c>
      <c r="L6" t="s">
        <v>555</v>
      </c>
      <c r="M6" t="s">
        <v>329</v>
      </c>
      <c r="N6" t="s">
        <v>330</v>
      </c>
      <c r="O6" t="s">
        <v>331</v>
      </c>
      <c r="P6" t="s">
        <v>332</v>
      </c>
      <c r="Q6" t="s">
        <v>333</v>
      </c>
      <c r="R6" t="s">
        <v>334</v>
      </c>
      <c r="S6" t="s">
        <v>335</v>
      </c>
      <c r="T6" t="s">
        <v>336</v>
      </c>
      <c r="U6" t="s">
        <v>28</v>
      </c>
    </row>
    <row r="7" spans="1:21" x14ac:dyDescent="0.3">
      <c r="A7">
        <v>10107</v>
      </c>
      <c r="B7" s="5">
        <v>10</v>
      </c>
      <c r="C7" s="4">
        <v>109.22</v>
      </c>
      <c r="D7">
        <v>11</v>
      </c>
      <c r="E7" s="9">
        <v>1092.2</v>
      </c>
      <c r="F7" s="8">
        <v>45368</v>
      </c>
      <c r="G7" s="5">
        <f ca="1">DATEDIF(F7, TODAY(), "D")</f>
        <v>21</v>
      </c>
      <c r="H7" t="s">
        <v>19</v>
      </c>
      <c r="I7" t="s">
        <v>155</v>
      </c>
      <c r="J7" s="4">
        <v>117</v>
      </c>
      <c r="K7" s="4">
        <f>Table1[[#This Row],[PRICEEACH]]-Table1[[#This Row],[MSRP]]</f>
        <v>-7.7800000000000011</v>
      </c>
      <c r="L7" t="s">
        <v>473</v>
      </c>
      <c r="M7" t="s">
        <v>120</v>
      </c>
      <c r="N7" t="s">
        <v>121</v>
      </c>
      <c r="O7" t="s">
        <v>122</v>
      </c>
      <c r="P7" t="s">
        <v>123</v>
      </c>
      <c r="Q7">
        <v>5020</v>
      </c>
      <c r="R7" t="s">
        <v>124</v>
      </c>
      <c r="S7" t="s">
        <v>125</v>
      </c>
      <c r="T7" t="s">
        <v>126</v>
      </c>
      <c r="U7" t="s">
        <v>28</v>
      </c>
    </row>
    <row r="8" spans="1:21" hidden="1" x14ac:dyDescent="0.3">
      <c r="A8">
        <v>10425</v>
      </c>
      <c r="B8" s="5">
        <v>11</v>
      </c>
      <c r="C8" s="4">
        <v>43.83</v>
      </c>
      <c r="D8">
        <v>6</v>
      </c>
      <c r="E8" s="9">
        <v>482.13</v>
      </c>
      <c r="F8" s="8">
        <v>45382</v>
      </c>
      <c r="G8" s="5">
        <f ca="1">DATEDIF(F8, TODAY(), "D")</f>
        <v>7</v>
      </c>
      <c r="H8" t="s">
        <v>268</v>
      </c>
      <c r="I8" t="s">
        <v>465</v>
      </c>
      <c r="J8" s="4">
        <v>54</v>
      </c>
      <c r="K8" s="4">
        <f>Table1[[#This Row],[PRICEEACH]]-Table1[[#This Row],[MSRP]]</f>
        <v>-10.170000000000002</v>
      </c>
      <c r="L8" t="s">
        <v>611</v>
      </c>
      <c r="M8" t="s">
        <v>92</v>
      </c>
      <c r="N8" t="s">
        <v>93</v>
      </c>
      <c r="O8" t="s">
        <v>94</v>
      </c>
      <c r="P8" t="s">
        <v>95</v>
      </c>
      <c r="Q8">
        <v>44000</v>
      </c>
      <c r="R8" t="s">
        <v>33</v>
      </c>
      <c r="S8" t="s">
        <v>96</v>
      </c>
      <c r="T8" t="s">
        <v>97</v>
      </c>
      <c r="U8" t="s">
        <v>28</v>
      </c>
    </row>
    <row r="9" spans="1:21" hidden="1" x14ac:dyDescent="0.3">
      <c r="A9">
        <v>10401</v>
      </c>
      <c r="B9" s="5">
        <v>11</v>
      </c>
      <c r="C9" s="4">
        <v>103.21</v>
      </c>
      <c r="D9">
        <v>8</v>
      </c>
      <c r="E9" s="9">
        <v>1135.31</v>
      </c>
      <c r="F9" s="8">
        <v>45325</v>
      </c>
      <c r="G9" s="5">
        <f ca="1">DATEDIF(F9, TODAY(), "D")</f>
        <v>64</v>
      </c>
      <c r="H9" t="s">
        <v>364</v>
      </c>
      <c r="I9" t="s">
        <v>525</v>
      </c>
      <c r="J9" s="4">
        <v>91</v>
      </c>
      <c r="K9" s="4">
        <f>Table1[[#This Row],[PRICEEACH]]-Table1[[#This Row],[MSRP]]</f>
        <v>12.209999999999994</v>
      </c>
      <c r="L9" t="s">
        <v>621</v>
      </c>
      <c r="M9" t="s">
        <v>83</v>
      </c>
      <c r="N9">
        <v>2015559350</v>
      </c>
      <c r="O9" t="s">
        <v>84</v>
      </c>
      <c r="P9" t="s">
        <v>85</v>
      </c>
      <c r="Q9">
        <v>94019</v>
      </c>
      <c r="R9" t="s">
        <v>25</v>
      </c>
      <c r="S9" t="s">
        <v>86</v>
      </c>
      <c r="T9" t="s">
        <v>87</v>
      </c>
      <c r="U9" t="s">
        <v>28</v>
      </c>
    </row>
    <row r="10" spans="1:21" x14ac:dyDescent="0.3">
      <c r="A10">
        <v>10107</v>
      </c>
      <c r="B10" s="5">
        <v>12</v>
      </c>
      <c r="C10" s="4">
        <v>163.44</v>
      </c>
      <c r="D10">
        <v>13</v>
      </c>
      <c r="E10" s="9">
        <v>1961.28</v>
      </c>
      <c r="F10" s="8">
        <v>45368</v>
      </c>
      <c r="G10" s="5">
        <f ca="1">DATEDIF(F10, TODAY(), "D")</f>
        <v>21</v>
      </c>
      <c r="H10" t="s">
        <v>19</v>
      </c>
      <c r="I10" t="s">
        <v>155</v>
      </c>
      <c r="J10" s="4">
        <v>194</v>
      </c>
      <c r="K10" s="4">
        <f>Table1[[#This Row],[PRICEEACH]]-Table1[[#This Row],[MSRP]]</f>
        <v>-30.560000000000002</v>
      </c>
      <c r="L10" t="s">
        <v>386</v>
      </c>
      <c r="M10" t="s">
        <v>120</v>
      </c>
      <c r="N10" t="s">
        <v>121</v>
      </c>
      <c r="O10" t="s">
        <v>122</v>
      </c>
      <c r="P10" t="s">
        <v>123</v>
      </c>
      <c r="Q10">
        <v>5020</v>
      </c>
      <c r="R10" t="s">
        <v>124</v>
      </c>
      <c r="S10" t="s">
        <v>125</v>
      </c>
      <c r="T10" t="s">
        <v>126</v>
      </c>
      <c r="U10" t="s">
        <v>28</v>
      </c>
    </row>
    <row r="11" spans="1:21" hidden="1" x14ac:dyDescent="0.3">
      <c r="A11">
        <v>10407</v>
      </c>
      <c r="B11" s="5">
        <v>13</v>
      </c>
      <c r="C11" s="4">
        <v>81.33</v>
      </c>
      <c r="D11">
        <v>7</v>
      </c>
      <c r="E11" s="9">
        <v>1057.29</v>
      </c>
      <c r="F11" s="8">
        <v>45344</v>
      </c>
      <c r="G11" s="5">
        <f ca="1">DATEDIF(F11, TODAY(), "D")</f>
        <v>45</v>
      </c>
      <c r="H11" t="s">
        <v>364</v>
      </c>
      <c r="I11" t="s">
        <v>155</v>
      </c>
      <c r="J11" s="4">
        <v>85</v>
      </c>
      <c r="K11" s="4">
        <f>Table1[[#This Row],[PRICEEACH]]-Table1[[#This Row],[MSRP]]</f>
        <v>-3.6700000000000017</v>
      </c>
      <c r="L11" t="s">
        <v>596</v>
      </c>
      <c r="M11" t="s">
        <v>360</v>
      </c>
      <c r="N11">
        <v>4085553659</v>
      </c>
      <c r="O11" t="s">
        <v>361</v>
      </c>
      <c r="P11" t="s">
        <v>362</v>
      </c>
      <c r="Q11">
        <v>94217</v>
      </c>
      <c r="R11" t="s">
        <v>25</v>
      </c>
      <c r="S11" t="s">
        <v>81</v>
      </c>
      <c r="T11" t="s">
        <v>363</v>
      </c>
      <c r="U11" t="s">
        <v>28</v>
      </c>
    </row>
    <row r="12" spans="1:21" hidden="1" x14ac:dyDescent="0.3">
      <c r="A12">
        <v>10420</v>
      </c>
      <c r="B12" s="5">
        <v>15</v>
      </c>
      <c r="C12" s="4">
        <v>43.49</v>
      </c>
      <c r="D12">
        <v>3</v>
      </c>
      <c r="E12" s="9">
        <v>652.35</v>
      </c>
      <c r="F12" s="8">
        <v>45380</v>
      </c>
      <c r="G12" s="5">
        <f ca="1">DATEDIF(F12, TODAY(), "D")</f>
        <v>9</v>
      </c>
      <c r="H12" t="s">
        <v>268</v>
      </c>
      <c r="I12" t="s">
        <v>509</v>
      </c>
      <c r="J12" s="4">
        <v>41</v>
      </c>
      <c r="K12" s="4">
        <f>Table1[[#This Row],[PRICEEACH]]-Table1[[#This Row],[MSRP]]</f>
        <v>2.490000000000002</v>
      </c>
      <c r="L12" t="s">
        <v>603</v>
      </c>
      <c r="M12" t="s">
        <v>128</v>
      </c>
      <c r="N12" t="s">
        <v>129</v>
      </c>
      <c r="O12" t="s">
        <v>130</v>
      </c>
      <c r="P12" t="s">
        <v>131</v>
      </c>
      <c r="Q12">
        <v>2067</v>
      </c>
      <c r="R12" t="s">
        <v>76</v>
      </c>
      <c r="S12" t="s">
        <v>132</v>
      </c>
      <c r="T12" t="s">
        <v>133</v>
      </c>
      <c r="U12" t="s">
        <v>28</v>
      </c>
    </row>
    <row r="13" spans="1:21" x14ac:dyDescent="0.3">
      <c r="A13">
        <v>10419</v>
      </c>
      <c r="B13" s="5">
        <v>15</v>
      </c>
      <c r="C13" s="4">
        <v>42.67</v>
      </c>
      <c r="D13">
        <v>7</v>
      </c>
      <c r="E13" s="9">
        <v>640.04999999999995</v>
      </c>
      <c r="F13" s="8">
        <v>45368</v>
      </c>
      <c r="G13" s="5">
        <f ca="1">DATEDIF(F13, TODAY(), "D")</f>
        <v>21</v>
      </c>
      <c r="H13" t="s">
        <v>19</v>
      </c>
      <c r="I13" t="s">
        <v>155</v>
      </c>
      <c r="J13" s="4">
        <v>37</v>
      </c>
      <c r="K13" s="4">
        <f>Table1[[#This Row],[PRICEEACH]]-Table1[[#This Row],[MSRP]]</f>
        <v>5.6700000000000017</v>
      </c>
      <c r="L13" t="s">
        <v>594</v>
      </c>
      <c r="M13" t="s">
        <v>120</v>
      </c>
      <c r="N13" t="s">
        <v>121</v>
      </c>
      <c r="O13" t="s">
        <v>122</v>
      </c>
      <c r="P13" t="s">
        <v>123</v>
      </c>
      <c r="Q13">
        <v>5020</v>
      </c>
      <c r="R13" t="s">
        <v>124</v>
      </c>
      <c r="S13" t="s">
        <v>125</v>
      </c>
      <c r="T13" t="s">
        <v>126</v>
      </c>
      <c r="U13" t="s">
        <v>28</v>
      </c>
    </row>
    <row r="14" spans="1:21" x14ac:dyDescent="0.3">
      <c r="A14">
        <v>10416</v>
      </c>
      <c r="B14" s="5">
        <v>15</v>
      </c>
      <c r="C14" s="4">
        <v>98.84</v>
      </c>
      <c r="D14">
        <v>4</v>
      </c>
      <c r="E14" s="9">
        <v>1482.6</v>
      </c>
      <c r="F14" s="8">
        <v>45361</v>
      </c>
      <c r="G14" s="5">
        <f ca="1">DATEDIF(F14, TODAY(), "D")</f>
        <v>28</v>
      </c>
      <c r="H14" t="s">
        <v>19</v>
      </c>
      <c r="I14" t="s">
        <v>525</v>
      </c>
      <c r="J14" s="4">
        <v>84</v>
      </c>
      <c r="K14" s="4">
        <f>Table1[[#This Row],[PRICEEACH]]-Table1[[#This Row],[MSRP]]</f>
        <v>14.840000000000003</v>
      </c>
      <c r="L14" t="s">
        <v>551</v>
      </c>
      <c r="M14" t="s">
        <v>414</v>
      </c>
      <c r="N14" t="s">
        <v>415</v>
      </c>
      <c r="O14" t="s">
        <v>416</v>
      </c>
      <c r="P14" t="s">
        <v>417</v>
      </c>
      <c r="Q14">
        <v>42100</v>
      </c>
      <c r="R14" t="s">
        <v>229</v>
      </c>
      <c r="S14" t="s">
        <v>418</v>
      </c>
      <c r="T14" t="s">
        <v>419</v>
      </c>
      <c r="U14" t="s">
        <v>28</v>
      </c>
    </row>
    <row r="15" spans="1:21" x14ac:dyDescent="0.3">
      <c r="A15">
        <v>10408</v>
      </c>
      <c r="B15" s="5">
        <v>15</v>
      </c>
      <c r="C15" s="4">
        <v>36.93</v>
      </c>
      <c r="D15">
        <v>1</v>
      </c>
      <c r="E15" s="9">
        <v>553.95000000000005</v>
      </c>
      <c r="F15" s="8">
        <v>45344</v>
      </c>
      <c r="G15" s="5">
        <f ca="1">DATEDIF(F15, TODAY(), "D")</f>
        <v>45</v>
      </c>
      <c r="H15" t="s">
        <v>19</v>
      </c>
      <c r="I15" t="s">
        <v>509</v>
      </c>
      <c r="J15" s="4">
        <v>41</v>
      </c>
      <c r="K15" s="4">
        <f>Table1[[#This Row],[PRICEEACH]]-Table1[[#This Row],[MSRP]]</f>
        <v>-4.07</v>
      </c>
      <c r="L15" t="s">
        <v>603</v>
      </c>
      <c r="M15" t="s">
        <v>217</v>
      </c>
      <c r="N15" t="s">
        <v>218</v>
      </c>
      <c r="O15" t="s">
        <v>219</v>
      </c>
      <c r="P15" t="s">
        <v>220</v>
      </c>
      <c r="Q15" t="s">
        <v>221</v>
      </c>
      <c r="R15" t="s">
        <v>222</v>
      </c>
      <c r="S15" t="s">
        <v>223</v>
      </c>
      <c r="T15" t="s">
        <v>224</v>
      </c>
      <c r="U15" t="s">
        <v>28</v>
      </c>
    </row>
    <row r="16" spans="1:21" hidden="1" x14ac:dyDescent="0.3">
      <c r="A16">
        <v>10414</v>
      </c>
      <c r="B16" s="5">
        <v>16</v>
      </c>
      <c r="C16" s="4">
        <v>75.48</v>
      </c>
      <c r="D16">
        <v>11</v>
      </c>
      <c r="E16" s="9">
        <v>1207.68</v>
      </c>
      <c r="F16" s="8">
        <v>45357</v>
      </c>
      <c r="G16" s="5">
        <f ca="1">DATEDIF(F16, TODAY(), "D")</f>
        <v>32</v>
      </c>
      <c r="H16" t="s">
        <v>364</v>
      </c>
      <c r="I16" t="s">
        <v>509</v>
      </c>
      <c r="J16" s="4">
        <v>87</v>
      </c>
      <c r="K16" s="4">
        <f>Table1[[#This Row],[PRICEEACH]]-Table1[[#This Row],[MSRP]]</f>
        <v>-11.519999999999996</v>
      </c>
      <c r="L16" t="s">
        <v>574</v>
      </c>
      <c r="M16" t="s">
        <v>343</v>
      </c>
      <c r="N16">
        <v>6175559555</v>
      </c>
      <c r="O16" t="s">
        <v>344</v>
      </c>
      <c r="P16" t="s">
        <v>345</v>
      </c>
      <c r="Q16">
        <v>51003</v>
      </c>
      <c r="R16" t="s">
        <v>25</v>
      </c>
      <c r="S16" t="s">
        <v>346</v>
      </c>
      <c r="T16" t="s">
        <v>52</v>
      </c>
      <c r="U16" t="s">
        <v>28</v>
      </c>
    </row>
    <row r="17" spans="1:21" hidden="1" x14ac:dyDescent="0.3">
      <c r="A17">
        <v>10425</v>
      </c>
      <c r="B17" s="5">
        <v>18</v>
      </c>
      <c r="C17" s="4">
        <v>105.33</v>
      </c>
      <c r="D17">
        <v>2</v>
      </c>
      <c r="E17" s="9">
        <v>1895.94</v>
      </c>
      <c r="F17" s="8">
        <v>45382</v>
      </c>
      <c r="G17" s="5">
        <f ca="1">DATEDIF(F17, TODAY(), "D")</f>
        <v>7</v>
      </c>
      <c r="H17" t="s">
        <v>268</v>
      </c>
      <c r="I17" t="s">
        <v>465</v>
      </c>
      <c r="J17" s="4">
        <v>115</v>
      </c>
      <c r="K17" s="4">
        <f>Table1[[#This Row],[PRICEEACH]]-Table1[[#This Row],[MSRP]]</f>
        <v>-9.6700000000000017</v>
      </c>
      <c r="L17" t="s">
        <v>617</v>
      </c>
      <c r="M17" t="s">
        <v>92</v>
      </c>
      <c r="N17" t="s">
        <v>93</v>
      </c>
      <c r="O17" t="s">
        <v>94</v>
      </c>
      <c r="P17" t="s">
        <v>95</v>
      </c>
      <c r="Q17">
        <v>44000</v>
      </c>
      <c r="R17" t="s">
        <v>33</v>
      </c>
      <c r="S17" t="s">
        <v>96</v>
      </c>
      <c r="T17" t="s">
        <v>97</v>
      </c>
      <c r="U17" t="s">
        <v>28</v>
      </c>
    </row>
    <row r="18" spans="1:21" x14ac:dyDescent="0.3">
      <c r="A18">
        <v>10416</v>
      </c>
      <c r="B18" s="5">
        <v>18</v>
      </c>
      <c r="C18" s="4">
        <v>75.06</v>
      </c>
      <c r="D18">
        <v>13</v>
      </c>
      <c r="E18" s="9">
        <v>1351.08</v>
      </c>
      <c r="F18" s="8">
        <v>45361</v>
      </c>
      <c r="G18" s="5">
        <f ca="1">DATEDIF(F18, TODAY(), "D")</f>
        <v>28</v>
      </c>
      <c r="H18" t="s">
        <v>19</v>
      </c>
      <c r="I18" t="s">
        <v>525</v>
      </c>
      <c r="J18" s="4">
        <v>68</v>
      </c>
      <c r="K18" s="4">
        <f>Table1[[#This Row],[PRICEEACH]]-Table1[[#This Row],[MSRP]]</f>
        <v>7.0600000000000023</v>
      </c>
      <c r="L18" t="s">
        <v>602</v>
      </c>
      <c r="M18" t="s">
        <v>414</v>
      </c>
      <c r="N18" t="s">
        <v>415</v>
      </c>
      <c r="O18" t="s">
        <v>416</v>
      </c>
      <c r="P18" t="s">
        <v>417</v>
      </c>
      <c r="Q18">
        <v>42100</v>
      </c>
      <c r="R18" t="s">
        <v>229</v>
      </c>
      <c r="S18" t="s">
        <v>418</v>
      </c>
      <c r="T18" t="s">
        <v>419</v>
      </c>
      <c r="U18" t="s">
        <v>28</v>
      </c>
    </row>
    <row r="19" spans="1:21" hidden="1" x14ac:dyDescent="0.3">
      <c r="A19">
        <v>10415</v>
      </c>
      <c r="B19" s="5">
        <v>18</v>
      </c>
      <c r="C19" s="4">
        <v>69.7</v>
      </c>
      <c r="D19">
        <v>2</v>
      </c>
      <c r="E19" s="9">
        <v>1254.5999999999999</v>
      </c>
      <c r="F19" s="8">
        <v>45360</v>
      </c>
      <c r="G19" s="5">
        <f ca="1">DATEDIF(F19, TODAY(), "D")</f>
        <v>29</v>
      </c>
      <c r="H19" t="s">
        <v>147</v>
      </c>
      <c r="I19" t="s">
        <v>509</v>
      </c>
      <c r="J19" s="4">
        <v>65</v>
      </c>
      <c r="K19" s="4">
        <f>Table1[[#This Row],[PRICEEACH]]-Table1[[#This Row],[MSRP]]</f>
        <v>4.7000000000000028</v>
      </c>
      <c r="L19" t="s">
        <v>598</v>
      </c>
      <c r="M19" t="s">
        <v>517</v>
      </c>
      <c r="N19" t="s">
        <v>518</v>
      </c>
      <c r="O19" t="s">
        <v>519</v>
      </c>
      <c r="P19" t="s">
        <v>520</v>
      </c>
      <c r="Q19">
        <v>3150</v>
      </c>
      <c r="R19" t="s">
        <v>76</v>
      </c>
      <c r="S19" t="s">
        <v>521</v>
      </c>
      <c r="T19" t="s">
        <v>522</v>
      </c>
      <c r="U19" t="s">
        <v>28</v>
      </c>
    </row>
    <row r="20" spans="1:21" hidden="1" x14ac:dyDescent="0.3">
      <c r="A20">
        <v>10425</v>
      </c>
      <c r="B20" s="5">
        <v>19</v>
      </c>
      <c r="C20" s="4">
        <v>49.22</v>
      </c>
      <c r="D20">
        <v>10</v>
      </c>
      <c r="E20" s="9">
        <v>935.18</v>
      </c>
      <c r="F20" s="8">
        <v>45382</v>
      </c>
      <c r="G20" s="5">
        <f ca="1">DATEDIF(F20, TODAY(), "D")</f>
        <v>7</v>
      </c>
      <c r="H20" t="s">
        <v>268</v>
      </c>
      <c r="I20" t="s">
        <v>465</v>
      </c>
      <c r="J20" s="4">
        <v>60</v>
      </c>
      <c r="K20" s="4">
        <f>Table1[[#This Row],[PRICEEACH]]-Table1[[#This Row],[MSRP]]</f>
        <v>-10.780000000000001</v>
      </c>
      <c r="L20" t="s">
        <v>550</v>
      </c>
      <c r="M20" t="s">
        <v>92</v>
      </c>
      <c r="N20" t="s">
        <v>93</v>
      </c>
      <c r="O20" t="s">
        <v>94</v>
      </c>
      <c r="P20" t="s">
        <v>95</v>
      </c>
      <c r="Q20">
        <v>44000</v>
      </c>
      <c r="R20" t="s">
        <v>33</v>
      </c>
      <c r="S20" t="s">
        <v>96</v>
      </c>
      <c r="T20" t="s">
        <v>97</v>
      </c>
      <c r="U20" t="s">
        <v>28</v>
      </c>
    </row>
    <row r="21" spans="1:21" hidden="1" x14ac:dyDescent="0.3">
      <c r="A21">
        <v>10107</v>
      </c>
      <c r="B21" s="5">
        <v>19</v>
      </c>
      <c r="C21" s="4">
        <v>145.52000000000001</v>
      </c>
      <c r="D21">
        <v>3</v>
      </c>
      <c r="E21" s="9">
        <v>2764.88</v>
      </c>
      <c r="F21" s="8">
        <v>45357</v>
      </c>
      <c r="G21" s="5">
        <f ca="1">DATEDIF(F21, TODAY(), "D")</f>
        <v>32</v>
      </c>
      <c r="H21" t="s">
        <v>364</v>
      </c>
      <c r="I21" t="s">
        <v>155</v>
      </c>
      <c r="J21" s="4">
        <v>136</v>
      </c>
      <c r="K21" s="4">
        <f>Table1[[#This Row],[PRICEEACH]]-Table1[[#This Row],[MSRP]]</f>
        <v>9.5200000000000102</v>
      </c>
      <c r="L21" t="s">
        <v>289</v>
      </c>
      <c r="M21" t="s">
        <v>343</v>
      </c>
      <c r="N21">
        <v>6175559555</v>
      </c>
      <c r="O21" t="s">
        <v>344</v>
      </c>
      <c r="P21" t="s">
        <v>345</v>
      </c>
      <c r="Q21">
        <v>51003</v>
      </c>
      <c r="R21" t="s">
        <v>25</v>
      </c>
      <c r="S21" t="s">
        <v>346</v>
      </c>
      <c r="T21" t="s">
        <v>52</v>
      </c>
      <c r="U21" t="s">
        <v>28</v>
      </c>
    </row>
    <row r="22" spans="1:21" x14ac:dyDescent="0.3">
      <c r="A22">
        <v>10412</v>
      </c>
      <c r="B22" s="5">
        <v>19</v>
      </c>
      <c r="C22" s="4">
        <v>48.7</v>
      </c>
      <c r="D22">
        <v>7</v>
      </c>
      <c r="E22" s="9">
        <v>925.3</v>
      </c>
      <c r="F22" s="8">
        <v>45354</v>
      </c>
      <c r="G22" s="5">
        <f ca="1">DATEDIF(F22, TODAY(), "D")</f>
        <v>35</v>
      </c>
      <c r="H22" t="s">
        <v>19</v>
      </c>
      <c r="I22" t="s">
        <v>465</v>
      </c>
      <c r="J22" s="4">
        <v>54</v>
      </c>
      <c r="K22" s="4">
        <f>Table1[[#This Row],[PRICEEACH]]-Table1[[#This Row],[MSRP]]</f>
        <v>-5.2999999999999972</v>
      </c>
      <c r="L22" t="s">
        <v>611</v>
      </c>
      <c r="M22" t="s">
        <v>148</v>
      </c>
      <c r="N22" t="s">
        <v>149</v>
      </c>
      <c r="O22" t="s">
        <v>150</v>
      </c>
      <c r="P22" t="s">
        <v>151</v>
      </c>
      <c r="Q22">
        <v>28034</v>
      </c>
      <c r="R22" t="s">
        <v>152</v>
      </c>
      <c r="S22" t="s">
        <v>153</v>
      </c>
      <c r="T22" t="s">
        <v>154</v>
      </c>
      <c r="U22" t="s">
        <v>28</v>
      </c>
    </row>
    <row r="23" spans="1:21" x14ac:dyDescent="0.3">
      <c r="A23">
        <v>10400</v>
      </c>
      <c r="B23" s="5">
        <v>20</v>
      </c>
      <c r="C23" s="4">
        <v>56.12</v>
      </c>
      <c r="D23">
        <v>4</v>
      </c>
      <c r="E23" s="9">
        <v>1122.4000000000001</v>
      </c>
      <c r="F23" s="8">
        <v>45323</v>
      </c>
      <c r="G23" s="5">
        <f ca="1">DATEDIF(F23, TODAY(), "D")</f>
        <v>66</v>
      </c>
      <c r="H23" t="s">
        <v>19</v>
      </c>
      <c r="I23" t="s">
        <v>525</v>
      </c>
      <c r="J23" s="4">
        <v>49</v>
      </c>
      <c r="K23" s="4">
        <f>Table1[[#This Row],[PRICEEACH]]-Table1[[#This Row],[MSRP]]</f>
        <v>7.1199999999999974</v>
      </c>
      <c r="L23" t="s">
        <v>632</v>
      </c>
      <c r="M23" t="s">
        <v>360</v>
      </c>
      <c r="N23">
        <v>4085553659</v>
      </c>
      <c r="O23" t="s">
        <v>361</v>
      </c>
      <c r="P23" t="s">
        <v>362</v>
      </c>
      <c r="Q23">
        <v>94217</v>
      </c>
      <c r="R23" t="s">
        <v>25</v>
      </c>
      <c r="S23" t="s">
        <v>81</v>
      </c>
      <c r="T23" t="s">
        <v>363</v>
      </c>
      <c r="U23" t="s">
        <v>28</v>
      </c>
    </row>
    <row r="24" spans="1:21" x14ac:dyDescent="0.3">
      <c r="A24">
        <v>10382</v>
      </c>
      <c r="B24" s="5">
        <v>20</v>
      </c>
      <c r="C24" s="4">
        <v>132.72</v>
      </c>
      <c r="D24">
        <v>3</v>
      </c>
      <c r="E24" s="9">
        <v>2654.4</v>
      </c>
      <c r="F24" s="8">
        <v>45277</v>
      </c>
      <c r="G24" s="5">
        <f ca="1">DATEDIF(F24, TODAY(), "D")</f>
        <v>112</v>
      </c>
      <c r="H24" t="s">
        <v>19</v>
      </c>
      <c r="I24" t="s">
        <v>465</v>
      </c>
      <c r="J24" s="4">
        <v>127</v>
      </c>
      <c r="K24" s="4">
        <f>Table1[[#This Row],[PRICEEACH]]-Table1[[#This Row],[MSRP]]</f>
        <v>5.7199999999999989</v>
      </c>
      <c r="L24" t="s">
        <v>588</v>
      </c>
      <c r="M24" t="s">
        <v>243</v>
      </c>
      <c r="N24">
        <v>4155551450</v>
      </c>
      <c r="O24" t="s">
        <v>244</v>
      </c>
      <c r="P24" t="s">
        <v>245</v>
      </c>
      <c r="Q24">
        <v>97562</v>
      </c>
      <c r="R24" t="s">
        <v>25</v>
      </c>
      <c r="S24" t="s">
        <v>246</v>
      </c>
      <c r="T24" t="s">
        <v>247</v>
      </c>
      <c r="U24" t="s">
        <v>28</v>
      </c>
    </row>
    <row r="25" spans="1:21" x14ac:dyDescent="0.3">
      <c r="A25">
        <v>10375</v>
      </c>
      <c r="B25" s="5">
        <v>20</v>
      </c>
      <c r="C25" s="4">
        <v>102.3</v>
      </c>
      <c r="D25">
        <v>14</v>
      </c>
      <c r="E25" s="9">
        <v>2046</v>
      </c>
      <c r="F25" s="8">
        <v>45263</v>
      </c>
      <c r="G25" s="5">
        <f ca="1">DATEDIF(F25, TODAY(), "D")</f>
        <v>126</v>
      </c>
      <c r="H25" t="s">
        <v>19</v>
      </c>
      <c r="I25" t="s">
        <v>20</v>
      </c>
      <c r="J25" s="4">
        <v>69</v>
      </c>
      <c r="K25" s="4">
        <f>Table1[[#This Row],[PRICEEACH]]-Table1[[#This Row],[MSRP]]</f>
        <v>33.299999999999997</v>
      </c>
      <c r="L25" t="s">
        <v>589</v>
      </c>
      <c r="M25" t="s">
        <v>92</v>
      </c>
      <c r="N25" t="s">
        <v>93</v>
      </c>
      <c r="O25" t="s">
        <v>94</v>
      </c>
      <c r="P25" t="s">
        <v>95</v>
      </c>
      <c r="Q25">
        <v>44000</v>
      </c>
      <c r="R25" t="s">
        <v>33</v>
      </c>
      <c r="S25" t="s">
        <v>96</v>
      </c>
      <c r="T25" t="s">
        <v>97</v>
      </c>
      <c r="U25" t="s">
        <v>28</v>
      </c>
    </row>
    <row r="26" spans="1:21" x14ac:dyDescent="0.3">
      <c r="A26">
        <v>10371</v>
      </c>
      <c r="B26" s="5">
        <v>20</v>
      </c>
      <c r="C26" s="4">
        <v>172.47</v>
      </c>
      <c r="D26">
        <v>5</v>
      </c>
      <c r="E26" s="9">
        <v>3449.4</v>
      </c>
      <c r="F26" s="8">
        <v>45253</v>
      </c>
      <c r="G26" s="5">
        <f ca="1">DATEDIF(F26, TODAY(), "D")</f>
        <v>136</v>
      </c>
      <c r="H26" t="s">
        <v>19</v>
      </c>
      <c r="I26" t="s">
        <v>465</v>
      </c>
      <c r="J26" s="4">
        <v>127</v>
      </c>
      <c r="K26" s="4">
        <f>Table1[[#This Row],[PRICEEACH]]-Table1[[#This Row],[MSRP]]</f>
        <v>45.47</v>
      </c>
      <c r="L26" t="s">
        <v>588</v>
      </c>
      <c r="M26" t="s">
        <v>243</v>
      </c>
      <c r="N26">
        <v>4155551450</v>
      </c>
      <c r="O26" t="s">
        <v>244</v>
      </c>
      <c r="P26" t="s">
        <v>245</v>
      </c>
      <c r="Q26">
        <v>97562</v>
      </c>
      <c r="R26" t="s">
        <v>25</v>
      </c>
      <c r="S26" t="s">
        <v>246</v>
      </c>
      <c r="T26" t="s">
        <v>247</v>
      </c>
      <c r="U26" t="s">
        <v>42</v>
      </c>
    </row>
    <row r="27" spans="1:21" x14ac:dyDescent="0.3">
      <c r="A27">
        <v>10371</v>
      </c>
      <c r="B27" s="5">
        <v>20</v>
      </c>
      <c r="C27" s="4">
        <v>66.47</v>
      </c>
      <c r="D27">
        <v>2</v>
      </c>
      <c r="E27" s="9">
        <v>1329.4</v>
      </c>
      <c r="F27" s="8">
        <v>45253</v>
      </c>
      <c r="G27" s="5">
        <f ca="1">DATEDIF(F27, TODAY(), "D")</f>
        <v>136</v>
      </c>
      <c r="H27" t="s">
        <v>19</v>
      </c>
      <c r="I27" t="s">
        <v>465</v>
      </c>
      <c r="J27" s="4">
        <v>54</v>
      </c>
      <c r="K27" s="4">
        <f>Table1[[#This Row],[PRICEEACH]]-Table1[[#This Row],[MSRP]]</f>
        <v>12.469999999999999</v>
      </c>
      <c r="L27" t="s">
        <v>611</v>
      </c>
      <c r="M27" t="s">
        <v>243</v>
      </c>
      <c r="N27">
        <v>4155551450</v>
      </c>
      <c r="O27" t="s">
        <v>244</v>
      </c>
      <c r="P27" t="s">
        <v>245</v>
      </c>
      <c r="Q27">
        <v>97562</v>
      </c>
      <c r="R27" t="s">
        <v>25</v>
      </c>
      <c r="S27" t="s">
        <v>246</v>
      </c>
      <c r="T27" t="s">
        <v>247</v>
      </c>
      <c r="U27" t="s">
        <v>28</v>
      </c>
    </row>
    <row r="28" spans="1:21" x14ac:dyDescent="0.3">
      <c r="A28">
        <v>10370</v>
      </c>
      <c r="B28" s="5">
        <v>20</v>
      </c>
      <c r="C28" s="4">
        <v>136.5</v>
      </c>
      <c r="D28">
        <v>2</v>
      </c>
      <c r="E28" s="9">
        <v>2730</v>
      </c>
      <c r="F28" s="8">
        <v>45250</v>
      </c>
      <c r="G28" s="5">
        <f ca="1">DATEDIF(F28, TODAY(), "D")</f>
        <v>139</v>
      </c>
      <c r="H28" t="s">
        <v>19</v>
      </c>
      <c r="I28" t="s">
        <v>509</v>
      </c>
      <c r="J28" s="4">
        <v>50</v>
      </c>
      <c r="K28" s="4">
        <f>Table1[[#This Row],[PRICEEACH]]-Table1[[#This Row],[MSRP]]</f>
        <v>86.5</v>
      </c>
      <c r="L28" t="s">
        <v>576</v>
      </c>
      <c r="M28" t="s">
        <v>255</v>
      </c>
      <c r="N28" t="s">
        <v>256</v>
      </c>
      <c r="O28" t="s">
        <v>257</v>
      </c>
      <c r="P28" t="s">
        <v>258</v>
      </c>
      <c r="Q28">
        <v>2060</v>
      </c>
      <c r="R28" t="s">
        <v>76</v>
      </c>
      <c r="S28" t="s">
        <v>259</v>
      </c>
      <c r="T28" t="s">
        <v>260</v>
      </c>
      <c r="U28" t="s">
        <v>28</v>
      </c>
    </row>
    <row r="29" spans="1:21" x14ac:dyDescent="0.3">
      <c r="A29">
        <v>10368</v>
      </c>
      <c r="B29" s="5">
        <v>20</v>
      </c>
      <c r="C29" s="4">
        <v>99.58</v>
      </c>
      <c r="D29">
        <v>4</v>
      </c>
      <c r="E29" s="9">
        <v>1991.6</v>
      </c>
      <c r="F29" s="8">
        <v>45249</v>
      </c>
      <c r="G29" s="5">
        <f ca="1">DATEDIF(F29, TODAY(), "D")</f>
        <v>140</v>
      </c>
      <c r="H29" t="s">
        <v>19</v>
      </c>
      <c r="I29" t="s">
        <v>155</v>
      </c>
      <c r="J29" s="4">
        <v>107</v>
      </c>
      <c r="K29" s="4">
        <f>Table1[[#This Row],[PRICEEACH]]-Table1[[#This Row],[MSRP]]</f>
        <v>-7.4200000000000017</v>
      </c>
      <c r="L29" t="s">
        <v>599</v>
      </c>
      <c r="M29" t="s">
        <v>243</v>
      </c>
      <c r="N29">
        <v>4155551450</v>
      </c>
      <c r="O29" t="s">
        <v>244</v>
      </c>
      <c r="P29" t="s">
        <v>245</v>
      </c>
      <c r="Q29">
        <v>97562</v>
      </c>
      <c r="R29" t="s">
        <v>25</v>
      </c>
      <c r="S29" t="s">
        <v>246</v>
      </c>
      <c r="T29" t="s">
        <v>247</v>
      </c>
      <c r="U29" t="s">
        <v>28</v>
      </c>
    </row>
    <row r="30" spans="1:21" x14ac:dyDescent="0.3">
      <c r="A30">
        <v>10107</v>
      </c>
      <c r="B30" s="5">
        <v>20</v>
      </c>
      <c r="C30" s="4">
        <v>72.55</v>
      </c>
      <c r="D30">
        <v>13</v>
      </c>
      <c r="E30" s="9">
        <v>1451</v>
      </c>
      <c r="F30" s="1">
        <v>45216</v>
      </c>
      <c r="G30" s="5">
        <f ca="1">DATEDIF(F30, TODAY(), "D")</f>
        <v>173</v>
      </c>
      <c r="H30" t="s">
        <v>19</v>
      </c>
      <c r="I30" t="s">
        <v>20</v>
      </c>
      <c r="J30" s="4">
        <v>95</v>
      </c>
      <c r="K30" s="4">
        <f>Table1[[#This Row],[PRICEEACH]]-Table1[[#This Row],[MSRP]]</f>
        <v>-22.450000000000003</v>
      </c>
      <c r="L30" t="s">
        <v>21</v>
      </c>
      <c r="M30" t="s">
        <v>128</v>
      </c>
      <c r="N30" t="s">
        <v>129</v>
      </c>
      <c r="O30" t="s">
        <v>130</v>
      </c>
      <c r="P30" t="s">
        <v>131</v>
      </c>
      <c r="Q30">
        <v>2067</v>
      </c>
      <c r="R30" t="s">
        <v>76</v>
      </c>
      <c r="S30" t="s">
        <v>132</v>
      </c>
      <c r="T30" t="s">
        <v>133</v>
      </c>
      <c r="U30" t="s">
        <v>28</v>
      </c>
    </row>
    <row r="31" spans="1:21" x14ac:dyDescent="0.3">
      <c r="A31">
        <v>10361</v>
      </c>
      <c r="B31" s="5">
        <v>20</v>
      </c>
      <c r="C31" s="4">
        <v>60.54</v>
      </c>
      <c r="D31">
        <v>4</v>
      </c>
      <c r="E31" s="9">
        <v>1210.8</v>
      </c>
      <c r="F31" s="1">
        <v>45216</v>
      </c>
      <c r="G31" s="5">
        <f ca="1">DATEDIF(F31, TODAY(), "D")</f>
        <v>173</v>
      </c>
      <c r="H31" t="s">
        <v>19</v>
      </c>
      <c r="I31" t="s">
        <v>525</v>
      </c>
      <c r="J31" s="4">
        <v>91</v>
      </c>
      <c r="K31" s="4">
        <f>Table1[[#This Row],[PRICEEACH]]-Table1[[#This Row],[MSRP]]</f>
        <v>-30.46</v>
      </c>
      <c r="L31" t="s">
        <v>621</v>
      </c>
      <c r="M31" t="s">
        <v>128</v>
      </c>
      <c r="N31" t="s">
        <v>129</v>
      </c>
      <c r="O31" t="s">
        <v>130</v>
      </c>
      <c r="P31" t="s">
        <v>131</v>
      </c>
      <c r="Q31">
        <v>2067</v>
      </c>
      <c r="R31" t="s">
        <v>76</v>
      </c>
      <c r="S31" t="s">
        <v>132</v>
      </c>
      <c r="T31" t="s">
        <v>133</v>
      </c>
      <c r="U31" t="s">
        <v>28</v>
      </c>
    </row>
    <row r="32" spans="1:21" x14ac:dyDescent="0.3">
      <c r="A32">
        <v>10358</v>
      </c>
      <c r="B32" s="5">
        <v>20</v>
      </c>
      <c r="C32" s="4">
        <v>121.4</v>
      </c>
      <c r="D32">
        <v>10</v>
      </c>
      <c r="E32" s="9">
        <v>2428</v>
      </c>
      <c r="F32" s="1">
        <v>45209</v>
      </c>
      <c r="G32" s="5">
        <f ca="1">DATEDIF(F32, TODAY(), "D")</f>
        <v>180</v>
      </c>
      <c r="H32" t="s">
        <v>19</v>
      </c>
      <c r="I32" t="s">
        <v>155</v>
      </c>
      <c r="J32" s="4">
        <v>163</v>
      </c>
      <c r="K32" s="4">
        <f>Table1[[#This Row],[PRICEEACH]]-Table1[[#This Row],[MSRP]]</f>
        <v>-41.599999999999994</v>
      </c>
      <c r="L32" t="s">
        <v>546</v>
      </c>
      <c r="M32" t="s">
        <v>148</v>
      </c>
      <c r="N32" t="s">
        <v>149</v>
      </c>
      <c r="O32" t="s">
        <v>150</v>
      </c>
      <c r="P32" t="s">
        <v>151</v>
      </c>
      <c r="Q32">
        <v>28034</v>
      </c>
      <c r="R32" t="s">
        <v>152</v>
      </c>
      <c r="S32" t="s">
        <v>153</v>
      </c>
      <c r="T32" t="s">
        <v>154</v>
      </c>
      <c r="U32" t="s">
        <v>28</v>
      </c>
    </row>
    <row r="33" spans="1:21" x14ac:dyDescent="0.3">
      <c r="A33">
        <v>10358</v>
      </c>
      <c r="B33" s="5">
        <v>20</v>
      </c>
      <c r="C33" s="4">
        <v>36.42</v>
      </c>
      <c r="D33">
        <v>11</v>
      </c>
      <c r="E33" s="9">
        <v>728.4</v>
      </c>
      <c r="F33" s="1">
        <v>45209</v>
      </c>
      <c r="G33" s="5">
        <f ca="1">DATEDIF(F33, TODAY(), "D")</f>
        <v>180</v>
      </c>
      <c r="H33" t="s">
        <v>19</v>
      </c>
      <c r="I33" t="s">
        <v>465</v>
      </c>
      <c r="J33" s="4">
        <v>122</v>
      </c>
      <c r="K33" s="4">
        <f>Table1[[#This Row],[PRICEEACH]]-Table1[[#This Row],[MSRP]]</f>
        <v>-85.58</v>
      </c>
      <c r="L33" t="s">
        <v>548</v>
      </c>
      <c r="M33" t="s">
        <v>148</v>
      </c>
      <c r="N33" t="s">
        <v>149</v>
      </c>
      <c r="O33" t="s">
        <v>150</v>
      </c>
      <c r="P33" t="s">
        <v>151</v>
      </c>
      <c r="Q33">
        <v>28034</v>
      </c>
      <c r="R33" t="s">
        <v>152</v>
      </c>
      <c r="S33" t="s">
        <v>153</v>
      </c>
      <c r="T33" t="s">
        <v>154</v>
      </c>
      <c r="U33" t="s">
        <v>28</v>
      </c>
    </row>
    <row r="34" spans="1:21" x14ac:dyDescent="0.3">
      <c r="A34">
        <v>10351</v>
      </c>
      <c r="B34" s="5">
        <v>20</v>
      </c>
      <c r="C34" s="4">
        <v>168.73</v>
      </c>
      <c r="D34">
        <v>2</v>
      </c>
      <c r="E34" s="9">
        <v>3374.6</v>
      </c>
      <c r="F34" s="1">
        <v>45202</v>
      </c>
      <c r="G34" s="5">
        <f ca="1">DATEDIF(F34, TODAY(), "D")</f>
        <v>187</v>
      </c>
      <c r="H34" t="s">
        <v>19</v>
      </c>
      <c r="I34" t="s">
        <v>509</v>
      </c>
      <c r="J34" s="4">
        <v>105</v>
      </c>
      <c r="K34" s="4">
        <f>Table1[[#This Row],[PRICEEACH]]-Table1[[#This Row],[MSRP]]</f>
        <v>63.72999999999999</v>
      </c>
      <c r="L34" t="s">
        <v>571</v>
      </c>
      <c r="M34" t="s">
        <v>297</v>
      </c>
      <c r="N34" t="s">
        <v>298</v>
      </c>
      <c r="O34" t="s">
        <v>299</v>
      </c>
      <c r="P34" t="s">
        <v>300</v>
      </c>
      <c r="Q34" t="s">
        <v>301</v>
      </c>
      <c r="R34" t="s">
        <v>144</v>
      </c>
      <c r="S34" t="s">
        <v>86</v>
      </c>
      <c r="T34" t="s">
        <v>302</v>
      </c>
      <c r="U34" t="s">
        <v>42</v>
      </c>
    </row>
    <row r="35" spans="1:21" x14ac:dyDescent="0.3">
      <c r="A35">
        <v>10350</v>
      </c>
      <c r="B35" s="5">
        <v>20</v>
      </c>
      <c r="C35" s="4">
        <v>112.22</v>
      </c>
      <c r="D35">
        <v>15</v>
      </c>
      <c r="E35" s="9">
        <v>2244.4</v>
      </c>
      <c r="F35" s="1">
        <v>45201</v>
      </c>
      <c r="G35" s="5">
        <f ca="1">DATEDIF(F35, TODAY(), "D")</f>
        <v>188</v>
      </c>
      <c r="H35" t="s">
        <v>19</v>
      </c>
      <c r="I35" t="s">
        <v>557</v>
      </c>
      <c r="J35" s="4">
        <v>54</v>
      </c>
      <c r="K35" s="4">
        <f>Table1[[#This Row],[PRICEEACH]]-Table1[[#This Row],[MSRP]]</f>
        <v>58.22</v>
      </c>
      <c r="L35" t="s">
        <v>633</v>
      </c>
      <c r="M35" t="s">
        <v>148</v>
      </c>
      <c r="N35" t="s">
        <v>149</v>
      </c>
      <c r="O35" t="s">
        <v>150</v>
      </c>
      <c r="P35" t="s">
        <v>151</v>
      </c>
      <c r="Q35">
        <v>28034</v>
      </c>
      <c r="R35" t="s">
        <v>152</v>
      </c>
      <c r="S35" t="s">
        <v>153</v>
      </c>
      <c r="T35" t="s">
        <v>154</v>
      </c>
      <c r="U35" t="s">
        <v>28</v>
      </c>
    </row>
    <row r="36" spans="1:21" x14ac:dyDescent="0.3">
      <c r="A36">
        <v>10344</v>
      </c>
      <c r="B36" s="5">
        <v>20</v>
      </c>
      <c r="C36" s="4">
        <v>35.18</v>
      </c>
      <c r="D36">
        <v>6</v>
      </c>
      <c r="E36" s="9">
        <v>703.6</v>
      </c>
      <c r="F36" s="1">
        <v>45194</v>
      </c>
      <c r="G36" s="5">
        <f ca="1">DATEDIF(F36, TODAY(), "D")</f>
        <v>195</v>
      </c>
      <c r="H36" t="s">
        <v>19</v>
      </c>
      <c r="I36" t="s">
        <v>509</v>
      </c>
      <c r="J36" s="4">
        <v>33</v>
      </c>
      <c r="K36" s="4">
        <f>Table1[[#This Row],[PRICEEACH]]-Table1[[#This Row],[MSRP]]</f>
        <v>2.1799999999999997</v>
      </c>
      <c r="L36" t="s">
        <v>584</v>
      </c>
      <c r="M36" t="s">
        <v>395</v>
      </c>
      <c r="N36" t="s">
        <v>396</v>
      </c>
      <c r="O36" t="s">
        <v>397</v>
      </c>
      <c r="P36" t="s">
        <v>398</v>
      </c>
      <c r="Q36">
        <v>13008</v>
      </c>
      <c r="R36" t="s">
        <v>33</v>
      </c>
      <c r="S36" t="s">
        <v>399</v>
      </c>
      <c r="T36" t="s">
        <v>400</v>
      </c>
      <c r="U36" t="s">
        <v>28</v>
      </c>
    </row>
    <row r="37" spans="1:21" hidden="1" x14ac:dyDescent="0.3">
      <c r="A37">
        <v>10334</v>
      </c>
      <c r="B37" s="5">
        <v>20</v>
      </c>
      <c r="C37" s="4">
        <v>143.94</v>
      </c>
      <c r="D37">
        <v>3</v>
      </c>
      <c r="E37" s="9">
        <v>2878.8</v>
      </c>
      <c r="F37" s="1">
        <v>45188</v>
      </c>
      <c r="G37" s="5">
        <f ca="1">DATEDIF(F37, TODAY(), "D")</f>
        <v>201</v>
      </c>
      <c r="H37" t="s">
        <v>364</v>
      </c>
      <c r="I37" t="s">
        <v>155</v>
      </c>
      <c r="J37" s="4">
        <v>169</v>
      </c>
      <c r="K37" s="4">
        <f>Table1[[#This Row],[PRICEEACH]]-Table1[[#This Row],[MSRP]]</f>
        <v>-25.060000000000002</v>
      </c>
      <c r="L37" t="s">
        <v>563</v>
      </c>
      <c r="M37" t="s">
        <v>157</v>
      </c>
      <c r="N37" t="s">
        <v>158</v>
      </c>
      <c r="O37" t="s">
        <v>159</v>
      </c>
      <c r="P37" t="s">
        <v>160</v>
      </c>
      <c r="Q37" t="s">
        <v>161</v>
      </c>
      <c r="R37" t="s">
        <v>162</v>
      </c>
      <c r="S37" t="s">
        <v>163</v>
      </c>
      <c r="T37" t="s">
        <v>164</v>
      </c>
      <c r="U37" t="s">
        <v>28</v>
      </c>
    </row>
    <row r="38" spans="1:21" x14ac:dyDescent="0.3">
      <c r="A38">
        <v>10332</v>
      </c>
      <c r="B38" s="5">
        <v>20</v>
      </c>
      <c r="C38" s="4">
        <v>87.96</v>
      </c>
      <c r="D38">
        <v>5</v>
      </c>
      <c r="E38" s="9">
        <v>1759.2</v>
      </c>
      <c r="F38" s="1">
        <v>45186</v>
      </c>
      <c r="G38" s="5">
        <f ca="1">DATEDIF(F38, TODAY(), "D")</f>
        <v>203</v>
      </c>
      <c r="H38" t="s">
        <v>19</v>
      </c>
      <c r="I38" t="s">
        <v>155</v>
      </c>
      <c r="J38" s="4">
        <v>50</v>
      </c>
      <c r="K38" s="4">
        <f>Table1[[#This Row],[PRICEEACH]]-Table1[[#This Row],[MSRP]]</f>
        <v>37.959999999999994</v>
      </c>
      <c r="L38" t="s">
        <v>582</v>
      </c>
      <c r="M38" t="s">
        <v>452</v>
      </c>
      <c r="N38" t="s">
        <v>453</v>
      </c>
      <c r="O38" t="s">
        <v>454</v>
      </c>
      <c r="P38" t="s">
        <v>455</v>
      </c>
      <c r="Q38" t="s">
        <v>456</v>
      </c>
      <c r="R38" t="s">
        <v>144</v>
      </c>
      <c r="S38" t="s">
        <v>457</v>
      </c>
      <c r="T38" t="s">
        <v>458</v>
      </c>
      <c r="U38" t="s">
        <v>28</v>
      </c>
    </row>
    <row r="39" spans="1:21" x14ac:dyDescent="0.3">
      <c r="A39">
        <v>10331</v>
      </c>
      <c r="B39" s="5">
        <v>20</v>
      </c>
      <c r="C39" s="4">
        <v>182.89</v>
      </c>
      <c r="D39">
        <v>5</v>
      </c>
      <c r="E39" s="9">
        <v>3657.8</v>
      </c>
      <c r="F39" s="1">
        <v>45186</v>
      </c>
      <c r="G39" s="5">
        <f ca="1">DATEDIF(F39, TODAY(), "D")</f>
        <v>203</v>
      </c>
      <c r="H39" t="s">
        <v>19</v>
      </c>
      <c r="I39" t="s">
        <v>20</v>
      </c>
      <c r="J39" s="4">
        <v>81</v>
      </c>
      <c r="K39" s="4">
        <f>Table1[[#This Row],[PRICEEACH]]-Table1[[#This Row],[MSRP]]</f>
        <v>101.88999999999999</v>
      </c>
      <c r="L39" t="s">
        <v>619</v>
      </c>
      <c r="M39" t="s">
        <v>277</v>
      </c>
      <c r="N39">
        <v>2155559857</v>
      </c>
      <c r="O39" t="s">
        <v>278</v>
      </c>
      <c r="P39" t="s">
        <v>187</v>
      </c>
      <c r="Q39">
        <v>71270</v>
      </c>
      <c r="R39" t="s">
        <v>25</v>
      </c>
      <c r="S39" t="s">
        <v>101</v>
      </c>
      <c r="T39" t="s">
        <v>279</v>
      </c>
      <c r="U39" t="s">
        <v>42</v>
      </c>
    </row>
    <row r="40" spans="1:21" x14ac:dyDescent="0.3">
      <c r="A40">
        <v>10107</v>
      </c>
      <c r="B40" s="5">
        <v>20</v>
      </c>
      <c r="C40" s="4">
        <v>158.80000000000001</v>
      </c>
      <c r="D40">
        <v>2</v>
      </c>
      <c r="E40" s="9">
        <v>3176</v>
      </c>
      <c r="F40" s="1">
        <v>45184</v>
      </c>
      <c r="G40" s="5">
        <f ca="1">DATEDIF(F40, TODAY(), "D")</f>
        <v>205</v>
      </c>
      <c r="H40" t="s">
        <v>19</v>
      </c>
      <c r="I40" t="s">
        <v>20</v>
      </c>
      <c r="J40" s="4">
        <v>118</v>
      </c>
      <c r="K40" s="4">
        <f>Table1[[#This Row],[PRICEEACH]]-Table1[[#This Row],[MSRP]]</f>
        <v>40.800000000000011</v>
      </c>
      <c r="L40" t="s">
        <v>269</v>
      </c>
      <c r="M40" t="s">
        <v>22</v>
      </c>
      <c r="N40">
        <v>2125557818</v>
      </c>
      <c r="O40" t="s">
        <v>23</v>
      </c>
      <c r="P40" t="s">
        <v>24</v>
      </c>
      <c r="Q40">
        <v>10022</v>
      </c>
      <c r="R40" t="s">
        <v>25</v>
      </c>
      <c r="S40" t="s">
        <v>26</v>
      </c>
      <c r="T40" t="s">
        <v>27</v>
      </c>
      <c r="U40" t="s">
        <v>42</v>
      </c>
    </row>
    <row r="41" spans="1:21" x14ac:dyDescent="0.3">
      <c r="A41">
        <v>10328</v>
      </c>
      <c r="B41" s="5">
        <v>20</v>
      </c>
      <c r="C41" s="4">
        <v>72.98</v>
      </c>
      <c r="D41">
        <v>2</v>
      </c>
      <c r="E41" s="9">
        <v>1459.6</v>
      </c>
      <c r="F41" s="1">
        <v>45181</v>
      </c>
      <c r="G41" s="5">
        <f ca="1">DATEDIF(F41, TODAY(), "D")</f>
        <v>208</v>
      </c>
      <c r="H41" t="s">
        <v>19</v>
      </c>
      <c r="I41" t="s">
        <v>509</v>
      </c>
      <c r="J41" s="4">
        <v>65</v>
      </c>
      <c r="K41" s="4">
        <f>Table1[[#This Row],[PRICEEACH]]-Table1[[#This Row],[MSRP]]</f>
        <v>7.980000000000004</v>
      </c>
      <c r="L41" t="s">
        <v>598</v>
      </c>
      <c r="M41" t="s">
        <v>511</v>
      </c>
      <c r="N41" t="s">
        <v>512</v>
      </c>
      <c r="O41" t="s">
        <v>513</v>
      </c>
      <c r="P41" t="s">
        <v>514</v>
      </c>
      <c r="Q41">
        <v>24100</v>
      </c>
      <c r="R41" t="s">
        <v>229</v>
      </c>
      <c r="S41" t="s">
        <v>515</v>
      </c>
      <c r="T41" t="s">
        <v>516</v>
      </c>
      <c r="U41" t="s">
        <v>28</v>
      </c>
    </row>
    <row r="42" spans="1:21" x14ac:dyDescent="0.3">
      <c r="A42">
        <v>10327</v>
      </c>
      <c r="B42" s="5">
        <v>20</v>
      </c>
      <c r="C42" s="4">
        <v>173.46</v>
      </c>
      <c r="D42">
        <v>7</v>
      </c>
      <c r="E42" s="9">
        <v>3469.2</v>
      </c>
      <c r="F42" s="1">
        <v>45179</v>
      </c>
      <c r="G42" s="5">
        <f ca="1">DATEDIF(F42, TODAY(), "D")</f>
        <v>210</v>
      </c>
      <c r="H42" t="s">
        <v>371</v>
      </c>
      <c r="I42" t="s">
        <v>557</v>
      </c>
      <c r="J42" s="4">
        <v>86</v>
      </c>
      <c r="K42" s="4">
        <f>Table1[[#This Row],[PRICEEACH]]-Table1[[#This Row],[MSRP]]</f>
        <v>87.460000000000008</v>
      </c>
      <c r="L42" t="s">
        <v>622</v>
      </c>
      <c r="M42" t="s">
        <v>290</v>
      </c>
      <c r="N42" t="s">
        <v>291</v>
      </c>
      <c r="O42" t="s">
        <v>292</v>
      </c>
      <c r="P42" t="s">
        <v>293</v>
      </c>
      <c r="Q42">
        <v>1734</v>
      </c>
      <c r="R42" t="s">
        <v>294</v>
      </c>
      <c r="S42" t="s">
        <v>295</v>
      </c>
      <c r="T42" t="s">
        <v>296</v>
      </c>
      <c r="U42" t="s">
        <v>42</v>
      </c>
    </row>
    <row r="43" spans="1:21" x14ac:dyDescent="0.3">
      <c r="A43">
        <v>10326</v>
      </c>
      <c r="B43" s="5">
        <v>20</v>
      </c>
      <c r="C43" s="4">
        <v>92.25</v>
      </c>
      <c r="D43">
        <v>2</v>
      </c>
      <c r="E43" s="9">
        <v>1845</v>
      </c>
      <c r="F43" s="1">
        <v>45178</v>
      </c>
      <c r="G43" s="5">
        <f ca="1">DATEDIF(F43, TODAY(), "D")</f>
        <v>211</v>
      </c>
      <c r="H43" t="s">
        <v>19</v>
      </c>
      <c r="I43" t="s">
        <v>509</v>
      </c>
      <c r="J43" s="4">
        <v>83</v>
      </c>
      <c r="K43" s="4">
        <f>Table1[[#This Row],[PRICEEACH]]-Table1[[#This Row],[MSRP]]</f>
        <v>9.25</v>
      </c>
      <c r="L43" t="s">
        <v>600</v>
      </c>
      <c r="M43" t="s">
        <v>157</v>
      </c>
      <c r="N43" t="s">
        <v>158</v>
      </c>
      <c r="O43" t="s">
        <v>159</v>
      </c>
      <c r="P43" t="s">
        <v>160</v>
      </c>
      <c r="Q43" t="s">
        <v>161</v>
      </c>
      <c r="R43" t="s">
        <v>162</v>
      </c>
      <c r="S43" t="s">
        <v>163</v>
      </c>
      <c r="T43" t="s">
        <v>164</v>
      </c>
      <c r="U43" t="s">
        <v>28</v>
      </c>
    </row>
    <row r="44" spans="1:21" x14ac:dyDescent="0.3">
      <c r="A44">
        <v>10324</v>
      </c>
      <c r="B44" s="5">
        <v>20</v>
      </c>
      <c r="C44" s="4">
        <v>98.18</v>
      </c>
      <c r="D44">
        <v>11</v>
      </c>
      <c r="E44" s="9">
        <v>1963.6</v>
      </c>
      <c r="F44" s="1">
        <v>45174</v>
      </c>
      <c r="G44" s="5">
        <f ca="1">DATEDIF(F44, TODAY(), "D")</f>
        <v>215</v>
      </c>
      <c r="H44" t="s">
        <v>19</v>
      </c>
      <c r="I44" t="s">
        <v>465</v>
      </c>
      <c r="J44" s="4">
        <v>96</v>
      </c>
      <c r="K44" s="4">
        <f>Table1[[#This Row],[PRICEEACH]]-Table1[[#This Row],[MSRP]]</f>
        <v>2.1800000000000068</v>
      </c>
      <c r="L44" t="s">
        <v>608</v>
      </c>
      <c r="M44" t="s">
        <v>79</v>
      </c>
      <c r="N44">
        <v>2125551500</v>
      </c>
      <c r="O44" t="s">
        <v>80</v>
      </c>
      <c r="P44" t="s">
        <v>24</v>
      </c>
      <c r="Q44">
        <v>10022</v>
      </c>
      <c r="R44" t="s">
        <v>25</v>
      </c>
      <c r="S44" t="s">
        <v>81</v>
      </c>
      <c r="T44" t="s">
        <v>82</v>
      </c>
      <c r="U44" t="s">
        <v>28</v>
      </c>
    </row>
    <row r="45" spans="1:21" x14ac:dyDescent="0.3">
      <c r="A45">
        <v>10322</v>
      </c>
      <c r="B45" s="5">
        <v>20</v>
      </c>
      <c r="C45" s="4">
        <v>131.19999999999999</v>
      </c>
      <c r="D45">
        <v>3</v>
      </c>
      <c r="E45" s="9">
        <v>2624</v>
      </c>
      <c r="F45" s="1">
        <v>45173</v>
      </c>
      <c r="G45" s="5">
        <f ca="1">DATEDIF(F45, TODAY(), "D")</f>
        <v>216</v>
      </c>
      <c r="H45" t="s">
        <v>19</v>
      </c>
      <c r="I45" t="s">
        <v>509</v>
      </c>
      <c r="J45" s="4">
        <v>33</v>
      </c>
      <c r="K45" s="4">
        <f>Table1[[#This Row],[PRICEEACH]]-Table1[[#This Row],[MSRP]]</f>
        <v>98.199999999999989</v>
      </c>
      <c r="L45" t="s">
        <v>584</v>
      </c>
      <c r="M45" t="s">
        <v>248</v>
      </c>
      <c r="N45">
        <v>6035558647</v>
      </c>
      <c r="O45" t="s">
        <v>249</v>
      </c>
      <c r="P45" t="s">
        <v>250</v>
      </c>
      <c r="Q45">
        <v>62005</v>
      </c>
      <c r="R45" t="s">
        <v>25</v>
      </c>
      <c r="S45" t="s">
        <v>46</v>
      </c>
      <c r="T45" t="s">
        <v>247</v>
      </c>
      <c r="U45" t="s">
        <v>28</v>
      </c>
    </row>
    <row r="46" spans="1:21" x14ac:dyDescent="0.3">
      <c r="A46">
        <v>10314</v>
      </c>
      <c r="B46" s="5">
        <v>20</v>
      </c>
      <c r="C46" s="4">
        <v>136.59</v>
      </c>
      <c r="D46">
        <v>1</v>
      </c>
      <c r="E46" s="9">
        <v>2731.8</v>
      </c>
      <c r="F46" s="1">
        <v>45160</v>
      </c>
      <c r="G46" s="5">
        <f ca="1">DATEDIF(F46, TODAY(), "D")</f>
        <v>229</v>
      </c>
      <c r="H46" t="s">
        <v>19</v>
      </c>
      <c r="I46" t="s">
        <v>509</v>
      </c>
      <c r="J46" s="4">
        <v>136</v>
      </c>
      <c r="K46" s="4">
        <f>Table1[[#This Row],[PRICEEACH]]-Table1[[#This Row],[MSRP]]</f>
        <v>0.59000000000000341</v>
      </c>
      <c r="L46" t="s">
        <v>562</v>
      </c>
      <c r="M46" t="s">
        <v>459</v>
      </c>
      <c r="N46" t="s">
        <v>460</v>
      </c>
      <c r="O46" t="s">
        <v>461</v>
      </c>
      <c r="P46" t="s">
        <v>462</v>
      </c>
      <c r="Q46">
        <v>8200</v>
      </c>
      <c r="R46" t="s">
        <v>294</v>
      </c>
      <c r="S46" t="s">
        <v>463</v>
      </c>
      <c r="T46" t="s">
        <v>464</v>
      </c>
      <c r="U46" t="s">
        <v>28</v>
      </c>
    </row>
    <row r="47" spans="1:21" x14ac:dyDescent="0.3">
      <c r="A47">
        <v>10310</v>
      </c>
      <c r="B47" s="5">
        <v>20</v>
      </c>
      <c r="C47" s="4">
        <v>91.63</v>
      </c>
      <c r="D47">
        <v>6</v>
      </c>
      <c r="E47" s="9">
        <v>1832.6</v>
      </c>
      <c r="F47" s="1">
        <v>45154</v>
      </c>
      <c r="G47" s="5">
        <f ca="1">DATEDIF(F47, TODAY(), "D")</f>
        <v>235</v>
      </c>
      <c r="H47" t="s">
        <v>19</v>
      </c>
      <c r="I47" t="s">
        <v>155</v>
      </c>
      <c r="J47" s="4">
        <v>77</v>
      </c>
      <c r="K47" s="4">
        <f>Table1[[#This Row],[PRICEEACH]]-Table1[[#This Row],[MSRP]]</f>
        <v>14.629999999999995</v>
      </c>
      <c r="L47" t="s">
        <v>544</v>
      </c>
      <c r="M47" t="s">
        <v>401</v>
      </c>
      <c r="N47" t="s">
        <v>402</v>
      </c>
      <c r="O47" t="s">
        <v>403</v>
      </c>
      <c r="P47" t="s">
        <v>404</v>
      </c>
      <c r="Q47">
        <v>50739</v>
      </c>
      <c r="R47" t="s">
        <v>405</v>
      </c>
      <c r="S47" t="s">
        <v>406</v>
      </c>
      <c r="T47" t="s">
        <v>407</v>
      </c>
      <c r="U47" t="s">
        <v>28</v>
      </c>
    </row>
    <row r="48" spans="1:21" x14ac:dyDescent="0.3">
      <c r="A48">
        <v>10107</v>
      </c>
      <c r="B48" s="5">
        <v>20</v>
      </c>
      <c r="C48" s="4">
        <v>228.52</v>
      </c>
      <c r="D48">
        <v>1</v>
      </c>
      <c r="E48" s="9">
        <v>4570.3999999999996</v>
      </c>
      <c r="F48" s="1">
        <v>45153</v>
      </c>
      <c r="G48" s="5">
        <f ca="1">DATEDIF(F48, TODAY(), "D")</f>
        <v>236</v>
      </c>
      <c r="H48" t="s">
        <v>19</v>
      </c>
      <c r="I48" t="s">
        <v>20</v>
      </c>
      <c r="J48" s="4">
        <v>193</v>
      </c>
      <c r="K48" s="4">
        <f>Table1[[#This Row],[PRICEEACH]]-Table1[[#This Row],[MSRP]]</f>
        <v>35.52000000000001</v>
      </c>
      <c r="L48" t="s">
        <v>288</v>
      </c>
      <c r="M48" t="s">
        <v>285</v>
      </c>
      <c r="N48">
        <v>9145554562</v>
      </c>
      <c r="O48" t="s">
        <v>286</v>
      </c>
      <c r="P48" t="s">
        <v>287</v>
      </c>
      <c r="Q48">
        <v>24067</v>
      </c>
      <c r="R48" t="s">
        <v>25</v>
      </c>
      <c r="S48" t="s">
        <v>81</v>
      </c>
      <c r="T48" t="s">
        <v>208</v>
      </c>
      <c r="U48" t="s">
        <v>42</v>
      </c>
    </row>
    <row r="49" spans="1:21" x14ac:dyDescent="0.3">
      <c r="A49">
        <v>10107</v>
      </c>
      <c r="B49" s="5">
        <v>20</v>
      </c>
      <c r="C49" s="4">
        <v>181.67</v>
      </c>
      <c r="D49">
        <v>12</v>
      </c>
      <c r="E49" s="9">
        <v>3633.4</v>
      </c>
      <c r="F49" s="1">
        <v>45152</v>
      </c>
      <c r="G49" s="5">
        <f ca="1">DATEDIF(F49, TODAY(), "D")</f>
        <v>237</v>
      </c>
      <c r="H49" t="s">
        <v>19</v>
      </c>
      <c r="I49" t="s">
        <v>155</v>
      </c>
      <c r="J49" s="4">
        <v>173</v>
      </c>
      <c r="K49" s="4">
        <f>Table1[[#This Row],[PRICEEACH]]-Table1[[#This Row],[MSRP]]</f>
        <v>8.6699999999999875</v>
      </c>
      <c r="L49" t="s">
        <v>477</v>
      </c>
      <c r="M49" t="s">
        <v>452</v>
      </c>
      <c r="N49" t="s">
        <v>453</v>
      </c>
      <c r="O49" t="s">
        <v>454</v>
      </c>
      <c r="P49" t="s">
        <v>455</v>
      </c>
      <c r="Q49" t="s">
        <v>456</v>
      </c>
      <c r="R49" t="s">
        <v>144</v>
      </c>
      <c r="S49" t="s">
        <v>457</v>
      </c>
      <c r="T49" t="s">
        <v>458</v>
      </c>
      <c r="U49" t="s">
        <v>42</v>
      </c>
    </row>
    <row r="50" spans="1:21" x14ac:dyDescent="0.3">
      <c r="A50">
        <v>10304</v>
      </c>
      <c r="B50" s="5">
        <v>20</v>
      </c>
      <c r="C50" s="4">
        <v>178.88</v>
      </c>
      <c r="D50">
        <v>14</v>
      </c>
      <c r="E50" s="9">
        <v>3577.6</v>
      </c>
      <c r="F50" s="1">
        <v>45149</v>
      </c>
      <c r="G50" s="5">
        <f ca="1">DATEDIF(F50, TODAY(), "D")</f>
        <v>240</v>
      </c>
      <c r="H50" t="s">
        <v>19</v>
      </c>
      <c r="I50" t="s">
        <v>509</v>
      </c>
      <c r="J50" s="4">
        <v>168</v>
      </c>
      <c r="K50" s="4">
        <f>Table1[[#This Row],[PRICEEACH]]-Table1[[#This Row],[MSRP]]</f>
        <v>10.879999999999995</v>
      </c>
      <c r="L50" t="s">
        <v>553</v>
      </c>
      <c r="M50" t="s">
        <v>238</v>
      </c>
      <c r="N50" t="s">
        <v>239</v>
      </c>
      <c r="O50" t="s">
        <v>240</v>
      </c>
      <c r="P50" t="s">
        <v>241</v>
      </c>
      <c r="Q50">
        <v>78000</v>
      </c>
      <c r="R50" t="s">
        <v>33</v>
      </c>
      <c r="S50" t="s">
        <v>242</v>
      </c>
      <c r="T50" t="s">
        <v>41</v>
      </c>
      <c r="U50" t="s">
        <v>42</v>
      </c>
    </row>
    <row r="51" spans="1:21" x14ac:dyDescent="0.3">
      <c r="A51">
        <v>10288</v>
      </c>
      <c r="B51" s="5">
        <v>20</v>
      </c>
      <c r="C51" s="4">
        <v>146.84</v>
      </c>
      <c r="D51">
        <v>14</v>
      </c>
      <c r="E51" s="9">
        <v>2936.8</v>
      </c>
      <c r="F51" s="1">
        <v>45108</v>
      </c>
      <c r="G51" s="5">
        <f ca="1">DATEDIF(F51, TODAY(), "D")</f>
        <v>281</v>
      </c>
      <c r="H51" t="s">
        <v>19</v>
      </c>
      <c r="I51" t="s">
        <v>155</v>
      </c>
      <c r="J51" s="4">
        <v>124</v>
      </c>
      <c r="K51" s="4">
        <f>Table1[[#This Row],[PRICEEACH]]-Table1[[#This Row],[MSRP]]</f>
        <v>22.840000000000003</v>
      </c>
      <c r="L51" t="s">
        <v>524</v>
      </c>
      <c r="M51" t="s">
        <v>381</v>
      </c>
      <c r="N51" t="s">
        <v>382</v>
      </c>
      <c r="O51" t="s">
        <v>383</v>
      </c>
      <c r="P51" t="s">
        <v>173</v>
      </c>
      <c r="Q51">
        <v>69045</v>
      </c>
      <c r="R51" t="s">
        <v>173</v>
      </c>
      <c r="S51" t="s">
        <v>384</v>
      </c>
      <c r="T51" t="s">
        <v>385</v>
      </c>
      <c r="U51" t="s">
        <v>28</v>
      </c>
    </row>
    <row r="52" spans="1:21" x14ac:dyDescent="0.3">
      <c r="A52">
        <v>10287</v>
      </c>
      <c r="B52" s="5">
        <v>20</v>
      </c>
      <c r="C52" s="4">
        <v>67.97</v>
      </c>
      <c r="D52">
        <v>11</v>
      </c>
      <c r="E52" s="9">
        <v>1359.4</v>
      </c>
      <c r="F52" s="1">
        <v>45107</v>
      </c>
      <c r="G52" s="5">
        <f ca="1">DATEDIF(F52, TODAY(), "D")</f>
        <v>282</v>
      </c>
      <c r="H52" t="s">
        <v>19</v>
      </c>
      <c r="I52" t="s">
        <v>155</v>
      </c>
      <c r="J52" s="4">
        <v>61</v>
      </c>
      <c r="K52" s="4">
        <f>Table1[[#This Row],[PRICEEACH]]-Table1[[#This Row],[MSRP]]</f>
        <v>6.9699999999999989</v>
      </c>
      <c r="L52" t="s">
        <v>597</v>
      </c>
      <c r="M52" t="s">
        <v>408</v>
      </c>
      <c r="N52" t="s">
        <v>409</v>
      </c>
      <c r="O52" t="s">
        <v>410</v>
      </c>
      <c r="P52" t="s">
        <v>411</v>
      </c>
      <c r="Q52">
        <v>1203</v>
      </c>
      <c r="R52" t="s">
        <v>412</v>
      </c>
      <c r="S52" t="s">
        <v>413</v>
      </c>
      <c r="T52" t="s">
        <v>82</v>
      </c>
      <c r="U52" t="s">
        <v>28</v>
      </c>
    </row>
    <row r="53" spans="1:21" x14ac:dyDescent="0.3">
      <c r="A53">
        <v>10285</v>
      </c>
      <c r="B53" s="5">
        <v>20</v>
      </c>
      <c r="C53" s="4">
        <v>49.06</v>
      </c>
      <c r="D53">
        <v>10</v>
      </c>
      <c r="E53" s="9">
        <v>981.2</v>
      </c>
      <c r="F53" s="1">
        <v>45104</v>
      </c>
      <c r="G53" s="5">
        <f ca="1">DATEDIF(F53, TODAY(), "D")</f>
        <v>285</v>
      </c>
      <c r="H53" t="s">
        <v>19</v>
      </c>
      <c r="I53" t="s">
        <v>20</v>
      </c>
      <c r="J53" s="4">
        <v>60</v>
      </c>
      <c r="K53" s="4">
        <f>Table1[[#This Row],[PRICEEACH]]-Table1[[#This Row],[MSRP]]</f>
        <v>-10.939999999999998</v>
      </c>
      <c r="L53" t="s">
        <v>552</v>
      </c>
      <c r="M53" t="s">
        <v>98</v>
      </c>
      <c r="N53">
        <v>6175558555</v>
      </c>
      <c r="O53" t="s">
        <v>99</v>
      </c>
      <c r="P53" t="s">
        <v>100</v>
      </c>
      <c r="Q53">
        <v>51247</v>
      </c>
      <c r="R53" t="s">
        <v>25</v>
      </c>
      <c r="S53" t="s">
        <v>101</v>
      </c>
      <c r="T53" t="s">
        <v>102</v>
      </c>
      <c r="U53" t="s">
        <v>28</v>
      </c>
    </row>
    <row r="54" spans="1:21" x14ac:dyDescent="0.3">
      <c r="A54">
        <v>10283</v>
      </c>
      <c r="B54" s="5">
        <v>20</v>
      </c>
      <c r="C54" s="4">
        <v>94.14</v>
      </c>
      <c r="D54">
        <v>2</v>
      </c>
      <c r="E54" s="9">
        <v>1882.8</v>
      </c>
      <c r="F54" s="1">
        <v>45097</v>
      </c>
      <c r="G54" s="5">
        <f ca="1">DATEDIF(F54, TODAY(), "D")</f>
        <v>292</v>
      </c>
      <c r="H54" t="s">
        <v>19</v>
      </c>
      <c r="I54" t="s">
        <v>557</v>
      </c>
      <c r="J54" s="4">
        <v>90</v>
      </c>
      <c r="K54" s="4">
        <f>Table1[[#This Row],[PRICEEACH]]-Table1[[#This Row],[MSRP]]</f>
        <v>4.1400000000000006</v>
      </c>
      <c r="L54" t="s">
        <v>623</v>
      </c>
      <c r="M54" t="s">
        <v>337</v>
      </c>
      <c r="N54" t="s">
        <v>338</v>
      </c>
      <c r="O54" t="s">
        <v>339</v>
      </c>
      <c r="P54" t="s">
        <v>340</v>
      </c>
      <c r="Q54" t="s">
        <v>341</v>
      </c>
      <c r="R54" t="s">
        <v>201</v>
      </c>
      <c r="S54" t="s">
        <v>342</v>
      </c>
      <c r="T54" t="s">
        <v>146</v>
      </c>
      <c r="U54" t="s">
        <v>28</v>
      </c>
    </row>
    <row r="55" spans="1:21" x14ac:dyDescent="0.3">
      <c r="A55">
        <v>10281</v>
      </c>
      <c r="B55" s="5">
        <v>20</v>
      </c>
      <c r="C55" s="4">
        <v>40.659999999999997</v>
      </c>
      <c r="D55">
        <v>2</v>
      </c>
      <c r="E55" s="9">
        <v>813.2</v>
      </c>
      <c r="F55" s="1">
        <v>45096</v>
      </c>
      <c r="G55" s="5">
        <f ca="1">DATEDIF(F55, TODAY(), "D")</f>
        <v>293</v>
      </c>
      <c r="H55" t="s">
        <v>19</v>
      </c>
      <c r="I55" t="s">
        <v>155</v>
      </c>
      <c r="J55" s="4">
        <v>35</v>
      </c>
      <c r="K55" s="4">
        <f>Table1[[#This Row],[PRICEEACH]]-Table1[[#This Row],[MSRP]]</f>
        <v>5.6599999999999966</v>
      </c>
      <c r="L55" t="s">
        <v>591</v>
      </c>
      <c r="M55" t="s">
        <v>116</v>
      </c>
      <c r="N55">
        <v>2155551555</v>
      </c>
      <c r="O55" t="s">
        <v>117</v>
      </c>
      <c r="P55" t="s">
        <v>118</v>
      </c>
      <c r="Q55">
        <v>70267</v>
      </c>
      <c r="R55" t="s">
        <v>25</v>
      </c>
      <c r="S55" t="s">
        <v>26</v>
      </c>
      <c r="T55" t="s">
        <v>119</v>
      </c>
      <c r="U55" t="s">
        <v>28</v>
      </c>
    </row>
    <row r="56" spans="1:21" x14ac:dyDescent="0.3">
      <c r="A56">
        <v>10280</v>
      </c>
      <c r="B56" s="5">
        <v>20</v>
      </c>
      <c r="C56" s="4">
        <v>28.88</v>
      </c>
      <c r="D56">
        <v>12</v>
      </c>
      <c r="E56" s="9">
        <v>577.6</v>
      </c>
      <c r="F56" s="1">
        <v>45094</v>
      </c>
      <c r="G56" s="5">
        <f ca="1">DATEDIF(F56, TODAY(), "D")</f>
        <v>295</v>
      </c>
      <c r="H56" t="s">
        <v>19</v>
      </c>
      <c r="I56" t="s">
        <v>509</v>
      </c>
      <c r="J56" s="4">
        <v>33</v>
      </c>
      <c r="K56" s="4">
        <f>Table1[[#This Row],[PRICEEACH]]-Table1[[#This Row],[MSRP]]</f>
        <v>-4.120000000000001</v>
      </c>
      <c r="L56" t="s">
        <v>584</v>
      </c>
      <c r="M56" t="s">
        <v>225</v>
      </c>
      <c r="N56" t="s">
        <v>226</v>
      </c>
      <c r="O56" t="s">
        <v>227</v>
      </c>
      <c r="P56" t="s">
        <v>228</v>
      </c>
      <c r="Q56">
        <v>10100</v>
      </c>
      <c r="R56" t="s">
        <v>229</v>
      </c>
      <c r="S56" t="s">
        <v>230</v>
      </c>
      <c r="T56" t="s">
        <v>231</v>
      </c>
      <c r="U56" t="s">
        <v>28</v>
      </c>
    </row>
    <row r="57" spans="1:21" x14ac:dyDescent="0.3">
      <c r="A57">
        <v>10276</v>
      </c>
      <c r="B57" s="5">
        <v>20</v>
      </c>
      <c r="C57" s="4">
        <v>61.23</v>
      </c>
      <c r="D57">
        <v>2</v>
      </c>
      <c r="E57" s="9">
        <v>1224.5999999999999</v>
      </c>
      <c r="F57" s="1">
        <v>45079</v>
      </c>
      <c r="G57" s="5">
        <f ca="1">DATEDIF(F57, TODAY(), "D")</f>
        <v>310</v>
      </c>
      <c r="H57" t="s">
        <v>19</v>
      </c>
      <c r="I57" t="s">
        <v>155</v>
      </c>
      <c r="J57" s="4">
        <v>61</v>
      </c>
      <c r="K57" s="4">
        <f>Table1[[#This Row],[PRICEEACH]]-Table1[[#This Row],[MSRP]]</f>
        <v>0.22999999999999687</v>
      </c>
      <c r="L57" t="s">
        <v>597</v>
      </c>
      <c r="M57" t="s">
        <v>420</v>
      </c>
      <c r="N57">
        <v>6175557555</v>
      </c>
      <c r="O57" t="s">
        <v>421</v>
      </c>
      <c r="P57" t="s">
        <v>253</v>
      </c>
      <c r="Q57">
        <v>58339</v>
      </c>
      <c r="R57" t="s">
        <v>25</v>
      </c>
      <c r="S57" t="s">
        <v>422</v>
      </c>
      <c r="T57" t="s">
        <v>423</v>
      </c>
      <c r="U57" t="s">
        <v>28</v>
      </c>
    </row>
    <row r="58" spans="1:21" x14ac:dyDescent="0.3">
      <c r="A58">
        <v>10271</v>
      </c>
      <c r="B58" s="5">
        <v>20</v>
      </c>
      <c r="C58" s="4">
        <v>196.43</v>
      </c>
      <c r="D58">
        <v>9</v>
      </c>
      <c r="E58" s="9">
        <v>3928.6</v>
      </c>
      <c r="F58" s="1">
        <v>45066</v>
      </c>
      <c r="G58" s="5">
        <f ca="1">DATEDIF(F58, TODAY(), "D")</f>
        <v>323</v>
      </c>
      <c r="H58" t="s">
        <v>19</v>
      </c>
      <c r="I58" t="s">
        <v>155</v>
      </c>
      <c r="J58" s="4">
        <v>169</v>
      </c>
      <c r="K58" s="4">
        <f>Table1[[#This Row],[PRICEEACH]]-Table1[[#This Row],[MSRP]]</f>
        <v>27.430000000000007</v>
      </c>
      <c r="L58" t="s">
        <v>563</v>
      </c>
      <c r="M58" t="s">
        <v>243</v>
      </c>
      <c r="N58">
        <v>4155551450</v>
      </c>
      <c r="O58" t="s">
        <v>244</v>
      </c>
      <c r="P58" t="s">
        <v>245</v>
      </c>
      <c r="Q58">
        <v>97562</v>
      </c>
      <c r="R58" t="s">
        <v>25</v>
      </c>
      <c r="S58" t="s">
        <v>246</v>
      </c>
      <c r="T58" t="s">
        <v>247</v>
      </c>
      <c r="U58" t="s">
        <v>42</v>
      </c>
    </row>
    <row r="59" spans="1:21" x14ac:dyDescent="0.3">
      <c r="A59">
        <v>10266</v>
      </c>
      <c r="B59" s="5">
        <v>20</v>
      </c>
      <c r="C59" s="4">
        <v>141.24</v>
      </c>
      <c r="D59">
        <v>3</v>
      </c>
      <c r="E59" s="9">
        <v>2824.8</v>
      </c>
      <c r="F59" s="1">
        <v>45052</v>
      </c>
      <c r="G59" s="5">
        <f ca="1">DATEDIF(F59, TODAY(), "D")</f>
        <v>337</v>
      </c>
      <c r="H59" t="s">
        <v>19</v>
      </c>
      <c r="I59" t="s">
        <v>155</v>
      </c>
      <c r="J59" s="4">
        <v>132</v>
      </c>
      <c r="K59" s="4">
        <f>Table1[[#This Row],[PRICEEACH]]-Table1[[#This Row],[MSRP]]</f>
        <v>9.2400000000000091</v>
      </c>
      <c r="L59" t="s">
        <v>554</v>
      </c>
      <c r="M59" t="s">
        <v>414</v>
      </c>
      <c r="N59" t="s">
        <v>415</v>
      </c>
      <c r="O59" t="s">
        <v>416</v>
      </c>
      <c r="P59" t="s">
        <v>417</v>
      </c>
      <c r="Q59">
        <v>42100</v>
      </c>
      <c r="R59" t="s">
        <v>229</v>
      </c>
      <c r="S59" t="s">
        <v>418</v>
      </c>
      <c r="T59" t="s">
        <v>419</v>
      </c>
      <c r="U59" t="s">
        <v>28</v>
      </c>
    </row>
    <row r="60" spans="1:21" x14ac:dyDescent="0.3">
      <c r="A60">
        <v>10264</v>
      </c>
      <c r="B60" s="5">
        <v>20</v>
      </c>
      <c r="C60" s="4">
        <v>120.53</v>
      </c>
      <c r="D60">
        <v>2</v>
      </c>
      <c r="E60" s="9">
        <v>2410.6</v>
      </c>
      <c r="F60" s="1">
        <v>45046</v>
      </c>
      <c r="G60" s="5">
        <f ca="1">DATEDIF(F60, TODAY(), "D")</f>
        <v>343</v>
      </c>
      <c r="H60" t="s">
        <v>19</v>
      </c>
      <c r="I60" t="s">
        <v>155</v>
      </c>
      <c r="J60" s="4">
        <v>148</v>
      </c>
      <c r="K60" s="4">
        <f>Table1[[#This Row],[PRICEEACH]]-Table1[[#This Row],[MSRP]]</f>
        <v>-27.47</v>
      </c>
      <c r="L60" t="s">
        <v>577</v>
      </c>
      <c r="M60" t="s">
        <v>343</v>
      </c>
      <c r="N60">
        <v>6175559555</v>
      </c>
      <c r="O60" t="s">
        <v>344</v>
      </c>
      <c r="P60" t="s">
        <v>345</v>
      </c>
      <c r="Q60">
        <v>51003</v>
      </c>
      <c r="R60" t="s">
        <v>25</v>
      </c>
      <c r="S60" t="s">
        <v>346</v>
      </c>
      <c r="T60" t="s">
        <v>52</v>
      </c>
      <c r="U60" t="s">
        <v>28</v>
      </c>
    </row>
    <row r="61" spans="1:21" x14ac:dyDescent="0.3">
      <c r="A61">
        <v>10264</v>
      </c>
      <c r="B61" s="5">
        <v>20</v>
      </c>
      <c r="C61" s="4">
        <v>32.590000000000003</v>
      </c>
      <c r="D61">
        <v>4</v>
      </c>
      <c r="E61" s="9">
        <v>651.79999999999995</v>
      </c>
      <c r="F61" s="1">
        <v>45046</v>
      </c>
      <c r="G61" s="5">
        <f ca="1">DATEDIF(F61, TODAY(), "D")</f>
        <v>343</v>
      </c>
      <c r="H61" t="s">
        <v>19</v>
      </c>
      <c r="I61" t="s">
        <v>20</v>
      </c>
      <c r="J61" s="4">
        <v>40</v>
      </c>
      <c r="K61" s="4">
        <f>Table1[[#This Row],[PRICEEACH]]-Table1[[#This Row],[MSRP]]</f>
        <v>-7.4099999999999966</v>
      </c>
      <c r="L61" t="s">
        <v>610</v>
      </c>
      <c r="M61" t="s">
        <v>343</v>
      </c>
      <c r="N61">
        <v>6175559555</v>
      </c>
      <c r="O61" t="s">
        <v>344</v>
      </c>
      <c r="P61" t="s">
        <v>345</v>
      </c>
      <c r="Q61">
        <v>51003</v>
      </c>
      <c r="R61" t="s">
        <v>25</v>
      </c>
      <c r="S61" t="s">
        <v>346</v>
      </c>
      <c r="T61" t="s">
        <v>52</v>
      </c>
      <c r="U61" t="s">
        <v>28</v>
      </c>
    </row>
    <row r="62" spans="1:21" x14ac:dyDescent="0.3">
      <c r="A62">
        <v>10261</v>
      </c>
      <c r="B62" s="5">
        <v>20</v>
      </c>
      <c r="C62" s="4">
        <v>89.53</v>
      </c>
      <c r="D62">
        <v>9</v>
      </c>
      <c r="E62" s="9">
        <v>1790.6</v>
      </c>
      <c r="F62" s="1">
        <v>45033</v>
      </c>
      <c r="G62" s="5">
        <f ca="1">DATEDIF(F62, TODAY(), "D")</f>
        <v>356</v>
      </c>
      <c r="H62" t="s">
        <v>19</v>
      </c>
      <c r="I62" t="s">
        <v>509</v>
      </c>
      <c r="J62" s="4">
        <v>87</v>
      </c>
      <c r="K62" s="4">
        <f>Table1[[#This Row],[PRICEEACH]]-Table1[[#This Row],[MSRP]]</f>
        <v>2.5300000000000011</v>
      </c>
      <c r="L62" t="s">
        <v>574</v>
      </c>
      <c r="M62" t="s">
        <v>261</v>
      </c>
      <c r="N62" t="s">
        <v>262</v>
      </c>
      <c r="O62" t="s">
        <v>263</v>
      </c>
      <c r="P62" t="s">
        <v>264</v>
      </c>
      <c r="Q62" t="s">
        <v>265</v>
      </c>
      <c r="R62" t="s">
        <v>201</v>
      </c>
      <c r="S62" t="s">
        <v>266</v>
      </c>
      <c r="T62" t="s">
        <v>267</v>
      </c>
      <c r="U62" t="s">
        <v>28</v>
      </c>
    </row>
    <row r="63" spans="1:21" x14ac:dyDescent="0.3">
      <c r="A63">
        <v>10258</v>
      </c>
      <c r="B63" s="5">
        <v>20</v>
      </c>
      <c r="C63" s="4">
        <v>61.41</v>
      </c>
      <c r="D63">
        <v>2</v>
      </c>
      <c r="E63" s="9">
        <v>1228.2</v>
      </c>
      <c r="F63" s="1">
        <v>45031</v>
      </c>
      <c r="G63" s="5">
        <f ca="1">DATEDIF(F63, TODAY(), "D")</f>
        <v>358</v>
      </c>
      <c r="H63" t="s">
        <v>19</v>
      </c>
      <c r="I63" t="s">
        <v>465</v>
      </c>
      <c r="J63" s="4">
        <v>64</v>
      </c>
      <c r="K63" s="4">
        <f>Table1[[#This Row],[PRICEEACH]]-Table1[[#This Row],[MSRP]]</f>
        <v>-2.5900000000000034</v>
      </c>
      <c r="L63" t="s">
        <v>613</v>
      </c>
      <c r="M63" t="s">
        <v>217</v>
      </c>
      <c r="N63" t="s">
        <v>218</v>
      </c>
      <c r="O63" t="s">
        <v>219</v>
      </c>
      <c r="P63" t="s">
        <v>220</v>
      </c>
      <c r="Q63" t="s">
        <v>221</v>
      </c>
      <c r="R63" t="s">
        <v>222</v>
      </c>
      <c r="S63" t="s">
        <v>223</v>
      </c>
      <c r="T63" t="s">
        <v>224</v>
      </c>
      <c r="U63" t="s">
        <v>28</v>
      </c>
    </row>
    <row r="64" spans="1:21" x14ac:dyDescent="0.3">
      <c r="A64">
        <v>10252</v>
      </c>
      <c r="B64" s="5">
        <v>20</v>
      </c>
      <c r="C64" s="4">
        <v>76.39</v>
      </c>
      <c r="D64">
        <v>2</v>
      </c>
      <c r="E64" s="9">
        <v>1527.8</v>
      </c>
      <c r="F64" s="1">
        <v>45011</v>
      </c>
      <c r="G64" s="5">
        <f ca="1">DATEDIF(F64, TODAY(), "D")</f>
        <v>378</v>
      </c>
      <c r="H64" t="s">
        <v>19</v>
      </c>
      <c r="I64" t="s">
        <v>155</v>
      </c>
      <c r="J64" s="4">
        <v>80</v>
      </c>
      <c r="K64" s="4">
        <f>Table1[[#This Row],[PRICEEACH]]-Table1[[#This Row],[MSRP]]</f>
        <v>-3.6099999999999994</v>
      </c>
      <c r="L64" t="s">
        <v>566</v>
      </c>
      <c r="M64" t="s">
        <v>67</v>
      </c>
      <c r="N64" t="s">
        <v>68</v>
      </c>
      <c r="O64" t="s">
        <v>69</v>
      </c>
      <c r="P64" t="s">
        <v>39</v>
      </c>
      <c r="Q64">
        <v>75016</v>
      </c>
      <c r="R64" t="s">
        <v>33</v>
      </c>
      <c r="S64" t="s">
        <v>70</v>
      </c>
      <c r="T64" t="s">
        <v>71</v>
      </c>
      <c r="U64" t="s">
        <v>28</v>
      </c>
    </row>
    <row r="65" spans="1:21" x14ac:dyDescent="0.3">
      <c r="A65">
        <v>10249</v>
      </c>
      <c r="B65" s="5">
        <v>20</v>
      </c>
      <c r="C65" s="4">
        <v>67.819999999999993</v>
      </c>
      <c r="D65">
        <v>1</v>
      </c>
      <c r="E65" s="9">
        <v>1356.4</v>
      </c>
      <c r="F65" s="1">
        <v>44993</v>
      </c>
      <c r="G65" s="5">
        <f ca="1">DATEDIF(F65, TODAY(), "D")</f>
        <v>396</v>
      </c>
      <c r="H65" t="s">
        <v>19</v>
      </c>
      <c r="I65" t="s">
        <v>525</v>
      </c>
      <c r="J65" s="4">
        <v>68</v>
      </c>
      <c r="K65" s="4">
        <f>Table1[[#This Row],[PRICEEACH]]-Table1[[#This Row],[MSRP]]</f>
        <v>-0.18000000000000682</v>
      </c>
      <c r="L65" t="s">
        <v>592</v>
      </c>
      <c r="M65" t="s">
        <v>209</v>
      </c>
      <c r="N65">
        <v>6175555555</v>
      </c>
      <c r="O65" t="s">
        <v>210</v>
      </c>
      <c r="P65" t="s">
        <v>100</v>
      </c>
      <c r="Q65">
        <v>51247</v>
      </c>
      <c r="R65" t="s">
        <v>25</v>
      </c>
      <c r="S65" t="s">
        <v>211</v>
      </c>
      <c r="T65" t="s">
        <v>119</v>
      </c>
      <c r="U65" t="s">
        <v>28</v>
      </c>
    </row>
    <row r="66" spans="1:21" hidden="1" x14ac:dyDescent="0.3">
      <c r="A66">
        <v>10107</v>
      </c>
      <c r="B66" s="5">
        <v>20</v>
      </c>
      <c r="C66" s="4">
        <v>145.52000000000001</v>
      </c>
      <c r="D66">
        <v>3</v>
      </c>
      <c r="E66" s="9">
        <v>2910.4</v>
      </c>
      <c r="F66" s="1">
        <v>44992</v>
      </c>
      <c r="G66" s="5">
        <f ca="1">DATEDIF(F66, TODAY(), "D")</f>
        <v>397</v>
      </c>
      <c r="H66" t="s">
        <v>307</v>
      </c>
      <c r="I66" t="s">
        <v>155</v>
      </c>
      <c r="J66" s="4">
        <v>136</v>
      </c>
      <c r="K66" s="4">
        <f>Table1[[#This Row],[PRICEEACH]]-Table1[[#This Row],[MSRP]]</f>
        <v>9.5200000000000102</v>
      </c>
      <c r="L66" t="s">
        <v>289</v>
      </c>
      <c r="M66" t="s">
        <v>22</v>
      </c>
      <c r="N66">
        <v>2125557818</v>
      </c>
      <c r="O66" t="s">
        <v>23</v>
      </c>
      <c r="P66" t="s">
        <v>24</v>
      </c>
      <c r="Q66">
        <v>10022</v>
      </c>
      <c r="R66" t="s">
        <v>25</v>
      </c>
      <c r="S66" t="s">
        <v>26</v>
      </c>
      <c r="T66" t="s">
        <v>27</v>
      </c>
      <c r="U66" t="s">
        <v>28</v>
      </c>
    </row>
    <row r="67" spans="1:21" x14ac:dyDescent="0.3">
      <c r="A67">
        <v>10244</v>
      </c>
      <c r="B67" s="5">
        <v>20</v>
      </c>
      <c r="C67" s="4">
        <v>58.22</v>
      </c>
      <c r="D67">
        <v>6</v>
      </c>
      <c r="E67" s="9">
        <v>1164.4000000000001</v>
      </c>
      <c r="F67" s="1">
        <v>44986</v>
      </c>
      <c r="G67" s="5">
        <f ca="1">DATEDIF(F67, TODAY(), "D")</f>
        <v>403</v>
      </c>
      <c r="H67" t="s">
        <v>19</v>
      </c>
      <c r="I67" t="s">
        <v>509</v>
      </c>
      <c r="J67" s="4">
        <v>53</v>
      </c>
      <c r="K67" s="4">
        <f>Table1[[#This Row],[PRICEEACH]]-Table1[[#This Row],[MSRP]]</f>
        <v>5.2199999999999989</v>
      </c>
      <c r="L67" t="s">
        <v>523</v>
      </c>
      <c r="M67" t="s">
        <v>148</v>
      </c>
      <c r="N67" t="s">
        <v>149</v>
      </c>
      <c r="O67" t="s">
        <v>150</v>
      </c>
      <c r="P67" t="s">
        <v>151</v>
      </c>
      <c r="Q67">
        <v>28034</v>
      </c>
      <c r="R67" t="s">
        <v>152</v>
      </c>
      <c r="S67" t="s">
        <v>153</v>
      </c>
      <c r="T67" t="s">
        <v>154</v>
      </c>
      <c r="U67" t="s">
        <v>28</v>
      </c>
    </row>
    <row r="68" spans="1:21" x14ac:dyDescent="0.3">
      <c r="A68">
        <v>10239</v>
      </c>
      <c r="B68" s="5">
        <v>20</v>
      </c>
      <c r="C68" s="4">
        <v>44.56</v>
      </c>
      <c r="D68">
        <v>2</v>
      </c>
      <c r="E68" s="9">
        <v>891.2</v>
      </c>
      <c r="F68" s="1">
        <v>44969</v>
      </c>
      <c r="G68" s="5">
        <f ca="1">DATEDIF(F68, TODAY(), "D")</f>
        <v>420</v>
      </c>
      <c r="H68" t="s">
        <v>19</v>
      </c>
      <c r="I68" t="s">
        <v>155</v>
      </c>
      <c r="J68" s="4">
        <v>37</v>
      </c>
      <c r="K68" s="4">
        <f>Table1[[#This Row],[PRICEEACH]]-Table1[[#This Row],[MSRP]]</f>
        <v>7.5600000000000023</v>
      </c>
      <c r="L68" t="s">
        <v>594</v>
      </c>
      <c r="M68" t="s">
        <v>354</v>
      </c>
      <c r="N68" t="s">
        <v>355</v>
      </c>
      <c r="O68" t="s">
        <v>356</v>
      </c>
      <c r="P68" t="s">
        <v>357</v>
      </c>
      <c r="Q68">
        <v>90110</v>
      </c>
      <c r="R68" t="s">
        <v>107</v>
      </c>
      <c r="S68" t="s">
        <v>358</v>
      </c>
      <c r="T68" t="s">
        <v>359</v>
      </c>
      <c r="U68" t="s">
        <v>28</v>
      </c>
    </row>
    <row r="69" spans="1:21" x14ac:dyDescent="0.3">
      <c r="A69">
        <v>10107</v>
      </c>
      <c r="B69" s="5">
        <v>20</v>
      </c>
      <c r="C69" s="4">
        <v>74.209999999999994</v>
      </c>
      <c r="D69">
        <v>4</v>
      </c>
      <c r="E69" s="9">
        <v>1484.2</v>
      </c>
      <c r="F69" s="1">
        <v>44966</v>
      </c>
      <c r="G69" s="5">
        <f ca="1">DATEDIF(F69, TODAY(), "D")</f>
        <v>423</v>
      </c>
      <c r="H69" t="s">
        <v>19</v>
      </c>
      <c r="I69" t="s">
        <v>155</v>
      </c>
      <c r="J69" s="4">
        <v>79</v>
      </c>
      <c r="K69" s="4">
        <f>Table1[[#This Row],[PRICEEACH]]-Table1[[#This Row],[MSRP]]</f>
        <v>-4.7900000000000063</v>
      </c>
      <c r="L69" t="s">
        <v>478</v>
      </c>
      <c r="M69" t="s">
        <v>290</v>
      </c>
      <c r="N69" t="s">
        <v>291</v>
      </c>
      <c r="O69" t="s">
        <v>292</v>
      </c>
      <c r="P69" t="s">
        <v>293</v>
      </c>
      <c r="Q69">
        <v>1734</v>
      </c>
      <c r="R69" t="s">
        <v>294</v>
      </c>
      <c r="S69" t="s">
        <v>295</v>
      </c>
      <c r="T69" t="s">
        <v>296</v>
      </c>
      <c r="U69" t="s">
        <v>28</v>
      </c>
    </row>
    <row r="70" spans="1:21" x14ac:dyDescent="0.3">
      <c r="A70">
        <v>10237</v>
      </c>
      <c r="B70" s="5">
        <v>20</v>
      </c>
      <c r="C70" s="4">
        <v>114.95</v>
      </c>
      <c r="D70">
        <v>8</v>
      </c>
      <c r="E70" s="9">
        <v>2299</v>
      </c>
      <c r="F70" s="1">
        <v>44962</v>
      </c>
      <c r="G70" s="5">
        <f ca="1">DATEDIF(F70, TODAY(), "D")</f>
        <v>427</v>
      </c>
      <c r="H70" t="s">
        <v>19</v>
      </c>
      <c r="I70" t="s">
        <v>20</v>
      </c>
      <c r="J70" s="4">
        <v>112</v>
      </c>
      <c r="K70" s="4">
        <f>Table1[[#This Row],[PRICEEACH]]-Table1[[#This Row],[MSRP]]</f>
        <v>2.9500000000000028</v>
      </c>
      <c r="L70" t="s">
        <v>581</v>
      </c>
      <c r="M70" t="s">
        <v>79</v>
      </c>
      <c r="N70">
        <v>2125551500</v>
      </c>
      <c r="O70" t="s">
        <v>80</v>
      </c>
      <c r="P70" t="s">
        <v>24</v>
      </c>
      <c r="Q70">
        <v>10022</v>
      </c>
      <c r="R70" t="s">
        <v>25</v>
      </c>
      <c r="S70" t="s">
        <v>81</v>
      </c>
      <c r="T70" t="s">
        <v>82</v>
      </c>
      <c r="U70" t="s">
        <v>28</v>
      </c>
    </row>
    <row r="71" spans="1:21" x14ac:dyDescent="0.3">
      <c r="A71">
        <v>10237</v>
      </c>
      <c r="B71" s="5">
        <v>20</v>
      </c>
      <c r="C71" s="4">
        <v>68.34</v>
      </c>
      <c r="D71">
        <v>3</v>
      </c>
      <c r="E71" s="9">
        <v>1366.8</v>
      </c>
      <c r="F71" s="1">
        <v>44962</v>
      </c>
      <c r="G71" s="5">
        <f ca="1">DATEDIF(F71, TODAY(), "D")</f>
        <v>427</v>
      </c>
      <c r="H71" t="s">
        <v>19</v>
      </c>
      <c r="I71" t="s">
        <v>20</v>
      </c>
      <c r="J71" s="4">
        <v>81</v>
      </c>
      <c r="K71" s="4">
        <f>Table1[[#This Row],[PRICEEACH]]-Table1[[#This Row],[MSRP]]</f>
        <v>-12.659999999999997</v>
      </c>
      <c r="L71" t="s">
        <v>619</v>
      </c>
      <c r="M71" t="s">
        <v>79</v>
      </c>
      <c r="N71">
        <v>2125551500</v>
      </c>
      <c r="O71" t="s">
        <v>80</v>
      </c>
      <c r="P71" t="s">
        <v>24</v>
      </c>
      <c r="Q71">
        <v>10022</v>
      </c>
      <c r="R71" t="s">
        <v>25</v>
      </c>
      <c r="S71" t="s">
        <v>81</v>
      </c>
      <c r="T71" t="s">
        <v>82</v>
      </c>
      <c r="U71" t="s">
        <v>28</v>
      </c>
    </row>
    <row r="72" spans="1:21" x14ac:dyDescent="0.3">
      <c r="A72">
        <v>10223</v>
      </c>
      <c r="B72" s="5">
        <v>20</v>
      </c>
      <c r="C72" s="4">
        <v>66.040000000000006</v>
      </c>
      <c r="D72">
        <v>12</v>
      </c>
      <c r="E72" s="9">
        <v>1320.8</v>
      </c>
      <c r="F72" s="1">
        <v>44915</v>
      </c>
      <c r="G72" s="5">
        <f ca="1">DATEDIF(F72, TODAY(), "D")</f>
        <v>474</v>
      </c>
      <c r="H72" t="s">
        <v>19</v>
      </c>
      <c r="I72" t="s">
        <v>509</v>
      </c>
      <c r="J72" s="4">
        <v>68</v>
      </c>
      <c r="K72" s="4">
        <f>Table1[[#This Row],[PRICEEACH]]-Table1[[#This Row],[MSRP]]</f>
        <v>-1.9599999999999937</v>
      </c>
      <c r="L72" t="s">
        <v>614</v>
      </c>
      <c r="M72" t="s">
        <v>72</v>
      </c>
      <c r="N72" t="s">
        <v>73</v>
      </c>
      <c r="O72" t="s">
        <v>74</v>
      </c>
      <c r="P72" t="s">
        <v>75</v>
      </c>
      <c r="Q72">
        <v>3004</v>
      </c>
      <c r="R72" t="s">
        <v>76</v>
      </c>
      <c r="S72" t="s">
        <v>77</v>
      </c>
      <c r="T72" t="s">
        <v>78</v>
      </c>
      <c r="U72" t="s">
        <v>28</v>
      </c>
    </row>
    <row r="73" spans="1:21" x14ac:dyDescent="0.3">
      <c r="A73">
        <v>10220</v>
      </c>
      <c r="B73" s="5">
        <v>20</v>
      </c>
      <c r="C73" s="4">
        <v>52.82</v>
      </c>
      <c r="D73">
        <v>6</v>
      </c>
      <c r="E73" s="9">
        <v>1056.4000000000001</v>
      </c>
      <c r="F73" s="1">
        <v>44907</v>
      </c>
      <c r="G73" s="5">
        <f ca="1">DATEDIF(F73, TODAY(), "D")</f>
        <v>482</v>
      </c>
      <c r="H73" t="s">
        <v>19</v>
      </c>
      <c r="I73" t="s">
        <v>564</v>
      </c>
      <c r="J73" s="4">
        <v>62</v>
      </c>
      <c r="K73" s="4">
        <f>Table1[[#This Row],[PRICEEACH]]-Table1[[#This Row],[MSRP]]</f>
        <v>-9.18</v>
      </c>
      <c r="L73" t="s">
        <v>612</v>
      </c>
      <c r="M73" t="s">
        <v>440</v>
      </c>
      <c r="N73" t="s">
        <v>441</v>
      </c>
      <c r="O73" t="s">
        <v>442</v>
      </c>
      <c r="P73" t="s">
        <v>443</v>
      </c>
      <c r="Q73">
        <v>2</v>
      </c>
      <c r="R73" t="s">
        <v>444</v>
      </c>
      <c r="S73" t="s">
        <v>445</v>
      </c>
      <c r="T73" t="s">
        <v>446</v>
      </c>
      <c r="U73" t="s">
        <v>28</v>
      </c>
    </row>
    <row r="74" spans="1:21" x14ac:dyDescent="0.3">
      <c r="A74">
        <v>10214</v>
      </c>
      <c r="B74" s="5">
        <v>20</v>
      </c>
      <c r="C74" s="4">
        <v>34.19</v>
      </c>
      <c r="D74">
        <v>3</v>
      </c>
      <c r="E74" s="9">
        <v>683.8</v>
      </c>
      <c r="F74" s="1">
        <v>44891</v>
      </c>
      <c r="G74" s="5">
        <f ca="1">DATEDIF(F74, TODAY(), "D")</f>
        <v>498</v>
      </c>
      <c r="H74" t="s">
        <v>19</v>
      </c>
      <c r="I74" t="s">
        <v>509</v>
      </c>
      <c r="J74" s="4">
        <v>33</v>
      </c>
      <c r="K74" s="4">
        <f>Table1[[#This Row],[PRICEEACH]]-Table1[[#This Row],[MSRP]]</f>
        <v>1.1899999999999977</v>
      </c>
      <c r="L74" t="s">
        <v>584</v>
      </c>
      <c r="M74" t="s">
        <v>165</v>
      </c>
      <c r="N74" t="s">
        <v>166</v>
      </c>
      <c r="O74" t="s">
        <v>167</v>
      </c>
      <c r="P74" t="s">
        <v>151</v>
      </c>
      <c r="Q74">
        <v>28023</v>
      </c>
      <c r="R74" t="s">
        <v>152</v>
      </c>
      <c r="S74" t="s">
        <v>168</v>
      </c>
      <c r="T74" t="s">
        <v>169</v>
      </c>
      <c r="U74" t="s">
        <v>28</v>
      </c>
    </row>
    <row r="75" spans="1:21" x14ac:dyDescent="0.3">
      <c r="A75">
        <v>10212</v>
      </c>
      <c r="B75" s="5">
        <v>20</v>
      </c>
      <c r="C75" s="4">
        <v>66.989999999999995</v>
      </c>
      <c r="D75">
        <v>14</v>
      </c>
      <c r="E75" s="9">
        <v>1339.8</v>
      </c>
      <c r="F75" s="1">
        <v>44881</v>
      </c>
      <c r="G75" s="5">
        <f ca="1">DATEDIF(F75, TODAY(), "D")</f>
        <v>508</v>
      </c>
      <c r="H75" t="s">
        <v>19</v>
      </c>
      <c r="I75" t="s">
        <v>155</v>
      </c>
      <c r="J75" s="4">
        <v>77</v>
      </c>
      <c r="K75" s="4">
        <f>Table1[[#This Row],[PRICEEACH]]-Table1[[#This Row],[MSRP]]</f>
        <v>-10.010000000000005</v>
      </c>
      <c r="L75" t="s">
        <v>544</v>
      </c>
      <c r="M75" t="s">
        <v>148</v>
      </c>
      <c r="N75" t="s">
        <v>149</v>
      </c>
      <c r="O75" t="s">
        <v>150</v>
      </c>
      <c r="P75" t="s">
        <v>151</v>
      </c>
      <c r="Q75">
        <v>28034</v>
      </c>
      <c r="R75" t="s">
        <v>152</v>
      </c>
      <c r="S75" t="s">
        <v>153</v>
      </c>
      <c r="T75" t="s">
        <v>154</v>
      </c>
      <c r="U75" t="s">
        <v>28</v>
      </c>
    </row>
    <row r="76" spans="1:21" x14ac:dyDescent="0.3">
      <c r="A76">
        <v>10107</v>
      </c>
      <c r="B76" s="5">
        <v>20</v>
      </c>
      <c r="C76" s="4">
        <v>155.72</v>
      </c>
      <c r="D76">
        <v>12</v>
      </c>
      <c r="E76" s="9">
        <v>3114.4</v>
      </c>
      <c r="F76" s="1">
        <v>44867</v>
      </c>
      <c r="G76" s="5">
        <f ca="1">DATEDIF(F76, TODAY(), "D")</f>
        <v>522</v>
      </c>
      <c r="H76" t="s">
        <v>19</v>
      </c>
      <c r="I76" t="s">
        <v>155</v>
      </c>
      <c r="J76" s="4">
        <v>173</v>
      </c>
      <c r="K76" s="4">
        <f>Table1[[#This Row],[PRICEEACH]]-Table1[[#This Row],[MSRP]]</f>
        <v>-17.28</v>
      </c>
      <c r="L76" t="s">
        <v>477</v>
      </c>
      <c r="M76" t="s">
        <v>190</v>
      </c>
      <c r="N76" t="s">
        <v>191</v>
      </c>
      <c r="O76" t="s">
        <v>192</v>
      </c>
      <c r="P76" t="s">
        <v>193</v>
      </c>
      <c r="Q76">
        <v>69004</v>
      </c>
      <c r="R76" t="s">
        <v>33</v>
      </c>
      <c r="S76" t="s">
        <v>194</v>
      </c>
      <c r="T76" t="s">
        <v>195</v>
      </c>
      <c r="U76" t="s">
        <v>42</v>
      </c>
    </row>
    <row r="77" spans="1:21" x14ac:dyDescent="0.3">
      <c r="A77">
        <v>10208</v>
      </c>
      <c r="B77" s="5">
        <v>20</v>
      </c>
      <c r="C77" s="4">
        <v>89.4</v>
      </c>
      <c r="D77">
        <v>2</v>
      </c>
      <c r="E77" s="9">
        <v>1788</v>
      </c>
      <c r="F77" s="1">
        <v>44867</v>
      </c>
      <c r="G77" s="5">
        <f ca="1">DATEDIF(F77, TODAY(), "D")</f>
        <v>522</v>
      </c>
      <c r="H77" t="s">
        <v>19</v>
      </c>
      <c r="I77" t="s">
        <v>509</v>
      </c>
      <c r="J77" s="4">
        <v>88</v>
      </c>
      <c r="K77" s="4">
        <f>Table1[[#This Row],[PRICEEACH]]-Table1[[#This Row],[MSRP]]</f>
        <v>1.4000000000000057</v>
      </c>
      <c r="L77" t="s">
        <v>595</v>
      </c>
      <c r="M77" t="s">
        <v>190</v>
      </c>
      <c r="N77" t="s">
        <v>191</v>
      </c>
      <c r="O77" t="s">
        <v>192</v>
      </c>
      <c r="P77" t="s">
        <v>193</v>
      </c>
      <c r="Q77">
        <v>69004</v>
      </c>
      <c r="R77" t="s">
        <v>33</v>
      </c>
      <c r="S77" t="s">
        <v>194</v>
      </c>
      <c r="T77" t="s">
        <v>195</v>
      </c>
      <c r="U77" t="s">
        <v>28</v>
      </c>
    </row>
    <row r="78" spans="1:21" x14ac:dyDescent="0.3">
      <c r="A78">
        <v>10107</v>
      </c>
      <c r="B78" s="5">
        <v>20</v>
      </c>
      <c r="C78" s="4">
        <v>196.52</v>
      </c>
      <c r="D78">
        <v>8</v>
      </c>
      <c r="E78" s="9">
        <v>3930.4</v>
      </c>
      <c r="F78" s="1">
        <v>44836</v>
      </c>
      <c r="G78" s="5">
        <f ca="1">DATEDIF(F78, TODAY(), "D")</f>
        <v>553</v>
      </c>
      <c r="H78" t="s">
        <v>19</v>
      </c>
      <c r="I78" t="s">
        <v>155</v>
      </c>
      <c r="J78" s="4">
        <v>194</v>
      </c>
      <c r="K78" s="4">
        <f>Table1[[#This Row],[PRICEEACH]]-Table1[[#This Row],[MSRP]]</f>
        <v>2.5200000000000102</v>
      </c>
      <c r="L78" t="s">
        <v>386</v>
      </c>
      <c r="M78" t="s">
        <v>148</v>
      </c>
      <c r="N78" t="s">
        <v>149</v>
      </c>
      <c r="O78" t="s">
        <v>150</v>
      </c>
      <c r="P78" t="s">
        <v>151</v>
      </c>
      <c r="Q78">
        <v>28034</v>
      </c>
      <c r="R78" t="s">
        <v>152</v>
      </c>
      <c r="S78" t="s">
        <v>153</v>
      </c>
      <c r="T78" t="s">
        <v>154</v>
      </c>
      <c r="U78" t="s">
        <v>42</v>
      </c>
    </row>
    <row r="79" spans="1:21" x14ac:dyDescent="0.3">
      <c r="A79">
        <v>10107</v>
      </c>
      <c r="B79" s="5">
        <v>20</v>
      </c>
      <c r="C79" s="4">
        <v>112.74</v>
      </c>
      <c r="D79">
        <v>6</v>
      </c>
      <c r="E79" s="9">
        <v>2254.8000000000002</v>
      </c>
      <c r="F79" s="1">
        <v>44836</v>
      </c>
      <c r="G79" s="5">
        <f ca="1">DATEDIF(F79, TODAY(), "D")</f>
        <v>553</v>
      </c>
      <c r="H79" t="s">
        <v>19</v>
      </c>
      <c r="I79" t="s">
        <v>155</v>
      </c>
      <c r="J79" s="4">
        <v>117</v>
      </c>
      <c r="K79" s="4">
        <f>Table1[[#This Row],[PRICEEACH]]-Table1[[#This Row],[MSRP]]</f>
        <v>-4.2600000000000051</v>
      </c>
      <c r="L79" t="s">
        <v>473</v>
      </c>
      <c r="M79" t="s">
        <v>148</v>
      </c>
      <c r="N79" t="s">
        <v>149</v>
      </c>
      <c r="O79" t="s">
        <v>150</v>
      </c>
      <c r="P79" t="s">
        <v>151</v>
      </c>
      <c r="Q79">
        <v>28034</v>
      </c>
      <c r="R79" t="s">
        <v>152</v>
      </c>
      <c r="S79" t="s">
        <v>153</v>
      </c>
      <c r="T79" t="s">
        <v>154</v>
      </c>
      <c r="U79" t="s">
        <v>28</v>
      </c>
    </row>
    <row r="80" spans="1:21" x14ac:dyDescent="0.3">
      <c r="A80">
        <v>10204</v>
      </c>
      <c r="B80" s="5">
        <v>20</v>
      </c>
      <c r="C80" s="4">
        <v>62.47</v>
      </c>
      <c r="D80">
        <v>10</v>
      </c>
      <c r="E80" s="9">
        <v>1249.4000000000001</v>
      </c>
      <c r="F80" s="1">
        <v>44836</v>
      </c>
      <c r="G80" s="5">
        <f ca="1">DATEDIF(F80, TODAY(), "D")</f>
        <v>553</v>
      </c>
      <c r="H80" t="s">
        <v>19</v>
      </c>
      <c r="I80" t="s">
        <v>155</v>
      </c>
      <c r="J80" s="4">
        <v>73</v>
      </c>
      <c r="K80" s="4">
        <f>Table1[[#This Row],[PRICEEACH]]-Table1[[#This Row],[MSRP]]</f>
        <v>-10.530000000000001</v>
      </c>
      <c r="L80" t="s">
        <v>579</v>
      </c>
      <c r="M80" t="s">
        <v>437</v>
      </c>
      <c r="N80">
        <v>2125557413</v>
      </c>
      <c r="O80" t="s">
        <v>438</v>
      </c>
      <c r="P80" t="s">
        <v>24</v>
      </c>
      <c r="Q80">
        <v>10022</v>
      </c>
      <c r="R80" t="s">
        <v>25</v>
      </c>
      <c r="S80" t="s">
        <v>46</v>
      </c>
      <c r="T80" t="s">
        <v>439</v>
      </c>
      <c r="U80" t="s">
        <v>28</v>
      </c>
    </row>
    <row r="81" spans="1:21" x14ac:dyDescent="0.3">
      <c r="A81">
        <v>10193</v>
      </c>
      <c r="B81" s="5">
        <v>20</v>
      </c>
      <c r="C81" s="4">
        <v>50.62</v>
      </c>
      <c r="D81">
        <v>9</v>
      </c>
      <c r="E81" s="9">
        <v>1012.4</v>
      </c>
      <c r="F81" s="1">
        <v>44825</v>
      </c>
      <c r="G81" s="5">
        <f ca="1">DATEDIF(F81, TODAY(), "D")</f>
        <v>564</v>
      </c>
      <c r="H81" t="s">
        <v>19</v>
      </c>
      <c r="I81" t="s">
        <v>509</v>
      </c>
      <c r="J81" s="4">
        <v>44</v>
      </c>
      <c r="K81" s="4">
        <f>Table1[[#This Row],[PRICEEACH]]-Table1[[#This Row],[MSRP]]</f>
        <v>6.6199999999999974</v>
      </c>
      <c r="L81" t="s">
        <v>587</v>
      </c>
      <c r="M81" t="s">
        <v>517</v>
      </c>
      <c r="N81" t="s">
        <v>518</v>
      </c>
      <c r="O81" t="s">
        <v>519</v>
      </c>
      <c r="P81" t="s">
        <v>520</v>
      </c>
      <c r="Q81">
        <v>3150</v>
      </c>
      <c r="R81" t="s">
        <v>76</v>
      </c>
      <c r="S81" t="s">
        <v>521</v>
      </c>
      <c r="T81" t="s">
        <v>522</v>
      </c>
      <c r="U81" t="s">
        <v>28</v>
      </c>
    </row>
    <row r="82" spans="1:21" x14ac:dyDescent="0.3">
      <c r="A82">
        <v>10193</v>
      </c>
      <c r="B82" s="5">
        <v>20</v>
      </c>
      <c r="C82" s="4">
        <v>113.95</v>
      </c>
      <c r="D82">
        <v>4</v>
      </c>
      <c r="E82" s="9">
        <v>2279</v>
      </c>
      <c r="F82" s="1">
        <v>44825</v>
      </c>
      <c r="G82" s="5">
        <f ca="1">DATEDIF(F82, TODAY(), "D")</f>
        <v>564</v>
      </c>
      <c r="H82" t="s">
        <v>19</v>
      </c>
      <c r="I82" t="s">
        <v>509</v>
      </c>
      <c r="J82" s="4">
        <v>97</v>
      </c>
      <c r="K82" s="4">
        <f>Table1[[#This Row],[PRICEEACH]]-Table1[[#This Row],[MSRP]]</f>
        <v>16.950000000000003</v>
      </c>
      <c r="L82" t="s">
        <v>605</v>
      </c>
      <c r="M82" t="s">
        <v>517</v>
      </c>
      <c r="N82" t="s">
        <v>518</v>
      </c>
      <c r="O82" t="s">
        <v>519</v>
      </c>
      <c r="P82" t="s">
        <v>520</v>
      </c>
      <c r="Q82">
        <v>3150</v>
      </c>
      <c r="R82" t="s">
        <v>76</v>
      </c>
      <c r="S82" t="s">
        <v>521</v>
      </c>
      <c r="T82" t="s">
        <v>522</v>
      </c>
      <c r="U82" t="s">
        <v>28</v>
      </c>
    </row>
    <row r="83" spans="1:21" x14ac:dyDescent="0.3">
      <c r="A83">
        <v>10185</v>
      </c>
      <c r="B83" s="5">
        <v>20</v>
      </c>
      <c r="C83" s="4">
        <v>48.62</v>
      </c>
      <c r="D83">
        <v>15</v>
      </c>
      <c r="E83" s="9">
        <v>972.4</v>
      </c>
      <c r="F83" s="1">
        <v>44818</v>
      </c>
      <c r="G83" s="5">
        <f ca="1">DATEDIF(F83, TODAY(), "D")</f>
        <v>571</v>
      </c>
      <c r="H83" t="s">
        <v>19</v>
      </c>
      <c r="I83" t="s">
        <v>564</v>
      </c>
      <c r="J83" s="4">
        <v>58</v>
      </c>
      <c r="K83" s="4">
        <f>Table1[[#This Row],[PRICEEACH]]-Table1[[#This Row],[MSRP]]</f>
        <v>-9.3800000000000026</v>
      </c>
      <c r="L83" t="s">
        <v>618</v>
      </c>
      <c r="M83" t="s">
        <v>303</v>
      </c>
      <c r="N83">
        <v>5085559555</v>
      </c>
      <c r="O83" t="s">
        <v>304</v>
      </c>
      <c r="P83" t="s">
        <v>136</v>
      </c>
      <c r="Q83">
        <v>50553</v>
      </c>
      <c r="R83" t="s">
        <v>25</v>
      </c>
      <c r="S83" t="s">
        <v>305</v>
      </c>
      <c r="T83" t="s">
        <v>306</v>
      </c>
      <c r="U83" t="s">
        <v>28</v>
      </c>
    </row>
    <row r="84" spans="1:21" x14ac:dyDescent="0.3">
      <c r="A84">
        <v>10107</v>
      </c>
      <c r="B84" s="5">
        <v>20</v>
      </c>
      <c r="C84" s="4">
        <v>81.400000000000006</v>
      </c>
      <c r="D84">
        <v>15</v>
      </c>
      <c r="E84" s="9">
        <v>1628</v>
      </c>
      <c r="F84" s="1">
        <v>44816</v>
      </c>
      <c r="G84" s="5">
        <f ca="1">DATEDIF(F84, TODAY(), "D")</f>
        <v>573</v>
      </c>
      <c r="H84" t="s">
        <v>19</v>
      </c>
      <c r="I84" t="s">
        <v>155</v>
      </c>
      <c r="J84" s="4">
        <v>79</v>
      </c>
      <c r="K84" s="4">
        <f>Table1[[#This Row],[PRICEEACH]]-Table1[[#This Row],[MSRP]]</f>
        <v>2.4000000000000057</v>
      </c>
      <c r="L84" t="s">
        <v>478</v>
      </c>
      <c r="M84" t="s">
        <v>59</v>
      </c>
      <c r="N84" t="s">
        <v>60</v>
      </c>
      <c r="O84" t="s">
        <v>61</v>
      </c>
      <c r="P84" t="s">
        <v>62</v>
      </c>
      <c r="Q84" t="s">
        <v>63</v>
      </c>
      <c r="R84" t="s">
        <v>64</v>
      </c>
      <c r="S84" t="s">
        <v>65</v>
      </c>
      <c r="T84" t="s">
        <v>66</v>
      </c>
      <c r="U84" t="s">
        <v>28</v>
      </c>
    </row>
    <row r="85" spans="1:21" x14ac:dyDescent="0.3">
      <c r="A85">
        <v>10182</v>
      </c>
      <c r="B85" s="5">
        <v>20</v>
      </c>
      <c r="C85" s="4">
        <v>110.6</v>
      </c>
      <c r="D85">
        <v>7</v>
      </c>
      <c r="E85" s="9">
        <v>2212</v>
      </c>
      <c r="F85" s="1">
        <v>44816</v>
      </c>
      <c r="G85" s="5">
        <f ca="1">DATEDIF(F85, TODAY(), "D")</f>
        <v>573</v>
      </c>
      <c r="H85" t="s">
        <v>19</v>
      </c>
      <c r="I85" t="s">
        <v>509</v>
      </c>
      <c r="J85" s="4">
        <v>127</v>
      </c>
      <c r="K85" s="4">
        <f>Table1[[#This Row],[PRICEEACH]]-Table1[[#This Row],[MSRP]]</f>
        <v>-16.400000000000006</v>
      </c>
      <c r="L85" t="s">
        <v>549</v>
      </c>
      <c r="M85" t="s">
        <v>243</v>
      </c>
      <c r="N85">
        <v>4155551450</v>
      </c>
      <c r="O85" t="s">
        <v>244</v>
      </c>
      <c r="P85" t="s">
        <v>245</v>
      </c>
      <c r="Q85">
        <v>97562</v>
      </c>
      <c r="R85" t="s">
        <v>25</v>
      </c>
      <c r="S85" t="s">
        <v>246</v>
      </c>
      <c r="T85" t="s">
        <v>247</v>
      </c>
      <c r="U85" t="s">
        <v>28</v>
      </c>
    </row>
    <row r="86" spans="1:21" x14ac:dyDescent="0.3">
      <c r="A86">
        <v>10182</v>
      </c>
      <c r="B86" s="5">
        <v>20</v>
      </c>
      <c r="C86" s="4">
        <v>119.79</v>
      </c>
      <c r="D86">
        <v>13</v>
      </c>
      <c r="E86" s="9">
        <v>2395.8000000000002</v>
      </c>
      <c r="F86" s="1">
        <v>44816</v>
      </c>
      <c r="G86" s="5">
        <f ca="1">DATEDIF(F86, TODAY(), "D")</f>
        <v>573</v>
      </c>
      <c r="H86" t="s">
        <v>19</v>
      </c>
      <c r="I86" t="s">
        <v>155</v>
      </c>
      <c r="J86" s="4">
        <v>117</v>
      </c>
      <c r="K86" s="4">
        <f>Table1[[#This Row],[PRICEEACH]]-Table1[[#This Row],[MSRP]]</f>
        <v>2.7900000000000063</v>
      </c>
      <c r="L86" t="s">
        <v>593</v>
      </c>
      <c r="M86" t="s">
        <v>243</v>
      </c>
      <c r="N86">
        <v>4155551450</v>
      </c>
      <c r="O86" t="s">
        <v>244</v>
      </c>
      <c r="P86" t="s">
        <v>245</v>
      </c>
      <c r="Q86">
        <v>97562</v>
      </c>
      <c r="R86" t="s">
        <v>25</v>
      </c>
      <c r="S86" t="s">
        <v>246</v>
      </c>
      <c r="T86" t="s">
        <v>247</v>
      </c>
      <c r="U86" t="s">
        <v>28</v>
      </c>
    </row>
    <row r="87" spans="1:21" x14ac:dyDescent="0.3">
      <c r="A87">
        <v>10176</v>
      </c>
      <c r="B87" s="5">
        <v>20</v>
      </c>
      <c r="C87" s="4">
        <v>183.38</v>
      </c>
      <c r="D87">
        <v>10</v>
      </c>
      <c r="E87" s="9">
        <v>3667.6</v>
      </c>
      <c r="F87" s="1">
        <v>44810</v>
      </c>
      <c r="G87" s="5">
        <f ca="1">DATEDIF(F87, TODAY(), "D")</f>
        <v>579</v>
      </c>
      <c r="H87" t="s">
        <v>19</v>
      </c>
      <c r="I87" t="s">
        <v>155</v>
      </c>
      <c r="J87" s="4">
        <v>163</v>
      </c>
      <c r="K87" s="4">
        <f>Table1[[#This Row],[PRICEEACH]]-Table1[[#This Row],[MSRP]]</f>
        <v>20.379999999999995</v>
      </c>
      <c r="L87" t="s">
        <v>546</v>
      </c>
      <c r="M87" t="s">
        <v>414</v>
      </c>
      <c r="N87" t="s">
        <v>415</v>
      </c>
      <c r="O87" t="s">
        <v>416</v>
      </c>
      <c r="P87" t="s">
        <v>417</v>
      </c>
      <c r="Q87">
        <v>42100</v>
      </c>
      <c r="R87" t="s">
        <v>229</v>
      </c>
      <c r="S87" t="s">
        <v>418</v>
      </c>
      <c r="T87" t="s">
        <v>419</v>
      </c>
      <c r="U87" t="s">
        <v>42</v>
      </c>
    </row>
    <row r="88" spans="1:21" x14ac:dyDescent="0.3">
      <c r="A88">
        <v>10170</v>
      </c>
      <c r="B88" s="5">
        <v>20</v>
      </c>
      <c r="C88" s="4">
        <v>63.14</v>
      </c>
      <c r="D88">
        <v>2</v>
      </c>
      <c r="E88" s="9">
        <v>1262.8</v>
      </c>
      <c r="F88" s="1">
        <v>44808</v>
      </c>
      <c r="G88" s="5">
        <f ca="1">DATEDIF(F88, TODAY(), "D")</f>
        <v>581</v>
      </c>
      <c r="H88" t="s">
        <v>19</v>
      </c>
      <c r="I88" t="s">
        <v>155</v>
      </c>
      <c r="J88" s="4">
        <v>77</v>
      </c>
      <c r="K88" s="4">
        <f>Table1[[#This Row],[PRICEEACH]]-Table1[[#This Row],[MSRP]]</f>
        <v>-13.86</v>
      </c>
      <c r="L88" t="s">
        <v>544</v>
      </c>
      <c r="M88" t="s">
        <v>372</v>
      </c>
      <c r="N88" t="s">
        <v>373</v>
      </c>
      <c r="O88" t="s">
        <v>374</v>
      </c>
      <c r="P88" t="s">
        <v>375</v>
      </c>
      <c r="Q88">
        <v>8010</v>
      </c>
      <c r="R88" t="s">
        <v>124</v>
      </c>
      <c r="S88" t="s">
        <v>376</v>
      </c>
      <c r="T88" t="s">
        <v>377</v>
      </c>
      <c r="U88" t="s">
        <v>28</v>
      </c>
    </row>
    <row r="89" spans="1:21" x14ac:dyDescent="0.3">
      <c r="A89">
        <v>10107</v>
      </c>
      <c r="B89" s="5">
        <v>20</v>
      </c>
      <c r="C89" s="4">
        <v>209.15</v>
      </c>
      <c r="D89">
        <v>3</v>
      </c>
      <c r="E89" s="9">
        <v>4183</v>
      </c>
      <c r="F89" s="1">
        <v>44801</v>
      </c>
      <c r="G89" s="5">
        <f ca="1">DATEDIF(F89, TODAY(), "D")</f>
        <v>588</v>
      </c>
      <c r="H89" t="s">
        <v>19</v>
      </c>
      <c r="I89" t="s">
        <v>20</v>
      </c>
      <c r="J89" s="4">
        <v>193</v>
      </c>
      <c r="K89" s="4">
        <f>Table1[[#This Row],[PRICEEACH]]-Table1[[#This Row],[MSRP]]</f>
        <v>16.150000000000006</v>
      </c>
      <c r="L89" t="s">
        <v>288</v>
      </c>
      <c r="M89" t="s">
        <v>48</v>
      </c>
      <c r="N89">
        <v>6505556809</v>
      </c>
      <c r="O89" t="s">
        <v>49</v>
      </c>
      <c r="P89" t="s">
        <v>50</v>
      </c>
      <c r="Q89">
        <v>94217</v>
      </c>
      <c r="R89" t="s">
        <v>25</v>
      </c>
      <c r="S89" t="s">
        <v>51</v>
      </c>
      <c r="T89" t="s">
        <v>52</v>
      </c>
      <c r="U89" t="s">
        <v>42</v>
      </c>
    </row>
    <row r="90" spans="1:21" hidden="1" x14ac:dyDescent="0.3">
      <c r="A90">
        <v>10167</v>
      </c>
      <c r="B90" s="5">
        <v>20</v>
      </c>
      <c r="C90" s="4">
        <v>79.66</v>
      </c>
      <c r="D90">
        <v>11</v>
      </c>
      <c r="E90" s="9">
        <v>1593.2</v>
      </c>
      <c r="F90" s="1">
        <v>44796</v>
      </c>
      <c r="G90" s="5">
        <f ca="1">DATEDIF(F90, TODAY(), "D")</f>
        <v>593</v>
      </c>
      <c r="H90" t="s">
        <v>307</v>
      </c>
      <c r="I90" t="s">
        <v>509</v>
      </c>
      <c r="J90" s="4">
        <v>88</v>
      </c>
      <c r="K90" s="4">
        <f>Table1[[#This Row],[PRICEEACH]]-Table1[[#This Row],[MSRP]]</f>
        <v>-8.3400000000000034</v>
      </c>
      <c r="L90" t="s">
        <v>595</v>
      </c>
      <c r="M90" t="s">
        <v>232</v>
      </c>
      <c r="N90" t="s">
        <v>233</v>
      </c>
      <c r="O90" t="s">
        <v>234</v>
      </c>
      <c r="P90" t="s">
        <v>235</v>
      </c>
      <c r="Q90" t="s">
        <v>236</v>
      </c>
      <c r="R90" t="s">
        <v>162</v>
      </c>
      <c r="S90" t="s">
        <v>237</v>
      </c>
      <c r="T90" t="s">
        <v>178</v>
      </c>
      <c r="U90" t="s">
        <v>28</v>
      </c>
    </row>
    <row r="91" spans="1:21" x14ac:dyDescent="0.3">
      <c r="A91">
        <v>10161</v>
      </c>
      <c r="B91" s="5">
        <v>20</v>
      </c>
      <c r="C91" s="4">
        <v>107.23</v>
      </c>
      <c r="D91">
        <v>3</v>
      </c>
      <c r="E91" s="9">
        <v>2144.6</v>
      </c>
      <c r="F91" s="1">
        <v>44790</v>
      </c>
      <c r="G91" s="5">
        <f ca="1">DATEDIF(F91, TODAY(), "D")</f>
        <v>599</v>
      </c>
      <c r="H91" t="s">
        <v>19</v>
      </c>
      <c r="I91" t="s">
        <v>155</v>
      </c>
      <c r="J91" s="4">
        <v>90</v>
      </c>
      <c r="K91" s="4">
        <f>Table1[[#This Row],[PRICEEACH]]-Table1[[#This Row],[MSRP]]</f>
        <v>17.230000000000004</v>
      </c>
      <c r="L91" t="s">
        <v>590</v>
      </c>
      <c r="M91" t="s">
        <v>459</v>
      </c>
      <c r="N91" t="s">
        <v>460</v>
      </c>
      <c r="O91" t="s">
        <v>461</v>
      </c>
      <c r="P91" t="s">
        <v>462</v>
      </c>
      <c r="Q91">
        <v>8200</v>
      </c>
      <c r="R91" t="s">
        <v>294</v>
      </c>
      <c r="S91" t="s">
        <v>463</v>
      </c>
      <c r="T91" t="s">
        <v>464</v>
      </c>
      <c r="U91" t="s">
        <v>28</v>
      </c>
    </row>
    <row r="92" spans="1:21" x14ac:dyDescent="0.3">
      <c r="A92">
        <v>10161</v>
      </c>
      <c r="B92" s="5">
        <v>20</v>
      </c>
      <c r="C92" s="4">
        <v>77.05</v>
      </c>
      <c r="D92">
        <v>4</v>
      </c>
      <c r="E92" s="9">
        <v>1541</v>
      </c>
      <c r="F92" s="1">
        <v>44790</v>
      </c>
      <c r="G92" s="5">
        <f ca="1">DATEDIF(F92, TODAY(), "D")</f>
        <v>599</v>
      </c>
      <c r="H92" t="s">
        <v>19</v>
      </c>
      <c r="I92" t="s">
        <v>155</v>
      </c>
      <c r="J92" s="4">
        <v>85</v>
      </c>
      <c r="K92" s="4">
        <f>Table1[[#This Row],[PRICEEACH]]-Table1[[#This Row],[MSRP]]</f>
        <v>-7.9500000000000028</v>
      </c>
      <c r="L92" t="s">
        <v>596</v>
      </c>
      <c r="M92" t="s">
        <v>459</v>
      </c>
      <c r="N92" t="s">
        <v>460</v>
      </c>
      <c r="O92" t="s">
        <v>461</v>
      </c>
      <c r="P92" t="s">
        <v>462</v>
      </c>
      <c r="Q92">
        <v>8200</v>
      </c>
      <c r="R92" t="s">
        <v>294</v>
      </c>
      <c r="S92" t="s">
        <v>463</v>
      </c>
      <c r="T92" t="s">
        <v>464</v>
      </c>
      <c r="U92" t="s">
        <v>28</v>
      </c>
    </row>
    <row r="93" spans="1:21" x14ac:dyDescent="0.3">
      <c r="A93">
        <v>10156</v>
      </c>
      <c r="B93" s="5">
        <v>20</v>
      </c>
      <c r="C93" s="4">
        <v>41.02</v>
      </c>
      <c r="D93">
        <v>1</v>
      </c>
      <c r="E93" s="9">
        <v>820.4</v>
      </c>
      <c r="F93" s="1">
        <v>44781</v>
      </c>
      <c r="G93" s="5">
        <f ca="1">DATEDIF(F93, TODAY(), "D")</f>
        <v>608</v>
      </c>
      <c r="H93" t="s">
        <v>19</v>
      </c>
      <c r="I93" t="s">
        <v>509</v>
      </c>
      <c r="J93" s="4">
        <v>43</v>
      </c>
      <c r="K93" s="4">
        <f>Table1[[#This Row],[PRICEEACH]]-Table1[[#This Row],[MSRP]]</f>
        <v>-1.9799999999999969</v>
      </c>
      <c r="L93" t="s">
        <v>616</v>
      </c>
      <c r="M93" t="s">
        <v>148</v>
      </c>
      <c r="N93" t="s">
        <v>149</v>
      </c>
      <c r="O93" t="s">
        <v>150</v>
      </c>
      <c r="P93" t="s">
        <v>151</v>
      </c>
      <c r="Q93">
        <v>28034</v>
      </c>
      <c r="R93" t="s">
        <v>152</v>
      </c>
      <c r="S93" t="s">
        <v>153</v>
      </c>
      <c r="T93" t="s">
        <v>154</v>
      </c>
      <c r="U93" t="s">
        <v>28</v>
      </c>
    </row>
    <row r="94" spans="1:21" x14ac:dyDescent="0.3">
      <c r="A94">
        <v>10155</v>
      </c>
      <c r="B94" s="5">
        <v>20</v>
      </c>
      <c r="C94" s="4">
        <v>117.67</v>
      </c>
      <c r="D94">
        <v>2</v>
      </c>
      <c r="E94" s="9">
        <v>2353.4</v>
      </c>
      <c r="F94" s="1">
        <v>44779</v>
      </c>
      <c r="G94" s="5">
        <f ca="1">DATEDIF(F94, TODAY(), "D")</f>
        <v>610</v>
      </c>
      <c r="H94" t="s">
        <v>19</v>
      </c>
      <c r="I94" t="s">
        <v>525</v>
      </c>
      <c r="J94" s="4">
        <v>99</v>
      </c>
      <c r="K94" s="4">
        <f>Table1[[#This Row],[PRICEEACH]]-Table1[[#This Row],[MSRP]]</f>
        <v>18.670000000000002</v>
      </c>
      <c r="L94" t="s">
        <v>624</v>
      </c>
      <c r="M94" t="s">
        <v>103</v>
      </c>
      <c r="N94" t="s">
        <v>104</v>
      </c>
      <c r="O94" t="s">
        <v>105</v>
      </c>
      <c r="P94" t="s">
        <v>106</v>
      </c>
      <c r="Q94">
        <v>21240</v>
      </c>
      <c r="R94" t="s">
        <v>107</v>
      </c>
      <c r="S94" t="s">
        <v>108</v>
      </c>
      <c r="T94" t="s">
        <v>109</v>
      </c>
      <c r="U94" t="s">
        <v>28</v>
      </c>
    </row>
    <row r="95" spans="1:21" x14ac:dyDescent="0.3">
      <c r="A95">
        <v>10107</v>
      </c>
      <c r="B95" s="5">
        <v>20</v>
      </c>
      <c r="C95" s="4">
        <v>245.2</v>
      </c>
      <c r="D95">
        <v>11</v>
      </c>
      <c r="E95" s="9">
        <v>4904</v>
      </c>
      <c r="F95" s="1">
        <v>44770</v>
      </c>
      <c r="G95" s="5">
        <f ca="1">DATEDIF(F95, TODAY(), "D")</f>
        <v>619</v>
      </c>
      <c r="H95" t="s">
        <v>19</v>
      </c>
      <c r="I95" t="s">
        <v>155</v>
      </c>
      <c r="J95" s="4">
        <v>207</v>
      </c>
      <c r="K95" s="4">
        <f>Table1[[#This Row],[PRICEEACH]]-Table1[[#This Row],[MSRP]]</f>
        <v>38.199999999999989</v>
      </c>
      <c r="L95" t="s">
        <v>436</v>
      </c>
      <c r="M95" t="s">
        <v>148</v>
      </c>
      <c r="N95" t="s">
        <v>149</v>
      </c>
      <c r="O95" t="s">
        <v>150</v>
      </c>
      <c r="P95" t="s">
        <v>151</v>
      </c>
      <c r="Q95">
        <v>28034</v>
      </c>
      <c r="R95" t="s">
        <v>152</v>
      </c>
      <c r="S95" t="s">
        <v>153</v>
      </c>
      <c r="T95" t="s">
        <v>154</v>
      </c>
      <c r="U95" t="s">
        <v>42</v>
      </c>
    </row>
    <row r="96" spans="1:21" x14ac:dyDescent="0.3">
      <c r="A96">
        <v>10153</v>
      </c>
      <c r="B96" s="5">
        <v>20</v>
      </c>
      <c r="C96" s="4">
        <v>110.23</v>
      </c>
      <c r="D96">
        <v>3</v>
      </c>
      <c r="E96" s="9">
        <v>2204.6</v>
      </c>
      <c r="F96" s="1">
        <v>44770</v>
      </c>
      <c r="G96" s="5">
        <f ca="1">DATEDIF(F96, TODAY(), "D")</f>
        <v>619</v>
      </c>
      <c r="H96" t="s">
        <v>19</v>
      </c>
      <c r="I96" t="s">
        <v>557</v>
      </c>
      <c r="J96" s="4">
        <v>99</v>
      </c>
      <c r="K96" s="4">
        <f>Table1[[#This Row],[PRICEEACH]]-Table1[[#This Row],[MSRP]]</f>
        <v>11.230000000000004</v>
      </c>
      <c r="L96" t="s">
        <v>630</v>
      </c>
      <c r="M96" t="s">
        <v>148</v>
      </c>
      <c r="N96" t="s">
        <v>149</v>
      </c>
      <c r="O96" t="s">
        <v>150</v>
      </c>
      <c r="P96" t="s">
        <v>151</v>
      </c>
      <c r="Q96">
        <v>28034</v>
      </c>
      <c r="R96" t="s">
        <v>152</v>
      </c>
      <c r="S96" t="s">
        <v>153</v>
      </c>
      <c r="T96" t="s">
        <v>154</v>
      </c>
      <c r="U96" t="s">
        <v>28</v>
      </c>
    </row>
    <row r="97" spans="1:21" x14ac:dyDescent="0.3">
      <c r="A97">
        <v>10107</v>
      </c>
      <c r="B97" s="5">
        <v>20</v>
      </c>
      <c r="C97" s="4">
        <v>159.56</v>
      </c>
      <c r="D97">
        <v>1</v>
      </c>
      <c r="E97" s="9">
        <v>3191.2</v>
      </c>
      <c r="F97" s="1">
        <v>44761</v>
      </c>
      <c r="G97" s="5">
        <f ca="1">DATEDIF(F97, TODAY(), "D")</f>
        <v>628</v>
      </c>
      <c r="H97" t="s">
        <v>19</v>
      </c>
      <c r="I97" t="s">
        <v>155</v>
      </c>
      <c r="J97" s="4">
        <v>147</v>
      </c>
      <c r="K97" s="4">
        <f>Table1[[#This Row],[PRICEEACH]]-Table1[[#This Row],[MSRP]]</f>
        <v>12.560000000000002</v>
      </c>
      <c r="L97" t="s">
        <v>365</v>
      </c>
      <c r="M97" t="s">
        <v>170</v>
      </c>
      <c r="N97" t="s">
        <v>171</v>
      </c>
      <c r="O97" t="s">
        <v>172</v>
      </c>
      <c r="P97" t="s">
        <v>173</v>
      </c>
      <c r="Q97">
        <v>79903</v>
      </c>
      <c r="R97" t="s">
        <v>173</v>
      </c>
      <c r="S97" t="s">
        <v>174</v>
      </c>
      <c r="T97" t="s">
        <v>175</v>
      </c>
      <c r="U97" t="s">
        <v>42</v>
      </c>
    </row>
    <row r="98" spans="1:21" x14ac:dyDescent="0.3">
      <c r="A98">
        <v>10150</v>
      </c>
      <c r="B98" s="5">
        <v>20</v>
      </c>
      <c r="C98" s="4">
        <v>105.2</v>
      </c>
      <c r="D98">
        <v>3</v>
      </c>
      <c r="E98" s="9">
        <v>2104</v>
      </c>
      <c r="F98" s="1">
        <v>44761</v>
      </c>
      <c r="G98" s="5">
        <f ca="1">DATEDIF(F98, TODAY(), "D")</f>
        <v>628</v>
      </c>
      <c r="H98" t="s">
        <v>19</v>
      </c>
      <c r="I98" t="s">
        <v>155</v>
      </c>
      <c r="J98" s="4">
        <v>101</v>
      </c>
      <c r="K98" s="4">
        <f>Table1[[#This Row],[PRICEEACH]]-Table1[[#This Row],[MSRP]]</f>
        <v>4.2000000000000028</v>
      </c>
      <c r="L98" t="s">
        <v>626</v>
      </c>
      <c r="M98" t="s">
        <v>170</v>
      </c>
      <c r="N98" t="s">
        <v>171</v>
      </c>
      <c r="O98" t="s">
        <v>172</v>
      </c>
      <c r="P98" t="s">
        <v>173</v>
      </c>
      <c r="Q98">
        <v>79903</v>
      </c>
      <c r="R98" t="s">
        <v>173</v>
      </c>
      <c r="S98" t="s">
        <v>174</v>
      </c>
      <c r="T98" t="s">
        <v>175</v>
      </c>
      <c r="U98" t="s">
        <v>28</v>
      </c>
    </row>
    <row r="99" spans="1:21" x14ac:dyDescent="0.3">
      <c r="A99">
        <v>10149</v>
      </c>
      <c r="B99" s="5">
        <v>20</v>
      </c>
      <c r="C99" s="4">
        <v>90.57</v>
      </c>
      <c r="D99">
        <v>1</v>
      </c>
      <c r="E99" s="9">
        <v>1811.4</v>
      </c>
      <c r="F99" s="1">
        <v>44754</v>
      </c>
      <c r="G99" s="5">
        <f ca="1">DATEDIF(F99, TODAY(), "D")</f>
        <v>635</v>
      </c>
      <c r="H99" t="s">
        <v>19</v>
      </c>
      <c r="I99" t="s">
        <v>509</v>
      </c>
      <c r="J99" s="4">
        <v>97</v>
      </c>
      <c r="K99" s="4">
        <f>Table1[[#This Row],[PRICEEACH]]-Table1[[#This Row],[MSRP]]</f>
        <v>-6.4300000000000068</v>
      </c>
      <c r="L99" t="s">
        <v>605</v>
      </c>
      <c r="M99" t="s">
        <v>486</v>
      </c>
      <c r="N99">
        <v>4155554312</v>
      </c>
      <c r="O99" t="s">
        <v>487</v>
      </c>
      <c r="P99" t="s">
        <v>488</v>
      </c>
      <c r="Q99">
        <v>94217</v>
      </c>
      <c r="R99" t="s">
        <v>25</v>
      </c>
      <c r="S99" t="s">
        <v>489</v>
      </c>
      <c r="T99" t="s">
        <v>363</v>
      </c>
      <c r="U99" t="s">
        <v>28</v>
      </c>
    </row>
    <row r="100" spans="1:21" x14ac:dyDescent="0.3">
      <c r="A100">
        <v>10145</v>
      </c>
      <c r="B100" s="5">
        <v>20</v>
      </c>
      <c r="C100" s="4">
        <v>137.63</v>
      </c>
      <c r="D100">
        <v>13</v>
      </c>
      <c r="E100" s="9">
        <v>2752.6</v>
      </c>
      <c r="F100" s="1">
        <v>44737</v>
      </c>
      <c r="G100" s="5">
        <f ca="1">DATEDIF(F100, TODAY(), "D")</f>
        <v>652</v>
      </c>
      <c r="H100" t="s">
        <v>19</v>
      </c>
      <c r="I100" t="s">
        <v>525</v>
      </c>
      <c r="J100" s="4">
        <v>118</v>
      </c>
      <c r="K100" s="4">
        <f>Table1[[#This Row],[PRICEEACH]]-Table1[[#This Row],[MSRP]]</f>
        <v>19.629999999999995</v>
      </c>
      <c r="L100" t="s">
        <v>627</v>
      </c>
      <c r="M100" t="s">
        <v>43</v>
      </c>
      <c r="N100">
        <v>6265557265</v>
      </c>
      <c r="O100" t="s">
        <v>44</v>
      </c>
      <c r="P100" t="s">
        <v>45</v>
      </c>
      <c r="Q100">
        <v>90003</v>
      </c>
      <c r="R100" t="s">
        <v>25</v>
      </c>
      <c r="S100" t="s">
        <v>46</v>
      </c>
      <c r="T100" t="s">
        <v>47</v>
      </c>
      <c r="U100" t="s">
        <v>28</v>
      </c>
    </row>
    <row r="101" spans="1:21" x14ac:dyDescent="0.3">
      <c r="A101">
        <v>10144</v>
      </c>
      <c r="B101" s="5">
        <v>20</v>
      </c>
      <c r="C101" s="4">
        <v>81.86</v>
      </c>
      <c r="D101">
        <v>1</v>
      </c>
      <c r="E101" s="9">
        <v>1637.2</v>
      </c>
      <c r="F101" s="1">
        <v>44725</v>
      </c>
      <c r="G101" s="5">
        <f ca="1">DATEDIF(F101, TODAY(), "D")</f>
        <v>664</v>
      </c>
      <c r="H101" t="s">
        <v>19</v>
      </c>
      <c r="I101" t="s">
        <v>509</v>
      </c>
      <c r="J101" s="4">
        <v>68</v>
      </c>
      <c r="K101" s="4">
        <f>Table1[[#This Row],[PRICEEACH]]-Table1[[#This Row],[MSRP]]</f>
        <v>13.86</v>
      </c>
      <c r="L101" t="s">
        <v>614</v>
      </c>
      <c r="M101" t="s">
        <v>536</v>
      </c>
      <c r="N101" t="s">
        <v>537</v>
      </c>
      <c r="O101" t="s">
        <v>538</v>
      </c>
      <c r="P101" t="s">
        <v>539</v>
      </c>
      <c r="Q101" t="s">
        <v>540</v>
      </c>
      <c r="R101" t="s">
        <v>334</v>
      </c>
      <c r="S101" t="s">
        <v>541</v>
      </c>
      <c r="T101" t="s">
        <v>542</v>
      </c>
      <c r="U101" t="s">
        <v>28</v>
      </c>
    </row>
    <row r="102" spans="1:21" x14ac:dyDescent="0.3">
      <c r="A102">
        <v>10141</v>
      </c>
      <c r="B102" s="5">
        <v>20</v>
      </c>
      <c r="C102" s="4">
        <v>54.33</v>
      </c>
      <c r="D102">
        <v>2</v>
      </c>
      <c r="E102" s="9">
        <v>1086.5999999999999</v>
      </c>
      <c r="F102" s="1">
        <v>44713</v>
      </c>
      <c r="G102" s="5">
        <f ca="1">DATEDIF(F102, TODAY(), "D")</f>
        <v>676</v>
      </c>
      <c r="H102" t="s">
        <v>19</v>
      </c>
      <c r="I102" t="s">
        <v>155</v>
      </c>
      <c r="J102" s="4">
        <v>57</v>
      </c>
      <c r="K102" s="4">
        <f>Table1[[#This Row],[PRICEEACH]]-Table1[[#This Row],[MSRP]]</f>
        <v>-2.6700000000000017</v>
      </c>
      <c r="L102" t="s">
        <v>580</v>
      </c>
      <c r="M102" t="s">
        <v>429</v>
      </c>
      <c r="N102" t="s">
        <v>430</v>
      </c>
      <c r="O102" t="s">
        <v>431</v>
      </c>
      <c r="P102" t="s">
        <v>432</v>
      </c>
      <c r="Q102" t="s">
        <v>433</v>
      </c>
      <c r="R102" t="s">
        <v>107</v>
      </c>
      <c r="S102" t="s">
        <v>434</v>
      </c>
      <c r="T102" t="s">
        <v>435</v>
      </c>
      <c r="U102" t="s">
        <v>28</v>
      </c>
    </row>
    <row r="103" spans="1:21" x14ac:dyDescent="0.3">
      <c r="A103">
        <v>10139</v>
      </c>
      <c r="B103" s="5">
        <v>20</v>
      </c>
      <c r="C103" s="4">
        <v>71.2</v>
      </c>
      <c r="D103">
        <v>3</v>
      </c>
      <c r="E103" s="9">
        <v>1424</v>
      </c>
      <c r="F103" s="1">
        <v>44697</v>
      </c>
      <c r="G103" s="5">
        <f ca="1">DATEDIF(F103, TODAY(), "D")</f>
        <v>692</v>
      </c>
      <c r="H103" t="s">
        <v>19</v>
      </c>
      <c r="I103" t="s">
        <v>509</v>
      </c>
      <c r="J103" s="4">
        <v>62</v>
      </c>
      <c r="K103" s="4">
        <f>Table1[[#This Row],[PRICEEACH]]-Table1[[#This Row],[MSRP]]</f>
        <v>9.2000000000000028</v>
      </c>
      <c r="L103" t="s">
        <v>556</v>
      </c>
      <c r="M103" t="s">
        <v>128</v>
      </c>
      <c r="N103" t="s">
        <v>129</v>
      </c>
      <c r="O103" t="s">
        <v>130</v>
      </c>
      <c r="P103" t="s">
        <v>131</v>
      </c>
      <c r="Q103">
        <v>2067</v>
      </c>
      <c r="R103" t="s">
        <v>76</v>
      </c>
      <c r="S103" t="s">
        <v>132</v>
      </c>
      <c r="T103" t="s">
        <v>133</v>
      </c>
      <c r="U103" t="s">
        <v>28</v>
      </c>
    </row>
    <row r="104" spans="1:21" x14ac:dyDescent="0.3">
      <c r="A104">
        <v>10139</v>
      </c>
      <c r="B104" s="5">
        <v>20</v>
      </c>
      <c r="C104" s="4">
        <v>90.06</v>
      </c>
      <c r="D104">
        <v>2</v>
      </c>
      <c r="E104" s="9">
        <v>1801.2</v>
      </c>
      <c r="F104" s="1">
        <v>44697</v>
      </c>
      <c r="G104" s="5">
        <f ca="1">DATEDIF(F104, TODAY(), "D")</f>
        <v>692</v>
      </c>
      <c r="H104" t="s">
        <v>19</v>
      </c>
      <c r="I104" t="s">
        <v>509</v>
      </c>
      <c r="J104" s="4">
        <v>104</v>
      </c>
      <c r="K104" s="4">
        <f>Table1[[#This Row],[PRICEEACH]]-Table1[[#This Row],[MSRP]]</f>
        <v>-13.939999999999998</v>
      </c>
      <c r="L104" t="s">
        <v>561</v>
      </c>
      <c r="M104" t="s">
        <v>128</v>
      </c>
      <c r="N104" t="s">
        <v>129</v>
      </c>
      <c r="O104" t="s">
        <v>130</v>
      </c>
      <c r="P104" t="s">
        <v>131</v>
      </c>
      <c r="Q104">
        <v>2067</v>
      </c>
      <c r="R104" t="s">
        <v>76</v>
      </c>
      <c r="S104" t="s">
        <v>132</v>
      </c>
      <c r="T104" t="s">
        <v>133</v>
      </c>
      <c r="U104" t="s">
        <v>28</v>
      </c>
    </row>
    <row r="105" spans="1:21" x14ac:dyDescent="0.3">
      <c r="A105">
        <v>10135</v>
      </c>
      <c r="B105" s="5">
        <v>20</v>
      </c>
      <c r="C105" s="4">
        <v>35.869999999999997</v>
      </c>
      <c r="D105">
        <v>1</v>
      </c>
      <c r="E105" s="9">
        <v>717.4</v>
      </c>
      <c r="F105" s="1">
        <v>44683</v>
      </c>
      <c r="G105" s="5">
        <f ca="1">DATEDIF(F105, TODAY(), "D")</f>
        <v>706</v>
      </c>
      <c r="H105" t="s">
        <v>19</v>
      </c>
      <c r="I105" t="s">
        <v>155</v>
      </c>
      <c r="J105" s="4">
        <v>37</v>
      </c>
      <c r="K105" s="4">
        <f>Table1[[#This Row],[PRICEEACH]]-Table1[[#This Row],[MSRP]]</f>
        <v>-1.1300000000000026</v>
      </c>
      <c r="L105" t="s">
        <v>594</v>
      </c>
      <c r="M105" t="s">
        <v>243</v>
      </c>
      <c r="N105">
        <v>4155551450</v>
      </c>
      <c r="O105" t="s">
        <v>244</v>
      </c>
      <c r="P105" t="s">
        <v>245</v>
      </c>
      <c r="Q105">
        <v>97562</v>
      </c>
      <c r="R105" t="s">
        <v>25</v>
      </c>
      <c r="S105" t="s">
        <v>246</v>
      </c>
      <c r="T105" t="s">
        <v>247</v>
      </c>
      <c r="U105" t="s">
        <v>28</v>
      </c>
    </row>
    <row r="106" spans="1:21" x14ac:dyDescent="0.3">
      <c r="A106">
        <v>10107</v>
      </c>
      <c r="B106" s="5">
        <v>20</v>
      </c>
      <c r="C106" s="4">
        <v>135.56</v>
      </c>
      <c r="D106">
        <v>1</v>
      </c>
      <c r="E106" s="9">
        <v>2711.2</v>
      </c>
      <c r="F106" s="1">
        <v>44682</v>
      </c>
      <c r="G106" s="5">
        <f ca="1">DATEDIF(F106, TODAY(), "D")</f>
        <v>707</v>
      </c>
      <c r="H106" t="s">
        <v>19</v>
      </c>
      <c r="I106" t="s">
        <v>20</v>
      </c>
      <c r="J106" s="4">
        <v>150</v>
      </c>
      <c r="K106" s="4">
        <f>Table1[[#This Row],[PRICEEACH]]-Table1[[#This Row],[MSRP]]</f>
        <v>-14.439999999999998</v>
      </c>
      <c r="L106" t="s">
        <v>467</v>
      </c>
      <c r="M106" t="s">
        <v>36</v>
      </c>
      <c r="N106" t="s">
        <v>37</v>
      </c>
      <c r="O106" t="s">
        <v>38</v>
      </c>
      <c r="P106" t="s">
        <v>39</v>
      </c>
      <c r="Q106">
        <v>75508</v>
      </c>
      <c r="R106" t="s">
        <v>33</v>
      </c>
      <c r="S106" t="s">
        <v>40</v>
      </c>
      <c r="T106" t="s">
        <v>41</v>
      </c>
      <c r="U106" t="s">
        <v>28</v>
      </c>
    </row>
    <row r="107" spans="1:21" x14ac:dyDescent="0.3">
      <c r="A107">
        <v>10127</v>
      </c>
      <c r="B107" s="5">
        <v>20</v>
      </c>
      <c r="C107" s="4">
        <v>60.69</v>
      </c>
      <c r="D107">
        <v>8</v>
      </c>
      <c r="E107" s="9">
        <v>1213.8</v>
      </c>
      <c r="F107" s="1">
        <v>44654</v>
      </c>
      <c r="G107" s="5">
        <f ca="1">DATEDIF(F107, TODAY(), "D")</f>
        <v>735</v>
      </c>
      <c r="H107" t="s">
        <v>19</v>
      </c>
      <c r="I107" t="s">
        <v>155</v>
      </c>
      <c r="J107" s="4">
        <v>57</v>
      </c>
      <c r="K107" s="4">
        <f>Table1[[#This Row],[PRICEEACH]]-Table1[[#This Row],[MSRP]]</f>
        <v>3.6899999999999977</v>
      </c>
      <c r="L107" t="s">
        <v>580</v>
      </c>
      <c r="M107" t="s">
        <v>437</v>
      </c>
      <c r="N107">
        <v>2125557413</v>
      </c>
      <c r="O107" t="s">
        <v>438</v>
      </c>
      <c r="P107" t="s">
        <v>24</v>
      </c>
      <c r="Q107">
        <v>10022</v>
      </c>
      <c r="R107" t="s">
        <v>25</v>
      </c>
      <c r="S107" t="s">
        <v>46</v>
      </c>
      <c r="T107" t="s">
        <v>439</v>
      </c>
      <c r="U107" t="s">
        <v>28</v>
      </c>
    </row>
    <row r="108" spans="1:21" x14ac:dyDescent="0.3">
      <c r="A108">
        <v>10127</v>
      </c>
      <c r="B108" s="5">
        <v>20</v>
      </c>
      <c r="C108" s="4">
        <v>96.99</v>
      </c>
      <c r="D108">
        <v>7</v>
      </c>
      <c r="E108" s="9">
        <v>1939.8</v>
      </c>
      <c r="F108" s="1">
        <v>44654</v>
      </c>
      <c r="G108" s="5">
        <f ca="1">DATEDIF(F108, TODAY(), "D")</f>
        <v>735</v>
      </c>
      <c r="H108" t="s">
        <v>19</v>
      </c>
      <c r="I108" t="s">
        <v>155</v>
      </c>
      <c r="J108" s="4">
        <v>118</v>
      </c>
      <c r="K108" s="4">
        <f>Table1[[#This Row],[PRICEEACH]]-Table1[[#This Row],[MSRP]]</f>
        <v>-21.010000000000005</v>
      </c>
      <c r="L108" t="s">
        <v>604</v>
      </c>
      <c r="M108" t="s">
        <v>437</v>
      </c>
      <c r="N108">
        <v>2125557413</v>
      </c>
      <c r="O108" t="s">
        <v>438</v>
      </c>
      <c r="P108" t="s">
        <v>24</v>
      </c>
      <c r="Q108">
        <v>10022</v>
      </c>
      <c r="R108" t="s">
        <v>25</v>
      </c>
      <c r="S108" t="s">
        <v>46</v>
      </c>
      <c r="T108" t="s">
        <v>439</v>
      </c>
      <c r="U108" t="s">
        <v>28</v>
      </c>
    </row>
    <row r="109" spans="1:21" x14ac:dyDescent="0.3">
      <c r="A109">
        <v>10107</v>
      </c>
      <c r="B109" s="5">
        <v>20</v>
      </c>
      <c r="C109" s="4">
        <v>107.1</v>
      </c>
      <c r="D109">
        <v>7</v>
      </c>
      <c r="E109" s="9">
        <v>2142</v>
      </c>
      <c r="F109" s="1">
        <v>44628</v>
      </c>
      <c r="G109" s="5">
        <f ca="1">DATEDIF(F109, TODAY(), "D")</f>
        <v>761</v>
      </c>
      <c r="H109" t="s">
        <v>19</v>
      </c>
      <c r="I109" t="s">
        <v>155</v>
      </c>
      <c r="J109" s="4">
        <v>115</v>
      </c>
      <c r="K109" s="4">
        <f>Table1[[#This Row],[PRICEEACH]]-Table1[[#This Row],[MSRP]]</f>
        <v>-7.9000000000000057</v>
      </c>
      <c r="L109" t="s">
        <v>490</v>
      </c>
      <c r="M109" t="s">
        <v>395</v>
      </c>
      <c r="N109" t="s">
        <v>396</v>
      </c>
      <c r="O109" t="s">
        <v>397</v>
      </c>
      <c r="P109" t="s">
        <v>398</v>
      </c>
      <c r="Q109">
        <v>13008</v>
      </c>
      <c r="R109" t="s">
        <v>33</v>
      </c>
      <c r="S109" t="s">
        <v>399</v>
      </c>
      <c r="T109" t="s">
        <v>400</v>
      </c>
      <c r="U109" t="s">
        <v>28</v>
      </c>
    </row>
    <row r="110" spans="1:21" x14ac:dyDescent="0.3">
      <c r="A110">
        <v>10119</v>
      </c>
      <c r="B110" s="5">
        <v>20</v>
      </c>
      <c r="C110" s="4">
        <v>72.98</v>
      </c>
      <c r="D110">
        <v>5</v>
      </c>
      <c r="E110" s="9">
        <v>1459.6</v>
      </c>
      <c r="F110" s="1">
        <v>44620</v>
      </c>
      <c r="G110" s="5">
        <f ca="1">DATEDIF(F110, TODAY(), "D")</f>
        <v>769</v>
      </c>
      <c r="H110" t="s">
        <v>19</v>
      </c>
      <c r="I110" t="s">
        <v>509</v>
      </c>
      <c r="J110" s="4">
        <v>65</v>
      </c>
      <c r="K110" s="4">
        <f>Table1[[#This Row],[PRICEEACH]]-Table1[[#This Row],[MSRP]]</f>
        <v>7.980000000000004</v>
      </c>
      <c r="L110" t="s">
        <v>598</v>
      </c>
      <c r="M110" t="s">
        <v>120</v>
      </c>
      <c r="N110" t="s">
        <v>121</v>
      </c>
      <c r="O110" t="s">
        <v>122</v>
      </c>
      <c r="P110" t="s">
        <v>123</v>
      </c>
      <c r="Q110">
        <v>5020</v>
      </c>
      <c r="R110" t="s">
        <v>124</v>
      </c>
      <c r="S110" t="s">
        <v>125</v>
      </c>
      <c r="T110" t="s">
        <v>126</v>
      </c>
      <c r="U110" t="s">
        <v>28</v>
      </c>
    </row>
    <row r="111" spans="1:21" x14ac:dyDescent="0.3">
      <c r="A111">
        <v>10110</v>
      </c>
      <c r="B111" s="5">
        <v>20</v>
      </c>
      <c r="C111" s="4">
        <v>35.51</v>
      </c>
      <c r="D111">
        <v>3</v>
      </c>
      <c r="E111" s="9">
        <v>710.2</v>
      </c>
      <c r="F111" s="1">
        <v>44579</v>
      </c>
      <c r="G111" s="5">
        <f ca="1">DATEDIF(F111, TODAY(), "D")</f>
        <v>810</v>
      </c>
      <c r="H111" t="s">
        <v>19</v>
      </c>
      <c r="I111" t="s">
        <v>509</v>
      </c>
      <c r="J111" s="4">
        <v>33</v>
      </c>
      <c r="K111" s="4">
        <f>Table1[[#This Row],[PRICEEACH]]-Table1[[#This Row],[MSRP]]</f>
        <v>2.509999999999998</v>
      </c>
      <c r="L111" t="s">
        <v>584</v>
      </c>
      <c r="M111" t="s">
        <v>452</v>
      </c>
      <c r="N111" t="s">
        <v>453</v>
      </c>
      <c r="O111" t="s">
        <v>454</v>
      </c>
      <c r="P111" t="s">
        <v>455</v>
      </c>
      <c r="Q111" t="s">
        <v>456</v>
      </c>
      <c r="R111" t="s">
        <v>144</v>
      </c>
      <c r="S111" t="s">
        <v>457</v>
      </c>
      <c r="T111" t="s">
        <v>458</v>
      </c>
      <c r="U111" t="s">
        <v>28</v>
      </c>
    </row>
    <row r="112" spans="1:21" x14ac:dyDescent="0.3">
      <c r="A112">
        <v>10107</v>
      </c>
      <c r="B112" s="5">
        <v>20</v>
      </c>
      <c r="C112" s="4">
        <v>92.9</v>
      </c>
      <c r="D112">
        <v>8</v>
      </c>
      <c r="E112" s="9">
        <v>1858</v>
      </c>
      <c r="F112" s="1">
        <v>44554</v>
      </c>
      <c r="G112" s="5">
        <f ca="1">DATEDIF(F112, TODAY(), "D")</f>
        <v>835</v>
      </c>
      <c r="H112" t="s">
        <v>19</v>
      </c>
      <c r="I112" t="s">
        <v>20</v>
      </c>
      <c r="J112" s="4">
        <v>99</v>
      </c>
      <c r="K112" s="4">
        <f>Table1[[#This Row],[PRICEEACH]]-Table1[[#This Row],[MSRP]]</f>
        <v>-6.0999999999999943</v>
      </c>
      <c r="L112" t="s">
        <v>609</v>
      </c>
      <c r="M112" t="s">
        <v>22</v>
      </c>
      <c r="N112">
        <v>2125557818</v>
      </c>
      <c r="O112" t="s">
        <v>23</v>
      </c>
      <c r="P112" t="s">
        <v>24</v>
      </c>
      <c r="Q112">
        <v>10022</v>
      </c>
      <c r="R112" t="s">
        <v>25</v>
      </c>
      <c r="S112" t="s">
        <v>26</v>
      </c>
      <c r="T112" t="s">
        <v>27</v>
      </c>
      <c r="U112" t="s">
        <v>28</v>
      </c>
    </row>
    <row r="113" spans="1:21" hidden="1" x14ac:dyDescent="0.3">
      <c r="A113">
        <v>10423</v>
      </c>
      <c r="B113" s="5">
        <v>21</v>
      </c>
      <c r="C113" s="4">
        <v>84.82</v>
      </c>
      <c r="D113">
        <v>2</v>
      </c>
      <c r="E113" s="9">
        <v>1781.22</v>
      </c>
      <c r="F113" s="8">
        <v>45381</v>
      </c>
      <c r="G113" s="5">
        <f ca="1">DATEDIF(F113, TODAY(), "D")</f>
        <v>8</v>
      </c>
      <c r="H113" t="s">
        <v>268</v>
      </c>
      <c r="I113" t="s">
        <v>509</v>
      </c>
      <c r="J113" s="4">
        <v>104</v>
      </c>
      <c r="K113" s="4">
        <f>Table1[[#This Row],[PRICEEACH]]-Table1[[#This Row],[MSRP]]</f>
        <v>-19.180000000000007</v>
      </c>
      <c r="L113" t="s">
        <v>561</v>
      </c>
      <c r="M113" t="s">
        <v>329</v>
      </c>
      <c r="N113" t="s">
        <v>330</v>
      </c>
      <c r="O113" t="s">
        <v>331</v>
      </c>
      <c r="P113" t="s">
        <v>332</v>
      </c>
      <c r="Q113" t="s">
        <v>333</v>
      </c>
      <c r="R113" t="s">
        <v>334</v>
      </c>
      <c r="S113" t="s">
        <v>335</v>
      </c>
      <c r="T113" t="s">
        <v>336</v>
      </c>
      <c r="U113" t="s">
        <v>28</v>
      </c>
    </row>
    <row r="114" spans="1:21" hidden="1" x14ac:dyDescent="0.3">
      <c r="A114">
        <v>10423</v>
      </c>
      <c r="B114" s="5">
        <v>21</v>
      </c>
      <c r="C114" s="4">
        <v>89.29</v>
      </c>
      <c r="D114">
        <v>5</v>
      </c>
      <c r="E114" s="9">
        <v>1875.09</v>
      </c>
      <c r="F114" s="8">
        <v>45381</v>
      </c>
      <c r="G114" s="5">
        <f ca="1">DATEDIF(F114, TODAY(), "D")</f>
        <v>8</v>
      </c>
      <c r="H114" t="s">
        <v>268</v>
      </c>
      <c r="I114" t="s">
        <v>509</v>
      </c>
      <c r="J114" s="4">
        <v>99</v>
      </c>
      <c r="K114" s="4">
        <f>Table1[[#This Row],[PRICEEACH]]-Table1[[#This Row],[MSRP]]</f>
        <v>-9.7099999999999937</v>
      </c>
      <c r="L114" t="s">
        <v>567</v>
      </c>
      <c r="M114" t="s">
        <v>329</v>
      </c>
      <c r="N114" t="s">
        <v>330</v>
      </c>
      <c r="O114" t="s">
        <v>331</v>
      </c>
      <c r="P114" t="s">
        <v>332</v>
      </c>
      <c r="Q114" t="s">
        <v>333</v>
      </c>
      <c r="R114" t="s">
        <v>334</v>
      </c>
      <c r="S114" t="s">
        <v>335</v>
      </c>
      <c r="T114" t="s">
        <v>336</v>
      </c>
      <c r="U114" t="s">
        <v>28</v>
      </c>
    </row>
    <row r="115" spans="1:21" hidden="1" x14ac:dyDescent="0.3">
      <c r="A115">
        <v>10107</v>
      </c>
      <c r="B115" s="5">
        <v>21</v>
      </c>
      <c r="C115" s="4">
        <v>164.18</v>
      </c>
      <c r="D115">
        <v>1</v>
      </c>
      <c r="E115" s="9">
        <v>3447.78</v>
      </c>
      <c r="F115" s="8">
        <v>45364</v>
      </c>
      <c r="G115" s="5">
        <f ca="1">DATEDIF(F115, TODAY(), "D")</f>
        <v>25</v>
      </c>
      <c r="H115" t="s">
        <v>147</v>
      </c>
      <c r="I115" t="s">
        <v>20</v>
      </c>
      <c r="J115" s="4">
        <v>150</v>
      </c>
      <c r="K115" s="4">
        <f>Table1[[#This Row],[PRICEEACH]]-Table1[[#This Row],[MSRP]]</f>
        <v>14.180000000000007</v>
      </c>
      <c r="L115" t="s">
        <v>467</v>
      </c>
      <c r="M115" t="s">
        <v>148</v>
      </c>
      <c r="N115" t="s">
        <v>149</v>
      </c>
      <c r="O115" t="s">
        <v>150</v>
      </c>
      <c r="P115" t="s">
        <v>151</v>
      </c>
      <c r="Q115">
        <v>28034</v>
      </c>
      <c r="R115" t="s">
        <v>152</v>
      </c>
      <c r="S115" t="s">
        <v>153</v>
      </c>
      <c r="T115" t="s">
        <v>154</v>
      </c>
      <c r="U115" t="s">
        <v>42</v>
      </c>
    </row>
    <row r="116" spans="1:21" hidden="1" x14ac:dyDescent="0.3">
      <c r="A116">
        <v>10415</v>
      </c>
      <c r="B116" s="5">
        <v>21</v>
      </c>
      <c r="C116" s="4">
        <v>67.819999999999993</v>
      </c>
      <c r="D116">
        <v>1</v>
      </c>
      <c r="E116" s="9">
        <v>1424.22</v>
      </c>
      <c r="F116" s="8">
        <v>45360</v>
      </c>
      <c r="G116" s="5">
        <f ca="1">DATEDIF(F116, TODAY(), "D")</f>
        <v>29</v>
      </c>
      <c r="H116" t="s">
        <v>147</v>
      </c>
      <c r="I116" t="s">
        <v>525</v>
      </c>
      <c r="J116" s="4">
        <v>68</v>
      </c>
      <c r="K116" s="4">
        <f>Table1[[#This Row],[PRICEEACH]]-Table1[[#This Row],[MSRP]]</f>
        <v>-0.18000000000000682</v>
      </c>
      <c r="L116" t="s">
        <v>592</v>
      </c>
      <c r="M116" t="s">
        <v>517</v>
      </c>
      <c r="N116" t="s">
        <v>518</v>
      </c>
      <c r="O116" t="s">
        <v>519</v>
      </c>
      <c r="P116" t="s">
        <v>520</v>
      </c>
      <c r="Q116">
        <v>3150</v>
      </c>
      <c r="R116" t="s">
        <v>76</v>
      </c>
      <c r="S116" t="s">
        <v>521</v>
      </c>
      <c r="T116" t="s">
        <v>522</v>
      </c>
      <c r="U116" t="s">
        <v>28</v>
      </c>
    </row>
    <row r="117" spans="1:21" x14ac:dyDescent="0.3">
      <c r="A117">
        <v>10412</v>
      </c>
      <c r="B117" s="5">
        <v>21</v>
      </c>
      <c r="C117" s="4">
        <v>52.6</v>
      </c>
      <c r="D117">
        <v>2</v>
      </c>
      <c r="E117" s="9">
        <v>1104.5999999999999</v>
      </c>
      <c r="F117" s="8">
        <v>45354</v>
      </c>
      <c r="G117" s="5">
        <f ca="1">DATEDIF(F117, TODAY(), "D")</f>
        <v>35</v>
      </c>
      <c r="H117" t="s">
        <v>19</v>
      </c>
      <c r="I117" t="s">
        <v>155</v>
      </c>
      <c r="J117" s="4">
        <v>57</v>
      </c>
      <c r="K117" s="4">
        <f>Table1[[#This Row],[PRICEEACH]]-Table1[[#This Row],[MSRP]]</f>
        <v>-4.3999999999999986</v>
      </c>
      <c r="L117" t="s">
        <v>580</v>
      </c>
      <c r="M117" t="s">
        <v>148</v>
      </c>
      <c r="N117" t="s">
        <v>149</v>
      </c>
      <c r="O117" t="s">
        <v>150</v>
      </c>
      <c r="P117" t="s">
        <v>151</v>
      </c>
      <c r="Q117">
        <v>28034</v>
      </c>
      <c r="R117" t="s">
        <v>152</v>
      </c>
      <c r="S117" t="s">
        <v>153</v>
      </c>
      <c r="T117" t="s">
        <v>154</v>
      </c>
      <c r="U117" t="s">
        <v>28</v>
      </c>
    </row>
    <row r="118" spans="1:21" hidden="1" x14ac:dyDescent="0.3">
      <c r="A118">
        <v>10401</v>
      </c>
      <c r="B118" s="5">
        <v>21</v>
      </c>
      <c r="C118" s="4">
        <v>96.11</v>
      </c>
      <c r="D118">
        <v>2</v>
      </c>
      <c r="E118" s="9">
        <v>2018.31</v>
      </c>
      <c r="F118" s="8">
        <v>45325</v>
      </c>
      <c r="G118" s="5">
        <f ca="1">DATEDIF(F118, TODAY(), "D")</f>
        <v>64</v>
      </c>
      <c r="H118" t="s">
        <v>364</v>
      </c>
      <c r="I118" t="s">
        <v>525</v>
      </c>
      <c r="J118" s="4">
        <v>118</v>
      </c>
      <c r="K118" s="4">
        <f>Table1[[#This Row],[PRICEEACH]]-Table1[[#This Row],[MSRP]]</f>
        <v>-21.89</v>
      </c>
      <c r="L118" t="s">
        <v>627</v>
      </c>
      <c r="M118" t="s">
        <v>83</v>
      </c>
      <c r="N118">
        <v>2015559350</v>
      </c>
      <c r="O118" t="s">
        <v>84</v>
      </c>
      <c r="P118" t="s">
        <v>85</v>
      </c>
      <c r="Q118">
        <v>94019</v>
      </c>
      <c r="R118" t="s">
        <v>25</v>
      </c>
      <c r="S118" t="s">
        <v>86</v>
      </c>
      <c r="T118" t="s">
        <v>87</v>
      </c>
      <c r="U118" t="s">
        <v>28</v>
      </c>
    </row>
    <row r="119" spans="1:21" x14ac:dyDescent="0.3">
      <c r="A119">
        <v>10107</v>
      </c>
      <c r="B119" s="5">
        <v>21</v>
      </c>
      <c r="C119" s="4">
        <v>86.77</v>
      </c>
      <c r="D119">
        <v>7</v>
      </c>
      <c r="E119" s="9">
        <v>1822.17</v>
      </c>
      <c r="F119" s="8">
        <v>45294</v>
      </c>
      <c r="G119" s="5">
        <f ca="1">DATEDIF(F119, TODAY(), "D")</f>
        <v>95</v>
      </c>
      <c r="H119" t="s">
        <v>19</v>
      </c>
      <c r="I119" t="s">
        <v>20</v>
      </c>
      <c r="J119" s="4">
        <v>193</v>
      </c>
      <c r="K119" s="4">
        <f>Table1[[#This Row],[PRICEEACH]]-Table1[[#This Row],[MSRP]]</f>
        <v>-106.23</v>
      </c>
      <c r="L119" t="s">
        <v>288</v>
      </c>
      <c r="M119" t="s">
        <v>134</v>
      </c>
      <c r="N119">
        <v>5085552555</v>
      </c>
      <c r="O119" t="s">
        <v>135</v>
      </c>
      <c r="P119" t="s">
        <v>136</v>
      </c>
      <c r="Q119">
        <v>50553</v>
      </c>
      <c r="R119" t="s">
        <v>25</v>
      </c>
      <c r="S119" t="s">
        <v>137</v>
      </c>
      <c r="T119" t="s">
        <v>138</v>
      </c>
      <c r="U119" t="s">
        <v>28</v>
      </c>
    </row>
    <row r="120" spans="1:21" x14ac:dyDescent="0.3">
      <c r="A120">
        <v>10386</v>
      </c>
      <c r="B120" s="5">
        <v>21</v>
      </c>
      <c r="C120" s="4">
        <v>74.77</v>
      </c>
      <c r="D120">
        <v>18</v>
      </c>
      <c r="E120" s="9">
        <v>1570.17</v>
      </c>
      <c r="F120" s="8">
        <v>45292</v>
      </c>
      <c r="G120" s="5">
        <f ca="1">DATEDIF(F120, TODAY(), "D")</f>
        <v>97</v>
      </c>
      <c r="H120" t="s">
        <v>371</v>
      </c>
      <c r="I120" t="s">
        <v>525</v>
      </c>
      <c r="J120" s="4">
        <v>84</v>
      </c>
      <c r="K120" s="4">
        <f>Table1[[#This Row],[PRICEEACH]]-Table1[[#This Row],[MSRP]]</f>
        <v>-9.230000000000004</v>
      </c>
      <c r="L120" t="s">
        <v>551</v>
      </c>
      <c r="M120" t="s">
        <v>148</v>
      </c>
      <c r="N120" t="s">
        <v>149</v>
      </c>
      <c r="O120" t="s">
        <v>150</v>
      </c>
      <c r="P120" t="s">
        <v>151</v>
      </c>
      <c r="Q120">
        <v>28034</v>
      </c>
      <c r="R120" t="s">
        <v>152</v>
      </c>
      <c r="S120" t="s">
        <v>153</v>
      </c>
      <c r="T120" t="s">
        <v>154</v>
      </c>
      <c r="U120" t="s">
        <v>28</v>
      </c>
    </row>
    <row r="121" spans="1:21" x14ac:dyDescent="0.3">
      <c r="A121">
        <v>10383</v>
      </c>
      <c r="B121" s="5">
        <v>21</v>
      </c>
      <c r="C121" s="4">
        <v>93.91</v>
      </c>
      <c r="D121">
        <v>4</v>
      </c>
      <c r="E121" s="9">
        <v>1972.11</v>
      </c>
      <c r="F121" s="8">
        <v>45282</v>
      </c>
      <c r="G121" s="5">
        <f ca="1">DATEDIF(F121, TODAY(), "D")</f>
        <v>107</v>
      </c>
      <c r="H121" t="s">
        <v>19</v>
      </c>
      <c r="I121" t="s">
        <v>155</v>
      </c>
      <c r="J121" s="4">
        <v>118</v>
      </c>
      <c r="K121" s="4">
        <f>Table1[[#This Row],[PRICEEACH]]-Table1[[#This Row],[MSRP]]</f>
        <v>-24.090000000000003</v>
      </c>
      <c r="L121" t="s">
        <v>604</v>
      </c>
      <c r="M121" t="s">
        <v>148</v>
      </c>
      <c r="N121" t="s">
        <v>149</v>
      </c>
      <c r="O121" t="s">
        <v>150</v>
      </c>
      <c r="P121" t="s">
        <v>151</v>
      </c>
      <c r="Q121">
        <v>28034</v>
      </c>
      <c r="R121" t="s">
        <v>152</v>
      </c>
      <c r="S121" t="s">
        <v>153</v>
      </c>
      <c r="T121" t="s">
        <v>154</v>
      </c>
      <c r="U121" t="s">
        <v>28</v>
      </c>
    </row>
    <row r="122" spans="1:21" x14ac:dyDescent="0.3">
      <c r="A122">
        <v>10380</v>
      </c>
      <c r="B122" s="5">
        <v>21</v>
      </c>
      <c r="C122" s="4">
        <v>47.18</v>
      </c>
      <c r="D122">
        <v>8</v>
      </c>
      <c r="E122" s="9">
        <v>990.78</v>
      </c>
      <c r="F122" s="8">
        <v>45276</v>
      </c>
      <c r="G122" s="5">
        <f ca="1">DATEDIF(F122, TODAY(), "D")</f>
        <v>113</v>
      </c>
      <c r="H122" t="s">
        <v>19</v>
      </c>
      <c r="I122" t="s">
        <v>509</v>
      </c>
      <c r="J122" s="4">
        <v>168</v>
      </c>
      <c r="K122" s="4">
        <f>Table1[[#This Row],[PRICEEACH]]-Table1[[#This Row],[MSRP]]</f>
        <v>-120.82</v>
      </c>
      <c r="L122" t="s">
        <v>553</v>
      </c>
      <c r="M122" t="s">
        <v>148</v>
      </c>
      <c r="N122" t="s">
        <v>149</v>
      </c>
      <c r="O122" t="s">
        <v>150</v>
      </c>
      <c r="P122" t="s">
        <v>151</v>
      </c>
      <c r="Q122">
        <v>28034</v>
      </c>
      <c r="R122" t="s">
        <v>152</v>
      </c>
      <c r="S122" t="s">
        <v>153</v>
      </c>
      <c r="T122" t="s">
        <v>154</v>
      </c>
      <c r="U122" t="s">
        <v>28</v>
      </c>
    </row>
    <row r="123" spans="1:21" x14ac:dyDescent="0.3">
      <c r="A123">
        <v>10107</v>
      </c>
      <c r="B123" s="5">
        <v>21</v>
      </c>
      <c r="C123" s="4">
        <v>34.909999999999997</v>
      </c>
      <c r="D123">
        <v>12</v>
      </c>
      <c r="E123" s="9">
        <v>733.11</v>
      </c>
      <c r="F123" s="8">
        <v>45263</v>
      </c>
      <c r="G123" s="5">
        <f ca="1">DATEDIF(F123, TODAY(), "D")</f>
        <v>126</v>
      </c>
      <c r="H123" t="s">
        <v>19</v>
      </c>
      <c r="I123" t="s">
        <v>20</v>
      </c>
      <c r="J123" s="4">
        <v>95</v>
      </c>
      <c r="K123" s="4">
        <f>Table1[[#This Row],[PRICEEACH]]-Table1[[#This Row],[MSRP]]</f>
        <v>-60.09</v>
      </c>
      <c r="L123" t="s">
        <v>21</v>
      </c>
      <c r="M123" t="s">
        <v>92</v>
      </c>
      <c r="N123" t="s">
        <v>93</v>
      </c>
      <c r="O123" t="s">
        <v>94</v>
      </c>
      <c r="P123" t="s">
        <v>95</v>
      </c>
      <c r="Q123">
        <v>44000</v>
      </c>
      <c r="R123" t="s">
        <v>33</v>
      </c>
      <c r="S123" t="s">
        <v>96</v>
      </c>
      <c r="T123" t="s">
        <v>97</v>
      </c>
      <c r="U123" t="s">
        <v>28</v>
      </c>
    </row>
    <row r="124" spans="1:21" x14ac:dyDescent="0.3">
      <c r="A124">
        <v>10369</v>
      </c>
      <c r="B124" s="5">
        <v>21</v>
      </c>
      <c r="C124" s="4">
        <v>94.22</v>
      </c>
      <c r="D124">
        <v>5</v>
      </c>
      <c r="E124" s="9">
        <v>1978.62</v>
      </c>
      <c r="F124" s="8">
        <v>45250</v>
      </c>
      <c r="G124" s="5">
        <f ca="1">DATEDIF(F124, TODAY(), "D")</f>
        <v>139</v>
      </c>
      <c r="H124" t="s">
        <v>19</v>
      </c>
      <c r="I124" t="s">
        <v>509</v>
      </c>
      <c r="J124" s="4">
        <v>104</v>
      </c>
      <c r="K124" s="4">
        <f>Table1[[#This Row],[PRICEEACH]]-Table1[[#This Row],[MSRP]]</f>
        <v>-9.7800000000000011</v>
      </c>
      <c r="L124" t="s">
        <v>561</v>
      </c>
      <c r="M124" t="s">
        <v>251</v>
      </c>
      <c r="N124">
        <v>6175558555</v>
      </c>
      <c r="O124" t="s">
        <v>252</v>
      </c>
      <c r="P124" t="s">
        <v>253</v>
      </c>
      <c r="Q124">
        <v>58339</v>
      </c>
      <c r="R124" t="s">
        <v>25</v>
      </c>
      <c r="S124" t="s">
        <v>246</v>
      </c>
      <c r="T124" t="s">
        <v>254</v>
      </c>
      <c r="U124" t="s">
        <v>28</v>
      </c>
    </row>
    <row r="125" spans="1:21" x14ac:dyDescent="0.3">
      <c r="A125">
        <v>10367</v>
      </c>
      <c r="B125" s="5">
        <v>21</v>
      </c>
      <c r="C125" s="4">
        <v>60.37</v>
      </c>
      <c r="D125">
        <v>10</v>
      </c>
      <c r="E125" s="9">
        <v>1267.77</v>
      </c>
      <c r="F125" s="8">
        <v>45242</v>
      </c>
      <c r="G125" s="5">
        <f ca="1">DATEDIF(F125, TODAY(), "D")</f>
        <v>147</v>
      </c>
      <c r="H125" t="s">
        <v>371</v>
      </c>
      <c r="I125" t="s">
        <v>155</v>
      </c>
      <c r="J125" s="4">
        <v>73</v>
      </c>
      <c r="K125" s="4">
        <f>Table1[[#This Row],[PRICEEACH]]-Table1[[#This Row],[MSRP]]</f>
        <v>-12.630000000000003</v>
      </c>
      <c r="L125" t="s">
        <v>579</v>
      </c>
      <c r="M125" t="s">
        <v>43</v>
      </c>
      <c r="N125">
        <v>6265557265</v>
      </c>
      <c r="O125" t="s">
        <v>44</v>
      </c>
      <c r="P125" t="s">
        <v>45</v>
      </c>
      <c r="Q125">
        <v>90003</v>
      </c>
      <c r="R125" t="s">
        <v>25</v>
      </c>
      <c r="S125" t="s">
        <v>46</v>
      </c>
      <c r="T125" t="s">
        <v>47</v>
      </c>
      <c r="U125" t="s">
        <v>28</v>
      </c>
    </row>
    <row r="126" spans="1:21" x14ac:dyDescent="0.3">
      <c r="A126">
        <v>10363</v>
      </c>
      <c r="B126" s="5">
        <v>21</v>
      </c>
      <c r="C126" s="4">
        <v>171.22</v>
      </c>
      <c r="D126">
        <v>8</v>
      </c>
      <c r="E126" s="9">
        <v>3595.62</v>
      </c>
      <c r="F126" s="8">
        <v>45236</v>
      </c>
      <c r="G126" s="5">
        <f ca="1">DATEDIF(F126, TODAY(), "D")</f>
        <v>153</v>
      </c>
      <c r="H126" t="s">
        <v>19</v>
      </c>
      <c r="I126" t="s">
        <v>20</v>
      </c>
      <c r="J126" s="4">
        <v>76</v>
      </c>
      <c r="K126" s="4">
        <f>Table1[[#This Row],[PRICEEACH]]-Table1[[#This Row],[MSRP]]</f>
        <v>95.22</v>
      </c>
      <c r="L126" t="s">
        <v>585</v>
      </c>
      <c r="M126" t="s">
        <v>429</v>
      </c>
      <c r="N126" t="s">
        <v>430</v>
      </c>
      <c r="O126" t="s">
        <v>431</v>
      </c>
      <c r="P126" t="s">
        <v>432</v>
      </c>
      <c r="Q126" t="s">
        <v>433</v>
      </c>
      <c r="R126" t="s">
        <v>107</v>
      </c>
      <c r="S126" t="s">
        <v>434</v>
      </c>
      <c r="T126" t="s">
        <v>435</v>
      </c>
      <c r="U126" t="s">
        <v>42</v>
      </c>
    </row>
    <row r="127" spans="1:21" x14ac:dyDescent="0.3">
      <c r="A127">
        <v>10363</v>
      </c>
      <c r="B127" s="5">
        <v>21</v>
      </c>
      <c r="C127" s="4">
        <v>116.56</v>
      </c>
      <c r="D127">
        <v>15</v>
      </c>
      <c r="E127" s="9">
        <v>2447.7600000000002</v>
      </c>
      <c r="F127" s="8">
        <v>45236</v>
      </c>
      <c r="G127" s="5">
        <f ca="1">DATEDIF(F127, TODAY(), "D")</f>
        <v>153</v>
      </c>
      <c r="H127" t="s">
        <v>19</v>
      </c>
      <c r="I127" t="s">
        <v>155</v>
      </c>
      <c r="J127" s="4">
        <v>61</v>
      </c>
      <c r="K127" s="4">
        <f>Table1[[#This Row],[PRICEEACH]]-Table1[[#This Row],[MSRP]]</f>
        <v>55.56</v>
      </c>
      <c r="L127" t="s">
        <v>597</v>
      </c>
      <c r="M127" t="s">
        <v>429</v>
      </c>
      <c r="N127" t="s">
        <v>430</v>
      </c>
      <c r="O127" t="s">
        <v>431</v>
      </c>
      <c r="P127" t="s">
        <v>432</v>
      </c>
      <c r="Q127" t="s">
        <v>433</v>
      </c>
      <c r="R127" t="s">
        <v>107</v>
      </c>
      <c r="S127" t="s">
        <v>434</v>
      </c>
      <c r="T127" t="s">
        <v>435</v>
      </c>
      <c r="U127" t="s">
        <v>28</v>
      </c>
    </row>
    <row r="128" spans="1:21" x14ac:dyDescent="0.3">
      <c r="A128">
        <v>10347</v>
      </c>
      <c r="B128" s="5">
        <v>21</v>
      </c>
      <c r="C128" s="4">
        <v>58.95</v>
      </c>
      <c r="D128">
        <v>7</v>
      </c>
      <c r="E128" s="9">
        <v>1237.95</v>
      </c>
      <c r="F128" s="1">
        <v>45198</v>
      </c>
      <c r="G128" s="5">
        <f ca="1">DATEDIF(F128, TODAY(), "D")</f>
        <v>191</v>
      </c>
      <c r="H128" t="s">
        <v>19</v>
      </c>
      <c r="I128" t="s">
        <v>509</v>
      </c>
      <c r="J128" s="4">
        <v>53</v>
      </c>
      <c r="K128" s="4">
        <f>Table1[[#This Row],[PRICEEACH]]-Table1[[#This Row],[MSRP]]</f>
        <v>5.9500000000000028</v>
      </c>
      <c r="L128" t="s">
        <v>523</v>
      </c>
      <c r="M128" t="s">
        <v>72</v>
      </c>
      <c r="N128" t="s">
        <v>73</v>
      </c>
      <c r="O128" t="s">
        <v>74</v>
      </c>
      <c r="P128" t="s">
        <v>75</v>
      </c>
      <c r="Q128">
        <v>3004</v>
      </c>
      <c r="R128" t="s">
        <v>76</v>
      </c>
      <c r="S128" t="s">
        <v>77</v>
      </c>
      <c r="T128" t="s">
        <v>78</v>
      </c>
      <c r="U128" t="s">
        <v>28</v>
      </c>
    </row>
    <row r="129" spans="1:21" x14ac:dyDescent="0.3">
      <c r="A129">
        <v>10347</v>
      </c>
      <c r="B129" s="5">
        <v>21</v>
      </c>
      <c r="C129" s="4">
        <v>229.3</v>
      </c>
      <c r="D129">
        <v>6</v>
      </c>
      <c r="E129" s="9">
        <v>4815.3</v>
      </c>
      <c r="F129" s="1">
        <v>45198</v>
      </c>
      <c r="G129" s="5">
        <f ca="1">DATEDIF(F129, TODAY(), "D")</f>
        <v>191</v>
      </c>
      <c r="H129" t="s">
        <v>19</v>
      </c>
      <c r="I129" t="s">
        <v>509</v>
      </c>
      <c r="J129" s="4">
        <v>168</v>
      </c>
      <c r="K129" s="4">
        <f>Table1[[#This Row],[PRICEEACH]]-Table1[[#This Row],[MSRP]]</f>
        <v>61.300000000000011</v>
      </c>
      <c r="L129" t="s">
        <v>553</v>
      </c>
      <c r="M129" t="s">
        <v>72</v>
      </c>
      <c r="N129" t="s">
        <v>73</v>
      </c>
      <c r="O129" t="s">
        <v>74</v>
      </c>
      <c r="P129" t="s">
        <v>75</v>
      </c>
      <c r="Q129">
        <v>3004</v>
      </c>
      <c r="R129" t="s">
        <v>76</v>
      </c>
      <c r="S129" t="s">
        <v>77</v>
      </c>
      <c r="T129" t="s">
        <v>78</v>
      </c>
      <c r="U129" t="s">
        <v>42</v>
      </c>
    </row>
    <row r="130" spans="1:21" x14ac:dyDescent="0.3">
      <c r="A130">
        <v>10344</v>
      </c>
      <c r="B130" s="5">
        <v>21</v>
      </c>
      <c r="C130" s="4">
        <v>104.91</v>
      </c>
      <c r="D130">
        <v>4</v>
      </c>
      <c r="E130" s="9">
        <v>2203.11</v>
      </c>
      <c r="F130" s="1">
        <v>45194</v>
      </c>
      <c r="G130" s="5">
        <f ca="1">DATEDIF(F130, TODAY(), "D")</f>
        <v>195</v>
      </c>
      <c r="H130" t="s">
        <v>19</v>
      </c>
      <c r="I130" t="s">
        <v>509</v>
      </c>
      <c r="J130" s="4">
        <v>92</v>
      </c>
      <c r="K130" s="4">
        <f>Table1[[#This Row],[PRICEEACH]]-Table1[[#This Row],[MSRP]]</f>
        <v>12.909999999999997</v>
      </c>
      <c r="L130" t="s">
        <v>573</v>
      </c>
      <c r="M130" t="s">
        <v>395</v>
      </c>
      <c r="N130" t="s">
        <v>396</v>
      </c>
      <c r="O130" t="s">
        <v>397</v>
      </c>
      <c r="P130" t="s">
        <v>398</v>
      </c>
      <c r="Q130">
        <v>13008</v>
      </c>
      <c r="R130" t="s">
        <v>33</v>
      </c>
      <c r="S130" t="s">
        <v>399</v>
      </c>
      <c r="T130" t="s">
        <v>400</v>
      </c>
      <c r="U130" t="s">
        <v>28</v>
      </c>
    </row>
    <row r="131" spans="1:21" x14ac:dyDescent="0.3">
      <c r="A131">
        <v>10339</v>
      </c>
      <c r="B131" s="5">
        <v>21</v>
      </c>
      <c r="C131" s="4">
        <v>50.65</v>
      </c>
      <c r="D131">
        <v>7</v>
      </c>
      <c r="E131" s="9">
        <v>1063.6500000000001</v>
      </c>
      <c r="F131" s="1">
        <v>45192</v>
      </c>
      <c r="G131" s="5">
        <f ca="1">DATEDIF(F131, TODAY(), "D")</f>
        <v>197</v>
      </c>
      <c r="H131" t="s">
        <v>19</v>
      </c>
      <c r="I131" t="s">
        <v>525</v>
      </c>
      <c r="J131" s="4">
        <v>109</v>
      </c>
      <c r="K131" s="4">
        <f>Table1[[#This Row],[PRICEEACH]]-Table1[[#This Row],[MSRP]]</f>
        <v>-58.35</v>
      </c>
      <c r="L131" t="s">
        <v>583</v>
      </c>
      <c r="M131" t="s">
        <v>217</v>
      </c>
      <c r="N131" t="s">
        <v>218</v>
      </c>
      <c r="O131" t="s">
        <v>219</v>
      </c>
      <c r="P131" t="s">
        <v>220</v>
      </c>
      <c r="Q131" t="s">
        <v>221</v>
      </c>
      <c r="R131" t="s">
        <v>222</v>
      </c>
      <c r="S131" t="s">
        <v>223</v>
      </c>
      <c r="T131" t="s">
        <v>224</v>
      </c>
      <c r="U131" t="s">
        <v>28</v>
      </c>
    </row>
    <row r="132" spans="1:21" x14ac:dyDescent="0.3">
      <c r="A132">
        <v>10337</v>
      </c>
      <c r="B132" s="5">
        <v>21</v>
      </c>
      <c r="C132" s="4">
        <v>109.37</v>
      </c>
      <c r="D132">
        <v>6</v>
      </c>
      <c r="E132" s="9">
        <v>2296.77</v>
      </c>
      <c r="F132" s="1">
        <v>45190</v>
      </c>
      <c r="G132" s="5">
        <f ca="1">DATEDIF(F132, TODAY(), "D")</f>
        <v>199</v>
      </c>
      <c r="H132" t="s">
        <v>19</v>
      </c>
      <c r="I132" t="s">
        <v>564</v>
      </c>
      <c r="J132" s="4">
        <v>58</v>
      </c>
      <c r="K132" s="4">
        <f>Table1[[#This Row],[PRICEEACH]]-Table1[[#This Row],[MSRP]]</f>
        <v>51.370000000000005</v>
      </c>
      <c r="L132" t="s">
        <v>618</v>
      </c>
      <c r="M132" t="s">
        <v>176</v>
      </c>
      <c r="N132">
        <v>2125558493</v>
      </c>
      <c r="O132" t="s">
        <v>177</v>
      </c>
      <c r="P132" t="s">
        <v>24</v>
      </c>
      <c r="Q132">
        <v>10022</v>
      </c>
      <c r="R132" t="s">
        <v>25</v>
      </c>
      <c r="S132" t="s">
        <v>101</v>
      </c>
      <c r="T132" t="s">
        <v>178</v>
      </c>
      <c r="U132" t="s">
        <v>28</v>
      </c>
    </row>
    <row r="133" spans="1:21" x14ac:dyDescent="0.3">
      <c r="A133">
        <v>10336</v>
      </c>
      <c r="B133" s="5">
        <v>21</v>
      </c>
      <c r="C133" s="4">
        <v>106.21</v>
      </c>
      <c r="D133">
        <v>7</v>
      </c>
      <c r="E133" s="9">
        <v>2230.41</v>
      </c>
      <c r="F133" s="1">
        <v>45189</v>
      </c>
      <c r="G133" s="5">
        <f ca="1">DATEDIF(F133, TODAY(), "D")</f>
        <v>200</v>
      </c>
      <c r="H133" t="s">
        <v>19</v>
      </c>
      <c r="I133" t="s">
        <v>564</v>
      </c>
      <c r="J133" s="4">
        <v>100</v>
      </c>
      <c r="K133" s="4">
        <f>Table1[[#This Row],[PRICEEACH]]-Table1[[#This Row],[MSRP]]</f>
        <v>6.2099999999999937</v>
      </c>
      <c r="L133" t="s">
        <v>565</v>
      </c>
      <c r="M133" t="s">
        <v>366</v>
      </c>
      <c r="N133" t="s">
        <v>367</v>
      </c>
      <c r="O133" t="s">
        <v>368</v>
      </c>
      <c r="P133" t="s">
        <v>39</v>
      </c>
      <c r="Q133">
        <v>75012</v>
      </c>
      <c r="R133" t="s">
        <v>33</v>
      </c>
      <c r="S133" t="s">
        <v>369</v>
      </c>
      <c r="T133" t="s">
        <v>370</v>
      </c>
      <c r="U133" t="s">
        <v>28</v>
      </c>
    </row>
    <row r="134" spans="1:21" x14ac:dyDescent="0.3">
      <c r="A134">
        <v>10332</v>
      </c>
      <c r="B134" s="5">
        <v>21</v>
      </c>
      <c r="C134" s="4">
        <v>165.38</v>
      </c>
      <c r="D134">
        <v>3</v>
      </c>
      <c r="E134" s="9">
        <v>3472.98</v>
      </c>
      <c r="F134" s="1">
        <v>45186</v>
      </c>
      <c r="G134" s="5">
        <f ca="1">DATEDIF(F134, TODAY(), "D")</f>
        <v>203</v>
      </c>
      <c r="H134" t="s">
        <v>19</v>
      </c>
      <c r="I134" t="s">
        <v>155</v>
      </c>
      <c r="J134" s="4">
        <v>71</v>
      </c>
      <c r="K134" s="4">
        <f>Table1[[#This Row],[PRICEEACH]]-Table1[[#This Row],[MSRP]]</f>
        <v>94.38</v>
      </c>
      <c r="L134" t="s">
        <v>578</v>
      </c>
      <c r="M134" t="s">
        <v>452</v>
      </c>
      <c r="N134" t="s">
        <v>453</v>
      </c>
      <c r="O134" t="s">
        <v>454</v>
      </c>
      <c r="P134" t="s">
        <v>455</v>
      </c>
      <c r="Q134" t="s">
        <v>456</v>
      </c>
      <c r="R134" t="s">
        <v>144</v>
      </c>
      <c r="S134" t="s">
        <v>457</v>
      </c>
      <c r="T134" t="s">
        <v>458</v>
      </c>
      <c r="U134" t="s">
        <v>42</v>
      </c>
    </row>
    <row r="135" spans="1:21" x14ac:dyDescent="0.3">
      <c r="A135">
        <v>10331</v>
      </c>
      <c r="B135" s="5">
        <v>21</v>
      </c>
      <c r="C135" s="4">
        <v>149.33000000000001</v>
      </c>
      <c r="D135">
        <v>1</v>
      </c>
      <c r="E135" s="9">
        <v>3135.93</v>
      </c>
      <c r="F135" s="1">
        <v>45186</v>
      </c>
      <c r="G135" s="5">
        <f ca="1">DATEDIF(F135, TODAY(), "D")</f>
        <v>203</v>
      </c>
      <c r="H135" t="s">
        <v>19</v>
      </c>
      <c r="I135" t="s">
        <v>155</v>
      </c>
      <c r="J135" s="4">
        <v>140</v>
      </c>
      <c r="K135" s="4">
        <f>Table1[[#This Row],[PRICEEACH]]-Table1[[#This Row],[MSRP]]</f>
        <v>9.3300000000000125</v>
      </c>
      <c r="L135" t="s">
        <v>601</v>
      </c>
      <c r="M135" t="s">
        <v>277</v>
      </c>
      <c r="N135">
        <v>2155559857</v>
      </c>
      <c r="O135" t="s">
        <v>278</v>
      </c>
      <c r="P135" t="s">
        <v>187</v>
      </c>
      <c r="Q135">
        <v>71270</v>
      </c>
      <c r="R135" t="s">
        <v>25</v>
      </c>
      <c r="S135" t="s">
        <v>101</v>
      </c>
      <c r="T135" t="s">
        <v>279</v>
      </c>
      <c r="U135" t="s">
        <v>42</v>
      </c>
    </row>
    <row r="136" spans="1:21" x14ac:dyDescent="0.3">
      <c r="A136">
        <v>10327</v>
      </c>
      <c r="B136" s="5">
        <v>21</v>
      </c>
      <c r="C136" s="4">
        <v>96.31</v>
      </c>
      <c r="D136">
        <v>1</v>
      </c>
      <c r="E136" s="9">
        <v>2022.51</v>
      </c>
      <c r="F136" s="1">
        <v>45179</v>
      </c>
      <c r="G136" s="5">
        <f ca="1">DATEDIF(F136, TODAY(), "D")</f>
        <v>210</v>
      </c>
      <c r="H136" t="s">
        <v>371</v>
      </c>
      <c r="I136" t="s">
        <v>557</v>
      </c>
      <c r="J136" s="4">
        <v>72</v>
      </c>
      <c r="K136" s="4">
        <f>Table1[[#This Row],[PRICEEACH]]-Table1[[#This Row],[MSRP]]</f>
        <v>24.310000000000002</v>
      </c>
      <c r="L136" t="s">
        <v>625</v>
      </c>
      <c r="M136" t="s">
        <v>290</v>
      </c>
      <c r="N136" t="s">
        <v>291</v>
      </c>
      <c r="O136" t="s">
        <v>292</v>
      </c>
      <c r="P136" t="s">
        <v>293</v>
      </c>
      <c r="Q136">
        <v>1734</v>
      </c>
      <c r="R136" t="s">
        <v>294</v>
      </c>
      <c r="S136" t="s">
        <v>295</v>
      </c>
      <c r="T136" t="s">
        <v>296</v>
      </c>
      <c r="U136" t="s">
        <v>28</v>
      </c>
    </row>
    <row r="137" spans="1:21" x14ac:dyDescent="0.3">
      <c r="A137">
        <v>10321</v>
      </c>
      <c r="B137" s="5">
        <v>21</v>
      </c>
      <c r="C137" s="4">
        <v>89.95</v>
      </c>
      <c r="D137">
        <v>4</v>
      </c>
      <c r="E137" s="9">
        <v>1888.95</v>
      </c>
      <c r="F137" s="1">
        <v>45173</v>
      </c>
      <c r="G137" s="5">
        <f ca="1">DATEDIF(F137, TODAY(), "D")</f>
        <v>216</v>
      </c>
      <c r="H137" t="s">
        <v>19</v>
      </c>
      <c r="I137" t="s">
        <v>155</v>
      </c>
      <c r="J137" s="4">
        <v>107</v>
      </c>
      <c r="K137" s="4">
        <f>Table1[[#This Row],[PRICEEACH]]-Table1[[#This Row],[MSRP]]</f>
        <v>-17.049999999999997</v>
      </c>
      <c r="L137" t="s">
        <v>599</v>
      </c>
      <c r="M137" t="s">
        <v>134</v>
      </c>
      <c r="N137">
        <v>5085552555</v>
      </c>
      <c r="O137" t="s">
        <v>135</v>
      </c>
      <c r="P137" t="s">
        <v>136</v>
      </c>
      <c r="Q137">
        <v>50553</v>
      </c>
      <c r="R137" t="s">
        <v>25</v>
      </c>
      <c r="S137" t="s">
        <v>137</v>
      </c>
      <c r="T137" t="s">
        <v>138</v>
      </c>
      <c r="U137" t="s">
        <v>28</v>
      </c>
    </row>
    <row r="138" spans="1:21" x14ac:dyDescent="0.3">
      <c r="A138">
        <v>10316</v>
      </c>
      <c r="B138" s="5">
        <v>21</v>
      </c>
      <c r="C138" s="4">
        <v>94.62</v>
      </c>
      <c r="D138">
        <v>15</v>
      </c>
      <c r="E138" s="9">
        <v>1987.02</v>
      </c>
      <c r="F138" s="1">
        <v>45170</v>
      </c>
      <c r="G138" s="5">
        <f ca="1">DATEDIF(F138, TODAY(), "D")</f>
        <v>219</v>
      </c>
      <c r="H138" t="s">
        <v>19</v>
      </c>
      <c r="I138" t="s">
        <v>557</v>
      </c>
      <c r="J138" s="4">
        <v>86</v>
      </c>
      <c r="K138" s="4">
        <f>Table1[[#This Row],[PRICEEACH]]-Table1[[#This Row],[MSRP]]</f>
        <v>8.6200000000000045</v>
      </c>
      <c r="L138" t="s">
        <v>558</v>
      </c>
      <c r="M138" t="s">
        <v>347</v>
      </c>
      <c r="N138" t="s">
        <v>348</v>
      </c>
      <c r="O138" t="s">
        <v>349</v>
      </c>
      <c r="P138" t="s">
        <v>350</v>
      </c>
      <c r="Q138" t="s">
        <v>351</v>
      </c>
      <c r="R138" t="s">
        <v>144</v>
      </c>
      <c r="S138" t="s">
        <v>352</v>
      </c>
      <c r="T138" t="s">
        <v>353</v>
      </c>
      <c r="U138" t="s">
        <v>28</v>
      </c>
    </row>
    <row r="139" spans="1:21" x14ac:dyDescent="0.3">
      <c r="A139">
        <v>10107</v>
      </c>
      <c r="B139" s="5">
        <v>21</v>
      </c>
      <c r="C139" s="4">
        <v>127.1</v>
      </c>
      <c r="D139">
        <v>11</v>
      </c>
      <c r="E139" s="9">
        <v>2669.1</v>
      </c>
      <c r="F139" s="1">
        <v>45160</v>
      </c>
      <c r="G139" s="5">
        <f ca="1">DATEDIF(F139, TODAY(), "D")</f>
        <v>229</v>
      </c>
      <c r="H139" t="s">
        <v>19</v>
      </c>
      <c r="I139" t="s">
        <v>465</v>
      </c>
      <c r="J139" s="4">
        <v>136</v>
      </c>
      <c r="K139" s="4">
        <f>Table1[[#This Row],[PRICEEACH]]-Table1[[#This Row],[MSRP]]</f>
        <v>-8.9000000000000057</v>
      </c>
      <c r="L139" t="s">
        <v>466</v>
      </c>
      <c r="M139" t="s">
        <v>196</v>
      </c>
      <c r="N139" t="s">
        <v>197</v>
      </c>
      <c r="O139" t="s">
        <v>198</v>
      </c>
      <c r="P139" t="s">
        <v>199</v>
      </c>
      <c r="Q139" t="s">
        <v>200</v>
      </c>
      <c r="R139" t="s">
        <v>201</v>
      </c>
      <c r="S139" t="s">
        <v>202</v>
      </c>
      <c r="T139" t="s">
        <v>203</v>
      </c>
      <c r="U139" t="s">
        <v>28</v>
      </c>
    </row>
    <row r="140" spans="1:21" x14ac:dyDescent="0.3">
      <c r="A140">
        <v>10309</v>
      </c>
      <c r="B140" s="5">
        <v>21</v>
      </c>
      <c r="C140" s="4">
        <v>126.22</v>
      </c>
      <c r="D140">
        <v>6</v>
      </c>
      <c r="E140" s="9">
        <v>2650.62</v>
      </c>
      <c r="F140" s="1">
        <v>45153</v>
      </c>
      <c r="G140" s="5">
        <f ca="1">DATEDIF(F140, TODAY(), "D")</f>
        <v>236</v>
      </c>
      <c r="H140" t="s">
        <v>19</v>
      </c>
      <c r="I140" t="s">
        <v>20</v>
      </c>
      <c r="J140" s="4">
        <v>112</v>
      </c>
      <c r="K140" s="4">
        <f>Table1[[#This Row],[PRICEEACH]]-Table1[[#This Row],[MSRP]]</f>
        <v>14.219999999999999</v>
      </c>
      <c r="L140" t="s">
        <v>581</v>
      </c>
      <c r="M140" t="s">
        <v>110</v>
      </c>
      <c r="N140" t="s">
        <v>111</v>
      </c>
      <c r="O140" t="s">
        <v>112</v>
      </c>
      <c r="P140" t="s">
        <v>113</v>
      </c>
      <c r="Q140">
        <v>4110</v>
      </c>
      <c r="R140" t="s">
        <v>64</v>
      </c>
      <c r="S140" t="s">
        <v>114</v>
      </c>
      <c r="T140" t="s">
        <v>115</v>
      </c>
      <c r="U140" t="s">
        <v>28</v>
      </c>
    </row>
    <row r="141" spans="1:21" x14ac:dyDescent="0.3">
      <c r="A141">
        <v>10308</v>
      </c>
      <c r="B141" s="5">
        <v>21</v>
      </c>
      <c r="C141" s="4">
        <v>105.95</v>
      </c>
      <c r="D141">
        <v>12</v>
      </c>
      <c r="E141" s="9">
        <v>2224.9499999999998</v>
      </c>
      <c r="F141" s="1">
        <v>45153</v>
      </c>
      <c r="G141" s="5">
        <f ca="1">DATEDIF(F141, TODAY(), "D")</f>
        <v>236</v>
      </c>
      <c r="H141" t="s">
        <v>19</v>
      </c>
      <c r="I141" t="s">
        <v>525</v>
      </c>
      <c r="J141" s="4">
        <v>91</v>
      </c>
      <c r="K141" s="4">
        <f>Table1[[#This Row],[PRICEEACH]]-Table1[[#This Row],[MSRP]]</f>
        <v>14.950000000000003</v>
      </c>
      <c r="L141" t="s">
        <v>621</v>
      </c>
      <c r="M141" t="s">
        <v>285</v>
      </c>
      <c r="N141">
        <v>9145554562</v>
      </c>
      <c r="O141" t="s">
        <v>286</v>
      </c>
      <c r="P141" t="s">
        <v>287</v>
      </c>
      <c r="Q141">
        <v>24067</v>
      </c>
      <c r="R141" t="s">
        <v>25</v>
      </c>
      <c r="S141" t="s">
        <v>81</v>
      </c>
      <c r="T141" t="s">
        <v>208</v>
      </c>
      <c r="U141" t="s">
        <v>28</v>
      </c>
    </row>
    <row r="142" spans="1:21" x14ac:dyDescent="0.3">
      <c r="A142">
        <v>10308</v>
      </c>
      <c r="B142" s="5">
        <v>21</v>
      </c>
      <c r="C142" s="4">
        <v>87.2</v>
      </c>
      <c r="D142">
        <v>13</v>
      </c>
      <c r="E142" s="9">
        <v>1831.2</v>
      </c>
      <c r="F142" s="1">
        <v>45153</v>
      </c>
      <c r="G142" s="5">
        <f ca="1">DATEDIF(F142, TODAY(), "D")</f>
        <v>236</v>
      </c>
      <c r="H142" t="s">
        <v>19</v>
      </c>
      <c r="I142" t="s">
        <v>525</v>
      </c>
      <c r="J142" s="4">
        <v>80</v>
      </c>
      <c r="K142" s="4">
        <f>Table1[[#This Row],[PRICEEACH]]-Table1[[#This Row],[MSRP]]</f>
        <v>7.2000000000000028</v>
      </c>
      <c r="L142" t="s">
        <v>628</v>
      </c>
      <c r="M142" t="s">
        <v>285</v>
      </c>
      <c r="N142">
        <v>9145554562</v>
      </c>
      <c r="O142" t="s">
        <v>286</v>
      </c>
      <c r="P142" t="s">
        <v>287</v>
      </c>
      <c r="Q142">
        <v>24067</v>
      </c>
      <c r="R142" t="s">
        <v>25</v>
      </c>
      <c r="S142" t="s">
        <v>81</v>
      </c>
      <c r="T142" t="s">
        <v>208</v>
      </c>
      <c r="U142" t="s">
        <v>28</v>
      </c>
    </row>
    <row r="143" spans="1:21" x14ac:dyDescent="0.3">
      <c r="A143">
        <v>10296</v>
      </c>
      <c r="B143" s="5">
        <v>21</v>
      </c>
      <c r="C143" s="4">
        <v>96.34</v>
      </c>
      <c r="D143">
        <v>13</v>
      </c>
      <c r="E143" s="9">
        <v>2023.14</v>
      </c>
      <c r="F143" s="1">
        <v>45122</v>
      </c>
      <c r="G143" s="5">
        <f ca="1">DATEDIF(F143, TODAY(), "D")</f>
        <v>267</v>
      </c>
      <c r="H143" t="s">
        <v>19</v>
      </c>
      <c r="I143" t="s">
        <v>557</v>
      </c>
      <c r="J143" s="4">
        <v>86</v>
      </c>
      <c r="K143" s="4">
        <f>Table1[[#This Row],[PRICEEACH]]-Table1[[#This Row],[MSRP]]</f>
        <v>10.340000000000003</v>
      </c>
      <c r="L143" t="s">
        <v>558</v>
      </c>
      <c r="M143" t="s">
        <v>531</v>
      </c>
      <c r="N143" t="s">
        <v>532</v>
      </c>
      <c r="O143" t="s">
        <v>533</v>
      </c>
      <c r="P143" t="s">
        <v>534</v>
      </c>
      <c r="Q143">
        <v>80686</v>
      </c>
      <c r="R143" t="s">
        <v>405</v>
      </c>
      <c r="S143" t="s">
        <v>535</v>
      </c>
      <c r="T143" t="s">
        <v>82</v>
      </c>
      <c r="U143" t="s">
        <v>28</v>
      </c>
    </row>
    <row r="144" spans="1:21" x14ac:dyDescent="0.3">
      <c r="A144">
        <v>10296</v>
      </c>
      <c r="B144" s="5">
        <v>21</v>
      </c>
      <c r="C144" s="4">
        <v>71.25</v>
      </c>
      <c r="D144">
        <v>8</v>
      </c>
      <c r="E144" s="9">
        <v>1496.25</v>
      </c>
      <c r="F144" s="1">
        <v>45122</v>
      </c>
      <c r="G144" s="5">
        <f ca="1">DATEDIF(F144, TODAY(), "D")</f>
        <v>267</v>
      </c>
      <c r="H144" t="s">
        <v>19</v>
      </c>
      <c r="I144" t="s">
        <v>525</v>
      </c>
      <c r="J144" s="4">
        <v>68</v>
      </c>
      <c r="K144" s="4">
        <f>Table1[[#This Row],[PRICEEACH]]-Table1[[#This Row],[MSRP]]</f>
        <v>3.25</v>
      </c>
      <c r="L144" t="s">
        <v>592</v>
      </c>
      <c r="M144" t="s">
        <v>531</v>
      </c>
      <c r="N144" t="s">
        <v>532</v>
      </c>
      <c r="O144" t="s">
        <v>533</v>
      </c>
      <c r="P144" t="s">
        <v>534</v>
      </c>
      <c r="Q144">
        <v>80686</v>
      </c>
      <c r="R144" t="s">
        <v>405</v>
      </c>
      <c r="S144" t="s">
        <v>535</v>
      </c>
      <c r="T144" t="s">
        <v>82</v>
      </c>
      <c r="U144" t="s">
        <v>28</v>
      </c>
    </row>
    <row r="145" spans="1:21" x14ac:dyDescent="0.3">
      <c r="A145">
        <v>10296</v>
      </c>
      <c r="B145" s="5">
        <v>21</v>
      </c>
      <c r="C145" s="4">
        <v>45.19</v>
      </c>
      <c r="D145">
        <v>10</v>
      </c>
      <c r="E145" s="9">
        <v>948.99</v>
      </c>
      <c r="F145" s="1">
        <v>45122</v>
      </c>
      <c r="G145" s="5">
        <f ca="1">DATEDIF(F145, TODAY(), "D")</f>
        <v>267</v>
      </c>
      <c r="H145" t="s">
        <v>19</v>
      </c>
      <c r="I145" t="s">
        <v>525</v>
      </c>
      <c r="J145" s="4">
        <v>49</v>
      </c>
      <c r="K145" s="4">
        <f>Table1[[#This Row],[PRICEEACH]]-Table1[[#This Row],[MSRP]]</f>
        <v>-3.8100000000000023</v>
      </c>
      <c r="L145" t="s">
        <v>632</v>
      </c>
      <c r="M145" t="s">
        <v>531</v>
      </c>
      <c r="N145" t="s">
        <v>532</v>
      </c>
      <c r="O145" t="s">
        <v>533</v>
      </c>
      <c r="P145" t="s">
        <v>534</v>
      </c>
      <c r="Q145">
        <v>80686</v>
      </c>
      <c r="R145" t="s">
        <v>405</v>
      </c>
      <c r="S145" t="s">
        <v>535</v>
      </c>
      <c r="T145" t="s">
        <v>82</v>
      </c>
      <c r="U145" t="s">
        <v>28</v>
      </c>
    </row>
    <row r="146" spans="1:21" x14ac:dyDescent="0.3">
      <c r="A146">
        <v>10293</v>
      </c>
      <c r="B146" s="5">
        <v>21</v>
      </c>
      <c r="C146" s="4">
        <v>140.09</v>
      </c>
      <c r="D146">
        <v>2</v>
      </c>
      <c r="E146" s="9">
        <v>2941.89</v>
      </c>
      <c r="F146" s="1">
        <v>45116</v>
      </c>
      <c r="G146" s="5">
        <f ca="1">DATEDIF(F146, TODAY(), "D")</f>
        <v>273</v>
      </c>
      <c r="H146" t="s">
        <v>19</v>
      </c>
      <c r="I146" t="s">
        <v>557</v>
      </c>
      <c r="J146" s="4">
        <v>122</v>
      </c>
      <c r="K146" s="4">
        <f>Table1[[#This Row],[PRICEEACH]]-Table1[[#This Row],[MSRP]]</f>
        <v>18.090000000000003</v>
      </c>
      <c r="L146" t="s">
        <v>586</v>
      </c>
      <c r="M146" t="s">
        <v>225</v>
      </c>
      <c r="N146" t="s">
        <v>226</v>
      </c>
      <c r="O146" t="s">
        <v>227</v>
      </c>
      <c r="P146" t="s">
        <v>228</v>
      </c>
      <c r="Q146">
        <v>10100</v>
      </c>
      <c r="R146" t="s">
        <v>229</v>
      </c>
      <c r="S146" t="s">
        <v>230</v>
      </c>
      <c r="T146" t="s">
        <v>231</v>
      </c>
      <c r="U146" t="s">
        <v>28</v>
      </c>
    </row>
    <row r="147" spans="1:21" x14ac:dyDescent="0.3">
      <c r="A147">
        <v>10107</v>
      </c>
      <c r="B147" s="5">
        <v>21</v>
      </c>
      <c r="C147" s="4">
        <v>105.47</v>
      </c>
      <c r="D147">
        <v>8</v>
      </c>
      <c r="E147" s="9">
        <v>2214.87</v>
      </c>
      <c r="F147" s="1">
        <v>45115</v>
      </c>
      <c r="G147" s="5">
        <f ca="1">DATEDIF(F147, TODAY(), "D")</f>
        <v>274</v>
      </c>
      <c r="H147" t="s">
        <v>19</v>
      </c>
      <c r="I147" t="s">
        <v>465</v>
      </c>
      <c r="J147" s="4">
        <v>118</v>
      </c>
      <c r="K147" s="4">
        <f>Table1[[#This Row],[PRICEEACH]]-Table1[[#This Row],[MSRP]]</f>
        <v>-12.530000000000001</v>
      </c>
      <c r="L147" t="s">
        <v>479</v>
      </c>
      <c r="M147" t="s">
        <v>22</v>
      </c>
      <c r="N147">
        <v>2125557818</v>
      </c>
      <c r="O147" t="s">
        <v>23</v>
      </c>
      <c r="P147" t="s">
        <v>24</v>
      </c>
      <c r="Q147">
        <v>10022</v>
      </c>
      <c r="R147" t="s">
        <v>25</v>
      </c>
      <c r="S147" t="s">
        <v>26</v>
      </c>
      <c r="T147" t="s">
        <v>27</v>
      </c>
      <c r="U147" t="s">
        <v>28</v>
      </c>
    </row>
    <row r="148" spans="1:21" x14ac:dyDescent="0.3">
      <c r="A148">
        <v>10292</v>
      </c>
      <c r="B148" s="5">
        <v>21</v>
      </c>
      <c r="C148" s="4">
        <v>135.47</v>
      </c>
      <c r="D148">
        <v>12</v>
      </c>
      <c r="E148" s="9">
        <v>2844.87</v>
      </c>
      <c r="F148" s="1">
        <v>45115</v>
      </c>
      <c r="G148" s="5">
        <f ca="1">DATEDIF(F148, TODAY(), "D")</f>
        <v>274</v>
      </c>
      <c r="H148" t="s">
        <v>19</v>
      </c>
      <c r="I148" t="s">
        <v>155</v>
      </c>
      <c r="J148" s="4">
        <v>169</v>
      </c>
      <c r="K148" s="4">
        <f>Table1[[#This Row],[PRICEEACH]]-Table1[[#This Row],[MSRP]]</f>
        <v>-33.53</v>
      </c>
      <c r="L148" t="s">
        <v>563</v>
      </c>
      <c r="M148" t="s">
        <v>22</v>
      </c>
      <c r="N148">
        <v>2125557818</v>
      </c>
      <c r="O148" t="s">
        <v>23</v>
      </c>
      <c r="P148" t="s">
        <v>24</v>
      </c>
      <c r="Q148">
        <v>10022</v>
      </c>
      <c r="R148" t="s">
        <v>25</v>
      </c>
      <c r="S148" t="s">
        <v>26</v>
      </c>
      <c r="T148" t="s">
        <v>27</v>
      </c>
      <c r="U148" t="s">
        <v>28</v>
      </c>
    </row>
    <row r="149" spans="1:21" x14ac:dyDescent="0.3">
      <c r="A149">
        <v>10107</v>
      </c>
      <c r="B149" s="5">
        <v>21</v>
      </c>
      <c r="C149" s="4">
        <v>163.44</v>
      </c>
      <c r="D149">
        <v>12</v>
      </c>
      <c r="E149" s="9">
        <v>3432.24</v>
      </c>
      <c r="F149" s="1">
        <v>45107</v>
      </c>
      <c r="G149" s="5">
        <f ca="1">DATEDIF(F149, TODAY(), "D")</f>
        <v>282</v>
      </c>
      <c r="H149" t="s">
        <v>19</v>
      </c>
      <c r="I149" t="s">
        <v>155</v>
      </c>
      <c r="J149" s="4">
        <v>194</v>
      </c>
      <c r="K149" s="4">
        <f>Table1[[#This Row],[PRICEEACH]]-Table1[[#This Row],[MSRP]]</f>
        <v>-30.560000000000002</v>
      </c>
      <c r="L149" t="s">
        <v>386</v>
      </c>
      <c r="M149" t="s">
        <v>408</v>
      </c>
      <c r="N149" t="s">
        <v>409</v>
      </c>
      <c r="O149" t="s">
        <v>410</v>
      </c>
      <c r="P149" t="s">
        <v>411</v>
      </c>
      <c r="Q149">
        <v>1203</v>
      </c>
      <c r="R149" t="s">
        <v>412</v>
      </c>
      <c r="S149" t="s">
        <v>413</v>
      </c>
      <c r="T149" t="s">
        <v>82</v>
      </c>
      <c r="U149" t="s">
        <v>42</v>
      </c>
    </row>
    <row r="150" spans="1:21" x14ac:dyDescent="0.3">
      <c r="A150">
        <v>10284</v>
      </c>
      <c r="B150" s="5">
        <v>21</v>
      </c>
      <c r="C150" s="4">
        <v>55.96</v>
      </c>
      <c r="D150">
        <v>10</v>
      </c>
      <c r="E150" s="9">
        <v>1175.1600000000001</v>
      </c>
      <c r="F150" s="1">
        <v>45098</v>
      </c>
      <c r="G150" s="5">
        <f ca="1">DATEDIF(F150, TODAY(), "D")</f>
        <v>291</v>
      </c>
      <c r="H150" t="s">
        <v>19</v>
      </c>
      <c r="I150" t="s">
        <v>525</v>
      </c>
      <c r="J150" s="4">
        <v>68</v>
      </c>
      <c r="K150" s="4">
        <f>Table1[[#This Row],[PRICEEACH]]-Table1[[#This Row],[MSRP]]</f>
        <v>-12.04</v>
      </c>
      <c r="L150" t="s">
        <v>602</v>
      </c>
      <c r="M150" t="s">
        <v>502</v>
      </c>
      <c r="N150" t="s">
        <v>503</v>
      </c>
      <c r="O150" t="s">
        <v>504</v>
      </c>
      <c r="P150" t="s">
        <v>505</v>
      </c>
      <c r="Q150" t="s">
        <v>506</v>
      </c>
      <c r="R150" t="s">
        <v>64</v>
      </c>
      <c r="S150" t="s">
        <v>507</v>
      </c>
      <c r="T150" t="s">
        <v>508</v>
      </c>
      <c r="U150" t="s">
        <v>28</v>
      </c>
    </row>
    <row r="151" spans="1:21" x14ac:dyDescent="0.3">
      <c r="A151">
        <v>10284</v>
      </c>
      <c r="B151" s="5">
        <v>21</v>
      </c>
      <c r="C151" s="4">
        <v>71</v>
      </c>
      <c r="D151">
        <v>2</v>
      </c>
      <c r="E151" s="9">
        <v>1491</v>
      </c>
      <c r="F151" s="1">
        <v>45098</v>
      </c>
      <c r="G151" s="5">
        <f ca="1">DATEDIF(F151, TODAY(), "D")</f>
        <v>291</v>
      </c>
      <c r="H151" t="s">
        <v>19</v>
      </c>
      <c r="I151" t="s">
        <v>525</v>
      </c>
      <c r="J151" s="4">
        <v>72</v>
      </c>
      <c r="K151" s="4">
        <f>Table1[[#This Row],[PRICEEACH]]-Table1[[#This Row],[MSRP]]</f>
        <v>-1</v>
      </c>
      <c r="L151" t="s">
        <v>606</v>
      </c>
      <c r="M151" t="s">
        <v>502</v>
      </c>
      <c r="N151" t="s">
        <v>503</v>
      </c>
      <c r="O151" t="s">
        <v>504</v>
      </c>
      <c r="P151" t="s">
        <v>505</v>
      </c>
      <c r="Q151" t="s">
        <v>506</v>
      </c>
      <c r="R151" t="s">
        <v>64</v>
      </c>
      <c r="S151" t="s">
        <v>507</v>
      </c>
      <c r="T151" t="s">
        <v>508</v>
      </c>
      <c r="U151" t="s">
        <v>28</v>
      </c>
    </row>
    <row r="152" spans="1:21" x14ac:dyDescent="0.3">
      <c r="A152">
        <v>10283</v>
      </c>
      <c r="B152" s="5">
        <v>21</v>
      </c>
      <c r="C152" s="4">
        <v>98.06</v>
      </c>
      <c r="D152">
        <v>4</v>
      </c>
      <c r="E152" s="9">
        <v>2059.2600000000002</v>
      </c>
      <c r="F152" s="1">
        <v>45097</v>
      </c>
      <c r="G152" s="5">
        <f ca="1">DATEDIF(F152, TODAY(), "D")</f>
        <v>292</v>
      </c>
      <c r="H152" t="s">
        <v>19</v>
      </c>
      <c r="I152" t="s">
        <v>557</v>
      </c>
      <c r="J152" s="4">
        <v>86</v>
      </c>
      <c r="K152" s="4">
        <f>Table1[[#This Row],[PRICEEACH]]-Table1[[#This Row],[MSRP]]</f>
        <v>12.060000000000002</v>
      </c>
      <c r="L152" t="s">
        <v>558</v>
      </c>
      <c r="M152" t="s">
        <v>337</v>
      </c>
      <c r="N152" t="s">
        <v>338</v>
      </c>
      <c r="O152" t="s">
        <v>339</v>
      </c>
      <c r="P152" t="s">
        <v>340</v>
      </c>
      <c r="Q152" t="s">
        <v>341</v>
      </c>
      <c r="R152" t="s">
        <v>201</v>
      </c>
      <c r="S152" t="s">
        <v>342</v>
      </c>
      <c r="T152" t="s">
        <v>146</v>
      </c>
      <c r="U152" t="s">
        <v>28</v>
      </c>
    </row>
    <row r="153" spans="1:21" x14ac:dyDescent="0.3">
      <c r="A153">
        <v>10280</v>
      </c>
      <c r="B153" s="5">
        <v>21</v>
      </c>
      <c r="C153" s="4">
        <v>78.89</v>
      </c>
      <c r="D153">
        <v>6</v>
      </c>
      <c r="E153" s="9">
        <v>1656.69</v>
      </c>
      <c r="F153" s="1">
        <v>45094</v>
      </c>
      <c r="G153" s="5">
        <f ca="1">DATEDIF(F153, TODAY(), "D")</f>
        <v>295</v>
      </c>
      <c r="H153" t="s">
        <v>19</v>
      </c>
      <c r="I153" t="s">
        <v>509</v>
      </c>
      <c r="J153" s="4">
        <v>97</v>
      </c>
      <c r="K153" s="4">
        <f>Table1[[#This Row],[PRICEEACH]]-Table1[[#This Row],[MSRP]]</f>
        <v>-18.11</v>
      </c>
      <c r="L153" t="s">
        <v>605</v>
      </c>
      <c r="M153" t="s">
        <v>225</v>
      </c>
      <c r="N153" t="s">
        <v>226</v>
      </c>
      <c r="O153" t="s">
        <v>227</v>
      </c>
      <c r="P153" t="s">
        <v>228</v>
      </c>
      <c r="Q153">
        <v>10100</v>
      </c>
      <c r="R153" t="s">
        <v>229</v>
      </c>
      <c r="S153" t="s">
        <v>230</v>
      </c>
      <c r="T153" t="s">
        <v>231</v>
      </c>
      <c r="U153" t="s">
        <v>28</v>
      </c>
    </row>
    <row r="154" spans="1:21" x14ac:dyDescent="0.3">
      <c r="A154">
        <v>10276</v>
      </c>
      <c r="B154" s="5">
        <v>21</v>
      </c>
      <c r="C154" s="4">
        <v>70.78</v>
      </c>
      <c r="D154">
        <v>11</v>
      </c>
      <c r="E154" s="9">
        <v>1486.38</v>
      </c>
      <c r="F154" s="1">
        <v>45079</v>
      </c>
      <c r="G154" s="5">
        <f ca="1">DATEDIF(F154, TODAY(), "D")</f>
        <v>310</v>
      </c>
      <c r="H154" t="s">
        <v>19</v>
      </c>
      <c r="I154" t="s">
        <v>20</v>
      </c>
      <c r="J154" s="4">
        <v>81</v>
      </c>
      <c r="K154" s="4">
        <f>Table1[[#This Row],[PRICEEACH]]-Table1[[#This Row],[MSRP]]</f>
        <v>-10.219999999999999</v>
      </c>
      <c r="L154" t="s">
        <v>619</v>
      </c>
      <c r="M154" t="s">
        <v>420</v>
      </c>
      <c r="N154">
        <v>6175557555</v>
      </c>
      <c r="O154" t="s">
        <v>421</v>
      </c>
      <c r="P154" t="s">
        <v>253</v>
      </c>
      <c r="Q154">
        <v>58339</v>
      </c>
      <c r="R154" t="s">
        <v>25</v>
      </c>
      <c r="S154" t="s">
        <v>422</v>
      </c>
      <c r="T154" t="s">
        <v>423</v>
      </c>
      <c r="U154" t="s">
        <v>28</v>
      </c>
    </row>
    <row r="155" spans="1:21" x14ac:dyDescent="0.3">
      <c r="A155">
        <v>10275</v>
      </c>
      <c r="B155" s="5">
        <v>21</v>
      </c>
      <c r="C155" s="4">
        <v>102.56</v>
      </c>
      <c r="D155">
        <v>2</v>
      </c>
      <c r="E155" s="9">
        <v>2153.7600000000002</v>
      </c>
      <c r="F155" s="1">
        <v>45069</v>
      </c>
      <c r="G155" s="5">
        <f ca="1">DATEDIF(F155, TODAY(), "D")</f>
        <v>320</v>
      </c>
      <c r="H155" t="s">
        <v>19</v>
      </c>
      <c r="I155" t="s">
        <v>20</v>
      </c>
      <c r="J155" s="4">
        <v>112</v>
      </c>
      <c r="K155" s="4">
        <f>Table1[[#This Row],[PRICEEACH]]-Table1[[#This Row],[MSRP]]</f>
        <v>-9.4399999999999977</v>
      </c>
      <c r="L155" t="s">
        <v>581</v>
      </c>
      <c r="M155" t="s">
        <v>92</v>
      </c>
      <c r="N155" t="s">
        <v>93</v>
      </c>
      <c r="O155" t="s">
        <v>94</v>
      </c>
      <c r="P155" t="s">
        <v>95</v>
      </c>
      <c r="Q155">
        <v>44000</v>
      </c>
      <c r="R155" t="s">
        <v>33</v>
      </c>
      <c r="S155" t="s">
        <v>96</v>
      </c>
      <c r="T155" t="s">
        <v>97</v>
      </c>
      <c r="U155" t="s">
        <v>28</v>
      </c>
    </row>
    <row r="156" spans="1:21" x14ac:dyDescent="0.3">
      <c r="A156">
        <v>10273</v>
      </c>
      <c r="B156" s="5">
        <v>21</v>
      </c>
      <c r="C156" s="4">
        <v>65.34</v>
      </c>
      <c r="D156">
        <v>7</v>
      </c>
      <c r="E156" s="9">
        <v>1372.14</v>
      </c>
      <c r="F156" s="1">
        <v>45067</v>
      </c>
      <c r="G156" s="5">
        <f ca="1">DATEDIF(F156, TODAY(), "D")</f>
        <v>322</v>
      </c>
      <c r="H156" t="s">
        <v>19</v>
      </c>
      <c r="I156" t="s">
        <v>557</v>
      </c>
      <c r="J156" s="4">
        <v>66</v>
      </c>
      <c r="K156" s="4">
        <f>Table1[[#This Row],[PRICEEACH]]-Table1[[#This Row],[MSRP]]</f>
        <v>-0.65999999999999659</v>
      </c>
      <c r="L156" t="s">
        <v>620</v>
      </c>
      <c r="M156" t="s">
        <v>329</v>
      </c>
      <c r="N156" t="s">
        <v>330</v>
      </c>
      <c r="O156" t="s">
        <v>331</v>
      </c>
      <c r="P156" t="s">
        <v>332</v>
      </c>
      <c r="Q156" t="s">
        <v>333</v>
      </c>
      <c r="R156" t="s">
        <v>334</v>
      </c>
      <c r="S156" t="s">
        <v>335</v>
      </c>
      <c r="T156" t="s">
        <v>336</v>
      </c>
      <c r="U156" t="s">
        <v>28</v>
      </c>
    </row>
    <row r="157" spans="1:21" x14ac:dyDescent="0.3">
      <c r="A157">
        <v>10273</v>
      </c>
      <c r="B157" s="5">
        <v>21</v>
      </c>
      <c r="C157" s="4">
        <v>102.2</v>
      </c>
      <c r="D157">
        <v>14</v>
      </c>
      <c r="E157" s="9">
        <v>2146.1999999999998</v>
      </c>
      <c r="F157" s="1">
        <v>45067</v>
      </c>
      <c r="G157" s="5">
        <f ca="1">DATEDIF(F157, TODAY(), "D")</f>
        <v>322</v>
      </c>
      <c r="H157" t="s">
        <v>19</v>
      </c>
      <c r="I157" t="s">
        <v>557</v>
      </c>
      <c r="J157" s="4">
        <v>86</v>
      </c>
      <c r="K157" s="4">
        <f>Table1[[#This Row],[PRICEEACH]]-Table1[[#This Row],[MSRP]]</f>
        <v>16.200000000000003</v>
      </c>
      <c r="L157" t="s">
        <v>622</v>
      </c>
      <c r="M157" t="s">
        <v>329</v>
      </c>
      <c r="N157" t="s">
        <v>330</v>
      </c>
      <c r="O157" t="s">
        <v>331</v>
      </c>
      <c r="P157" t="s">
        <v>332</v>
      </c>
      <c r="Q157" t="s">
        <v>333</v>
      </c>
      <c r="R157" t="s">
        <v>334</v>
      </c>
      <c r="S157" t="s">
        <v>335</v>
      </c>
      <c r="T157" t="s">
        <v>336</v>
      </c>
      <c r="U157" t="s">
        <v>28</v>
      </c>
    </row>
    <row r="158" spans="1:21" x14ac:dyDescent="0.3">
      <c r="A158">
        <v>10107</v>
      </c>
      <c r="B158" s="5">
        <v>21</v>
      </c>
      <c r="C158" s="4">
        <v>233.59</v>
      </c>
      <c r="D158">
        <v>9</v>
      </c>
      <c r="E158" s="9">
        <v>4905.3900000000003</v>
      </c>
      <c r="F158" s="1">
        <v>45065</v>
      </c>
      <c r="G158" s="5">
        <f ca="1">DATEDIF(F158, TODAY(), "D")</f>
        <v>324</v>
      </c>
      <c r="H158" t="s">
        <v>19</v>
      </c>
      <c r="I158" t="s">
        <v>155</v>
      </c>
      <c r="J158" s="4">
        <v>214</v>
      </c>
      <c r="K158" s="4">
        <f>Table1[[#This Row],[PRICEEACH]]-Table1[[#This Row],[MSRP]]</f>
        <v>19.590000000000003</v>
      </c>
      <c r="L158" t="s">
        <v>156</v>
      </c>
      <c r="M158" t="s">
        <v>128</v>
      </c>
      <c r="N158" t="s">
        <v>129</v>
      </c>
      <c r="O158" t="s">
        <v>130</v>
      </c>
      <c r="P158" t="s">
        <v>131</v>
      </c>
      <c r="Q158">
        <v>2067</v>
      </c>
      <c r="R158" t="s">
        <v>76</v>
      </c>
      <c r="S158" t="s">
        <v>132</v>
      </c>
      <c r="T158" t="s">
        <v>133</v>
      </c>
      <c r="U158" t="s">
        <v>42</v>
      </c>
    </row>
    <row r="159" spans="1:21" x14ac:dyDescent="0.3">
      <c r="A159">
        <v>10270</v>
      </c>
      <c r="B159" s="5">
        <v>21</v>
      </c>
      <c r="C159" s="4">
        <v>63.35</v>
      </c>
      <c r="D159">
        <v>5</v>
      </c>
      <c r="E159" s="9">
        <v>1330.35</v>
      </c>
      <c r="F159" s="1">
        <v>45065</v>
      </c>
      <c r="G159" s="5">
        <f ca="1">DATEDIF(F159, TODAY(), "D")</f>
        <v>324</v>
      </c>
      <c r="H159" t="s">
        <v>19</v>
      </c>
      <c r="I159" t="s">
        <v>465</v>
      </c>
      <c r="J159" s="4">
        <v>64</v>
      </c>
      <c r="K159" s="4">
        <f>Table1[[#This Row],[PRICEEACH]]-Table1[[#This Row],[MSRP]]</f>
        <v>-0.64999999999999858</v>
      </c>
      <c r="L159" t="s">
        <v>613</v>
      </c>
      <c r="M159" t="s">
        <v>128</v>
      </c>
      <c r="N159" t="s">
        <v>129</v>
      </c>
      <c r="O159" t="s">
        <v>130</v>
      </c>
      <c r="P159" t="s">
        <v>131</v>
      </c>
      <c r="Q159">
        <v>2067</v>
      </c>
      <c r="R159" t="s">
        <v>76</v>
      </c>
      <c r="S159" t="s">
        <v>132</v>
      </c>
      <c r="T159" t="s">
        <v>133</v>
      </c>
      <c r="U159" t="s">
        <v>28</v>
      </c>
    </row>
    <row r="160" spans="1:21" x14ac:dyDescent="0.3">
      <c r="A160">
        <v>10266</v>
      </c>
      <c r="B160" s="5">
        <v>21</v>
      </c>
      <c r="C160" s="4">
        <v>120.31</v>
      </c>
      <c r="D160">
        <v>6</v>
      </c>
      <c r="E160" s="9">
        <v>2526.5100000000002</v>
      </c>
      <c r="F160" s="1">
        <v>45052</v>
      </c>
      <c r="G160" s="5">
        <f ca="1">DATEDIF(F160, TODAY(), "D")</f>
        <v>337</v>
      </c>
      <c r="H160" t="s">
        <v>19</v>
      </c>
      <c r="I160" t="s">
        <v>155</v>
      </c>
      <c r="J160" s="4">
        <v>141</v>
      </c>
      <c r="K160" s="4">
        <f>Table1[[#This Row],[PRICEEACH]]-Table1[[#This Row],[MSRP]]</f>
        <v>-20.689999999999998</v>
      </c>
      <c r="L160" t="s">
        <v>498</v>
      </c>
      <c r="M160" t="s">
        <v>414</v>
      </c>
      <c r="N160" t="s">
        <v>415</v>
      </c>
      <c r="O160" t="s">
        <v>416</v>
      </c>
      <c r="P160" t="s">
        <v>417</v>
      </c>
      <c r="Q160">
        <v>42100</v>
      </c>
      <c r="R160" t="s">
        <v>229</v>
      </c>
      <c r="S160" t="s">
        <v>418</v>
      </c>
      <c r="T160" t="s">
        <v>419</v>
      </c>
      <c r="U160" t="s">
        <v>28</v>
      </c>
    </row>
    <row r="161" spans="1:21" hidden="1" x14ac:dyDescent="0.3">
      <c r="A161">
        <v>10262</v>
      </c>
      <c r="B161" s="5">
        <v>21</v>
      </c>
      <c r="C161" s="4">
        <v>57.11</v>
      </c>
      <c r="D161">
        <v>12</v>
      </c>
      <c r="E161" s="9">
        <v>1199.31</v>
      </c>
      <c r="F161" s="1">
        <v>45040</v>
      </c>
      <c r="G161" s="5">
        <f ca="1">DATEDIF(F161, TODAY(), "D")</f>
        <v>349</v>
      </c>
      <c r="H161" t="s">
        <v>307</v>
      </c>
      <c r="I161" t="s">
        <v>525</v>
      </c>
      <c r="J161" s="4">
        <v>49</v>
      </c>
      <c r="K161" s="4">
        <f>Table1[[#This Row],[PRICEEACH]]-Table1[[#This Row],[MSRP]]</f>
        <v>8.11</v>
      </c>
      <c r="L161" t="s">
        <v>632</v>
      </c>
      <c r="M161" t="s">
        <v>148</v>
      </c>
      <c r="N161" t="s">
        <v>149</v>
      </c>
      <c r="O161" t="s">
        <v>150</v>
      </c>
      <c r="P161" t="s">
        <v>151</v>
      </c>
      <c r="Q161">
        <v>28034</v>
      </c>
      <c r="R161" t="s">
        <v>152</v>
      </c>
      <c r="S161" t="s">
        <v>153</v>
      </c>
      <c r="T161" t="s">
        <v>154</v>
      </c>
      <c r="U161" t="s">
        <v>28</v>
      </c>
    </row>
    <row r="162" spans="1:21" x14ac:dyDescent="0.3">
      <c r="A162">
        <v>10258</v>
      </c>
      <c r="B162" s="5">
        <v>21</v>
      </c>
      <c r="C162" s="4">
        <v>59.87</v>
      </c>
      <c r="D162">
        <v>4</v>
      </c>
      <c r="E162" s="9">
        <v>1257.27</v>
      </c>
      <c r="F162" s="1">
        <v>45031</v>
      </c>
      <c r="G162" s="5">
        <f ca="1">DATEDIF(F162, TODAY(), "D")</f>
        <v>358</v>
      </c>
      <c r="H162" t="s">
        <v>19</v>
      </c>
      <c r="I162" t="s">
        <v>509</v>
      </c>
      <c r="J162" s="4">
        <v>50</v>
      </c>
      <c r="K162" s="4">
        <f>Table1[[#This Row],[PRICEEACH]]-Table1[[#This Row],[MSRP]]</f>
        <v>9.8699999999999974</v>
      </c>
      <c r="L162" t="s">
        <v>576</v>
      </c>
      <c r="M162" t="s">
        <v>217</v>
      </c>
      <c r="N162" t="s">
        <v>218</v>
      </c>
      <c r="O162" t="s">
        <v>219</v>
      </c>
      <c r="P162" t="s">
        <v>220</v>
      </c>
      <c r="Q162" t="s">
        <v>221</v>
      </c>
      <c r="R162" t="s">
        <v>222</v>
      </c>
      <c r="S162" t="s">
        <v>223</v>
      </c>
      <c r="T162" t="s">
        <v>224</v>
      </c>
      <c r="U162" t="s">
        <v>28</v>
      </c>
    </row>
    <row r="163" spans="1:21" hidden="1" x14ac:dyDescent="0.3">
      <c r="A163">
        <v>10248</v>
      </c>
      <c r="B163" s="5">
        <v>21</v>
      </c>
      <c r="C163" s="4">
        <v>73.98</v>
      </c>
      <c r="D163">
        <v>1</v>
      </c>
      <c r="E163" s="9">
        <v>1553.58</v>
      </c>
      <c r="F163" s="1">
        <v>44992</v>
      </c>
      <c r="G163" s="5">
        <f ca="1">DATEDIF(F163, TODAY(), "D")</f>
        <v>397</v>
      </c>
      <c r="H163" t="s">
        <v>307</v>
      </c>
      <c r="I163" t="s">
        <v>557</v>
      </c>
      <c r="J163" s="4">
        <v>86</v>
      </c>
      <c r="K163" s="4">
        <f>Table1[[#This Row],[PRICEEACH]]-Table1[[#This Row],[MSRP]]</f>
        <v>-12.019999999999996</v>
      </c>
      <c r="L163" t="s">
        <v>558</v>
      </c>
      <c r="M163" t="s">
        <v>22</v>
      </c>
      <c r="N163">
        <v>2125557818</v>
      </c>
      <c r="O163" t="s">
        <v>23</v>
      </c>
      <c r="P163" t="s">
        <v>24</v>
      </c>
      <c r="Q163">
        <v>10022</v>
      </c>
      <c r="R163" t="s">
        <v>25</v>
      </c>
      <c r="S163" t="s">
        <v>26</v>
      </c>
      <c r="T163" t="s">
        <v>27</v>
      </c>
      <c r="U163" t="s">
        <v>28</v>
      </c>
    </row>
    <row r="164" spans="1:21" x14ac:dyDescent="0.3">
      <c r="A164">
        <v>10245</v>
      </c>
      <c r="B164" s="5">
        <v>21</v>
      </c>
      <c r="C164" s="4">
        <v>113.82</v>
      </c>
      <c r="D164">
        <v>3</v>
      </c>
      <c r="E164" s="9">
        <v>2390.2199999999998</v>
      </c>
      <c r="F164" s="1">
        <v>44989</v>
      </c>
      <c r="G164" s="5">
        <f ca="1">DATEDIF(F164, TODAY(), "D")</f>
        <v>400</v>
      </c>
      <c r="H164" t="s">
        <v>19</v>
      </c>
      <c r="I164" t="s">
        <v>465</v>
      </c>
      <c r="J164" s="4">
        <v>121</v>
      </c>
      <c r="K164" s="4">
        <f>Table1[[#This Row],[PRICEEACH]]-Table1[[#This Row],[MSRP]]</f>
        <v>-7.1800000000000068</v>
      </c>
      <c r="L164" t="s">
        <v>575</v>
      </c>
      <c r="M164" t="s">
        <v>212</v>
      </c>
      <c r="N164">
        <v>2035559545</v>
      </c>
      <c r="O164" t="s">
        <v>213</v>
      </c>
      <c r="P164" t="s">
        <v>214</v>
      </c>
      <c r="Q164">
        <v>97823</v>
      </c>
      <c r="R164" t="s">
        <v>25</v>
      </c>
      <c r="S164" t="s">
        <v>215</v>
      </c>
      <c r="T164" t="s">
        <v>216</v>
      </c>
      <c r="U164" t="s">
        <v>28</v>
      </c>
    </row>
    <row r="165" spans="1:21" x14ac:dyDescent="0.3">
      <c r="A165">
        <v>10241</v>
      </c>
      <c r="B165" s="5">
        <v>21</v>
      </c>
      <c r="C165" s="4">
        <v>119.46</v>
      </c>
      <c r="D165">
        <v>11</v>
      </c>
      <c r="E165" s="9">
        <v>2508.66</v>
      </c>
      <c r="F165" s="1">
        <v>44970</v>
      </c>
      <c r="G165" s="5">
        <f ca="1">DATEDIF(F165, TODAY(), "D")</f>
        <v>419</v>
      </c>
      <c r="H165" t="s">
        <v>19</v>
      </c>
      <c r="I165" t="s">
        <v>155</v>
      </c>
      <c r="J165" s="4">
        <v>124</v>
      </c>
      <c r="K165" s="4">
        <f>Table1[[#This Row],[PRICEEACH]]-Table1[[#This Row],[MSRP]]</f>
        <v>-4.5400000000000063</v>
      </c>
      <c r="L165" t="s">
        <v>524</v>
      </c>
      <c r="M165" t="s">
        <v>491</v>
      </c>
      <c r="N165" t="s">
        <v>492</v>
      </c>
      <c r="O165" t="s">
        <v>493</v>
      </c>
      <c r="P165" t="s">
        <v>494</v>
      </c>
      <c r="Q165">
        <v>67000</v>
      </c>
      <c r="R165" t="s">
        <v>33</v>
      </c>
      <c r="S165" t="s">
        <v>495</v>
      </c>
      <c r="T165" t="s">
        <v>496</v>
      </c>
      <c r="U165" t="s">
        <v>28</v>
      </c>
    </row>
    <row r="166" spans="1:21" x14ac:dyDescent="0.3">
      <c r="A166">
        <v>10241</v>
      </c>
      <c r="B166" s="5">
        <v>21</v>
      </c>
      <c r="C166" s="4">
        <v>40.25</v>
      </c>
      <c r="D166">
        <v>10</v>
      </c>
      <c r="E166" s="9">
        <v>845.25</v>
      </c>
      <c r="F166" s="1">
        <v>44970</v>
      </c>
      <c r="G166" s="5">
        <f ca="1">DATEDIF(F166, TODAY(), "D")</f>
        <v>419</v>
      </c>
      <c r="H166" t="s">
        <v>19</v>
      </c>
      <c r="I166" t="s">
        <v>155</v>
      </c>
      <c r="J166" s="4">
        <v>50</v>
      </c>
      <c r="K166" s="4">
        <f>Table1[[#This Row],[PRICEEACH]]-Table1[[#This Row],[MSRP]]</f>
        <v>-9.75</v>
      </c>
      <c r="L166" t="s">
        <v>582</v>
      </c>
      <c r="M166" t="s">
        <v>491</v>
      </c>
      <c r="N166" t="s">
        <v>492</v>
      </c>
      <c r="O166" t="s">
        <v>493</v>
      </c>
      <c r="P166" t="s">
        <v>494</v>
      </c>
      <c r="Q166">
        <v>67000</v>
      </c>
      <c r="R166" t="s">
        <v>33</v>
      </c>
      <c r="S166" t="s">
        <v>495</v>
      </c>
      <c r="T166" t="s">
        <v>496</v>
      </c>
      <c r="U166" t="s">
        <v>28</v>
      </c>
    </row>
    <row r="167" spans="1:21" x14ac:dyDescent="0.3">
      <c r="A167">
        <v>10107</v>
      </c>
      <c r="B167" s="5">
        <v>21</v>
      </c>
      <c r="C167" s="4">
        <v>93.28</v>
      </c>
      <c r="D167">
        <v>5</v>
      </c>
      <c r="E167" s="9">
        <v>1958.88</v>
      </c>
      <c r="F167" s="1">
        <v>44969</v>
      </c>
      <c r="G167" s="5">
        <f ca="1">DATEDIF(F167, TODAY(), "D")</f>
        <v>420</v>
      </c>
      <c r="H167" t="s">
        <v>19</v>
      </c>
      <c r="I167" t="s">
        <v>155</v>
      </c>
      <c r="J167" s="4">
        <v>115</v>
      </c>
      <c r="K167" s="4">
        <f>Table1[[#This Row],[PRICEEACH]]-Table1[[#This Row],[MSRP]]</f>
        <v>-21.72</v>
      </c>
      <c r="L167" t="s">
        <v>490</v>
      </c>
      <c r="M167" t="s">
        <v>354</v>
      </c>
      <c r="N167" t="s">
        <v>355</v>
      </c>
      <c r="O167" t="s">
        <v>356</v>
      </c>
      <c r="P167" t="s">
        <v>357</v>
      </c>
      <c r="Q167">
        <v>90110</v>
      </c>
      <c r="R167" t="s">
        <v>107</v>
      </c>
      <c r="S167" t="s">
        <v>358</v>
      </c>
      <c r="T167" t="s">
        <v>359</v>
      </c>
      <c r="U167" t="s">
        <v>28</v>
      </c>
    </row>
    <row r="168" spans="1:21" x14ac:dyDescent="0.3">
      <c r="A168">
        <v>10226</v>
      </c>
      <c r="B168" s="5">
        <v>21</v>
      </c>
      <c r="C168" s="4">
        <v>60.26</v>
      </c>
      <c r="D168">
        <v>1</v>
      </c>
      <c r="E168" s="9">
        <v>1265.46</v>
      </c>
      <c r="F168" s="1">
        <v>44921</v>
      </c>
      <c r="G168" s="5">
        <f ca="1">DATEDIF(F168, TODAY(), "D")</f>
        <v>468</v>
      </c>
      <c r="H168" t="s">
        <v>19</v>
      </c>
      <c r="I168" t="s">
        <v>155</v>
      </c>
      <c r="J168" s="4">
        <v>73</v>
      </c>
      <c r="K168" s="4">
        <f>Table1[[#This Row],[PRICEEACH]]-Table1[[#This Row],[MSRP]]</f>
        <v>-12.740000000000002</v>
      </c>
      <c r="L168" t="s">
        <v>579</v>
      </c>
      <c r="M168" t="s">
        <v>326</v>
      </c>
      <c r="N168">
        <v>7605558146</v>
      </c>
      <c r="O168" t="s">
        <v>327</v>
      </c>
      <c r="P168" t="s">
        <v>328</v>
      </c>
      <c r="Q168">
        <v>91217</v>
      </c>
      <c r="R168" t="s">
        <v>25</v>
      </c>
      <c r="S168" t="s">
        <v>207</v>
      </c>
      <c r="T168" t="s">
        <v>247</v>
      </c>
      <c r="U168" t="s">
        <v>28</v>
      </c>
    </row>
    <row r="169" spans="1:21" x14ac:dyDescent="0.3">
      <c r="A169">
        <v>10107</v>
      </c>
      <c r="B169" s="5">
        <v>21</v>
      </c>
      <c r="C169" s="4">
        <v>127.83</v>
      </c>
      <c r="D169">
        <v>6</v>
      </c>
      <c r="E169" s="9">
        <v>2684.43</v>
      </c>
      <c r="F169" s="1">
        <v>44917</v>
      </c>
      <c r="G169" s="5">
        <f ca="1">DATEDIF(F169, TODAY(), "D")</f>
        <v>472</v>
      </c>
      <c r="H169" t="s">
        <v>19</v>
      </c>
      <c r="I169" t="s">
        <v>155</v>
      </c>
      <c r="J169" s="4">
        <v>115</v>
      </c>
      <c r="K169" s="4">
        <f>Table1[[#This Row],[PRICEEACH]]-Table1[[#This Row],[MSRP]]</f>
        <v>12.829999999999998</v>
      </c>
      <c r="L169" t="s">
        <v>490</v>
      </c>
      <c r="M169" t="s">
        <v>408</v>
      </c>
      <c r="N169" t="s">
        <v>409</v>
      </c>
      <c r="O169" t="s">
        <v>410</v>
      </c>
      <c r="P169" t="s">
        <v>411</v>
      </c>
      <c r="Q169">
        <v>1203</v>
      </c>
      <c r="R169" t="s">
        <v>412</v>
      </c>
      <c r="S169" t="s">
        <v>413</v>
      </c>
      <c r="T169" t="s">
        <v>82</v>
      </c>
      <c r="U169" t="s">
        <v>28</v>
      </c>
    </row>
    <row r="170" spans="1:21" x14ac:dyDescent="0.3">
      <c r="A170">
        <v>10223</v>
      </c>
      <c r="B170" s="5">
        <v>21</v>
      </c>
      <c r="C170" s="4">
        <v>117.87</v>
      </c>
      <c r="D170">
        <v>7</v>
      </c>
      <c r="E170" s="9">
        <v>2475.27</v>
      </c>
      <c r="F170" s="1">
        <v>44915</v>
      </c>
      <c r="G170" s="5">
        <f ca="1">DATEDIF(F170, TODAY(), "D")</f>
        <v>474</v>
      </c>
      <c r="H170" t="s">
        <v>19</v>
      </c>
      <c r="I170" t="s">
        <v>20</v>
      </c>
      <c r="J170" s="4">
        <v>99</v>
      </c>
      <c r="K170" s="4">
        <f>Table1[[#This Row],[PRICEEACH]]-Table1[[#This Row],[MSRP]]</f>
        <v>18.870000000000005</v>
      </c>
      <c r="L170" t="s">
        <v>609</v>
      </c>
      <c r="M170" t="s">
        <v>72</v>
      </c>
      <c r="N170" t="s">
        <v>73</v>
      </c>
      <c r="O170" t="s">
        <v>74</v>
      </c>
      <c r="P170" t="s">
        <v>75</v>
      </c>
      <c r="Q170">
        <v>3004</v>
      </c>
      <c r="R170" t="s">
        <v>76</v>
      </c>
      <c r="S170" t="s">
        <v>77</v>
      </c>
      <c r="T170" t="s">
        <v>78</v>
      </c>
      <c r="U170" t="s">
        <v>28</v>
      </c>
    </row>
    <row r="171" spans="1:21" x14ac:dyDescent="0.3">
      <c r="A171">
        <v>10219</v>
      </c>
      <c r="B171" s="5">
        <v>21</v>
      </c>
      <c r="C171" s="4">
        <v>40.31</v>
      </c>
      <c r="D171">
        <v>3</v>
      </c>
      <c r="E171" s="9">
        <v>846.51</v>
      </c>
      <c r="F171" s="1">
        <v>44905</v>
      </c>
      <c r="G171" s="5">
        <f ca="1">DATEDIF(F171, TODAY(), "D")</f>
        <v>484</v>
      </c>
      <c r="H171" t="s">
        <v>19</v>
      </c>
      <c r="I171" t="s">
        <v>155</v>
      </c>
      <c r="J171" s="4">
        <v>35</v>
      </c>
      <c r="K171" s="4">
        <f>Table1[[#This Row],[PRICEEACH]]-Table1[[#This Row],[MSRP]]</f>
        <v>5.3100000000000023</v>
      </c>
      <c r="L171" t="s">
        <v>591</v>
      </c>
      <c r="M171" t="s">
        <v>486</v>
      </c>
      <c r="N171">
        <v>4155554312</v>
      </c>
      <c r="O171" t="s">
        <v>487</v>
      </c>
      <c r="P171" t="s">
        <v>488</v>
      </c>
      <c r="Q171">
        <v>94217</v>
      </c>
      <c r="R171" t="s">
        <v>25</v>
      </c>
      <c r="S171" t="s">
        <v>489</v>
      </c>
      <c r="T171" t="s">
        <v>363</v>
      </c>
      <c r="U171" t="s">
        <v>28</v>
      </c>
    </row>
    <row r="172" spans="1:21" x14ac:dyDescent="0.3">
      <c r="A172">
        <v>10217</v>
      </c>
      <c r="B172" s="5">
        <v>21</v>
      </c>
      <c r="C172" s="4">
        <v>106.9</v>
      </c>
      <c r="D172">
        <v>3</v>
      </c>
      <c r="E172" s="9">
        <v>2244.9</v>
      </c>
      <c r="F172" s="1">
        <v>44899</v>
      </c>
      <c r="G172" s="5">
        <f ca="1">DATEDIF(F172, TODAY(), "D")</f>
        <v>490</v>
      </c>
      <c r="H172" t="s">
        <v>19</v>
      </c>
      <c r="I172" t="s">
        <v>465</v>
      </c>
      <c r="J172" s="4">
        <v>96</v>
      </c>
      <c r="K172" s="4">
        <f>Table1[[#This Row],[PRICEEACH]]-Table1[[#This Row],[MSRP]]</f>
        <v>10.900000000000006</v>
      </c>
      <c r="L172" t="s">
        <v>608</v>
      </c>
      <c r="M172" t="s">
        <v>381</v>
      </c>
      <c r="N172" t="s">
        <v>382</v>
      </c>
      <c r="O172" t="s">
        <v>383</v>
      </c>
      <c r="P172" t="s">
        <v>173</v>
      </c>
      <c r="Q172">
        <v>69045</v>
      </c>
      <c r="R172" t="s">
        <v>173</v>
      </c>
      <c r="S172" t="s">
        <v>384</v>
      </c>
      <c r="T172" t="s">
        <v>385</v>
      </c>
      <c r="U172" t="s">
        <v>28</v>
      </c>
    </row>
    <row r="173" spans="1:21" x14ac:dyDescent="0.3">
      <c r="A173">
        <v>10214</v>
      </c>
      <c r="B173" s="5">
        <v>21</v>
      </c>
      <c r="C173" s="4">
        <v>62.96</v>
      </c>
      <c r="D173">
        <v>6</v>
      </c>
      <c r="E173" s="9">
        <v>1322.16</v>
      </c>
      <c r="F173" s="1">
        <v>44891</v>
      </c>
      <c r="G173" s="5">
        <f ca="1">DATEDIF(F173, TODAY(), "D")</f>
        <v>498</v>
      </c>
      <c r="H173" t="s">
        <v>19</v>
      </c>
      <c r="I173" t="s">
        <v>509</v>
      </c>
      <c r="J173" s="4">
        <v>60</v>
      </c>
      <c r="K173" s="4">
        <f>Table1[[#This Row],[PRICEEACH]]-Table1[[#This Row],[MSRP]]</f>
        <v>2.9600000000000009</v>
      </c>
      <c r="L173" t="s">
        <v>547</v>
      </c>
      <c r="M173" t="s">
        <v>165</v>
      </c>
      <c r="N173" t="s">
        <v>166</v>
      </c>
      <c r="O173" t="s">
        <v>167</v>
      </c>
      <c r="P173" t="s">
        <v>151</v>
      </c>
      <c r="Q173">
        <v>28023</v>
      </c>
      <c r="R173" t="s">
        <v>152</v>
      </c>
      <c r="S173" t="s">
        <v>168</v>
      </c>
      <c r="T173" t="s">
        <v>169</v>
      </c>
      <c r="U173" t="s">
        <v>28</v>
      </c>
    </row>
    <row r="174" spans="1:21" x14ac:dyDescent="0.3">
      <c r="A174">
        <v>10211</v>
      </c>
      <c r="B174" s="5">
        <v>21</v>
      </c>
      <c r="C174" s="4">
        <v>63.72</v>
      </c>
      <c r="D174">
        <v>11</v>
      </c>
      <c r="E174" s="9">
        <v>1338.12</v>
      </c>
      <c r="F174" s="1">
        <v>44880</v>
      </c>
      <c r="G174" s="5">
        <f ca="1">DATEDIF(F174, TODAY(), "D")</f>
        <v>509</v>
      </c>
      <c r="H174" t="s">
        <v>19</v>
      </c>
      <c r="I174" t="s">
        <v>20</v>
      </c>
      <c r="J174" s="4">
        <v>69</v>
      </c>
      <c r="K174" s="4">
        <f>Table1[[#This Row],[PRICEEACH]]-Table1[[#This Row],[MSRP]]</f>
        <v>-5.2800000000000011</v>
      </c>
      <c r="L174" t="s">
        <v>589</v>
      </c>
      <c r="M174" t="s">
        <v>67</v>
      </c>
      <c r="N174" t="s">
        <v>68</v>
      </c>
      <c r="O174" t="s">
        <v>69</v>
      </c>
      <c r="P174" t="s">
        <v>39</v>
      </c>
      <c r="Q174">
        <v>75016</v>
      </c>
      <c r="R174" t="s">
        <v>33</v>
      </c>
      <c r="S174" t="s">
        <v>70</v>
      </c>
      <c r="T174" t="s">
        <v>71</v>
      </c>
      <c r="U174" t="s">
        <v>28</v>
      </c>
    </row>
    <row r="175" spans="1:21" x14ac:dyDescent="0.3">
      <c r="A175">
        <v>10210</v>
      </c>
      <c r="B175" s="5">
        <v>21</v>
      </c>
      <c r="C175" s="4">
        <v>78.55</v>
      </c>
      <c r="D175">
        <v>12</v>
      </c>
      <c r="E175" s="9">
        <v>1649.55</v>
      </c>
      <c r="F175" s="1">
        <v>44877</v>
      </c>
      <c r="G175" s="5">
        <f ca="1">DATEDIF(F175, TODAY(), "D")</f>
        <v>512</v>
      </c>
      <c r="H175" t="s">
        <v>19</v>
      </c>
      <c r="I175" t="s">
        <v>525</v>
      </c>
      <c r="J175" s="4">
        <v>91</v>
      </c>
      <c r="K175" s="4">
        <f>Table1[[#This Row],[PRICEEACH]]-Table1[[#This Row],[MSRP]]</f>
        <v>-12.450000000000003</v>
      </c>
      <c r="L175" t="s">
        <v>621</v>
      </c>
      <c r="M175" t="s">
        <v>270</v>
      </c>
      <c r="N175" t="s">
        <v>271</v>
      </c>
      <c r="O175" t="s">
        <v>272</v>
      </c>
      <c r="P175" t="s">
        <v>273</v>
      </c>
      <c r="Q175" t="s">
        <v>274</v>
      </c>
      <c r="R175" t="s">
        <v>222</v>
      </c>
      <c r="S175" t="s">
        <v>275</v>
      </c>
      <c r="T175" t="s">
        <v>276</v>
      </c>
      <c r="U175" t="s">
        <v>28</v>
      </c>
    </row>
    <row r="176" spans="1:21" x14ac:dyDescent="0.3">
      <c r="A176">
        <v>10206</v>
      </c>
      <c r="B176" s="5">
        <v>21</v>
      </c>
      <c r="C176" s="4">
        <v>53.33</v>
      </c>
      <c r="D176">
        <v>4</v>
      </c>
      <c r="E176" s="9">
        <v>1119.93</v>
      </c>
      <c r="F176" s="1">
        <v>44839</v>
      </c>
      <c r="G176" s="5">
        <f ca="1">DATEDIF(F176, TODAY(), "D")</f>
        <v>550</v>
      </c>
      <c r="H176" t="s">
        <v>19</v>
      </c>
      <c r="I176" t="s">
        <v>509</v>
      </c>
      <c r="J176" s="4">
        <v>50</v>
      </c>
      <c r="K176" s="4">
        <f>Table1[[#This Row],[PRICEEACH]]-Table1[[#This Row],[MSRP]]</f>
        <v>3.3299999999999983</v>
      </c>
      <c r="L176" t="s">
        <v>576</v>
      </c>
      <c r="M176" t="s">
        <v>196</v>
      </c>
      <c r="N176" t="s">
        <v>197</v>
      </c>
      <c r="O176" t="s">
        <v>198</v>
      </c>
      <c r="P176" t="s">
        <v>199</v>
      </c>
      <c r="Q176" t="s">
        <v>200</v>
      </c>
      <c r="R176" t="s">
        <v>201</v>
      </c>
      <c r="S176" t="s">
        <v>202</v>
      </c>
      <c r="T176" t="s">
        <v>203</v>
      </c>
      <c r="U176" t="s">
        <v>28</v>
      </c>
    </row>
    <row r="177" spans="1:21" x14ac:dyDescent="0.3">
      <c r="A177">
        <v>10203</v>
      </c>
      <c r="B177" s="5">
        <v>21</v>
      </c>
      <c r="C177" s="4">
        <v>37</v>
      </c>
      <c r="D177">
        <v>2</v>
      </c>
      <c r="E177" s="9">
        <v>777</v>
      </c>
      <c r="F177" s="1">
        <v>44836</v>
      </c>
      <c r="G177" s="5">
        <f ca="1">DATEDIF(F177, TODAY(), "D")</f>
        <v>553</v>
      </c>
      <c r="H177" t="s">
        <v>19</v>
      </c>
      <c r="I177" t="s">
        <v>155</v>
      </c>
      <c r="J177" s="4">
        <v>37</v>
      </c>
      <c r="K177" s="4">
        <f>Table1[[#This Row],[PRICEEACH]]-Table1[[#This Row],[MSRP]]</f>
        <v>0</v>
      </c>
      <c r="L177" t="s">
        <v>594</v>
      </c>
      <c r="M177" t="s">
        <v>148</v>
      </c>
      <c r="N177" t="s">
        <v>149</v>
      </c>
      <c r="O177" t="s">
        <v>150</v>
      </c>
      <c r="P177" t="s">
        <v>151</v>
      </c>
      <c r="Q177">
        <v>28034</v>
      </c>
      <c r="R177" t="s">
        <v>152</v>
      </c>
      <c r="S177" t="s">
        <v>153</v>
      </c>
      <c r="T177" t="s">
        <v>154</v>
      </c>
      <c r="U177" t="s">
        <v>28</v>
      </c>
    </row>
    <row r="178" spans="1:21" x14ac:dyDescent="0.3">
      <c r="A178">
        <v>10107</v>
      </c>
      <c r="B178" s="5">
        <v>21</v>
      </c>
      <c r="C178" s="4">
        <v>93.34</v>
      </c>
      <c r="D178">
        <v>10</v>
      </c>
      <c r="E178" s="9">
        <v>1960.14</v>
      </c>
      <c r="F178" s="1">
        <v>44829</v>
      </c>
      <c r="G178" s="5">
        <f ca="1">DATEDIF(F178, TODAY(), "D")</f>
        <v>560</v>
      </c>
      <c r="H178" t="s">
        <v>19</v>
      </c>
      <c r="I178" t="s">
        <v>465</v>
      </c>
      <c r="J178" s="4">
        <v>116</v>
      </c>
      <c r="K178" s="4">
        <f>Table1[[#This Row],[PRICEEACH]]-Table1[[#This Row],[MSRP]]</f>
        <v>-22.659999999999997</v>
      </c>
      <c r="L178" t="s">
        <v>497</v>
      </c>
      <c r="M178" t="s">
        <v>190</v>
      </c>
      <c r="N178" t="s">
        <v>191</v>
      </c>
      <c r="O178" t="s">
        <v>192</v>
      </c>
      <c r="P178" t="s">
        <v>193</v>
      </c>
      <c r="Q178">
        <v>69004</v>
      </c>
      <c r="R178" t="s">
        <v>33</v>
      </c>
      <c r="S178" t="s">
        <v>194</v>
      </c>
      <c r="T178" t="s">
        <v>195</v>
      </c>
      <c r="U178" t="s">
        <v>28</v>
      </c>
    </row>
    <row r="179" spans="1:21" x14ac:dyDescent="0.3">
      <c r="A179">
        <v>10193</v>
      </c>
      <c r="B179" s="5">
        <v>21</v>
      </c>
      <c r="C179" s="4">
        <v>149.6</v>
      </c>
      <c r="D179">
        <v>14</v>
      </c>
      <c r="E179" s="9">
        <v>3141.6</v>
      </c>
      <c r="F179" s="1">
        <v>44825</v>
      </c>
      <c r="G179" s="5">
        <f ca="1">DATEDIF(F179, TODAY(), "D")</f>
        <v>564</v>
      </c>
      <c r="H179" t="s">
        <v>19</v>
      </c>
      <c r="I179" t="s">
        <v>509</v>
      </c>
      <c r="J179" s="4">
        <v>170</v>
      </c>
      <c r="K179" s="4">
        <f>Table1[[#This Row],[PRICEEACH]]-Table1[[#This Row],[MSRP]]</f>
        <v>-20.400000000000006</v>
      </c>
      <c r="L179" t="s">
        <v>543</v>
      </c>
      <c r="M179" t="s">
        <v>517</v>
      </c>
      <c r="N179" t="s">
        <v>518</v>
      </c>
      <c r="O179" t="s">
        <v>519</v>
      </c>
      <c r="P179" t="s">
        <v>520</v>
      </c>
      <c r="Q179">
        <v>3150</v>
      </c>
      <c r="R179" t="s">
        <v>76</v>
      </c>
      <c r="S179" t="s">
        <v>521</v>
      </c>
      <c r="T179" t="s">
        <v>522</v>
      </c>
      <c r="U179" t="s">
        <v>42</v>
      </c>
    </row>
    <row r="180" spans="1:21" x14ac:dyDescent="0.3">
      <c r="A180">
        <v>10107</v>
      </c>
      <c r="B180" s="5">
        <v>21</v>
      </c>
      <c r="C180" s="4">
        <v>182.9</v>
      </c>
      <c r="D180">
        <v>3</v>
      </c>
      <c r="E180" s="9">
        <v>3840.9</v>
      </c>
      <c r="F180" s="1">
        <v>44824</v>
      </c>
      <c r="G180" s="5">
        <f ca="1">DATEDIF(F180, TODAY(), "D")</f>
        <v>565</v>
      </c>
      <c r="H180" t="s">
        <v>19</v>
      </c>
      <c r="I180" t="s">
        <v>155</v>
      </c>
      <c r="J180" s="4">
        <v>194</v>
      </c>
      <c r="K180" s="4">
        <f>Table1[[#This Row],[PRICEEACH]]-Table1[[#This Row],[MSRP]]</f>
        <v>-11.099999999999994</v>
      </c>
      <c r="L180" t="s">
        <v>386</v>
      </c>
      <c r="M180" t="s">
        <v>401</v>
      </c>
      <c r="N180" t="s">
        <v>402</v>
      </c>
      <c r="O180" t="s">
        <v>403</v>
      </c>
      <c r="P180" t="s">
        <v>404</v>
      </c>
      <c r="Q180">
        <v>50739</v>
      </c>
      <c r="R180" t="s">
        <v>405</v>
      </c>
      <c r="S180" t="s">
        <v>406</v>
      </c>
      <c r="T180" t="s">
        <v>407</v>
      </c>
      <c r="U180" t="s">
        <v>42</v>
      </c>
    </row>
    <row r="181" spans="1:21" x14ac:dyDescent="0.3">
      <c r="A181">
        <v>10107</v>
      </c>
      <c r="B181" s="5">
        <v>21</v>
      </c>
      <c r="C181" s="4">
        <v>184.94</v>
      </c>
      <c r="D181">
        <v>13</v>
      </c>
      <c r="E181" s="9">
        <v>3883.74</v>
      </c>
      <c r="F181" s="1">
        <v>44818</v>
      </c>
      <c r="G181" s="5">
        <f ca="1">DATEDIF(F181, TODAY(), "D")</f>
        <v>571</v>
      </c>
      <c r="H181" t="s">
        <v>19</v>
      </c>
      <c r="I181" t="s">
        <v>155</v>
      </c>
      <c r="J181" s="4">
        <v>207</v>
      </c>
      <c r="K181" s="4">
        <f>Table1[[#This Row],[PRICEEACH]]-Table1[[#This Row],[MSRP]]</f>
        <v>-22.060000000000002</v>
      </c>
      <c r="L181" t="s">
        <v>436</v>
      </c>
      <c r="M181" t="s">
        <v>303</v>
      </c>
      <c r="N181">
        <v>5085559555</v>
      </c>
      <c r="O181" t="s">
        <v>304</v>
      </c>
      <c r="P181" t="s">
        <v>136</v>
      </c>
      <c r="Q181">
        <v>50553</v>
      </c>
      <c r="R181" t="s">
        <v>25</v>
      </c>
      <c r="S181" t="s">
        <v>305</v>
      </c>
      <c r="T181" t="s">
        <v>306</v>
      </c>
      <c r="U181" t="s">
        <v>42</v>
      </c>
    </row>
    <row r="182" spans="1:21" x14ac:dyDescent="0.3">
      <c r="A182">
        <v>10186</v>
      </c>
      <c r="B182" s="5">
        <v>21</v>
      </c>
      <c r="C182" s="4">
        <v>69.040000000000006</v>
      </c>
      <c r="D182">
        <v>3</v>
      </c>
      <c r="E182" s="9">
        <v>1449.84</v>
      </c>
      <c r="F182" s="1">
        <v>44818</v>
      </c>
      <c r="G182" s="5">
        <f ca="1">DATEDIF(F182, TODAY(), "D")</f>
        <v>571</v>
      </c>
      <c r="H182" t="s">
        <v>19</v>
      </c>
      <c r="I182" t="s">
        <v>509</v>
      </c>
      <c r="J182" s="4">
        <v>65</v>
      </c>
      <c r="K182" s="4">
        <f>Table1[[#This Row],[PRICEEACH]]-Table1[[#This Row],[MSRP]]</f>
        <v>4.0400000000000063</v>
      </c>
      <c r="L182" t="s">
        <v>598</v>
      </c>
      <c r="M182" t="s">
        <v>314</v>
      </c>
      <c r="N182" t="s">
        <v>315</v>
      </c>
      <c r="O182" t="s">
        <v>316</v>
      </c>
      <c r="P182" t="s">
        <v>300</v>
      </c>
      <c r="Q182" t="s">
        <v>317</v>
      </c>
      <c r="R182" t="s">
        <v>144</v>
      </c>
      <c r="S182" t="s">
        <v>318</v>
      </c>
      <c r="T182" t="s">
        <v>319</v>
      </c>
      <c r="U182" t="s">
        <v>28</v>
      </c>
    </row>
    <row r="183" spans="1:21" x14ac:dyDescent="0.3">
      <c r="A183">
        <v>10185</v>
      </c>
      <c r="B183" s="5">
        <v>21</v>
      </c>
      <c r="C183" s="4">
        <v>54</v>
      </c>
      <c r="D183">
        <v>3</v>
      </c>
      <c r="E183" s="9">
        <v>1134</v>
      </c>
      <c r="F183" s="1">
        <v>44818</v>
      </c>
      <c r="G183" s="5">
        <f ca="1">DATEDIF(F183, TODAY(), "D")</f>
        <v>571</v>
      </c>
      <c r="H183" t="s">
        <v>19</v>
      </c>
      <c r="I183" t="s">
        <v>557</v>
      </c>
      <c r="J183" s="4">
        <v>66</v>
      </c>
      <c r="K183" s="4">
        <f>Table1[[#This Row],[PRICEEACH]]-Table1[[#This Row],[MSRP]]</f>
        <v>-12</v>
      </c>
      <c r="L183" t="s">
        <v>620</v>
      </c>
      <c r="M183" t="s">
        <v>303</v>
      </c>
      <c r="N183">
        <v>5085559555</v>
      </c>
      <c r="O183" t="s">
        <v>304</v>
      </c>
      <c r="P183" t="s">
        <v>136</v>
      </c>
      <c r="Q183">
        <v>50553</v>
      </c>
      <c r="R183" t="s">
        <v>25</v>
      </c>
      <c r="S183" t="s">
        <v>305</v>
      </c>
      <c r="T183" t="s">
        <v>306</v>
      </c>
      <c r="U183" t="s">
        <v>28</v>
      </c>
    </row>
    <row r="184" spans="1:21" x14ac:dyDescent="0.3">
      <c r="A184">
        <v>10107</v>
      </c>
      <c r="B184" s="5">
        <v>21</v>
      </c>
      <c r="C184" s="4">
        <v>96.84</v>
      </c>
      <c r="D184">
        <v>7</v>
      </c>
      <c r="E184" s="9">
        <v>2033.64</v>
      </c>
      <c r="F184" s="1">
        <v>44817</v>
      </c>
      <c r="G184" s="5">
        <f ca="1">DATEDIF(F184, TODAY(), "D")</f>
        <v>572</v>
      </c>
      <c r="H184" t="s">
        <v>19</v>
      </c>
      <c r="I184" t="s">
        <v>465</v>
      </c>
      <c r="J184" s="4">
        <v>116</v>
      </c>
      <c r="K184" s="4">
        <f>Table1[[#This Row],[PRICEEACH]]-Table1[[#This Row],[MSRP]]</f>
        <v>-19.159999999999997</v>
      </c>
      <c r="L184" t="s">
        <v>497</v>
      </c>
      <c r="M184" t="s">
        <v>185</v>
      </c>
      <c r="N184">
        <v>2155554695</v>
      </c>
      <c r="O184" t="s">
        <v>186</v>
      </c>
      <c r="P184" t="s">
        <v>187</v>
      </c>
      <c r="Q184">
        <v>71270</v>
      </c>
      <c r="R184" t="s">
        <v>25</v>
      </c>
      <c r="S184" t="s">
        <v>188</v>
      </c>
      <c r="T184" t="s">
        <v>189</v>
      </c>
      <c r="U184" t="s">
        <v>28</v>
      </c>
    </row>
    <row r="185" spans="1:21" x14ac:dyDescent="0.3">
      <c r="A185">
        <v>10183</v>
      </c>
      <c r="B185" s="5">
        <v>21</v>
      </c>
      <c r="C185" s="4">
        <v>116.24</v>
      </c>
      <c r="D185">
        <v>2</v>
      </c>
      <c r="E185" s="9">
        <v>2441.04</v>
      </c>
      <c r="F185" s="1">
        <v>44817</v>
      </c>
      <c r="G185" s="5">
        <f ca="1">DATEDIF(F185, TODAY(), "D")</f>
        <v>572</v>
      </c>
      <c r="H185" t="s">
        <v>19</v>
      </c>
      <c r="I185" t="s">
        <v>465</v>
      </c>
      <c r="J185" s="4">
        <v>121</v>
      </c>
      <c r="K185" s="4">
        <f>Table1[[#This Row],[PRICEEACH]]-Table1[[#This Row],[MSRP]]</f>
        <v>-4.7600000000000051</v>
      </c>
      <c r="L185" t="s">
        <v>575</v>
      </c>
      <c r="M185" t="s">
        <v>185</v>
      </c>
      <c r="N185">
        <v>2155554695</v>
      </c>
      <c r="O185" t="s">
        <v>186</v>
      </c>
      <c r="P185" t="s">
        <v>187</v>
      </c>
      <c r="Q185">
        <v>71270</v>
      </c>
      <c r="R185" t="s">
        <v>25</v>
      </c>
      <c r="S185" t="s">
        <v>188</v>
      </c>
      <c r="T185" t="s">
        <v>189</v>
      </c>
      <c r="U185" t="s">
        <v>28</v>
      </c>
    </row>
    <row r="186" spans="1:21" x14ac:dyDescent="0.3">
      <c r="A186">
        <v>10181</v>
      </c>
      <c r="B186" s="5">
        <v>21</v>
      </c>
      <c r="C186" s="4">
        <v>156.47999999999999</v>
      </c>
      <c r="D186">
        <v>5</v>
      </c>
      <c r="E186" s="9">
        <v>3286.08</v>
      </c>
      <c r="F186" s="1">
        <v>44816</v>
      </c>
      <c r="G186" s="5">
        <f ca="1">DATEDIF(F186, TODAY(), "D")</f>
        <v>573</v>
      </c>
      <c r="H186" t="s">
        <v>19</v>
      </c>
      <c r="I186" t="s">
        <v>155</v>
      </c>
      <c r="J186" s="4">
        <v>142</v>
      </c>
      <c r="K186" s="4">
        <f>Table1[[#This Row],[PRICEEACH]]-Table1[[#This Row],[MSRP]]</f>
        <v>14.47999999999999</v>
      </c>
      <c r="L186" t="s">
        <v>545</v>
      </c>
      <c r="M186" t="s">
        <v>59</v>
      </c>
      <c r="N186" t="s">
        <v>60</v>
      </c>
      <c r="O186" t="s">
        <v>61</v>
      </c>
      <c r="P186" t="s">
        <v>62</v>
      </c>
      <c r="Q186" t="s">
        <v>63</v>
      </c>
      <c r="R186" t="s">
        <v>64</v>
      </c>
      <c r="S186" t="s">
        <v>65</v>
      </c>
      <c r="T186" t="s">
        <v>66</v>
      </c>
      <c r="U186" t="s">
        <v>42</v>
      </c>
    </row>
    <row r="187" spans="1:21" x14ac:dyDescent="0.3">
      <c r="A187">
        <v>10182</v>
      </c>
      <c r="B187" s="5">
        <v>21</v>
      </c>
      <c r="C187" s="4">
        <v>145.13</v>
      </c>
      <c r="D187">
        <v>4</v>
      </c>
      <c r="E187" s="9">
        <v>3047.73</v>
      </c>
      <c r="F187" s="1">
        <v>44816</v>
      </c>
      <c r="G187" s="5">
        <f ca="1">DATEDIF(F187, TODAY(), "D")</f>
        <v>573</v>
      </c>
      <c r="H187" t="s">
        <v>19</v>
      </c>
      <c r="I187" t="s">
        <v>509</v>
      </c>
      <c r="J187" s="4">
        <v>168</v>
      </c>
      <c r="K187" s="4">
        <f>Table1[[#This Row],[PRICEEACH]]-Table1[[#This Row],[MSRP]]</f>
        <v>-22.870000000000005</v>
      </c>
      <c r="L187" t="s">
        <v>553</v>
      </c>
      <c r="M187" t="s">
        <v>243</v>
      </c>
      <c r="N187">
        <v>4155551450</v>
      </c>
      <c r="O187" t="s">
        <v>244</v>
      </c>
      <c r="P187" t="s">
        <v>245</v>
      </c>
      <c r="Q187">
        <v>97562</v>
      </c>
      <c r="R187" t="s">
        <v>25</v>
      </c>
      <c r="S187" t="s">
        <v>246</v>
      </c>
      <c r="T187" t="s">
        <v>247</v>
      </c>
      <c r="U187" t="s">
        <v>42</v>
      </c>
    </row>
    <row r="188" spans="1:21" x14ac:dyDescent="0.3">
      <c r="A188">
        <v>10180</v>
      </c>
      <c r="B188" s="5">
        <v>21</v>
      </c>
      <c r="C188" s="4">
        <v>50.36</v>
      </c>
      <c r="D188">
        <v>3</v>
      </c>
      <c r="E188" s="9">
        <v>1057.56</v>
      </c>
      <c r="F188" s="1">
        <v>44815</v>
      </c>
      <c r="G188" s="5">
        <f ca="1">DATEDIF(F188, TODAY(), "D")</f>
        <v>574</v>
      </c>
      <c r="H188" t="s">
        <v>19</v>
      </c>
      <c r="I188" t="s">
        <v>20</v>
      </c>
      <c r="J188" s="4">
        <v>62</v>
      </c>
      <c r="K188" s="4">
        <f>Table1[[#This Row],[PRICEEACH]]-Table1[[#This Row],[MSRP]]</f>
        <v>-11.64</v>
      </c>
      <c r="L188" t="s">
        <v>570</v>
      </c>
      <c r="M188" t="s">
        <v>53</v>
      </c>
      <c r="N188" t="s">
        <v>54</v>
      </c>
      <c r="O188" t="s">
        <v>55</v>
      </c>
      <c r="P188" t="s">
        <v>56</v>
      </c>
      <c r="Q188">
        <v>59000</v>
      </c>
      <c r="R188" t="s">
        <v>33</v>
      </c>
      <c r="S188" t="s">
        <v>57</v>
      </c>
      <c r="T188" t="s">
        <v>58</v>
      </c>
      <c r="U188" t="s">
        <v>28</v>
      </c>
    </row>
    <row r="189" spans="1:21" x14ac:dyDescent="0.3">
      <c r="A189">
        <v>10180</v>
      </c>
      <c r="B189" s="5">
        <v>21</v>
      </c>
      <c r="C189" s="4">
        <v>93.56</v>
      </c>
      <c r="D189">
        <v>5</v>
      </c>
      <c r="E189" s="9">
        <v>1964.76</v>
      </c>
      <c r="F189" s="1">
        <v>44815</v>
      </c>
      <c r="G189" s="5">
        <f ca="1">DATEDIF(F189, TODAY(), "D")</f>
        <v>574</v>
      </c>
      <c r="H189" t="s">
        <v>19</v>
      </c>
      <c r="I189" t="s">
        <v>20</v>
      </c>
      <c r="J189" s="4">
        <v>81</v>
      </c>
      <c r="K189" s="4">
        <f>Table1[[#This Row],[PRICEEACH]]-Table1[[#This Row],[MSRP]]</f>
        <v>12.560000000000002</v>
      </c>
      <c r="L189" t="s">
        <v>619</v>
      </c>
      <c r="M189" t="s">
        <v>53</v>
      </c>
      <c r="N189" t="s">
        <v>54</v>
      </c>
      <c r="O189" t="s">
        <v>55</v>
      </c>
      <c r="P189" t="s">
        <v>56</v>
      </c>
      <c r="Q189">
        <v>59000</v>
      </c>
      <c r="R189" t="s">
        <v>33</v>
      </c>
      <c r="S189" t="s">
        <v>57</v>
      </c>
      <c r="T189" t="s">
        <v>58</v>
      </c>
      <c r="U189" t="s">
        <v>28</v>
      </c>
    </row>
    <row r="190" spans="1:21" x14ac:dyDescent="0.3">
      <c r="A190">
        <v>10178</v>
      </c>
      <c r="B190" s="5">
        <v>21</v>
      </c>
      <c r="C190" s="4">
        <v>72.12</v>
      </c>
      <c r="D190">
        <v>11</v>
      </c>
      <c r="E190" s="9">
        <v>1514.52</v>
      </c>
      <c r="F190" s="1">
        <v>44812</v>
      </c>
      <c r="G190" s="5">
        <f ca="1">DATEDIF(F190, TODAY(), "D")</f>
        <v>577</v>
      </c>
      <c r="H190" t="s">
        <v>19</v>
      </c>
      <c r="I190" t="s">
        <v>509</v>
      </c>
      <c r="J190" s="4">
        <v>83</v>
      </c>
      <c r="K190" s="4">
        <f>Table1[[#This Row],[PRICEEACH]]-Table1[[#This Row],[MSRP]]</f>
        <v>-10.879999999999995</v>
      </c>
      <c r="L190" t="s">
        <v>600</v>
      </c>
      <c r="M190" t="s">
        <v>308</v>
      </c>
      <c r="N190" t="s">
        <v>309</v>
      </c>
      <c r="O190" t="s">
        <v>310</v>
      </c>
      <c r="P190" t="s">
        <v>311</v>
      </c>
      <c r="Q190">
        <v>31000</v>
      </c>
      <c r="R190" t="s">
        <v>33</v>
      </c>
      <c r="S190" t="s">
        <v>312</v>
      </c>
      <c r="T190" t="s">
        <v>313</v>
      </c>
      <c r="U190" t="s">
        <v>28</v>
      </c>
    </row>
    <row r="191" spans="1:21" x14ac:dyDescent="0.3">
      <c r="A191">
        <v>10173</v>
      </c>
      <c r="B191" s="5">
        <v>21</v>
      </c>
      <c r="C191" s="4">
        <v>75.459999999999994</v>
      </c>
      <c r="D191">
        <v>14</v>
      </c>
      <c r="E191" s="9">
        <v>1584.66</v>
      </c>
      <c r="F191" s="1">
        <v>44809</v>
      </c>
      <c r="G191" s="5">
        <f ca="1">DATEDIF(F191, TODAY(), "D")</f>
        <v>580</v>
      </c>
      <c r="H191" t="s">
        <v>19</v>
      </c>
      <c r="I191" t="s">
        <v>509</v>
      </c>
      <c r="J191" s="4">
        <v>92</v>
      </c>
      <c r="K191" s="4">
        <f>Table1[[#This Row],[PRICEEACH]]-Table1[[#This Row],[MSRP]]</f>
        <v>-16.540000000000006</v>
      </c>
      <c r="L191" t="s">
        <v>573</v>
      </c>
      <c r="M191" t="s">
        <v>511</v>
      </c>
      <c r="N191" t="s">
        <v>512</v>
      </c>
      <c r="O191" t="s">
        <v>513</v>
      </c>
      <c r="P191" t="s">
        <v>514</v>
      </c>
      <c r="Q191">
        <v>24100</v>
      </c>
      <c r="R191" t="s">
        <v>229</v>
      </c>
      <c r="S191" t="s">
        <v>515</v>
      </c>
      <c r="T191" t="s">
        <v>516</v>
      </c>
      <c r="U191" t="s">
        <v>28</v>
      </c>
    </row>
    <row r="192" spans="1:21" x14ac:dyDescent="0.3">
      <c r="A192">
        <v>10168</v>
      </c>
      <c r="B192" s="5">
        <v>21</v>
      </c>
      <c r="C192" s="4">
        <v>70.959999999999994</v>
      </c>
      <c r="D192">
        <v>9</v>
      </c>
      <c r="E192" s="9">
        <v>1490.16</v>
      </c>
      <c r="F192" s="1">
        <v>44801</v>
      </c>
      <c r="G192" s="5">
        <f ca="1">DATEDIF(F192, TODAY(), "D")</f>
        <v>588</v>
      </c>
      <c r="H192" t="s">
        <v>19</v>
      </c>
      <c r="I192" t="s">
        <v>525</v>
      </c>
      <c r="J192" s="4">
        <v>84</v>
      </c>
      <c r="K192" s="4">
        <f>Table1[[#This Row],[PRICEEACH]]-Table1[[#This Row],[MSRP]]</f>
        <v>-13.040000000000006</v>
      </c>
      <c r="L192" t="s">
        <v>551</v>
      </c>
      <c r="M192" t="s">
        <v>48</v>
      </c>
      <c r="N192">
        <v>6505556809</v>
      </c>
      <c r="O192" t="s">
        <v>49</v>
      </c>
      <c r="P192" t="s">
        <v>50</v>
      </c>
      <c r="Q192">
        <v>94217</v>
      </c>
      <c r="R192" t="s">
        <v>25</v>
      </c>
      <c r="S192" t="s">
        <v>51</v>
      </c>
      <c r="T192" t="s">
        <v>52</v>
      </c>
      <c r="U192" t="s">
        <v>28</v>
      </c>
    </row>
    <row r="193" spans="1:21" hidden="1" x14ac:dyDescent="0.3">
      <c r="A193">
        <v>10167</v>
      </c>
      <c r="B193" s="5">
        <v>21</v>
      </c>
      <c r="C193" s="4">
        <v>69.88</v>
      </c>
      <c r="D193">
        <v>2</v>
      </c>
      <c r="E193" s="9">
        <v>1467.48</v>
      </c>
      <c r="F193" s="1">
        <v>44796</v>
      </c>
      <c r="G193" s="5">
        <f ca="1">DATEDIF(F193, TODAY(), "D")</f>
        <v>593</v>
      </c>
      <c r="H193" t="s">
        <v>307</v>
      </c>
      <c r="I193" t="s">
        <v>525</v>
      </c>
      <c r="J193" s="4">
        <v>68</v>
      </c>
      <c r="K193" s="4">
        <f>Table1[[#This Row],[PRICEEACH]]-Table1[[#This Row],[MSRP]]</f>
        <v>1.8799999999999955</v>
      </c>
      <c r="L193" t="s">
        <v>592</v>
      </c>
      <c r="M193" t="s">
        <v>232</v>
      </c>
      <c r="N193" t="s">
        <v>233</v>
      </c>
      <c r="O193" t="s">
        <v>234</v>
      </c>
      <c r="P193" t="s">
        <v>235</v>
      </c>
      <c r="Q193" t="s">
        <v>236</v>
      </c>
      <c r="R193" t="s">
        <v>162</v>
      </c>
      <c r="S193" t="s">
        <v>237</v>
      </c>
      <c r="T193" t="s">
        <v>178</v>
      </c>
      <c r="U193" t="s">
        <v>28</v>
      </c>
    </row>
    <row r="194" spans="1:21" x14ac:dyDescent="0.3">
      <c r="A194">
        <v>10107</v>
      </c>
      <c r="B194" s="5">
        <v>21</v>
      </c>
      <c r="C194" s="4">
        <v>168.42</v>
      </c>
      <c r="D194">
        <v>2</v>
      </c>
      <c r="E194" s="9">
        <v>3536.82</v>
      </c>
      <c r="F194" s="1">
        <v>44794</v>
      </c>
      <c r="G194" s="5">
        <f ca="1">DATEDIF(F194, TODAY(), "D")</f>
        <v>595</v>
      </c>
      <c r="H194" t="s">
        <v>371</v>
      </c>
      <c r="I194" t="s">
        <v>155</v>
      </c>
      <c r="J194" s="4">
        <v>147</v>
      </c>
      <c r="K194" s="4">
        <f>Table1[[#This Row],[PRICEEACH]]-Table1[[#This Row],[MSRP]]</f>
        <v>21.419999999999987</v>
      </c>
      <c r="L194" t="s">
        <v>365</v>
      </c>
      <c r="M194" t="s">
        <v>372</v>
      </c>
      <c r="N194" t="s">
        <v>373</v>
      </c>
      <c r="O194" t="s">
        <v>374</v>
      </c>
      <c r="P194" t="s">
        <v>375</v>
      </c>
      <c r="Q194">
        <v>8010</v>
      </c>
      <c r="R194" t="s">
        <v>124</v>
      </c>
      <c r="S194" t="s">
        <v>376</v>
      </c>
      <c r="T194" t="s">
        <v>377</v>
      </c>
      <c r="U194" t="s">
        <v>42</v>
      </c>
    </row>
    <row r="195" spans="1:21" x14ac:dyDescent="0.3">
      <c r="A195">
        <v>10107</v>
      </c>
      <c r="B195" s="5">
        <v>21</v>
      </c>
      <c r="C195" s="4">
        <v>231.44</v>
      </c>
      <c r="D195">
        <v>1</v>
      </c>
      <c r="E195" s="9">
        <v>4860.24</v>
      </c>
      <c r="F195" s="1">
        <v>44793</v>
      </c>
      <c r="G195" s="5">
        <f ca="1">DATEDIF(F195, TODAY(), "D")</f>
        <v>596</v>
      </c>
      <c r="H195" t="s">
        <v>19</v>
      </c>
      <c r="I195" t="s">
        <v>155</v>
      </c>
      <c r="J195" s="4">
        <v>214</v>
      </c>
      <c r="K195" s="4">
        <f>Table1[[#This Row],[PRICEEACH]]-Table1[[#This Row],[MSRP]]</f>
        <v>17.439999999999998</v>
      </c>
      <c r="L195" t="s">
        <v>156</v>
      </c>
      <c r="M195" t="s">
        <v>176</v>
      </c>
      <c r="N195">
        <v>2125558493</v>
      </c>
      <c r="O195" t="s">
        <v>177</v>
      </c>
      <c r="P195" t="s">
        <v>24</v>
      </c>
      <c r="Q195">
        <v>10022</v>
      </c>
      <c r="R195" t="s">
        <v>25</v>
      </c>
      <c r="S195" t="s">
        <v>101</v>
      </c>
      <c r="T195" t="s">
        <v>178</v>
      </c>
      <c r="U195" t="s">
        <v>42</v>
      </c>
    </row>
    <row r="196" spans="1:21" x14ac:dyDescent="0.3">
      <c r="A196">
        <v>10151</v>
      </c>
      <c r="B196" s="5">
        <v>21</v>
      </c>
      <c r="C196" s="4">
        <v>177.81</v>
      </c>
      <c r="D196">
        <v>7</v>
      </c>
      <c r="E196" s="9">
        <v>3734.01</v>
      </c>
      <c r="F196" s="1">
        <v>44763</v>
      </c>
      <c r="G196" s="5">
        <f ca="1">DATEDIF(F196, TODAY(), "D")</f>
        <v>626</v>
      </c>
      <c r="H196" t="s">
        <v>19</v>
      </c>
      <c r="I196" t="s">
        <v>155</v>
      </c>
      <c r="J196" s="4">
        <v>169</v>
      </c>
      <c r="K196" s="4">
        <f>Table1[[#This Row],[PRICEEACH]]-Table1[[#This Row],[MSRP]]</f>
        <v>8.8100000000000023</v>
      </c>
      <c r="L196" t="s">
        <v>563</v>
      </c>
      <c r="M196" t="s">
        <v>354</v>
      </c>
      <c r="N196" t="s">
        <v>355</v>
      </c>
      <c r="O196" t="s">
        <v>356</v>
      </c>
      <c r="P196" t="s">
        <v>357</v>
      </c>
      <c r="Q196">
        <v>90110</v>
      </c>
      <c r="R196" t="s">
        <v>107</v>
      </c>
      <c r="S196" t="s">
        <v>358</v>
      </c>
      <c r="T196" t="s">
        <v>359</v>
      </c>
      <c r="U196" t="s">
        <v>42</v>
      </c>
    </row>
    <row r="197" spans="1:21" x14ac:dyDescent="0.3">
      <c r="A197">
        <v>10148</v>
      </c>
      <c r="B197" s="5">
        <v>21</v>
      </c>
      <c r="C197" s="4">
        <v>73.599999999999994</v>
      </c>
      <c r="D197">
        <v>4</v>
      </c>
      <c r="E197" s="9">
        <v>1545.6</v>
      </c>
      <c r="F197" s="1">
        <v>44753</v>
      </c>
      <c r="G197" s="5">
        <f ca="1">DATEDIF(F197, TODAY(), "D")</f>
        <v>636</v>
      </c>
      <c r="H197" t="s">
        <v>19</v>
      </c>
      <c r="I197" t="s">
        <v>155</v>
      </c>
      <c r="J197" s="4">
        <v>90</v>
      </c>
      <c r="K197" s="4">
        <f>Table1[[#This Row],[PRICEEACH]]-Table1[[#This Row],[MSRP]]</f>
        <v>-16.400000000000006</v>
      </c>
      <c r="L197" t="s">
        <v>590</v>
      </c>
      <c r="M197" t="s">
        <v>255</v>
      </c>
      <c r="N197" t="s">
        <v>256</v>
      </c>
      <c r="O197" t="s">
        <v>257</v>
      </c>
      <c r="P197" t="s">
        <v>258</v>
      </c>
      <c r="Q197">
        <v>2060</v>
      </c>
      <c r="R197" t="s">
        <v>76</v>
      </c>
      <c r="S197" t="s">
        <v>259</v>
      </c>
      <c r="T197" t="s">
        <v>260</v>
      </c>
      <c r="U197" t="s">
        <v>28</v>
      </c>
    </row>
    <row r="198" spans="1:21" x14ac:dyDescent="0.3">
      <c r="A198">
        <v>10107</v>
      </c>
      <c r="B198" s="5">
        <v>21</v>
      </c>
      <c r="C198" s="4">
        <v>63.84</v>
      </c>
      <c r="D198">
        <v>8</v>
      </c>
      <c r="E198" s="9">
        <v>1340.64</v>
      </c>
      <c r="F198" s="1">
        <v>44747</v>
      </c>
      <c r="G198" s="5">
        <f ca="1">DATEDIF(F198, TODAY(), "D")</f>
        <v>642</v>
      </c>
      <c r="H198" t="s">
        <v>19</v>
      </c>
      <c r="I198" t="s">
        <v>155</v>
      </c>
      <c r="J198" s="4">
        <v>79</v>
      </c>
      <c r="K198" s="4">
        <f>Table1[[#This Row],[PRICEEACH]]-Table1[[#This Row],[MSRP]]</f>
        <v>-15.159999999999997</v>
      </c>
      <c r="L198" t="s">
        <v>478</v>
      </c>
      <c r="M198" t="s">
        <v>251</v>
      </c>
      <c r="N198">
        <v>6175558555</v>
      </c>
      <c r="O198" t="s">
        <v>252</v>
      </c>
      <c r="P198" t="s">
        <v>253</v>
      </c>
      <c r="Q198">
        <v>58339</v>
      </c>
      <c r="R198" t="s">
        <v>25</v>
      </c>
      <c r="S198" t="s">
        <v>246</v>
      </c>
      <c r="T198" t="s">
        <v>254</v>
      </c>
      <c r="U198" t="s">
        <v>28</v>
      </c>
    </row>
    <row r="199" spans="1:21" x14ac:dyDescent="0.3">
      <c r="A199">
        <v>10142</v>
      </c>
      <c r="B199" s="5">
        <v>21</v>
      </c>
      <c r="C199" s="4">
        <v>111.19</v>
      </c>
      <c r="D199">
        <v>3</v>
      </c>
      <c r="E199" s="9">
        <v>2334.9899999999998</v>
      </c>
      <c r="F199" s="1">
        <v>44720</v>
      </c>
      <c r="G199" s="5">
        <f ca="1">DATEDIF(F199, TODAY(), "D")</f>
        <v>669</v>
      </c>
      <c r="H199" t="s">
        <v>19</v>
      </c>
      <c r="I199" t="s">
        <v>557</v>
      </c>
      <c r="J199" s="4">
        <v>100</v>
      </c>
      <c r="K199" s="4">
        <f>Table1[[#This Row],[PRICEEACH]]-Table1[[#This Row],[MSRP]]</f>
        <v>11.189999999999998</v>
      </c>
      <c r="L199" t="s">
        <v>629</v>
      </c>
      <c r="M199" t="s">
        <v>243</v>
      </c>
      <c r="N199">
        <v>4155551450</v>
      </c>
      <c r="O199" t="s">
        <v>244</v>
      </c>
      <c r="P199" t="s">
        <v>245</v>
      </c>
      <c r="Q199">
        <v>97562</v>
      </c>
      <c r="R199" t="s">
        <v>25</v>
      </c>
      <c r="S199" t="s">
        <v>246</v>
      </c>
      <c r="T199" t="s">
        <v>247</v>
      </c>
      <c r="U199" t="s">
        <v>28</v>
      </c>
    </row>
    <row r="200" spans="1:21" x14ac:dyDescent="0.3">
      <c r="A200">
        <v>10107</v>
      </c>
      <c r="B200" s="5">
        <v>21</v>
      </c>
      <c r="C200" s="4">
        <v>101.91</v>
      </c>
      <c r="D200">
        <v>5</v>
      </c>
      <c r="E200" s="9">
        <v>2140.11</v>
      </c>
      <c r="F200" s="1">
        <v>44713</v>
      </c>
      <c r="G200" s="5">
        <f ca="1">DATEDIF(F200, TODAY(), "D")</f>
        <v>676</v>
      </c>
      <c r="H200" t="s">
        <v>19</v>
      </c>
      <c r="I200" t="s">
        <v>465</v>
      </c>
      <c r="J200" s="4">
        <v>118</v>
      </c>
      <c r="K200" s="4">
        <f>Table1[[#This Row],[PRICEEACH]]-Table1[[#This Row],[MSRP]]</f>
        <v>-16.090000000000003</v>
      </c>
      <c r="L200" t="s">
        <v>479</v>
      </c>
      <c r="M200" t="s">
        <v>429</v>
      </c>
      <c r="N200" t="s">
        <v>430</v>
      </c>
      <c r="O200" t="s">
        <v>431</v>
      </c>
      <c r="P200" t="s">
        <v>432</v>
      </c>
      <c r="Q200" t="s">
        <v>433</v>
      </c>
      <c r="R200" t="s">
        <v>107</v>
      </c>
      <c r="S200" t="s">
        <v>434</v>
      </c>
      <c r="T200" t="s">
        <v>435</v>
      </c>
      <c r="U200" t="s">
        <v>28</v>
      </c>
    </row>
    <row r="201" spans="1:21" x14ac:dyDescent="0.3">
      <c r="A201">
        <v>10141</v>
      </c>
      <c r="B201" s="5">
        <v>21</v>
      </c>
      <c r="C201" s="4">
        <v>42.43</v>
      </c>
      <c r="D201">
        <v>6</v>
      </c>
      <c r="E201" s="9">
        <v>891.03</v>
      </c>
      <c r="F201" s="1">
        <v>44713</v>
      </c>
      <c r="G201" s="5">
        <f ca="1">DATEDIF(F201, TODAY(), "D")</f>
        <v>676</v>
      </c>
      <c r="H201" t="s">
        <v>19</v>
      </c>
      <c r="I201" t="s">
        <v>155</v>
      </c>
      <c r="J201" s="4">
        <v>35</v>
      </c>
      <c r="K201" s="4">
        <f>Table1[[#This Row],[PRICEEACH]]-Table1[[#This Row],[MSRP]]</f>
        <v>7.43</v>
      </c>
      <c r="L201" t="s">
        <v>591</v>
      </c>
      <c r="M201" t="s">
        <v>429</v>
      </c>
      <c r="N201" t="s">
        <v>430</v>
      </c>
      <c r="O201" t="s">
        <v>431</v>
      </c>
      <c r="P201" t="s">
        <v>432</v>
      </c>
      <c r="Q201" t="s">
        <v>433</v>
      </c>
      <c r="R201" t="s">
        <v>107</v>
      </c>
      <c r="S201" t="s">
        <v>434</v>
      </c>
      <c r="T201" t="s">
        <v>435</v>
      </c>
      <c r="U201" t="s">
        <v>28</v>
      </c>
    </row>
    <row r="202" spans="1:21" x14ac:dyDescent="0.3">
      <c r="A202">
        <v>10131</v>
      </c>
      <c r="B202" s="5">
        <v>21</v>
      </c>
      <c r="C202" s="4">
        <v>132.46</v>
      </c>
      <c r="D202">
        <v>4</v>
      </c>
      <c r="E202" s="9">
        <v>2781.66</v>
      </c>
      <c r="F202" s="1">
        <v>44667</v>
      </c>
      <c r="G202" s="5">
        <f ca="1">DATEDIF(F202, TODAY(), "D")</f>
        <v>722</v>
      </c>
      <c r="H202" t="s">
        <v>19</v>
      </c>
      <c r="I202" t="s">
        <v>525</v>
      </c>
      <c r="J202" s="4">
        <v>157</v>
      </c>
      <c r="K202" s="4">
        <f>Table1[[#This Row],[PRICEEACH]]-Table1[[#This Row],[MSRP]]</f>
        <v>-24.539999999999992</v>
      </c>
      <c r="L202" t="s">
        <v>526</v>
      </c>
      <c r="M202" t="s">
        <v>527</v>
      </c>
      <c r="N202">
        <v>2035554407</v>
      </c>
      <c r="O202" t="s">
        <v>528</v>
      </c>
      <c r="P202" t="s">
        <v>476</v>
      </c>
      <c r="Q202">
        <v>97561</v>
      </c>
      <c r="R202" t="s">
        <v>25</v>
      </c>
      <c r="S202" t="s">
        <v>529</v>
      </c>
      <c r="T202" t="s">
        <v>530</v>
      </c>
      <c r="U202" t="s">
        <v>28</v>
      </c>
    </row>
    <row r="203" spans="1:21" x14ac:dyDescent="0.3">
      <c r="A203">
        <v>10131</v>
      </c>
      <c r="B203" s="5">
        <v>21</v>
      </c>
      <c r="C203" s="4">
        <v>41.71</v>
      </c>
      <c r="D203">
        <v>7</v>
      </c>
      <c r="E203" s="9">
        <v>875.91</v>
      </c>
      <c r="F203" s="1">
        <v>44667</v>
      </c>
      <c r="G203" s="5">
        <f ca="1">DATEDIF(F203, TODAY(), "D")</f>
        <v>722</v>
      </c>
      <c r="H203" t="s">
        <v>19</v>
      </c>
      <c r="I203" t="s">
        <v>525</v>
      </c>
      <c r="J203" s="4">
        <v>49</v>
      </c>
      <c r="K203" s="4">
        <f>Table1[[#This Row],[PRICEEACH]]-Table1[[#This Row],[MSRP]]</f>
        <v>-7.2899999999999991</v>
      </c>
      <c r="L203" t="s">
        <v>632</v>
      </c>
      <c r="M203" t="s">
        <v>527</v>
      </c>
      <c r="N203">
        <v>2035554407</v>
      </c>
      <c r="O203" t="s">
        <v>528</v>
      </c>
      <c r="P203" t="s">
        <v>476</v>
      </c>
      <c r="Q203">
        <v>97561</v>
      </c>
      <c r="R203" t="s">
        <v>25</v>
      </c>
      <c r="S203" t="s">
        <v>529</v>
      </c>
      <c r="T203" t="s">
        <v>530</v>
      </c>
      <c r="U203" t="s">
        <v>28</v>
      </c>
    </row>
    <row r="204" spans="1:21" x14ac:dyDescent="0.3">
      <c r="A204">
        <v>10107</v>
      </c>
      <c r="B204" s="5">
        <v>21</v>
      </c>
      <c r="C204" s="4">
        <v>116.17</v>
      </c>
      <c r="D204">
        <v>8</v>
      </c>
      <c r="E204" s="9">
        <v>2439.5700000000002</v>
      </c>
      <c r="F204" s="1">
        <v>44648</v>
      </c>
      <c r="G204" s="5">
        <f ca="1">DATEDIF(F204, TODAY(), "D")</f>
        <v>741</v>
      </c>
      <c r="H204" t="s">
        <v>19</v>
      </c>
      <c r="I204" t="s">
        <v>465</v>
      </c>
      <c r="J204" s="4">
        <v>136</v>
      </c>
      <c r="K204" s="4">
        <f>Table1[[#This Row],[PRICEEACH]]-Table1[[#This Row],[MSRP]]</f>
        <v>-19.829999999999998</v>
      </c>
      <c r="L204" t="s">
        <v>466</v>
      </c>
      <c r="M204" t="s">
        <v>165</v>
      </c>
      <c r="N204" t="s">
        <v>166</v>
      </c>
      <c r="O204" t="s">
        <v>167</v>
      </c>
      <c r="P204" t="s">
        <v>151</v>
      </c>
      <c r="Q204">
        <v>28023</v>
      </c>
      <c r="R204" t="s">
        <v>152</v>
      </c>
      <c r="S204" t="s">
        <v>168</v>
      </c>
      <c r="T204" t="s">
        <v>169</v>
      </c>
      <c r="U204" t="s">
        <v>28</v>
      </c>
    </row>
    <row r="205" spans="1:21" x14ac:dyDescent="0.3">
      <c r="A205">
        <v>10124</v>
      </c>
      <c r="B205" s="5">
        <v>21</v>
      </c>
      <c r="C205" s="4">
        <v>136</v>
      </c>
      <c r="D205">
        <v>6</v>
      </c>
      <c r="E205" s="9">
        <v>2856</v>
      </c>
      <c r="F205" s="1">
        <v>44641</v>
      </c>
      <c r="G205" s="5">
        <f ca="1">DATEDIF(F205, TODAY(), "D")</f>
        <v>748</v>
      </c>
      <c r="H205" t="s">
        <v>19</v>
      </c>
      <c r="I205" t="s">
        <v>509</v>
      </c>
      <c r="J205" s="4">
        <v>170</v>
      </c>
      <c r="K205" s="4">
        <f>Table1[[#This Row],[PRICEEACH]]-Table1[[#This Row],[MSRP]]</f>
        <v>-34</v>
      </c>
      <c r="L205" t="s">
        <v>543</v>
      </c>
      <c r="M205" t="s">
        <v>499</v>
      </c>
      <c r="N205">
        <v>7025551838</v>
      </c>
      <c r="O205" t="s">
        <v>500</v>
      </c>
      <c r="P205" t="s">
        <v>501</v>
      </c>
      <c r="Q205">
        <v>83030</v>
      </c>
      <c r="R205" t="s">
        <v>25</v>
      </c>
      <c r="S205" t="s">
        <v>91</v>
      </c>
      <c r="T205" t="s">
        <v>363</v>
      </c>
      <c r="U205" t="s">
        <v>28</v>
      </c>
    </row>
    <row r="206" spans="1:21" x14ac:dyDescent="0.3">
      <c r="A206">
        <v>10122</v>
      </c>
      <c r="B206" s="5">
        <v>21</v>
      </c>
      <c r="C206" s="4">
        <v>73.17</v>
      </c>
      <c r="D206">
        <v>13</v>
      </c>
      <c r="E206" s="9">
        <v>1536.57</v>
      </c>
      <c r="F206" s="1">
        <v>44628</v>
      </c>
      <c r="G206" s="5">
        <f ca="1">DATEDIF(F206, TODAY(), "D")</f>
        <v>761</v>
      </c>
      <c r="H206" t="s">
        <v>19</v>
      </c>
      <c r="I206" t="s">
        <v>155</v>
      </c>
      <c r="J206" s="4">
        <v>80</v>
      </c>
      <c r="K206" s="4">
        <f>Table1[[#This Row],[PRICEEACH]]-Table1[[#This Row],[MSRP]]</f>
        <v>-6.8299999999999983</v>
      </c>
      <c r="L206" t="s">
        <v>566</v>
      </c>
      <c r="M206" t="s">
        <v>395</v>
      </c>
      <c r="N206" t="s">
        <v>396</v>
      </c>
      <c r="O206" t="s">
        <v>397</v>
      </c>
      <c r="P206" t="s">
        <v>398</v>
      </c>
      <c r="Q206">
        <v>13008</v>
      </c>
      <c r="R206" t="s">
        <v>33</v>
      </c>
      <c r="S206" t="s">
        <v>399</v>
      </c>
      <c r="T206" t="s">
        <v>400</v>
      </c>
      <c r="U206" t="s">
        <v>28</v>
      </c>
    </row>
    <row r="207" spans="1:21" x14ac:dyDescent="0.3">
      <c r="A207">
        <v>10122</v>
      </c>
      <c r="B207" s="5">
        <v>21</v>
      </c>
      <c r="C207" s="4">
        <v>117.59</v>
      </c>
      <c r="D207">
        <v>12</v>
      </c>
      <c r="E207" s="9">
        <v>2469.39</v>
      </c>
      <c r="F207" s="1">
        <v>44628</v>
      </c>
      <c r="G207" s="5">
        <f ca="1">DATEDIF(F207, TODAY(), "D")</f>
        <v>761</v>
      </c>
      <c r="H207" t="s">
        <v>19</v>
      </c>
      <c r="I207" t="s">
        <v>155</v>
      </c>
      <c r="J207" s="4">
        <v>146</v>
      </c>
      <c r="K207" s="4">
        <f>Table1[[#This Row],[PRICEEACH]]-Table1[[#This Row],[MSRP]]</f>
        <v>-28.409999999999997</v>
      </c>
      <c r="L207" t="s">
        <v>568</v>
      </c>
      <c r="M207" t="s">
        <v>395</v>
      </c>
      <c r="N207" t="s">
        <v>396</v>
      </c>
      <c r="O207" t="s">
        <v>397</v>
      </c>
      <c r="P207" t="s">
        <v>398</v>
      </c>
      <c r="Q207">
        <v>13008</v>
      </c>
      <c r="R207" t="s">
        <v>33</v>
      </c>
      <c r="S207" t="s">
        <v>399</v>
      </c>
      <c r="T207" t="s">
        <v>400</v>
      </c>
      <c r="U207" t="s">
        <v>28</v>
      </c>
    </row>
    <row r="208" spans="1:21" x14ac:dyDescent="0.3">
      <c r="A208">
        <v>10119</v>
      </c>
      <c r="B208" s="5">
        <v>21</v>
      </c>
      <c r="C208" s="4">
        <v>89.46</v>
      </c>
      <c r="D208">
        <v>9</v>
      </c>
      <c r="E208" s="9">
        <v>1878.66</v>
      </c>
      <c r="F208" s="1">
        <v>44620</v>
      </c>
      <c r="G208" s="5">
        <f ca="1">DATEDIF(F208, TODAY(), "D")</f>
        <v>769</v>
      </c>
      <c r="H208" t="s">
        <v>19</v>
      </c>
      <c r="I208" t="s">
        <v>557</v>
      </c>
      <c r="J208" s="4">
        <v>86</v>
      </c>
      <c r="K208" s="4">
        <f>Table1[[#This Row],[PRICEEACH]]-Table1[[#This Row],[MSRP]]</f>
        <v>3.4599999999999937</v>
      </c>
      <c r="L208" t="s">
        <v>558</v>
      </c>
      <c r="M208" t="s">
        <v>120</v>
      </c>
      <c r="N208" t="s">
        <v>121</v>
      </c>
      <c r="O208" t="s">
        <v>122</v>
      </c>
      <c r="P208" t="s">
        <v>123</v>
      </c>
      <c r="Q208">
        <v>5020</v>
      </c>
      <c r="R208" t="s">
        <v>124</v>
      </c>
      <c r="S208" t="s">
        <v>125</v>
      </c>
      <c r="T208" t="s">
        <v>126</v>
      </c>
      <c r="U208" t="s">
        <v>28</v>
      </c>
    </row>
    <row r="209" spans="1:21" x14ac:dyDescent="0.3">
      <c r="A209">
        <v>10117</v>
      </c>
      <c r="B209" s="5">
        <v>21</v>
      </c>
      <c r="C209" s="4">
        <v>95.8</v>
      </c>
      <c r="D209">
        <v>7</v>
      </c>
      <c r="E209" s="9">
        <v>2011.8</v>
      </c>
      <c r="F209" s="1">
        <v>44608</v>
      </c>
      <c r="G209" s="5">
        <f ca="1">DATEDIF(F209, TODAY(), "D")</f>
        <v>781</v>
      </c>
      <c r="H209" t="s">
        <v>19</v>
      </c>
      <c r="I209" t="s">
        <v>564</v>
      </c>
      <c r="J209" s="4">
        <v>100</v>
      </c>
      <c r="K209" s="4">
        <f>Table1[[#This Row],[PRICEEACH]]-Table1[[#This Row],[MSRP]]</f>
        <v>-4.2000000000000028</v>
      </c>
      <c r="L209" t="s">
        <v>565</v>
      </c>
      <c r="M209" t="s">
        <v>170</v>
      </c>
      <c r="N209" t="s">
        <v>171</v>
      </c>
      <c r="O209" t="s">
        <v>172</v>
      </c>
      <c r="P209" t="s">
        <v>173</v>
      </c>
      <c r="Q209">
        <v>79903</v>
      </c>
      <c r="R209" t="s">
        <v>173</v>
      </c>
      <c r="S209" t="s">
        <v>174</v>
      </c>
      <c r="T209" t="s">
        <v>175</v>
      </c>
      <c r="U209" t="s">
        <v>28</v>
      </c>
    </row>
    <row r="210" spans="1:21" x14ac:dyDescent="0.3">
      <c r="A210">
        <v>10117</v>
      </c>
      <c r="B210" s="5">
        <v>21</v>
      </c>
      <c r="C210" s="4">
        <v>49.21</v>
      </c>
      <c r="D210">
        <v>11</v>
      </c>
      <c r="E210" s="9">
        <v>1033.4100000000001</v>
      </c>
      <c r="F210" s="1">
        <v>44608</v>
      </c>
      <c r="G210" s="5">
        <f ca="1">DATEDIF(F210, TODAY(), "D")</f>
        <v>781</v>
      </c>
      <c r="H210" t="s">
        <v>19</v>
      </c>
      <c r="I210" t="s">
        <v>564</v>
      </c>
      <c r="J210" s="4">
        <v>58</v>
      </c>
      <c r="K210" s="4">
        <f>Table1[[#This Row],[PRICEEACH]]-Table1[[#This Row],[MSRP]]</f>
        <v>-8.7899999999999991</v>
      </c>
      <c r="L210" t="s">
        <v>618</v>
      </c>
      <c r="M210" t="s">
        <v>170</v>
      </c>
      <c r="N210" t="s">
        <v>171</v>
      </c>
      <c r="O210" t="s">
        <v>172</v>
      </c>
      <c r="P210" t="s">
        <v>173</v>
      </c>
      <c r="Q210">
        <v>79903</v>
      </c>
      <c r="R210" t="s">
        <v>173</v>
      </c>
      <c r="S210" t="s">
        <v>174</v>
      </c>
      <c r="T210" t="s">
        <v>175</v>
      </c>
      <c r="U210" t="s">
        <v>28</v>
      </c>
    </row>
    <row r="211" spans="1:21" x14ac:dyDescent="0.3">
      <c r="A211">
        <v>10114</v>
      </c>
      <c r="B211" s="5">
        <v>21</v>
      </c>
      <c r="C211" s="4">
        <v>139.29</v>
      </c>
      <c r="D211">
        <v>5</v>
      </c>
      <c r="E211" s="9">
        <v>2925.09</v>
      </c>
      <c r="F211" s="1">
        <v>44593</v>
      </c>
      <c r="G211" s="5">
        <f ca="1">DATEDIF(F211, TODAY(), "D")</f>
        <v>796</v>
      </c>
      <c r="H211" t="s">
        <v>19</v>
      </c>
      <c r="I211" t="s">
        <v>465</v>
      </c>
      <c r="J211" s="4">
        <v>127</v>
      </c>
      <c r="K211" s="4">
        <f>Table1[[#This Row],[PRICEEACH]]-Table1[[#This Row],[MSRP]]</f>
        <v>12.289999999999992</v>
      </c>
      <c r="L211" t="s">
        <v>588</v>
      </c>
      <c r="M211" t="s">
        <v>366</v>
      </c>
      <c r="N211" t="s">
        <v>367</v>
      </c>
      <c r="O211" t="s">
        <v>368</v>
      </c>
      <c r="P211" t="s">
        <v>39</v>
      </c>
      <c r="Q211">
        <v>75012</v>
      </c>
      <c r="R211" t="s">
        <v>33</v>
      </c>
      <c r="S211" t="s">
        <v>369</v>
      </c>
      <c r="T211" t="s">
        <v>370</v>
      </c>
      <c r="U211" t="s">
        <v>28</v>
      </c>
    </row>
    <row r="212" spans="1:21" x14ac:dyDescent="0.3">
      <c r="A212">
        <v>10107</v>
      </c>
      <c r="B212" s="5">
        <v>21</v>
      </c>
      <c r="C212" s="4">
        <v>162.63999999999999</v>
      </c>
      <c r="D212">
        <v>2</v>
      </c>
      <c r="E212" s="9">
        <v>3415.44</v>
      </c>
      <c r="F212" s="1">
        <v>44587</v>
      </c>
      <c r="G212" s="5">
        <f ca="1">DATEDIF(F212, TODAY(), "D")</f>
        <v>802</v>
      </c>
      <c r="H212" t="s">
        <v>19</v>
      </c>
      <c r="I212" t="s">
        <v>465</v>
      </c>
      <c r="J212" s="4">
        <v>136</v>
      </c>
      <c r="K212" s="4">
        <f>Table1[[#This Row],[PRICEEACH]]-Table1[[#This Row],[MSRP]]</f>
        <v>26.639999999999986</v>
      </c>
      <c r="L212" t="s">
        <v>466</v>
      </c>
      <c r="M212" t="s">
        <v>243</v>
      </c>
      <c r="N212">
        <v>4155551450</v>
      </c>
      <c r="O212" t="s">
        <v>244</v>
      </c>
      <c r="P212" t="s">
        <v>245</v>
      </c>
      <c r="Q212">
        <v>97562</v>
      </c>
      <c r="R212" t="s">
        <v>25</v>
      </c>
      <c r="S212" t="s">
        <v>246</v>
      </c>
      <c r="T212" t="s">
        <v>247</v>
      </c>
      <c r="U212" t="s">
        <v>42</v>
      </c>
    </row>
    <row r="213" spans="1:21" x14ac:dyDescent="0.3">
      <c r="A213">
        <v>10107</v>
      </c>
      <c r="B213" s="5">
        <v>21</v>
      </c>
      <c r="C213" s="4">
        <v>144.6</v>
      </c>
      <c r="D213">
        <v>1</v>
      </c>
      <c r="E213" s="9">
        <v>3036.6</v>
      </c>
      <c r="F213" s="1">
        <v>44554</v>
      </c>
      <c r="G213" s="5">
        <f ca="1">DATEDIF(F213, TODAY(), "D")</f>
        <v>835</v>
      </c>
      <c r="H213" t="s">
        <v>19</v>
      </c>
      <c r="I213" t="s">
        <v>20</v>
      </c>
      <c r="J213" s="4">
        <v>150</v>
      </c>
      <c r="K213" s="4">
        <f>Table1[[#This Row],[PRICEEACH]]-Table1[[#This Row],[MSRP]]</f>
        <v>-5.4000000000000057</v>
      </c>
      <c r="L213" t="s">
        <v>467</v>
      </c>
      <c r="M213" t="s">
        <v>22</v>
      </c>
      <c r="N213">
        <v>2125557818</v>
      </c>
      <c r="O213" t="s">
        <v>23</v>
      </c>
      <c r="P213" t="s">
        <v>24</v>
      </c>
      <c r="Q213">
        <v>10022</v>
      </c>
      <c r="R213" t="s">
        <v>25</v>
      </c>
      <c r="S213" t="s">
        <v>26</v>
      </c>
      <c r="T213" t="s">
        <v>27</v>
      </c>
      <c r="U213" t="s">
        <v>42</v>
      </c>
    </row>
    <row r="214" spans="1:21" x14ac:dyDescent="0.3">
      <c r="A214">
        <v>10416</v>
      </c>
      <c r="B214" s="5">
        <v>22</v>
      </c>
      <c r="C214" s="4">
        <v>111.69</v>
      </c>
      <c r="D214">
        <v>11</v>
      </c>
      <c r="E214" s="9">
        <v>2457.1799999999998</v>
      </c>
      <c r="F214" s="8">
        <v>45361</v>
      </c>
      <c r="G214" s="5">
        <f ca="1">DATEDIF(F214, TODAY(), "D")</f>
        <v>28</v>
      </c>
      <c r="H214" t="s">
        <v>19</v>
      </c>
      <c r="I214" t="s">
        <v>525</v>
      </c>
      <c r="J214" s="4">
        <v>99</v>
      </c>
      <c r="K214" s="4">
        <f>Table1[[#This Row],[PRICEEACH]]-Table1[[#This Row],[MSRP]]</f>
        <v>12.689999999999998</v>
      </c>
      <c r="L214" t="s">
        <v>624</v>
      </c>
      <c r="M214" t="s">
        <v>414</v>
      </c>
      <c r="N214" t="s">
        <v>415</v>
      </c>
      <c r="O214" t="s">
        <v>416</v>
      </c>
      <c r="P214" t="s">
        <v>417</v>
      </c>
      <c r="Q214">
        <v>42100</v>
      </c>
      <c r="R214" t="s">
        <v>229</v>
      </c>
      <c r="S214" t="s">
        <v>418</v>
      </c>
      <c r="T214" t="s">
        <v>419</v>
      </c>
      <c r="U214" t="s">
        <v>28</v>
      </c>
    </row>
    <row r="215" spans="1:21" x14ac:dyDescent="0.3">
      <c r="A215">
        <v>10107</v>
      </c>
      <c r="B215" s="5">
        <v>22</v>
      </c>
      <c r="C215" s="4">
        <v>153.99</v>
      </c>
      <c r="D215">
        <v>1</v>
      </c>
      <c r="E215" s="9">
        <v>3387.78</v>
      </c>
      <c r="F215" s="8">
        <v>45356</v>
      </c>
      <c r="G215" s="5">
        <f ca="1">DATEDIF(F215, TODAY(), "D")</f>
        <v>33</v>
      </c>
      <c r="H215" t="s">
        <v>19</v>
      </c>
      <c r="I215" t="s">
        <v>155</v>
      </c>
      <c r="J215" s="4">
        <v>173</v>
      </c>
      <c r="K215" s="4">
        <f>Table1[[#This Row],[PRICEEACH]]-Table1[[#This Row],[MSRP]]</f>
        <v>-19.009999999999991</v>
      </c>
      <c r="L215" t="s">
        <v>477</v>
      </c>
      <c r="M215" t="s">
        <v>88</v>
      </c>
      <c r="N215">
        <v>2035552570</v>
      </c>
      <c r="O215" t="s">
        <v>89</v>
      </c>
      <c r="P215" t="s">
        <v>90</v>
      </c>
      <c r="Q215">
        <v>97562</v>
      </c>
      <c r="R215" t="s">
        <v>25</v>
      </c>
      <c r="S215" t="s">
        <v>91</v>
      </c>
      <c r="T215" t="s">
        <v>47</v>
      </c>
      <c r="U215" t="s">
        <v>42</v>
      </c>
    </row>
    <row r="216" spans="1:21" x14ac:dyDescent="0.3">
      <c r="A216">
        <v>10398</v>
      </c>
      <c r="B216" s="5">
        <v>22</v>
      </c>
      <c r="C216" s="4">
        <v>67.41</v>
      </c>
      <c r="D216">
        <v>4</v>
      </c>
      <c r="E216" s="9">
        <v>1483.02</v>
      </c>
      <c r="F216" s="8">
        <v>45321</v>
      </c>
      <c r="G216" s="5">
        <f ca="1">DATEDIF(F216, TODAY(), "D")</f>
        <v>68</v>
      </c>
      <c r="H216" t="s">
        <v>19</v>
      </c>
      <c r="I216" t="s">
        <v>509</v>
      </c>
      <c r="J216" s="4">
        <v>68</v>
      </c>
      <c r="K216" s="4">
        <f>Table1[[#This Row],[PRICEEACH]]-Table1[[#This Row],[MSRP]]</f>
        <v>-0.59000000000000341</v>
      </c>
      <c r="L216" t="s">
        <v>614</v>
      </c>
      <c r="M216" t="s">
        <v>29</v>
      </c>
      <c r="N216" t="s">
        <v>30</v>
      </c>
      <c r="O216" t="s">
        <v>31</v>
      </c>
      <c r="P216" t="s">
        <v>32</v>
      </c>
      <c r="Q216">
        <v>51100</v>
      </c>
      <c r="R216" t="s">
        <v>33</v>
      </c>
      <c r="S216" t="s">
        <v>34</v>
      </c>
      <c r="T216" t="s">
        <v>35</v>
      </c>
      <c r="U216" t="s">
        <v>28</v>
      </c>
    </row>
    <row r="217" spans="1:21" x14ac:dyDescent="0.3">
      <c r="A217">
        <v>10398</v>
      </c>
      <c r="B217" s="5">
        <v>22</v>
      </c>
      <c r="C217" s="4">
        <v>86.76</v>
      </c>
      <c r="D217">
        <v>8</v>
      </c>
      <c r="E217" s="9">
        <v>1908.72</v>
      </c>
      <c r="F217" s="8">
        <v>45321</v>
      </c>
      <c r="G217" s="5">
        <f ca="1">DATEDIF(F217, TODAY(), "D")</f>
        <v>68</v>
      </c>
      <c r="H217" t="s">
        <v>19</v>
      </c>
      <c r="I217" t="s">
        <v>525</v>
      </c>
      <c r="J217" s="4">
        <v>99</v>
      </c>
      <c r="K217" s="4">
        <f>Table1[[#This Row],[PRICEEACH]]-Table1[[#This Row],[MSRP]]</f>
        <v>-12.239999999999995</v>
      </c>
      <c r="L217" t="s">
        <v>624</v>
      </c>
      <c r="M217" t="s">
        <v>29</v>
      </c>
      <c r="N217" t="s">
        <v>30</v>
      </c>
      <c r="O217" t="s">
        <v>31</v>
      </c>
      <c r="P217" t="s">
        <v>32</v>
      </c>
      <c r="Q217">
        <v>51100</v>
      </c>
      <c r="R217" t="s">
        <v>33</v>
      </c>
      <c r="S217" t="s">
        <v>34</v>
      </c>
      <c r="T217" t="s">
        <v>35</v>
      </c>
      <c r="U217" t="s">
        <v>28</v>
      </c>
    </row>
    <row r="218" spans="1:21" x14ac:dyDescent="0.3">
      <c r="A218">
        <v>10397</v>
      </c>
      <c r="B218" s="5">
        <v>22</v>
      </c>
      <c r="C218" s="4">
        <v>66.5</v>
      </c>
      <c r="D218">
        <v>4</v>
      </c>
      <c r="E218" s="9">
        <v>1463</v>
      </c>
      <c r="F218" s="8">
        <v>45319</v>
      </c>
      <c r="G218" s="5">
        <f ca="1">DATEDIF(F218, TODAY(), "D")</f>
        <v>70</v>
      </c>
      <c r="H218" t="s">
        <v>19</v>
      </c>
      <c r="I218" t="s">
        <v>557</v>
      </c>
      <c r="J218" s="4">
        <v>72</v>
      </c>
      <c r="K218" s="4">
        <f>Table1[[#This Row],[PRICEEACH]]-Table1[[#This Row],[MSRP]]</f>
        <v>-5.5</v>
      </c>
      <c r="L218" t="s">
        <v>625</v>
      </c>
      <c r="M218" t="s">
        <v>308</v>
      </c>
      <c r="N218" t="s">
        <v>309</v>
      </c>
      <c r="O218" t="s">
        <v>310</v>
      </c>
      <c r="P218" t="s">
        <v>311</v>
      </c>
      <c r="Q218">
        <v>31000</v>
      </c>
      <c r="R218" t="s">
        <v>33</v>
      </c>
      <c r="S218" t="s">
        <v>312</v>
      </c>
      <c r="T218" t="s">
        <v>313</v>
      </c>
      <c r="U218" t="s">
        <v>28</v>
      </c>
    </row>
    <row r="219" spans="1:21" x14ac:dyDescent="0.3">
      <c r="A219">
        <v>10394</v>
      </c>
      <c r="B219" s="5">
        <v>22</v>
      </c>
      <c r="C219" s="4">
        <v>152.41</v>
      </c>
      <c r="D219">
        <v>5</v>
      </c>
      <c r="E219" s="9">
        <v>3353.02</v>
      </c>
      <c r="F219" s="8">
        <v>45306</v>
      </c>
      <c r="G219" s="5">
        <f ca="1">DATEDIF(F219, TODAY(), "D")</f>
        <v>83</v>
      </c>
      <c r="H219" t="s">
        <v>19</v>
      </c>
      <c r="I219" t="s">
        <v>155</v>
      </c>
      <c r="J219" s="4">
        <v>169</v>
      </c>
      <c r="K219" s="4">
        <f>Table1[[#This Row],[PRICEEACH]]-Table1[[#This Row],[MSRP]]</f>
        <v>-16.590000000000003</v>
      </c>
      <c r="L219" t="s">
        <v>563</v>
      </c>
      <c r="M219" t="s">
        <v>148</v>
      </c>
      <c r="N219" t="s">
        <v>149</v>
      </c>
      <c r="O219" t="s">
        <v>150</v>
      </c>
      <c r="P219" t="s">
        <v>151</v>
      </c>
      <c r="Q219">
        <v>28034</v>
      </c>
      <c r="R219" t="s">
        <v>152</v>
      </c>
      <c r="S219" t="s">
        <v>153</v>
      </c>
      <c r="T219" t="s">
        <v>154</v>
      </c>
      <c r="U219" t="s">
        <v>42</v>
      </c>
    </row>
    <row r="220" spans="1:21" x14ac:dyDescent="0.3">
      <c r="A220">
        <v>10390</v>
      </c>
      <c r="B220" s="5">
        <v>22</v>
      </c>
      <c r="C220" s="4">
        <v>158.69</v>
      </c>
      <c r="D220">
        <v>13</v>
      </c>
      <c r="E220" s="9">
        <v>3491.18</v>
      </c>
      <c r="F220" s="8">
        <v>45295</v>
      </c>
      <c r="G220" s="5">
        <f ca="1">DATEDIF(F220, TODAY(), "D")</f>
        <v>94</v>
      </c>
      <c r="H220" t="s">
        <v>19</v>
      </c>
      <c r="I220" t="s">
        <v>20</v>
      </c>
      <c r="J220" s="4">
        <v>81</v>
      </c>
      <c r="K220" s="4">
        <f>Table1[[#This Row],[PRICEEACH]]-Table1[[#This Row],[MSRP]]</f>
        <v>77.69</v>
      </c>
      <c r="L220" t="s">
        <v>619</v>
      </c>
      <c r="M220" t="s">
        <v>243</v>
      </c>
      <c r="N220">
        <v>4155551450</v>
      </c>
      <c r="O220" t="s">
        <v>244</v>
      </c>
      <c r="P220" t="s">
        <v>245</v>
      </c>
      <c r="Q220">
        <v>97562</v>
      </c>
      <c r="R220" t="s">
        <v>25</v>
      </c>
      <c r="S220" t="s">
        <v>246</v>
      </c>
      <c r="T220" t="s">
        <v>247</v>
      </c>
      <c r="U220" t="s">
        <v>42</v>
      </c>
    </row>
    <row r="221" spans="1:21" x14ac:dyDescent="0.3">
      <c r="A221">
        <v>10386</v>
      </c>
      <c r="B221" s="5">
        <v>22</v>
      </c>
      <c r="C221" s="4">
        <v>57.55</v>
      </c>
      <c r="D221">
        <v>6</v>
      </c>
      <c r="E221" s="9">
        <v>1266.0999999999999</v>
      </c>
      <c r="F221" s="8">
        <v>45292</v>
      </c>
      <c r="G221" s="5">
        <f ca="1">DATEDIF(F221, TODAY(), "D")</f>
        <v>97</v>
      </c>
      <c r="H221" t="s">
        <v>371</v>
      </c>
      <c r="I221" t="s">
        <v>509</v>
      </c>
      <c r="J221" s="4">
        <v>105</v>
      </c>
      <c r="K221" s="4">
        <f>Table1[[#This Row],[PRICEEACH]]-Table1[[#This Row],[MSRP]]</f>
        <v>-47.45</v>
      </c>
      <c r="L221" t="s">
        <v>571</v>
      </c>
      <c r="M221" t="s">
        <v>148</v>
      </c>
      <c r="N221" t="s">
        <v>149</v>
      </c>
      <c r="O221" t="s">
        <v>150</v>
      </c>
      <c r="P221" t="s">
        <v>151</v>
      </c>
      <c r="Q221">
        <v>28034</v>
      </c>
      <c r="R221" t="s">
        <v>152</v>
      </c>
      <c r="S221" t="s">
        <v>153</v>
      </c>
      <c r="T221" t="s">
        <v>154</v>
      </c>
      <c r="U221" t="s">
        <v>28</v>
      </c>
    </row>
    <row r="222" spans="1:21" x14ac:dyDescent="0.3">
      <c r="A222">
        <v>10383</v>
      </c>
      <c r="B222" s="5">
        <v>22</v>
      </c>
      <c r="C222" s="4">
        <v>91.76</v>
      </c>
      <c r="D222">
        <v>2</v>
      </c>
      <c r="E222" s="9">
        <v>2018.72</v>
      </c>
      <c r="F222" s="8">
        <v>45282</v>
      </c>
      <c r="G222" s="5">
        <f ca="1">DATEDIF(F222, TODAY(), "D")</f>
        <v>107</v>
      </c>
      <c r="H222" t="s">
        <v>19</v>
      </c>
      <c r="I222" t="s">
        <v>155</v>
      </c>
      <c r="J222" s="4">
        <v>57</v>
      </c>
      <c r="K222" s="4">
        <f>Table1[[#This Row],[PRICEEACH]]-Table1[[#This Row],[MSRP]]</f>
        <v>34.760000000000005</v>
      </c>
      <c r="L222" t="s">
        <v>580</v>
      </c>
      <c r="M222" t="s">
        <v>148</v>
      </c>
      <c r="N222" t="s">
        <v>149</v>
      </c>
      <c r="O222" t="s">
        <v>150</v>
      </c>
      <c r="P222" t="s">
        <v>151</v>
      </c>
      <c r="Q222">
        <v>28034</v>
      </c>
      <c r="R222" t="s">
        <v>152</v>
      </c>
      <c r="S222" t="s">
        <v>153</v>
      </c>
      <c r="T222" t="s">
        <v>154</v>
      </c>
      <c r="U222" t="s">
        <v>28</v>
      </c>
    </row>
    <row r="223" spans="1:21" x14ac:dyDescent="0.3">
      <c r="A223">
        <v>10378</v>
      </c>
      <c r="B223" s="5">
        <v>22</v>
      </c>
      <c r="C223" s="4">
        <v>112</v>
      </c>
      <c r="D223">
        <v>4</v>
      </c>
      <c r="E223" s="9">
        <v>2464</v>
      </c>
      <c r="F223" s="8">
        <v>45270</v>
      </c>
      <c r="G223" s="5">
        <f ca="1">DATEDIF(F223, TODAY(), "D")</f>
        <v>119</v>
      </c>
      <c r="H223" t="s">
        <v>19</v>
      </c>
      <c r="I223" t="s">
        <v>155</v>
      </c>
      <c r="J223" s="4">
        <v>80</v>
      </c>
      <c r="K223" s="4">
        <f>Table1[[#This Row],[PRICEEACH]]-Table1[[#This Row],[MSRP]]</f>
        <v>32</v>
      </c>
      <c r="L223" t="s">
        <v>566</v>
      </c>
      <c r="M223" t="s">
        <v>148</v>
      </c>
      <c r="N223" t="s">
        <v>149</v>
      </c>
      <c r="O223" t="s">
        <v>150</v>
      </c>
      <c r="P223" t="s">
        <v>151</v>
      </c>
      <c r="Q223">
        <v>28034</v>
      </c>
      <c r="R223" t="s">
        <v>152</v>
      </c>
      <c r="S223" t="s">
        <v>153</v>
      </c>
      <c r="T223" t="s">
        <v>154</v>
      </c>
      <c r="U223" t="s">
        <v>28</v>
      </c>
    </row>
    <row r="224" spans="1:21" x14ac:dyDescent="0.3">
      <c r="A224">
        <v>10107</v>
      </c>
      <c r="B224" s="5">
        <v>22</v>
      </c>
      <c r="C224" s="4">
        <v>174.29</v>
      </c>
      <c r="D224">
        <v>1</v>
      </c>
      <c r="E224" s="9">
        <v>3834.38</v>
      </c>
      <c r="F224" s="8">
        <v>45262</v>
      </c>
      <c r="G224" s="5">
        <f ca="1">DATEDIF(F224, TODAY(), "D")</f>
        <v>127</v>
      </c>
      <c r="H224" t="s">
        <v>19</v>
      </c>
      <c r="I224" t="s">
        <v>20</v>
      </c>
      <c r="J224" s="4">
        <v>193</v>
      </c>
      <c r="K224" s="4">
        <f>Table1[[#This Row],[PRICEEACH]]-Table1[[#This Row],[MSRP]]</f>
        <v>-18.710000000000008</v>
      </c>
      <c r="L224" t="s">
        <v>288</v>
      </c>
      <c r="M224" t="s">
        <v>179</v>
      </c>
      <c r="N224" t="s">
        <v>180</v>
      </c>
      <c r="O224" t="s">
        <v>181</v>
      </c>
      <c r="P224" t="s">
        <v>182</v>
      </c>
      <c r="Q224">
        <v>4101</v>
      </c>
      <c r="R224" t="s">
        <v>76</v>
      </c>
      <c r="S224" t="s">
        <v>183</v>
      </c>
      <c r="T224" t="s">
        <v>184</v>
      </c>
      <c r="U224" t="s">
        <v>42</v>
      </c>
    </row>
    <row r="225" spans="1:21" x14ac:dyDescent="0.3">
      <c r="A225">
        <v>10374</v>
      </c>
      <c r="B225" s="5">
        <v>22</v>
      </c>
      <c r="C225" s="4">
        <v>53.3</v>
      </c>
      <c r="D225">
        <v>4</v>
      </c>
      <c r="E225" s="9">
        <v>1172.5999999999999</v>
      </c>
      <c r="F225" s="8">
        <v>45262</v>
      </c>
      <c r="G225" s="5">
        <f ca="1">DATEDIF(F225, TODAY(), "D")</f>
        <v>127</v>
      </c>
      <c r="H225" t="s">
        <v>19</v>
      </c>
      <c r="I225" t="s">
        <v>20</v>
      </c>
      <c r="J225" s="4">
        <v>60</v>
      </c>
      <c r="K225" s="4">
        <f>Table1[[#This Row],[PRICEEACH]]-Table1[[#This Row],[MSRP]]</f>
        <v>-6.7000000000000028</v>
      </c>
      <c r="L225" t="s">
        <v>552</v>
      </c>
      <c r="M225" t="s">
        <v>179</v>
      </c>
      <c r="N225" t="s">
        <v>180</v>
      </c>
      <c r="O225" t="s">
        <v>181</v>
      </c>
      <c r="P225" t="s">
        <v>182</v>
      </c>
      <c r="Q225">
        <v>4101</v>
      </c>
      <c r="R225" t="s">
        <v>76</v>
      </c>
      <c r="S225" t="s">
        <v>183</v>
      </c>
      <c r="T225" t="s">
        <v>184</v>
      </c>
      <c r="U225" t="s">
        <v>28</v>
      </c>
    </row>
    <row r="226" spans="1:21" x14ac:dyDescent="0.3">
      <c r="A226">
        <v>10373</v>
      </c>
      <c r="B226" s="5">
        <v>22</v>
      </c>
      <c r="C226" s="4">
        <v>86.74</v>
      </c>
      <c r="D226">
        <v>5</v>
      </c>
      <c r="E226" s="9">
        <v>1908.28</v>
      </c>
      <c r="F226" s="8">
        <v>45261</v>
      </c>
      <c r="G226" s="5">
        <f ca="1">DATEDIF(F226, TODAY(), "D")</f>
        <v>128</v>
      </c>
      <c r="H226" t="s">
        <v>19</v>
      </c>
      <c r="I226" t="s">
        <v>557</v>
      </c>
      <c r="J226" s="4">
        <v>86</v>
      </c>
      <c r="K226" s="4">
        <f>Table1[[#This Row],[PRICEEACH]]-Table1[[#This Row],[MSRP]]</f>
        <v>0.73999999999999488</v>
      </c>
      <c r="L226" t="s">
        <v>558</v>
      </c>
      <c r="M226" t="s">
        <v>354</v>
      </c>
      <c r="N226" t="s">
        <v>355</v>
      </c>
      <c r="O226" t="s">
        <v>356</v>
      </c>
      <c r="P226" t="s">
        <v>357</v>
      </c>
      <c r="Q226">
        <v>90110</v>
      </c>
      <c r="R226" t="s">
        <v>107</v>
      </c>
      <c r="S226" t="s">
        <v>358</v>
      </c>
      <c r="T226" t="s">
        <v>359</v>
      </c>
      <c r="U226" t="s">
        <v>28</v>
      </c>
    </row>
    <row r="227" spans="1:21" x14ac:dyDescent="0.3">
      <c r="A227">
        <v>10370</v>
      </c>
      <c r="B227" s="5">
        <v>22</v>
      </c>
      <c r="C227" s="4">
        <v>179.5</v>
      </c>
      <c r="D227">
        <v>5</v>
      </c>
      <c r="E227" s="9">
        <v>3949</v>
      </c>
      <c r="F227" s="8">
        <v>45250</v>
      </c>
      <c r="G227" s="5">
        <f ca="1">DATEDIF(F227, TODAY(), "D")</f>
        <v>139</v>
      </c>
      <c r="H227" t="s">
        <v>19</v>
      </c>
      <c r="I227" t="s">
        <v>465</v>
      </c>
      <c r="J227" s="4">
        <v>122</v>
      </c>
      <c r="K227" s="4">
        <f>Table1[[#This Row],[PRICEEACH]]-Table1[[#This Row],[MSRP]]</f>
        <v>57.5</v>
      </c>
      <c r="L227" t="s">
        <v>548</v>
      </c>
      <c r="M227" t="s">
        <v>255</v>
      </c>
      <c r="N227" t="s">
        <v>256</v>
      </c>
      <c r="O227" t="s">
        <v>257</v>
      </c>
      <c r="P227" t="s">
        <v>258</v>
      </c>
      <c r="Q227">
        <v>2060</v>
      </c>
      <c r="R227" t="s">
        <v>76</v>
      </c>
      <c r="S227" t="s">
        <v>259</v>
      </c>
      <c r="T227" t="s">
        <v>260</v>
      </c>
      <c r="U227" t="s">
        <v>42</v>
      </c>
    </row>
    <row r="228" spans="1:21" x14ac:dyDescent="0.3">
      <c r="A228">
        <v>10370</v>
      </c>
      <c r="B228" s="5">
        <v>22</v>
      </c>
      <c r="C228" s="4">
        <v>96.86</v>
      </c>
      <c r="D228">
        <v>7</v>
      </c>
      <c r="E228" s="9">
        <v>2130.92</v>
      </c>
      <c r="F228" s="8">
        <v>45250</v>
      </c>
      <c r="G228" s="5">
        <f ca="1">DATEDIF(F228, TODAY(), "D")</f>
        <v>139</v>
      </c>
      <c r="H228" t="s">
        <v>19</v>
      </c>
      <c r="I228" t="s">
        <v>465</v>
      </c>
      <c r="J228" s="4">
        <v>60</v>
      </c>
      <c r="K228" s="4">
        <f>Table1[[#This Row],[PRICEEACH]]-Table1[[#This Row],[MSRP]]</f>
        <v>36.86</v>
      </c>
      <c r="L228" t="s">
        <v>550</v>
      </c>
      <c r="M228" t="s">
        <v>255</v>
      </c>
      <c r="N228" t="s">
        <v>256</v>
      </c>
      <c r="O228" t="s">
        <v>257</v>
      </c>
      <c r="P228" t="s">
        <v>258</v>
      </c>
      <c r="Q228">
        <v>2060</v>
      </c>
      <c r="R228" t="s">
        <v>76</v>
      </c>
      <c r="S228" t="s">
        <v>259</v>
      </c>
      <c r="T228" t="s">
        <v>260</v>
      </c>
      <c r="U228" t="s">
        <v>28</v>
      </c>
    </row>
    <row r="229" spans="1:21" x14ac:dyDescent="0.3">
      <c r="A229">
        <v>10365</v>
      </c>
      <c r="B229" s="5">
        <v>22</v>
      </c>
      <c r="C229" s="4">
        <v>155.69</v>
      </c>
      <c r="D229">
        <v>3</v>
      </c>
      <c r="E229" s="9">
        <v>3425.18</v>
      </c>
      <c r="F229" s="8">
        <v>45237</v>
      </c>
      <c r="G229" s="5">
        <f ca="1">DATEDIF(F229, TODAY(), "D")</f>
        <v>152</v>
      </c>
      <c r="H229" t="s">
        <v>19</v>
      </c>
      <c r="I229" t="s">
        <v>20</v>
      </c>
      <c r="J229" s="4">
        <v>102</v>
      </c>
      <c r="K229" s="4">
        <f>Table1[[#This Row],[PRICEEACH]]-Table1[[#This Row],[MSRP]]</f>
        <v>53.69</v>
      </c>
      <c r="L229" t="s">
        <v>615</v>
      </c>
      <c r="M229" t="s">
        <v>303</v>
      </c>
      <c r="N229">
        <v>5085559555</v>
      </c>
      <c r="O229" t="s">
        <v>304</v>
      </c>
      <c r="P229" t="s">
        <v>136</v>
      </c>
      <c r="Q229">
        <v>50553</v>
      </c>
      <c r="R229" t="s">
        <v>25</v>
      </c>
      <c r="S229" t="s">
        <v>305</v>
      </c>
      <c r="T229" t="s">
        <v>306</v>
      </c>
      <c r="U229" t="s">
        <v>42</v>
      </c>
    </row>
    <row r="230" spans="1:21" x14ac:dyDescent="0.3">
      <c r="A230">
        <v>10363</v>
      </c>
      <c r="B230" s="5">
        <v>22</v>
      </c>
      <c r="C230" s="4">
        <v>167.57</v>
      </c>
      <c r="D230">
        <v>7</v>
      </c>
      <c r="E230" s="9">
        <v>3686.54</v>
      </c>
      <c r="F230" s="8">
        <v>45236</v>
      </c>
      <c r="G230" s="5">
        <f ca="1">DATEDIF(F230, TODAY(), "D")</f>
        <v>153</v>
      </c>
      <c r="H230" t="s">
        <v>19</v>
      </c>
      <c r="I230" t="s">
        <v>155</v>
      </c>
      <c r="J230" s="4">
        <v>77</v>
      </c>
      <c r="K230" s="4">
        <f>Table1[[#This Row],[PRICEEACH]]-Table1[[#This Row],[MSRP]]</f>
        <v>90.57</v>
      </c>
      <c r="L230" t="s">
        <v>544</v>
      </c>
      <c r="M230" t="s">
        <v>429</v>
      </c>
      <c r="N230" t="s">
        <v>430</v>
      </c>
      <c r="O230" t="s">
        <v>431</v>
      </c>
      <c r="P230" t="s">
        <v>432</v>
      </c>
      <c r="Q230" t="s">
        <v>433</v>
      </c>
      <c r="R230" t="s">
        <v>107</v>
      </c>
      <c r="S230" t="s">
        <v>434</v>
      </c>
      <c r="T230" t="s">
        <v>435</v>
      </c>
      <c r="U230" t="s">
        <v>42</v>
      </c>
    </row>
    <row r="231" spans="1:21" x14ac:dyDescent="0.3">
      <c r="A231">
        <v>10107</v>
      </c>
      <c r="B231" s="5">
        <v>22</v>
      </c>
      <c r="C231" s="4">
        <v>166.55</v>
      </c>
      <c r="D231">
        <v>4</v>
      </c>
      <c r="E231" s="9">
        <v>3664.1</v>
      </c>
      <c r="F231" s="8">
        <v>45235</v>
      </c>
      <c r="G231" s="5">
        <f ca="1">DATEDIF(F231, TODAY(), "D")</f>
        <v>154</v>
      </c>
      <c r="H231" t="s">
        <v>19</v>
      </c>
      <c r="I231" t="s">
        <v>20</v>
      </c>
      <c r="J231" s="4">
        <v>193</v>
      </c>
      <c r="K231" s="4">
        <f>Table1[[#This Row],[PRICEEACH]]-Table1[[#This Row],[MSRP]]</f>
        <v>-26.449999999999989</v>
      </c>
      <c r="L231" t="s">
        <v>288</v>
      </c>
      <c r="M231" t="s">
        <v>48</v>
      </c>
      <c r="N231">
        <v>6505556809</v>
      </c>
      <c r="O231" t="s">
        <v>49</v>
      </c>
      <c r="P231" t="s">
        <v>50</v>
      </c>
      <c r="Q231">
        <v>94217</v>
      </c>
      <c r="R231" t="s">
        <v>25</v>
      </c>
      <c r="S231" t="s">
        <v>51</v>
      </c>
      <c r="T231" t="s">
        <v>52</v>
      </c>
      <c r="U231" t="s">
        <v>42</v>
      </c>
    </row>
    <row r="232" spans="1:21" x14ac:dyDescent="0.3">
      <c r="A232">
        <v>10107</v>
      </c>
      <c r="B232" s="5">
        <v>22</v>
      </c>
      <c r="C232" s="4">
        <v>176.23</v>
      </c>
      <c r="D232">
        <v>1</v>
      </c>
      <c r="E232" s="9">
        <v>3877.06</v>
      </c>
      <c r="F232" s="8">
        <v>45235</v>
      </c>
      <c r="G232" s="5">
        <f ca="1">DATEDIF(F232, TODAY(), "D")</f>
        <v>154</v>
      </c>
      <c r="H232" t="s">
        <v>19</v>
      </c>
      <c r="I232" t="s">
        <v>20</v>
      </c>
      <c r="J232" s="4">
        <v>150</v>
      </c>
      <c r="K232" s="4">
        <f>Table1[[#This Row],[PRICEEACH]]-Table1[[#This Row],[MSRP]]</f>
        <v>26.22999999999999</v>
      </c>
      <c r="L232" t="s">
        <v>467</v>
      </c>
      <c r="M232" t="s">
        <v>48</v>
      </c>
      <c r="N232">
        <v>6505556809</v>
      </c>
      <c r="O232" t="s">
        <v>49</v>
      </c>
      <c r="P232" t="s">
        <v>50</v>
      </c>
      <c r="Q232">
        <v>94217</v>
      </c>
      <c r="R232" t="s">
        <v>25</v>
      </c>
      <c r="S232" t="s">
        <v>51</v>
      </c>
      <c r="T232" t="s">
        <v>52</v>
      </c>
      <c r="U232" t="s">
        <v>42</v>
      </c>
    </row>
    <row r="233" spans="1:21" x14ac:dyDescent="0.3">
      <c r="A233">
        <v>10359</v>
      </c>
      <c r="B233" s="5">
        <v>22</v>
      </c>
      <c r="C233" s="4">
        <v>118.32</v>
      </c>
      <c r="D233">
        <v>7</v>
      </c>
      <c r="E233" s="9">
        <v>2603.04</v>
      </c>
      <c r="F233" s="1">
        <v>45214</v>
      </c>
      <c r="G233" s="5">
        <f ca="1">DATEDIF(F233, TODAY(), "D")</f>
        <v>175</v>
      </c>
      <c r="H233" t="s">
        <v>19</v>
      </c>
      <c r="I233" t="s">
        <v>155</v>
      </c>
      <c r="J233" s="4">
        <v>118</v>
      </c>
      <c r="K233" s="4">
        <f>Table1[[#This Row],[PRICEEACH]]-Table1[[#This Row],[MSRP]]</f>
        <v>0.31999999999999318</v>
      </c>
      <c r="L233" t="s">
        <v>604</v>
      </c>
      <c r="M233" t="s">
        <v>29</v>
      </c>
      <c r="N233" t="s">
        <v>30</v>
      </c>
      <c r="O233" t="s">
        <v>31</v>
      </c>
      <c r="P233" t="s">
        <v>32</v>
      </c>
      <c r="Q233">
        <v>51100</v>
      </c>
      <c r="R233" t="s">
        <v>33</v>
      </c>
      <c r="S233" t="s">
        <v>34</v>
      </c>
      <c r="T233" t="s">
        <v>35</v>
      </c>
      <c r="U233" t="s">
        <v>28</v>
      </c>
    </row>
    <row r="234" spans="1:21" x14ac:dyDescent="0.3">
      <c r="A234">
        <v>10359</v>
      </c>
      <c r="B234" s="5">
        <v>22</v>
      </c>
      <c r="C234" s="4">
        <v>195.51</v>
      </c>
      <c r="D234">
        <v>1</v>
      </c>
      <c r="E234" s="9">
        <v>4301.22</v>
      </c>
      <c r="F234" s="1">
        <v>45214</v>
      </c>
      <c r="G234" s="5">
        <f ca="1">DATEDIF(F234, TODAY(), "D")</f>
        <v>175</v>
      </c>
      <c r="H234" t="s">
        <v>19</v>
      </c>
      <c r="I234" t="s">
        <v>564</v>
      </c>
      <c r="J234" s="4">
        <v>62</v>
      </c>
      <c r="K234" s="4">
        <f>Table1[[#This Row],[PRICEEACH]]-Table1[[#This Row],[MSRP]]</f>
        <v>133.51</v>
      </c>
      <c r="L234" t="s">
        <v>612</v>
      </c>
      <c r="M234" t="s">
        <v>29</v>
      </c>
      <c r="N234" t="s">
        <v>30</v>
      </c>
      <c r="O234" t="s">
        <v>31</v>
      </c>
      <c r="P234" t="s">
        <v>32</v>
      </c>
      <c r="Q234">
        <v>51100</v>
      </c>
      <c r="R234" t="s">
        <v>33</v>
      </c>
      <c r="S234" t="s">
        <v>34</v>
      </c>
      <c r="T234" t="s">
        <v>35</v>
      </c>
      <c r="U234" t="s">
        <v>42</v>
      </c>
    </row>
    <row r="235" spans="1:21" x14ac:dyDescent="0.3">
      <c r="A235">
        <v>10356</v>
      </c>
      <c r="B235" s="5">
        <v>22</v>
      </c>
      <c r="C235" s="4">
        <v>72.41</v>
      </c>
      <c r="D235">
        <v>6</v>
      </c>
      <c r="E235" s="9">
        <v>1593.02</v>
      </c>
      <c r="F235" s="1">
        <v>45208</v>
      </c>
      <c r="G235" s="5">
        <f ca="1">DATEDIF(F235, TODAY(), "D")</f>
        <v>181</v>
      </c>
      <c r="H235" t="s">
        <v>19</v>
      </c>
      <c r="I235" t="s">
        <v>509</v>
      </c>
      <c r="J235" s="4">
        <v>53</v>
      </c>
      <c r="K235" s="4">
        <f>Table1[[#This Row],[PRICEEACH]]-Table1[[#This Row],[MSRP]]</f>
        <v>19.409999999999997</v>
      </c>
      <c r="L235" t="s">
        <v>523</v>
      </c>
      <c r="M235" t="s">
        <v>36</v>
      </c>
      <c r="N235" t="s">
        <v>37</v>
      </c>
      <c r="O235" t="s">
        <v>38</v>
      </c>
      <c r="P235" t="s">
        <v>39</v>
      </c>
      <c r="Q235">
        <v>75508</v>
      </c>
      <c r="R235" t="s">
        <v>33</v>
      </c>
      <c r="S235" t="s">
        <v>40</v>
      </c>
      <c r="T235" t="s">
        <v>41</v>
      </c>
      <c r="U235" t="s">
        <v>28</v>
      </c>
    </row>
    <row r="236" spans="1:21" x14ac:dyDescent="0.3">
      <c r="A236">
        <v>10352</v>
      </c>
      <c r="B236" s="5">
        <v>22</v>
      </c>
      <c r="C236" s="4">
        <v>75.510000000000005</v>
      </c>
      <c r="D236">
        <v>1</v>
      </c>
      <c r="E236" s="9">
        <v>1661.22</v>
      </c>
      <c r="F236" s="1">
        <v>45202</v>
      </c>
      <c r="G236" s="5">
        <f ca="1">DATEDIF(F236, TODAY(), "D")</f>
        <v>187</v>
      </c>
      <c r="H236" t="s">
        <v>19</v>
      </c>
      <c r="I236" t="s">
        <v>525</v>
      </c>
      <c r="J236" s="4">
        <v>74</v>
      </c>
      <c r="K236" s="4">
        <f>Table1[[#This Row],[PRICEEACH]]-Table1[[#This Row],[MSRP]]</f>
        <v>1.5100000000000051</v>
      </c>
      <c r="L236" t="s">
        <v>631</v>
      </c>
      <c r="M236" t="s">
        <v>559</v>
      </c>
      <c r="N236">
        <v>6175558428</v>
      </c>
      <c r="O236" t="s">
        <v>560</v>
      </c>
      <c r="P236" t="s">
        <v>253</v>
      </c>
      <c r="Q236">
        <v>58339</v>
      </c>
      <c r="R236" t="s">
        <v>25</v>
      </c>
      <c r="S236" t="s">
        <v>489</v>
      </c>
      <c r="T236" t="s">
        <v>216</v>
      </c>
      <c r="U236" t="s">
        <v>28</v>
      </c>
    </row>
    <row r="237" spans="1:21" x14ac:dyDescent="0.3">
      <c r="A237">
        <v>10346</v>
      </c>
      <c r="B237" s="5">
        <v>22</v>
      </c>
      <c r="C237" s="4">
        <v>97.44</v>
      </c>
      <c r="D237">
        <v>4</v>
      </c>
      <c r="E237" s="9">
        <v>2143.6799999999998</v>
      </c>
      <c r="F237" s="1">
        <v>45198</v>
      </c>
      <c r="G237" s="5">
        <f ca="1">DATEDIF(F237, TODAY(), "D")</f>
        <v>191</v>
      </c>
      <c r="H237" t="s">
        <v>19</v>
      </c>
      <c r="I237" t="s">
        <v>509</v>
      </c>
      <c r="J237" s="4">
        <v>41</v>
      </c>
      <c r="K237" s="4">
        <f>Table1[[#This Row],[PRICEEACH]]-Table1[[#This Row],[MSRP]]</f>
        <v>56.44</v>
      </c>
      <c r="L237" t="s">
        <v>603</v>
      </c>
      <c r="M237" t="s">
        <v>499</v>
      </c>
      <c r="N237">
        <v>7025551838</v>
      </c>
      <c r="O237" t="s">
        <v>500</v>
      </c>
      <c r="P237" t="s">
        <v>501</v>
      </c>
      <c r="Q237">
        <v>83030</v>
      </c>
      <c r="R237" t="s">
        <v>25</v>
      </c>
      <c r="S237" t="s">
        <v>91</v>
      </c>
      <c r="T237" t="s">
        <v>363</v>
      </c>
      <c r="U237" t="s">
        <v>28</v>
      </c>
    </row>
    <row r="238" spans="1:21" x14ac:dyDescent="0.3">
      <c r="A238">
        <v>10342</v>
      </c>
      <c r="B238" s="5">
        <v>22</v>
      </c>
      <c r="C238" s="4">
        <v>143.66999999999999</v>
      </c>
      <c r="D238">
        <v>3</v>
      </c>
      <c r="E238" s="9">
        <v>3160.74</v>
      </c>
      <c r="F238" s="1">
        <v>45193</v>
      </c>
      <c r="G238" s="5">
        <f ca="1">DATEDIF(F238, TODAY(), "D")</f>
        <v>196</v>
      </c>
      <c r="H238" t="s">
        <v>19</v>
      </c>
      <c r="I238" t="s">
        <v>155</v>
      </c>
      <c r="J238" s="4">
        <v>142</v>
      </c>
      <c r="K238" s="4">
        <f>Table1[[#This Row],[PRICEEACH]]-Table1[[#This Row],[MSRP]]</f>
        <v>1.6699999999999875</v>
      </c>
      <c r="L238" t="s">
        <v>545</v>
      </c>
      <c r="M238" t="s">
        <v>72</v>
      </c>
      <c r="N238" t="s">
        <v>73</v>
      </c>
      <c r="O238" t="s">
        <v>74</v>
      </c>
      <c r="P238" t="s">
        <v>75</v>
      </c>
      <c r="Q238">
        <v>3004</v>
      </c>
      <c r="R238" t="s">
        <v>76</v>
      </c>
      <c r="S238" t="s">
        <v>77</v>
      </c>
      <c r="T238" t="s">
        <v>78</v>
      </c>
      <c r="U238" t="s">
        <v>42</v>
      </c>
    </row>
    <row r="239" spans="1:21" x14ac:dyDescent="0.3">
      <c r="A239">
        <v>10339</v>
      </c>
      <c r="B239" s="5">
        <v>22</v>
      </c>
      <c r="C239" s="4">
        <v>128.02000000000001</v>
      </c>
      <c r="D239">
        <v>5</v>
      </c>
      <c r="E239" s="9">
        <v>2816.44</v>
      </c>
      <c r="F239" s="1">
        <v>45192</v>
      </c>
      <c r="G239" s="5">
        <f ca="1">DATEDIF(F239, TODAY(), "D")</f>
        <v>197</v>
      </c>
      <c r="H239" t="s">
        <v>19</v>
      </c>
      <c r="I239" t="s">
        <v>557</v>
      </c>
      <c r="J239" s="4">
        <v>66</v>
      </c>
      <c r="K239" s="4">
        <f>Table1[[#This Row],[PRICEEACH]]-Table1[[#This Row],[MSRP]]</f>
        <v>62.02000000000001</v>
      </c>
      <c r="L239" t="s">
        <v>620</v>
      </c>
      <c r="M239" t="s">
        <v>217</v>
      </c>
      <c r="N239" t="s">
        <v>218</v>
      </c>
      <c r="O239" t="s">
        <v>219</v>
      </c>
      <c r="P239" t="s">
        <v>220</v>
      </c>
      <c r="Q239" t="s">
        <v>221</v>
      </c>
      <c r="R239" t="s">
        <v>222</v>
      </c>
      <c r="S239" t="s">
        <v>223</v>
      </c>
      <c r="T239" t="s">
        <v>224</v>
      </c>
      <c r="U239" t="s">
        <v>28</v>
      </c>
    </row>
    <row r="240" spans="1:21" x14ac:dyDescent="0.3">
      <c r="A240">
        <v>10107</v>
      </c>
      <c r="B240" s="5">
        <v>22</v>
      </c>
      <c r="C240" s="4">
        <v>102.32</v>
      </c>
      <c r="D240">
        <v>10</v>
      </c>
      <c r="E240" s="9">
        <v>2251.04</v>
      </c>
      <c r="F240" s="1">
        <v>45173</v>
      </c>
      <c r="G240" s="5">
        <f ca="1">DATEDIF(F240, TODAY(), "D")</f>
        <v>216</v>
      </c>
      <c r="H240" t="s">
        <v>19</v>
      </c>
      <c r="I240" t="s">
        <v>465</v>
      </c>
      <c r="J240" s="4">
        <v>116</v>
      </c>
      <c r="K240" s="4">
        <f>Table1[[#This Row],[PRICEEACH]]-Table1[[#This Row],[MSRP]]</f>
        <v>-13.680000000000007</v>
      </c>
      <c r="L240" t="s">
        <v>497</v>
      </c>
      <c r="M240" t="s">
        <v>248</v>
      </c>
      <c r="N240">
        <v>6035558647</v>
      </c>
      <c r="O240" t="s">
        <v>249</v>
      </c>
      <c r="P240" t="s">
        <v>250</v>
      </c>
      <c r="Q240">
        <v>62005</v>
      </c>
      <c r="R240" t="s">
        <v>25</v>
      </c>
      <c r="S240" t="s">
        <v>46</v>
      </c>
      <c r="T240" t="s">
        <v>247</v>
      </c>
      <c r="U240" t="s">
        <v>28</v>
      </c>
    </row>
    <row r="241" spans="1:21" x14ac:dyDescent="0.3">
      <c r="A241">
        <v>10319</v>
      </c>
      <c r="B241" s="5">
        <v>22</v>
      </c>
      <c r="C241" s="4">
        <v>119.4</v>
      </c>
      <c r="D241">
        <v>8</v>
      </c>
      <c r="E241" s="9">
        <v>2626.8</v>
      </c>
      <c r="F241" s="1">
        <v>45172</v>
      </c>
      <c r="G241" s="5">
        <f ca="1">DATEDIF(F241, TODAY(), "D")</f>
        <v>217</v>
      </c>
      <c r="H241" t="s">
        <v>19</v>
      </c>
      <c r="I241" t="s">
        <v>20</v>
      </c>
      <c r="J241" s="4">
        <v>102</v>
      </c>
      <c r="K241" s="4">
        <f>Table1[[#This Row],[PRICEEACH]]-Table1[[#This Row],[MSRP]]</f>
        <v>17.400000000000006</v>
      </c>
      <c r="L241" t="s">
        <v>615</v>
      </c>
      <c r="M241" t="s">
        <v>468</v>
      </c>
      <c r="N241">
        <v>2125551957</v>
      </c>
      <c r="O241" t="s">
        <v>469</v>
      </c>
      <c r="P241" t="s">
        <v>24</v>
      </c>
      <c r="Q241">
        <v>10022</v>
      </c>
      <c r="R241" t="s">
        <v>25</v>
      </c>
      <c r="S241" t="s">
        <v>470</v>
      </c>
      <c r="T241" t="s">
        <v>471</v>
      </c>
      <c r="U241" t="s">
        <v>28</v>
      </c>
    </row>
    <row r="242" spans="1:21" x14ac:dyDescent="0.3">
      <c r="A242">
        <v>10107</v>
      </c>
      <c r="B242" s="5">
        <v>22</v>
      </c>
      <c r="C242" s="4">
        <v>122.4</v>
      </c>
      <c r="D242">
        <v>9</v>
      </c>
      <c r="E242" s="9">
        <v>2692.8</v>
      </c>
      <c r="F242" s="1">
        <v>45152</v>
      </c>
      <c r="G242" s="5">
        <f ca="1">DATEDIF(F242, TODAY(), "D")</f>
        <v>237</v>
      </c>
      <c r="H242" t="s">
        <v>19</v>
      </c>
      <c r="I242" t="s">
        <v>155</v>
      </c>
      <c r="J242" s="4">
        <v>136</v>
      </c>
      <c r="K242" s="4">
        <f>Table1[[#This Row],[PRICEEACH]]-Table1[[#This Row],[MSRP]]</f>
        <v>-13.599999999999994</v>
      </c>
      <c r="L242" t="s">
        <v>289</v>
      </c>
      <c r="M242" t="s">
        <v>185</v>
      </c>
      <c r="N242">
        <v>2155554695</v>
      </c>
      <c r="O242" t="s">
        <v>186</v>
      </c>
      <c r="P242" t="s">
        <v>187</v>
      </c>
      <c r="Q242">
        <v>71270</v>
      </c>
      <c r="R242" t="s">
        <v>25</v>
      </c>
      <c r="S242" t="s">
        <v>188</v>
      </c>
      <c r="T242" t="s">
        <v>189</v>
      </c>
      <c r="U242" t="s">
        <v>28</v>
      </c>
    </row>
    <row r="243" spans="1:21" x14ac:dyDescent="0.3">
      <c r="A243">
        <v>10307</v>
      </c>
      <c r="B243" s="5">
        <v>22</v>
      </c>
      <c r="C243" s="4">
        <v>71.67</v>
      </c>
      <c r="D243">
        <v>3</v>
      </c>
      <c r="E243" s="9">
        <v>1576.74</v>
      </c>
      <c r="F243" s="1">
        <v>45152</v>
      </c>
      <c r="G243" s="5">
        <f ca="1">DATEDIF(F243, TODAY(), "D")</f>
        <v>237</v>
      </c>
      <c r="H243" t="s">
        <v>19</v>
      </c>
      <c r="I243" t="s">
        <v>509</v>
      </c>
      <c r="J243" s="4">
        <v>65</v>
      </c>
      <c r="K243" s="4">
        <f>Table1[[#This Row],[PRICEEACH]]-Table1[[#This Row],[MSRP]]</f>
        <v>6.6700000000000017</v>
      </c>
      <c r="L243" t="s">
        <v>598</v>
      </c>
      <c r="M243" t="s">
        <v>185</v>
      </c>
      <c r="N243">
        <v>2155554695</v>
      </c>
      <c r="O243" t="s">
        <v>186</v>
      </c>
      <c r="P243" t="s">
        <v>187</v>
      </c>
      <c r="Q243">
        <v>71270</v>
      </c>
      <c r="R243" t="s">
        <v>25</v>
      </c>
      <c r="S243" t="s">
        <v>188</v>
      </c>
      <c r="T243" t="s">
        <v>189</v>
      </c>
      <c r="U243" t="s">
        <v>28</v>
      </c>
    </row>
    <row r="244" spans="1:21" x14ac:dyDescent="0.3">
      <c r="A244">
        <v>10307</v>
      </c>
      <c r="B244" s="5">
        <v>22</v>
      </c>
      <c r="C244" s="4">
        <v>91.41</v>
      </c>
      <c r="D244">
        <v>8</v>
      </c>
      <c r="E244" s="9">
        <v>2011.02</v>
      </c>
      <c r="F244" s="1">
        <v>45152</v>
      </c>
      <c r="G244" s="5">
        <f ca="1">DATEDIF(F244, TODAY(), "D")</f>
        <v>237</v>
      </c>
      <c r="H244" t="s">
        <v>19</v>
      </c>
      <c r="I244" t="s">
        <v>509</v>
      </c>
      <c r="J244" s="4">
        <v>83</v>
      </c>
      <c r="K244" s="4">
        <f>Table1[[#This Row],[PRICEEACH]]-Table1[[#This Row],[MSRP]]</f>
        <v>8.4099999999999966</v>
      </c>
      <c r="L244" t="s">
        <v>600</v>
      </c>
      <c r="M244" t="s">
        <v>185</v>
      </c>
      <c r="N244">
        <v>2155554695</v>
      </c>
      <c r="O244" t="s">
        <v>186</v>
      </c>
      <c r="P244" t="s">
        <v>187</v>
      </c>
      <c r="Q244">
        <v>71270</v>
      </c>
      <c r="R244" t="s">
        <v>25</v>
      </c>
      <c r="S244" t="s">
        <v>188</v>
      </c>
      <c r="T244" t="s">
        <v>189</v>
      </c>
      <c r="U244" t="s">
        <v>28</v>
      </c>
    </row>
    <row r="245" spans="1:21" x14ac:dyDescent="0.3">
      <c r="A245">
        <v>10305</v>
      </c>
      <c r="B245" s="5">
        <v>22</v>
      </c>
      <c r="C245" s="4">
        <v>99.29</v>
      </c>
      <c r="D245">
        <v>14</v>
      </c>
      <c r="E245" s="9">
        <v>2184.38</v>
      </c>
      <c r="F245" s="1">
        <v>45151</v>
      </c>
      <c r="G245" s="5">
        <f ca="1">DATEDIF(F245, TODAY(), "D")</f>
        <v>238</v>
      </c>
      <c r="H245" t="s">
        <v>19</v>
      </c>
      <c r="I245" t="s">
        <v>465</v>
      </c>
      <c r="J245" s="4">
        <v>121</v>
      </c>
      <c r="K245" s="4">
        <f>Table1[[#This Row],[PRICEEACH]]-Table1[[#This Row],[MSRP]]</f>
        <v>-21.709999999999994</v>
      </c>
      <c r="L245" t="s">
        <v>575</v>
      </c>
      <c r="M245" t="s">
        <v>98</v>
      </c>
      <c r="N245">
        <v>6175558555</v>
      </c>
      <c r="O245" t="s">
        <v>99</v>
      </c>
      <c r="P245" t="s">
        <v>100</v>
      </c>
      <c r="Q245">
        <v>51247</v>
      </c>
      <c r="R245" t="s">
        <v>25</v>
      </c>
      <c r="S245" t="s">
        <v>101</v>
      </c>
      <c r="T245" t="s">
        <v>102</v>
      </c>
      <c r="U245" t="s">
        <v>28</v>
      </c>
    </row>
    <row r="246" spans="1:21" x14ac:dyDescent="0.3">
      <c r="A246">
        <v>10296</v>
      </c>
      <c r="B246" s="5">
        <v>22</v>
      </c>
      <c r="C246" s="4">
        <v>84.7</v>
      </c>
      <c r="D246">
        <v>12</v>
      </c>
      <c r="E246" s="9">
        <v>1863.4</v>
      </c>
      <c r="F246" s="1">
        <v>45122</v>
      </c>
      <c r="G246" s="5">
        <f ca="1">DATEDIF(F246, TODAY(), "D")</f>
        <v>267</v>
      </c>
      <c r="H246" t="s">
        <v>19</v>
      </c>
      <c r="I246" t="s">
        <v>509</v>
      </c>
      <c r="J246" s="4">
        <v>105</v>
      </c>
      <c r="K246" s="4">
        <f>Table1[[#This Row],[PRICEEACH]]-Table1[[#This Row],[MSRP]]</f>
        <v>-20.299999999999997</v>
      </c>
      <c r="L246" t="s">
        <v>571</v>
      </c>
      <c r="M246" t="s">
        <v>531</v>
      </c>
      <c r="N246" t="s">
        <v>532</v>
      </c>
      <c r="O246" t="s">
        <v>533</v>
      </c>
      <c r="P246" t="s">
        <v>534</v>
      </c>
      <c r="Q246">
        <v>80686</v>
      </c>
      <c r="R246" t="s">
        <v>405</v>
      </c>
      <c r="S246" t="s">
        <v>535</v>
      </c>
      <c r="T246" t="s">
        <v>82</v>
      </c>
      <c r="U246" t="s">
        <v>28</v>
      </c>
    </row>
    <row r="247" spans="1:21" x14ac:dyDescent="0.3">
      <c r="A247">
        <v>10296</v>
      </c>
      <c r="B247" s="5">
        <v>22</v>
      </c>
      <c r="C247" s="4">
        <v>77.150000000000006</v>
      </c>
      <c r="D247">
        <v>14</v>
      </c>
      <c r="E247" s="9">
        <v>1697.3</v>
      </c>
      <c r="F247" s="1">
        <v>45122</v>
      </c>
      <c r="G247" s="5">
        <f ca="1">DATEDIF(F247, TODAY(), "D")</f>
        <v>267</v>
      </c>
      <c r="H247" t="s">
        <v>19</v>
      </c>
      <c r="I247" t="s">
        <v>509</v>
      </c>
      <c r="J247" s="4">
        <v>83</v>
      </c>
      <c r="K247" s="4">
        <f>Table1[[#This Row],[PRICEEACH]]-Table1[[#This Row],[MSRP]]</f>
        <v>-5.8499999999999943</v>
      </c>
      <c r="L247" t="s">
        <v>600</v>
      </c>
      <c r="M247" t="s">
        <v>531</v>
      </c>
      <c r="N247" t="s">
        <v>532</v>
      </c>
      <c r="O247" t="s">
        <v>533</v>
      </c>
      <c r="P247" t="s">
        <v>534</v>
      </c>
      <c r="Q247">
        <v>80686</v>
      </c>
      <c r="R247" t="s">
        <v>405</v>
      </c>
      <c r="S247" t="s">
        <v>535</v>
      </c>
      <c r="T247" t="s">
        <v>82</v>
      </c>
      <c r="U247" t="s">
        <v>28</v>
      </c>
    </row>
    <row r="248" spans="1:21" x14ac:dyDescent="0.3">
      <c r="A248">
        <v>10296</v>
      </c>
      <c r="B248" s="5">
        <v>22</v>
      </c>
      <c r="C248" s="4">
        <v>80.8</v>
      </c>
      <c r="D248">
        <v>3</v>
      </c>
      <c r="E248" s="9">
        <v>1777.6</v>
      </c>
      <c r="F248" s="1">
        <v>45122</v>
      </c>
      <c r="G248" s="5">
        <f ca="1">DATEDIF(F248, TODAY(), "D")</f>
        <v>267</v>
      </c>
      <c r="H248" t="s">
        <v>19</v>
      </c>
      <c r="I248" t="s">
        <v>525</v>
      </c>
      <c r="J248" s="4">
        <v>80</v>
      </c>
      <c r="K248" s="4">
        <f>Table1[[#This Row],[PRICEEACH]]-Table1[[#This Row],[MSRP]]</f>
        <v>0.79999999999999716</v>
      </c>
      <c r="L248" t="s">
        <v>628</v>
      </c>
      <c r="M248" t="s">
        <v>531</v>
      </c>
      <c r="N248" t="s">
        <v>532</v>
      </c>
      <c r="O248" t="s">
        <v>533</v>
      </c>
      <c r="P248" t="s">
        <v>534</v>
      </c>
      <c r="Q248">
        <v>80686</v>
      </c>
      <c r="R248" t="s">
        <v>405</v>
      </c>
      <c r="S248" t="s">
        <v>535</v>
      </c>
      <c r="T248" t="s">
        <v>82</v>
      </c>
      <c r="U248" t="s">
        <v>28</v>
      </c>
    </row>
    <row r="249" spans="1:21" x14ac:dyDescent="0.3">
      <c r="A249">
        <v>10293</v>
      </c>
      <c r="B249" s="5">
        <v>22</v>
      </c>
      <c r="C249" s="4">
        <v>109.92</v>
      </c>
      <c r="D249">
        <v>6</v>
      </c>
      <c r="E249" s="9">
        <v>2418.2399999999998</v>
      </c>
      <c r="F249" s="1">
        <v>45116</v>
      </c>
      <c r="G249" s="5">
        <f ca="1">DATEDIF(F249, TODAY(), "D")</f>
        <v>273</v>
      </c>
      <c r="H249" t="s">
        <v>19</v>
      </c>
      <c r="I249" t="s">
        <v>564</v>
      </c>
      <c r="J249" s="4">
        <v>100</v>
      </c>
      <c r="K249" s="4">
        <f>Table1[[#This Row],[PRICEEACH]]-Table1[[#This Row],[MSRP]]</f>
        <v>9.9200000000000017</v>
      </c>
      <c r="L249" t="s">
        <v>565</v>
      </c>
      <c r="M249" t="s">
        <v>225</v>
      </c>
      <c r="N249" t="s">
        <v>226</v>
      </c>
      <c r="O249" t="s">
        <v>227</v>
      </c>
      <c r="P249" t="s">
        <v>228</v>
      </c>
      <c r="Q249">
        <v>10100</v>
      </c>
      <c r="R249" t="s">
        <v>229</v>
      </c>
      <c r="S249" t="s">
        <v>230</v>
      </c>
      <c r="T249" t="s">
        <v>231</v>
      </c>
      <c r="U249" t="s">
        <v>28</v>
      </c>
    </row>
    <row r="250" spans="1:21" x14ac:dyDescent="0.3">
      <c r="A250">
        <v>10284</v>
      </c>
      <c r="B250" s="5">
        <v>22</v>
      </c>
      <c r="C250" s="4">
        <v>105.04</v>
      </c>
      <c r="D250">
        <v>3</v>
      </c>
      <c r="E250" s="9">
        <v>2310.88</v>
      </c>
      <c r="F250" s="1">
        <v>45098</v>
      </c>
      <c r="G250" s="5">
        <f ca="1">DATEDIF(F250, TODAY(), "D")</f>
        <v>291</v>
      </c>
      <c r="H250" t="s">
        <v>19</v>
      </c>
      <c r="I250" t="s">
        <v>525</v>
      </c>
      <c r="J250" s="4">
        <v>109</v>
      </c>
      <c r="K250" s="4">
        <f>Table1[[#This Row],[PRICEEACH]]-Table1[[#This Row],[MSRP]]</f>
        <v>-3.9599999999999937</v>
      </c>
      <c r="L250" t="s">
        <v>583</v>
      </c>
      <c r="M250" t="s">
        <v>502</v>
      </c>
      <c r="N250" t="s">
        <v>503</v>
      </c>
      <c r="O250" t="s">
        <v>504</v>
      </c>
      <c r="P250" t="s">
        <v>505</v>
      </c>
      <c r="Q250" t="s">
        <v>506</v>
      </c>
      <c r="R250" t="s">
        <v>64</v>
      </c>
      <c r="S250" t="s">
        <v>507</v>
      </c>
      <c r="T250" t="s">
        <v>508</v>
      </c>
      <c r="U250" t="s">
        <v>28</v>
      </c>
    </row>
    <row r="251" spans="1:21" x14ac:dyDescent="0.3">
      <c r="A251">
        <v>10283</v>
      </c>
      <c r="B251" s="5">
        <v>22</v>
      </c>
      <c r="C251" s="4">
        <v>88.15</v>
      </c>
      <c r="D251">
        <v>10</v>
      </c>
      <c r="E251" s="9">
        <v>1939.3</v>
      </c>
      <c r="F251" s="1">
        <v>45097</v>
      </c>
      <c r="G251" s="5">
        <f ca="1">DATEDIF(F251, TODAY(), "D")</f>
        <v>292</v>
      </c>
      <c r="H251" t="s">
        <v>19</v>
      </c>
      <c r="I251" t="s">
        <v>557</v>
      </c>
      <c r="J251" s="4">
        <v>100</v>
      </c>
      <c r="K251" s="4">
        <f>Table1[[#This Row],[PRICEEACH]]-Table1[[#This Row],[MSRP]]</f>
        <v>-11.849999999999994</v>
      </c>
      <c r="L251" t="s">
        <v>629</v>
      </c>
      <c r="M251" t="s">
        <v>337</v>
      </c>
      <c r="N251" t="s">
        <v>338</v>
      </c>
      <c r="O251" t="s">
        <v>339</v>
      </c>
      <c r="P251" t="s">
        <v>340</v>
      </c>
      <c r="Q251" t="s">
        <v>341</v>
      </c>
      <c r="R251" t="s">
        <v>201</v>
      </c>
      <c r="S251" t="s">
        <v>342</v>
      </c>
      <c r="T251" t="s">
        <v>146</v>
      </c>
      <c r="U251" t="s">
        <v>28</v>
      </c>
    </row>
    <row r="252" spans="1:21" x14ac:dyDescent="0.3">
      <c r="A252">
        <v>10280</v>
      </c>
      <c r="B252" s="5">
        <v>22</v>
      </c>
      <c r="C252" s="4">
        <v>202.5</v>
      </c>
      <c r="D252">
        <v>10</v>
      </c>
      <c r="E252" s="9">
        <v>4455</v>
      </c>
      <c r="F252" s="1">
        <v>45094</v>
      </c>
      <c r="G252" s="5">
        <f ca="1">DATEDIF(F252, TODAY(), "D")</f>
        <v>295</v>
      </c>
      <c r="H252" t="s">
        <v>19</v>
      </c>
      <c r="I252" t="s">
        <v>509</v>
      </c>
      <c r="J252" s="4">
        <v>168</v>
      </c>
      <c r="K252" s="4">
        <f>Table1[[#This Row],[PRICEEACH]]-Table1[[#This Row],[MSRP]]</f>
        <v>34.5</v>
      </c>
      <c r="L252" t="s">
        <v>553</v>
      </c>
      <c r="M252" t="s">
        <v>225</v>
      </c>
      <c r="N252" t="s">
        <v>226</v>
      </c>
      <c r="O252" t="s">
        <v>227</v>
      </c>
      <c r="P252" t="s">
        <v>228</v>
      </c>
      <c r="Q252">
        <v>10100</v>
      </c>
      <c r="R252" t="s">
        <v>229</v>
      </c>
      <c r="S252" t="s">
        <v>230</v>
      </c>
      <c r="T252" t="s">
        <v>231</v>
      </c>
      <c r="U252" t="s">
        <v>42</v>
      </c>
    </row>
    <row r="253" spans="1:21" x14ac:dyDescent="0.3">
      <c r="A253">
        <v>10107</v>
      </c>
      <c r="B253" s="5">
        <v>22</v>
      </c>
      <c r="C253" s="4">
        <v>132.02000000000001</v>
      </c>
      <c r="D253">
        <v>4</v>
      </c>
      <c r="E253" s="9">
        <v>2904.44</v>
      </c>
      <c r="F253" s="1">
        <v>45069</v>
      </c>
      <c r="G253" s="5">
        <f ca="1">DATEDIF(F253, TODAY(), "D")</f>
        <v>320</v>
      </c>
      <c r="H253" t="s">
        <v>19</v>
      </c>
      <c r="I253" t="s">
        <v>20</v>
      </c>
      <c r="J253" s="4">
        <v>118</v>
      </c>
      <c r="K253" s="4">
        <f>Table1[[#This Row],[PRICEEACH]]-Table1[[#This Row],[MSRP]]</f>
        <v>14.02000000000001</v>
      </c>
      <c r="L253" t="s">
        <v>269</v>
      </c>
      <c r="M253" t="s">
        <v>92</v>
      </c>
      <c r="N253" t="s">
        <v>93</v>
      </c>
      <c r="O253" t="s">
        <v>94</v>
      </c>
      <c r="P253" t="s">
        <v>95</v>
      </c>
      <c r="Q253">
        <v>44000</v>
      </c>
      <c r="R253" t="s">
        <v>33</v>
      </c>
      <c r="S253" t="s">
        <v>96</v>
      </c>
      <c r="T253" t="s">
        <v>97</v>
      </c>
      <c r="U253" t="s">
        <v>28</v>
      </c>
    </row>
    <row r="254" spans="1:21" x14ac:dyDescent="0.3">
      <c r="A254">
        <v>10273</v>
      </c>
      <c r="B254" s="5">
        <v>22</v>
      </c>
      <c r="C254" s="4">
        <v>126.58</v>
      </c>
      <c r="D254">
        <v>11</v>
      </c>
      <c r="E254" s="9">
        <v>2784.76</v>
      </c>
      <c r="F254" s="1">
        <v>45067</v>
      </c>
      <c r="G254" s="5">
        <f ca="1">DATEDIF(F254, TODAY(), "D")</f>
        <v>322</v>
      </c>
      <c r="H254" t="s">
        <v>19</v>
      </c>
      <c r="I254" t="s">
        <v>557</v>
      </c>
      <c r="J254" s="4">
        <v>122</v>
      </c>
      <c r="K254" s="4">
        <f>Table1[[#This Row],[PRICEEACH]]-Table1[[#This Row],[MSRP]]</f>
        <v>4.5799999999999983</v>
      </c>
      <c r="L254" t="s">
        <v>586</v>
      </c>
      <c r="M254" t="s">
        <v>329</v>
      </c>
      <c r="N254" t="s">
        <v>330</v>
      </c>
      <c r="O254" t="s">
        <v>331</v>
      </c>
      <c r="P254" t="s">
        <v>332</v>
      </c>
      <c r="Q254" t="s">
        <v>333</v>
      </c>
      <c r="R254" t="s">
        <v>334</v>
      </c>
      <c r="S254" t="s">
        <v>335</v>
      </c>
      <c r="T254" t="s">
        <v>336</v>
      </c>
      <c r="U254" t="s">
        <v>28</v>
      </c>
    </row>
    <row r="255" spans="1:21" x14ac:dyDescent="0.3">
      <c r="A255">
        <v>10271</v>
      </c>
      <c r="B255" s="5">
        <v>22</v>
      </c>
      <c r="C255" s="4">
        <v>139.57</v>
      </c>
      <c r="D255">
        <v>1</v>
      </c>
      <c r="E255" s="9">
        <v>3070.54</v>
      </c>
      <c r="F255" s="1">
        <v>45066</v>
      </c>
      <c r="G255" s="5">
        <f ca="1">DATEDIF(F255, TODAY(), "D")</f>
        <v>323</v>
      </c>
      <c r="H255" t="s">
        <v>19</v>
      </c>
      <c r="I255" t="s">
        <v>155</v>
      </c>
      <c r="J255" s="4">
        <v>118</v>
      </c>
      <c r="K255" s="4">
        <f>Table1[[#This Row],[PRICEEACH]]-Table1[[#This Row],[MSRP]]</f>
        <v>21.569999999999993</v>
      </c>
      <c r="L255" t="s">
        <v>604</v>
      </c>
      <c r="M255" t="s">
        <v>243</v>
      </c>
      <c r="N255">
        <v>4155551450</v>
      </c>
      <c r="O255" t="s">
        <v>244</v>
      </c>
      <c r="P255" t="s">
        <v>245</v>
      </c>
      <c r="Q255">
        <v>97562</v>
      </c>
      <c r="R255" t="s">
        <v>25</v>
      </c>
      <c r="S255" t="s">
        <v>246</v>
      </c>
      <c r="T255" t="s">
        <v>247</v>
      </c>
      <c r="U255" t="s">
        <v>42</v>
      </c>
    </row>
    <row r="256" spans="1:21" x14ac:dyDescent="0.3">
      <c r="A256">
        <v>10107</v>
      </c>
      <c r="B256" s="5">
        <v>22</v>
      </c>
      <c r="C256" s="4">
        <v>111.57</v>
      </c>
      <c r="D256">
        <v>12</v>
      </c>
      <c r="E256" s="9">
        <v>2454.54</v>
      </c>
      <c r="F256" s="1">
        <v>45052</v>
      </c>
      <c r="G256" s="5">
        <f ca="1">DATEDIF(F256, TODAY(), "D")</f>
        <v>337</v>
      </c>
      <c r="H256" t="s">
        <v>19</v>
      </c>
      <c r="I256" t="s">
        <v>155</v>
      </c>
      <c r="J256" s="4">
        <v>117</v>
      </c>
      <c r="K256" s="4">
        <f>Table1[[#This Row],[PRICEEACH]]-Table1[[#This Row],[MSRP]]</f>
        <v>-5.4300000000000068</v>
      </c>
      <c r="L256" t="s">
        <v>473</v>
      </c>
      <c r="M256" t="s">
        <v>414</v>
      </c>
      <c r="N256" t="s">
        <v>415</v>
      </c>
      <c r="O256" t="s">
        <v>416</v>
      </c>
      <c r="P256" t="s">
        <v>417</v>
      </c>
      <c r="Q256">
        <v>42100</v>
      </c>
      <c r="R256" t="s">
        <v>229</v>
      </c>
      <c r="S256" t="s">
        <v>418</v>
      </c>
      <c r="T256" t="s">
        <v>419</v>
      </c>
      <c r="U256" t="s">
        <v>28</v>
      </c>
    </row>
    <row r="257" spans="1:21" x14ac:dyDescent="0.3">
      <c r="A257">
        <v>10261</v>
      </c>
      <c r="B257" s="5">
        <v>22</v>
      </c>
      <c r="C257" s="4">
        <v>91.17</v>
      </c>
      <c r="D257">
        <v>3</v>
      </c>
      <c r="E257" s="9">
        <v>2005.74</v>
      </c>
      <c r="F257" s="1">
        <v>45033</v>
      </c>
      <c r="G257" s="5">
        <f ca="1">DATEDIF(F257, TODAY(), "D")</f>
        <v>356</v>
      </c>
      <c r="H257" t="s">
        <v>19</v>
      </c>
      <c r="I257" t="s">
        <v>509</v>
      </c>
      <c r="J257" s="4">
        <v>88</v>
      </c>
      <c r="K257" s="4">
        <f>Table1[[#This Row],[PRICEEACH]]-Table1[[#This Row],[MSRP]]</f>
        <v>3.1700000000000017</v>
      </c>
      <c r="L257" t="s">
        <v>595</v>
      </c>
      <c r="M257" t="s">
        <v>261</v>
      </c>
      <c r="N257" t="s">
        <v>262</v>
      </c>
      <c r="O257" t="s">
        <v>263</v>
      </c>
      <c r="P257" t="s">
        <v>264</v>
      </c>
      <c r="Q257" t="s">
        <v>265</v>
      </c>
      <c r="R257" t="s">
        <v>201</v>
      </c>
      <c r="S257" t="s">
        <v>266</v>
      </c>
      <c r="T257" t="s">
        <v>267</v>
      </c>
      <c r="U257" t="s">
        <v>28</v>
      </c>
    </row>
    <row r="258" spans="1:21" hidden="1" x14ac:dyDescent="0.3">
      <c r="A258">
        <v>10107</v>
      </c>
      <c r="B258" s="5">
        <v>22</v>
      </c>
      <c r="C258" s="4">
        <v>109.22</v>
      </c>
      <c r="D258">
        <v>11</v>
      </c>
      <c r="E258" s="9">
        <v>2402.84</v>
      </c>
      <c r="F258" s="1">
        <v>45017</v>
      </c>
      <c r="G258" s="5">
        <f ca="1">DATEDIF(F258, TODAY(), "D")</f>
        <v>372</v>
      </c>
      <c r="H258" t="s">
        <v>307</v>
      </c>
      <c r="I258" t="s">
        <v>155</v>
      </c>
      <c r="J258" s="4">
        <v>117</v>
      </c>
      <c r="K258" s="4">
        <f>Table1[[#This Row],[PRICEEACH]]-Table1[[#This Row],[MSRP]]</f>
        <v>-7.7800000000000011</v>
      </c>
      <c r="L258" t="s">
        <v>473</v>
      </c>
      <c r="M258" t="s">
        <v>139</v>
      </c>
      <c r="N258" t="s">
        <v>140</v>
      </c>
      <c r="O258" t="s">
        <v>141</v>
      </c>
      <c r="P258" t="s">
        <v>142</v>
      </c>
      <c r="Q258" t="s">
        <v>143</v>
      </c>
      <c r="R258" t="s">
        <v>144</v>
      </c>
      <c r="S258" t="s">
        <v>145</v>
      </c>
      <c r="T258" t="s">
        <v>146</v>
      </c>
      <c r="U258" t="s">
        <v>28</v>
      </c>
    </row>
    <row r="259" spans="1:21" x14ac:dyDescent="0.3">
      <c r="A259">
        <v>10246</v>
      </c>
      <c r="B259" s="5">
        <v>22</v>
      </c>
      <c r="C259" s="4">
        <v>98.18</v>
      </c>
      <c r="D259">
        <v>8</v>
      </c>
      <c r="E259" s="9">
        <v>2159.96</v>
      </c>
      <c r="F259" s="1">
        <v>44990</v>
      </c>
      <c r="G259" s="5">
        <f ca="1">DATEDIF(F259, TODAY(), "D")</f>
        <v>399</v>
      </c>
      <c r="H259" t="s">
        <v>19</v>
      </c>
      <c r="I259" t="s">
        <v>465</v>
      </c>
      <c r="J259" s="4">
        <v>122</v>
      </c>
      <c r="K259" s="4">
        <f>Table1[[#This Row],[PRICEEACH]]-Table1[[#This Row],[MSRP]]</f>
        <v>-23.819999999999993</v>
      </c>
      <c r="L259" t="s">
        <v>548</v>
      </c>
      <c r="M259" t="s">
        <v>148</v>
      </c>
      <c r="N259" t="s">
        <v>149</v>
      </c>
      <c r="O259" t="s">
        <v>150</v>
      </c>
      <c r="P259" t="s">
        <v>151</v>
      </c>
      <c r="Q259">
        <v>28034</v>
      </c>
      <c r="R259" t="s">
        <v>152</v>
      </c>
      <c r="S259" t="s">
        <v>153</v>
      </c>
      <c r="T259" t="s">
        <v>154</v>
      </c>
      <c r="U259" t="s">
        <v>28</v>
      </c>
    </row>
    <row r="260" spans="1:21" x14ac:dyDescent="0.3">
      <c r="A260">
        <v>10246</v>
      </c>
      <c r="B260" s="5">
        <v>22</v>
      </c>
      <c r="C260" s="4">
        <v>133.11000000000001</v>
      </c>
      <c r="D260">
        <v>3</v>
      </c>
      <c r="E260" s="9">
        <v>2928.42</v>
      </c>
      <c r="F260" s="1">
        <v>44990</v>
      </c>
      <c r="G260" s="5">
        <f ca="1">DATEDIF(F260, TODAY(), "D")</f>
        <v>399</v>
      </c>
      <c r="H260" t="s">
        <v>19</v>
      </c>
      <c r="I260" t="s">
        <v>465</v>
      </c>
      <c r="J260" s="4">
        <v>115</v>
      </c>
      <c r="K260" s="4">
        <f>Table1[[#This Row],[PRICEEACH]]-Table1[[#This Row],[MSRP]]</f>
        <v>18.110000000000014</v>
      </c>
      <c r="L260" t="s">
        <v>617</v>
      </c>
      <c r="M260" t="s">
        <v>148</v>
      </c>
      <c r="N260" t="s">
        <v>149</v>
      </c>
      <c r="O260" t="s">
        <v>150</v>
      </c>
      <c r="P260" t="s">
        <v>151</v>
      </c>
      <c r="Q260">
        <v>28034</v>
      </c>
      <c r="R260" t="s">
        <v>152</v>
      </c>
      <c r="S260" t="s">
        <v>153</v>
      </c>
      <c r="T260" t="s">
        <v>154</v>
      </c>
      <c r="U260" t="s">
        <v>28</v>
      </c>
    </row>
    <row r="261" spans="1:21" x14ac:dyDescent="0.3">
      <c r="A261">
        <v>10241</v>
      </c>
      <c r="B261" s="5">
        <v>22</v>
      </c>
      <c r="C261" s="4">
        <v>76.430000000000007</v>
      </c>
      <c r="D261">
        <v>8</v>
      </c>
      <c r="E261" s="9">
        <v>1681.46</v>
      </c>
      <c r="F261" s="1">
        <v>44970</v>
      </c>
      <c r="G261" s="5">
        <f ca="1">DATEDIF(F261, TODAY(), "D")</f>
        <v>419</v>
      </c>
      <c r="H261" t="s">
        <v>19</v>
      </c>
      <c r="I261" t="s">
        <v>155</v>
      </c>
      <c r="J261" s="4">
        <v>73</v>
      </c>
      <c r="K261" s="4">
        <f>Table1[[#This Row],[PRICEEACH]]-Table1[[#This Row],[MSRP]]</f>
        <v>3.4300000000000068</v>
      </c>
      <c r="L261" t="s">
        <v>579</v>
      </c>
      <c r="M261" t="s">
        <v>491</v>
      </c>
      <c r="N261" t="s">
        <v>492</v>
      </c>
      <c r="O261" t="s">
        <v>493</v>
      </c>
      <c r="P261" t="s">
        <v>494</v>
      </c>
      <c r="Q261">
        <v>67000</v>
      </c>
      <c r="R261" t="s">
        <v>33</v>
      </c>
      <c r="S261" t="s">
        <v>495</v>
      </c>
      <c r="T261" t="s">
        <v>496</v>
      </c>
      <c r="U261" t="s">
        <v>28</v>
      </c>
    </row>
    <row r="262" spans="1:21" x14ac:dyDescent="0.3">
      <c r="A262">
        <v>10238</v>
      </c>
      <c r="B262" s="5">
        <v>22</v>
      </c>
      <c r="C262" s="4">
        <v>93.77</v>
      </c>
      <c r="D262">
        <v>7</v>
      </c>
      <c r="E262" s="9">
        <v>2062.94</v>
      </c>
      <c r="F262" s="1">
        <v>44966</v>
      </c>
      <c r="G262" s="5">
        <f ca="1">DATEDIF(F262, TODAY(), "D")</f>
        <v>423</v>
      </c>
      <c r="H262" t="s">
        <v>19</v>
      </c>
      <c r="I262" t="s">
        <v>155</v>
      </c>
      <c r="J262" s="4">
        <v>80</v>
      </c>
      <c r="K262" s="4">
        <f>Table1[[#This Row],[PRICEEACH]]-Table1[[#This Row],[MSRP]]</f>
        <v>13.769999999999996</v>
      </c>
      <c r="L262" t="s">
        <v>607</v>
      </c>
      <c r="M262" t="s">
        <v>290</v>
      </c>
      <c r="N262" t="s">
        <v>291</v>
      </c>
      <c r="O262" t="s">
        <v>292</v>
      </c>
      <c r="P262" t="s">
        <v>293</v>
      </c>
      <c r="Q262">
        <v>1734</v>
      </c>
      <c r="R262" t="s">
        <v>294</v>
      </c>
      <c r="S262" t="s">
        <v>295</v>
      </c>
      <c r="T262" t="s">
        <v>296</v>
      </c>
      <c r="U262" t="s">
        <v>28</v>
      </c>
    </row>
    <row r="263" spans="1:21" x14ac:dyDescent="0.3">
      <c r="A263">
        <v>10107</v>
      </c>
      <c r="B263" s="5">
        <v>22</v>
      </c>
      <c r="C263" s="4">
        <v>129.63999999999999</v>
      </c>
      <c r="D263">
        <v>1</v>
      </c>
      <c r="E263" s="9">
        <v>2852.08</v>
      </c>
      <c r="F263" s="1">
        <v>44960</v>
      </c>
      <c r="G263" s="5">
        <f ca="1">DATEDIF(F263, TODAY(), "D")</f>
        <v>429</v>
      </c>
      <c r="H263" t="s">
        <v>19</v>
      </c>
      <c r="I263" t="s">
        <v>20</v>
      </c>
      <c r="J263" s="4">
        <v>118</v>
      </c>
      <c r="K263" s="4">
        <f>Table1[[#This Row],[PRICEEACH]]-Table1[[#This Row],[MSRP]]</f>
        <v>11.639999999999986</v>
      </c>
      <c r="L263" t="s">
        <v>269</v>
      </c>
      <c r="M263" t="s">
        <v>277</v>
      </c>
      <c r="N263">
        <v>2155559857</v>
      </c>
      <c r="O263" t="s">
        <v>278</v>
      </c>
      <c r="P263" t="s">
        <v>187</v>
      </c>
      <c r="Q263">
        <v>71270</v>
      </c>
      <c r="R263" t="s">
        <v>25</v>
      </c>
      <c r="S263" t="s">
        <v>101</v>
      </c>
      <c r="T263" t="s">
        <v>279</v>
      </c>
      <c r="U263" t="s">
        <v>28</v>
      </c>
    </row>
    <row r="264" spans="1:21" x14ac:dyDescent="0.3">
      <c r="A264">
        <v>10232</v>
      </c>
      <c r="B264" s="5">
        <v>22</v>
      </c>
      <c r="C264" s="4">
        <v>163.91</v>
      </c>
      <c r="D264">
        <v>6</v>
      </c>
      <c r="E264" s="9">
        <v>3606.02</v>
      </c>
      <c r="F264" s="1">
        <v>44946</v>
      </c>
      <c r="G264" s="5">
        <f ca="1">DATEDIF(F264, TODAY(), "D")</f>
        <v>443</v>
      </c>
      <c r="H264" t="s">
        <v>19</v>
      </c>
      <c r="I264" t="s">
        <v>509</v>
      </c>
      <c r="J264" s="4">
        <v>136</v>
      </c>
      <c r="K264" s="4">
        <f>Table1[[#This Row],[PRICEEACH]]-Table1[[#This Row],[MSRP]]</f>
        <v>27.909999999999997</v>
      </c>
      <c r="L264" t="s">
        <v>562</v>
      </c>
      <c r="M264" t="s">
        <v>347</v>
      </c>
      <c r="N264" t="s">
        <v>348</v>
      </c>
      <c r="O264" t="s">
        <v>349</v>
      </c>
      <c r="P264" t="s">
        <v>350</v>
      </c>
      <c r="Q264" t="s">
        <v>351</v>
      </c>
      <c r="R264" t="s">
        <v>144</v>
      </c>
      <c r="S264" t="s">
        <v>352</v>
      </c>
      <c r="T264" t="s">
        <v>353</v>
      </c>
      <c r="U264" t="s">
        <v>42</v>
      </c>
    </row>
    <row r="265" spans="1:21" x14ac:dyDescent="0.3">
      <c r="A265">
        <v>10229</v>
      </c>
      <c r="B265" s="5">
        <v>22</v>
      </c>
      <c r="C265" s="4">
        <v>189.66</v>
      </c>
      <c r="D265">
        <v>5</v>
      </c>
      <c r="E265" s="9">
        <v>4172.5200000000004</v>
      </c>
      <c r="F265" s="1">
        <v>44937</v>
      </c>
      <c r="G265" s="5">
        <f ca="1">DATEDIF(F265, TODAY(), "D")</f>
        <v>452</v>
      </c>
      <c r="H265" t="s">
        <v>19</v>
      </c>
      <c r="I265" t="s">
        <v>155</v>
      </c>
      <c r="J265" s="4">
        <v>169</v>
      </c>
      <c r="K265" s="4">
        <f>Table1[[#This Row],[PRICEEACH]]-Table1[[#This Row],[MSRP]]</f>
        <v>20.659999999999997</v>
      </c>
      <c r="L265" t="s">
        <v>563</v>
      </c>
      <c r="M265" t="s">
        <v>243</v>
      </c>
      <c r="N265">
        <v>4155551450</v>
      </c>
      <c r="O265" t="s">
        <v>244</v>
      </c>
      <c r="P265" t="s">
        <v>245</v>
      </c>
      <c r="Q265">
        <v>97562</v>
      </c>
      <c r="R265" t="s">
        <v>25</v>
      </c>
      <c r="S265" t="s">
        <v>246</v>
      </c>
      <c r="T265" t="s">
        <v>247</v>
      </c>
      <c r="U265" t="s">
        <v>42</v>
      </c>
    </row>
    <row r="266" spans="1:21" x14ac:dyDescent="0.3">
      <c r="A266">
        <v>10211</v>
      </c>
      <c r="B266" s="5">
        <v>22</v>
      </c>
      <c r="C266" s="4">
        <v>92.16</v>
      </c>
      <c r="D266">
        <v>6</v>
      </c>
      <c r="E266" s="9">
        <v>2027.52</v>
      </c>
      <c r="F266" s="1">
        <v>44880</v>
      </c>
      <c r="G266" s="5">
        <f ca="1">DATEDIF(F266, TODAY(), "D")</f>
        <v>509</v>
      </c>
      <c r="H266" t="s">
        <v>19</v>
      </c>
      <c r="I266" t="s">
        <v>155</v>
      </c>
      <c r="J266" s="4">
        <v>80</v>
      </c>
      <c r="K266" s="4">
        <f>Table1[[#This Row],[PRICEEACH]]-Table1[[#This Row],[MSRP]]</f>
        <v>12.159999999999997</v>
      </c>
      <c r="L266" t="s">
        <v>607</v>
      </c>
      <c r="M266" t="s">
        <v>67</v>
      </c>
      <c r="N266" t="s">
        <v>68</v>
      </c>
      <c r="O266" t="s">
        <v>69</v>
      </c>
      <c r="P266" t="s">
        <v>39</v>
      </c>
      <c r="Q266">
        <v>75016</v>
      </c>
      <c r="R266" t="s">
        <v>33</v>
      </c>
      <c r="S266" t="s">
        <v>70</v>
      </c>
      <c r="T266" t="s">
        <v>71</v>
      </c>
      <c r="U266" t="s">
        <v>28</v>
      </c>
    </row>
    <row r="267" spans="1:21" x14ac:dyDescent="0.3">
      <c r="A267">
        <v>10197</v>
      </c>
      <c r="B267" s="5">
        <v>22</v>
      </c>
      <c r="C267" s="4">
        <v>115.4</v>
      </c>
      <c r="D267">
        <v>3</v>
      </c>
      <c r="E267" s="9">
        <v>2538.8000000000002</v>
      </c>
      <c r="F267" s="1">
        <v>44830</v>
      </c>
      <c r="G267" s="5">
        <f ca="1">DATEDIF(F267, TODAY(), "D")</f>
        <v>559</v>
      </c>
      <c r="H267" t="s">
        <v>19</v>
      </c>
      <c r="I267" t="s">
        <v>509</v>
      </c>
      <c r="J267" s="4">
        <v>105</v>
      </c>
      <c r="K267" s="4">
        <f>Table1[[#This Row],[PRICEEACH]]-Table1[[#This Row],[MSRP]]</f>
        <v>10.400000000000006</v>
      </c>
      <c r="L267" t="s">
        <v>571</v>
      </c>
      <c r="M267" t="s">
        <v>320</v>
      </c>
      <c r="N267" t="s">
        <v>321</v>
      </c>
      <c r="O267" t="s">
        <v>322</v>
      </c>
      <c r="P267" t="s">
        <v>323</v>
      </c>
      <c r="Q267">
        <v>8022</v>
      </c>
      <c r="R267" t="s">
        <v>152</v>
      </c>
      <c r="S267" t="s">
        <v>324</v>
      </c>
      <c r="T267" t="s">
        <v>325</v>
      </c>
      <c r="U267" t="s">
        <v>28</v>
      </c>
    </row>
    <row r="268" spans="1:21" x14ac:dyDescent="0.3">
      <c r="A268">
        <v>10197</v>
      </c>
      <c r="B268" s="5">
        <v>22</v>
      </c>
      <c r="C268" s="4">
        <v>86.38</v>
      </c>
      <c r="D268">
        <v>5</v>
      </c>
      <c r="E268" s="9">
        <v>1900.36</v>
      </c>
      <c r="F268" s="1">
        <v>44830</v>
      </c>
      <c r="G268" s="5">
        <f ca="1">DATEDIF(F268, TODAY(), "D")</f>
        <v>559</v>
      </c>
      <c r="H268" t="s">
        <v>19</v>
      </c>
      <c r="I268" t="s">
        <v>509</v>
      </c>
      <c r="J268" s="4">
        <v>83</v>
      </c>
      <c r="K268" s="4">
        <f>Table1[[#This Row],[PRICEEACH]]-Table1[[#This Row],[MSRP]]</f>
        <v>3.3799999999999955</v>
      </c>
      <c r="L268" t="s">
        <v>600</v>
      </c>
      <c r="M268" t="s">
        <v>320</v>
      </c>
      <c r="N268" t="s">
        <v>321</v>
      </c>
      <c r="O268" t="s">
        <v>322</v>
      </c>
      <c r="P268" t="s">
        <v>323</v>
      </c>
      <c r="Q268">
        <v>8022</v>
      </c>
      <c r="R268" t="s">
        <v>152</v>
      </c>
      <c r="S268" t="s">
        <v>324</v>
      </c>
      <c r="T268" t="s">
        <v>325</v>
      </c>
      <c r="U268" t="s">
        <v>28</v>
      </c>
    </row>
    <row r="269" spans="1:21" x14ac:dyDescent="0.3">
      <c r="A269">
        <v>10193</v>
      </c>
      <c r="B269" s="5">
        <v>22</v>
      </c>
      <c r="C269" s="4">
        <v>167.06</v>
      </c>
      <c r="D269">
        <v>8</v>
      </c>
      <c r="E269" s="9">
        <v>3675.32</v>
      </c>
      <c r="F269" s="1">
        <v>44825</v>
      </c>
      <c r="G269" s="5">
        <f ca="1">DATEDIF(F269, TODAY(), "D")</f>
        <v>564</v>
      </c>
      <c r="H269" t="s">
        <v>19</v>
      </c>
      <c r="I269" t="s">
        <v>509</v>
      </c>
      <c r="J269" s="4">
        <v>168</v>
      </c>
      <c r="K269" s="4">
        <f>Table1[[#This Row],[PRICEEACH]]-Table1[[#This Row],[MSRP]]</f>
        <v>-0.93999999999999773</v>
      </c>
      <c r="L269" t="s">
        <v>553</v>
      </c>
      <c r="M269" t="s">
        <v>517</v>
      </c>
      <c r="N269" t="s">
        <v>518</v>
      </c>
      <c r="O269" t="s">
        <v>519</v>
      </c>
      <c r="P269" t="s">
        <v>520</v>
      </c>
      <c r="Q269">
        <v>3150</v>
      </c>
      <c r="R269" t="s">
        <v>76</v>
      </c>
      <c r="S269" t="s">
        <v>521</v>
      </c>
      <c r="T269" t="s">
        <v>522</v>
      </c>
      <c r="U269" t="s">
        <v>42</v>
      </c>
    </row>
    <row r="270" spans="1:21" x14ac:dyDescent="0.3">
      <c r="A270">
        <v>10193</v>
      </c>
      <c r="B270" s="5">
        <v>22</v>
      </c>
      <c r="C270" s="4">
        <v>41.03</v>
      </c>
      <c r="D270">
        <v>12</v>
      </c>
      <c r="E270" s="9">
        <v>902.66</v>
      </c>
      <c r="F270" s="1">
        <v>44825</v>
      </c>
      <c r="G270" s="5">
        <f ca="1">DATEDIF(F270, TODAY(), "D")</f>
        <v>564</v>
      </c>
      <c r="H270" t="s">
        <v>19</v>
      </c>
      <c r="I270" t="s">
        <v>509</v>
      </c>
      <c r="J270" s="4">
        <v>41</v>
      </c>
      <c r="K270" s="4">
        <f>Table1[[#This Row],[PRICEEACH]]-Table1[[#This Row],[MSRP]]</f>
        <v>3.0000000000001137E-2</v>
      </c>
      <c r="L270" t="s">
        <v>603</v>
      </c>
      <c r="M270" t="s">
        <v>517</v>
      </c>
      <c r="N270" t="s">
        <v>518</v>
      </c>
      <c r="O270" t="s">
        <v>519</v>
      </c>
      <c r="P270" t="s">
        <v>520</v>
      </c>
      <c r="Q270">
        <v>3150</v>
      </c>
      <c r="R270" t="s">
        <v>76</v>
      </c>
      <c r="S270" t="s">
        <v>521</v>
      </c>
      <c r="T270" t="s">
        <v>522</v>
      </c>
      <c r="U270" t="s">
        <v>28</v>
      </c>
    </row>
    <row r="271" spans="1:21" x14ac:dyDescent="0.3">
      <c r="A271">
        <v>10192</v>
      </c>
      <c r="B271" s="5">
        <v>22</v>
      </c>
      <c r="C271" s="4">
        <v>150.03</v>
      </c>
      <c r="D271">
        <v>11</v>
      </c>
      <c r="E271" s="9">
        <v>3300.66</v>
      </c>
      <c r="F271" s="1">
        <v>44824</v>
      </c>
      <c r="G271" s="5">
        <f ca="1">DATEDIF(F271, TODAY(), "D")</f>
        <v>565</v>
      </c>
      <c r="H271" t="s">
        <v>19</v>
      </c>
      <c r="I271" t="s">
        <v>155</v>
      </c>
      <c r="J271" s="4">
        <v>141</v>
      </c>
      <c r="K271" s="4">
        <f>Table1[[#This Row],[PRICEEACH]]-Table1[[#This Row],[MSRP]]</f>
        <v>9.0300000000000011</v>
      </c>
      <c r="L271" t="s">
        <v>498</v>
      </c>
      <c r="M271" t="s">
        <v>248</v>
      </c>
      <c r="N271">
        <v>6035558647</v>
      </c>
      <c r="O271" t="s">
        <v>249</v>
      </c>
      <c r="P271" t="s">
        <v>250</v>
      </c>
      <c r="Q271">
        <v>62005</v>
      </c>
      <c r="R271" t="s">
        <v>25</v>
      </c>
      <c r="S271" t="s">
        <v>46</v>
      </c>
      <c r="T271" t="s">
        <v>247</v>
      </c>
      <c r="U271" t="s">
        <v>42</v>
      </c>
    </row>
    <row r="272" spans="1:21" x14ac:dyDescent="0.3">
      <c r="A272">
        <v>10186</v>
      </c>
      <c r="B272" s="5">
        <v>22</v>
      </c>
      <c r="C272" s="4">
        <v>69.2</v>
      </c>
      <c r="D272">
        <v>2</v>
      </c>
      <c r="E272" s="9">
        <v>1522.4</v>
      </c>
      <c r="F272" s="1">
        <v>44818</v>
      </c>
      <c r="G272" s="5">
        <f ca="1">DATEDIF(F272, TODAY(), "D")</f>
        <v>571</v>
      </c>
      <c r="H272" t="s">
        <v>19</v>
      </c>
      <c r="I272" t="s">
        <v>525</v>
      </c>
      <c r="J272" s="4">
        <v>68</v>
      </c>
      <c r="K272" s="4">
        <f>Table1[[#This Row],[PRICEEACH]]-Table1[[#This Row],[MSRP]]</f>
        <v>1.2000000000000028</v>
      </c>
      <c r="L272" t="s">
        <v>592</v>
      </c>
      <c r="M272" t="s">
        <v>314</v>
      </c>
      <c r="N272" t="s">
        <v>315</v>
      </c>
      <c r="O272" t="s">
        <v>316</v>
      </c>
      <c r="P272" t="s">
        <v>300</v>
      </c>
      <c r="Q272" t="s">
        <v>317</v>
      </c>
      <c r="R272" t="s">
        <v>144</v>
      </c>
      <c r="S272" t="s">
        <v>318</v>
      </c>
      <c r="T272" t="s">
        <v>319</v>
      </c>
      <c r="U272" t="s">
        <v>28</v>
      </c>
    </row>
    <row r="273" spans="1:21" x14ac:dyDescent="0.3">
      <c r="A273">
        <v>10185</v>
      </c>
      <c r="B273" s="5">
        <v>22</v>
      </c>
      <c r="C273" s="4">
        <v>79.45</v>
      </c>
      <c r="D273">
        <v>5</v>
      </c>
      <c r="E273" s="9">
        <v>1747.9</v>
      </c>
      <c r="F273" s="1">
        <v>44818</v>
      </c>
      <c r="G273" s="5">
        <f ca="1">DATEDIF(F273, TODAY(), "D")</f>
        <v>571</v>
      </c>
      <c r="H273" t="s">
        <v>19</v>
      </c>
      <c r="I273" t="s">
        <v>557</v>
      </c>
      <c r="J273" s="4">
        <v>99</v>
      </c>
      <c r="K273" s="4">
        <f>Table1[[#This Row],[PRICEEACH]]-Table1[[#This Row],[MSRP]]</f>
        <v>-19.549999999999997</v>
      </c>
      <c r="L273" t="s">
        <v>630</v>
      </c>
      <c r="M273" t="s">
        <v>303</v>
      </c>
      <c r="N273">
        <v>5085559555</v>
      </c>
      <c r="O273" t="s">
        <v>304</v>
      </c>
      <c r="P273" t="s">
        <v>136</v>
      </c>
      <c r="Q273">
        <v>50553</v>
      </c>
      <c r="R273" t="s">
        <v>25</v>
      </c>
      <c r="S273" t="s">
        <v>305</v>
      </c>
      <c r="T273" t="s">
        <v>306</v>
      </c>
      <c r="U273" t="s">
        <v>28</v>
      </c>
    </row>
    <row r="274" spans="1:21" x14ac:dyDescent="0.3">
      <c r="A274">
        <v>10183</v>
      </c>
      <c r="B274" s="5">
        <v>22</v>
      </c>
      <c r="C274" s="4">
        <v>113.1</v>
      </c>
      <c r="D274">
        <v>10</v>
      </c>
      <c r="E274" s="9">
        <v>2488.1999999999998</v>
      </c>
      <c r="F274" s="1">
        <v>44817</v>
      </c>
      <c r="G274" s="5">
        <f ca="1">DATEDIF(F274, TODAY(), "D")</f>
        <v>572</v>
      </c>
      <c r="H274" t="s">
        <v>19</v>
      </c>
      <c r="I274" t="s">
        <v>509</v>
      </c>
      <c r="J274" s="4">
        <v>104</v>
      </c>
      <c r="K274" s="4">
        <f>Table1[[#This Row],[PRICEEACH]]-Table1[[#This Row],[MSRP]]</f>
        <v>9.0999999999999943</v>
      </c>
      <c r="L274" t="s">
        <v>561</v>
      </c>
      <c r="M274" t="s">
        <v>185</v>
      </c>
      <c r="N274">
        <v>2155554695</v>
      </c>
      <c r="O274" t="s">
        <v>186</v>
      </c>
      <c r="P274" t="s">
        <v>187</v>
      </c>
      <c r="Q274">
        <v>71270</v>
      </c>
      <c r="R274" t="s">
        <v>25</v>
      </c>
      <c r="S274" t="s">
        <v>188</v>
      </c>
      <c r="T274" t="s">
        <v>189</v>
      </c>
      <c r="U274" t="s">
        <v>28</v>
      </c>
    </row>
    <row r="275" spans="1:21" x14ac:dyDescent="0.3">
      <c r="A275">
        <v>10181</v>
      </c>
      <c r="B275" s="5">
        <v>22</v>
      </c>
      <c r="C275" s="4">
        <v>73.92</v>
      </c>
      <c r="D275">
        <v>10</v>
      </c>
      <c r="E275" s="9">
        <v>1626.24</v>
      </c>
      <c r="F275" s="1">
        <v>44816</v>
      </c>
      <c r="G275" s="5">
        <f ca="1">DATEDIF(F275, TODAY(), "D")</f>
        <v>573</v>
      </c>
      <c r="H275" t="s">
        <v>19</v>
      </c>
      <c r="I275" t="s">
        <v>155</v>
      </c>
      <c r="J275" s="4">
        <v>77</v>
      </c>
      <c r="K275" s="4">
        <f>Table1[[#This Row],[PRICEEACH]]-Table1[[#This Row],[MSRP]]</f>
        <v>-3.0799999999999983</v>
      </c>
      <c r="L275" t="s">
        <v>544</v>
      </c>
      <c r="M275" t="s">
        <v>59</v>
      </c>
      <c r="N275" t="s">
        <v>60</v>
      </c>
      <c r="O275" t="s">
        <v>61</v>
      </c>
      <c r="P275" t="s">
        <v>62</v>
      </c>
      <c r="Q275" t="s">
        <v>63</v>
      </c>
      <c r="R275" t="s">
        <v>64</v>
      </c>
      <c r="S275" t="s">
        <v>65</v>
      </c>
      <c r="T275" t="s">
        <v>66</v>
      </c>
      <c r="U275" t="s">
        <v>28</v>
      </c>
    </row>
    <row r="276" spans="1:21" x14ac:dyDescent="0.3">
      <c r="A276">
        <v>10181</v>
      </c>
      <c r="B276" s="5">
        <v>22</v>
      </c>
      <c r="C276" s="4">
        <v>154.34</v>
      </c>
      <c r="D276">
        <v>16</v>
      </c>
      <c r="E276" s="9">
        <v>3395.48</v>
      </c>
      <c r="F276" s="1">
        <v>44816</v>
      </c>
      <c r="G276" s="5">
        <f ca="1">DATEDIF(F276, TODAY(), "D")</f>
        <v>573</v>
      </c>
      <c r="H276" t="s">
        <v>19</v>
      </c>
      <c r="I276" t="s">
        <v>155</v>
      </c>
      <c r="J276" s="4">
        <v>146</v>
      </c>
      <c r="K276" s="4">
        <f>Table1[[#This Row],[PRICEEACH]]-Table1[[#This Row],[MSRP]]</f>
        <v>8.3400000000000034</v>
      </c>
      <c r="L276" t="s">
        <v>568</v>
      </c>
      <c r="M276" t="s">
        <v>59</v>
      </c>
      <c r="N276" t="s">
        <v>60</v>
      </c>
      <c r="O276" t="s">
        <v>61</v>
      </c>
      <c r="P276" t="s">
        <v>62</v>
      </c>
      <c r="Q276" t="s">
        <v>63</v>
      </c>
      <c r="R276" t="s">
        <v>64</v>
      </c>
      <c r="S276" t="s">
        <v>65</v>
      </c>
      <c r="T276" t="s">
        <v>66</v>
      </c>
      <c r="U276" t="s">
        <v>42</v>
      </c>
    </row>
    <row r="277" spans="1:21" x14ac:dyDescent="0.3">
      <c r="A277">
        <v>10180</v>
      </c>
      <c r="B277" s="5">
        <v>22</v>
      </c>
      <c r="C277" s="4">
        <v>114.3</v>
      </c>
      <c r="D277">
        <v>7</v>
      </c>
      <c r="E277" s="9">
        <v>2514.6</v>
      </c>
      <c r="F277" s="1">
        <v>44815</v>
      </c>
      <c r="G277" s="5">
        <f ca="1">DATEDIF(F277, TODAY(), "D")</f>
        <v>574</v>
      </c>
      <c r="H277" t="s">
        <v>19</v>
      </c>
      <c r="I277" t="s">
        <v>20</v>
      </c>
      <c r="J277" s="4">
        <v>102</v>
      </c>
      <c r="K277" s="4">
        <f>Table1[[#This Row],[PRICEEACH]]-Table1[[#This Row],[MSRP]]</f>
        <v>12.299999999999997</v>
      </c>
      <c r="L277" t="s">
        <v>615</v>
      </c>
      <c r="M277" t="s">
        <v>53</v>
      </c>
      <c r="N277" t="s">
        <v>54</v>
      </c>
      <c r="O277" t="s">
        <v>55</v>
      </c>
      <c r="P277" t="s">
        <v>56</v>
      </c>
      <c r="Q277">
        <v>59000</v>
      </c>
      <c r="R277" t="s">
        <v>33</v>
      </c>
      <c r="S277" t="s">
        <v>57</v>
      </c>
      <c r="T277" t="s">
        <v>58</v>
      </c>
      <c r="U277" t="s">
        <v>28</v>
      </c>
    </row>
    <row r="278" spans="1:21" x14ac:dyDescent="0.3">
      <c r="A278">
        <v>10178</v>
      </c>
      <c r="B278" s="5">
        <v>22</v>
      </c>
      <c r="C278" s="4">
        <v>87.75</v>
      </c>
      <c r="D278">
        <v>1</v>
      </c>
      <c r="E278" s="9">
        <v>1930.5</v>
      </c>
      <c r="F278" s="1">
        <v>44812</v>
      </c>
      <c r="G278" s="5">
        <f ca="1">DATEDIF(F278, TODAY(), "D")</f>
        <v>577</v>
      </c>
      <c r="H278" t="s">
        <v>19</v>
      </c>
      <c r="I278" t="s">
        <v>525</v>
      </c>
      <c r="J278" s="4">
        <v>99</v>
      </c>
      <c r="K278" s="4">
        <f>Table1[[#This Row],[PRICEEACH]]-Table1[[#This Row],[MSRP]]</f>
        <v>-11.25</v>
      </c>
      <c r="L278" t="s">
        <v>624</v>
      </c>
      <c r="M278" t="s">
        <v>308</v>
      </c>
      <c r="N278" t="s">
        <v>309</v>
      </c>
      <c r="O278" t="s">
        <v>310</v>
      </c>
      <c r="P278" t="s">
        <v>311</v>
      </c>
      <c r="Q278">
        <v>31000</v>
      </c>
      <c r="R278" t="s">
        <v>33</v>
      </c>
      <c r="S278" t="s">
        <v>312</v>
      </c>
      <c r="T278" t="s">
        <v>313</v>
      </c>
      <c r="U278" t="s">
        <v>28</v>
      </c>
    </row>
    <row r="279" spans="1:21" x14ac:dyDescent="0.3">
      <c r="A279">
        <v>10175</v>
      </c>
      <c r="B279" s="5">
        <v>22</v>
      </c>
      <c r="C279" s="4">
        <v>110.76</v>
      </c>
      <c r="D279">
        <v>8</v>
      </c>
      <c r="E279" s="9">
        <v>2436.7199999999998</v>
      </c>
      <c r="F279" s="1">
        <v>44810</v>
      </c>
      <c r="G279" s="5">
        <f ca="1">DATEDIF(F279, TODAY(), "D")</f>
        <v>579</v>
      </c>
      <c r="H279" t="s">
        <v>19</v>
      </c>
      <c r="I279" t="s">
        <v>465</v>
      </c>
      <c r="J279" s="4">
        <v>96</v>
      </c>
      <c r="K279" s="4">
        <f>Table1[[#This Row],[PRICEEACH]]-Table1[[#This Row],[MSRP]]</f>
        <v>14.760000000000005</v>
      </c>
      <c r="L279" t="s">
        <v>608</v>
      </c>
      <c r="M279" t="s">
        <v>297</v>
      </c>
      <c r="N279" t="s">
        <v>298</v>
      </c>
      <c r="O279" t="s">
        <v>299</v>
      </c>
      <c r="P279" t="s">
        <v>300</v>
      </c>
      <c r="Q279" t="s">
        <v>301</v>
      </c>
      <c r="R279" t="s">
        <v>144</v>
      </c>
      <c r="S279" t="s">
        <v>86</v>
      </c>
      <c r="T279" t="s">
        <v>302</v>
      </c>
      <c r="U279" t="s">
        <v>28</v>
      </c>
    </row>
    <row r="280" spans="1:21" x14ac:dyDescent="0.3">
      <c r="A280">
        <v>10176</v>
      </c>
      <c r="B280" s="5">
        <v>22</v>
      </c>
      <c r="C280" s="4">
        <v>64</v>
      </c>
      <c r="D280">
        <v>6</v>
      </c>
      <c r="E280" s="9">
        <v>1408</v>
      </c>
      <c r="F280" s="1">
        <v>44810</v>
      </c>
      <c r="G280" s="5">
        <f ca="1">DATEDIF(F280, TODAY(), "D")</f>
        <v>579</v>
      </c>
      <c r="H280" t="s">
        <v>19</v>
      </c>
      <c r="I280" t="s">
        <v>564</v>
      </c>
      <c r="J280" s="4">
        <v>62</v>
      </c>
      <c r="K280" s="4">
        <f>Table1[[#This Row],[PRICEEACH]]-Table1[[#This Row],[MSRP]]</f>
        <v>2</v>
      </c>
      <c r="L280" t="s">
        <v>612</v>
      </c>
      <c r="M280" t="s">
        <v>414</v>
      </c>
      <c r="N280" t="s">
        <v>415</v>
      </c>
      <c r="O280" t="s">
        <v>416</v>
      </c>
      <c r="P280" t="s">
        <v>417</v>
      </c>
      <c r="Q280">
        <v>42100</v>
      </c>
      <c r="R280" t="s">
        <v>229</v>
      </c>
      <c r="S280" t="s">
        <v>418</v>
      </c>
      <c r="T280" t="s">
        <v>419</v>
      </c>
      <c r="U280" t="s">
        <v>28</v>
      </c>
    </row>
    <row r="281" spans="1:21" x14ac:dyDescent="0.3">
      <c r="A281">
        <v>10173</v>
      </c>
      <c r="B281" s="5">
        <v>22</v>
      </c>
      <c r="C281" s="4">
        <v>156.94</v>
      </c>
      <c r="D281">
        <v>7</v>
      </c>
      <c r="E281" s="9">
        <v>3452.68</v>
      </c>
      <c r="F281" s="1">
        <v>44809</v>
      </c>
      <c r="G281" s="5">
        <f ca="1">DATEDIF(F281, TODAY(), "D")</f>
        <v>580</v>
      </c>
      <c r="H281" t="s">
        <v>19</v>
      </c>
      <c r="I281" t="s">
        <v>509</v>
      </c>
      <c r="J281" s="4">
        <v>168</v>
      </c>
      <c r="K281" s="4">
        <f>Table1[[#This Row],[PRICEEACH]]-Table1[[#This Row],[MSRP]]</f>
        <v>-11.060000000000002</v>
      </c>
      <c r="L281" t="s">
        <v>553</v>
      </c>
      <c r="M281" t="s">
        <v>511</v>
      </c>
      <c r="N281" t="s">
        <v>512</v>
      </c>
      <c r="O281" t="s">
        <v>513</v>
      </c>
      <c r="P281" t="s">
        <v>514</v>
      </c>
      <c r="Q281">
        <v>24100</v>
      </c>
      <c r="R281" t="s">
        <v>229</v>
      </c>
      <c r="S281" t="s">
        <v>515</v>
      </c>
      <c r="T281" t="s">
        <v>516</v>
      </c>
      <c r="U281" t="s">
        <v>42</v>
      </c>
    </row>
    <row r="282" spans="1:21" x14ac:dyDescent="0.3">
      <c r="A282">
        <v>10172</v>
      </c>
      <c r="B282" s="5">
        <v>22</v>
      </c>
      <c r="C282" s="4">
        <v>74.510000000000005</v>
      </c>
      <c r="D282">
        <v>1</v>
      </c>
      <c r="E282" s="9">
        <v>1639.22</v>
      </c>
      <c r="F282" s="1">
        <v>44809</v>
      </c>
      <c r="G282" s="5">
        <f ca="1">DATEDIF(F282, TODAY(), "D")</f>
        <v>580</v>
      </c>
      <c r="H282" t="s">
        <v>19</v>
      </c>
      <c r="I282" t="s">
        <v>155</v>
      </c>
      <c r="J282" s="4">
        <v>90</v>
      </c>
      <c r="K282" s="4">
        <f>Table1[[#This Row],[PRICEEACH]]-Table1[[#This Row],[MSRP]]</f>
        <v>-15.489999999999995</v>
      </c>
      <c r="L282" t="s">
        <v>590</v>
      </c>
      <c r="M282" t="s">
        <v>88</v>
      </c>
      <c r="N282">
        <v>2035552570</v>
      </c>
      <c r="O282" t="s">
        <v>89</v>
      </c>
      <c r="P282" t="s">
        <v>90</v>
      </c>
      <c r="Q282">
        <v>97562</v>
      </c>
      <c r="R282" t="s">
        <v>25</v>
      </c>
      <c r="S282" t="s">
        <v>91</v>
      </c>
      <c r="T282" t="s">
        <v>47</v>
      </c>
      <c r="U282" t="s">
        <v>28</v>
      </c>
    </row>
    <row r="283" spans="1:21" x14ac:dyDescent="0.3">
      <c r="A283">
        <v>10172</v>
      </c>
      <c r="B283" s="5">
        <v>22</v>
      </c>
      <c r="C283" s="4">
        <v>98.51</v>
      </c>
      <c r="D283">
        <v>4</v>
      </c>
      <c r="E283" s="9">
        <v>2167.2199999999998</v>
      </c>
      <c r="F283" s="1">
        <v>44809</v>
      </c>
      <c r="G283" s="5">
        <f ca="1">DATEDIF(F283, TODAY(), "D")</f>
        <v>580</v>
      </c>
      <c r="H283" t="s">
        <v>19</v>
      </c>
      <c r="I283" t="s">
        <v>155</v>
      </c>
      <c r="J283" s="4">
        <v>107</v>
      </c>
      <c r="K283" s="4">
        <f>Table1[[#This Row],[PRICEEACH]]-Table1[[#This Row],[MSRP]]</f>
        <v>-8.4899999999999949</v>
      </c>
      <c r="L283" t="s">
        <v>599</v>
      </c>
      <c r="M283" t="s">
        <v>88</v>
      </c>
      <c r="N283">
        <v>2035552570</v>
      </c>
      <c r="O283" t="s">
        <v>89</v>
      </c>
      <c r="P283" t="s">
        <v>90</v>
      </c>
      <c r="Q283">
        <v>97562</v>
      </c>
      <c r="R283" t="s">
        <v>25</v>
      </c>
      <c r="S283" t="s">
        <v>91</v>
      </c>
      <c r="T283" t="s">
        <v>47</v>
      </c>
      <c r="U283" t="s">
        <v>28</v>
      </c>
    </row>
    <row r="284" spans="1:21" x14ac:dyDescent="0.3">
      <c r="A284">
        <v>10173</v>
      </c>
      <c r="B284" s="5">
        <v>22</v>
      </c>
      <c r="C284" s="4">
        <v>116.87</v>
      </c>
      <c r="D284">
        <v>3</v>
      </c>
      <c r="E284" s="9">
        <v>2571.14</v>
      </c>
      <c r="F284" s="1">
        <v>44809</v>
      </c>
      <c r="G284" s="5">
        <f ca="1">DATEDIF(F284, TODAY(), "D")</f>
        <v>580</v>
      </c>
      <c r="H284" t="s">
        <v>19</v>
      </c>
      <c r="I284" t="s">
        <v>509</v>
      </c>
      <c r="J284" s="4">
        <v>97</v>
      </c>
      <c r="K284" s="4">
        <f>Table1[[#This Row],[PRICEEACH]]-Table1[[#This Row],[MSRP]]</f>
        <v>19.870000000000005</v>
      </c>
      <c r="L284" t="s">
        <v>605</v>
      </c>
      <c r="M284" t="s">
        <v>511</v>
      </c>
      <c r="N284" t="s">
        <v>512</v>
      </c>
      <c r="O284" t="s">
        <v>513</v>
      </c>
      <c r="P284" t="s">
        <v>514</v>
      </c>
      <c r="Q284">
        <v>24100</v>
      </c>
      <c r="R284" t="s">
        <v>229</v>
      </c>
      <c r="S284" t="s">
        <v>515</v>
      </c>
      <c r="T284" t="s">
        <v>516</v>
      </c>
      <c r="U284" t="s">
        <v>28</v>
      </c>
    </row>
    <row r="285" spans="1:21" x14ac:dyDescent="0.3">
      <c r="A285">
        <v>10158</v>
      </c>
      <c r="B285" s="5">
        <v>22</v>
      </c>
      <c r="C285" s="4">
        <v>67.03</v>
      </c>
      <c r="D285">
        <v>1</v>
      </c>
      <c r="E285" s="9">
        <v>1474.66</v>
      </c>
      <c r="F285" s="1">
        <v>44783</v>
      </c>
      <c r="G285" s="5">
        <f ca="1">DATEDIF(F285, TODAY(), "D")</f>
        <v>606</v>
      </c>
      <c r="H285" t="s">
        <v>19</v>
      </c>
      <c r="I285" t="s">
        <v>20</v>
      </c>
      <c r="J285" s="4">
        <v>76</v>
      </c>
      <c r="K285" s="4">
        <f>Table1[[#This Row],[PRICEEACH]]-Table1[[#This Row],[MSRP]]</f>
        <v>-8.9699999999999989</v>
      </c>
      <c r="L285" t="s">
        <v>585</v>
      </c>
      <c r="M285" t="s">
        <v>110</v>
      </c>
      <c r="N285" t="s">
        <v>111</v>
      </c>
      <c r="O285" t="s">
        <v>112</v>
      </c>
      <c r="P285" t="s">
        <v>113</v>
      </c>
      <c r="Q285">
        <v>4110</v>
      </c>
      <c r="R285" t="s">
        <v>64</v>
      </c>
      <c r="S285" t="s">
        <v>114</v>
      </c>
      <c r="T285" t="s">
        <v>115</v>
      </c>
      <c r="U285" t="s">
        <v>28</v>
      </c>
    </row>
    <row r="286" spans="1:21" x14ac:dyDescent="0.3">
      <c r="A286">
        <v>10301</v>
      </c>
      <c r="B286" s="5">
        <v>22</v>
      </c>
      <c r="C286" s="4">
        <v>146.52000000000001</v>
      </c>
      <c r="D286">
        <v>5</v>
      </c>
      <c r="E286" s="9">
        <v>3223.44</v>
      </c>
      <c r="F286" s="1">
        <v>44778</v>
      </c>
      <c r="G286" s="5">
        <f ca="1">DATEDIF(F286, TODAY(), "D")</f>
        <v>611</v>
      </c>
      <c r="H286" t="s">
        <v>19</v>
      </c>
      <c r="I286" t="s">
        <v>155</v>
      </c>
      <c r="J286" s="4">
        <v>132</v>
      </c>
      <c r="K286" s="4">
        <f>Table1[[#This Row],[PRICEEACH]]-Table1[[#This Row],[MSRP]]</f>
        <v>14.52000000000001</v>
      </c>
      <c r="L286" t="s">
        <v>554</v>
      </c>
      <c r="M286" t="s">
        <v>502</v>
      </c>
      <c r="N286" t="s">
        <v>503</v>
      </c>
      <c r="O286" t="s">
        <v>504</v>
      </c>
      <c r="P286" t="s">
        <v>505</v>
      </c>
      <c r="Q286" t="s">
        <v>506</v>
      </c>
      <c r="R286" t="s">
        <v>64</v>
      </c>
      <c r="S286" t="s">
        <v>507</v>
      </c>
      <c r="T286" t="s">
        <v>508</v>
      </c>
      <c r="U286" t="s">
        <v>42</v>
      </c>
    </row>
    <row r="287" spans="1:21" x14ac:dyDescent="0.3">
      <c r="A287">
        <v>10301</v>
      </c>
      <c r="B287" s="5">
        <v>22</v>
      </c>
      <c r="C287" s="4">
        <v>51.32</v>
      </c>
      <c r="D287">
        <v>3</v>
      </c>
      <c r="E287" s="9">
        <v>1129.04</v>
      </c>
      <c r="F287" s="1">
        <v>44778</v>
      </c>
      <c r="G287" s="5">
        <f ca="1">DATEDIF(F287, TODAY(), "D")</f>
        <v>611</v>
      </c>
      <c r="H287" t="s">
        <v>19</v>
      </c>
      <c r="I287" t="s">
        <v>155</v>
      </c>
      <c r="J287" s="4">
        <v>50</v>
      </c>
      <c r="K287" s="4">
        <f>Table1[[#This Row],[PRICEEACH]]-Table1[[#This Row],[MSRP]]</f>
        <v>1.3200000000000003</v>
      </c>
      <c r="L287" t="s">
        <v>582</v>
      </c>
      <c r="M287" t="s">
        <v>502</v>
      </c>
      <c r="N287" t="s">
        <v>503</v>
      </c>
      <c r="O287" t="s">
        <v>504</v>
      </c>
      <c r="P287" t="s">
        <v>505</v>
      </c>
      <c r="Q287" t="s">
        <v>506</v>
      </c>
      <c r="R287" t="s">
        <v>64</v>
      </c>
      <c r="S287" t="s">
        <v>507</v>
      </c>
      <c r="T287" t="s">
        <v>508</v>
      </c>
      <c r="U287" t="s">
        <v>28</v>
      </c>
    </row>
    <row r="288" spans="1:21" x14ac:dyDescent="0.3">
      <c r="A288">
        <v>10301</v>
      </c>
      <c r="B288" s="5">
        <v>22</v>
      </c>
      <c r="C288" s="4">
        <v>96.37</v>
      </c>
      <c r="D288">
        <v>2</v>
      </c>
      <c r="E288" s="9">
        <v>2120.14</v>
      </c>
      <c r="F288" s="1">
        <v>44778</v>
      </c>
      <c r="G288" s="5">
        <f ca="1">DATEDIF(F288, TODAY(), "D")</f>
        <v>611</v>
      </c>
      <c r="H288" t="s">
        <v>19</v>
      </c>
      <c r="I288" t="s">
        <v>155</v>
      </c>
      <c r="J288" s="4">
        <v>107</v>
      </c>
      <c r="K288" s="4">
        <f>Table1[[#This Row],[PRICEEACH]]-Table1[[#This Row],[MSRP]]</f>
        <v>-10.629999999999995</v>
      </c>
      <c r="L288" t="s">
        <v>599</v>
      </c>
      <c r="M288" t="s">
        <v>502</v>
      </c>
      <c r="N288" t="s">
        <v>503</v>
      </c>
      <c r="O288" t="s">
        <v>504</v>
      </c>
      <c r="P288" t="s">
        <v>505</v>
      </c>
      <c r="Q288" t="s">
        <v>506</v>
      </c>
      <c r="R288" t="s">
        <v>64</v>
      </c>
      <c r="S288" t="s">
        <v>507</v>
      </c>
      <c r="T288" t="s">
        <v>508</v>
      </c>
      <c r="U288" t="s">
        <v>28</v>
      </c>
    </row>
    <row r="289" spans="1:21" x14ac:dyDescent="0.3">
      <c r="A289">
        <v>10107</v>
      </c>
      <c r="B289" s="5">
        <v>22</v>
      </c>
      <c r="C289" s="4">
        <v>76.61</v>
      </c>
      <c r="D289">
        <v>6</v>
      </c>
      <c r="E289" s="9">
        <v>1685.42</v>
      </c>
      <c r="F289" s="1">
        <v>44777</v>
      </c>
      <c r="G289" s="5">
        <f ca="1">DATEDIF(F289, TODAY(), "D")</f>
        <v>612</v>
      </c>
      <c r="H289" t="s">
        <v>19</v>
      </c>
      <c r="I289" t="s">
        <v>155</v>
      </c>
      <c r="J289" s="4">
        <v>79</v>
      </c>
      <c r="K289" s="4">
        <f>Table1[[#This Row],[PRICEEACH]]-Table1[[#This Row],[MSRP]]</f>
        <v>-2.3900000000000006</v>
      </c>
      <c r="L289" t="s">
        <v>478</v>
      </c>
      <c r="M289" t="s">
        <v>424</v>
      </c>
      <c r="N289" t="s">
        <v>425</v>
      </c>
      <c r="O289" t="s">
        <v>426</v>
      </c>
      <c r="P289" t="s">
        <v>427</v>
      </c>
      <c r="Q289">
        <v>60528</v>
      </c>
      <c r="R289" t="s">
        <v>405</v>
      </c>
      <c r="S289" t="s">
        <v>428</v>
      </c>
      <c r="T289" t="s">
        <v>377</v>
      </c>
      <c r="U289" t="s">
        <v>28</v>
      </c>
    </row>
    <row r="290" spans="1:21" x14ac:dyDescent="0.3">
      <c r="A290">
        <v>10153</v>
      </c>
      <c r="B290" s="5">
        <v>22</v>
      </c>
      <c r="C290" s="4">
        <v>83.38</v>
      </c>
      <c r="D290">
        <v>6</v>
      </c>
      <c r="E290" s="9">
        <v>1834.36</v>
      </c>
      <c r="F290" s="1">
        <v>44770</v>
      </c>
      <c r="G290" s="5">
        <f ca="1">DATEDIF(F290, TODAY(), "D")</f>
        <v>619</v>
      </c>
      <c r="H290" t="s">
        <v>19</v>
      </c>
      <c r="I290" t="s">
        <v>509</v>
      </c>
      <c r="J290" s="4">
        <v>87</v>
      </c>
      <c r="K290" s="4">
        <f>Table1[[#This Row],[PRICEEACH]]-Table1[[#This Row],[MSRP]]</f>
        <v>-3.6200000000000045</v>
      </c>
      <c r="L290" t="s">
        <v>574</v>
      </c>
      <c r="M290" t="s">
        <v>148</v>
      </c>
      <c r="N290" t="s">
        <v>149</v>
      </c>
      <c r="O290" t="s">
        <v>150</v>
      </c>
      <c r="P290" t="s">
        <v>151</v>
      </c>
      <c r="Q290">
        <v>28034</v>
      </c>
      <c r="R290" t="s">
        <v>152</v>
      </c>
      <c r="S290" t="s">
        <v>153</v>
      </c>
      <c r="T290" t="s">
        <v>154</v>
      </c>
      <c r="U290" t="s">
        <v>28</v>
      </c>
    </row>
    <row r="291" spans="1:21" x14ac:dyDescent="0.3">
      <c r="A291">
        <v>10142</v>
      </c>
      <c r="B291" s="5">
        <v>22</v>
      </c>
      <c r="C291" s="4">
        <v>97.81</v>
      </c>
      <c r="D291">
        <v>10</v>
      </c>
      <c r="E291" s="9">
        <v>2151.8200000000002</v>
      </c>
      <c r="F291" s="1">
        <v>44720</v>
      </c>
      <c r="G291" s="5">
        <f ca="1">DATEDIF(F291, TODAY(), "D")</f>
        <v>669</v>
      </c>
      <c r="H291" t="s">
        <v>19</v>
      </c>
      <c r="I291" t="s">
        <v>564</v>
      </c>
      <c r="J291" s="4">
        <v>100</v>
      </c>
      <c r="K291" s="4">
        <f>Table1[[#This Row],[PRICEEACH]]-Table1[[#This Row],[MSRP]]</f>
        <v>-2.1899999999999977</v>
      </c>
      <c r="L291" t="s">
        <v>565</v>
      </c>
      <c r="M291" t="s">
        <v>243</v>
      </c>
      <c r="N291">
        <v>4155551450</v>
      </c>
      <c r="O291" t="s">
        <v>244</v>
      </c>
      <c r="P291" t="s">
        <v>245</v>
      </c>
      <c r="Q291">
        <v>97562</v>
      </c>
      <c r="R291" t="s">
        <v>25</v>
      </c>
      <c r="S291" t="s">
        <v>246</v>
      </c>
      <c r="T291" t="s">
        <v>247</v>
      </c>
      <c r="U291" t="s">
        <v>28</v>
      </c>
    </row>
    <row r="292" spans="1:21" x14ac:dyDescent="0.3">
      <c r="A292">
        <v>10131</v>
      </c>
      <c r="B292" s="5">
        <v>22</v>
      </c>
      <c r="C292" s="4">
        <v>85.99</v>
      </c>
      <c r="D292">
        <v>8</v>
      </c>
      <c r="E292" s="9">
        <v>1891.78</v>
      </c>
      <c r="F292" s="1">
        <v>44667</v>
      </c>
      <c r="G292" s="5">
        <f ca="1">DATEDIF(F292, TODAY(), "D")</f>
        <v>722</v>
      </c>
      <c r="H292" t="s">
        <v>19</v>
      </c>
      <c r="I292" t="s">
        <v>557</v>
      </c>
      <c r="J292" s="4">
        <v>90</v>
      </c>
      <c r="K292" s="4">
        <f>Table1[[#This Row],[PRICEEACH]]-Table1[[#This Row],[MSRP]]</f>
        <v>-4.0100000000000051</v>
      </c>
      <c r="L292" t="s">
        <v>623</v>
      </c>
      <c r="M292" t="s">
        <v>527</v>
      </c>
      <c r="N292">
        <v>2035554407</v>
      </c>
      <c r="O292" t="s">
        <v>528</v>
      </c>
      <c r="P292" t="s">
        <v>476</v>
      </c>
      <c r="Q292">
        <v>97561</v>
      </c>
      <c r="R292" t="s">
        <v>25</v>
      </c>
      <c r="S292" t="s">
        <v>529</v>
      </c>
      <c r="T292" t="s">
        <v>530</v>
      </c>
      <c r="U292" t="s">
        <v>28</v>
      </c>
    </row>
    <row r="293" spans="1:21" x14ac:dyDescent="0.3">
      <c r="A293">
        <v>10127</v>
      </c>
      <c r="B293" s="5">
        <v>22</v>
      </c>
      <c r="C293" s="4">
        <v>174.42</v>
      </c>
      <c r="D293">
        <v>15</v>
      </c>
      <c r="E293" s="9">
        <v>3837.24</v>
      </c>
      <c r="F293" s="1">
        <v>44654</v>
      </c>
      <c r="G293" s="5">
        <f ca="1">DATEDIF(F293, TODAY(), "D")</f>
        <v>735</v>
      </c>
      <c r="H293" t="s">
        <v>19</v>
      </c>
      <c r="I293" t="s">
        <v>155</v>
      </c>
      <c r="J293" s="4">
        <v>169</v>
      </c>
      <c r="K293" s="4">
        <f>Table1[[#This Row],[PRICEEACH]]-Table1[[#This Row],[MSRP]]</f>
        <v>5.4199999999999875</v>
      </c>
      <c r="L293" t="s">
        <v>563</v>
      </c>
      <c r="M293" t="s">
        <v>437</v>
      </c>
      <c r="N293">
        <v>2125557413</v>
      </c>
      <c r="O293" t="s">
        <v>438</v>
      </c>
      <c r="P293" t="s">
        <v>24</v>
      </c>
      <c r="Q293">
        <v>10022</v>
      </c>
      <c r="R293" t="s">
        <v>25</v>
      </c>
      <c r="S293" t="s">
        <v>46</v>
      </c>
      <c r="T293" t="s">
        <v>439</v>
      </c>
      <c r="U293" t="s">
        <v>42</v>
      </c>
    </row>
    <row r="294" spans="1:21" x14ac:dyDescent="0.3">
      <c r="A294">
        <v>10107</v>
      </c>
      <c r="B294" s="5">
        <v>22</v>
      </c>
      <c r="C294" s="4">
        <v>152.16999999999999</v>
      </c>
      <c r="D294">
        <v>4</v>
      </c>
      <c r="E294" s="9">
        <v>3347.74</v>
      </c>
      <c r="F294" s="1">
        <v>44648</v>
      </c>
      <c r="G294" s="5">
        <f ca="1">DATEDIF(F294, TODAY(), "D")</f>
        <v>741</v>
      </c>
      <c r="H294" t="s">
        <v>19</v>
      </c>
      <c r="I294" t="s">
        <v>155</v>
      </c>
      <c r="J294" s="4">
        <v>147</v>
      </c>
      <c r="K294" s="4">
        <f>Table1[[#This Row],[PRICEEACH]]-Table1[[#This Row],[MSRP]]</f>
        <v>5.1699999999999875</v>
      </c>
      <c r="L294" t="s">
        <v>365</v>
      </c>
      <c r="M294" t="s">
        <v>165</v>
      </c>
      <c r="N294" t="s">
        <v>166</v>
      </c>
      <c r="O294" t="s">
        <v>167</v>
      </c>
      <c r="P294" t="s">
        <v>151</v>
      </c>
      <c r="Q294">
        <v>28023</v>
      </c>
      <c r="R294" t="s">
        <v>152</v>
      </c>
      <c r="S294" t="s">
        <v>168</v>
      </c>
      <c r="T294" t="s">
        <v>169</v>
      </c>
      <c r="U294" t="s">
        <v>42</v>
      </c>
    </row>
    <row r="295" spans="1:21" x14ac:dyDescent="0.3">
      <c r="A295">
        <v>10124</v>
      </c>
      <c r="B295" s="5">
        <v>22</v>
      </c>
      <c r="C295" s="4">
        <v>77.900000000000006</v>
      </c>
      <c r="D295">
        <v>12</v>
      </c>
      <c r="E295" s="9">
        <v>1713.8</v>
      </c>
      <c r="F295" s="1">
        <v>44641</v>
      </c>
      <c r="G295" s="5">
        <f ca="1">DATEDIF(F295, TODAY(), "D")</f>
        <v>748</v>
      </c>
      <c r="H295" t="s">
        <v>19</v>
      </c>
      <c r="I295" t="s">
        <v>155</v>
      </c>
      <c r="J295" s="4">
        <v>73</v>
      </c>
      <c r="K295" s="4">
        <f>Table1[[#This Row],[PRICEEACH]]-Table1[[#This Row],[MSRP]]</f>
        <v>4.9000000000000057</v>
      </c>
      <c r="L295" t="s">
        <v>579</v>
      </c>
      <c r="M295" t="s">
        <v>499</v>
      </c>
      <c r="N295">
        <v>7025551838</v>
      </c>
      <c r="O295" t="s">
        <v>500</v>
      </c>
      <c r="P295" t="s">
        <v>501</v>
      </c>
      <c r="Q295">
        <v>83030</v>
      </c>
      <c r="R295" t="s">
        <v>25</v>
      </c>
      <c r="S295" t="s">
        <v>91</v>
      </c>
      <c r="T295" t="s">
        <v>363</v>
      </c>
      <c r="U295" t="s">
        <v>28</v>
      </c>
    </row>
    <row r="296" spans="1:21" x14ac:dyDescent="0.3">
      <c r="A296">
        <v>10124</v>
      </c>
      <c r="B296" s="5">
        <v>22</v>
      </c>
      <c r="C296" s="4">
        <v>45.25</v>
      </c>
      <c r="D296">
        <v>1</v>
      </c>
      <c r="E296" s="9">
        <v>995.5</v>
      </c>
      <c r="F296" s="1">
        <v>44641</v>
      </c>
      <c r="G296" s="5">
        <f ca="1">DATEDIF(F296, TODAY(), "D")</f>
        <v>748</v>
      </c>
      <c r="H296" t="s">
        <v>19</v>
      </c>
      <c r="I296" t="s">
        <v>509</v>
      </c>
      <c r="J296" s="4">
        <v>44</v>
      </c>
      <c r="K296" s="4">
        <f>Table1[[#This Row],[PRICEEACH]]-Table1[[#This Row],[MSRP]]</f>
        <v>1.25</v>
      </c>
      <c r="L296" t="s">
        <v>587</v>
      </c>
      <c r="M296" t="s">
        <v>499</v>
      </c>
      <c r="N296">
        <v>7025551838</v>
      </c>
      <c r="O296" t="s">
        <v>500</v>
      </c>
      <c r="P296" t="s">
        <v>501</v>
      </c>
      <c r="Q296">
        <v>83030</v>
      </c>
      <c r="R296" t="s">
        <v>25</v>
      </c>
      <c r="S296" t="s">
        <v>91</v>
      </c>
      <c r="T296" t="s">
        <v>363</v>
      </c>
      <c r="U296" t="s">
        <v>28</v>
      </c>
    </row>
    <row r="297" spans="1:21" x14ac:dyDescent="0.3">
      <c r="A297">
        <v>10120</v>
      </c>
      <c r="B297" s="5">
        <v>22</v>
      </c>
      <c r="C297" s="4">
        <v>111.88</v>
      </c>
      <c r="D297">
        <v>6</v>
      </c>
      <c r="E297" s="9">
        <v>2461.36</v>
      </c>
      <c r="F297" s="1">
        <v>44621</v>
      </c>
      <c r="G297" s="5">
        <f ca="1">DATEDIF(F297, TODAY(), "D")</f>
        <v>768</v>
      </c>
      <c r="H297" t="s">
        <v>19</v>
      </c>
      <c r="I297" t="s">
        <v>20</v>
      </c>
      <c r="J297" s="4">
        <v>99</v>
      </c>
      <c r="K297" s="4">
        <f>Table1[[#This Row],[PRICEEACH]]-Table1[[#This Row],[MSRP]]</f>
        <v>12.879999999999995</v>
      </c>
      <c r="L297" t="s">
        <v>609</v>
      </c>
      <c r="M297" t="s">
        <v>72</v>
      </c>
      <c r="N297" t="s">
        <v>73</v>
      </c>
      <c r="O297" t="s">
        <v>74</v>
      </c>
      <c r="P297" t="s">
        <v>75</v>
      </c>
      <c r="Q297">
        <v>3004</v>
      </c>
      <c r="R297" t="s">
        <v>76</v>
      </c>
      <c r="S297" t="s">
        <v>77</v>
      </c>
      <c r="T297" t="s">
        <v>78</v>
      </c>
      <c r="U297" t="s">
        <v>28</v>
      </c>
    </row>
    <row r="298" spans="1:21" x14ac:dyDescent="0.3">
      <c r="A298">
        <v>10117</v>
      </c>
      <c r="B298" s="5">
        <v>22</v>
      </c>
      <c r="C298" s="4">
        <v>126.39</v>
      </c>
      <c r="D298">
        <v>12</v>
      </c>
      <c r="E298" s="9">
        <v>2780.58</v>
      </c>
      <c r="F298" s="1">
        <v>44608</v>
      </c>
      <c r="G298" s="5">
        <f ca="1">DATEDIF(F298, TODAY(), "D")</f>
        <v>781</v>
      </c>
      <c r="H298" t="s">
        <v>19</v>
      </c>
      <c r="I298" t="s">
        <v>155</v>
      </c>
      <c r="J298" s="4">
        <v>143</v>
      </c>
      <c r="K298" s="4">
        <f>Table1[[#This Row],[PRICEEACH]]-Table1[[#This Row],[MSRP]]</f>
        <v>-16.61</v>
      </c>
      <c r="L298" t="s">
        <v>572</v>
      </c>
      <c r="M298" t="s">
        <v>170</v>
      </c>
      <c r="N298" t="s">
        <v>171</v>
      </c>
      <c r="O298" t="s">
        <v>172</v>
      </c>
      <c r="P298" t="s">
        <v>173</v>
      </c>
      <c r="Q298">
        <v>79903</v>
      </c>
      <c r="R298" t="s">
        <v>173</v>
      </c>
      <c r="S298" t="s">
        <v>174</v>
      </c>
      <c r="T298" t="s">
        <v>175</v>
      </c>
      <c r="U298" t="s">
        <v>28</v>
      </c>
    </row>
    <row r="299" spans="1:21" x14ac:dyDescent="0.3">
      <c r="A299">
        <v>10105</v>
      </c>
      <c r="B299" s="5">
        <v>22</v>
      </c>
      <c r="C299" s="4">
        <v>139.32</v>
      </c>
      <c r="D299">
        <v>11</v>
      </c>
      <c r="E299" s="9">
        <v>3065.04</v>
      </c>
      <c r="F299" s="1">
        <v>44541</v>
      </c>
      <c r="G299" s="5">
        <f ca="1">DATEDIF(F299, TODAY(), "D")</f>
        <v>848</v>
      </c>
      <c r="H299" t="s">
        <v>19</v>
      </c>
      <c r="I299" t="s">
        <v>509</v>
      </c>
      <c r="J299" s="4">
        <v>136</v>
      </c>
      <c r="K299" s="4">
        <f>Table1[[#This Row],[PRICEEACH]]-Table1[[#This Row],[MSRP]]</f>
        <v>3.3199999999999932</v>
      </c>
      <c r="L299" t="s">
        <v>562</v>
      </c>
      <c r="M299" t="s">
        <v>290</v>
      </c>
      <c r="N299" t="s">
        <v>291</v>
      </c>
      <c r="O299" t="s">
        <v>292</v>
      </c>
      <c r="P299" t="s">
        <v>293</v>
      </c>
      <c r="Q299">
        <v>1734</v>
      </c>
      <c r="R299" t="s">
        <v>294</v>
      </c>
      <c r="S299" t="s">
        <v>295</v>
      </c>
      <c r="T299" t="s">
        <v>296</v>
      </c>
      <c r="U299" t="s">
        <v>42</v>
      </c>
    </row>
    <row r="300" spans="1:21" x14ac:dyDescent="0.3">
      <c r="A300">
        <v>10105</v>
      </c>
      <c r="B300" s="5">
        <v>22</v>
      </c>
      <c r="C300" s="4">
        <v>116.19</v>
      </c>
      <c r="D300">
        <v>7</v>
      </c>
      <c r="E300" s="9">
        <v>2556.1799999999998</v>
      </c>
      <c r="F300" s="1">
        <v>44541</v>
      </c>
      <c r="G300" s="5">
        <f ca="1">DATEDIF(F300, TODAY(), "D")</f>
        <v>848</v>
      </c>
      <c r="H300" t="s">
        <v>19</v>
      </c>
      <c r="I300" t="s">
        <v>557</v>
      </c>
      <c r="J300" s="4">
        <v>99</v>
      </c>
      <c r="K300" s="4">
        <f>Table1[[#This Row],[PRICEEACH]]-Table1[[#This Row],[MSRP]]</f>
        <v>17.189999999999998</v>
      </c>
      <c r="L300" t="s">
        <v>630</v>
      </c>
      <c r="M300" t="s">
        <v>290</v>
      </c>
      <c r="N300" t="s">
        <v>291</v>
      </c>
      <c r="O300" t="s">
        <v>292</v>
      </c>
      <c r="P300" t="s">
        <v>293</v>
      </c>
      <c r="Q300">
        <v>1734</v>
      </c>
      <c r="R300" t="s">
        <v>294</v>
      </c>
      <c r="S300" t="s">
        <v>295</v>
      </c>
      <c r="T300" t="s">
        <v>296</v>
      </c>
      <c r="U300" t="s">
        <v>28</v>
      </c>
    </row>
    <row r="301" spans="1:21" x14ac:dyDescent="0.3">
      <c r="A301">
        <v>10103</v>
      </c>
      <c r="B301" s="5">
        <v>22</v>
      </c>
      <c r="C301" s="4">
        <v>54.09</v>
      </c>
      <c r="D301">
        <v>2</v>
      </c>
      <c r="E301" s="9">
        <v>1189.98</v>
      </c>
      <c r="F301" s="1">
        <v>44529</v>
      </c>
      <c r="G301" s="5">
        <f ca="1">DATEDIF(F301, TODAY(), "D")</f>
        <v>860</v>
      </c>
      <c r="H301" t="s">
        <v>19</v>
      </c>
      <c r="I301" t="s">
        <v>465</v>
      </c>
      <c r="J301" s="4">
        <v>60</v>
      </c>
      <c r="K301" s="4">
        <f>Table1[[#This Row],[PRICEEACH]]-Table1[[#This Row],[MSRP]]</f>
        <v>-5.9099999999999966</v>
      </c>
      <c r="L301" t="s">
        <v>550</v>
      </c>
      <c r="M301" t="s">
        <v>110</v>
      </c>
      <c r="N301" t="s">
        <v>111</v>
      </c>
      <c r="O301" t="s">
        <v>112</v>
      </c>
      <c r="P301" t="s">
        <v>113</v>
      </c>
      <c r="Q301">
        <v>4110</v>
      </c>
      <c r="R301" t="s">
        <v>64</v>
      </c>
      <c r="S301" t="s">
        <v>114</v>
      </c>
      <c r="T301" t="s">
        <v>115</v>
      </c>
      <c r="U301" t="s">
        <v>28</v>
      </c>
    </row>
    <row r="302" spans="1:21" x14ac:dyDescent="0.3">
      <c r="A302">
        <v>10100</v>
      </c>
      <c r="B302" s="5">
        <v>22</v>
      </c>
      <c r="C302" s="4">
        <v>86.51</v>
      </c>
      <c r="D302">
        <v>4</v>
      </c>
      <c r="E302" s="9">
        <v>1903.22</v>
      </c>
      <c r="F302" s="1">
        <v>44506</v>
      </c>
      <c r="G302" s="5">
        <f ca="1">DATEDIF(F302, TODAY(), "D")</f>
        <v>883</v>
      </c>
      <c r="H302" t="s">
        <v>19</v>
      </c>
      <c r="I302" t="s">
        <v>509</v>
      </c>
      <c r="J302" s="4">
        <v>92</v>
      </c>
      <c r="K302" s="4">
        <f>Table1[[#This Row],[PRICEEACH]]-Table1[[#This Row],[MSRP]]</f>
        <v>-5.4899999999999949</v>
      </c>
      <c r="L302" t="s">
        <v>573</v>
      </c>
      <c r="M302" t="s">
        <v>248</v>
      </c>
      <c r="N302">
        <v>6035558647</v>
      </c>
      <c r="O302" t="s">
        <v>249</v>
      </c>
      <c r="P302" t="s">
        <v>250</v>
      </c>
      <c r="Q302">
        <v>62005</v>
      </c>
      <c r="R302" t="s">
        <v>25</v>
      </c>
      <c r="S302" t="s">
        <v>46</v>
      </c>
      <c r="T302" t="s">
        <v>247</v>
      </c>
      <c r="U302" t="s">
        <v>28</v>
      </c>
    </row>
    <row r="303" spans="1:21" x14ac:dyDescent="0.3">
      <c r="A303">
        <v>10416</v>
      </c>
      <c r="B303" s="5">
        <v>23</v>
      </c>
      <c r="C303" s="4">
        <v>91.34</v>
      </c>
      <c r="D303">
        <v>9</v>
      </c>
      <c r="E303" s="9">
        <v>2100.8200000000002</v>
      </c>
      <c r="F303" s="8">
        <v>45361</v>
      </c>
      <c r="G303" s="5">
        <f ca="1">DATEDIF(F303, TODAY(), "D")</f>
        <v>28</v>
      </c>
      <c r="H303" t="s">
        <v>19</v>
      </c>
      <c r="I303" t="s">
        <v>525</v>
      </c>
      <c r="J303" s="4">
        <v>91</v>
      </c>
      <c r="K303" s="4">
        <f>Table1[[#This Row],[PRICEEACH]]-Table1[[#This Row],[MSRP]]</f>
        <v>0.34000000000000341</v>
      </c>
      <c r="L303" t="s">
        <v>621</v>
      </c>
      <c r="M303" t="s">
        <v>414</v>
      </c>
      <c r="N303" t="s">
        <v>415</v>
      </c>
      <c r="O303" t="s">
        <v>416</v>
      </c>
      <c r="P303" t="s">
        <v>417</v>
      </c>
      <c r="Q303">
        <v>42100</v>
      </c>
      <c r="R303" t="s">
        <v>229</v>
      </c>
      <c r="S303" t="s">
        <v>418</v>
      </c>
      <c r="T303" t="s">
        <v>419</v>
      </c>
      <c r="U303" t="s">
        <v>28</v>
      </c>
    </row>
    <row r="304" spans="1:21" hidden="1" x14ac:dyDescent="0.3">
      <c r="A304">
        <v>10414</v>
      </c>
      <c r="B304" s="5">
        <v>23</v>
      </c>
      <c r="C304" s="4">
        <v>145.01</v>
      </c>
      <c r="D304">
        <v>10</v>
      </c>
      <c r="E304" s="9">
        <v>3335.23</v>
      </c>
      <c r="F304" s="8">
        <v>45357</v>
      </c>
      <c r="G304" s="5">
        <f ca="1">DATEDIF(F304, TODAY(), "D")</f>
        <v>32</v>
      </c>
      <c r="H304" t="s">
        <v>364</v>
      </c>
      <c r="I304" t="s">
        <v>557</v>
      </c>
      <c r="J304" s="4">
        <v>122</v>
      </c>
      <c r="K304" s="4">
        <f>Table1[[#This Row],[PRICEEACH]]-Table1[[#This Row],[MSRP]]</f>
        <v>23.009999999999991</v>
      </c>
      <c r="L304" t="s">
        <v>586</v>
      </c>
      <c r="M304" t="s">
        <v>343</v>
      </c>
      <c r="N304">
        <v>6175559555</v>
      </c>
      <c r="O304" t="s">
        <v>344</v>
      </c>
      <c r="P304" t="s">
        <v>345</v>
      </c>
      <c r="Q304">
        <v>51003</v>
      </c>
      <c r="R304" t="s">
        <v>25</v>
      </c>
      <c r="S304" t="s">
        <v>346</v>
      </c>
      <c r="T304" t="s">
        <v>52</v>
      </c>
      <c r="U304" t="s">
        <v>42</v>
      </c>
    </row>
    <row r="305" spans="1:21" x14ac:dyDescent="0.3">
      <c r="A305">
        <v>10107</v>
      </c>
      <c r="B305" s="5">
        <v>23</v>
      </c>
      <c r="C305" s="4">
        <v>180.01</v>
      </c>
      <c r="D305">
        <v>9</v>
      </c>
      <c r="E305" s="9">
        <v>4140.2299999999996</v>
      </c>
      <c r="F305" s="8">
        <v>45352</v>
      </c>
      <c r="G305" s="5">
        <f ca="1">DATEDIF(F305, TODAY(), "D")</f>
        <v>37</v>
      </c>
      <c r="H305" t="s">
        <v>19</v>
      </c>
      <c r="I305" t="s">
        <v>155</v>
      </c>
      <c r="J305" s="4">
        <v>214</v>
      </c>
      <c r="K305" s="4">
        <f>Table1[[#This Row],[PRICEEACH]]-Table1[[#This Row],[MSRP]]</f>
        <v>-33.990000000000009</v>
      </c>
      <c r="L305" t="s">
        <v>156</v>
      </c>
      <c r="M305" t="s">
        <v>261</v>
      </c>
      <c r="N305" t="s">
        <v>262</v>
      </c>
      <c r="O305" t="s">
        <v>263</v>
      </c>
      <c r="P305" t="s">
        <v>264</v>
      </c>
      <c r="Q305" t="s">
        <v>265</v>
      </c>
      <c r="R305" t="s">
        <v>201</v>
      </c>
      <c r="S305" t="s">
        <v>266</v>
      </c>
      <c r="T305" t="s">
        <v>267</v>
      </c>
      <c r="U305" t="s">
        <v>42</v>
      </c>
    </row>
    <row r="306" spans="1:21" x14ac:dyDescent="0.3">
      <c r="A306">
        <v>10398</v>
      </c>
      <c r="B306" s="5">
        <v>23</v>
      </c>
      <c r="C306" s="4">
        <v>122.21</v>
      </c>
      <c r="D306">
        <v>9</v>
      </c>
      <c r="E306" s="9">
        <v>2810.83</v>
      </c>
      <c r="F306" s="8">
        <v>45321</v>
      </c>
      <c r="G306" s="5">
        <f ca="1">DATEDIF(F306, TODAY(), "D")</f>
        <v>68</v>
      </c>
      <c r="H306" t="s">
        <v>19</v>
      </c>
      <c r="I306" t="s">
        <v>525</v>
      </c>
      <c r="J306" s="4">
        <v>118</v>
      </c>
      <c r="K306" s="4">
        <f>Table1[[#This Row],[PRICEEACH]]-Table1[[#This Row],[MSRP]]</f>
        <v>4.2099999999999937</v>
      </c>
      <c r="L306" t="s">
        <v>627</v>
      </c>
      <c r="M306" t="s">
        <v>29</v>
      </c>
      <c r="N306" t="s">
        <v>30</v>
      </c>
      <c r="O306" t="s">
        <v>31</v>
      </c>
      <c r="P306" t="s">
        <v>32</v>
      </c>
      <c r="Q306">
        <v>51100</v>
      </c>
      <c r="R306" t="s">
        <v>33</v>
      </c>
      <c r="S306" t="s">
        <v>34</v>
      </c>
      <c r="T306" t="s">
        <v>35</v>
      </c>
      <c r="U306" t="s">
        <v>28</v>
      </c>
    </row>
    <row r="307" spans="1:21" x14ac:dyDescent="0.3">
      <c r="A307">
        <v>10375</v>
      </c>
      <c r="B307" s="5">
        <v>23</v>
      </c>
      <c r="C307" s="4">
        <v>106.23</v>
      </c>
      <c r="D307">
        <v>9</v>
      </c>
      <c r="E307" s="9">
        <v>2443.29</v>
      </c>
      <c r="F307" s="8">
        <v>45263</v>
      </c>
      <c r="G307" s="5">
        <f ca="1">DATEDIF(F307, TODAY(), "D")</f>
        <v>126</v>
      </c>
      <c r="H307" t="s">
        <v>19</v>
      </c>
      <c r="I307" t="s">
        <v>20</v>
      </c>
      <c r="J307" s="4">
        <v>76</v>
      </c>
      <c r="K307" s="4">
        <f>Table1[[#This Row],[PRICEEACH]]-Table1[[#This Row],[MSRP]]</f>
        <v>30.230000000000004</v>
      </c>
      <c r="L307" t="s">
        <v>585</v>
      </c>
      <c r="M307" t="s">
        <v>92</v>
      </c>
      <c r="N307" t="s">
        <v>93</v>
      </c>
      <c r="O307" t="s">
        <v>94</v>
      </c>
      <c r="P307" t="s">
        <v>95</v>
      </c>
      <c r="Q307">
        <v>44000</v>
      </c>
      <c r="R307" t="s">
        <v>33</v>
      </c>
      <c r="S307" t="s">
        <v>96</v>
      </c>
      <c r="T307" t="s">
        <v>97</v>
      </c>
      <c r="U307" t="s">
        <v>28</v>
      </c>
    </row>
    <row r="308" spans="1:21" x14ac:dyDescent="0.3">
      <c r="A308">
        <v>10373</v>
      </c>
      <c r="B308" s="5">
        <v>23</v>
      </c>
      <c r="C308" s="4">
        <v>104.1</v>
      </c>
      <c r="D308">
        <v>10</v>
      </c>
      <c r="E308" s="9">
        <v>2394.3000000000002</v>
      </c>
      <c r="F308" s="8">
        <v>45261</v>
      </c>
      <c r="G308" s="5">
        <f ca="1">DATEDIF(F308, TODAY(), "D")</f>
        <v>128</v>
      </c>
      <c r="H308" t="s">
        <v>19</v>
      </c>
      <c r="I308" t="s">
        <v>509</v>
      </c>
      <c r="J308" s="4">
        <v>83</v>
      </c>
      <c r="K308" s="4">
        <f>Table1[[#This Row],[PRICEEACH]]-Table1[[#This Row],[MSRP]]</f>
        <v>21.099999999999994</v>
      </c>
      <c r="L308" t="s">
        <v>600</v>
      </c>
      <c r="M308" t="s">
        <v>354</v>
      </c>
      <c r="N308" t="s">
        <v>355</v>
      </c>
      <c r="O308" t="s">
        <v>356</v>
      </c>
      <c r="P308" t="s">
        <v>357</v>
      </c>
      <c r="Q308">
        <v>90110</v>
      </c>
      <c r="R308" t="s">
        <v>107</v>
      </c>
      <c r="S308" t="s">
        <v>358</v>
      </c>
      <c r="T308" t="s">
        <v>359</v>
      </c>
      <c r="U308" t="s">
        <v>28</v>
      </c>
    </row>
    <row r="309" spans="1:21" x14ac:dyDescent="0.3">
      <c r="A309">
        <v>10367</v>
      </c>
      <c r="B309" s="5">
        <v>23</v>
      </c>
      <c r="C309" s="4">
        <v>36.29</v>
      </c>
      <c r="D309">
        <v>13</v>
      </c>
      <c r="E309" s="9">
        <v>834.67</v>
      </c>
      <c r="F309" s="8">
        <v>45242</v>
      </c>
      <c r="G309" s="5">
        <f ca="1">DATEDIF(F309, TODAY(), "D")</f>
        <v>147</v>
      </c>
      <c r="H309" t="s">
        <v>371</v>
      </c>
      <c r="I309" t="s">
        <v>509</v>
      </c>
      <c r="J309" s="4">
        <v>33</v>
      </c>
      <c r="K309" s="4">
        <f>Table1[[#This Row],[PRICEEACH]]-Table1[[#This Row],[MSRP]]</f>
        <v>3.2899999999999991</v>
      </c>
      <c r="L309" t="s">
        <v>584</v>
      </c>
      <c r="M309" t="s">
        <v>43</v>
      </c>
      <c r="N309">
        <v>6265557265</v>
      </c>
      <c r="O309" t="s">
        <v>44</v>
      </c>
      <c r="P309" t="s">
        <v>45</v>
      </c>
      <c r="Q309">
        <v>90003</v>
      </c>
      <c r="R309" t="s">
        <v>25</v>
      </c>
      <c r="S309" t="s">
        <v>46</v>
      </c>
      <c r="T309" t="s">
        <v>47</v>
      </c>
      <c r="U309" t="s">
        <v>28</v>
      </c>
    </row>
    <row r="310" spans="1:21" x14ac:dyDescent="0.3">
      <c r="A310">
        <v>10362</v>
      </c>
      <c r="B310" s="5">
        <v>23</v>
      </c>
      <c r="C310" s="4">
        <v>49.67</v>
      </c>
      <c r="D310">
        <v>3</v>
      </c>
      <c r="E310" s="9">
        <v>1142.4100000000001</v>
      </c>
      <c r="F310" s="8">
        <v>45235</v>
      </c>
      <c r="G310" s="5">
        <f ca="1">DATEDIF(F310, TODAY(), "D")</f>
        <v>154</v>
      </c>
      <c r="H310" t="s">
        <v>19</v>
      </c>
      <c r="I310" t="s">
        <v>20</v>
      </c>
      <c r="J310" s="4">
        <v>60</v>
      </c>
      <c r="K310" s="4">
        <f>Table1[[#This Row],[PRICEEACH]]-Table1[[#This Row],[MSRP]]</f>
        <v>-10.329999999999998</v>
      </c>
      <c r="L310" t="s">
        <v>552</v>
      </c>
      <c r="M310" t="s">
        <v>48</v>
      </c>
      <c r="N310">
        <v>6505556809</v>
      </c>
      <c r="O310" t="s">
        <v>49</v>
      </c>
      <c r="P310" t="s">
        <v>50</v>
      </c>
      <c r="Q310">
        <v>94217</v>
      </c>
      <c r="R310" t="s">
        <v>25</v>
      </c>
      <c r="S310" t="s">
        <v>51</v>
      </c>
      <c r="T310" t="s">
        <v>52</v>
      </c>
      <c r="U310" t="s">
        <v>28</v>
      </c>
    </row>
    <row r="311" spans="1:21" x14ac:dyDescent="0.3">
      <c r="A311">
        <v>10361</v>
      </c>
      <c r="B311" s="5">
        <v>23</v>
      </c>
      <c r="C311" s="4">
        <v>95.2</v>
      </c>
      <c r="D311">
        <v>12</v>
      </c>
      <c r="E311" s="9">
        <v>2189.6</v>
      </c>
      <c r="F311" s="1">
        <v>45216</v>
      </c>
      <c r="G311" s="5">
        <f ca="1">DATEDIF(F311, TODAY(), "D")</f>
        <v>173</v>
      </c>
      <c r="H311" t="s">
        <v>19</v>
      </c>
      <c r="I311" t="s">
        <v>525</v>
      </c>
      <c r="J311" s="4">
        <v>49</v>
      </c>
      <c r="K311" s="4">
        <f>Table1[[#This Row],[PRICEEACH]]-Table1[[#This Row],[MSRP]]</f>
        <v>46.2</v>
      </c>
      <c r="L311" t="s">
        <v>632</v>
      </c>
      <c r="M311" t="s">
        <v>128</v>
      </c>
      <c r="N311" t="s">
        <v>129</v>
      </c>
      <c r="O311" t="s">
        <v>130</v>
      </c>
      <c r="P311" t="s">
        <v>131</v>
      </c>
      <c r="Q311">
        <v>2067</v>
      </c>
      <c r="R311" t="s">
        <v>76</v>
      </c>
      <c r="S311" t="s">
        <v>132</v>
      </c>
      <c r="T311" t="s">
        <v>133</v>
      </c>
      <c r="U311" t="s">
        <v>28</v>
      </c>
    </row>
    <row r="312" spans="1:21" x14ac:dyDescent="0.3">
      <c r="A312">
        <v>10355</v>
      </c>
      <c r="B312" s="5">
        <v>23</v>
      </c>
      <c r="C312" s="4">
        <v>138.16999999999999</v>
      </c>
      <c r="D312">
        <v>7</v>
      </c>
      <c r="E312" s="9">
        <v>3177.91</v>
      </c>
      <c r="F312" s="1">
        <v>45206</v>
      </c>
      <c r="G312" s="5">
        <f ca="1">DATEDIF(F312, TODAY(), "D")</f>
        <v>183</v>
      </c>
      <c r="H312" t="s">
        <v>19</v>
      </c>
      <c r="I312" t="s">
        <v>155</v>
      </c>
      <c r="J312" s="4">
        <v>146</v>
      </c>
      <c r="K312" s="4">
        <f>Table1[[#This Row],[PRICEEACH]]-Table1[[#This Row],[MSRP]]</f>
        <v>-7.8300000000000125</v>
      </c>
      <c r="L312" t="s">
        <v>568</v>
      </c>
      <c r="M312" t="s">
        <v>148</v>
      </c>
      <c r="N312" t="s">
        <v>149</v>
      </c>
      <c r="O312" t="s">
        <v>150</v>
      </c>
      <c r="P312" t="s">
        <v>151</v>
      </c>
      <c r="Q312">
        <v>28034</v>
      </c>
      <c r="R312" t="s">
        <v>152</v>
      </c>
      <c r="S312" t="s">
        <v>153</v>
      </c>
      <c r="T312" t="s">
        <v>154</v>
      </c>
      <c r="U312" t="s">
        <v>42</v>
      </c>
    </row>
    <row r="313" spans="1:21" x14ac:dyDescent="0.3">
      <c r="A313">
        <v>10352</v>
      </c>
      <c r="B313" s="5">
        <v>23</v>
      </c>
      <c r="C313" s="4">
        <v>102.29</v>
      </c>
      <c r="D313">
        <v>3</v>
      </c>
      <c r="E313" s="9">
        <v>2352.67</v>
      </c>
      <c r="F313" s="1">
        <v>45202</v>
      </c>
      <c r="G313" s="5">
        <f ca="1">DATEDIF(F313, TODAY(), "D")</f>
        <v>187</v>
      </c>
      <c r="H313" t="s">
        <v>19</v>
      </c>
      <c r="I313" t="s">
        <v>557</v>
      </c>
      <c r="J313" s="4">
        <v>90</v>
      </c>
      <c r="K313" s="4">
        <f>Table1[[#This Row],[PRICEEACH]]-Table1[[#This Row],[MSRP]]</f>
        <v>12.290000000000006</v>
      </c>
      <c r="L313" t="s">
        <v>623</v>
      </c>
      <c r="M313" t="s">
        <v>559</v>
      </c>
      <c r="N313">
        <v>6175558428</v>
      </c>
      <c r="O313" t="s">
        <v>560</v>
      </c>
      <c r="P313" t="s">
        <v>253</v>
      </c>
      <c r="Q313">
        <v>58339</v>
      </c>
      <c r="R313" t="s">
        <v>25</v>
      </c>
      <c r="S313" t="s">
        <v>489</v>
      </c>
      <c r="T313" t="s">
        <v>216</v>
      </c>
      <c r="U313" t="s">
        <v>28</v>
      </c>
    </row>
    <row r="314" spans="1:21" x14ac:dyDescent="0.3">
      <c r="A314">
        <v>10349</v>
      </c>
      <c r="B314" s="5">
        <v>23</v>
      </c>
      <c r="C314" s="4">
        <v>138.38999999999999</v>
      </c>
      <c r="D314">
        <v>2</v>
      </c>
      <c r="E314" s="9">
        <v>3182.97</v>
      </c>
      <c r="F314" s="1">
        <v>45200</v>
      </c>
      <c r="G314" s="5">
        <f ca="1">DATEDIF(F314, TODAY(), "D")</f>
        <v>189</v>
      </c>
      <c r="H314" t="s">
        <v>19</v>
      </c>
      <c r="I314" t="s">
        <v>155</v>
      </c>
      <c r="J314" s="4">
        <v>118</v>
      </c>
      <c r="K314" s="4">
        <f>Table1[[#This Row],[PRICEEACH]]-Table1[[#This Row],[MSRP]]</f>
        <v>20.389999999999986</v>
      </c>
      <c r="L314" t="s">
        <v>604</v>
      </c>
      <c r="M314" t="s">
        <v>437</v>
      </c>
      <c r="N314">
        <v>2125557413</v>
      </c>
      <c r="O314" t="s">
        <v>438</v>
      </c>
      <c r="P314" t="s">
        <v>24</v>
      </c>
      <c r="Q314">
        <v>10022</v>
      </c>
      <c r="R314" t="s">
        <v>25</v>
      </c>
      <c r="S314" t="s">
        <v>46</v>
      </c>
      <c r="T314" t="s">
        <v>439</v>
      </c>
      <c r="U314" t="s">
        <v>42</v>
      </c>
    </row>
    <row r="315" spans="1:21" x14ac:dyDescent="0.3">
      <c r="A315">
        <v>10336</v>
      </c>
      <c r="B315" s="5">
        <v>23</v>
      </c>
      <c r="C315" s="4">
        <v>136.59</v>
      </c>
      <c r="D315">
        <v>8</v>
      </c>
      <c r="E315" s="9">
        <v>3141.57</v>
      </c>
      <c r="F315" s="1">
        <v>45189</v>
      </c>
      <c r="G315" s="5">
        <f ca="1">DATEDIF(F315, TODAY(), "D")</f>
        <v>200</v>
      </c>
      <c r="H315" t="s">
        <v>19</v>
      </c>
      <c r="I315" t="s">
        <v>465</v>
      </c>
      <c r="J315" s="4">
        <v>115</v>
      </c>
      <c r="K315" s="4">
        <f>Table1[[#This Row],[PRICEEACH]]-Table1[[#This Row],[MSRP]]</f>
        <v>21.590000000000003</v>
      </c>
      <c r="L315" t="s">
        <v>617</v>
      </c>
      <c r="M315" t="s">
        <v>366</v>
      </c>
      <c r="N315" t="s">
        <v>367</v>
      </c>
      <c r="O315" t="s">
        <v>368</v>
      </c>
      <c r="P315" t="s">
        <v>39</v>
      </c>
      <c r="Q315">
        <v>75012</v>
      </c>
      <c r="R315" t="s">
        <v>33</v>
      </c>
      <c r="S315" t="s">
        <v>369</v>
      </c>
      <c r="T315" t="s">
        <v>370</v>
      </c>
      <c r="U315" t="s">
        <v>42</v>
      </c>
    </row>
    <row r="316" spans="1:21" x14ac:dyDescent="0.3">
      <c r="A316">
        <v>10332</v>
      </c>
      <c r="B316" s="5">
        <v>23</v>
      </c>
      <c r="C316" s="4">
        <v>56.84</v>
      </c>
      <c r="D316">
        <v>4</v>
      </c>
      <c r="E316" s="9">
        <v>1307.32</v>
      </c>
      <c r="F316" s="1">
        <v>45186</v>
      </c>
      <c r="G316" s="5">
        <f ca="1">DATEDIF(F316, TODAY(), "D")</f>
        <v>203</v>
      </c>
      <c r="H316" t="s">
        <v>19</v>
      </c>
      <c r="I316" t="s">
        <v>155</v>
      </c>
      <c r="J316" s="4">
        <v>73</v>
      </c>
      <c r="K316" s="4">
        <f>Table1[[#This Row],[PRICEEACH]]-Table1[[#This Row],[MSRP]]</f>
        <v>-16.159999999999997</v>
      </c>
      <c r="L316" t="s">
        <v>579</v>
      </c>
      <c r="M316" t="s">
        <v>452</v>
      </c>
      <c r="N316" t="s">
        <v>453</v>
      </c>
      <c r="O316" t="s">
        <v>454</v>
      </c>
      <c r="P316" t="s">
        <v>455</v>
      </c>
      <c r="Q316" t="s">
        <v>456</v>
      </c>
      <c r="R316" t="s">
        <v>144</v>
      </c>
      <c r="S316" t="s">
        <v>457</v>
      </c>
      <c r="T316" t="s">
        <v>458</v>
      </c>
      <c r="U316" t="s">
        <v>28</v>
      </c>
    </row>
    <row r="317" spans="1:21" x14ac:dyDescent="0.3">
      <c r="A317">
        <v>10316</v>
      </c>
      <c r="B317" s="5">
        <v>23</v>
      </c>
      <c r="C317" s="4">
        <v>117.67</v>
      </c>
      <c r="D317">
        <v>6</v>
      </c>
      <c r="E317" s="9">
        <v>2706.41</v>
      </c>
      <c r="F317" s="1">
        <v>45170</v>
      </c>
      <c r="G317" s="5">
        <f ca="1">DATEDIF(F317, TODAY(), "D")</f>
        <v>219</v>
      </c>
      <c r="H317" t="s">
        <v>19</v>
      </c>
      <c r="I317" t="s">
        <v>525</v>
      </c>
      <c r="J317" s="4">
        <v>99</v>
      </c>
      <c r="K317" s="4">
        <f>Table1[[#This Row],[PRICEEACH]]-Table1[[#This Row],[MSRP]]</f>
        <v>18.670000000000002</v>
      </c>
      <c r="L317" t="s">
        <v>624</v>
      </c>
      <c r="M317" t="s">
        <v>347</v>
      </c>
      <c r="N317" t="s">
        <v>348</v>
      </c>
      <c r="O317" t="s">
        <v>349</v>
      </c>
      <c r="P317" t="s">
        <v>350</v>
      </c>
      <c r="Q317" t="s">
        <v>351</v>
      </c>
      <c r="R317" t="s">
        <v>144</v>
      </c>
      <c r="S317" t="s">
        <v>352</v>
      </c>
      <c r="T317" t="s">
        <v>353</v>
      </c>
      <c r="U317" t="s">
        <v>28</v>
      </c>
    </row>
    <row r="318" spans="1:21" x14ac:dyDescent="0.3">
      <c r="A318">
        <v>10314</v>
      </c>
      <c r="B318" s="5">
        <v>23</v>
      </c>
      <c r="C318" s="4">
        <v>107.9</v>
      </c>
      <c r="D318">
        <v>3</v>
      </c>
      <c r="E318" s="9">
        <v>2481.6999999999998</v>
      </c>
      <c r="F318" s="1">
        <v>45160</v>
      </c>
      <c r="G318" s="5">
        <f ca="1">DATEDIF(F318, TODAY(), "D")</f>
        <v>229</v>
      </c>
      <c r="H318" t="s">
        <v>19</v>
      </c>
      <c r="I318" t="s">
        <v>564</v>
      </c>
      <c r="J318" s="4">
        <v>100</v>
      </c>
      <c r="K318" s="4">
        <f>Table1[[#This Row],[PRICEEACH]]-Table1[[#This Row],[MSRP]]</f>
        <v>7.9000000000000057</v>
      </c>
      <c r="L318" t="s">
        <v>565</v>
      </c>
      <c r="M318" t="s">
        <v>459</v>
      </c>
      <c r="N318" t="s">
        <v>460</v>
      </c>
      <c r="O318" t="s">
        <v>461</v>
      </c>
      <c r="P318" t="s">
        <v>462</v>
      </c>
      <c r="Q318">
        <v>8200</v>
      </c>
      <c r="R318" t="s">
        <v>294</v>
      </c>
      <c r="S318" t="s">
        <v>463</v>
      </c>
      <c r="T318" t="s">
        <v>464</v>
      </c>
      <c r="U318" t="s">
        <v>28</v>
      </c>
    </row>
    <row r="319" spans="1:21" x14ac:dyDescent="0.3">
      <c r="A319">
        <v>10314</v>
      </c>
      <c r="B319" s="5">
        <v>23</v>
      </c>
      <c r="C319" s="4">
        <v>76.22</v>
      </c>
      <c r="D319">
        <v>2</v>
      </c>
      <c r="E319" s="9">
        <v>1753.06</v>
      </c>
      <c r="F319" s="1">
        <v>45160</v>
      </c>
      <c r="G319" s="5">
        <f ca="1">DATEDIF(F319, TODAY(), "D")</f>
        <v>229</v>
      </c>
      <c r="H319" t="s">
        <v>19</v>
      </c>
      <c r="I319" t="s">
        <v>557</v>
      </c>
      <c r="J319" s="4">
        <v>86</v>
      </c>
      <c r="K319" s="4">
        <f>Table1[[#This Row],[PRICEEACH]]-Table1[[#This Row],[MSRP]]</f>
        <v>-9.7800000000000011</v>
      </c>
      <c r="L319" t="s">
        <v>622</v>
      </c>
      <c r="M319" t="s">
        <v>459</v>
      </c>
      <c r="N319" t="s">
        <v>460</v>
      </c>
      <c r="O319" t="s">
        <v>461</v>
      </c>
      <c r="P319" t="s">
        <v>462</v>
      </c>
      <c r="Q319">
        <v>8200</v>
      </c>
      <c r="R319" t="s">
        <v>294</v>
      </c>
      <c r="S319" t="s">
        <v>463</v>
      </c>
      <c r="T319" t="s">
        <v>464</v>
      </c>
      <c r="U319" t="s">
        <v>28</v>
      </c>
    </row>
    <row r="320" spans="1:21" x14ac:dyDescent="0.3">
      <c r="A320">
        <v>10312</v>
      </c>
      <c r="B320" s="5">
        <v>23</v>
      </c>
      <c r="C320" s="4">
        <v>37.630000000000003</v>
      </c>
      <c r="D320">
        <v>12</v>
      </c>
      <c r="E320" s="9">
        <v>865.49</v>
      </c>
      <c r="F320" s="1">
        <v>45159</v>
      </c>
      <c r="G320" s="5">
        <f ca="1">DATEDIF(F320, TODAY(), "D")</f>
        <v>230</v>
      </c>
      <c r="H320" t="s">
        <v>19</v>
      </c>
      <c r="I320" t="s">
        <v>509</v>
      </c>
      <c r="J320" s="4">
        <v>44</v>
      </c>
      <c r="K320" s="4">
        <f>Table1[[#This Row],[PRICEEACH]]-Table1[[#This Row],[MSRP]]</f>
        <v>-6.3699999999999974</v>
      </c>
      <c r="L320" t="s">
        <v>587</v>
      </c>
      <c r="M320" t="s">
        <v>243</v>
      </c>
      <c r="N320">
        <v>4155551450</v>
      </c>
      <c r="O320" t="s">
        <v>244</v>
      </c>
      <c r="P320" t="s">
        <v>245</v>
      </c>
      <c r="Q320">
        <v>97562</v>
      </c>
      <c r="R320" t="s">
        <v>25</v>
      </c>
      <c r="S320" t="s">
        <v>246</v>
      </c>
      <c r="T320" t="s">
        <v>247</v>
      </c>
      <c r="U320" t="s">
        <v>28</v>
      </c>
    </row>
    <row r="321" spans="1:21" x14ac:dyDescent="0.3">
      <c r="A321">
        <v>10306</v>
      </c>
      <c r="B321" s="5">
        <v>23</v>
      </c>
      <c r="C321" s="4">
        <v>156.55000000000001</v>
      </c>
      <c r="D321">
        <v>16</v>
      </c>
      <c r="E321" s="9">
        <v>3600.65</v>
      </c>
      <c r="F321" s="1">
        <v>45152</v>
      </c>
      <c r="G321" s="5">
        <f ca="1">DATEDIF(F321, TODAY(), "D")</f>
        <v>237</v>
      </c>
      <c r="H321" t="s">
        <v>19</v>
      </c>
      <c r="I321" t="s">
        <v>155</v>
      </c>
      <c r="J321" s="4">
        <v>143</v>
      </c>
      <c r="K321" s="4">
        <f>Table1[[#This Row],[PRICEEACH]]-Table1[[#This Row],[MSRP]]</f>
        <v>13.550000000000011</v>
      </c>
      <c r="L321" t="s">
        <v>572</v>
      </c>
      <c r="M321" t="s">
        <v>452</v>
      </c>
      <c r="N321" t="s">
        <v>453</v>
      </c>
      <c r="O321" t="s">
        <v>454</v>
      </c>
      <c r="P321" t="s">
        <v>455</v>
      </c>
      <c r="Q321" t="s">
        <v>456</v>
      </c>
      <c r="R321" t="s">
        <v>144</v>
      </c>
      <c r="S321" t="s">
        <v>457</v>
      </c>
      <c r="T321" t="s">
        <v>458</v>
      </c>
      <c r="U321" t="s">
        <v>42</v>
      </c>
    </row>
    <row r="322" spans="1:21" x14ac:dyDescent="0.3">
      <c r="A322">
        <v>10304</v>
      </c>
      <c r="B322" s="5">
        <v>23</v>
      </c>
      <c r="C322" s="4">
        <v>30.2</v>
      </c>
      <c r="D322">
        <v>16</v>
      </c>
      <c r="E322" s="9">
        <v>694.6</v>
      </c>
      <c r="F322" s="1">
        <v>45149</v>
      </c>
      <c r="G322" s="5">
        <f ca="1">DATEDIF(F322, TODAY(), "D")</f>
        <v>240</v>
      </c>
      <c r="H322" t="s">
        <v>19</v>
      </c>
      <c r="I322" t="s">
        <v>509</v>
      </c>
      <c r="J322" s="4">
        <v>33</v>
      </c>
      <c r="K322" s="4">
        <f>Table1[[#This Row],[PRICEEACH]]-Table1[[#This Row],[MSRP]]</f>
        <v>-2.8000000000000007</v>
      </c>
      <c r="L322" t="s">
        <v>584</v>
      </c>
      <c r="M322" t="s">
        <v>238</v>
      </c>
      <c r="N322" t="s">
        <v>239</v>
      </c>
      <c r="O322" t="s">
        <v>240</v>
      </c>
      <c r="P322" t="s">
        <v>241</v>
      </c>
      <c r="Q322">
        <v>78000</v>
      </c>
      <c r="R322" t="s">
        <v>33</v>
      </c>
      <c r="S322" t="s">
        <v>242</v>
      </c>
      <c r="T322" t="s">
        <v>41</v>
      </c>
      <c r="U322" t="s">
        <v>28</v>
      </c>
    </row>
    <row r="323" spans="1:21" x14ac:dyDescent="0.3">
      <c r="A323">
        <v>10107</v>
      </c>
      <c r="B323" s="5">
        <v>23</v>
      </c>
      <c r="C323" s="4">
        <v>112.93</v>
      </c>
      <c r="D323">
        <v>9</v>
      </c>
      <c r="E323" s="9">
        <v>2597.39</v>
      </c>
      <c r="F323" s="1">
        <v>45137</v>
      </c>
      <c r="G323" s="5">
        <f ca="1">DATEDIF(F323, TODAY(), "D")</f>
        <v>252</v>
      </c>
      <c r="H323" t="s">
        <v>19</v>
      </c>
      <c r="I323" t="s">
        <v>20</v>
      </c>
      <c r="J323" s="4">
        <v>95</v>
      </c>
      <c r="K323" s="4">
        <f>Table1[[#This Row],[PRICEEACH]]-Table1[[#This Row],[MSRP]]</f>
        <v>17.930000000000007</v>
      </c>
      <c r="L323" t="s">
        <v>21</v>
      </c>
      <c r="M323" t="s">
        <v>103</v>
      </c>
      <c r="N323" t="s">
        <v>104</v>
      </c>
      <c r="O323" t="s">
        <v>105</v>
      </c>
      <c r="P323" t="s">
        <v>106</v>
      </c>
      <c r="Q323">
        <v>21240</v>
      </c>
      <c r="R323" t="s">
        <v>107</v>
      </c>
      <c r="S323" t="s">
        <v>108</v>
      </c>
      <c r="T323" t="s">
        <v>109</v>
      </c>
      <c r="U323" t="s">
        <v>28</v>
      </c>
    </row>
    <row r="324" spans="1:21" x14ac:dyDescent="0.3">
      <c r="A324">
        <v>10297</v>
      </c>
      <c r="B324" s="5">
        <v>23</v>
      </c>
      <c r="C324" s="4">
        <v>72.45</v>
      </c>
      <c r="D324">
        <v>5</v>
      </c>
      <c r="E324" s="9">
        <v>1666.35</v>
      </c>
      <c r="F324" s="1">
        <v>45123</v>
      </c>
      <c r="G324" s="5">
        <f ca="1">DATEDIF(F324, TODAY(), "D")</f>
        <v>266</v>
      </c>
      <c r="H324" t="s">
        <v>19</v>
      </c>
      <c r="I324" t="s">
        <v>525</v>
      </c>
      <c r="J324" s="4">
        <v>72</v>
      </c>
      <c r="K324" s="4">
        <f>Table1[[#This Row],[PRICEEACH]]-Table1[[#This Row],[MSRP]]</f>
        <v>0.45000000000000284</v>
      </c>
      <c r="L324" t="s">
        <v>606</v>
      </c>
      <c r="M324" t="s">
        <v>440</v>
      </c>
      <c r="N324" t="s">
        <v>441</v>
      </c>
      <c r="O324" t="s">
        <v>442</v>
      </c>
      <c r="P324" t="s">
        <v>443</v>
      </c>
      <c r="Q324">
        <v>2</v>
      </c>
      <c r="R324" t="s">
        <v>444</v>
      </c>
      <c r="S324" t="s">
        <v>445</v>
      </c>
      <c r="T324" t="s">
        <v>446</v>
      </c>
      <c r="U324" t="s">
        <v>28</v>
      </c>
    </row>
    <row r="325" spans="1:21" x14ac:dyDescent="0.3">
      <c r="A325">
        <v>10291</v>
      </c>
      <c r="B325" s="5">
        <v>23</v>
      </c>
      <c r="C325" s="4">
        <v>124.62</v>
      </c>
      <c r="D325">
        <v>13</v>
      </c>
      <c r="E325" s="9">
        <v>2866.26</v>
      </c>
      <c r="F325" s="1">
        <v>45115</v>
      </c>
      <c r="G325" s="5">
        <f ca="1">DATEDIF(F325, TODAY(), "D")</f>
        <v>274</v>
      </c>
      <c r="H325" t="s">
        <v>19</v>
      </c>
      <c r="I325" t="s">
        <v>509</v>
      </c>
      <c r="J325" s="4">
        <v>104</v>
      </c>
      <c r="K325" s="4">
        <f>Table1[[#This Row],[PRICEEACH]]-Table1[[#This Row],[MSRP]]</f>
        <v>20.620000000000005</v>
      </c>
      <c r="L325" t="s">
        <v>561</v>
      </c>
      <c r="M325" t="s">
        <v>232</v>
      </c>
      <c r="N325" t="s">
        <v>233</v>
      </c>
      <c r="O325" t="s">
        <v>234</v>
      </c>
      <c r="P325" t="s">
        <v>235</v>
      </c>
      <c r="Q325" t="s">
        <v>236</v>
      </c>
      <c r="R325" t="s">
        <v>162</v>
      </c>
      <c r="S325" t="s">
        <v>237</v>
      </c>
      <c r="T325" t="s">
        <v>178</v>
      </c>
      <c r="U325" t="s">
        <v>28</v>
      </c>
    </row>
    <row r="326" spans="1:21" x14ac:dyDescent="0.3">
      <c r="A326">
        <v>10288</v>
      </c>
      <c r="B326" s="5">
        <v>23</v>
      </c>
      <c r="C326" s="4">
        <v>73.41</v>
      </c>
      <c r="D326">
        <v>7</v>
      </c>
      <c r="E326" s="9">
        <v>1688.43</v>
      </c>
      <c r="F326" s="1">
        <v>45108</v>
      </c>
      <c r="G326" s="5">
        <f ca="1">DATEDIF(F326, TODAY(), "D")</f>
        <v>281</v>
      </c>
      <c r="H326" t="s">
        <v>19</v>
      </c>
      <c r="I326" t="s">
        <v>155</v>
      </c>
      <c r="J326" s="4">
        <v>71</v>
      </c>
      <c r="K326" s="4">
        <f>Table1[[#This Row],[PRICEEACH]]-Table1[[#This Row],[MSRP]]</f>
        <v>2.4099999999999966</v>
      </c>
      <c r="L326" t="s">
        <v>578</v>
      </c>
      <c r="M326" t="s">
        <v>381</v>
      </c>
      <c r="N326" t="s">
        <v>382</v>
      </c>
      <c r="O326" t="s">
        <v>383</v>
      </c>
      <c r="P326" t="s">
        <v>173</v>
      </c>
      <c r="Q326">
        <v>69045</v>
      </c>
      <c r="R326" t="s">
        <v>173</v>
      </c>
      <c r="S326" t="s">
        <v>384</v>
      </c>
      <c r="T326" t="s">
        <v>385</v>
      </c>
      <c r="U326" t="s">
        <v>28</v>
      </c>
    </row>
    <row r="327" spans="1:21" x14ac:dyDescent="0.3">
      <c r="A327">
        <v>10107</v>
      </c>
      <c r="B327" s="5">
        <v>23</v>
      </c>
      <c r="C327" s="4">
        <v>116.31</v>
      </c>
      <c r="D327">
        <v>9</v>
      </c>
      <c r="E327" s="9">
        <v>2675.13</v>
      </c>
      <c r="F327" s="1">
        <v>45107</v>
      </c>
      <c r="G327" s="5">
        <f ca="1">DATEDIF(F327, TODAY(), "D")</f>
        <v>282</v>
      </c>
      <c r="H327" t="s">
        <v>19</v>
      </c>
      <c r="I327" t="s">
        <v>155</v>
      </c>
      <c r="J327" s="4">
        <v>115</v>
      </c>
      <c r="K327" s="4">
        <f>Table1[[#This Row],[PRICEEACH]]-Table1[[#This Row],[MSRP]]</f>
        <v>1.3100000000000023</v>
      </c>
      <c r="L327" t="s">
        <v>490</v>
      </c>
      <c r="M327" t="s">
        <v>408</v>
      </c>
      <c r="N327" t="s">
        <v>409</v>
      </c>
      <c r="O327" t="s">
        <v>410</v>
      </c>
      <c r="P327" t="s">
        <v>411</v>
      </c>
      <c r="Q327">
        <v>1203</v>
      </c>
      <c r="R327" t="s">
        <v>412</v>
      </c>
      <c r="S327" t="s">
        <v>413</v>
      </c>
      <c r="T327" t="s">
        <v>82</v>
      </c>
      <c r="U327" t="s">
        <v>28</v>
      </c>
    </row>
    <row r="328" spans="1:21" x14ac:dyDescent="0.3">
      <c r="A328">
        <v>10282</v>
      </c>
      <c r="B328" s="5">
        <v>23</v>
      </c>
      <c r="C328" s="4">
        <v>140.81</v>
      </c>
      <c r="D328">
        <v>13</v>
      </c>
      <c r="E328" s="9">
        <v>3238.63</v>
      </c>
      <c r="F328" s="1">
        <v>45097</v>
      </c>
      <c r="G328" s="5">
        <f ca="1">DATEDIF(F328, TODAY(), "D")</f>
        <v>292</v>
      </c>
      <c r="H328" t="s">
        <v>19</v>
      </c>
      <c r="I328" t="s">
        <v>155</v>
      </c>
      <c r="J328" s="4">
        <v>163</v>
      </c>
      <c r="K328" s="4">
        <f>Table1[[#This Row],[PRICEEACH]]-Table1[[#This Row],[MSRP]]</f>
        <v>-22.189999999999998</v>
      </c>
      <c r="L328" t="s">
        <v>546</v>
      </c>
      <c r="M328" t="s">
        <v>243</v>
      </c>
      <c r="N328">
        <v>4155551450</v>
      </c>
      <c r="O328" t="s">
        <v>244</v>
      </c>
      <c r="P328" t="s">
        <v>245</v>
      </c>
      <c r="Q328">
        <v>97562</v>
      </c>
      <c r="R328" t="s">
        <v>25</v>
      </c>
      <c r="S328" t="s">
        <v>246</v>
      </c>
      <c r="T328" t="s">
        <v>247</v>
      </c>
      <c r="U328" t="s">
        <v>42</v>
      </c>
    </row>
    <row r="329" spans="1:21" x14ac:dyDescent="0.3">
      <c r="A329">
        <v>10278</v>
      </c>
      <c r="B329" s="5">
        <v>23</v>
      </c>
      <c r="C329" s="4">
        <v>113.24</v>
      </c>
      <c r="D329">
        <v>2</v>
      </c>
      <c r="E329" s="9">
        <v>2604.52</v>
      </c>
      <c r="F329" s="1">
        <v>45083</v>
      </c>
      <c r="G329" s="5">
        <f ca="1">DATEDIF(F329, TODAY(), "D")</f>
        <v>306</v>
      </c>
      <c r="H329" t="s">
        <v>19</v>
      </c>
      <c r="I329" t="s">
        <v>155</v>
      </c>
      <c r="J329" s="4">
        <v>124</v>
      </c>
      <c r="K329" s="4">
        <f>Table1[[#This Row],[PRICEEACH]]-Table1[[#This Row],[MSRP]]</f>
        <v>-10.760000000000005</v>
      </c>
      <c r="L329" t="s">
        <v>524</v>
      </c>
      <c r="M329" t="s">
        <v>499</v>
      </c>
      <c r="N329">
        <v>7025551838</v>
      </c>
      <c r="O329" t="s">
        <v>500</v>
      </c>
      <c r="P329" t="s">
        <v>501</v>
      </c>
      <c r="Q329">
        <v>83030</v>
      </c>
      <c r="R329" t="s">
        <v>25</v>
      </c>
      <c r="S329" t="s">
        <v>91</v>
      </c>
      <c r="T329" t="s">
        <v>363</v>
      </c>
      <c r="U329" t="s">
        <v>28</v>
      </c>
    </row>
    <row r="330" spans="1:21" x14ac:dyDescent="0.3">
      <c r="A330">
        <v>10275</v>
      </c>
      <c r="B330" s="5">
        <v>23</v>
      </c>
      <c r="C330" s="4">
        <v>81.91</v>
      </c>
      <c r="D330">
        <v>7</v>
      </c>
      <c r="E330" s="9">
        <v>1883.93</v>
      </c>
      <c r="F330" s="1">
        <v>45069</v>
      </c>
      <c r="G330" s="5">
        <f ca="1">DATEDIF(F330, TODAY(), "D")</f>
        <v>320</v>
      </c>
      <c r="H330" t="s">
        <v>19</v>
      </c>
      <c r="I330" t="s">
        <v>20</v>
      </c>
      <c r="J330" s="4">
        <v>99</v>
      </c>
      <c r="K330" s="4">
        <f>Table1[[#This Row],[PRICEEACH]]-Table1[[#This Row],[MSRP]]</f>
        <v>-17.090000000000003</v>
      </c>
      <c r="L330" t="s">
        <v>609</v>
      </c>
      <c r="M330" t="s">
        <v>92</v>
      </c>
      <c r="N330" t="s">
        <v>93</v>
      </c>
      <c r="O330" t="s">
        <v>94</v>
      </c>
      <c r="P330" t="s">
        <v>95</v>
      </c>
      <c r="Q330">
        <v>44000</v>
      </c>
      <c r="R330" t="s">
        <v>33</v>
      </c>
      <c r="S330" t="s">
        <v>96</v>
      </c>
      <c r="T330" t="s">
        <v>97</v>
      </c>
      <c r="U330" t="s">
        <v>28</v>
      </c>
    </row>
    <row r="331" spans="1:21" hidden="1" x14ac:dyDescent="0.3">
      <c r="A331">
        <v>10253</v>
      </c>
      <c r="B331" s="5">
        <v>23</v>
      </c>
      <c r="C331" s="4">
        <v>83.93</v>
      </c>
      <c r="D331">
        <v>9</v>
      </c>
      <c r="E331" s="9">
        <v>1930.39</v>
      </c>
      <c r="F331" s="1">
        <v>45017</v>
      </c>
      <c r="G331" s="5">
        <f ca="1">DATEDIF(F331, TODAY(), "D")</f>
        <v>372</v>
      </c>
      <c r="H331" t="s">
        <v>307</v>
      </c>
      <c r="I331" t="s">
        <v>155</v>
      </c>
      <c r="J331" s="4">
        <v>77</v>
      </c>
      <c r="K331" s="4">
        <f>Table1[[#This Row],[PRICEEACH]]-Table1[[#This Row],[MSRP]]</f>
        <v>6.9300000000000068</v>
      </c>
      <c r="L331" t="s">
        <v>544</v>
      </c>
      <c r="M331" t="s">
        <v>139</v>
      </c>
      <c r="N331" t="s">
        <v>140</v>
      </c>
      <c r="O331" t="s">
        <v>141</v>
      </c>
      <c r="P331" t="s">
        <v>142</v>
      </c>
      <c r="Q331" t="s">
        <v>143</v>
      </c>
      <c r="R331" t="s">
        <v>144</v>
      </c>
      <c r="S331" t="s">
        <v>145</v>
      </c>
      <c r="T331" t="s">
        <v>146</v>
      </c>
      <c r="U331" t="s">
        <v>28</v>
      </c>
    </row>
    <row r="332" spans="1:21" hidden="1" x14ac:dyDescent="0.3">
      <c r="A332">
        <v>10248</v>
      </c>
      <c r="B332" s="5">
        <v>23</v>
      </c>
      <c r="C332" s="4">
        <v>76.31</v>
      </c>
      <c r="D332">
        <v>2</v>
      </c>
      <c r="E332" s="9">
        <v>1755.13</v>
      </c>
      <c r="F332" s="1">
        <v>44992</v>
      </c>
      <c r="G332" s="5">
        <f ca="1">DATEDIF(F332, TODAY(), "D")</f>
        <v>397</v>
      </c>
      <c r="H332" t="s">
        <v>307</v>
      </c>
      <c r="I332" t="s">
        <v>509</v>
      </c>
      <c r="J332" s="4">
        <v>83</v>
      </c>
      <c r="K332" s="4">
        <f>Table1[[#This Row],[PRICEEACH]]-Table1[[#This Row],[MSRP]]</f>
        <v>-6.6899999999999977</v>
      </c>
      <c r="L332" t="s">
        <v>600</v>
      </c>
      <c r="M332" t="s">
        <v>22</v>
      </c>
      <c r="N332">
        <v>2125557818</v>
      </c>
      <c r="O332" t="s">
        <v>23</v>
      </c>
      <c r="P332" t="s">
        <v>24</v>
      </c>
      <c r="Q332">
        <v>10022</v>
      </c>
      <c r="R332" t="s">
        <v>25</v>
      </c>
      <c r="S332" t="s">
        <v>26</v>
      </c>
      <c r="T332" t="s">
        <v>27</v>
      </c>
      <c r="U332" t="s">
        <v>28</v>
      </c>
    </row>
    <row r="333" spans="1:21" hidden="1" x14ac:dyDescent="0.3">
      <c r="A333">
        <v>10248</v>
      </c>
      <c r="B333" s="5">
        <v>23</v>
      </c>
      <c r="C333" s="4">
        <v>65.52</v>
      </c>
      <c r="D333">
        <v>9</v>
      </c>
      <c r="E333" s="9">
        <v>1506.96</v>
      </c>
      <c r="F333" s="1">
        <v>44992</v>
      </c>
      <c r="G333" s="5">
        <f ca="1">DATEDIF(F333, TODAY(), "D")</f>
        <v>397</v>
      </c>
      <c r="H333" t="s">
        <v>307</v>
      </c>
      <c r="I333" t="s">
        <v>557</v>
      </c>
      <c r="J333" s="4">
        <v>54</v>
      </c>
      <c r="K333" s="4">
        <f>Table1[[#This Row],[PRICEEACH]]-Table1[[#This Row],[MSRP]]</f>
        <v>11.519999999999996</v>
      </c>
      <c r="L333" t="s">
        <v>633</v>
      </c>
      <c r="M333" t="s">
        <v>22</v>
      </c>
      <c r="N333">
        <v>2125557818</v>
      </c>
      <c r="O333" t="s">
        <v>23</v>
      </c>
      <c r="P333" t="s">
        <v>24</v>
      </c>
      <c r="Q333">
        <v>10022</v>
      </c>
      <c r="R333" t="s">
        <v>25</v>
      </c>
      <c r="S333" t="s">
        <v>26</v>
      </c>
      <c r="T333" t="s">
        <v>27</v>
      </c>
      <c r="U333" t="s">
        <v>28</v>
      </c>
    </row>
    <row r="334" spans="1:21" x14ac:dyDescent="0.3">
      <c r="A334">
        <v>10107</v>
      </c>
      <c r="B334" s="5">
        <v>23</v>
      </c>
      <c r="C334" s="4">
        <v>101.44</v>
      </c>
      <c r="D334">
        <v>7</v>
      </c>
      <c r="E334" s="9">
        <v>2333.12</v>
      </c>
      <c r="F334" s="1">
        <v>44962</v>
      </c>
      <c r="G334" s="5">
        <f ca="1">DATEDIF(F334, TODAY(), "D")</f>
        <v>427</v>
      </c>
      <c r="H334" t="s">
        <v>19</v>
      </c>
      <c r="I334" t="s">
        <v>20</v>
      </c>
      <c r="J334" s="4">
        <v>95</v>
      </c>
      <c r="K334" s="4">
        <f>Table1[[#This Row],[PRICEEACH]]-Table1[[#This Row],[MSRP]]</f>
        <v>6.4399999999999977</v>
      </c>
      <c r="L334" t="s">
        <v>21</v>
      </c>
      <c r="M334" t="s">
        <v>79</v>
      </c>
      <c r="N334">
        <v>2125551500</v>
      </c>
      <c r="O334" t="s">
        <v>80</v>
      </c>
      <c r="P334" t="s">
        <v>24</v>
      </c>
      <c r="Q334">
        <v>10022</v>
      </c>
      <c r="R334" t="s">
        <v>25</v>
      </c>
      <c r="S334" t="s">
        <v>81</v>
      </c>
      <c r="T334" t="s">
        <v>82</v>
      </c>
      <c r="U334" t="s">
        <v>28</v>
      </c>
    </row>
    <row r="335" spans="1:21" x14ac:dyDescent="0.3">
      <c r="A335">
        <v>10236</v>
      </c>
      <c r="B335" s="5">
        <v>23</v>
      </c>
      <c r="C335" s="4">
        <v>55.72</v>
      </c>
      <c r="D335">
        <v>2</v>
      </c>
      <c r="E335" s="9">
        <v>1281.56</v>
      </c>
      <c r="F335" s="1">
        <v>44960</v>
      </c>
      <c r="G335" s="5">
        <f ca="1">DATEDIF(F335, TODAY(), "D")</f>
        <v>429</v>
      </c>
      <c r="H335" t="s">
        <v>19</v>
      </c>
      <c r="I335" t="s">
        <v>20</v>
      </c>
      <c r="J335" s="4">
        <v>60</v>
      </c>
      <c r="K335" s="4">
        <f>Table1[[#This Row],[PRICEEACH]]-Table1[[#This Row],[MSRP]]</f>
        <v>-4.2800000000000011</v>
      </c>
      <c r="L335" t="s">
        <v>552</v>
      </c>
      <c r="M335" t="s">
        <v>277</v>
      </c>
      <c r="N335">
        <v>2155559857</v>
      </c>
      <c r="O335" t="s">
        <v>278</v>
      </c>
      <c r="P335" t="s">
        <v>187</v>
      </c>
      <c r="Q335">
        <v>71270</v>
      </c>
      <c r="R335" t="s">
        <v>25</v>
      </c>
      <c r="S335" t="s">
        <v>101</v>
      </c>
      <c r="T335" t="s">
        <v>279</v>
      </c>
      <c r="U335" t="s">
        <v>28</v>
      </c>
    </row>
    <row r="336" spans="1:21" x14ac:dyDescent="0.3">
      <c r="A336">
        <v>10235</v>
      </c>
      <c r="B336" s="5">
        <v>23</v>
      </c>
      <c r="C336" s="4">
        <v>96.29</v>
      </c>
      <c r="D336">
        <v>5</v>
      </c>
      <c r="E336" s="9">
        <v>2214.67</v>
      </c>
      <c r="F336" s="1">
        <v>44959</v>
      </c>
      <c r="G336" s="5">
        <f ca="1">DATEDIF(F336, TODAY(), "D")</f>
        <v>430</v>
      </c>
      <c r="H336" t="s">
        <v>19</v>
      </c>
      <c r="I336" t="s">
        <v>525</v>
      </c>
      <c r="J336" s="4">
        <v>109</v>
      </c>
      <c r="K336" s="4">
        <f>Table1[[#This Row],[PRICEEACH]]-Table1[[#This Row],[MSRP]]</f>
        <v>-12.709999999999994</v>
      </c>
      <c r="L336" t="s">
        <v>583</v>
      </c>
      <c r="M336" t="s">
        <v>337</v>
      </c>
      <c r="N336" t="s">
        <v>338</v>
      </c>
      <c r="O336" t="s">
        <v>339</v>
      </c>
      <c r="P336" t="s">
        <v>340</v>
      </c>
      <c r="Q336" t="s">
        <v>341</v>
      </c>
      <c r="R336" t="s">
        <v>201</v>
      </c>
      <c r="S336" t="s">
        <v>342</v>
      </c>
      <c r="T336" t="s">
        <v>146</v>
      </c>
      <c r="U336" t="s">
        <v>28</v>
      </c>
    </row>
    <row r="337" spans="1:21" x14ac:dyDescent="0.3">
      <c r="A337">
        <v>10232</v>
      </c>
      <c r="B337" s="5">
        <v>23</v>
      </c>
      <c r="C337" s="4">
        <v>89.53</v>
      </c>
      <c r="D337">
        <v>5</v>
      </c>
      <c r="E337" s="9">
        <v>2059.19</v>
      </c>
      <c r="F337" s="1">
        <v>44946</v>
      </c>
      <c r="G337" s="5">
        <f ca="1">DATEDIF(F337, TODAY(), "D")</f>
        <v>443</v>
      </c>
      <c r="H337" t="s">
        <v>19</v>
      </c>
      <c r="I337" t="s">
        <v>509</v>
      </c>
      <c r="J337" s="4">
        <v>87</v>
      </c>
      <c r="K337" s="4">
        <f>Table1[[#This Row],[PRICEEACH]]-Table1[[#This Row],[MSRP]]</f>
        <v>2.5300000000000011</v>
      </c>
      <c r="L337" t="s">
        <v>574</v>
      </c>
      <c r="M337" t="s">
        <v>347</v>
      </c>
      <c r="N337" t="s">
        <v>348</v>
      </c>
      <c r="O337" t="s">
        <v>349</v>
      </c>
      <c r="P337" t="s">
        <v>350</v>
      </c>
      <c r="Q337" t="s">
        <v>351</v>
      </c>
      <c r="R337" t="s">
        <v>144</v>
      </c>
      <c r="S337" t="s">
        <v>352</v>
      </c>
      <c r="T337" t="s">
        <v>353</v>
      </c>
      <c r="U337" t="s">
        <v>28</v>
      </c>
    </row>
    <row r="338" spans="1:21" x14ac:dyDescent="0.3">
      <c r="A338">
        <v>10229</v>
      </c>
      <c r="B338" s="5">
        <v>23</v>
      </c>
      <c r="C338" s="4">
        <v>54.11</v>
      </c>
      <c r="D338">
        <v>3</v>
      </c>
      <c r="E338" s="9">
        <v>1244.53</v>
      </c>
      <c r="F338" s="1">
        <v>44937</v>
      </c>
      <c r="G338" s="5">
        <f ca="1">DATEDIF(F338, TODAY(), "D")</f>
        <v>452</v>
      </c>
      <c r="H338" t="s">
        <v>19</v>
      </c>
      <c r="I338" t="s">
        <v>465</v>
      </c>
      <c r="J338" s="4">
        <v>54</v>
      </c>
      <c r="K338" s="4">
        <f>Table1[[#This Row],[PRICEEACH]]-Table1[[#This Row],[MSRP]]</f>
        <v>0.10999999999999943</v>
      </c>
      <c r="L338" t="s">
        <v>611</v>
      </c>
      <c r="M338" t="s">
        <v>243</v>
      </c>
      <c r="N338">
        <v>4155551450</v>
      </c>
      <c r="O338" t="s">
        <v>244</v>
      </c>
      <c r="P338" t="s">
        <v>245</v>
      </c>
      <c r="Q338">
        <v>97562</v>
      </c>
      <c r="R338" t="s">
        <v>25</v>
      </c>
      <c r="S338" t="s">
        <v>246</v>
      </c>
      <c r="T338" t="s">
        <v>247</v>
      </c>
      <c r="U338" t="s">
        <v>28</v>
      </c>
    </row>
    <row r="339" spans="1:21" x14ac:dyDescent="0.3">
      <c r="A339">
        <v>10223</v>
      </c>
      <c r="B339" s="5">
        <v>23</v>
      </c>
      <c r="C339" s="4">
        <v>74.62</v>
      </c>
      <c r="D339">
        <v>10</v>
      </c>
      <c r="E339" s="9">
        <v>1716.26</v>
      </c>
      <c r="F339" s="1">
        <v>44915</v>
      </c>
      <c r="G339" s="5">
        <f ca="1">DATEDIF(F339, TODAY(), "D")</f>
        <v>474</v>
      </c>
      <c r="H339" t="s">
        <v>19</v>
      </c>
      <c r="I339" t="s">
        <v>525</v>
      </c>
      <c r="J339" s="4">
        <v>72</v>
      </c>
      <c r="K339" s="4">
        <f>Table1[[#This Row],[PRICEEACH]]-Table1[[#This Row],[MSRP]]</f>
        <v>2.6200000000000045</v>
      </c>
      <c r="L339" t="s">
        <v>606</v>
      </c>
      <c r="M339" t="s">
        <v>72</v>
      </c>
      <c r="N339" t="s">
        <v>73</v>
      </c>
      <c r="O339" t="s">
        <v>74</v>
      </c>
      <c r="P339" t="s">
        <v>75</v>
      </c>
      <c r="Q339">
        <v>3004</v>
      </c>
      <c r="R339" t="s">
        <v>76</v>
      </c>
      <c r="S339" t="s">
        <v>77</v>
      </c>
      <c r="T339" t="s">
        <v>78</v>
      </c>
      <c r="U339" t="s">
        <v>28</v>
      </c>
    </row>
    <row r="340" spans="1:21" x14ac:dyDescent="0.3">
      <c r="A340">
        <v>10221</v>
      </c>
      <c r="B340" s="5">
        <v>23</v>
      </c>
      <c r="C340" s="4">
        <v>80.67</v>
      </c>
      <c r="D340">
        <v>5</v>
      </c>
      <c r="E340" s="9">
        <v>1855.41</v>
      </c>
      <c r="F340" s="1">
        <v>44913</v>
      </c>
      <c r="G340" s="5">
        <f ca="1">DATEDIF(F340, TODAY(), "D")</f>
        <v>476</v>
      </c>
      <c r="H340" t="s">
        <v>19</v>
      </c>
      <c r="I340" t="s">
        <v>564</v>
      </c>
      <c r="J340" s="4">
        <v>100</v>
      </c>
      <c r="K340" s="4">
        <f>Table1[[#This Row],[PRICEEACH]]-Table1[[#This Row],[MSRP]]</f>
        <v>-19.329999999999998</v>
      </c>
      <c r="L340" t="s">
        <v>565</v>
      </c>
      <c r="M340" t="s">
        <v>329</v>
      </c>
      <c r="N340" t="s">
        <v>330</v>
      </c>
      <c r="O340" t="s">
        <v>331</v>
      </c>
      <c r="P340" t="s">
        <v>332</v>
      </c>
      <c r="Q340" t="s">
        <v>333</v>
      </c>
      <c r="R340" t="s">
        <v>334</v>
      </c>
      <c r="S340" t="s">
        <v>335</v>
      </c>
      <c r="T340" t="s">
        <v>336</v>
      </c>
      <c r="U340" t="s">
        <v>28</v>
      </c>
    </row>
    <row r="341" spans="1:21" x14ac:dyDescent="0.3">
      <c r="A341">
        <v>10221</v>
      </c>
      <c r="B341" s="5">
        <v>23</v>
      </c>
      <c r="C341" s="4">
        <v>97</v>
      </c>
      <c r="D341">
        <v>4</v>
      </c>
      <c r="E341" s="9">
        <v>2231</v>
      </c>
      <c r="F341" s="1">
        <v>44913</v>
      </c>
      <c r="G341" s="5">
        <f ca="1">DATEDIF(F341, TODAY(), "D")</f>
        <v>476</v>
      </c>
      <c r="H341" t="s">
        <v>19</v>
      </c>
      <c r="I341" t="s">
        <v>557</v>
      </c>
      <c r="J341" s="4">
        <v>86</v>
      </c>
      <c r="K341" s="4">
        <f>Table1[[#This Row],[PRICEEACH]]-Table1[[#This Row],[MSRP]]</f>
        <v>11</v>
      </c>
      <c r="L341" t="s">
        <v>622</v>
      </c>
      <c r="M341" t="s">
        <v>329</v>
      </c>
      <c r="N341" t="s">
        <v>330</v>
      </c>
      <c r="O341" t="s">
        <v>331</v>
      </c>
      <c r="P341" t="s">
        <v>332</v>
      </c>
      <c r="Q341" t="s">
        <v>333</v>
      </c>
      <c r="R341" t="s">
        <v>334</v>
      </c>
      <c r="S341" t="s">
        <v>335</v>
      </c>
      <c r="T341" t="s">
        <v>336</v>
      </c>
      <c r="U341" t="s">
        <v>28</v>
      </c>
    </row>
    <row r="342" spans="1:21" x14ac:dyDescent="0.3">
      <c r="A342">
        <v>10107</v>
      </c>
      <c r="B342" s="5">
        <v>23</v>
      </c>
      <c r="C342" s="4">
        <v>130.83000000000001</v>
      </c>
      <c r="D342">
        <v>2</v>
      </c>
      <c r="E342" s="9">
        <v>3009.09</v>
      </c>
      <c r="F342" s="1">
        <v>44877</v>
      </c>
      <c r="G342" s="5">
        <f ca="1">DATEDIF(F342, TODAY(), "D")</f>
        <v>512</v>
      </c>
      <c r="H342" t="s">
        <v>19</v>
      </c>
      <c r="I342" t="s">
        <v>20</v>
      </c>
      <c r="J342" s="4">
        <v>118</v>
      </c>
      <c r="K342" s="4">
        <f>Table1[[#This Row],[PRICEEACH]]-Table1[[#This Row],[MSRP]]</f>
        <v>12.830000000000013</v>
      </c>
      <c r="L342" t="s">
        <v>269</v>
      </c>
      <c r="M342" t="s">
        <v>270</v>
      </c>
      <c r="N342" t="s">
        <v>271</v>
      </c>
      <c r="O342" t="s">
        <v>272</v>
      </c>
      <c r="P342" t="s">
        <v>273</v>
      </c>
      <c r="Q342" t="s">
        <v>274</v>
      </c>
      <c r="R342" t="s">
        <v>222</v>
      </c>
      <c r="S342" t="s">
        <v>275</v>
      </c>
      <c r="T342" t="s">
        <v>276</v>
      </c>
      <c r="U342" t="s">
        <v>42</v>
      </c>
    </row>
    <row r="343" spans="1:21" x14ac:dyDescent="0.3">
      <c r="A343">
        <v>10204</v>
      </c>
      <c r="B343" s="5">
        <v>23</v>
      </c>
      <c r="C343" s="4">
        <v>71.44</v>
      </c>
      <c r="D343">
        <v>3</v>
      </c>
      <c r="E343" s="9">
        <v>1643.12</v>
      </c>
      <c r="F343" s="1">
        <v>44836</v>
      </c>
      <c r="G343" s="5">
        <f ca="1">DATEDIF(F343, TODAY(), "D")</f>
        <v>553</v>
      </c>
      <c r="H343" t="s">
        <v>19</v>
      </c>
      <c r="I343" t="s">
        <v>509</v>
      </c>
      <c r="J343" s="4">
        <v>60</v>
      </c>
      <c r="K343" s="4">
        <f>Table1[[#This Row],[PRICEEACH]]-Table1[[#This Row],[MSRP]]</f>
        <v>11.439999999999998</v>
      </c>
      <c r="L343" t="s">
        <v>547</v>
      </c>
      <c r="M343" t="s">
        <v>437</v>
      </c>
      <c r="N343">
        <v>2125557413</v>
      </c>
      <c r="O343" t="s">
        <v>438</v>
      </c>
      <c r="P343" t="s">
        <v>24</v>
      </c>
      <c r="Q343">
        <v>10022</v>
      </c>
      <c r="R343" t="s">
        <v>25</v>
      </c>
      <c r="S343" t="s">
        <v>46</v>
      </c>
      <c r="T343" t="s">
        <v>439</v>
      </c>
      <c r="U343" t="s">
        <v>28</v>
      </c>
    </row>
    <row r="344" spans="1:21" x14ac:dyDescent="0.3">
      <c r="A344">
        <v>10197</v>
      </c>
      <c r="B344" s="5">
        <v>23</v>
      </c>
      <c r="C344" s="4">
        <v>64.67</v>
      </c>
      <c r="D344">
        <v>9</v>
      </c>
      <c r="E344" s="9">
        <v>1487.41</v>
      </c>
      <c r="F344" s="1">
        <v>44830</v>
      </c>
      <c r="G344" s="5">
        <f ca="1">DATEDIF(F344, TODAY(), "D")</f>
        <v>559</v>
      </c>
      <c r="H344" t="s">
        <v>19</v>
      </c>
      <c r="I344" t="s">
        <v>557</v>
      </c>
      <c r="J344" s="4">
        <v>66</v>
      </c>
      <c r="K344" s="4">
        <f>Table1[[#This Row],[PRICEEACH]]-Table1[[#This Row],[MSRP]]</f>
        <v>-1.3299999999999983</v>
      </c>
      <c r="L344" t="s">
        <v>620</v>
      </c>
      <c r="M344" t="s">
        <v>320</v>
      </c>
      <c r="N344" t="s">
        <v>321</v>
      </c>
      <c r="O344" t="s">
        <v>322</v>
      </c>
      <c r="P344" t="s">
        <v>323</v>
      </c>
      <c r="Q344">
        <v>8022</v>
      </c>
      <c r="R344" t="s">
        <v>152</v>
      </c>
      <c r="S344" t="s">
        <v>324</v>
      </c>
      <c r="T344" t="s">
        <v>325</v>
      </c>
      <c r="U344" t="s">
        <v>28</v>
      </c>
    </row>
    <row r="345" spans="1:21" x14ac:dyDescent="0.3">
      <c r="A345">
        <v>10193</v>
      </c>
      <c r="B345" s="5">
        <v>23</v>
      </c>
      <c r="C345" s="4">
        <v>120.43</v>
      </c>
      <c r="D345">
        <v>2</v>
      </c>
      <c r="E345" s="9">
        <v>2769.89</v>
      </c>
      <c r="F345" s="1">
        <v>44825</v>
      </c>
      <c r="G345" s="5">
        <f ca="1">DATEDIF(F345, TODAY(), "D")</f>
        <v>564</v>
      </c>
      <c r="H345" t="s">
        <v>19</v>
      </c>
      <c r="I345" t="s">
        <v>509</v>
      </c>
      <c r="J345" s="4">
        <v>104</v>
      </c>
      <c r="K345" s="4">
        <f>Table1[[#This Row],[PRICEEACH]]-Table1[[#This Row],[MSRP]]</f>
        <v>16.430000000000007</v>
      </c>
      <c r="L345" t="s">
        <v>561</v>
      </c>
      <c r="M345" t="s">
        <v>517</v>
      </c>
      <c r="N345" t="s">
        <v>518</v>
      </c>
      <c r="O345" t="s">
        <v>519</v>
      </c>
      <c r="P345" t="s">
        <v>520</v>
      </c>
      <c r="Q345">
        <v>3150</v>
      </c>
      <c r="R345" t="s">
        <v>76</v>
      </c>
      <c r="S345" t="s">
        <v>521</v>
      </c>
      <c r="T345" t="s">
        <v>522</v>
      </c>
      <c r="U345" t="s">
        <v>28</v>
      </c>
    </row>
    <row r="346" spans="1:21" x14ac:dyDescent="0.3">
      <c r="A346">
        <v>10191</v>
      </c>
      <c r="B346" s="5">
        <v>23</v>
      </c>
      <c r="C346" s="4">
        <v>148.46</v>
      </c>
      <c r="D346">
        <v>5</v>
      </c>
      <c r="E346" s="9">
        <v>3414.58</v>
      </c>
      <c r="F346" s="1">
        <v>44824</v>
      </c>
      <c r="G346" s="5">
        <f ca="1">DATEDIF(F346, TODAY(), "D")</f>
        <v>565</v>
      </c>
      <c r="H346" t="s">
        <v>19</v>
      </c>
      <c r="I346" t="s">
        <v>155</v>
      </c>
      <c r="J346" s="4">
        <v>146</v>
      </c>
      <c r="K346" s="4">
        <f>Table1[[#This Row],[PRICEEACH]]-Table1[[#This Row],[MSRP]]</f>
        <v>2.460000000000008</v>
      </c>
      <c r="L346" t="s">
        <v>568</v>
      </c>
      <c r="M346" t="s">
        <v>401</v>
      </c>
      <c r="N346" t="s">
        <v>402</v>
      </c>
      <c r="O346" t="s">
        <v>403</v>
      </c>
      <c r="P346" t="s">
        <v>404</v>
      </c>
      <c r="Q346">
        <v>50739</v>
      </c>
      <c r="R346" t="s">
        <v>405</v>
      </c>
      <c r="S346" t="s">
        <v>406</v>
      </c>
      <c r="T346" t="s">
        <v>407</v>
      </c>
      <c r="U346" t="s">
        <v>42</v>
      </c>
    </row>
    <row r="347" spans="1:21" x14ac:dyDescent="0.3">
      <c r="A347">
        <v>10192</v>
      </c>
      <c r="B347" s="5">
        <v>23</v>
      </c>
      <c r="C347" s="4">
        <v>132.71</v>
      </c>
      <c r="D347">
        <v>1</v>
      </c>
      <c r="E347" s="9">
        <v>3052.33</v>
      </c>
      <c r="F347" s="1">
        <v>44824</v>
      </c>
      <c r="G347" s="5">
        <f ca="1">DATEDIF(F347, TODAY(), "D")</f>
        <v>565</v>
      </c>
      <c r="H347" t="s">
        <v>19</v>
      </c>
      <c r="I347" t="s">
        <v>155</v>
      </c>
      <c r="J347" s="4">
        <v>117</v>
      </c>
      <c r="K347" s="4">
        <f>Table1[[#This Row],[PRICEEACH]]-Table1[[#This Row],[MSRP]]</f>
        <v>15.710000000000008</v>
      </c>
      <c r="L347" t="s">
        <v>593</v>
      </c>
      <c r="M347" t="s">
        <v>248</v>
      </c>
      <c r="N347">
        <v>6035558647</v>
      </c>
      <c r="O347" t="s">
        <v>249</v>
      </c>
      <c r="P347" t="s">
        <v>250</v>
      </c>
      <c r="Q347">
        <v>62005</v>
      </c>
      <c r="R347" t="s">
        <v>25</v>
      </c>
      <c r="S347" t="s">
        <v>46</v>
      </c>
      <c r="T347" t="s">
        <v>247</v>
      </c>
      <c r="U347" t="s">
        <v>42</v>
      </c>
    </row>
    <row r="348" spans="1:21" x14ac:dyDescent="0.3">
      <c r="A348">
        <v>10107</v>
      </c>
      <c r="B348" s="5">
        <v>23</v>
      </c>
      <c r="C348" s="4">
        <v>233.59</v>
      </c>
      <c r="D348">
        <v>8</v>
      </c>
      <c r="E348" s="9">
        <v>5372.57</v>
      </c>
      <c r="F348" s="1">
        <v>44817</v>
      </c>
      <c r="G348" s="5">
        <f ca="1">DATEDIF(F348, TODAY(), "D")</f>
        <v>572</v>
      </c>
      <c r="H348" t="s">
        <v>19</v>
      </c>
      <c r="I348" t="s">
        <v>155</v>
      </c>
      <c r="J348" s="4">
        <v>214</v>
      </c>
      <c r="K348" s="4">
        <f>Table1[[#This Row],[PRICEEACH]]-Table1[[#This Row],[MSRP]]</f>
        <v>19.590000000000003</v>
      </c>
      <c r="L348" t="s">
        <v>156</v>
      </c>
      <c r="M348" t="s">
        <v>185</v>
      </c>
      <c r="N348">
        <v>2155554695</v>
      </c>
      <c r="O348" t="s">
        <v>186</v>
      </c>
      <c r="P348" t="s">
        <v>187</v>
      </c>
      <c r="Q348">
        <v>71270</v>
      </c>
      <c r="R348" t="s">
        <v>25</v>
      </c>
      <c r="S348" t="s">
        <v>188</v>
      </c>
      <c r="T348" t="s">
        <v>189</v>
      </c>
      <c r="U348" t="s">
        <v>42</v>
      </c>
    </row>
    <row r="349" spans="1:21" x14ac:dyDescent="0.3">
      <c r="A349">
        <v>10183</v>
      </c>
      <c r="B349" s="5">
        <v>23</v>
      </c>
      <c r="C349" s="4">
        <v>86.99</v>
      </c>
      <c r="D349">
        <v>3</v>
      </c>
      <c r="E349" s="9">
        <v>2000.77</v>
      </c>
      <c r="F349" s="1">
        <v>44817</v>
      </c>
      <c r="G349" s="5">
        <f ca="1">DATEDIF(F349, TODAY(), "D")</f>
        <v>572</v>
      </c>
      <c r="H349" t="s">
        <v>19</v>
      </c>
      <c r="I349" t="s">
        <v>155</v>
      </c>
      <c r="J349" s="4">
        <v>101</v>
      </c>
      <c r="K349" s="4">
        <f>Table1[[#This Row],[PRICEEACH]]-Table1[[#This Row],[MSRP]]</f>
        <v>-14.010000000000005</v>
      </c>
      <c r="L349" t="s">
        <v>626</v>
      </c>
      <c r="M349" t="s">
        <v>185</v>
      </c>
      <c r="N349">
        <v>2155554695</v>
      </c>
      <c r="O349" t="s">
        <v>186</v>
      </c>
      <c r="P349" t="s">
        <v>187</v>
      </c>
      <c r="Q349">
        <v>71270</v>
      </c>
      <c r="R349" t="s">
        <v>25</v>
      </c>
      <c r="S349" t="s">
        <v>188</v>
      </c>
      <c r="T349" t="s">
        <v>189</v>
      </c>
      <c r="U349" t="s">
        <v>28</v>
      </c>
    </row>
    <row r="350" spans="1:21" x14ac:dyDescent="0.3">
      <c r="A350">
        <v>10181</v>
      </c>
      <c r="B350" s="5">
        <v>23</v>
      </c>
      <c r="C350" s="4">
        <v>65.52</v>
      </c>
      <c r="D350">
        <v>13</v>
      </c>
      <c r="E350" s="9">
        <v>1506.96</v>
      </c>
      <c r="F350" s="1">
        <v>44816</v>
      </c>
      <c r="G350" s="5">
        <f ca="1">DATEDIF(F350, TODAY(), "D")</f>
        <v>573</v>
      </c>
      <c r="H350" t="s">
        <v>19</v>
      </c>
      <c r="I350" t="s">
        <v>155</v>
      </c>
      <c r="J350" s="4">
        <v>61</v>
      </c>
      <c r="K350" s="4">
        <f>Table1[[#This Row],[PRICEEACH]]-Table1[[#This Row],[MSRP]]</f>
        <v>4.519999999999996</v>
      </c>
      <c r="L350" t="s">
        <v>597</v>
      </c>
      <c r="M350" t="s">
        <v>59</v>
      </c>
      <c r="N350" t="s">
        <v>60</v>
      </c>
      <c r="O350" t="s">
        <v>61</v>
      </c>
      <c r="P350" t="s">
        <v>62</v>
      </c>
      <c r="Q350" t="s">
        <v>63</v>
      </c>
      <c r="R350" t="s">
        <v>64</v>
      </c>
      <c r="S350" t="s">
        <v>65</v>
      </c>
      <c r="T350" t="s">
        <v>66</v>
      </c>
      <c r="U350" t="s">
        <v>28</v>
      </c>
    </row>
    <row r="351" spans="1:21" x14ac:dyDescent="0.3">
      <c r="A351">
        <v>10182</v>
      </c>
      <c r="B351" s="5">
        <v>23</v>
      </c>
      <c r="C351" s="4">
        <v>42.26</v>
      </c>
      <c r="D351">
        <v>8</v>
      </c>
      <c r="E351" s="9">
        <v>971.98</v>
      </c>
      <c r="F351" s="1">
        <v>44816</v>
      </c>
      <c r="G351" s="5">
        <f ca="1">DATEDIF(F351, TODAY(), "D")</f>
        <v>573</v>
      </c>
      <c r="H351" t="s">
        <v>19</v>
      </c>
      <c r="I351" t="s">
        <v>509</v>
      </c>
      <c r="J351" s="4">
        <v>41</v>
      </c>
      <c r="K351" s="4">
        <f>Table1[[#This Row],[PRICEEACH]]-Table1[[#This Row],[MSRP]]</f>
        <v>1.259999999999998</v>
      </c>
      <c r="L351" t="s">
        <v>603</v>
      </c>
      <c r="M351" t="s">
        <v>243</v>
      </c>
      <c r="N351">
        <v>4155551450</v>
      </c>
      <c r="O351" t="s">
        <v>244</v>
      </c>
      <c r="P351" t="s">
        <v>245</v>
      </c>
      <c r="Q351">
        <v>97562</v>
      </c>
      <c r="R351" t="s">
        <v>25</v>
      </c>
      <c r="S351" t="s">
        <v>246</v>
      </c>
      <c r="T351" t="s">
        <v>247</v>
      </c>
      <c r="U351" t="s">
        <v>28</v>
      </c>
    </row>
    <row r="352" spans="1:21" x14ac:dyDescent="0.3">
      <c r="A352">
        <v>10177</v>
      </c>
      <c r="B352" s="5">
        <v>23</v>
      </c>
      <c r="C352" s="4">
        <v>159.81</v>
      </c>
      <c r="D352">
        <v>9</v>
      </c>
      <c r="E352" s="9">
        <v>3675.63</v>
      </c>
      <c r="F352" s="1">
        <v>44811</v>
      </c>
      <c r="G352" s="5">
        <f ca="1">DATEDIF(F352, TODAY(), "D")</f>
        <v>578</v>
      </c>
      <c r="H352" t="s">
        <v>19</v>
      </c>
      <c r="I352" t="s">
        <v>509</v>
      </c>
      <c r="J352" s="4">
        <v>136</v>
      </c>
      <c r="K352" s="4">
        <f>Table1[[#This Row],[PRICEEACH]]-Table1[[#This Row],[MSRP]]</f>
        <v>23.810000000000002</v>
      </c>
      <c r="L352" t="s">
        <v>562</v>
      </c>
      <c r="M352" t="s">
        <v>447</v>
      </c>
      <c r="N352" t="s">
        <v>448</v>
      </c>
      <c r="O352" t="s">
        <v>449</v>
      </c>
      <c r="P352" t="s">
        <v>151</v>
      </c>
      <c r="Q352">
        <v>28023</v>
      </c>
      <c r="R352" t="s">
        <v>152</v>
      </c>
      <c r="S352" t="s">
        <v>450</v>
      </c>
      <c r="T352" t="s">
        <v>451</v>
      </c>
      <c r="U352" t="s">
        <v>42</v>
      </c>
    </row>
    <row r="353" spans="1:21" x14ac:dyDescent="0.3">
      <c r="A353">
        <v>10176</v>
      </c>
      <c r="B353" s="5">
        <v>23</v>
      </c>
      <c r="C353" s="4">
        <v>135.43</v>
      </c>
      <c r="D353">
        <v>9</v>
      </c>
      <c r="E353" s="9">
        <v>3114.89</v>
      </c>
      <c r="F353" s="1">
        <v>44810</v>
      </c>
      <c r="G353" s="5">
        <f ca="1">DATEDIF(F353, TODAY(), "D")</f>
        <v>579</v>
      </c>
      <c r="H353" t="s">
        <v>19</v>
      </c>
      <c r="I353" t="s">
        <v>465</v>
      </c>
      <c r="J353" s="4">
        <v>115</v>
      </c>
      <c r="K353" s="4">
        <f>Table1[[#This Row],[PRICEEACH]]-Table1[[#This Row],[MSRP]]</f>
        <v>20.430000000000007</v>
      </c>
      <c r="L353" t="s">
        <v>617</v>
      </c>
      <c r="M353" t="s">
        <v>414</v>
      </c>
      <c r="N353" t="s">
        <v>415</v>
      </c>
      <c r="O353" t="s">
        <v>416</v>
      </c>
      <c r="P353" t="s">
        <v>417</v>
      </c>
      <c r="Q353">
        <v>42100</v>
      </c>
      <c r="R353" t="s">
        <v>229</v>
      </c>
      <c r="S353" t="s">
        <v>418</v>
      </c>
      <c r="T353" t="s">
        <v>419</v>
      </c>
      <c r="U353" t="s">
        <v>42</v>
      </c>
    </row>
    <row r="354" spans="1:21" x14ac:dyDescent="0.3">
      <c r="A354">
        <v>10173</v>
      </c>
      <c r="B354" s="5">
        <v>23</v>
      </c>
      <c r="C354" s="4">
        <v>118.61</v>
      </c>
      <c r="D354">
        <v>16</v>
      </c>
      <c r="E354" s="9">
        <v>2728.03</v>
      </c>
      <c r="F354" s="1">
        <v>44809</v>
      </c>
      <c r="G354" s="5">
        <f ca="1">DATEDIF(F354, TODAY(), "D")</f>
        <v>580</v>
      </c>
      <c r="H354" t="s">
        <v>19</v>
      </c>
      <c r="I354" t="s">
        <v>155</v>
      </c>
      <c r="J354" s="4">
        <v>117</v>
      </c>
      <c r="K354" s="4">
        <f>Table1[[#This Row],[PRICEEACH]]-Table1[[#This Row],[MSRP]]</f>
        <v>1.6099999999999994</v>
      </c>
      <c r="L354" t="s">
        <v>593</v>
      </c>
      <c r="M354" t="s">
        <v>511</v>
      </c>
      <c r="N354" t="s">
        <v>512</v>
      </c>
      <c r="O354" t="s">
        <v>513</v>
      </c>
      <c r="P354" t="s">
        <v>514</v>
      </c>
      <c r="Q354">
        <v>24100</v>
      </c>
      <c r="R354" t="s">
        <v>229</v>
      </c>
      <c r="S354" t="s">
        <v>515</v>
      </c>
      <c r="T354" t="s">
        <v>516</v>
      </c>
      <c r="U354" t="s">
        <v>28</v>
      </c>
    </row>
    <row r="355" spans="1:21" x14ac:dyDescent="0.3">
      <c r="A355">
        <v>10161</v>
      </c>
      <c r="B355" s="5">
        <v>23</v>
      </c>
      <c r="C355" s="4">
        <v>138.6</v>
      </c>
      <c r="D355">
        <v>9</v>
      </c>
      <c r="E355" s="9">
        <v>3187.8</v>
      </c>
      <c r="F355" s="1">
        <v>44790</v>
      </c>
      <c r="G355" s="5">
        <f ca="1">DATEDIF(F355, TODAY(), "D")</f>
        <v>599</v>
      </c>
      <c r="H355" t="s">
        <v>19</v>
      </c>
      <c r="I355" t="s">
        <v>155</v>
      </c>
      <c r="J355" s="4">
        <v>132</v>
      </c>
      <c r="K355" s="4">
        <f>Table1[[#This Row],[PRICEEACH]]-Table1[[#This Row],[MSRP]]</f>
        <v>6.5999999999999943</v>
      </c>
      <c r="L355" t="s">
        <v>554</v>
      </c>
      <c r="M355" t="s">
        <v>459</v>
      </c>
      <c r="N355" t="s">
        <v>460</v>
      </c>
      <c r="O355" t="s">
        <v>461</v>
      </c>
      <c r="P355" t="s">
        <v>462</v>
      </c>
      <c r="Q355">
        <v>8200</v>
      </c>
      <c r="R355" t="s">
        <v>294</v>
      </c>
      <c r="S355" t="s">
        <v>463</v>
      </c>
      <c r="T355" t="s">
        <v>464</v>
      </c>
      <c r="U355" t="s">
        <v>42</v>
      </c>
    </row>
    <row r="356" spans="1:21" x14ac:dyDescent="0.3">
      <c r="A356">
        <v>10161</v>
      </c>
      <c r="B356" s="5">
        <v>23</v>
      </c>
      <c r="C356" s="4">
        <v>53.33</v>
      </c>
      <c r="D356">
        <v>7</v>
      </c>
      <c r="E356" s="9">
        <v>1226.5899999999999</v>
      </c>
      <c r="F356" s="1">
        <v>44790</v>
      </c>
      <c r="G356" s="5">
        <f ca="1">DATEDIF(F356, TODAY(), "D")</f>
        <v>599</v>
      </c>
      <c r="H356" t="s">
        <v>19</v>
      </c>
      <c r="I356" t="s">
        <v>155</v>
      </c>
      <c r="J356" s="4">
        <v>50</v>
      </c>
      <c r="K356" s="4">
        <f>Table1[[#This Row],[PRICEEACH]]-Table1[[#This Row],[MSRP]]</f>
        <v>3.3299999999999983</v>
      </c>
      <c r="L356" t="s">
        <v>582</v>
      </c>
      <c r="M356" t="s">
        <v>459</v>
      </c>
      <c r="N356" t="s">
        <v>460</v>
      </c>
      <c r="O356" t="s">
        <v>461</v>
      </c>
      <c r="P356" t="s">
        <v>462</v>
      </c>
      <c r="Q356">
        <v>8200</v>
      </c>
      <c r="R356" t="s">
        <v>294</v>
      </c>
      <c r="S356" t="s">
        <v>463</v>
      </c>
      <c r="T356" t="s">
        <v>464</v>
      </c>
      <c r="U356" t="s">
        <v>28</v>
      </c>
    </row>
    <row r="357" spans="1:21" x14ac:dyDescent="0.3">
      <c r="A357">
        <v>10302</v>
      </c>
      <c r="B357" s="5">
        <v>23</v>
      </c>
      <c r="C357" s="4">
        <v>72.7</v>
      </c>
      <c r="D357">
        <v>3</v>
      </c>
      <c r="E357" s="9">
        <v>1672.1</v>
      </c>
      <c r="F357" s="1">
        <v>44779</v>
      </c>
      <c r="G357" s="5">
        <f ca="1">DATEDIF(F357, TODAY(), "D")</f>
        <v>610</v>
      </c>
      <c r="H357" t="s">
        <v>19</v>
      </c>
      <c r="I357" t="s">
        <v>155</v>
      </c>
      <c r="J357" s="4">
        <v>71</v>
      </c>
      <c r="K357" s="4">
        <f>Table1[[#This Row],[PRICEEACH]]-Table1[[#This Row],[MSRP]]</f>
        <v>1.7000000000000028</v>
      </c>
      <c r="L357" t="s">
        <v>578</v>
      </c>
      <c r="M357" t="s">
        <v>139</v>
      </c>
      <c r="N357" t="s">
        <v>140</v>
      </c>
      <c r="O357" t="s">
        <v>141</v>
      </c>
      <c r="P357" t="s">
        <v>142</v>
      </c>
      <c r="Q357" t="s">
        <v>143</v>
      </c>
      <c r="R357" t="s">
        <v>144</v>
      </c>
      <c r="S357" t="s">
        <v>145</v>
      </c>
      <c r="T357" t="s">
        <v>146</v>
      </c>
      <c r="U357" t="s">
        <v>28</v>
      </c>
    </row>
    <row r="358" spans="1:21" x14ac:dyDescent="0.3">
      <c r="A358">
        <v>10155</v>
      </c>
      <c r="B358" s="5">
        <v>23</v>
      </c>
      <c r="C358" s="4">
        <v>72.62</v>
      </c>
      <c r="D358">
        <v>6</v>
      </c>
      <c r="E358" s="9">
        <v>1670.26</v>
      </c>
      <c r="F358" s="1">
        <v>44779</v>
      </c>
      <c r="G358" s="5">
        <f ca="1">DATEDIF(F358, TODAY(), "D")</f>
        <v>610</v>
      </c>
      <c r="H358" t="s">
        <v>19</v>
      </c>
      <c r="I358" t="s">
        <v>525</v>
      </c>
      <c r="J358" s="4">
        <v>68</v>
      </c>
      <c r="K358" s="4">
        <f>Table1[[#This Row],[PRICEEACH]]-Table1[[#This Row],[MSRP]]</f>
        <v>4.6200000000000045</v>
      </c>
      <c r="L358" t="s">
        <v>592</v>
      </c>
      <c r="M358" t="s">
        <v>103</v>
      </c>
      <c r="N358" t="s">
        <v>104</v>
      </c>
      <c r="O358" t="s">
        <v>105</v>
      </c>
      <c r="P358" t="s">
        <v>106</v>
      </c>
      <c r="Q358">
        <v>21240</v>
      </c>
      <c r="R358" t="s">
        <v>107</v>
      </c>
      <c r="S358" t="s">
        <v>108</v>
      </c>
      <c r="T358" t="s">
        <v>109</v>
      </c>
      <c r="U358" t="s">
        <v>28</v>
      </c>
    </row>
    <row r="359" spans="1:21" x14ac:dyDescent="0.3">
      <c r="A359">
        <v>10301</v>
      </c>
      <c r="B359" s="5">
        <v>23</v>
      </c>
      <c r="C359" s="4">
        <v>174.42</v>
      </c>
      <c r="D359">
        <v>9</v>
      </c>
      <c r="E359" s="9">
        <v>4011.66</v>
      </c>
      <c r="F359" s="1">
        <v>44778</v>
      </c>
      <c r="G359" s="5">
        <f ca="1">DATEDIF(F359, TODAY(), "D")</f>
        <v>611</v>
      </c>
      <c r="H359" t="s">
        <v>19</v>
      </c>
      <c r="I359" t="s">
        <v>155</v>
      </c>
      <c r="J359" s="4">
        <v>169</v>
      </c>
      <c r="K359" s="4">
        <f>Table1[[#This Row],[PRICEEACH]]-Table1[[#This Row],[MSRP]]</f>
        <v>5.4199999999999875</v>
      </c>
      <c r="L359" t="s">
        <v>563</v>
      </c>
      <c r="M359" t="s">
        <v>502</v>
      </c>
      <c r="N359" t="s">
        <v>503</v>
      </c>
      <c r="O359" t="s">
        <v>504</v>
      </c>
      <c r="P359" t="s">
        <v>505</v>
      </c>
      <c r="Q359" t="s">
        <v>506</v>
      </c>
      <c r="R359" t="s">
        <v>64</v>
      </c>
      <c r="S359" t="s">
        <v>507</v>
      </c>
      <c r="T359" t="s">
        <v>508</v>
      </c>
      <c r="U359" t="s">
        <v>42</v>
      </c>
    </row>
    <row r="360" spans="1:21" x14ac:dyDescent="0.3">
      <c r="A360">
        <v>10107</v>
      </c>
      <c r="B360" s="5">
        <v>23</v>
      </c>
      <c r="C360" s="4">
        <v>122.07</v>
      </c>
      <c r="D360">
        <v>2</v>
      </c>
      <c r="E360" s="9">
        <v>2807.61</v>
      </c>
      <c r="F360" s="1">
        <v>44777</v>
      </c>
      <c r="G360" s="5">
        <f ca="1">DATEDIF(F360, TODAY(), "D")</f>
        <v>612</v>
      </c>
      <c r="H360" t="s">
        <v>19</v>
      </c>
      <c r="I360" t="s">
        <v>155</v>
      </c>
      <c r="J360" s="4">
        <v>115</v>
      </c>
      <c r="K360" s="4">
        <f>Table1[[#This Row],[PRICEEACH]]-Table1[[#This Row],[MSRP]]</f>
        <v>7.0699999999999932</v>
      </c>
      <c r="L360" t="s">
        <v>490</v>
      </c>
      <c r="M360" t="s">
        <v>424</v>
      </c>
      <c r="N360" t="s">
        <v>425</v>
      </c>
      <c r="O360" t="s">
        <v>426</v>
      </c>
      <c r="P360" t="s">
        <v>427</v>
      </c>
      <c r="Q360">
        <v>60528</v>
      </c>
      <c r="R360" t="s">
        <v>405</v>
      </c>
      <c r="S360" t="s">
        <v>428</v>
      </c>
      <c r="T360" t="s">
        <v>377</v>
      </c>
      <c r="U360" t="s">
        <v>28</v>
      </c>
    </row>
    <row r="361" spans="1:21" x14ac:dyDescent="0.3">
      <c r="A361">
        <v>10300</v>
      </c>
      <c r="B361" s="5">
        <v>23</v>
      </c>
      <c r="C361" s="4">
        <v>164.63</v>
      </c>
      <c r="D361">
        <v>7</v>
      </c>
      <c r="E361" s="9">
        <v>3786.49</v>
      </c>
      <c r="F361" s="1">
        <v>44777</v>
      </c>
      <c r="G361" s="5">
        <f ca="1">DATEDIF(F361, TODAY(), "D")</f>
        <v>612</v>
      </c>
      <c r="H361" t="s">
        <v>19</v>
      </c>
      <c r="I361" t="s">
        <v>155</v>
      </c>
      <c r="J361" s="4">
        <v>146</v>
      </c>
      <c r="K361" s="4">
        <f>Table1[[#This Row],[PRICEEACH]]-Table1[[#This Row],[MSRP]]</f>
        <v>18.629999999999995</v>
      </c>
      <c r="L361" t="s">
        <v>568</v>
      </c>
      <c r="M361" t="s">
        <v>424</v>
      </c>
      <c r="N361" t="s">
        <v>425</v>
      </c>
      <c r="O361" t="s">
        <v>426</v>
      </c>
      <c r="P361" t="s">
        <v>427</v>
      </c>
      <c r="Q361">
        <v>60528</v>
      </c>
      <c r="R361" t="s">
        <v>405</v>
      </c>
      <c r="S361" t="s">
        <v>428</v>
      </c>
      <c r="T361" t="s">
        <v>377</v>
      </c>
      <c r="U361" t="s">
        <v>42</v>
      </c>
    </row>
    <row r="362" spans="1:21" x14ac:dyDescent="0.3">
      <c r="A362">
        <v>10152</v>
      </c>
      <c r="B362" s="5">
        <v>23</v>
      </c>
      <c r="C362" s="4">
        <v>121.83</v>
      </c>
      <c r="D362">
        <v>3</v>
      </c>
      <c r="E362" s="9">
        <v>2802.09</v>
      </c>
      <c r="F362" s="1">
        <v>44767</v>
      </c>
      <c r="G362" s="5">
        <f ca="1">DATEDIF(F362, TODAY(), "D")</f>
        <v>622</v>
      </c>
      <c r="H362" t="s">
        <v>19</v>
      </c>
      <c r="I362" t="s">
        <v>155</v>
      </c>
      <c r="J362" s="4">
        <v>118</v>
      </c>
      <c r="K362" s="4">
        <f>Table1[[#This Row],[PRICEEACH]]-Table1[[#This Row],[MSRP]]</f>
        <v>3.8299999999999983</v>
      </c>
      <c r="L362" t="s">
        <v>604</v>
      </c>
      <c r="M362" t="s">
        <v>179</v>
      </c>
      <c r="N362" t="s">
        <v>180</v>
      </c>
      <c r="O362" t="s">
        <v>181</v>
      </c>
      <c r="P362" t="s">
        <v>182</v>
      </c>
      <c r="Q362">
        <v>4101</v>
      </c>
      <c r="R362" t="s">
        <v>76</v>
      </c>
      <c r="S362" t="s">
        <v>183</v>
      </c>
      <c r="T362" t="s">
        <v>184</v>
      </c>
      <c r="U362" t="s">
        <v>28</v>
      </c>
    </row>
    <row r="363" spans="1:21" x14ac:dyDescent="0.3">
      <c r="A363">
        <v>10149</v>
      </c>
      <c r="B363" s="5">
        <v>23</v>
      </c>
      <c r="C363" s="4">
        <v>183.94</v>
      </c>
      <c r="D363">
        <v>5</v>
      </c>
      <c r="E363" s="9">
        <v>4230.62</v>
      </c>
      <c r="F363" s="1">
        <v>44754</v>
      </c>
      <c r="G363" s="5">
        <f ca="1">DATEDIF(F363, TODAY(), "D")</f>
        <v>635</v>
      </c>
      <c r="H363" t="s">
        <v>19</v>
      </c>
      <c r="I363" t="s">
        <v>509</v>
      </c>
      <c r="J363" s="4">
        <v>168</v>
      </c>
      <c r="K363" s="4">
        <f>Table1[[#This Row],[PRICEEACH]]-Table1[[#This Row],[MSRP]]</f>
        <v>15.939999999999998</v>
      </c>
      <c r="L363" t="s">
        <v>553</v>
      </c>
      <c r="M363" t="s">
        <v>486</v>
      </c>
      <c r="N363">
        <v>4155554312</v>
      </c>
      <c r="O363" t="s">
        <v>487</v>
      </c>
      <c r="P363" t="s">
        <v>488</v>
      </c>
      <c r="Q363">
        <v>94217</v>
      </c>
      <c r="R363" t="s">
        <v>25</v>
      </c>
      <c r="S363" t="s">
        <v>489</v>
      </c>
      <c r="T363" t="s">
        <v>363</v>
      </c>
      <c r="U363" t="s">
        <v>42</v>
      </c>
    </row>
    <row r="364" spans="1:21" x14ac:dyDescent="0.3">
      <c r="A364">
        <v>10148</v>
      </c>
      <c r="B364" s="5">
        <v>23</v>
      </c>
      <c r="C364" s="4">
        <v>117.48</v>
      </c>
      <c r="D364">
        <v>13</v>
      </c>
      <c r="E364" s="9">
        <v>2702.04</v>
      </c>
      <c r="F364" s="1">
        <v>44753</v>
      </c>
      <c r="G364" s="5">
        <f ca="1">DATEDIF(F364, TODAY(), "D")</f>
        <v>636</v>
      </c>
      <c r="H364" t="s">
        <v>19</v>
      </c>
      <c r="I364" t="s">
        <v>155</v>
      </c>
      <c r="J364" s="4">
        <v>141</v>
      </c>
      <c r="K364" s="4">
        <f>Table1[[#This Row],[PRICEEACH]]-Table1[[#This Row],[MSRP]]</f>
        <v>-23.519999999999996</v>
      </c>
      <c r="L364" t="s">
        <v>498</v>
      </c>
      <c r="M364" t="s">
        <v>255</v>
      </c>
      <c r="N364" t="s">
        <v>256</v>
      </c>
      <c r="O364" t="s">
        <v>257</v>
      </c>
      <c r="P364" t="s">
        <v>258</v>
      </c>
      <c r="Q364">
        <v>2060</v>
      </c>
      <c r="R364" t="s">
        <v>76</v>
      </c>
      <c r="S364" t="s">
        <v>259</v>
      </c>
      <c r="T364" t="s">
        <v>260</v>
      </c>
      <c r="U364" t="s">
        <v>28</v>
      </c>
    </row>
    <row r="365" spans="1:21" x14ac:dyDescent="0.3">
      <c r="A365">
        <v>10147</v>
      </c>
      <c r="B365" s="5">
        <v>23</v>
      </c>
      <c r="C365" s="4">
        <v>126.39</v>
      </c>
      <c r="D365">
        <v>2</v>
      </c>
      <c r="E365" s="9">
        <v>2906.97</v>
      </c>
      <c r="F365" s="1">
        <v>44747</v>
      </c>
      <c r="G365" s="5">
        <f ca="1">DATEDIF(F365, TODAY(), "D")</f>
        <v>642</v>
      </c>
      <c r="H365" t="s">
        <v>19</v>
      </c>
      <c r="I365" t="s">
        <v>155</v>
      </c>
      <c r="J365" s="4">
        <v>140</v>
      </c>
      <c r="K365" s="4">
        <f>Table1[[#This Row],[PRICEEACH]]-Table1[[#This Row],[MSRP]]</f>
        <v>-13.61</v>
      </c>
      <c r="L365" t="s">
        <v>601</v>
      </c>
      <c r="M365" t="s">
        <v>251</v>
      </c>
      <c r="N365">
        <v>6175558555</v>
      </c>
      <c r="O365" t="s">
        <v>252</v>
      </c>
      <c r="P365" t="s">
        <v>253</v>
      </c>
      <c r="Q365">
        <v>58339</v>
      </c>
      <c r="R365" t="s">
        <v>25</v>
      </c>
      <c r="S365" t="s">
        <v>246</v>
      </c>
      <c r="T365" t="s">
        <v>254</v>
      </c>
      <c r="U365" t="s">
        <v>28</v>
      </c>
    </row>
    <row r="366" spans="1:21" x14ac:dyDescent="0.3">
      <c r="A366">
        <v>10143</v>
      </c>
      <c r="B366" s="5">
        <v>23</v>
      </c>
      <c r="C366" s="4">
        <v>80.510000000000005</v>
      </c>
      <c r="D366">
        <v>14</v>
      </c>
      <c r="E366" s="9">
        <v>1851.73</v>
      </c>
      <c r="F366" s="1">
        <v>44722</v>
      </c>
      <c r="G366" s="5">
        <f ca="1">DATEDIF(F366, TODAY(), "D")</f>
        <v>667</v>
      </c>
      <c r="H366" t="s">
        <v>19</v>
      </c>
      <c r="I366" t="s">
        <v>509</v>
      </c>
      <c r="J366" s="4">
        <v>83</v>
      </c>
      <c r="K366" s="4">
        <f>Table1[[#This Row],[PRICEEACH]]-Table1[[#This Row],[MSRP]]</f>
        <v>-2.4899999999999949</v>
      </c>
      <c r="L366" t="s">
        <v>600</v>
      </c>
      <c r="M366" t="s">
        <v>303</v>
      </c>
      <c r="N366">
        <v>5085559555</v>
      </c>
      <c r="O366" t="s">
        <v>304</v>
      </c>
      <c r="P366" t="s">
        <v>136</v>
      </c>
      <c r="Q366">
        <v>50553</v>
      </c>
      <c r="R366" t="s">
        <v>25</v>
      </c>
      <c r="S366" t="s">
        <v>305</v>
      </c>
      <c r="T366" t="s">
        <v>306</v>
      </c>
      <c r="U366" t="s">
        <v>28</v>
      </c>
    </row>
    <row r="367" spans="1:21" x14ac:dyDescent="0.3">
      <c r="A367">
        <v>10135</v>
      </c>
      <c r="B367" s="5">
        <v>23</v>
      </c>
      <c r="C367" s="4">
        <v>87.31</v>
      </c>
      <c r="D367">
        <v>11</v>
      </c>
      <c r="E367" s="9">
        <v>2008.13</v>
      </c>
      <c r="F367" s="1">
        <v>44683</v>
      </c>
      <c r="G367" s="5">
        <f ca="1">DATEDIF(F367, TODAY(), "D")</f>
        <v>706</v>
      </c>
      <c r="H367" t="s">
        <v>19</v>
      </c>
      <c r="I367" t="s">
        <v>155</v>
      </c>
      <c r="J367" s="4">
        <v>80</v>
      </c>
      <c r="K367" s="4">
        <f>Table1[[#This Row],[PRICEEACH]]-Table1[[#This Row],[MSRP]]</f>
        <v>7.3100000000000023</v>
      </c>
      <c r="L367" t="s">
        <v>607</v>
      </c>
      <c r="M367" t="s">
        <v>243</v>
      </c>
      <c r="N367">
        <v>4155551450</v>
      </c>
      <c r="O367" t="s">
        <v>244</v>
      </c>
      <c r="P367" t="s">
        <v>245</v>
      </c>
      <c r="Q367">
        <v>97562</v>
      </c>
      <c r="R367" t="s">
        <v>25</v>
      </c>
      <c r="S367" t="s">
        <v>246</v>
      </c>
      <c r="T367" t="s">
        <v>247</v>
      </c>
      <c r="U367" t="s">
        <v>28</v>
      </c>
    </row>
    <row r="368" spans="1:21" x14ac:dyDescent="0.3">
      <c r="A368">
        <v>10133</v>
      </c>
      <c r="B368" s="5">
        <v>23</v>
      </c>
      <c r="C368" s="4">
        <v>114.87</v>
      </c>
      <c r="D368">
        <v>1</v>
      </c>
      <c r="E368" s="9">
        <v>2642.01</v>
      </c>
      <c r="F368" s="1">
        <v>44678</v>
      </c>
      <c r="G368" s="5">
        <f ca="1">DATEDIF(F368, TODAY(), "D")</f>
        <v>711</v>
      </c>
      <c r="H368" t="s">
        <v>19</v>
      </c>
      <c r="I368" t="s">
        <v>20</v>
      </c>
      <c r="J368" s="4">
        <v>99</v>
      </c>
      <c r="K368" s="4">
        <f>Table1[[#This Row],[PRICEEACH]]-Table1[[#This Row],[MSRP]]</f>
        <v>15.870000000000005</v>
      </c>
      <c r="L368" t="s">
        <v>609</v>
      </c>
      <c r="M368" t="s">
        <v>148</v>
      </c>
      <c r="N368" t="s">
        <v>149</v>
      </c>
      <c r="O368" t="s">
        <v>150</v>
      </c>
      <c r="P368" t="s">
        <v>151</v>
      </c>
      <c r="Q368">
        <v>28034</v>
      </c>
      <c r="R368" t="s">
        <v>152</v>
      </c>
      <c r="S368" t="s">
        <v>153</v>
      </c>
      <c r="T368" t="s">
        <v>154</v>
      </c>
      <c r="U368" t="s">
        <v>28</v>
      </c>
    </row>
    <row r="369" spans="1:21" x14ac:dyDescent="0.3">
      <c r="A369">
        <v>10124</v>
      </c>
      <c r="B369" s="5">
        <v>23</v>
      </c>
      <c r="C369" s="4">
        <v>57.73</v>
      </c>
      <c r="D369">
        <v>8</v>
      </c>
      <c r="E369" s="9">
        <v>1327.79</v>
      </c>
      <c r="F369" s="1">
        <v>44641</v>
      </c>
      <c r="G369" s="5">
        <f ca="1">DATEDIF(F369, TODAY(), "D")</f>
        <v>748</v>
      </c>
      <c r="H369" t="s">
        <v>19</v>
      </c>
      <c r="I369" t="s">
        <v>155</v>
      </c>
      <c r="J369" s="4">
        <v>71</v>
      </c>
      <c r="K369" s="4">
        <f>Table1[[#This Row],[PRICEEACH]]-Table1[[#This Row],[MSRP]]</f>
        <v>-13.270000000000003</v>
      </c>
      <c r="L369" t="s">
        <v>578</v>
      </c>
      <c r="M369" t="s">
        <v>499</v>
      </c>
      <c r="N369">
        <v>7025551838</v>
      </c>
      <c r="O369" t="s">
        <v>500</v>
      </c>
      <c r="P369" t="s">
        <v>501</v>
      </c>
      <c r="Q369">
        <v>83030</v>
      </c>
      <c r="R369" t="s">
        <v>25</v>
      </c>
      <c r="S369" t="s">
        <v>91</v>
      </c>
      <c r="T369" t="s">
        <v>363</v>
      </c>
      <c r="U369" t="s">
        <v>28</v>
      </c>
    </row>
    <row r="370" spans="1:21" x14ac:dyDescent="0.3">
      <c r="A370">
        <v>10117</v>
      </c>
      <c r="B370" s="5">
        <v>23</v>
      </c>
      <c r="C370" s="4">
        <v>97.42</v>
      </c>
      <c r="D370">
        <v>4</v>
      </c>
      <c r="E370" s="9">
        <v>2240.66</v>
      </c>
      <c r="F370" s="1">
        <v>44608</v>
      </c>
      <c r="G370" s="5">
        <f ca="1">DATEDIF(F370, TODAY(), "D")</f>
        <v>781</v>
      </c>
      <c r="H370" t="s">
        <v>19</v>
      </c>
      <c r="I370" t="s">
        <v>509</v>
      </c>
      <c r="J370" s="4">
        <v>87</v>
      </c>
      <c r="K370" s="4">
        <f>Table1[[#This Row],[PRICEEACH]]-Table1[[#This Row],[MSRP]]</f>
        <v>10.420000000000002</v>
      </c>
      <c r="L370" t="s">
        <v>574</v>
      </c>
      <c r="M370" t="s">
        <v>170</v>
      </c>
      <c r="N370" t="s">
        <v>171</v>
      </c>
      <c r="O370" t="s">
        <v>172</v>
      </c>
      <c r="P370" t="s">
        <v>173</v>
      </c>
      <c r="Q370">
        <v>79903</v>
      </c>
      <c r="R370" t="s">
        <v>173</v>
      </c>
      <c r="S370" t="s">
        <v>174</v>
      </c>
      <c r="T370" t="s">
        <v>175</v>
      </c>
      <c r="U370" t="s">
        <v>28</v>
      </c>
    </row>
    <row r="371" spans="1:21" x14ac:dyDescent="0.3">
      <c r="A371">
        <v>10113</v>
      </c>
      <c r="B371" s="5">
        <v>23</v>
      </c>
      <c r="C371" s="4">
        <v>68.52</v>
      </c>
      <c r="D371">
        <v>1</v>
      </c>
      <c r="E371" s="9">
        <v>1575.96</v>
      </c>
      <c r="F371" s="1">
        <v>44587</v>
      </c>
      <c r="G371" s="5">
        <f ca="1">DATEDIF(F371, TODAY(), "D")</f>
        <v>802</v>
      </c>
      <c r="H371" t="s">
        <v>19</v>
      </c>
      <c r="I371" t="s">
        <v>465</v>
      </c>
      <c r="J371" s="4">
        <v>64</v>
      </c>
      <c r="K371" s="4">
        <f>Table1[[#This Row],[PRICEEACH]]-Table1[[#This Row],[MSRP]]</f>
        <v>4.519999999999996</v>
      </c>
      <c r="L371" t="s">
        <v>613</v>
      </c>
      <c r="M371" t="s">
        <v>243</v>
      </c>
      <c r="N371">
        <v>4155551450</v>
      </c>
      <c r="O371" t="s">
        <v>244</v>
      </c>
      <c r="P371" t="s">
        <v>245</v>
      </c>
      <c r="Q371">
        <v>97562</v>
      </c>
      <c r="R371" t="s">
        <v>25</v>
      </c>
      <c r="S371" t="s">
        <v>246</v>
      </c>
      <c r="T371" t="s">
        <v>247</v>
      </c>
      <c r="U371" t="s">
        <v>28</v>
      </c>
    </row>
    <row r="372" spans="1:21" x14ac:dyDescent="0.3">
      <c r="A372">
        <v>10112</v>
      </c>
      <c r="B372" s="5">
        <v>23</v>
      </c>
      <c r="C372" s="4">
        <v>110.43</v>
      </c>
      <c r="D372">
        <v>2</v>
      </c>
      <c r="E372" s="9">
        <v>2539.89</v>
      </c>
      <c r="F372" s="1">
        <v>44585</v>
      </c>
      <c r="G372" s="5">
        <f ca="1">DATEDIF(F372, TODAY(), "D")</f>
        <v>804</v>
      </c>
      <c r="H372" t="s">
        <v>19</v>
      </c>
      <c r="I372" t="s">
        <v>509</v>
      </c>
      <c r="J372" s="4">
        <v>101</v>
      </c>
      <c r="K372" s="4">
        <f>Table1[[#This Row],[PRICEEACH]]-Table1[[#This Row],[MSRP]]</f>
        <v>9.4300000000000068</v>
      </c>
      <c r="L372" t="s">
        <v>555</v>
      </c>
      <c r="M372" t="s">
        <v>157</v>
      </c>
      <c r="N372" t="s">
        <v>158</v>
      </c>
      <c r="O372" t="s">
        <v>159</v>
      </c>
      <c r="P372" t="s">
        <v>160</v>
      </c>
      <c r="Q372" t="s">
        <v>161</v>
      </c>
      <c r="R372" t="s">
        <v>162</v>
      </c>
      <c r="S372" t="s">
        <v>163</v>
      </c>
      <c r="T372" t="s">
        <v>164</v>
      </c>
      <c r="U372" t="s">
        <v>28</v>
      </c>
    </row>
    <row r="373" spans="1:21" x14ac:dyDescent="0.3">
      <c r="A373">
        <v>10104</v>
      </c>
      <c r="B373" s="5">
        <v>23</v>
      </c>
      <c r="C373" s="4">
        <v>198.13</v>
      </c>
      <c r="D373">
        <v>13</v>
      </c>
      <c r="E373" s="9">
        <v>4556.99</v>
      </c>
      <c r="F373" s="1">
        <v>44531</v>
      </c>
      <c r="G373" s="5">
        <f ca="1">DATEDIF(F373, TODAY(), "D")</f>
        <v>858</v>
      </c>
      <c r="H373" t="s">
        <v>19</v>
      </c>
      <c r="I373" t="s">
        <v>155</v>
      </c>
      <c r="J373" s="4">
        <v>169</v>
      </c>
      <c r="K373" s="4">
        <f>Table1[[#This Row],[PRICEEACH]]-Table1[[#This Row],[MSRP]]</f>
        <v>29.129999999999995</v>
      </c>
      <c r="L373" t="s">
        <v>563</v>
      </c>
      <c r="M373" t="s">
        <v>148</v>
      </c>
      <c r="N373" t="s">
        <v>149</v>
      </c>
      <c r="O373" t="s">
        <v>150</v>
      </c>
      <c r="P373" t="s">
        <v>151</v>
      </c>
      <c r="Q373">
        <v>28034</v>
      </c>
      <c r="R373" t="s">
        <v>152</v>
      </c>
      <c r="S373" t="s">
        <v>153</v>
      </c>
      <c r="T373" t="s">
        <v>154</v>
      </c>
      <c r="U373" t="s">
        <v>42</v>
      </c>
    </row>
    <row r="374" spans="1:21" x14ac:dyDescent="0.3">
      <c r="A374">
        <v>10416</v>
      </c>
      <c r="B374" s="5">
        <v>24</v>
      </c>
      <c r="C374" s="4">
        <v>181.34</v>
      </c>
      <c r="D374">
        <v>14</v>
      </c>
      <c r="E374" s="9">
        <v>4352.16</v>
      </c>
      <c r="F374" s="8">
        <v>45361</v>
      </c>
      <c r="G374" s="5">
        <f ca="1">DATEDIF(F374, TODAY(), "D")</f>
        <v>28</v>
      </c>
      <c r="H374" t="s">
        <v>19</v>
      </c>
      <c r="I374" t="s">
        <v>525</v>
      </c>
      <c r="J374" s="4">
        <v>157</v>
      </c>
      <c r="K374" s="4">
        <f>Table1[[#This Row],[PRICEEACH]]-Table1[[#This Row],[MSRP]]</f>
        <v>24.340000000000003</v>
      </c>
      <c r="L374" t="s">
        <v>526</v>
      </c>
      <c r="M374" t="s">
        <v>414</v>
      </c>
      <c r="N374" t="s">
        <v>415</v>
      </c>
      <c r="O374" t="s">
        <v>416</v>
      </c>
      <c r="P374" t="s">
        <v>417</v>
      </c>
      <c r="Q374">
        <v>42100</v>
      </c>
      <c r="R374" t="s">
        <v>229</v>
      </c>
      <c r="S374" t="s">
        <v>418</v>
      </c>
      <c r="T374" t="s">
        <v>419</v>
      </c>
      <c r="U374" t="s">
        <v>42</v>
      </c>
    </row>
    <row r="375" spans="1:21" x14ac:dyDescent="0.3">
      <c r="A375">
        <v>10413</v>
      </c>
      <c r="B375" s="5">
        <v>24</v>
      </c>
      <c r="C375" s="4">
        <v>49.71</v>
      </c>
      <c r="D375">
        <v>6</v>
      </c>
      <c r="E375" s="9">
        <v>1193.04</v>
      </c>
      <c r="F375" s="8">
        <v>45356</v>
      </c>
      <c r="G375" s="5">
        <f ca="1">DATEDIF(F375, TODAY(), "D")</f>
        <v>33</v>
      </c>
      <c r="H375" t="s">
        <v>19</v>
      </c>
      <c r="I375" t="s">
        <v>564</v>
      </c>
      <c r="J375" s="4">
        <v>62</v>
      </c>
      <c r="K375" s="4">
        <f>Table1[[#This Row],[PRICEEACH]]-Table1[[#This Row],[MSRP]]</f>
        <v>-12.29</v>
      </c>
      <c r="L375" t="s">
        <v>612</v>
      </c>
      <c r="M375" t="s">
        <v>88</v>
      </c>
      <c r="N375">
        <v>2035552570</v>
      </c>
      <c r="O375" t="s">
        <v>89</v>
      </c>
      <c r="P375" t="s">
        <v>90</v>
      </c>
      <c r="Q375">
        <v>97562</v>
      </c>
      <c r="R375" t="s">
        <v>25</v>
      </c>
      <c r="S375" t="s">
        <v>91</v>
      </c>
      <c r="T375" t="s">
        <v>47</v>
      </c>
      <c r="U375" t="s">
        <v>28</v>
      </c>
    </row>
    <row r="376" spans="1:21" x14ac:dyDescent="0.3">
      <c r="A376">
        <v>10107</v>
      </c>
      <c r="B376" s="5">
        <v>24</v>
      </c>
      <c r="C376" s="4">
        <v>101.44</v>
      </c>
      <c r="D376">
        <v>7</v>
      </c>
      <c r="E376" s="9">
        <v>2434.56</v>
      </c>
      <c r="F376" s="8">
        <v>45330</v>
      </c>
      <c r="G376" s="5">
        <f ca="1">DATEDIF(F376, TODAY(), "D")</f>
        <v>59</v>
      </c>
      <c r="H376" t="s">
        <v>19</v>
      </c>
      <c r="I376" t="s">
        <v>20</v>
      </c>
      <c r="J376" s="4">
        <v>95</v>
      </c>
      <c r="K376" s="4">
        <f>Table1[[#This Row],[PRICEEACH]]-Table1[[#This Row],[MSRP]]</f>
        <v>6.4399999999999977</v>
      </c>
      <c r="L376" t="s">
        <v>21</v>
      </c>
      <c r="M376" t="s">
        <v>139</v>
      </c>
      <c r="N376" t="s">
        <v>140</v>
      </c>
      <c r="O376" t="s">
        <v>141</v>
      </c>
      <c r="P376" t="s">
        <v>142</v>
      </c>
      <c r="Q376" t="s">
        <v>143</v>
      </c>
      <c r="R376" t="s">
        <v>144</v>
      </c>
      <c r="S376" t="s">
        <v>145</v>
      </c>
      <c r="T376" t="s">
        <v>146</v>
      </c>
      <c r="U376" t="s">
        <v>28</v>
      </c>
    </row>
    <row r="377" spans="1:21" x14ac:dyDescent="0.3">
      <c r="A377">
        <v>10400</v>
      </c>
      <c r="B377" s="5">
        <v>24</v>
      </c>
      <c r="C377" s="4">
        <v>61.66</v>
      </c>
      <c r="D377">
        <v>2</v>
      </c>
      <c r="E377" s="9">
        <v>1479.84</v>
      </c>
      <c r="F377" s="8">
        <v>45323</v>
      </c>
      <c r="G377" s="5">
        <f ca="1">DATEDIF(F377, TODAY(), "D")</f>
        <v>66</v>
      </c>
      <c r="H377" t="s">
        <v>19</v>
      </c>
      <c r="I377" t="s">
        <v>525</v>
      </c>
      <c r="J377" s="4">
        <v>68</v>
      </c>
      <c r="K377" s="4">
        <f>Table1[[#This Row],[PRICEEACH]]-Table1[[#This Row],[MSRP]]</f>
        <v>-6.3400000000000034</v>
      </c>
      <c r="L377" t="s">
        <v>592</v>
      </c>
      <c r="M377" t="s">
        <v>360</v>
      </c>
      <c r="N377">
        <v>4085553659</v>
      </c>
      <c r="O377" t="s">
        <v>361</v>
      </c>
      <c r="P377" t="s">
        <v>362</v>
      </c>
      <c r="Q377">
        <v>94217</v>
      </c>
      <c r="R377" t="s">
        <v>25</v>
      </c>
      <c r="S377" t="s">
        <v>81</v>
      </c>
      <c r="T377" t="s">
        <v>363</v>
      </c>
      <c r="U377" t="s">
        <v>28</v>
      </c>
    </row>
    <row r="378" spans="1:21" x14ac:dyDescent="0.3">
      <c r="A378">
        <v>10396</v>
      </c>
      <c r="B378" s="5">
        <v>24</v>
      </c>
      <c r="C378" s="4">
        <v>89.75</v>
      </c>
      <c r="D378">
        <v>4</v>
      </c>
      <c r="E378" s="9">
        <v>2154</v>
      </c>
      <c r="F378" s="8">
        <v>45314</v>
      </c>
      <c r="G378" s="5">
        <f ca="1">DATEDIF(F378, TODAY(), "D")</f>
        <v>75</v>
      </c>
      <c r="H378" t="s">
        <v>19</v>
      </c>
      <c r="I378" t="s">
        <v>564</v>
      </c>
      <c r="J378" s="4">
        <v>100</v>
      </c>
      <c r="K378" s="4">
        <f>Table1[[#This Row],[PRICEEACH]]-Table1[[#This Row],[MSRP]]</f>
        <v>-10.25</v>
      </c>
      <c r="L378" t="s">
        <v>565</v>
      </c>
      <c r="M378" t="s">
        <v>243</v>
      </c>
      <c r="N378">
        <v>4155551450</v>
      </c>
      <c r="O378" t="s">
        <v>244</v>
      </c>
      <c r="P378" t="s">
        <v>245</v>
      </c>
      <c r="Q378">
        <v>97562</v>
      </c>
      <c r="R378" t="s">
        <v>25</v>
      </c>
      <c r="S378" t="s">
        <v>246</v>
      </c>
      <c r="T378" t="s">
        <v>247</v>
      </c>
      <c r="U378" t="s">
        <v>28</v>
      </c>
    </row>
    <row r="379" spans="1:21" x14ac:dyDescent="0.3">
      <c r="A379">
        <v>10107</v>
      </c>
      <c r="B379" s="5">
        <v>24</v>
      </c>
      <c r="C379" s="4">
        <v>100.69</v>
      </c>
      <c r="D379">
        <v>4</v>
      </c>
      <c r="E379" s="9">
        <v>2416.56</v>
      </c>
      <c r="F379" s="8">
        <v>45300</v>
      </c>
      <c r="G379" s="5">
        <f ca="1">DATEDIF(F379, TODAY(), "D")</f>
        <v>89</v>
      </c>
      <c r="H379" t="s">
        <v>19</v>
      </c>
      <c r="I379" t="s">
        <v>155</v>
      </c>
      <c r="J379" s="4">
        <v>214</v>
      </c>
      <c r="K379" s="4">
        <f>Table1[[#This Row],[PRICEEACH]]-Table1[[#This Row],[MSRP]]</f>
        <v>-113.31</v>
      </c>
      <c r="L379" t="s">
        <v>156</v>
      </c>
      <c r="M379" t="s">
        <v>255</v>
      </c>
      <c r="N379" t="s">
        <v>256</v>
      </c>
      <c r="O379" t="s">
        <v>257</v>
      </c>
      <c r="P379" t="s">
        <v>258</v>
      </c>
      <c r="Q379">
        <v>2060</v>
      </c>
      <c r="R379" t="s">
        <v>76</v>
      </c>
      <c r="S379" t="s">
        <v>259</v>
      </c>
      <c r="T379" t="s">
        <v>260</v>
      </c>
      <c r="U379" t="s">
        <v>28</v>
      </c>
    </row>
    <row r="380" spans="1:21" x14ac:dyDescent="0.3">
      <c r="A380">
        <v>10391</v>
      </c>
      <c r="B380" s="5">
        <v>24</v>
      </c>
      <c r="C380" s="4">
        <v>168.42</v>
      </c>
      <c r="D380">
        <v>1</v>
      </c>
      <c r="E380" s="9">
        <v>4042.08</v>
      </c>
      <c r="F380" s="8">
        <v>45300</v>
      </c>
      <c r="G380" s="5">
        <f ca="1">DATEDIF(F380, TODAY(), "D")</f>
        <v>89</v>
      </c>
      <c r="H380" t="s">
        <v>19</v>
      </c>
      <c r="I380" t="s">
        <v>509</v>
      </c>
      <c r="J380" s="4">
        <v>44</v>
      </c>
      <c r="K380" s="4">
        <f>Table1[[#This Row],[PRICEEACH]]-Table1[[#This Row],[MSRP]]</f>
        <v>124.41999999999999</v>
      </c>
      <c r="L380" t="s">
        <v>587</v>
      </c>
      <c r="M380" t="s">
        <v>255</v>
      </c>
      <c r="N380" t="s">
        <v>256</v>
      </c>
      <c r="O380" t="s">
        <v>257</v>
      </c>
      <c r="P380" t="s">
        <v>258</v>
      </c>
      <c r="Q380">
        <v>2060</v>
      </c>
      <c r="R380" t="s">
        <v>76</v>
      </c>
      <c r="S380" t="s">
        <v>259</v>
      </c>
      <c r="T380" t="s">
        <v>260</v>
      </c>
      <c r="U380" t="s">
        <v>42</v>
      </c>
    </row>
    <row r="381" spans="1:21" x14ac:dyDescent="0.3">
      <c r="A381">
        <v>10383</v>
      </c>
      <c r="B381" s="5">
        <v>24</v>
      </c>
      <c r="C381" s="4">
        <v>61.52</v>
      </c>
      <c r="D381">
        <v>9</v>
      </c>
      <c r="E381" s="9">
        <v>1476.48</v>
      </c>
      <c r="F381" s="8">
        <v>45282</v>
      </c>
      <c r="G381" s="5">
        <f ca="1">DATEDIF(F381, TODAY(), "D")</f>
        <v>107</v>
      </c>
      <c r="H381" t="s">
        <v>19</v>
      </c>
      <c r="I381" t="s">
        <v>509</v>
      </c>
      <c r="J381" s="4">
        <v>136</v>
      </c>
      <c r="K381" s="4">
        <f>Table1[[#This Row],[PRICEEACH]]-Table1[[#This Row],[MSRP]]</f>
        <v>-74.47999999999999</v>
      </c>
      <c r="L381" t="s">
        <v>562</v>
      </c>
      <c r="M381" t="s">
        <v>148</v>
      </c>
      <c r="N381" t="s">
        <v>149</v>
      </c>
      <c r="O381" t="s">
        <v>150</v>
      </c>
      <c r="P381" t="s">
        <v>151</v>
      </c>
      <c r="Q381">
        <v>28034</v>
      </c>
      <c r="R381" t="s">
        <v>152</v>
      </c>
      <c r="S381" t="s">
        <v>153</v>
      </c>
      <c r="T381" t="s">
        <v>154</v>
      </c>
      <c r="U381" t="s">
        <v>28</v>
      </c>
    </row>
    <row r="382" spans="1:21" x14ac:dyDescent="0.3">
      <c r="A382">
        <v>10380</v>
      </c>
      <c r="B382" s="5">
        <v>24</v>
      </c>
      <c r="C382" s="4">
        <v>189</v>
      </c>
      <c r="D382">
        <v>2</v>
      </c>
      <c r="E382" s="9">
        <v>4536</v>
      </c>
      <c r="F382" s="8">
        <v>45276</v>
      </c>
      <c r="G382" s="5">
        <f ca="1">DATEDIF(F382, TODAY(), "D")</f>
        <v>113</v>
      </c>
      <c r="H382" t="s">
        <v>19</v>
      </c>
      <c r="I382" t="s">
        <v>155</v>
      </c>
      <c r="J382" s="4">
        <v>71</v>
      </c>
      <c r="K382" s="4">
        <f>Table1[[#This Row],[PRICEEACH]]-Table1[[#This Row],[MSRP]]</f>
        <v>118</v>
      </c>
      <c r="L382" t="s">
        <v>578</v>
      </c>
      <c r="M382" t="s">
        <v>148</v>
      </c>
      <c r="N382" t="s">
        <v>149</v>
      </c>
      <c r="O382" t="s">
        <v>150</v>
      </c>
      <c r="P382" t="s">
        <v>151</v>
      </c>
      <c r="Q382">
        <v>28034</v>
      </c>
      <c r="R382" t="s">
        <v>152</v>
      </c>
      <c r="S382" t="s">
        <v>153</v>
      </c>
      <c r="T382" t="s">
        <v>154</v>
      </c>
      <c r="U382" t="s">
        <v>42</v>
      </c>
    </row>
    <row r="383" spans="1:21" x14ac:dyDescent="0.3">
      <c r="A383">
        <v>10107</v>
      </c>
      <c r="B383" s="5">
        <v>24</v>
      </c>
      <c r="C383" s="4">
        <v>67.83</v>
      </c>
      <c r="D383">
        <v>5</v>
      </c>
      <c r="E383" s="9">
        <v>1627.92</v>
      </c>
      <c r="F383" s="8">
        <v>45269</v>
      </c>
      <c r="G383" s="5">
        <f ca="1">DATEDIF(F383, TODAY(), "D")</f>
        <v>120</v>
      </c>
      <c r="H383" t="s">
        <v>19</v>
      </c>
      <c r="I383" t="s">
        <v>155</v>
      </c>
      <c r="J383" s="4">
        <v>79</v>
      </c>
      <c r="K383" s="4">
        <f>Table1[[#This Row],[PRICEEACH]]-Table1[[#This Row],[MSRP]]</f>
        <v>-11.170000000000002</v>
      </c>
      <c r="L383" t="s">
        <v>478</v>
      </c>
      <c r="M383" t="s">
        <v>103</v>
      </c>
      <c r="N383" t="s">
        <v>104</v>
      </c>
      <c r="O383" t="s">
        <v>105</v>
      </c>
      <c r="P383" t="s">
        <v>106</v>
      </c>
      <c r="Q383">
        <v>21240</v>
      </c>
      <c r="R383" t="s">
        <v>107</v>
      </c>
      <c r="S383" t="s">
        <v>108</v>
      </c>
      <c r="T383" t="s">
        <v>109</v>
      </c>
      <c r="U383" t="s">
        <v>28</v>
      </c>
    </row>
    <row r="384" spans="1:21" x14ac:dyDescent="0.3">
      <c r="A384">
        <v>10372</v>
      </c>
      <c r="B384" s="5">
        <v>24</v>
      </c>
      <c r="C384" s="4">
        <v>58.58</v>
      </c>
      <c r="D384">
        <v>9</v>
      </c>
      <c r="E384" s="9">
        <v>1405.92</v>
      </c>
      <c r="F384" s="8">
        <v>45256</v>
      </c>
      <c r="G384" s="5">
        <f ca="1">DATEDIF(F384, TODAY(), "D")</f>
        <v>133</v>
      </c>
      <c r="H384" t="s">
        <v>19</v>
      </c>
      <c r="I384" t="s">
        <v>564</v>
      </c>
      <c r="J384" s="4">
        <v>58</v>
      </c>
      <c r="K384" s="4">
        <f>Table1[[#This Row],[PRICEEACH]]-Table1[[#This Row],[MSRP]]</f>
        <v>0.57999999999999829</v>
      </c>
      <c r="L384" t="s">
        <v>618</v>
      </c>
      <c r="M384" t="s">
        <v>217</v>
      </c>
      <c r="N384" t="s">
        <v>218</v>
      </c>
      <c r="O384" t="s">
        <v>219</v>
      </c>
      <c r="P384" t="s">
        <v>220</v>
      </c>
      <c r="Q384" t="s">
        <v>221</v>
      </c>
      <c r="R384" t="s">
        <v>222</v>
      </c>
      <c r="S384" t="s">
        <v>223</v>
      </c>
      <c r="T384" t="s">
        <v>224</v>
      </c>
      <c r="U384" t="s">
        <v>28</v>
      </c>
    </row>
    <row r="385" spans="1:21" x14ac:dyDescent="0.3">
      <c r="A385">
        <v>10363</v>
      </c>
      <c r="B385" s="5">
        <v>24</v>
      </c>
      <c r="C385" s="4">
        <v>172.61</v>
      </c>
      <c r="D385">
        <v>11</v>
      </c>
      <c r="E385" s="9">
        <v>4142.6400000000003</v>
      </c>
      <c r="F385" s="8">
        <v>45236</v>
      </c>
      <c r="G385" s="5">
        <f ca="1">DATEDIF(F385, TODAY(), "D")</f>
        <v>153</v>
      </c>
      <c r="H385" t="s">
        <v>19</v>
      </c>
      <c r="I385" t="s">
        <v>155</v>
      </c>
      <c r="J385" s="4">
        <v>146</v>
      </c>
      <c r="K385" s="4">
        <f>Table1[[#This Row],[PRICEEACH]]-Table1[[#This Row],[MSRP]]</f>
        <v>26.610000000000014</v>
      </c>
      <c r="L385" t="s">
        <v>568</v>
      </c>
      <c r="M385" t="s">
        <v>429</v>
      </c>
      <c r="N385" t="s">
        <v>430</v>
      </c>
      <c r="O385" t="s">
        <v>431</v>
      </c>
      <c r="P385" t="s">
        <v>432</v>
      </c>
      <c r="Q385" t="s">
        <v>433</v>
      </c>
      <c r="R385" t="s">
        <v>107</v>
      </c>
      <c r="S385" t="s">
        <v>434</v>
      </c>
      <c r="T385" t="s">
        <v>435</v>
      </c>
      <c r="U385" t="s">
        <v>42</v>
      </c>
    </row>
    <row r="386" spans="1:21" x14ac:dyDescent="0.3">
      <c r="A386">
        <v>10361</v>
      </c>
      <c r="B386" s="5">
        <v>24</v>
      </c>
      <c r="C386" s="4">
        <v>45.39</v>
      </c>
      <c r="D386">
        <v>14</v>
      </c>
      <c r="E386" s="9">
        <v>1089.3599999999999</v>
      </c>
      <c r="F386" s="1">
        <v>45216</v>
      </c>
      <c r="G386" s="5">
        <f ca="1">DATEDIF(F386, TODAY(), "D")</f>
        <v>173</v>
      </c>
      <c r="H386" t="s">
        <v>19</v>
      </c>
      <c r="I386" t="s">
        <v>557</v>
      </c>
      <c r="J386" s="4">
        <v>90</v>
      </c>
      <c r="K386" s="4">
        <f>Table1[[#This Row],[PRICEEACH]]-Table1[[#This Row],[MSRP]]</f>
        <v>-44.61</v>
      </c>
      <c r="L386" t="s">
        <v>623</v>
      </c>
      <c r="M386" t="s">
        <v>128</v>
      </c>
      <c r="N386" t="s">
        <v>129</v>
      </c>
      <c r="O386" t="s">
        <v>130</v>
      </c>
      <c r="P386" t="s">
        <v>131</v>
      </c>
      <c r="Q386">
        <v>2067</v>
      </c>
      <c r="R386" t="s">
        <v>76</v>
      </c>
      <c r="S386" t="s">
        <v>132</v>
      </c>
      <c r="T386" t="s">
        <v>133</v>
      </c>
      <c r="U386" t="s">
        <v>28</v>
      </c>
    </row>
    <row r="387" spans="1:21" x14ac:dyDescent="0.3">
      <c r="A387">
        <v>10346</v>
      </c>
      <c r="B387" s="5">
        <v>24</v>
      </c>
      <c r="C387" s="4">
        <v>87.24</v>
      </c>
      <c r="D387">
        <v>5</v>
      </c>
      <c r="E387" s="9">
        <v>2093.7600000000002</v>
      </c>
      <c r="F387" s="1">
        <v>45198</v>
      </c>
      <c r="G387" s="5">
        <f ca="1">DATEDIF(F387, TODAY(), "D")</f>
        <v>191</v>
      </c>
      <c r="H387" t="s">
        <v>19</v>
      </c>
      <c r="I387" t="s">
        <v>155</v>
      </c>
      <c r="J387" s="4">
        <v>117</v>
      </c>
      <c r="K387" s="4">
        <f>Table1[[#This Row],[PRICEEACH]]-Table1[[#This Row],[MSRP]]</f>
        <v>-29.760000000000005</v>
      </c>
      <c r="L387" t="s">
        <v>593</v>
      </c>
      <c r="M387" t="s">
        <v>499</v>
      </c>
      <c r="N387">
        <v>7025551838</v>
      </c>
      <c r="O387" t="s">
        <v>500</v>
      </c>
      <c r="P387" t="s">
        <v>501</v>
      </c>
      <c r="Q387">
        <v>83030</v>
      </c>
      <c r="R387" t="s">
        <v>25</v>
      </c>
      <c r="S387" t="s">
        <v>91</v>
      </c>
      <c r="T387" t="s">
        <v>363</v>
      </c>
      <c r="U387" t="s">
        <v>28</v>
      </c>
    </row>
    <row r="388" spans="1:21" x14ac:dyDescent="0.3">
      <c r="A388">
        <v>10346</v>
      </c>
      <c r="B388" s="5">
        <v>24</v>
      </c>
      <c r="C388" s="4">
        <v>138.58000000000001</v>
      </c>
      <c r="D388">
        <v>2</v>
      </c>
      <c r="E388" s="9">
        <v>3325.92</v>
      </c>
      <c r="F388" s="1">
        <v>45198</v>
      </c>
      <c r="G388" s="5">
        <f ca="1">DATEDIF(F388, TODAY(), "D")</f>
        <v>191</v>
      </c>
      <c r="H388" t="s">
        <v>19</v>
      </c>
      <c r="I388" t="s">
        <v>155</v>
      </c>
      <c r="J388" s="4">
        <v>85</v>
      </c>
      <c r="K388" s="4">
        <f>Table1[[#This Row],[PRICEEACH]]-Table1[[#This Row],[MSRP]]</f>
        <v>53.580000000000013</v>
      </c>
      <c r="L388" t="s">
        <v>596</v>
      </c>
      <c r="M388" t="s">
        <v>499</v>
      </c>
      <c r="N388">
        <v>7025551838</v>
      </c>
      <c r="O388" t="s">
        <v>500</v>
      </c>
      <c r="P388" t="s">
        <v>501</v>
      </c>
      <c r="Q388">
        <v>83030</v>
      </c>
      <c r="R388" t="s">
        <v>25</v>
      </c>
      <c r="S388" t="s">
        <v>91</v>
      </c>
      <c r="T388" t="s">
        <v>363</v>
      </c>
      <c r="U388" t="s">
        <v>42</v>
      </c>
    </row>
    <row r="389" spans="1:21" x14ac:dyDescent="0.3">
      <c r="A389">
        <v>10332</v>
      </c>
      <c r="B389" s="5">
        <v>24</v>
      </c>
      <c r="C389" s="4">
        <v>52.67</v>
      </c>
      <c r="D389">
        <v>1</v>
      </c>
      <c r="E389" s="9">
        <v>1264.08</v>
      </c>
      <c r="F389" s="1">
        <v>45186</v>
      </c>
      <c r="G389" s="5">
        <f ca="1">DATEDIF(F389, TODAY(), "D")</f>
        <v>203</v>
      </c>
      <c r="H389" t="s">
        <v>19</v>
      </c>
      <c r="I389" t="s">
        <v>509</v>
      </c>
      <c r="J389" s="4">
        <v>168</v>
      </c>
      <c r="K389" s="4">
        <f>Table1[[#This Row],[PRICEEACH]]-Table1[[#This Row],[MSRP]]</f>
        <v>-115.33</v>
      </c>
      <c r="L389" t="s">
        <v>553</v>
      </c>
      <c r="M389" t="s">
        <v>452</v>
      </c>
      <c r="N389" t="s">
        <v>453</v>
      </c>
      <c r="O389" t="s">
        <v>454</v>
      </c>
      <c r="P389" t="s">
        <v>455</v>
      </c>
      <c r="Q389" t="s">
        <v>456</v>
      </c>
      <c r="R389" t="s">
        <v>144</v>
      </c>
      <c r="S389" t="s">
        <v>457</v>
      </c>
      <c r="T389" t="s">
        <v>458</v>
      </c>
      <c r="U389" t="s">
        <v>28</v>
      </c>
    </row>
    <row r="390" spans="1:21" x14ac:dyDescent="0.3">
      <c r="A390">
        <v>10107</v>
      </c>
      <c r="B390" s="5">
        <v>24</v>
      </c>
      <c r="C390" s="4">
        <v>147.61000000000001</v>
      </c>
      <c r="D390">
        <v>6</v>
      </c>
      <c r="E390" s="9">
        <v>3542.64</v>
      </c>
      <c r="F390" s="1">
        <v>45184</v>
      </c>
      <c r="G390" s="5">
        <f ca="1">DATEDIF(F390, TODAY(), "D")</f>
        <v>205</v>
      </c>
      <c r="H390" t="s">
        <v>19</v>
      </c>
      <c r="I390" t="s">
        <v>20</v>
      </c>
      <c r="J390" s="4">
        <v>150</v>
      </c>
      <c r="K390" s="4">
        <f>Table1[[#This Row],[PRICEEACH]]-Table1[[#This Row],[MSRP]]</f>
        <v>-2.3899999999999864</v>
      </c>
      <c r="L390" t="s">
        <v>467</v>
      </c>
      <c r="M390" t="s">
        <v>22</v>
      </c>
      <c r="N390">
        <v>2125557818</v>
      </c>
      <c r="O390" t="s">
        <v>23</v>
      </c>
      <c r="P390" t="s">
        <v>24</v>
      </c>
      <c r="Q390">
        <v>10022</v>
      </c>
      <c r="R390" t="s">
        <v>25</v>
      </c>
      <c r="S390" t="s">
        <v>26</v>
      </c>
      <c r="T390" t="s">
        <v>27</v>
      </c>
      <c r="U390" t="s">
        <v>42</v>
      </c>
    </row>
    <row r="391" spans="1:21" x14ac:dyDescent="0.3">
      <c r="A391">
        <v>10328</v>
      </c>
      <c r="B391" s="5">
        <v>24</v>
      </c>
      <c r="C391" s="4">
        <v>81.17</v>
      </c>
      <c r="D391">
        <v>5</v>
      </c>
      <c r="E391" s="9">
        <v>1948.08</v>
      </c>
      <c r="F391" s="1">
        <v>45181</v>
      </c>
      <c r="G391" s="5">
        <f ca="1">DATEDIF(F391, TODAY(), "D")</f>
        <v>208</v>
      </c>
      <c r="H391" t="s">
        <v>19</v>
      </c>
      <c r="I391" t="s">
        <v>509</v>
      </c>
      <c r="J391" s="4">
        <v>68</v>
      </c>
      <c r="K391" s="4">
        <f>Table1[[#This Row],[PRICEEACH]]-Table1[[#This Row],[MSRP]]</f>
        <v>13.170000000000002</v>
      </c>
      <c r="L391" t="s">
        <v>614</v>
      </c>
      <c r="M391" t="s">
        <v>511</v>
      </c>
      <c r="N391" t="s">
        <v>512</v>
      </c>
      <c r="O391" t="s">
        <v>513</v>
      </c>
      <c r="P391" t="s">
        <v>514</v>
      </c>
      <c r="Q391">
        <v>24100</v>
      </c>
      <c r="R391" t="s">
        <v>229</v>
      </c>
      <c r="S391" t="s">
        <v>515</v>
      </c>
      <c r="T391" t="s">
        <v>516</v>
      </c>
      <c r="U391" t="s">
        <v>28</v>
      </c>
    </row>
    <row r="392" spans="1:21" x14ac:dyDescent="0.3">
      <c r="A392">
        <v>10107</v>
      </c>
      <c r="B392" s="5">
        <v>24</v>
      </c>
      <c r="C392" s="4">
        <v>107.65</v>
      </c>
      <c r="D392">
        <v>1</v>
      </c>
      <c r="E392" s="9">
        <v>2583.6</v>
      </c>
      <c r="F392" s="1">
        <v>45174</v>
      </c>
      <c r="G392" s="5">
        <f ca="1">DATEDIF(F392, TODAY(), "D")</f>
        <v>215</v>
      </c>
      <c r="H392" t="s">
        <v>19</v>
      </c>
      <c r="I392" t="s">
        <v>155</v>
      </c>
      <c r="J392" s="4">
        <v>173</v>
      </c>
      <c r="K392" s="4">
        <f>Table1[[#This Row],[PRICEEACH]]-Table1[[#This Row],[MSRP]]</f>
        <v>-65.349999999999994</v>
      </c>
      <c r="L392" t="s">
        <v>477</v>
      </c>
      <c r="M392" t="s">
        <v>110</v>
      </c>
      <c r="N392" t="s">
        <v>111</v>
      </c>
      <c r="O392" t="s">
        <v>112</v>
      </c>
      <c r="P392" t="s">
        <v>113</v>
      </c>
      <c r="Q392">
        <v>4110</v>
      </c>
      <c r="R392" t="s">
        <v>64</v>
      </c>
      <c r="S392" t="s">
        <v>114</v>
      </c>
      <c r="T392" t="s">
        <v>115</v>
      </c>
      <c r="U392" t="s">
        <v>28</v>
      </c>
    </row>
    <row r="393" spans="1:21" x14ac:dyDescent="0.3">
      <c r="A393">
        <v>10325</v>
      </c>
      <c r="B393" s="5">
        <v>24</v>
      </c>
      <c r="C393" s="4">
        <v>69.12</v>
      </c>
      <c r="D393">
        <v>9</v>
      </c>
      <c r="E393" s="9">
        <v>1658.88</v>
      </c>
      <c r="F393" s="1">
        <v>45174</v>
      </c>
      <c r="G393" s="5">
        <f ca="1">DATEDIF(F393, TODAY(), "D")</f>
        <v>215</v>
      </c>
      <c r="H393" t="s">
        <v>19</v>
      </c>
      <c r="I393" t="s">
        <v>509</v>
      </c>
      <c r="J393" s="4">
        <v>136</v>
      </c>
      <c r="K393" s="4">
        <f>Table1[[#This Row],[PRICEEACH]]-Table1[[#This Row],[MSRP]]</f>
        <v>-66.88</v>
      </c>
      <c r="L393" t="s">
        <v>562</v>
      </c>
      <c r="M393" t="s">
        <v>110</v>
      </c>
      <c r="N393" t="s">
        <v>111</v>
      </c>
      <c r="O393" t="s">
        <v>112</v>
      </c>
      <c r="P393" t="s">
        <v>113</v>
      </c>
      <c r="Q393">
        <v>4110</v>
      </c>
      <c r="R393" t="s">
        <v>64</v>
      </c>
      <c r="S393" t="s">
        <v>114</v>
      </c>
      <c r="T393" t="s">
        <v>115</v>
      </c>
      <c r="U393" t="s">
        <v>28</v>
      </c>
    </row>
    <row r="394" spans="1:21" x14ac:dyDescent="0.3">
      <c r="A394">
        <v>10107</v>
      </c>
      <c r="B394" s="5">
        <v>24</v>
      </c>
      <c r="C394" s="4">
        <v>124.37</v>
      </c>
      <c r="D394">
        <v>15</v>
      </c>
      <c r="E394" s="9">
        <v>2984.88</v>
      </c>
      <c r="F394" s="1">
        <v>45173</v>
      </c>
      <c r="G394" s="5">
        <f ca="1">DATEDIF(F394, TODAY(), "D")</f>
        <v>216</v>
      </c>
      <c r="H394" t="s">
        <v>19</v>
      </c>
      <c r="I394" t="s">
        <v>155</v>
      </c>
      <c r="J394" s="4">
        <v>115</v>
      </c>
      <c r="K394" s="4">
        <f>Table1[[#This Row],[PRICEEACH]]-Table1[[#This Row],[MSRP]]</f>
        <v>9.3700000000000045</v>
      </c>
      <c r="L394" t="s">
        <v>490</v>
      </c>
      <c r="M394" t="s">
        <v>134</v>
      </c>
      <c r="N394">
        <v>5085552555</v>
      </c>
      <c r="O394" t="s">
        <v>135</v>
      </c>
      <c r="P394" t="s">
        <v>136</v>
      </c>
      <c r="Q394">
        <v>50553</v>
      </c>
      <c r="R394" t="s">
        <v>25</v>
      </c>
      <c r="S394" t="s">
        <v>137</v>
      </c>
      <c r="T394" t="s">
        <v>138</v>
      </c>
      <c r="U394" t="s">
        <v>28</v>
      </c>
    </row>
    <row r="395" spans="1:21" x14ac:dyDescent="0.3">
      <c r="A395">
        <v>10316</v>
      </c>
      <c r="B395" s="5">
        <v>24</v>
      </c>
      <c r="C395" s="4">
        <v>59.16</v>
      </c>
      <c r="D395">
        <v>2</v>
      </c>
      <c r="E395" s="9">
        <v>1419.84</v>
      </c>
      <c r="F395" s="1">
        <v>45170</v>
      </c>
      <c r="G395" s="5">
        <f ca="1">DATEDIF(F395, TODAY(), "D")</f>
        <v>219</v>
      </c>
      <c r="H395" t="s">
        <v>19</v>
      </c>
      <c r="I395" t="s">
        <v>509</v>
      </c>
      <c r="J395" s="4">
        <v>68</v>
      </c>
      <c r="K395" s="4">
        <f>Table1[[#This Row],[PRICEEACH]]-Table1[[#This Row],[MSRP]]</f>
        <v>-8.8400000000000034</v>
      </c>
      <c r="L395" t="s">
        <v>614</v>
      </c>
      <c r="M395" t="s">
        <v>347</v>
      </c>
      <c r="N395" t="s">
        <v>348</v>
      </c>
      <c r="O395" t="s">
        <v>349</v>
      </c>
      <c r="P395" t="s">
        <v>350</v>
      </c>
      <c r="Q395" t="s">
        <v>351</v>
      </c>
      <c r="R395" t="s">
        <v>144</v>
      </c>
      <c r="S395" t="s">
        <v>352</v>
      </c>
      <c r="T395" t="s">
        <v>353</v>
      </c>
      <c r="U395" t="s">
        <v>28</v>
      </c>
    </row>
    <row r="396" spans="1:21" x14ac:dyDescent="0.3">
      <c r="A396">
        <v>10315</v>
      </c>
      <c r="B396" s="5">
        <v>24</v>
      </c>
      <c r="C396" s="4">
        <v>86.74</v>
      </c>
      <c r="D396">
        <v>1</v>
      </c>
      <c r="E396" s="9">
        <v>2081.7600000000002</v>
      </c>
      <c r="F396" s="1">
        <v>45167</v>
      </c>
      <c r="G396" s="5">
        <f ca="1">DATEDIF(F396, TODAY(), "D")</f>
        <v>222</v>
      </c>
      <c r="H396" t="s">
        <v>19</v>
      </c>
      <c r="I396" t="s">
        <v>509</v>
      </c>
      <c r="J396" s="4">
        <v>88</v>
      </c>
      <c r="K396" s="4">
        <f>Table1[[#This Row],[PRICEEACH]]-Table1[[#This Row],[MSRP]]</f>
        <v>-1.2600000000000051</v>
      </c>
      <c r="L396" t="s">
        <v>595</v>
      </c>
      <c r="M396" t="s">
        <v>92</v>
      </c>
      <c r="N396" t="s">
        <v>93</v>
      </c>
      <c r="O396" t="s">
        <v>94</v>
      </c>
      <c r="P396" t="s">
        <v>95</v>
      </c>
      <c r="Q396">
        <v>44000</v>
      </c>
      <c r="R396" t="s">
        <v>33</v>
      </c>
      <c r="S396" t="s">
        <v>96</v>
      </c>
      <c r="T396" t="s">
        <v>97</v>
      </c>
      <c r="U396" t="s">
        <v>28</v>
      </c>
    </row>
    <row r="397" spans="1:21" x14ac:dyDescent="0.3">
      <c r="A397">
        <v>10107</v>
      </c>
      <c r="B397" s="5">
        <v>24</v>
      </c>
      <c r="C397" s="4">
        <v>129.18</v>
      </c>
      <c r="D397">
        <v>8</v>
      </c>
      <c r="E397" s="9">
        <v>3100.32</v>
      </c>
      <c r="F397" s="1">
        <v>45154</v>
      </c>
      <c r="G397" s="5">
        <f ca="1">DATEDIF(F397, TODAY(), "D")</f>
        <v>235</v>
      </c>
      <c r="H397" t="s">
        <v>19</v>
      </c>
      <c r="I397" t="s">
        <v>155</v>
      </c>
      <c r="J397" s="4">
        <v>117</v>
      </c>
      <c r="K397" s="4">
        <f>Table1[[#This Row],[PRICEEACH]]-Table1[[#This Row],[MSRP]]</f>
        <v>12.180000000000007</v>
      </c>
      <c r="L397" t="s">
        <v>473</v>
      </c>
      <c r="M397" t="s">
        <v>401</v>
      </c>
      <c r="N397" t="s">
        <v>402</v>
      </c>
      <c r="O397" t="s">
        <v>403</v>
      </c>
      <c r="P397" t="s">
        <v>404</v>
      </c>
      <c r="Q397">
        <v>50739</v>
      </c>
      <c r="R397" t="s">
        <v>405</v>
      </c>
      <c r="S397" t="s">
        <v>406</v>
      </c>
      <c r="T397" t="s">
        <v>407</v>
      </c>
      <c r="U397" t="s">
        <v>42</v>
      </c>
    </row>
    <row r="398" spans="1:21" x14ac:dyDescent="0.3">
      <c r="A398">
        <v>10310</v>
      </c>
      <c r="B398" s="5">
        <v>24</v>
      </c>
      <c r="C398" s="4">
        <v>143.66999999999999</v>
      </c>
      <c r="D398">
        <v>1</v>
      </c>
      <c r="E398" s="9">
        <v>3448.08</v>
      </c>
      <c r="F398" s="1">
        <v>45154</v>
      </c>
      <c r="G398" s="5">
        <f ca="1">DATEDIF(F398, TODAY(), "D")</f>
        <v>235</v>
      </c>
      <c r="H398" t="s">
        <v>19</v>
      </c>
      <c r="I398" t="s">
        <v>155</v>
      </c>
      <c r="J398" s="4">
        <v>142</v>
      </c>
      <c r="K398" s="4">
        <f>Table1[[#This Row],[PRICEEACH]]-Table1[[#This Row],[MSRP]]</f>
        <v>1.6699999999999875</v>
      </c>
      <c r="L398" t="s">
        <v>545</v>
      </c>
      <c r="M398" t="s">
        <v>401</v>
      </c>
      <c r="N398" t="s">
        <v>402</v>
      </c>
      <c r="O398" t="s">
        <v>403</v>
      </c>
      <c r="P398" t="s">
        <v>404</v>
      </c>
      <c r="Q398">
        <v>50739</v>
      </c>
      <c r="R398" t="s">
        <v>405</v>
      </c>
      <c r="S398" t="s">
        <v>406</v>
      </c>
      <c r="T398" t="s">
        <v>407</v>
      </c>
      <c r="U398" t="s">
        <v>42</v>
      </c>
    </row>
    <row r="399" spans="1:21" x14ac:dyDescent="0.3">
      <c r="A399">
        <v>10309</v>
      </c>
      <c r="B399" s="5">
        <v>24</v>
      </c>
      <c r="C399" s="4">
        <v>56.1</v>
      </c>
      <c r="D399">
        <v>2</v>
      </c>
      <c r="E399" s="9">
        <v>1346.4</v>
      </c>
      <c r="F399" s="1">
        <v>45153</v>
      </c>
      <c r="G399" s="5">
        <f ca="1">DATEDIF(F399, TODAY(), "D")</f>
        <v>236</v>
      </c>
      <c r="H399" t="s">
        <v>19</v>
      </c>
      <c r="I399" t="s">
        <v>20</v>
      </c>
      <c r="J399" s="4">
        <v>69</v>
      </c>
      <c r="K399" s="4">
        <f>Table1[[#This Row],[PRICEEACH]]-Table1[[#This Row],[MSRP]]</f>
        <v>-12.899999999999999</v>
      </c>
      <c r="L399" t="s">
        <v>589</v>
      </c>
      <c r="M399" t="s">
        <v>110</v>
      </c>
      <c r="N399" t="s">
        <v>111</v>
      </c>
      <c r="O399" t="s">
        <v>112</v>
      </c>
      <c r="P399" t="s">
        <v>113</v>
      </c>
      <c r="Q399">
        <v>4110</v>
      </c>
      <c r="R399" t="s">
        <v>64</v>
      </c>
      <c r="S399" t="s">
        <v>114</v>
      </c>
      <c r="T399" t="s">
        <v>115</v>
      </c>
      <c r="U399" t="s">
        <v>28</v>
      </c>
    </row>
    <row r="400" spans="1:21" x14ac:dyDescent="0.3">
      <c r="A400">
        <v>10308</v>
      </c>
      <c r="B400" s="5">
        <v>24</v>
      </c>
      <c r="C400" s="4">
        <v>79.91</v>
      </c>
      <c r="D400">
        <v>5</v>
      </c>
      <c r="E400" s="9">
        <v>1917.84</v>
      </c>
      <c r="F400" s="1">
        <v>45153</v>
      </c>
      <c r="G400" s="5">
        <f ca="1">DATEDIF(F400, TODAY(), "D")</f>
        <v>236</v>
      </c>
      <c r="H400" t="s">
        <v>19</v>
      </c>
      <c r="I400" t="s">
        <v>20</v>
      </c>
      <c r="J400" s="4">
        <v>99</v>
      </c>
      <c r="K400" s="4">
        <f>Table1[[#This Row],[PRICEEACH]]-Table1[[#This Row],[MSRP]]</f>
        <v>-19.090000000000003</v>
      </c>
      <c r="L400" t="s">
        <v>609</v>
      </c>
      <c r="M400" t="s">
        <v>285</v>
      </c>
      <c r="N400">
        <v>9145554562</v>
      </c>
      <c r="O400" t="s">
        <v>286</v>
      </c>
      <c r="P400" t="s">
        <v>287</v>
      </c>
      <c r="Q400">
        <v>24067</v>
      </c>
      <c r="R400" t="s">
        <v>25</v>
      </c>
      <c r="S400" t="s">
        <v>81</v>
      </c>
      <c r="T400" t="s">
        <v>208</v>
      </c>
      <c r="U400" t="s">
        <v>28</v>
      </c>
    </row>
    <row r="401" spans="1:21" x14ac:dyDescent="0.3">
      <c r="A401">
        <v>10305</v>
      </c>
      <c r="B401" s="5">
        <v>24</v>
      </c>
      <c r="C401" s="4">
        <v>132.9</v>
      </c>
      <c r="D401">
        <v>10</v>
      </c>
      <c r="E401" s="9">
        <v>3189.6</v>
      </c>
      <c r="F401" s="1">
        <v>45151</v>
      </c>
      <c r="G401" s="5">
        <f ca="1">DATEDIF(F401, TODAY(), "D")</f>
        <v>238</v>
      </c>
      <c r="H401" t="s">
        <v>19</v>
      </c>
      <c r="I401" t="s">
        <v>465</v>
      </c>
      <c r="J401" s="4">
        <v>127</v>
      </c>
      <c r="K401" s="4">
        <f>Table1[[#This Row],[PRICEEACH]]-Table1[[#This Row],[MSRP]]</f>
        <v>5.9000000000000057</v>
      </c>
      <c r="L401" t="s">
        <v>588</v>
      </c>
      <c r="M401" t="s">
        <v>98</v>
      </c>
      <c r="N401">
        <v>6175558555</v>
      </c>
      <c r="O401" t="s">
        <v>99</v>
      </c>
      <c r="P401" t="s">
        <v>100</v>
      </c>
      <c r="Q401">
        <v>51247</v>
      </c>
      <c r="R401" t="s">
        <v>25</v>
      </c>
      <c r="S401" t="s">
        <v>101</v>
      </c>
      <c r="T401" t="s">
        <v>102</v>
      </c>
      <c r="U401" t="s">
        <v>42</v>
      </c>
    </row>
    <row r="402" spans="1:21" x14ac:dyDescent="0.3">
      <c r="A402">
        <v>10304</v>
      </c>
      <c r="B402" s="5">
        <v>24</v>
      </c>
      <c r="C402" s="4">
        <v>101.7</v>
      </c>
      <c r="D402">
        <v>17</v>
      </c>
      <c r="E402" s="9">
        <v>2440.8000000000002</v>
      </c>
      <c r="F402" s="1">
        <v>45149</v>
      </c>
      <c r="G402" s="5">
        <f ca="1">DATEDIF(F402, TODAY(), "D")</f>
        <v>240</v>
      </c>
      <c r="H402" t="s">
        <v>19</v>
      </c>
      <c r="I402" t="s">
        <v>509</v>
      </c>
      <c r="J402" s="4">
        <v>127</v>
      </c>
      <c r="K402" s="4">
        <f>Table1[[#This Row],[PRICEEACH]]-Table1[[#This Row],[MSRP]]</f>
        <v>-25.299999999999997</v>
      </c>
      <c r="L402" t="s">
        <v>549</v>
      </c>
      <c r="M402" t="s">
        <v>238</v>
      </c>
      <c r="N402" t="s">
        <v>239</v>
      </c>
      <c r="O402" t="s">
        <v>240</v>
      </c>
      <c r="P402" t="s">
        <v>241</v>
      </c>
      <c r="Q402">
        <v>78000</v>
      </c>
      <c r="R402" t="s">
        <v>33</v>
      </c>
      <c r="S402" t="s">
        <v>242</v>
      </c>
      <c r="T402" t="s">
        <v>41</v>
      </c>
      <c r="U402" t="s">
        <v>28</v>
      </c>
    </row>
    <row r="403" spans="1:21" x14ac:dyDescent="0.3">
      <c r="A403">
        <v>10304</v>
      </c>
      <c r="B403" s="5">
        <v>24</v>
      </c>
      <c r="C403" s="4">
        <v>64.959999999999994</v>
      </c>
      <c r="D403">
        <v>9</v>
      </c>
      <c r="E403" s="9">
        <v>1559.04</v>
      </c>
      <c r="F403" s="1">
        <v>45149</v>
      </c>
      <c r="G403" s="5">
        <f ca="1">DATEDIF(F403, TODAY(), "D")</f>
        <v>240</v>
      </c>
      <c r="H403" t="s">
        <v>19</v>
      </c>
      <c r="I403" t="s">
        <v>509</v>
      </c>
      <c r="J403" s="4">
        <v>62</v>
      </c>
      <c r="K403" s="4">
        <f>Table1[[#This Row],[PRICEEACH]]-Table1[[#This Row],[MSRP]]</f>
        <v>2.9599999999999937</v>
      </c>
      <c r="L403" t="s">
        <v>556</v>
      </c>
      <c r="M403" t="s">
        <v>238</v>
      </c>
      <c r="N403" t="s">
        <v>239</v>
      </c>
      <c r="O403" t="s">
        <v>240</v>
      </c>
      <c r="P403" t="s">
        <v>241</v>
      </c>
      <c r="Q403">
        <v>78000</v>
      </c>
      <c r="R403" t="s">
        <v>33</v>
      </c>
      <c r="S403" t="s">
        <v>242</v>
      </c>
      <c r="T403" t="s">
        <v>41</v>
      </c>
      <c r="U403" t="s">
        <v>28</v>
      </c>
    </row>
    <row r="404" spans="1:21" x14ac:dyDescent="0.3">
      <c r="A404">
        <v>10303</v>
      </c>
      <c r="B404" s="5">
        <v>24</v>
      </c>
      <c r="C404" s="4">
        <v>40.21</v>
      </c>
      <c r="D404">
        <v>1</v>
      </c>
      <c r="E404" s="9">
        <v>965.04</v>
      </c>
      <c r="F404" s="1">
        <v>45144</v>
      </c>
      <c r="G404" s="5">
        <f ca="1">DATEDIF(F404, TODAY(), "D")</f>
        <v>245</v>
      </c>
      <c r="H404" t="s">
        <v>19</v>
      </c>
      <c r="I404" t="s">
        <v>509</v>
      </c>
      <c r="J404" s="4">
        <v>41</v>
      </c>
      <c r="K404" s="4">
        <f>Table1[[#This Row],[PRICEEACH]]-Table1[[#This Row],[MSRP]]</f>
        <v>-0.78999999999999915</v>
      </c>
      <c r="L404" t="s">
        <v>603</v>
      </c>
      <c r="M404" t="s">
        <v>480</v>
      </c>
      <c r="N404" t="s">
        <v>481</v>
      </c>
      <c r="O404" t="s">
        <v>482</v>
      </c>
      <c r="P404" t="s">
        <v>483</v>
      </c>
      <c r="Q404">
        <v>41101</v>
      </c>
      <c r="R404" t="s">
        <v>152</v>
      </c>
      <c r="S404" t="s">
        <v>484</v>
      </c>
      <c r="T404" t="s">
        <v>485</v>
      </c>
      <c r="U404" t="s">
        <v>28</v>
      </c>
    </row>
    <row r="405" spans="1:21" x14ac:dyDescent="0.3">
      <c r="A405">
        <v>10107</v>
      </c>
      <c r="B405" s="5">
        <v>24</v>
      </c>
      <c r="C405" s="4">
        <v>173.21</v>
      </c>
      <c r="D405">
        <v>8</v>
      </c>
      <c r="E405" s="9">
        <v>4157.04</v>
      </c>
      <c r="F405" s="1">
        <v>45137</v>
      </c>
      <c r="G405" s="5">
        <f ca="1">DATEDIF(F405, TODAY(), "D")</f>
        <v>252</v>
      </c>
      <c r="H405" t="s">
        <v>19</v>
      </c>
      <c r="I405" t="s">
        <v>20</v>
      </c>
      <c r="J405" s="4">
        <v>150</v>
      </c>
      <c r="K405" s="4">
        <f>Table1[[#This Row],[PRICEEACH]]-Table1[[#This Row],[MSRP]]</f>
        <v>23.210000000000008</v>
      </c>
      <c r="L405" t="s">
        <v>467</v>
      </c>
      <c r="M405" t="s">
        <v>103</v>
      </c>
      <c r="N405" t="s">
        <v>104</v>
      </c>
      <c r="O405" t="s">
        <v>105</v>
      </c>
      <c r="P405" t="s">
        <v>106</v>
      </c>
      <c r="Q405">
        <v>21240</v>
      </c>
      <c r="R405" t="s">
        <v>107</v>
      </c>
      <c r="S405" t="s">
        <v>108</v>
      </c>
      <c r="T405" t="s">
        <v>109</v>
      </c>
      <c r="U405" t="s">
        <v>42</v>
      </c>
    </row>
    <row r="406" spans="1:21" x14ac:dyDescent="0.3">
      <c r="A406">
        <v>10299</v>
      </c>
      <c r="B406" s="5">
        <v>24</v>
      </c>
      <c r="C406" s="4">
        <v>42.24</v>
      </c>
      <c r="D406">
        <v>4</v>
      </c>
      <c r="E406" s="9">
        <v>1013.76</v>
      </c>
      <c r="F406" s="1">
        <v>45137</v>
      </c>
      <c r="G406" s="5">
        <f ca="1">DATEDIF(F406, TODAY(), "D")</f>
        <v>252</v>
      </c>
      <c r="H406" t="s">
        <v>19</v>
      </c>
      <c r="I406" t="s">
        <v>20</v>
      </c>
      <c r="J406" s="4">
        <v>40</v>
      </c>
      <c r="K406" s="4">
        <f>Table1[[#This Row],[PRICEEACH]]-Table1[[#This Row],[MSRP]]</f>
        <v>2.240000000000002</v>
      </c>
      <c r="L406" t="s">
        <v>610</v>
      </c>
      <c r="M406" t="s">
        <v>103</v>
      </c>
      <c r="N406" t="s">
        <v>104</v>
      </c>
      <c r="O406" t="s">
        <v>105</v>
      </c>
      <c r="P406" t="s">
        <v>106</v>
      </c>
      <c r="Q406">
        <v>21240</v>
      </c>
      <c r="R406" t="s">
        <v>107</v>
      </c>
      <c r="S406" t="s">
        <v>108</v>
      </c>
      <c r="T406" t="s">
        <v>109</v>
      </c>
      <c r="U406" t="s">
        <v>28</v>
      </c>
    </row>
    <row r="407" spans="1:21" x14ac:dyDescent="0.3">
      <c r="A407">
        <v>10296</v>
      </c>
      <c r="B407" s="5">
        <v>24</v>
      </c>
      <c r="C407" s="4">
        <v>101.71</v>
      </c>
      <c r="D407">
        <v>4</v>
      </c>
      <c r="E407" s="9">
        <v>2441.04</v>
      </c>
      <c r="F407" s="1">
        <v>45122</v>
      </c>
      <c r="G407" s="5">
        <f ca="1">DATEDIF(F407, TODAY(), "D")</f>
        <v>267</v>
      </c>
      <c r="H407" t="s">
        <v>19</v>
      </c>
      <c r="I407" t="s">
        <v>525</v>
      </c>
      <c r="J407" s="4">
        <v>99</v>
      </c>
      <c r="K407" s="4">
        <f>Table1[[#This Row],[PRICEEACH]]-Table1[[#This Row],[MSRP]]</f>
        <v>2.7099999999999937</v>
      </c>
      <c r="L407" t="s">
        <v>624</v>
      </c>
      <c r="M407" t="s">
        <v>531</v>
      </c>
      <c r="N407" t="s">
        <v>532</v>
      </c>
      <c r="O407" t="s">
        <v>533</v>
      </c>
      <c r="P407" t="s">
        <v>534</v>
      </c>
      <c r="Q407">
        <v>80686</v>
      </c>
      <c r="R407" t="s">
        <v>405</v>
      </c>
      <c r="S407" t="s">
        <v>535</v>
      </c>
      <c r="T407" t="s">
        <v>82</v>
      </c>
      <c r="U407" t="s">
        <v>28</v>
      </c>
    </row>
    <row r="408" spans="1:21" x14ac:dyDescent="0.3">
      <c r="A408">
        <v>10107</v>
      </c>
      <c r="B408" s="5">
        <v>24</v>
      </c>
      <c r="C408" s="4">
        <v>142.80000000000001</v>
      </c>
      <c r="D408">
        <v>1</v>
      </c>
      <c r="E408" s="9">
        <v>3427.2</v>
      </c>
      <c r="F408" s="1">
        <v>45117</v>
      </c>
      <c r="G408" s="5">
        <f ca="1">DATEDIF(F408, TODAY(), "D")</f>
        <v>272</v>
      </c>
      <c r="H408" t="s">
        <v>19</v>
      </c>
      <c r="I408" t="s">
        <v>155</v>
      </c>
      <c r="J408" s="4">
        <v>136</v>
      </c>
      <c r="K408" s="4">
        <f>Table1[[#This Row],[PRICEEACH]]-Table1[[#This Row],[MSRP]]</f>
        <v>6.8000000000000114</v>
      </c>
      <c r="L408" t="s">
        <v>289</v>
      </c>
      <c r="M408" t="s">
        <v>343</v>
      </c>
      <c r="N408">
        <v>6175559555</v>
      </c>
      <c r="O408" t="s">
        <v>344</v>
      </c>
      <c r="P408" t="s">
        <v>345</v>
      </c>
      <c r="Q408">
        <v>51003</v>
      </c>
      <c r="R408" t="s">
        <v>25</v>
      </c>
      <c r="S408" t="s">
        <v>346</v>
      </c>
      <c r="T408" t="s">
        <v>52</v>
      </c>
      <c r="U408" t="s">
        <v>42</v>
      </c>
    </row>
    <row r="409" spans="1:21" x14ac:dyDescent="0.3">
      <c r="A409">
        <v>10107</v>
      </c>
      <c r="B409" s="5">
        <v>24</v>
      </c>
      <c r="C409" s="4">
        <v>176.76</v>
      </c>
      <c r="D409">
        <v>9</v>
      </c>
      <c r="E409" s="9">
        <v>4242.24</v>
      </c>
      <c r="F409" s="1">
        <v>45116</v>
      </c>
      <c r="G409" s="5">
        <f ca="1">DATEDIF(F409, TODAY(), "D")</f>
        <v>273</v>
      </c>
      <c r="H409" t="s">
        <v>19</v>
      </c>
      <c r="I409" t="s">
        <v>155</v>
      </c>
      <c r="J409" s="4">
        <v>151</v>
      </c>
      <c r="K409" s="4">
        <f>Table1[[#This Row],[PRICEEACH]]-Table1[[#This Row],[MSRP]]</f>
        <v>25.759999999999991</v>
      </c>
      <c r="L409" t="s">
        <v>472</v>
      </c>
      <c r="M409" t="s">
        <v>225</v>
      </c>
      <c r="N409" t="s">
        <v>226</v>
      </c>
      <c r="O409" t="s">
        <v>227</v>
      </c>
      <c r="P409" t="s">
        <v>228</v>
      </c>
      <c r="Q409">
        <v>10100</v>
      </c>
      <c r="R409" t="s">
        <v>229</v>
      </c>
      <c r="S409" t="s">
        <v>230</v>
      </c>
      <c r="T409" t="s">
        <v>231</v>
      </c>
      <c r="U409" t="s">
        <v>42</v>
      </c>
    </row>
    <row r="410" spans="1:21" x14ac:dyDescent="0.3">
      <c r="A410">
        <v>10293</v>
      </c>
      <c r="B410" s="5">
        <v>24</v>
      </c>
      <c r="C410" s="4">
        <v>117.47</v>
      </c>
      <c r="D410">
        <v>4</v>
      </c>
      <c r="E410" s="9">
        <v>2819.28</v>
      </c>
      <c r="F410" s="1">
        <v>45116</v>
      </c>
      <c r="G410" s="5">
        <f ca="1">DATEDIF(F410, TODAY(), "D")</f>
        <v>273</v>
      </c>
      <c r="H410" t="s">
        <v>19</v>
      </c>
      <c r="I410" t="s">
        <v>509</v>
      </c>
      <c r="J410" s="4">
        <v>136</v>
      </c>
      <c r="K410" s="4">
        <f>Table1[[#This Row],[PRICEEACH]]-Table1[[#This Row],[MSRP]]</f>
        <v>-18.53</v>
      </c>
      <c r="L410" t="s">
        <v>562</v>
      </c>
      <c r="M410" t="s">
        <v>225</v>
      </c>
      <c r="N410" t="s">
        <v>226</v>
      </c>
      <c r="O410" t="s">
        <v>227</v>
      </c>
      <c r="P410" t="s">
        <v>228</v>
      </c>
      <c r="Q410">
        <v>10100</v>
      </c>
      <c r="R410" t="s">
        <v>229</v>
      </c>
      <c r="S410" t="s">
        <v>230</v>
      </c>
      <c r="T410" t="s">
        <v>231</v>
      </c>
      <c r="U410" t="s">
        <v>28</v>
      </c>
    </row>
    <row r="411" spans="1:21" x14ac:dyDescent="0.3">
      <c r="A411">
        <v>10289</v>
      </c>
      <c r="B411" s="5">
        <v>24</v>
      </c>
      <c r="C411" s="4">
        <v>56.07</v>
      </c>
      <c r="D411">
        <v>1</v>
      </c>
      <c r="E411" s="9">
        <v>1345.68</v>
      </c>
      <c r="F411" s="1">
        <v>45110</v>
      </c>
      <c r="G411" s="5">
        <f ca="1">DATEDIF(F411, TODAY(), "D")</f>
        <v>279</v>
      </c>
      <c r="H411" t="s">
        <v>19</v>
      </c>
      <c r="I411" t="s">
        <v>509</v>
      </c>
      <c r="J411" s="4">
        <v>53</v>
      </c>
      <c r="K411" s="4">
        <f>Table1[[#This Row],[PRICEEACH]]-Table1[[#This Row],[MSRP]]</f>
        <v>3.0700000000000003</v>
      </c>
      <c r="L411" t="s">
        <v>523</v>
      </c>
      <c r="M411" t="s">
        <v>59</v>
      </c>
      <c r="N411" t="s">
        <v>60</v>
      </c>
      <c r="O411" t="s">
        <v>61</v>
      </c>
      <c r="P411" t="s">
        <v>62</v>
      </c>
      <c r="Q411" t="s">
        <v>63</v>
      </c>
      <c r="R411" t="s">
        <v>64</v>
      </c>
      <c r="S411" t="s">
        <v>65</v>
      </c>
      <c r="T411" t="s">
        <v>66</v>
      </c>
      <c r="U411" t="s">
        <v>28</v>
      </c>
    </row>
    <row r="412" spans="1:21" x14ac:dyDescent="0.3">
      <c r="A412">
        <v>10287</v>
      </c>
      <c r="B412" s="5">
        <v>24</v>
      </c>
      <c r="C412" s="4">
        <v>146.52000000000001</v>
      </c>
      <c r="D412">
        <v>3</v>
      </c>
      <c r="E412" s="9">
        <v>3516.48</v>
      </c>
      <c r="F412" s="1">
        <v>45107</v>
      </c>
      <c r="G412" s="5">
        <f ca="1">DATEDIF(F412, TODAY(), "D")</f>
        <v>282</v>
      </c>
      <c r="H412" t="s">
        <v>19</v>
      </c>
      <c r="I412" t="s">
        <v>155</v>
      </c>
      <c r="J412" s="4">
        <v>142</v>
      </c>
      <c r="K412" s="4">
        <f>Table1[[#This Row],[PRICEEACH]]-Table1[[#This Row],[MSRP]]</f>
        <v>4.5200000000000102</v>
      </c>
      <c r="L412" t="s">
        <v>545</v>
      </c>
      <c r="M412" t="s">
        <v>408</v>
      </c>
      <c r="N412" t="s">
        <v>409</v>
      </c>
      <c r="O412" t="s">
        <v>410</v>
      </c>
      <c r="P412" t="s">
        <v>411</v>
      </c>
      <c r="Q412">
        <v>1203</v>
      </c>
      <c r="R412" t="s">
        <v>412</v>
      </c>
      <c r="S412" t="s">
        <v>413</v>
      </c>
      <c r="T412" t="s">
        <v>82</v>
      </c>
      <c r="U412" t="s">
        <v>42</v>
      </c>
    </row>
    <row r="413" spans="1:21" x14ac:dyDescent="0.3">
      <c r="A413">
        <v>10284</v>
      </c>
      <c r="B413" s="5">
        <v>24</v>
      </c>
      <c r="C413" s="4">
        <v>83.12</v>
      </c>
      <c r="D413">
        <v>6</v>
      </c>
      <c r="E413" s="9">
        <v>1994.88</v>
      </c>
      <c r="F413" s="1">
        <v>45098</v>
      </c>
      <c r="G413" s="5">
        <f ca="1">DATEDIF(F413, TODAY(), "D")</f>
        <v>291</v>
      </c>
      <c r="H413" t="s">
        <v>19</v>
      </c>
      <c r="I413" t="s">
        <v>525</v>
      </c>
      <c r="J413" s="4">
        <v>91</v>
      </c>
      <c r="K413" s="4">
        <f>Table1[[#This Row],[PRICEEACH]]-Table1[[#This Row],[MSRP]]</f>
        <v>-7.8799999999999955</v>
      </c>
      <c r="L413" t="s">
        <v>621</v>
      </c>
      <c r="M413" t="s">
        <v>502</v>
      </c>
      <c r="N413" t="s">
        <v>503</v>
      </c>
      <c r="O413" t="s">
        <v>504</v>
      </c>
      <c r="P413" t="s">
        <v>505</v>
      </c>
      <c r="Q413" t="s">
        <v>506</v>
      </c>
      <c r="R413" t="s">
        <v>64</v>
      </c>
      <c r="S413" t="s">
        <v>507</v>
      </c>
      <c r="T413" t="s">
        <v>508</v>
      </c>
      <c r="U413" t="s">
        <v>28</v>
      </c>
    </row>
    <row r="414" spans="1:21" x14ac:dyDescent="0.3">
      <c r="A414">
        <v>10107</v>
      </c>
      <c r="B414" s="5">
        <v>24</v>
      </c>
      <c r="C414" s="4">
        <v>157.44999999999999</v>
      </c>
      <c r="D414">
        <v>4</v>
      </c>
      <c r="E414" s="9">
        <v>3778.8</v>
      </c>
      <c r="F414" s="1">
        <v>45097</v>
      </c>
      <c r="G414" s="5">
        <f ca="1">DATEDIF(F414, TODAY(), "D")</f>
        <v>292</v>
      </c>
      <c r="H414" t="s">
        <v>19</v>
      </c>
      <c r="I414" t="s">
        <v>155</v>
      </c>
      <c r="J414" s="4">
        <v>173</v>
      </c>
      <c r="K414" s="4">
        <f>Table1[[#This Row],[PRICEEACH]]-Table1[[#This Row],[MSRP]]</f>
        <v>-15.550000000000011</v>
      </c>
      <c r="L414" t="s">
        <v>477</v>
      </c>
      <c r="M414" t="s">
        <v>243</v>
      </c>
      <c r="N414">
        <v>4155551450</v>
      </c>
      <c r="O414" t="s">
        <v>244</v>
      </c>
      <c r="P414" t="s">
        <v>245</v>
      </c>
      <c r="Q414">
        <v>97562</v>
      </c>
      <c r="R414" t="s">
        <v>25</v>
      </c>
      <c r="S414" t="s">
        <v>246</v>
      </c>
      <c r="T414" t="s">
        <v>247</v>
      </c>
      <c r="U414" t="s">
        <v>42</v>
      </c>
    </row>
    <row r="415" spans="1:21" x14ac:dyDescent="0.3">
      <c r="A415">
        <v>10107</v>
      </c>
      <c r="B415" s="5">
        <v>24</v>
      </c>
      <c r="C415" s="4">
        <v>116.67</v>
      </c>
      <c r="D415">
        <v>1</v>
      </c>
      <c r="E415" s="9">
        <v>2800.08</v>
      </c>
      <c r="F415" s="1">
        <v>45094</v>
      </c>
      <c r="G415" s="5">
        <f ca="1">DATEDIF(F415, TODAY(), "D")</f>
        <v>295</v>
      </c>
      <c r="H415" t="s">
        <v>19</v>
      </c>
      <c r="I415" t="s">
        <v>465</v>
      </c>
      <c r="J415" s="4">
        <v>116</v>
      </c>
      <c r="K415" s="4">
        <f>Table1[[#This Row],[PRICEEACH]]-Table1[[#This Row],[MSRP]]</f>
        <v>0.67000000000000171</v>
      </c>
      <c r="L415" t="s">
        <v>497</v>
      </c>
      <c r="M415" t="s">
        <v>225</v>
      </c>
      <c r="N415" t="s">
        <v>226</v>
      </c>
      <c r="O415" t="s">
        <v>227</v>
      </c>
      <c r="P415" t="s">
        <v>228</v>
      </c>
      <c r="Q415">
        <v>10100</v>
      </c>
      <c r="R415" t="s">
        <v>229</v>
      </c>
      <c r="S415" t="s">
        <v>230</v>
      </c>
      <c r="T415" t="s">
        <v>231</v>
      </c>
      <c r="U415" t="s">
        <v>28</v>
      </c>
    </row>
    <row r="416" spans="1:21" x14ac:dyDescent="0.3">
      <c r="A416">
        <v>10274</v>
      </c>
      <c r="B416" s="5">
        <v>24</v>
      </c>
      <c r="C416" s="4">
        <v>72.33</v>
      </c>
      <c r="D416">
        <v>3</v>
      </c>
      <c r="E416" s="9">
        <v>1735.92</v>
      </c>
      <c r="F416" s="1">
        <v>45067</v>
      </c>
      <c r="G416" s="5">
        <f ca="1">DATEDIF(F416, TODAY(), "D")</f>
        <v>322</v>
      </c>
      <c r="H416" t="s">
        <v>19</v>
      </c>
      <c r="I416" t="s">
        <v>509</v>
      </c>
      <c r="J416" s="4">
        <v>65</v>
      </c>
      <c r="K416" s="4">
        <f>Table1[[#This Row],[PRICEEACH]]-Table1[[#This Row],[MSRP]]</f>
        <v>7.3299999999999983</v>
      </c>
      <c r="L416" t="s">
        <v>598</v>
      </c>
      <c r="M416" t="s">
        <v>251</v>
      </c>
      <c r="N416">
        <v>6175558555</v>
      </c>
      <c r="O416" t="s">
        <v>252</v>
      </c>
      <c r="P416" t="s">
        <v>253</v>
      </c>
      <c r="Q416">
        <v>58339</v>
      </c>
      <c r="R416" t="s">
        <v>25</v>
      </c>
      <c r="S416" t="s">
        <v>246</v>
      </c>
      <c r="T416" t="s">
        <v>254</v>
      </c>
      <c r="U416" t="s">
        <v>28</v>
      </c>
    </row>
    <row r="417" spans="1:21" x14ac:dyDescent="0.3">
      <c r="A417">
        <v>10274</v>
      </c>
      <c r="B417" s="5">
        <v>24</v>
      </c>
      <c r="C417" s="4">
        <v>90.52</v>
      </c>
      <c r="D417">
        <v>5</v>
      </c>
      <c r="E417" s="9">
        <v>2172.48</v>
      </c>
      <c r="F417" s="1">
        <v>45067</v>
      </c>
      <c r="G417" s="5">
        <f ca="1">DATEDIF(F417, TODAY(), "D")</f>
        <v>322</v>
      </c>
      <c r="H417" t="s">
        <v>19</v>
      </c>
      <c r="I417" t="s">
        <v>557</v>
      </c>
      <c r="J417" s="4">
        <v>90</v>
      </c>
      <c r="K417" s="4">
        <f>Table1[[#This Row],[PRICEEACH]]-Table1[[#This Row],[MSRP]]</f>
        <v>0.51999999999999602</v>
      </c>
      <c r="L417" t="s">
        <v>623</v>
      </c>
      <c r="M417" t="s">
        <v>251</v>
      </c>
      <c r="N417">
        <v>6175558555</v>
      </c>
      <c r="O417" t="s">
        <v>252</v>
      </c>
      <c r="P417" t="s">
        <v>253</v>
      </c>
      <c r="Q417">
        <v>58339</v>
      </c>
      <c r="R417" t="s">
        <v>25</v>
      </c>
      <c r="S417" t="s">
        <v>246</v>
      </c>
      <c r="T417" t="s">
        <v>254</v>
      </c>
      <c r="U417" t="s">
        <v>28</v>
      </c>
    </row>
    <row r="418" spans="1:21" x14ac:dyDescent="0.3">
      <c r="A418">
        <v>10266</v>
      </c>
      <c r="B418" s="5">
        <v>24</v>
      </c>
      <c r="C418" s="4">
        <v>122.17</v>
      </c>
      <c r="D418">
        <v>9</v>
      </c>
      <c r="E418" s="9">
        <v>2932.08</v>
      </c>
      <c r="F418" s="1">
        <v>45052</v>
      </c>
      <c r="G418" s="5">
        <f ca="1">DATEDIF(F418, TODAY(), "D")</f>
        <v>337</v>
      </c>
      <c r="H418" t="s">
        <v>19</v>
      </c>
      <c r="I418" t="s">
        <v>155</v>
      </c>
      <c r="J418" s="4">
        <v>140</v>
      </c>
      <c r="K418" s="4">
        <f>Table1[[#This Row],[PRICEEACH]]-Table1[[#This Row],[MSRP]]</f>
        <v>-17.829999999999998</v>
      </c>
      <c r="L418" t="s">
        <v>601</v>
      </c>
      <c r="M418" t="s">
        <v>414</v>
      </c>
      <c r="N418" t="s">
        <v>415</v>
      </c>
      <c r="O418" t="s">
        <v>416</v>
      </c>
      <c r="P418" t="s">
        <v>417</v>
      </c>
      <c r="Q418">
        <v>42100</v>
      </c>
      <c r="R418" t="s">
        <v>229</v>
      </c>
      <c r="S418" t="s">
        <v>418</v>
      </c>
      <c r="T418" t="s">
        <v>419</v>
      </c>
      <c r="U418" t="s">
        <v>28</v>
      </c>
    </row>
    <row r="419" spans="1:21" x14ac:dyDescent="0.3">
      <c r="A419">
        <v>10263</v>
      </c>
      <c r="B419" s="5">
        <v>24</v>
      </c>
      <c r="C419" s="4">
        <v>75.349999999999994</v>
      </c>
      <c r="D419">
        <v>11</v>
      </c>
      <c r="E419" s="9">
        <v>1808.4</v>
      </c>
      <c r="F419" s="1">
        <v>45044</v>
      </c>
      <c r="G419" s="5">
        <f ca="1">DATEDIF(F419, TODAY(), "D")</f>
        <v>345</v>
      </c>
      <c r="H419" t="s">
        <v>19</v>
      </c>
      <c r="I419" t="s">
        <v>525</v>
      </c>
      <c r="J419" s="4">
        <v>72</v>
      </c>
      <c r="K419" s="4">
        <f>Table1[[#This Row],[PRICEEACH]]-Table1[[#This Row],[MSRP]]</f>
        <v>3.3499999999999943</v>
      </c>
      <c r="L419" t="s">
        <v>606</v>
      </c>
      <c r="M419" t="s">
        <v>88</v>
      </c>
      <c r="N419">
        <v>2035552570</v>
      </c>
      <c r="O419" t="s">
        <v>89</v>
      </c>
      <c r="P419" t="s">
        <v>90</v>
      </c>
      <c r="Q419">
        <v>97562</v>
      </c>
      <c r="R419" t="s">
        <v>25</v>
      </c>
      <c r="S419" t="s">
        <v>91</v>
      </c>
      <c r="T419" t="s">
        <v>47</v>
      </c>
      <c r="U419" t="s">
        <v>28</v>
      </c>
    </row>
    <row r="420" spans="1:21" hidden="1" x14ac:dyDescent="0.3">
      <c r="A420">
        <v>10262</v>
      </c>
      <c r="B420" s="5">
        <v>24</v>
      </c>
      <c r="C420" s="4">
        <v>67.14</v>
      </c>
      <c r="D420">
        <v>10</v>
      </c>
      <c r="E420" s="9">
        <v>1611.36</v>
      </c>
      <c r="F420" s="1">
        <v>45040</v>
      </c>
      <c r="G420" s="5">
        <f ca="1">DATEDIF(F420, TODAY(), "D")</f>
        <v>349</v>
      </c>
      <c r="H420" t="s">
        <v>307</v>
      </c>
      <c r="I420" t="s">
        <v>525</v>
      </c>
      <c r="J420" s="4">
        <v>68</v>
      </c>
      <c r="K420" s="4">
        <f>Table1[[#This Row],[PRICEEACH]]-Table1[[#This Row],[MSRP]]</f>
        <v>-0.85999999999999943</v>
      </c>
      <c r="L420" t="s">
        <v>592</v>
      </c>
      <c r="M420" t="s">
        <v>148</v>
      </c>
      <c r="N420" t="s">
        <v>149</v>
      </c>
      <c r="O420" t="s">
        <v>150</v>
      </c>
      <c r="P420" t="s">
        <v>151</v>
      </c>
      <c r="Q420">
        <v>28034</v>
      </c>
      <c r="R420" t="s">
        <v>152</v>
      </c>
      <c r="S420" t="s">
        <v>153</v>
      </c>
      <c r="T420" t="s">
        <v>154</v>
      </c>
      <c r="U420" t="s">
        <v>28</v>
      </c>
    </row>
    <row r="421" spans="1:21" x14ac:dyDescent="0.3">
      <c r="A421">
        <v>10255</v>
      </c>
      <c r="B421" s="5">
        <v>24</v>
      </c>
      <c r="C421" s="4">
        <v>155.25</v>
      </c>
      <c r="D421">
        <v>1</v>
      </c>
      <c r="E421" s="9">
        <v>3726</v>
      </c>
      <c r="F421" s="1">
        <v>45020</v>
      </c>
      <c r="G421" s="5">
        <f ca="1">DATEDIF(F421, TODAY(), "D")</f>
        <v>369</v>
      </c>
      <c r="H421" t="s">
        <v>19</v>
      </c>
      <c r="I421" t="s">
        <v>509</v>
      </c>
      <c r="J421" s="4">
        <v>168</v>
      </c>
      <c r="K421" s="4">
        <f>Table1[[#This Row],[PRICEEACH]]-Table1[[#This Row],[MSRP]]</f>
        <v>-12.75</v>
      </c>
      <c r="L421" t="s">
        <v>553</v>
      </c>
      <c r="M421" t="s">
        <v>491</v>
      </c>
      <c r="N421" t="s">
        <v>492</v>
      </c>
      <c r="O421" t="s">
        <v>493</v>
      </c>
      <c r="P421" t="s">
        <v>494</v>
      </c>
      <c r="Q421">
        <v>67000</v>
      </c>
      <c r="R421" t="s">
        <v>33</v>
      </c>
      <c r="S421" t="s">
        <v>495</v>
      </c>
      <c r="T421" t="s">
        <v>496</v>
      </c>
      <c r="U421" t="s">
        <v>42</v>
      </c>
    </row>
    <row r="422" spans="1:21" hidden="1" x14ac:dyDescent="0.3">
      <c r="A422">
        <v>10107</v>
      </c>
      <c r="B422" s="5">
        <v>24</v>
      </c>
      <c r="C422" s="4">
        <v>163.44</v>
      </c>
      <c r="D422">
        <v>13</v>
      </c>
      <c r="E422" s="9">
        <v>3922.56</v>
      </c>
      <c r="F422" s="1">
        <v>45017</v>
      </c>
      <c r="G422" s="5">
        <f ca="1">DATEDIF(F422, TODAY(), "D")</f>
        <v>372</v>
      </c>
      <c r="H422" t="s">
        <v>307</v>
      </c>
      <c r="I422" t="s">
        <v>155</v>
      </c>
      <c r="J422" s="4">
        <v>194</v>
      </c>
      <c r="K422" s="4">
        <f>Table1[[#This Row],[PRICEEACH]]-Table1[[#This Row],[MSRP]]</f>
        <v>-30.560000000000002</v>
      </c>
      <c r="L422" t="s">
        <v>386</v>
      </c>
      <c r="M422" t="s">
        <v>139</v>
      </c>
      <c r="N422" t="s">
        <v>140</v>
      </c>
      <c r="O422" t="s">
        <v>141</v>
      </c>
      <c r="P422" t="s">
        <v>142</v>
      </c>
      <c r="Q422" t="s">
        <v>143</v>
      </c>
      <c r="R422" t="s">
        <v>144</v>
      </c>
      <c r="S422" t="s">
        <v>145</v>
      </c>
      <c r="T422" t="s">
        <v>146</v>
      </c>
      <c r="U422" t="s">
        <v>42</v>
      </c>
    </row>
    <row r="423" spans="1:21" hidden="1" x14ac:dyDescent="0.3">
      <c r="A423">
        <v>10253</v>
      </c>
      <c r="B423" s="5">
        <v>24</v>
      </c>
      <c r="C423" s="4">
        <v>140.62</v>
      </c>
      <c r="D423">
        <v>1</v>
      </c>
      <c r="E423" s="9">
        <v>3374.88</v>
      </c>
      <c r="F423" s="1">
        <v>45017</v>
      </c>
      <c r="G423" s="5">
        <f ca="1">DATEDIF(F423, TODAY(), "D")</f>
        <v>372</v>
      </c>
      <c r="H423" t="s">
        <v>307</v>
      </c>
      <c r="I423" t="s">
        <v>155</v>
      </c>
      <c r="J423" s="4">
        <v>124</v>
      </c>
      <c r="K423" s="4">
        <f>Table1[[#This Row],[PRICEEACH]]-Table1[[#This Row],[MSRP]]</f>
        <v>16.620000000000005</v>
      </c>
      <c r="L423" t="s">
        <v>524</v>
      </c>
      <c r="M423" t="s">
        <v>139</v>
      </c>
      <c r="N423" t="s">
        <v>140</v>
      </c>
      <c r="O423" t="s">
        <v>141</v>
      </c>
      <c r="P423" t="s">
        <v>142</v>
      </c>
      <c r="Q423" t="s">
        <v>143</v>
      </c>
      <c r="R423" t="s">
        <v>144</v>
      </c>
      <c r="S423" t="s">
        <v>145</v>
      </c>
      <c r="T423" t="s">
        <v>146</v>
      </c>
      <c r="U423" t="s">
        <v>42</v>
      </c>
    </row>
    <row r="424" spans="1:21" hidden="1" x14ac:dyDescent="0.3">
      <c r="A424">
        <v>10253</v>
      </c>
      <c r="B424" s="5">
        <v>24</v>
      </c>
      <c r="C424" s="4">
        <v>52.66</v>
      </c>
      <c r="D424">
        <v>12</v>
      </c>
      <c r="E424" s="9">
        <v>1263.8399999999999</v>
      </c>
      <c r="F424" s="1">
        <v>45017</v>
      </c>
      <c r="G424" s="5">
        <f ca="1">DATEDIF(F424, TODAY(), "D")</f>
        <v>372</v>
      </c>
      <c r="H424" t="s">
        <v>307</v>
      </c>
      <c r="I424" t="s">
        <v>155</v>
      </c>
      <c r="J424" s="4">
        <v>61</v>
      </c>
      <c r="K424" s="4">
        <f>Table1[[#This Row],[PRICEEACH]]-Table1[[#This Row],[MSRP]]</f>
        <v>-8.3400000000000034</v>
      </c>
      <c r="L424" t="s">
        <v>597</v>
      </c>
      <c r="M424" t="s">
        <v>139</v>
      </c>
      <c r="N424" t="s">
        <v>140</v>
      </c>
      <c r="O424" t="s">
        <v>141</v>
      </c>
      <c r="P424" t="s">
        <v>142</v>
      </c>
      <c r="Q424" t="s">
        <v>143</v>
      </c>
      <c r="R424" t="s">
        <v>144</v>
      </c>
      <c r="S424" t="s">
        <v>145</v>
      </c>
      <c r="T424" t="s">
        <v>146</v>
      </c>
      <c r="U424" t="s">
        <v>28</v>
      </c>
    </row>
    <row r="425" spans="1:21" x14ac:dyDescent="0.3">
      <c r="A425">
        <v>10244</v>
      </c>
      <c r="B425" s="5">
        <v>24</v>
      </c>
      <c r="C425" s="4">
        <v>58.09</v>
      </c>
      <c r="D425">
        <v>3</v>
      </c>
      <c r="E425" s="9">
        <v>1394.16</v>
      </c>
      <c r="F425" s="1">
        <v>44986</v>
      </c>
      <c r="G425" s="5">
        <f ca="1">DATEDIF(F425, TODAY(), "D")</f>
        <v>403</v>
      </c>
      <c r="H425" t="s">
        <v>19</v>
      </c>
      <c r="I425" t="s">
        <v>509</v>
      </c>
      <c r="J425" s="4">
        <v>62</v>
      </c>
      <c r="K425" s="4">
        <f>Table1[[#This Row],[PRICEEACH]]-Table1[[#This Row],[MSRP]]</f>
        <v>-3.9099999999999966</v>
      </c>
      <c r="L425" t="s">
        <v>556</v>
      </c>
      <c r="M425" t="s">
        <v>148</v>
      </c>
      <c r="N425" t="s">
        <v>149</v>
      </c>
      <c r="O425" t="s">
        <v>150</v>
      </c>
      <c r="P425" t="s">
        <v>151</v>
      </c>
      <c r="Q425">
        <v>28034</v>
      </c>
      <c r="R425" t="s">
        <v>152</v>
      </c>
      <c r="S425" t="s">
        <v>153</v>
      </c>
      <c r="T425" t="s">
        <v>154</v>
      </c>
      <c r="U425" t="s">
        <v>28</v>
      </c>
    </row>
    <row r="426" spans="1:21" x14ac:dyDescent="0.3">
      <c r="A426">
        <v>10235</v>
      </c>
      <c r="B426" s="5">
        <v>24</v>
      </c>
      <c r="C426" s="4">
        <v>76.03</v>
      </c>
      <c r="D426">
        <v>3</v>
      </c>
      <c r="E426" s="9">
        <v>1824.72</v>
      </c>
      <c r="F426" s="1">
        <v>44959</v>
      </c>
      <c r="G426" s="5">
        <f ca="1">DATEDIF(F426, TODAY(), "D")</f>
        <v>430</v>
      </c>
      <c r="H426" t="s">
        <v>19</v>
      </c>
      <c r="I426" t="s">
        <v>525</v>
      </c>
      <c r="J426" s="4">
        <v>84</v>
      </c>
      <c r="K426" s="4">
        <f>Table1[[#This Row],[PRICEEACH]]-Table1[[#This Row],[MSRP]]</f>
        <v>-7.9699999999999989</v>
      </c>
      <c r="L426" t="s">
        <v>551</v>
      </c>
      <c r="M426" t="s">
        <v>337</v>
      </c>
      <c r="N426" t="s">
        <v>338</v>
      </c>
      <c r="O426" t="s">
        <v>339</v>
      </c>
      <c r="P426" t="s">
        <v>340</v>
      </c>
      <c r="Q426" t="s">
        <v>341</v>
      </c>
      <c r="R426" t="s">
        <v>201</v>
      </c>
      <c r="S426" t="s">
        <v>342</v>
      </c>
      <c r="T426" t="s">
        <v>146</v>
      </c>
      <c r="U426" t="s">
        <v>28</v>
      </c>
    </row>
    <row r="427" spans="1:21" x14ac:dyDescent="0.3">
      <c r="A427">
        <v>10232</v>
      </c>
      <c r="B427" s="5">
        <v>24</v>
      </c>
      <c r="C427" s="4">
        <v>49.69</v>
      </c>
      <c r="D427">
        <v>3</v>
      </c>
      <c r="E427" s="9">
        <v>1192.56</v>
      </c>
      <c r="F427" s="1">
        <v>44946</v>
      </c>
      <c r="G427" s="5">
        <f ca="1">DATEDIF(F427, TODAY(), "D")</f>
        <v>443</v>
      </c>
      <c r="H427" t="s">
        <v>19</v>
      </c>
      <c r="I427" t="s">
        <v>557</v>
      </c>
      <c r="J427" s="4">
        <v>54</v>
      </c>
      <c r="K427" s="4">
        <f>Table1[[#This Row],[PRICEEACH]]-Table1[[#This Row],[MSRP]]</f>
        <v>-4.3100000000000023</v>
      </c>
      <c r="L427" t="s">
        <v>633</v>
      </c>
      <c r="M427" t="s">
        <v>347</v>
      </c>
      <c r="N427" t="s">
        <v>348</v>
      </c>
      <c r="O427" t="s">
        <v>349</v>
      </c>
      <c r="P427" t="s">
        <v>350</v>
      </c>
      <c r="Q427" t="s">
        <v>351</v>
      </c>
      <c r="R427" t="s">
        <v>144</v>
      </c>
      <c r="S427" t="s">
        <v>352</v>
      </c>
      <c r="T427" t="s">
        <v>353</v>
      </c>
      <c r="U427" t="s">
        <v>28</v>
      </c>
    </row>
    <row r="428" spans="1:21" x14ac:dyDescent="0.3">
      <c r="A428">
        <v>10228</v>
      </c>
      <c r="B428" s="5">
        <v>24</v>
      </c>
      <c r="C428" s="4">
        <v>104.35</v>
      </c>
      <c r="D428">
        <v>3</v>
      </c>
      <c r="E428" s="9">
        <v>2504.4</v>
      </c>
      <c r="F428" s="1">
        <v>44936</v>
      </c>
      <c r="G428" s="5">
        <f ca="1">DATEDIF(F428, TODAY(), "D")</f>
        <v>453</v>
      </c>
      <c r="H428" t="s">
        <v>19</v>
      </c>
      <c r="I428" t="s">
        <v>509</v>
      </c>
      <c r="J428" s="4">
        <v>101</v>
      </c>
      <c r="K428" s="4">
        <f>Table1[[#This Row],[PRICEEACH]]-Table1[[#This Row],[MSRP]]</f>
        <v>3.3499999999999943</v>
      </c>
      <c r="L428" t="s">
        <v>555</v>
      </c>
      <c r="M428" t="s">
        <v>209</v>
      </c>
      <c r="N428">
        <v>6175555555</v>
      </c>
      <c r="O428" t="s">
        <v>210</v>
      </c>
      <c r="P428" t="s">
        <v>100</v>
      </c>
      <c r="Q428">
        <v>51247</v>
      </c>
      <c r="R428" t="s">
        <v>25</v>
      </c>
      <c r="S428" t="s">
        <v>211</v>
      </c>
      <c r="T428" t="s">
        <v>119</v>
      </c>
      <c r="U428" t="s">
        <v>28</v>
      </c>
    </row>
    <row r="429" spans="1:21" x14ac:dyDescent="0.3">
      <c r="A429">
        <v>10227</v>
      </c>
      <c r="B429" s="5">
        <v>24</v>
      </c>
      <c r="C429" s="4">
        <v>48.38</v>
      </c>
      <c r="D429">
        <v>5</v>
      </c>
      <c r="E429" s="9">
        <v>1161.1199999999999</v>
      </c>
      <c r="F429" s="1">
        <v>44928</v>
      </c>
      <c r="G429" s="5">
        <f ca="1">DATEDIF(F429, TODAY(), "D")</f>
        <v>461</v>
      </c>
      <c r="H429" t="s">
        <v>19</v>
      </c>
      <c r="I429" t="s">
        <v>509</v>
      </c>
      <c r="J429" s="4">
        <v>44</v>
      </c>
      <c r="K429" s="4">
        <f>Table1[[#This Row],[PRICEEACH]]-Table1[[#This Row],[MSRP]]</f>
        <v>4.3800000000000026</v>
      </c>
      <c r="L429" t="s">
        <v>587</v>
      </c>
      <c r="M429" t="s">
        <v>190</v>
      </c>
      <c r="N429" t="s">
        <v>191</v>
      </c>
      <c r="O429" t="s">
        <v>192</v>
      </c>
      <c r="P429" t="s">
        <v>193</v>
      </c>
      <c r="Q429">
        <v>69004</v>
      </c>
      <c r="R429" t="s">
        <v>33</v>
      </c>
      <c r="S429" t="s">
        <v>194</v>
      </c>
      <c r="T429" t="s">
        <v>195</v>
      </c>
      <c r="U429" t="s">
        <v>28</v>
      </c>
    </row>
    <row r="430" spans="1:21" x14ac:dyDescent="0.3">
      <c r="A430">
        <v>10226</v>
      </c>
      <c r="B430" s="5">
        <v>24</v>
      </c>
      <c r="C430" s="4">
        <v>162.16999999999999</v>
      </c>
      <c r="D430">
        <v>7</v>
      </c>
      <c r="E430" s="9">
        <v>3892.08</v>
      </c>
      <c r="F430" s="1">
        <v>44921</v>
      </c>
      <c r="G430" s="5">
        <f ca="1">DATEDIF(F430, TODAY(), "D")</f>
        <v>468</v>
      </c>
      <c r="H430" t="s">
        <v>19</v>
      </c>
      <c r="I430" t="s">
        <v>155</v>
      </c>
      <c r="J430" s="4">
        <v>142</v>
      </c>
      <c r="K430" s="4">
        <f>Table1[[#This Row],[PRICEEACH]]-Table1[[#This Row],[MSRP]]</f>
        <v>20.169999999999987</v>
      </c>
      <c r="L430" t="s">
        <v>545</v>
      </c>
      <c r="M430" t="s">
        <v>326</v>
      </c>
      <c r="N430">
        <v>7605558146</v>
      </c>
      <c r="O430" t="s">
        <v>327</v>
      </c>
      <c r="P430" t="s">
        <v>328</v>
      </c>
      <c r="Q430">
        <v>91217</v>
      </c>
      <c r="R430" t="s">
        <v>25</v>
      </c>
      <c r="S430" t="s">
        <v>207</v>
      </c>
      <c r="T430" t="s">
        <v>247</v>
      </c>
      <c r="U430" t="s">
        <v>42</v>
      </c>
    </row>
    <row r="431" spans="1:21" x14ac:dyDescent="0.3">
      <c r="A431">
        <v>10226</v>
      </c>
      <c r="B431" s="5">
        <v>24</v>
      </c>
      <c r="C431" s="4">
        <v>134.63999999999999</v>
      </c>
      <c r="D431">
        <v>5</v>
      </c>
      <c r="E431" s="9">
        <v>3231.36</v>
      </c>
      <c r="F431" s="1">
        <v>44921</v>
      </c>
      <c r="G431" s="5">
        <f ca="1">DATEDIF(F431, TODAY(), "D")</f>
        <v>468</v>
      </c>
      <c r="H431" t="s">
        <v>19</v>
      </c>
      <c r="I431" t="s">
        <v>155</v>
      </c>
      <c r="J431" s="4">
        <v>132</v>
      </c>
      <c r="K431" s="4">
        <f>Table1[[#This Row],[PRICEEACH]]-Table1[[#This Row],[MSRP]]</f>
        <v>2.6399999999999864</v>
      </c>
      <c r="L431" t="s">
        <v>554</v>
      </c>
      <c r="M431" t="s">
        <v>326</v>
      </c>
      <c r="N431">
        <v>7605558146</v>
      </c>
      <c r="O431" t="s">
        <v>327</v>
      </c>
      <c r="P431" t="s">
        <v>328</v>
      </c>
      <c r="Q431">
        <v>91217</v>
      </c>
      <c r="R431" t="s">
        <v>25</v>
      </c>
      <c r="S431" t="s">
        <v>207</v>
      </c>
      <c r="T431" t="s">
        <v>247</v>
      </c>
      <c r="U431" t="s">
        <v>42</v>
      </c>
    </row>
    <row r="432" spans="1:21" x14ac:dyDescent="0.3">
      <c r="A432">
        <v>10225</v>
      </c>
      <c r="B432" s="5">
        <v>24</v>
      </c>
      <c r="C432" s="4">
        <v>50.21</v>
      </c>
      <c r="D432">
        <v>8</v>
      </c>
      <c r="E432" s="9">
        <v>1205.04</v>
      </c>
      <c r="F432" s="1">
        <v>44917</v>
      </c>
      <c r="G432" s="5">
        <f ca="1">DATEDIF(F432, TODAY(), "D")</f>
        <v>472</v>
      </c>
      <c r="H432" t="s">
        <v>19</v>
      </c>
      <c r="I432" t="s">
        <v>155</v>
      </c>
      <c r="J432" s="4">
        <v>61</v>
      </c>
      <c r="K432" s="4">
        <f>Table1[[#This Row],[PRICEEACH]]-Table1[[#This Row],[MSRP]]</f>
        <v>-10.79</v>
      </c>
      <c r="L432" t="s">
        <v>597</v>
      </c>
      <c r="M432" t="s">
        <v>408</v>
      </c>
      <c r="N432" t="s">
        <v>409</v>
      </c>
      <c r="O432" t="s">
        <v>410</v>
      </c>
      <c r="P432" t="s">
        <v>411</v>
      </c>
      <c r="Q432">
        <v>1203</v>
      </c>
      <c r="R432" t="s">
        <v>412</v>
      </c>
      <c r="S432" t="s">
        <v>413</v>
      </c>
      <c r="T432" t="s">
        <v>82</v>
      </c>
      <c r="U432" t="s">
        <v>28</v>
      </c>
    </row>
    <row r="433" spans="1:21" x14ac:dyDescent="0.3">
      <c r="A433">
        <v>10208</v>
      </c>
      <c r="B433" s="5">
        <v>24</v>
      </c>
      <c r="C433" s="4">
        <v>109.27</v>
      </c>
      <c r="D433">
        <v>9</v>
      </c>
      <c r="E433" s="9">
        <v>2622.48</v>
      </c>
      <c r="F433" s="1">
        <v>44867</v>
      </c>
      <c r="G433" s="5">
        <f ca="1">DATEDIF(F433, TODAY(), "D")</f>
        <v>522</v>
      </c>
      <c r="H433" t="s">
        <v>19</v>
      </c>
      <c r="I433" t="s">
        <v>509</v>
      </c>
      <c r="J433" s="4">
        <v>136</v>
      </c>
      <c r="K433" s="4">
        <f>Table1[[#This Row],[PRICEEACH]]-Table1[[#This Row],[MSRP]]</f>
        <v>-26.730000000000004</v>
      </c>
      <c r="L433" t="s">
        <v>562</v>
      </c>
      <c r="M433" t="s">
        <v>190</v>
      </c>
      <c r="N433" t="s">
        <v>191</v>
      </c>
      <c r="O433" t="s">
        <v>192</v>
      </c>
      <c r="P433" t="s">
        <v>193</v>
      </c>
      <c r="Q433">
        <v>69004</v>
      </c>
      <c r="R433" t="s">
        <v>33</v>
      </c>
      <c r="S433" t="s">
        <v>194</v>
      </c>
      <c r="T433" t="s">
        <v>195</v>
      </c>
      <c r="U433" t="s">
        <v>28</v>
      </c>
    </row>
    <row r="434" spans="1:21" x14ac:dyDescent="0.3">
      <c r="A434">
        <v>10205</v>
      </c>
      <c r="B434" s="5">
        <v>24</v>
      </c>
      <c r="C434" s="4">
        <v>38.08</v>
      </c>
      <c r="D434">
        <v>4</v>
      </c>
      <c r="E434" s="9">
        <v>913.92</v>
      </c>
      <c r="F434" s="1">
        <v>44837</v>
      </c>
      <c r="G434" s="5">
        <f ca="1">DATEDIF(F434, TODAY(), "D")</f>
        <v>552</v>
      </c>
      <c r="H434" t="s">
        <v>19</v>
      </c>
      <c r="I434" t="s">
        <v>509</v>
      </c>
      <c r="J434" s="4">
        <v>44</v>
      </c>
      <c r="K434" s="4">
        <f>Table1[[#This Row],[PRICEEACH]]-Table1[[#This Row],[MSRP]]</f>
        <v>-5.9200000000000017</v>
      </c>
      <c r="L434" t="s">
        <v>587</v>
      </c>
      <c r="M434" t="s">
        <v>148</v>
      </c>
      <c r="N434" t="s">
        <v>149</v>
      </c>
      <c r="O434" t="s">
        <v>150</v>
      </c>
      <c r="P434" t="s">
        <v>151</v>
      </c>
      <c r="Q434">
        <v>28034</v>
      </c>
      <c r="R434" t="s">
        <v>152</v>
      </c>
      <c r="S434" t="s">
        <v>153</v>
      </c>
      <c r="T434" t="s">
        <v>154</v>
      </c>
      <c r="U434" t="s">
        <v>28</v>
      </c>
    </row>
    <row r="435" spans="1:21" x14ac:dyDescent="0.3">
      <c r="A435">
        <v>10107</v>
      </c>
      <c r="B435" s="5">
        <v>24</v>
      </c>
      <c r="C435" s="4">
        <v>158.63</v>
      </c>
      <c r="D435">
        <v>6</v>
      </c>
      <c r="E435" s="9">
        <v>3807.12</v>
      </c>
      <c r="F435" s="1">
        <v>44830</v>
      </c>
      <c r="G435" s="5">
        <f ca="1">DATEDIF(F435, TODAY(), "D")</f>
        <v>559</v>
      </c>
      <c r="H435" t="s">
        <v>19</v>
      </c>
      <c r="I435" t="s">
        <v>155</v>
      </c>
      <c r="J435" s="4">
        <v>151</v>
      </c>
      <c r="K435" s="4">
        <f>Table1[[#This Row],[PRICEEACH]]-Table1[[#This Row],[MSRP]]</f>
        <v>7.6299999999999955</v>
      </c>
      <c r="L435" t="s">
        <v>472</v>
      </c>
      <c r="M435" t="s">
        <v>212</v>
      </c>
      <c r="N435">
        <v>2035559545</v>
      </c>
      <c r="O435" t="s">
        <v>213</v>
      </c>
      <c r="P435" t="s">
        <v>214</v>
      </c>
      <c r="Q435">
        <v>97823</v>
      </c>
      <c r="R435" t="s">
        <v>25</v>
      </c>
      <c r="S435" t="s">
        <v>215</v>
      </c>
      <c r="T435" t="s">
        <v>216</v>
      </c>
      <c r="U435" t="s">
        <v>42</v>
      </c>
    </row>
    <row r="436" spans="1:21" x14ac:dyDescent="0.3">
      <c r="A436">
        <v>10197</v>
      </c>
      <c r="B436" s="5">
        <v>24</v>
      </c>
      <c r="C436" s="4">
        <v>90.52</v>
      </c>
      <c r="D436">
        <v>2</v>
      </c>
      <c r="E436" s="9">
        <v>2172.48</v>
      </c>
      <c r="F436" s="1">
        <v>44830</v>
      </c>
      <c r="G436" s="5">
        <f ca="1">DATEDIF(F436, TODAY(), "D")</f>
        <v>559</v>
      </c>
      <c r="H436" t="s">
        <v>19</v>
      </c>
      <c r="I436" t="s">
        <v>557</v>
      </c>
      <c r="J436" s="4">
        <v>90</v>
      </c>
      <c r="K436" s="4">
        <f>Table1[[#This Row],[PRICEEACH]]-Table1[[#This Row],[MSRP]]</f>
        <v>0.51999999999999602</v>
      </c>
      <c r="L436" t="s">
        <v>623</v>
      </c>
      <c r="M436" t="s">
        <v>320</v>
      </c>
      <c r="N436" t="s">
        <v>321</v>
      </c>
      <c r="O436" t="s">
        <v>322</v>
      </c>
      <c r="P436" t="s">
        <v>323</v>
      </c>
      <c r="Q436">
        <v>8022</v>
      </c>
      <c r="R436" t="s">
        <v>152</v>
      </c>
      <c r="S436" t="s">
        <v>324</v>
      </c>
      <c r="T436" t="s">
        <v>325</v>
      </c>
      <c r="U436" t="s">
        <v>28</v>
      </c>
    </row>
    <row r="437" spans="1:21" x14ac:dyDescent="0.3">
      <c r="A437">
        <v>10193</v>
      </c>
      <c r="B437" s="5">
        <v>24</v>
      </c>
      <c r="C437" s="4">
        <v>51.84</v>
      </c>
      <c r="D437">
        <v>3</v>
      </c>
      <c r="E437" s="9">
        <v>1244.1600000000001</v>
      </c>
      <c r="F437" s="1">
        <v>44825</v>
      </c>
      <c r="G437" s="5">
        <f ca="1">DATEDIF(F437, TODAY(), "D")</f>
        <v>564</v>
      </c>
      <c r="H437" t="s">
        <v>19</v>
      </c>
      <c r="I437" t="s">
        <v>509</v>
      </c>
      <c r="J437" s="4">
        <v>62</v>
      </c>
      <c r="K437" s="4">
        <f>Table1[[#This Row],[PRICEEACH]]-Table1[[#This Row],[MSRP]]</f>
        <v>-10.159999999999997</v>
      </c>
      <c r="L437" t="s">
        <v>556</v>
      </c>
      <c r="M437" t="s">
        <v>517</v>
      </c>
      <c r="N437" t="s">
        <v>518</v>
      </c>
      <c r="O437" t="s">
        <v>519</v>
      </c>
      <c r="P437" t="s">
        <v>520</v>
      </c>
      <c r="Q437">
        <v>3150</v>
      </c>
      <c r="R437" t="s">
        <v>76</v>
      </c>
      <c r="S437" t="s">
        <v>521</v>
      </c>
      <c r="T437" t="s">
        <v>522</v>
      </c>
      <c r="U437" t="s">
        <v>28</v>
      </c>
    </row>
    <row r="438" spans="1:21" x14ac:dyDescent="0.3">
      <c r="A438">
        <v>10193</v>
      </c>
      <c r="B438" s="5">
        <v>24</v>
      </c>
      <c r="C438" s="4">
        <v>97.55</v>
      </c>
      <c r="D438">
        <v>15</v>
      </c>
      <c r="E438" s="9">
        <v>2341.1999999999998</v>
      </c>
      <c r="F438" s="1">
        <v>44825</v>
      </c>
      <c r="G438" s="5">
        <f ca="1">DATEDIF(F438, TODAY(), "D")</f>
        <v>564</v>
      </c>
      <c r="H438" t="s">
        <v>19</v>
      </c>
      <c r="I438" t="s">
        <v>509</v>
      </c>
      <c r="J438" s="4">
        <v>92</v>
      </c>
      <c r="K438" s="4">
        <f>Table1[[#This Row],[PRICEEACH]]-Table1[[#This Row],[MSRP]]</f>
        <v>5.5499999999999972</v>
      </c>
      <c r="L438" t="s">
        <v>573</v>
      </c>
      <c r="M438" t="s">
        <v>517</v>
      </c>
      <c r="N438" t="s">
        <v>518</v>
      </c>
      <c r="O438" t="s">
        <v>519</v>
      </c>
      <c r="P438" t="s">
        <v>520</v>
      </c>
      <c r="Q438">
        <v>3150</v>
      </c>
      <c r="R438" t="s">
        <v>76</v>
      </c>
      <c r="S438" t="s">
        <v>521</v>
      </c>
      <c r="T438" t="s">
        <v>522</v>
      </c>
      <c r="U438" t="s">
        <v>28</v>
      </c>
    </row>
    <row r="439" spans="1:21" x14ac:dyDescent="0.3">
      <c r="A439">
        <v>10184</v>
      </c>
      <c r="B439" s="5">
        <v>24</v>
      </c>
      <c r="C439" s="4">
        <v>145.68</v>
      </c>
      <c r="D439">
        <v>11</v>
      </c>
      <c r="E439" s="9">
        <v>3496.32</v>
      </c>
      <c r="F439" s="1">
        <v>44818</v>
      </c>
      <c r="G439" s="5">
        <f ca="1">DATEDIF(F439, TODAY(), "D")</f>
        <v>571</v>
      </c>
      <c r="H439" t="s">
        <v>19</v>
      </c>
      <c r="I439" t="s">
        <v>465</v>
      </c>
      <c r="J439" s="4">
        <v>127</v>
      </c>
      <c r="K439" s="4">
        <f>Table1[[#This Row],[PRICEEACH]]-Table1[[#This Row],[MSRP]]</f>
        <v>18.680000000000007</v>
      </c>
      <c r="L439" t="s">
        <v>588</v>
      </c>
      <c r="M439" t="s">
        <v>480</v>
      </c>
      <c r="N439" t="s">
        <v>481</v>
      </c>
      <c r="O439" t="s">
        <v>482</v>
      </c>
      <c r="P439" t="s">
        <v>483</v>
      </c>
      <c r="Q439">
        <v>41101</v>
      </c>
      <c r="R439" t="s">
        <v>152</v>
      </c>
      <c r="S439" t="s">
        <v>484</v>
      </c>
      <c r="T439" t="s">
        <v>485</v>
      </c>
      <c r="U439" t="s">
        <v>42</v>
      </c>
    </row>
    <row r="440" spans="1:21" x14ac:dyDescent="0.3">
      <c r="A440">
        <v>10186</v>
      </c>
      <c r="B440" s="5">
        <v>24</v>
      </c>
      <c r="C440" s="4">
        <v>99.57</v>
      </c>
      <c r="D440">
        <v>5</v>
      </c>
      <c r="E440" s="9">
        <v>2389.6799999999998</v>
      </c>
      <c r="F440" s="1">
        <v>44818</v>
      </c>
      <c r="G440" s="5">
        <f ca="1">DATEDIF(F440, TODAY(), "D")</f>
        <v>571</v>
      </c>
      <c r="H440" t="s">
        <v>19</v>
      </c>
      <c r="I440" t="s">
        <v>557</v>
      </c>
      <c r="J440" s="4">
        <v>90</v>
      </c>
      <c r="K440" s="4">
        <f>Table1[[#This Row],[PRICEEACH]]-Table1[[#This Row],[MSRP]]</f>
        <v>9.5699999999999932</v>
      </c>
      <c r="L440" t="s">
        <v>623</v>
      </c>
      <c r="M440" t="s">
        <v>314</v>
      </c>
      <c r="N440" t="s">
        <v>315</v>
      </c>
      <c r="O440" t="s">
        <v>316</v>
      </c>
      <c r="P440" t="s">
        <v>300</v>
      </c>
      <c r="Q440" t="s">
        <v>317</v>
      </c>
      <c r="R440" t="s">
        <v>144</v>
      </c>
      <c r="S440" t="s">
        <v>318</v>
      </c>
      <c r="T440" t="s">
        <v>319</v>
      </c>
      <c r="U440" t="s">
        <v>28</v>
      </c>
    </row>
    <row r="441" spans="1:21" x14ac:dyDescent="0.3">
      <c r="A441">
        <v>10107</v>
      </c>
      <c r="B441" s="5">
        <v>24</v>
      </c>
      <c r="C441" s="4">
        <v>145.52000000000001</v>
      </c>
      <c r="D441">
        <v>12</v>
      </c>
      <c r="E441" s="9">
        <v>3492.48</v>
      </c>
      <c r="F441" s="1">
        <v>44812</v>
      </c>
      <c r="G441" s="5">
        <f ca="1">DATEDIF(F441, TODAY(), "D")</f>
        <v>577</v>
      </c>
      <c r="H441" t="s">
        <v>19</v>
      </c>
      <c r="I441" t="s">
        <v>155</v>
      </c>
      <c r="J441" s="4">
        <v>136</v>
      </c>
      <c r="K441" s="4">
        <f>Table1[[#This Row],[PRICEEACH]]-Table1[[#This Row],[MSRP]]</f>
        <v>9.5200000000000102</v>
      </c>
      <c r="L441" t="s">
        <v>289</v>
      </c>
      <c r="M441" t="s">
        <v>308</v>
      </c>
      <c r="N441" t="s">
        <v>309</v>
      </c>
      <c r="O441" t="s">
        <v>310</v>
      </c>
      <c r="P441" t="s">
        <v>311</v>
      </c>
      <c r="Q441">
        <v>31000</v>
      </c>
      <c r="R441" t="s">
        <v>33</v>
      </c>
      <c r="S441" t="s">
        <v>312</v>
      </c>
      <c r="T441" t="s">
        <v>313</v>
      </c>
      <c r="U441" t="s">
        <v>42</v>
      </c>
    </row>
    <row r="442" spans="1:21" x14ac:dyDescent="0.3">
      <c r="A442">
        <v>10177</v>
      </c>
      <c r="B442" s="5">
        <v>24</v>
      </c>
      <c r="C442" s="4">
        <v>76</v>
      </c>
      <c r="D442">
        <v>3</v>
      </c>
      <c r="E442" s="9">
        <v>1824</v>
      </c>
      <c r="F442" s="1">
        <v>44811</v>
      </c>
      <c r="G442" s="5">
        <f ca="1">DATEDIF(F442, TODAY(), "D")</f>
        <v>578</v>
      </c>
      <c r="H442" t="s">
        <v>19</v>
      </c>
      <c r="I442" t="s">
        <v>557</v>
      </c>
      <c r="J442" s="4">
        <v>66</v>
      </c>
      <c r="K442" s="4">
        <f>Table1[[#This Row],[PRICEEACH]]-Table1[[#This Row],[MSRP]]</f>
        <v>10</v>
      </c>
      <c r="L442" t="s">
        <v>620</v>
      </c>
      <c r="M442" t="s">
        <v>447</v>
      </c>
      <c r="N442" t="s">
        <v>448</v>
      </c>
      <c r="O442" t="s">
        <v>449</v>
      </c>
      <c r="P442" t="s">
        <v>151</v>
      </c>
      <c r="Q442">
        <v>28023</v>
      </c>
      <c r="R442" t="s">
        <v>152</v>
      </c>
      <c r="S442" t="s">
        <v>450</v>
      </c>
      <c r="T442" t="s">
        <v>451</v>
      </c>
      <c r="U442" t="s">
        <v>28</v>
      </c>
    </row>
    <row r="443" spans="1:21" x14ac:dyDescent="0.3">
      <c r="A443">
        <v>10177</v>
      </c>
      <c r="B443" s="5">
        <v>24</v>
      </c>
      <c r="C443" s="4">
        <v>105.27</v>
      </c>
      <c r="D443">
        <v>5</v>
      </c>
      <c r="E443" s="9">
        <v>2526.48</v>
      </c>
      <c r="F443" s="1">
        <v>44811</v>
      </c>
      <c r="G443" s="5">
        <f ca="1">DATEDIF(F443, TODAY(), "D")</f>
        <v>578</v>
      </c>
      <c r="H443" t="s">
        <v>19</v>
      </c>
      <c r="I443" t="s">
        <v>557</v>
      </c>
      <c r="J443" s="4">
        <v>99</v>
      </c>
      <c r="K443" s="4">
        <f>Table1[[#This Row],[PRICEEACH]]-Table1[[#This Row],[MSRP]]</f>
        <v>6.269999999999996</v>
      </c>
      <c r="L443" t="s">
        <v>630</v>
      </c>
      <c r="M443" t="s">
        <v>447</v>
      </c>
      <c r="N443" t="s">
        <v>448</v>
      </c>
      <c r="O443" t="s">
        <v>449</v>
      </c>
      <c r="P443" t="s">
        <v>151</v>
      </c>
      <c r="Q443">
        <v>28023</v>
      </c>
      <c r="R443" t="s">
        <v>152</v>
      </c>
      <c r="S443" t="s">
        <v>450</v>
      </c>
      <c r="T443" t="s">
        <v>451</v>
      </c>
      <c r="U443" t="s">
        <v>28</v>
      </c>
    </row>
    <row r="444" spans="1:21" x14ac:dyDescent="0.3">
      <c r="A444">
        <v>10173</v>
      </c>
      <c r="B444" s="5">
        <v>24</v>
      </c>
      <c r="C444" s="4">
        <v>146.19999999999999</v>
      </c>
      <c r="D444">
        <v>13</v>
      </c>
      <c r="E444" s="9">
        <v>3508.8</v>
      </c>
      <c r="F444" s="1">
        <v>44809</v>
      </c>
      <c r="G444" s="5">
        <f ca="1">DATEDIF(F444, TODAY(), "D")</f>
        <v>580</v>
      </c>
      <c r="H444" t="s">
        <v>19</v>
      </c>
      <c r="I444" t="s">
        <v>509</v>
      </c>
      <c r="J444" s="4">
        <v>170</v>
      </c>
      <c r="K444" s="4">
        <f>Table1[[#This Row],[PRICEEACH]]-Table1[[#This Row],[MSRP]]</f>
        <v>-23.800000000000011</v>
      </c>
      <c r="L444" t="s">
        <v>543</v>
      </c>
      <c r="M444" t="s">
        <v>511</v>
      </c>
      <c r="N444" t="s">
        <v>512</v>
      </c>
      <c r="O444" t="s">
        <v>513</v>
      </c>
      <c r="P444" t="s">
        <v>514</v>
      </c>
      <c r="Q444">
        <v>24100</v>
      </c>
      <c r="R444" t="s">
        <v>229</v>
      </c>
      <c r="S444" t="s">
        <v>515</v>
      </c>
      <c r="T444" t="s">
        <v>516</v>
      </c>
      <c r="U444" t="s">
        <v>42</v>
      </c>
    </row>
    <row r="445" spans="1:21" x14ac:dyDescent="0.3">
      <c r="A445">
        <v>10172</v>
      </c>
      <c r="B445" s="5">
        <v>24</v>
      </c>
      <c r="C445" s="4">
        <v>81.33</v>
      </c>
      <c r="D445">
        <v>2</v>
      </c>
      <c r="E445" s="9">
        <v>1951.92</v>
      </c>
      <c r="F445" s="1">
        <v>44809</v>
      </c>
      <c r="G445" s="5">
        <f ca="1">DATEDIF(F445, TODAY(), "D")</f>
        <v>580</v>
      </c>
      <c r="H445" t="s">
        <v>19</v>
      </c>
      <c r="I445" t="s">
        <v>155</v>
      </c>
      <c r="J445" s="4">
        <v>85</v>
      </c>
      <c r="K445" s="4">
        <f>Table1[[#This Row],[PRICEEACH]]-Table1[[#This Row],[MSRP]]</f>
        <v>-3.6700000000000017</v>
      </c>
      <c r="L445" t="s">
        <v>596</v>
      </c>
      <c r="M445" t="s">
        <v>88</v>
      </c>
      <c r="N445">
        <v>2035552570</v>
      </c>
      <c r="O445" t="s">
        <v>89</v>
      </c>
      <c r="P445" t="s">
        <v>90</v>
      </c>
      <c r="Q445">
        <v>97562</v>
      </c>
      <c r="R445" t="s">
        <v>25</v>
      </c>
      <c r="S445" t="s">
        <v>91</v>
      </c>
      <c r="T445" t="s">
        <v>47</v>
      </c>
      <c r="U445" t="s">
        <v>28</v>
      </c>
    </row>
    <row r="446" spans="1:21" x14ac:dyDescent="0.3">
      <c r="A446">
        <v>10169</v>
      </c>
      <c r="B446" s="5">
        <v>24</v>
      </c>
      <c r="C446" s="4">
        <v>94.58</v>
      </c>
      <c r="D446">
        <v>6</v>
      </c>
      <c r="E446" s="9">
        <v>2269.92</v>
      </c>
      <c r="F446" s="1">
        <v>44808</v>
      </c>
      <c r="G446" s="5">
        <f ca="1">DATEDIF(F446, TODAY(), "D")</f>
        <v>581</v>
      </c>
      <c r="H446" t="s">
        <v>19</v>
      </c>
      <c r="I446" t="s">
        <v>155</v>
      </c>
      <c r="J446" s="4">
        <v>80</v>
      </c>
      <c r="K446" s="4">
        <f>Table1[[#This Row],[PRICEEACH]]-Table1[[#This Row],[MSRP]]</f>
        <v>14.579999999999998</v>
      </c>
      <c r="L446" t="s">
        <v>607</v>
      </c>
      <c r="M446" t="s">
        <v>255</v>
      </c>
      <c r="N446" t="s">
        <v>256</v>
      </c>
      <c r="O446" t="s">
        <v>257</v>
      </c>
      <c r="P446" t="s">
        <v>258</v>
      </c>
      <c r="Q446">
        <v>2060</v>
      </c>
      <c r="R446" t="s">
        <v>76</v>
      </c>
      <c r="S446" t="s">
        <v>259</v>
      </c>
      <c r="T446" t="s">
        <v>260</v>
      </c>
      <c r="U446" t="s">
        <v>28</v>
      </c>
    </row>
    <row r="447" spans="1:21" hidden="1" x14ac:dyDescent="0.3">
      <c r="A447">
        <v>10167</v>
      </c>
      <c r="B447" s="5">
        <v>24</v>
      </c>
      <c r="C447" s="4">
        <v>117.2</v>
      </c>
      <c r="D447">
        <v>13</v>
      </c>
      <c r="E447" s="9">
        <v>2812.8</v>
      </c>
      <c r="F447" s="1">
        <v>44796</v>
      </c>
      <c r="G447" s="5">
        <f ca="1">DATEDIF(F447, TODAY(), "D")</f>
        <v>593</v>
      </c>
      <c r="H447" t="s">
        <v>307</v>
      </c>
      <c r="I447" t="s">
        <v>557</v>
      </c>
      <c r="J447" s="4">
        <v>100</v>
      </c>
      <c r="K447" s="4">
        <f>Table1[[#This Row],[PRICEEACH]]-Table1[[#This Row],[MSRP]]</f>
        <v>17.200000000000003</v>
      </c>
      <c r="L447" t="s">
        <v>629</v>
      </c>
      <c r="M447" t="s">
        <v>232</v>
      </c>
      <c r="N447" t="s">
        <v>233</v>
      </c>
      <c r="O447" t="s">
        <v>234</v>
      </c>
      <c r="P447" t="s">
        <v>235</v>
      </c>
      <c r="Q447" t="s">
        <v>236</v>
      </c>
      <c r="R447" t="s">
        <v>162</v>
      </c>
      <c r="S447" t="s">
        <v>237</v>
      </c>
      <c r="T447" t="s">
        <v>178</v>
      </c>
      <c r="U447" t="s">
        <v>28</v>
      </c>
    </row>
    <row r="448" spans="1:21" x14ac:dyDescent="0.3">
      <c r="A448">
        <v>10165</v>
      </c>
      <c r="B448" s="5">
        <v>24</v>
      </c>
      <c r="C448" s="4">
        <v>99.36</v>
      </c>
      <c r="D448">
        <v>8</v>
      </c>
      <c r="E448" s="9">
        <v>2384.64</v>
      </c>
      <c r="F448" s="1">
        <v>44795</v>
      </c>
      <c r="G448" s="5">
        <f ca="1">DATEDIF(F448, TODAY(), "D")</f>
        <v>594</v>
      </c>
      <c r="H448" t="s">
        <v>19</v>
      </c>
      <c r="I448" t="s">
        <v>155</v>
      </c>
      <c r="J448" s="4">
        <v>118</v>
      </c>
      <c r="K448" s="4">
        <f>Table1[[#This Row],[PRICEEACH]]-Table1[[#This Row],[MSRP]]</f>
        <v>-18.64</v>
      </c>
      <c r="L448" t="s">
        <v>604</v>
      </c>
      <c r="M448" t="s">
        <v>170</v>
      </c>
      <c r="N448" t="s">
        <v>171</v>
      </c>
      <c r="O448" t="s">
        <v>172</v>
      </c>
      <c r="P448" t="s">
        <v>173</v>
      </c>
      <c r="Q448">
        <v>79903</v>
      </c>
      <c r="R448" t="s">
        <v>173</v>
      </c>
      <c r="S448" t="s">
        <v>174</v>
      </c>
      <c r="T448" t="s">
        <v>175</v>
      </c>
      <c r="U448" t="s">
        <v>28</v>
      </c>
    </row>
    <row r="449" spans="1:21" x14ac:dyDescent="0.3">
      <c r="A449">
        <v>10164</v>
      </c>
      <c r="B449" s="5">
        <v>24</v>
      </c>
      <c r="C449" s="4">
        <v>109.79</v>
      </c>
      <c r="D449">
        <v>1</v>
      </c>
      <c r="E449" s="9">
        <v>2634.96</v>
      </c>
      <c r="F449" s="1">
        <v>44794</v>
      </c>
      <c r="G449" s="5">
        <f ca="1">DATEDIF(F449, TODAY(), "D")</f>
        <v>595</v>
      </c>
      <c r="H449" t="s">
        <v>371</v>
      </c>
      <c r="I449" t="s">
        <v>465</v>
      </c>
      <c r="J449" s="4">
        <v>96</v>
      </c>
      <c r="K449" s="4">
        <f>Table1[[#This Row],[PRICEEACH]]-Table1[[#This Row],[MSRP]]</f>
        <v>13.790000000000006</v>
      </c>
      <c r="L449" t="s">
        <v>608</v>
      </c>
      <c r="M449" t="s">
        <v>372</v>
      </c>
      <c r="N449" t="s">
        <v>373</v>
      </c>
      <c r="O449" t="s">
        <v>374</v>
      </c>
      <c r="P449" t="s">
        <v>375</v>
      </c>
      <c r="Q449">
        <v>8010</v>
      </c>
      <c r="R449" t="s">
        <v>124</v>
      </c>
      <c r="S449" t="s">
        <v>376</v>
      </c>
      <c r="T449" t="s">
        <v>377</v>
      </c>
      <c r="U449" t="s">
        <v>28</v>
      </c>
    </row>
    <row r="450" spans="1:21" x14ac:dyDescent="0.3">
      <c r="A450">
        <v>10107</v>
      </c>
      <c r="B450" s="5">
        <v>24</v>
      </c>
      <c r="C450" s="4">
        <v>138.65</v>
      </c>
      <c r="D450">
        <v>3</v>
      </c>
      <c r="E450" s="9">
        <v>3327.6</v>
      </c>
      <c r="F450" s="1">
        <v>44763</v>
      </c>
      <c r="G450" s="5">
        <f ca="1">DATEDIF(F450, TODAY(), "D")</f>
        <v>626</v>
      </c>
      <c r="H450" t="s">
        <v>19</v>
      </c>
      <c r="I450" t="s">
        <v>465</v>
      </c>
      <c r="J450" s="4">
        <v>118</v>
      </c>
      <c r="K450" s="4">
        <f>Table1[[#This Row],[PRICEEACH]]-Table1[[#This Row],[MSRP]]</f>
        <v>20.650000000000006</v>
      </c>
      <c r="L450" t="s">
        <v>479</v>
      </c>
      <c r="M450" t="s">
        <v>354</v>
      </c>
      <c r="N450" t="s">
        <v>355</v>
      </c>
      <c r="O450" t="s">
        <v>356</v>
      </c>
      <c r="P450" t="s">
        <v>357</v>
      </c>
      <c r="Q450">
        <v>90110</v>
      </c>
      <c r="R450" t="s">
        <v>107</v>
      </c>
      <c r="S450" t="s">
        <v>358</v>
      </c>
      <c r="T450" t="s">
        <v>359</v>
      </c>
      <c r="U450" t="s">
        <v>42</v>
      </c>
    </row>
    <row r="451" spans="1:21" x14ac:dyDescent="0.3">
      <c r="A451">
        <v>10149</v>
      </c>
      <c r="B451" s="5">
        <v>24</v>
      </c>
      <c r="C451" s="4">
        <v>62.36</v>
      </c>
      <c r="D451">
        <v>10</v>
      </c>
      <c r="E451" s="9">
        <v>1496.64</v>
      </c>
      <c r="F451" s="1">
        <v>44754</v>
      </c>
      <c r="G451" s="5">
        <f ca="1">DATEDIF(F451, TODAY(), "D")</f>
        <v>635</v>
      </c>
      <c r="H451" t="s">
        <v>19</v>
      </c>
      <c r="I451" t="s">
        <v>509</v>
      </c>
      <c r="J451" s="4">
        <v>60</v>
      </c>
      <c r="K451" s="4">
        <f>Table1[[#This Row],[PRICEEACH]]-Table1[[#This Row],[MSRP]]</f>
        <v>2.3599999999999994</v>
      </c>
      <c r="L451" t="s">
        <v>547</v>
      </c>
      <c r="M451" t="s">
        <v>486</v>
      </c>
      <c r="N451">
        <v>4155554312</v>
      </c>
      <c r="O451" t="s">
        <v>487</v>
      </c>
      <c r="P451" t="s">
        <v>488</v>
      </c>
      <c r="Q451">
        <v>94217</v>
      </c>
      <c r="R451" t="s">
        <v>25</v>
      </c>
      <c r="S451" t="s">
        <v>489</v>
      </c>
      <c r="T451" t="s">
        <v>363</v>
      </c>
      <c r="U451" t="s">
        <v>28</v>
      </c>
    </row>
    <row r="452" spans="1:21" x14ac:dyDescent="0.3">
      <c r="A452">
        <v>10142</v>
      </c>
      <c r="B452" s="5">
        <v>24</v>
      </c>
      <c r="C452" s="4">
        <v>157.97999999999999</v>
      </c>
      <c r="D452">
        <v>15</v>
      </c>
      <c r="E452" s="9">
        <v>3791.52</v>
      </c>
      <c r="F452" s="1">
        <v>44720</v>
      </c>
      <c r="G452" s="5">
        <f ca="1">DATEDIF(F452, TODAY(), "D")</f>
        <v>669</v>
      </c>
      <c r="H452" t="s">
        <v>19</v>
      </c>
      <c r="I452" t="s">
        <v>155</v>
      </c>
      <c r="J452" s="4">
        <v>143</v>
      </c>
      <c r="K452" s="4">
        <f>Table1[[#This Row],[PRICEEACH]]-Table1[[#This Row],[MSRP]]</f>
        <v>14.97999999999999</v>
      </c>
      <c r="L452" t="s">
        <v>572</v>
      </c>
      <c r="M452" t="s">
        <v>243</v>
      </c>
      <c r="N452">
        <v>4155551450</v>
      </c>
      <c r="O452" t="s">
        <v>244</v>
      </c>
      <c r="P452" t="s">
        <v>245</v>
      </c>
      <c r="Q452">
        <v>97562</v>
      </c>
      <c r="R452" t="s">
        <v>25</v>
      </c>
      <c r="S452" t="s">
        <v>246</v>
      </c>
      <c r="T452" t="s">
        <v>247</v>
      </c>
      <c r="U452" t="s">
        <v>42</v>
      </c>
    </row>
    <row r="453" spans="1:21" x14ac:dyDescent="0.3">
      <c r="A453">
        <v>10142</v>
      </c>
      <c r="B453" s="5">
        <v>24</v>
      </c>
      <c r="C453" s="4">
        <v>70.22</v>
      </c>
      <c r="D453">
        <v>7</v>
      </c>
      <c r="E453" s="9">
        <v>1685.28</v>
      </c>
      <c r="F453" s="1">
        <v>44720</v>
      </c>
      <c r="G453" s="5">
        <f ca="1">DATEDIF(F453, TODAY(), "D")</f>
        <v>669</v>
      </c>
      <c r="H453" t="s">
        <v>19</v>
      </c>
      <c r="I453" t="s">
        <v>509</v>
      </c>
      <c r="J453" s="4">
        <v>87</v>
      </c>
      <c r="K453" s="4">
        <f>Table1[[#This Row],[PRICEEACH]]-Table1[[#This Row],[MSRP]]</f>
        <v>-16.78</v>
      </c>
      <c r="L453" t="s">
        <v>574</v>
      </c>
      <c r="M453" t="s">
        <v>243</v>
      </c>
      <c r="N453">
        <v>4155551450</v>
      </c>
      <c r="O453" t="s">
        <v>244</v>
      </c>
      <c r="P453" t="s">
        <v>245</v>
      </c>
      <c r="Q453">
        <v>97562</v>
      </c>
      <c r="R453" t="s">
        <v>25</v>
      </c>
      <c r="S453" t="s">
        <v>246</v>
      </c>
      <c r="T453" t="s">
        <v>247</v>
      </c>
      <c r="U453" t="s">
        <v>28</v>
      </c>
    </row>
    <row r="454" spans="1:21" x14ac:dyDescent="0.3">
      <c r="A454">
        <v>10141</v>
      </c>
      <c r="B454" s="5">
        <v>24</v>
      </c>
      <c r="C454" s="4">
        <v>45.99</v>
      </c>
      <c r="D454">
        <v>7</v>
      </c>
      <c r="E454" s="9">
        <v>1103.76</v>
      </c>
      <c r="F454" s="1">
        <v>44713</v>
      </c>
      <c r="G454" s="5">
        <f ca="1">DATEDIF(F454, TODAY(), "D")</f>
        <v>676</v>
      </c>
      <c r="H454" t="s">
        <v>19</v>
      </c>
      <c r="I454" t="s">
        <v>465</v>
      </c>
      <c r="J454" s="4">
        <v>54</v>
      </c>
      <c r="K454" s="4">
        <f>Table1[[#This Row],[PRICEEACH]]-Table1[[#This Row],[MSRP]]</f>
        <v>-8.009999999999998</v>
      </c>
      <c r="L454" t="s">
        <v>611</v>
      </c>
      <c r="M454" t="s">
        <v>429</v>
      </c>
      <c r="N454" t="s">
        <v>430</v>
      </c>
      <c r="O454" t="s">
        <v>431</v>
      </c>
      <c r="P454" t="s">
        <v>432</v>
      </c>
      <c r="Q454" t="s">
        <v>433</v>
      </c>
      <c r="R454" t="s">
        <v>107</v>
      </c>
      <c r="S454" t="s">
        <v>434</v>
      </c>
      <c r="T454" t="s">
        <v>435</v>
      </c>
      <c r="U454" t="s">
        <v>28</v>
      </c>
    </row>
    <row r="455" spans="1:21" x14ac:dyDescent="0.3">
      <c r="A455">
        <v>10107</v>
      </c>
      <c r="B455" s="5">
        <v>24</v>
      </c>
      <c r="C455" s="4">
        <v>75.010000000000005</v>
      </c>
      <c r="D455">
        <v>8</v>
      </c>
      <c r="E455" s="9">
        <v>1800.24</v>
      </c>
      <c r="F455" s="1">
        <v>44683</v>
      </c>
      <c r="G455" s="5">
        <f ca="1">DATEDIF(F455, TODAY(), "D")</f>
        <v>706</v>
      </c>
      <c r="H455" t="s">
        <v>19</v>
      </c>
      <c r="I455" t="s">
        <v>155</v>
      </c>
      <c r="J455" s="4">
        <v>79</v>
      </c>
      <c r="K455" s="4">
        <f>Table1[[#This Row],[PRICEEACH]]-Table1[[#This Row],[MSRP]]</f>
        <v>-3.9899999999999949</v>
      </c>
      <c r="L455" t="s">
        <v>478</v>
      </c>
      <c r="M455" t="s">
        <v>243</v>
      </c>
      <c r="N455">
        <v>4155551450</v>
      </c>
      <c r="O455" t="s">
        <v>244</v>
      </c>
      <c r="P455" t="s">
        <v>245</v>
      </c>
      <c r="Q455">
        <v>97562</v>
      </c>
      <c r="R455" t="s">
        <v>25</v>
      </c>
      <c r="S455" t="s">
        <v>246</v>
      </c>
      <c r="T455" t="s">
        <v>247</v>
      </c>
      <c r="U455" t="s">
        <v>28</v>
      </c>
    </row>
    <row r="456" spans="1:21" x14ac:dyDescent="0.3">
      <c r="A456">
        <v>10133</v>
      </c>
      <c r="B456" s="5">
        <v>24</v>
      </c>
      <c r="C456" s="4">
        <v>77.64</v>
      </c>
      <c r="D456">
        <v>8</v>
      </c>
      <c r="E456" s="9">
        <v>1863.36</v>
      </c>
      <c r="F456" s="1">
        <v>44678</v>
      </c>
      <c r="G456" s="5">
        <f ca="1">DATEDIF(F456, TODAY(), "D")</f>
        <v>711</v>
      </c>
      <c r="H456" t="s">
        <v>19</v>
      </c>
      <c r="I456" t="s">
        <v>525</v>
      </c>
      <c r="J456" s="4">
        <v>91</v>
      </c>
      <c r="K456" s="4">
        <f>Table1[[#This Row],[PRICEEACH]]-Table1[[#This Row],[MSRP]]</f>
        <v>-13.36</v>
      </c>
      <c r="L456" t="s">
        <v>621</v>
      </c>
      <c r="M456" t="s">
        <v>148</v>
      </c>
      <c r="N456" t="s">
        <v>149</v>
      </c>
      <c r="O456" t="s">
        <v>150</v>
      </c>
      <c r="P456" t="s">
        <v>151</v>
      </c>
      <c r="Q456">
        <v>28034</v>
      </c>
      <c r="R456" t="s">
        <v>152</v>
      </c>
      <c r="S456" t="s">
        <v>153</v>
      </c>
      <c r="T456" t="s">
        <v>154</v>
      </c>
      <c r="U456" t="s">
        <v>28</v>
      </c>
    </row>
    <row r="457" spans="1:21" x14ac:dyDescent="0.3">
      <c r="A457">
        <v>10107</v>
      </c>
      <c r="B457" s="5">
        <v>24</v>
      </c>
      <c r="C457" s="4">
        <v>106.65</v>
      </c>
      <c r="D457">
        <v>11</v>
      </c>
      <c r="E457" s="9">
        <v>2559.6</v>
      </c>
      <c r="F457" s="1">
        <v>44654</v>
      </c>
      <c r="G457" s="5">
        <f ca="1">DATEDIF(F457, TODAY(), "D")</f>
        <v>735</v>
      </c>
      <c r="H457" t="s">
        <v>19</v>
      </c>
      <c r="I457" t="s">
        <v>465</v>
      </c>
      <c r="J457" s="4">
        <v>118</v>
      </c>
      <c r="K457" s="4">
        <f>Table1[[#This Row],[PRICEEACH]]-Table1[[#This Row],[MSRP]]</f>
        <v>-11.349999999999994</v>
      </c>
      <c r="L457" t="s">
        <v>479</v>
      </c>
      <c r="M457" t="s">
        <v>437</v>
      </c>
      <c r="N457">
        <v>2125557413</v>
      </c>
      <c r="O457" t="s">
        <v>438</v>
      </c>
      <c r="P457" t="s">
        <v>24</v>
      </c>
      <c r="Q457">
        <v>10022</v>
      </c>
      <c r="R457" t="s">
        <v>25</v>
      </c>
      <c r="S457" t="s">
        <v>46</v>
      </c>
      <c r="T457" t="s">
        <v>439</v>
      </c>
      <c r="U457" t="s">
        <v>28</v>
      </c>
    </row>
    <row r="458" spans="1:21" x14ac:dyDescent="0.3">
      <c r="A458">
        <v>10120</v>
      </c>
      <c r="B458" s="5">
        <v>24</v>
      </c>
      <c r="C458" s="4">
        <v>107.7</v>
      </c>
      <c r="D458">
        <v>15</v>
      </c>
      <c r="E458" s="9">
        <v>2584.8000000000002</v>
      </c>
      <c r="F458" s="1">
        <v>44621</v>
      </c>
      <c r="G458" s="5">
        <f ca="1">DATEDIF(F458, TODAY(), "D")</f>
        <v>768</v>
      </c>
      <c r="H458" t="s">
        <v>19</v>
      </c>
      <c r="I458" t="s">
        <v>525</v>
      </c>
      <c r="J458" s="4">
        <v>99</v>
      </c>
      <c r="K458" s="4">
        <f>Table1[[#This Row],[PRICEEACH]]-Table1[[#This Row],[MSRP]]</f>
        <v>8.7000000000000028</v>
      </c>
      <c r="L458" t="s">
        <v>624</v>
      </c>
      <c r="M458" t="s">
        <v>72</v>
      </c>
      <c r="N458" t="s">
        <v>73</v>
      </c>
      <c r="O458" t="s">
        <v>74</v>
      </c>
      <c r="P458" t="s">
        <v>75</v>
      </c>
      <c r="Q458">
        <v>3004</v>
      </c>
      <c r="R458" t="s">
        <v>76</v>
      </c>
      <c r="S458" t="s">
        <v>77</v>
      </c>
      <c r="T458" t="s">
        <v>78</v>
      </c>
      <c r="U458" t="s">
        <v>28</v>
      </c>
    </row>
    <row r="459" spans="1:21" x14ac:dyDescent="0.3">
      <c r="A459">
        <v>10120</v>
      </c>
      <c r="B459" s="5">
        <v>24</v>
      </c>
      <c r="C459" s="4">
        <v>142.38</v>
      </c>
      <c r="D459">
        <v>7</v>
      </c>
      <c r="E459" s="9">
        <v>3417.12</v>
      </c>
      <c r="F459" s="1">
        <v>44621</v>
      </c>
      <c r="G459" s="5">
        <f ca="1">DATEDIF(F459, TODAY(), "D")</f>
        <v>768</v>
      </c>
      <c r="H459" t="s">
        <v>19</v>
      </c>
      <c r="I459" t="s">
        <v>525</v>
      </c>
      <c r="J459" s="4">
        <v>118</v>
      </c>
      <c r="K459" s="4">
        <f>Table1[[#This Row],[PRICEEACH]]-Table1[[#This Row],[MSRP]]</f>
        <v>24.379999999999995</v>
      </c>
      <c r="L459" t="s">
        <v>627</v>
      </c>
      <c r="M459" t="s">
        <v>72</v>
      </c>
      <c r="N459" t="s">
        <v>73</v>
      </c>
      <c r="O459" t="s">
        <v>74</v>
      </c>
      <c r="P459" t="s">
        <v>75</v>
      </c>
      <c r="Q459">
        <v>3004</v>
      </c>
      <c r="R459" t="s">
        <v>76</v>
      </c>
      <c r="S459" t="s">
        <v>77</v>
      </c>
      <c r="T459" t="s">
        <v>78</v>
      </c>
      <c r="U459" t="s">
        <v>42</v>
      </c>
    </row>
    <row r="460" spans="1:21" x14ac:dyDescent="0.3">
      <c r="A460">
        <v>10114</v>
      </c>
      <c r="B460" s="5">
        <v>24</v>
      </c>
      <c r="C460" s="4">
        <v>30.06</v>
      </c>
      <c r="D460">
        <v>1</v>
      </c>
      <c r="E460" s="9">
        <v>721.44</v>
      </c>
      <c r="F460" s="1">
        <v>44593</v>
      </c>
      <c r="G460" s="5">
        <f ca="1">DATEDIF(F460, TODAY(), "D")</f>
        <v>796</v>
      </c>
      <c r="H460" t="s">
        <v>19</v>
      </c>
      <c r="I460" t="s">
        <v>155</v>
      </c>
      <c r="J460" s="4">
        <v>35</v>
      </c>
      <c r="K460" s="4">
        <f>Table1[[#This Row],[PRICEEACH]]-Table1[[#This Row],[MSRP]]</f>
        <v>-4.9400000000000013</v>
      </c>
      <c r="L460" t="s">
        <v>591</v>
      </c>
      <c r="M460" t="s">
        <v>366</v>
      </c>
      <c r="N460" t="s">
        <v>367</v>
      </c>
      <c r="O460" t="s">
        <v>368</v>
      </c>
      <c r="P460" t="s">
        <v>39</v>
      </c>
      <c r="Q460">
        <v>75012</v>
      </c>
      <c r="R460" t="s">
        <v>33</v>
      </c>
      <c r="S460" t="s">
        <v>369</v>
      </c>
      <c r="T460" t="s">
        <v>370</v>
      </c>
      <c r="U460" t="s">
        <v>28</v>
      </c>
    </row>
    <row r="461" spans="1:21" x14ac:dyDescent="0.3">
      <c r="A461">
        <v>10104</v>
      </c>
      <c r="B461" s="5">
        <v>24</v>
      </c>
      <c r="C461" s="4">
        <v>144.08000000000001</v>
      </c>
      <c r="D461">
        <v>8</v>
      </c>
      <c r="E461" s="9">
        <v>3457.92</v>
      </c>
      <c r="F461" s="1">
        <v>44531</v>
      </c>
      <c r="G461" s="5">
        <f ca="1">DATEDIF(F461, TODAY(), "D")</f>
        <v>858</v>
      </c>
      <c r="H461" t="s">
        <v>19</v>
      </c>
      <c r="I461" t="s">
        <v>155</v>
      </c>
      <c r="J461" s="4">
        <v>163</v>
      </c>
      <c r="K461" s="4">
        <f>Table1[[#This Row],[PRICEEACH]]-Table1[[#This Row],[MSRP]]</f>
        <v>-18.919999999999987</v>
      </c>
      <c r="L461" t="s">
        <v>546</v>
      </c>
      <c r="M461" t="s">
        <v>148</v>
      </c>
      <c r="N461" t="s">
        <v>149</v>
      </c>
      <c r="O461" t="s">
        <v>150</v>
      </c>
      <c r="P461" t="s">
        <v>151</v>
      </c>
      <c r="Q461">
        <v>28034</v>
      </c>
      <c r="R461" t="s">
        <v>152</v>
      </c>
      <c r="S461" t="s">
        <v>153</v>
      </c>
      <c r="T461" t="s">
        <v>154</v>
      </c>
      <c r="U461" t="s">
        <v>42</v>
      </c>
    </row>
    <row r="462" spans="1:21" hidden="1" x14ac:dyDescent="0.3">
      <c r="A462">
        <v>10422</v>
      </c>
      <c r="B462" s="5">
        <v>25</v>
      </c>
      <c r="C462" s="4">
        <v>51.75</v>
      </c>
      <c r="D462">
        <v>1</v>
      </c>
      <c r="E462" s="9">
        <v>1293.75</v>
      </c>
      <c r="F462" s="8">
        <v>45381</v>
      </c>
      <c r="G462" s="5">
        <f ca="1">DATEDIF(F462, TODAY(), "D")</f>
        <v>8</v>
      </c>
      <c r="H462" t="s">
        <v>268</v>
      </c>
      <c r="I462" t="s">
        <v>509</v>
      </c>
      <c r="J462" s="4">
        <v>53</v>
      </c>
      <c r="K462" s="4">
        <f>Table1[[#This Row],[PRICEEACH]]-Table1[[#This Row],[MSRP]]</f>
        <v>-1.25</v>
      </c>
      <c r="L462" t="s">
        <v>523</v>
      </c>
      <c r="M462" t="s">
        <v>116</v>
      </c>
      <c r="N462">
        <v>2155551555</v>
      </c>
      <c r="O462" t="s">
        <v>117</v>
      </c>
      <c r="P462" t="s">
        <v>118</v>
      </c>
      <c r="Q462">
        <v>70267</v>
      </c>
      <c r="R462" t="s">
        <v>25</v>
      </c>
      <c r="S462" t="s">
        <v>26</v>
      </c>
      <c r="T462" t="s">
        <v>119</v>
      </c>
      <c r="U462" t="s">
        <v>28</v>
      </c>
    </row>
    <row r="463" spans="1:21" x14ac:dyDescent="0.3">
      <c r="A463">
        <v>10107</v>
      </c>
      <c r="B463" s="5">
        <v>25</v>
      </c>
      <c r="C463" s="4">
        <v>72.38</v>
      </c>
      <c r="D463">
        <v>6</v>
      </c>
      <c r="E463" s="9">
        <v>1809.5</v>
      </c>
      <c r="F463" s="8">
        <v>45294</v>
      </c>
      <c r="G463" s="5">
        <f ca="1">DATEDIF(F463, TODAY(), "D")</f>
        <v>95</v>
      </c>
      <c r="H463" t="s">
        <v>19</v>
      </c>
      <c r="I463" t="s">
        <v>155</v>
      </c>
      <c r="J463" s="4">
        <v>117</v>
      </c>
      <c r="K463" s="4">
        <f>Table1[[#This Row],[PRICEEACH]]-Table1[[#This Row],[MSRP]]</f>
        <v>-44.620000000000005</v>
      </c>
      <c r="L463" t="s">
        <v>473</v>
      </c>
      <c r="M463" t="s">
        <v>232</v>
      </c>
      <c r="N463" t="s">
        <v>233</v>
      </c>
      <c r="O463" t="s">
        <v>234</v>
      </c>
      <c r="P463" t="s">
        <v>235</v>
      </c>
      <c r="Q463" t="s">
        <v>236</v>
      </c>
      <c r="R463" t="s">
        <v>162</v>
      </c>
      <c r="S463" t="s">
        <v>237</v>
      </c>
      <c r="T463" t="s">
        <v>178</v>
      </c>
      <c r="U463" t="s">
        <v>28</v>
      </c>
    </row>
    <row r="464" spans="1:21" x14ac:dyDescent="0.3">
      <c r="A464">
        <v>10386</v>
      </c>
      <c r="B464" s="5">
        <v>25</v>
      </c>
      <c r="C464" s="4">
        <v>54.57</v>
      </c>
      <c r="D464">
        <v>7</v>
      </c>
      <c r="E464" s="9">
        <v>1364.25</v>
      </c>
      <c r="F464" s="8">
        <v>45292</v>
      </c>
      <c r="G464" s="5">
        <f ca="1">DATEDIF(F464, TODAY(), "D")</f>
        <v>97</v>
      </c>
      <c r="H464" t="s">
        <v>371</v>
      </c>
      <c r="I464" t="s">
        <v>525</v>
      </c>
      <c r="J464" s="4">
        <v>157</v>
      </c>
      <c r="K464" s="4">
        <f>Table1[[#This Row],[PRICEEACH]]-Table1[[#This Row],[MSRP]]</f>
        <v>-102.43</v>
      </c>
      <c r="L464" t="s">
        <v>526</v>
      </c>
      <c r="M464" t="s">
        <v>148</v>
      </c>
      <c r="N464" t="s">
        <v>149</v>
      </c>
      <c r="O464" t="s">
        <v>150</v>
      </c>
      <c r="P464" t="s">
        <v>151</v>
      </c>
      <c r="Q464">
        <v>28034</v>
      </c>
      <c r="R464" t="s">
        <v>152</v>
      </c>
      <c r="S464" t="s">
        <v>153</v>
      </c>
      <c r="T464" t="s">
        <v>154</v>
      </c>
      <c r="U464" t="s">
        <v>28</v>
      </c>
    </row>
    <row r="465" spans="1:21" x14ac:dyDescent="0.3">
      <c r="A465">
        <v>10385</v>
      </c>
      <c r="B465" s="5">
        <v>25</v>
      </c>
      <c r="C465" s="4">
        <v>77.34</v>
      </c>
      <c r="D465">
        <v>1</v>
      </c>
      <c r="E465" s="9">
        <v>1933.5</v>
      </c>
      <c r="F465" s="8">
        <v>45288</v>
      </c>
      <c r="G465" s="5">
        <f ca="1">DATEDIF(F465, TODAY(), "D")</f>
        <v>101</v>
      </c>
      <c r="H465" t="s">
        <v>19</v>
      </c>
      <c r="I465" t="s">
        <v>557</v>
      </c>
      <c r="J465" s="4">
        <v>66</v>
      </c>
      <c r="K465" s="4">
        <f>Table1[[#This Row],[PRICEEACH]]-Table1[[#This Row],[MSRP]]</f>
        <v>11.340000000000003</v>
      </c>
      <c r="L465" t="s">
        <v>620</v>
      </c>
      <c r="M465" t="s">
        <v>243</v>
      </c>
      <c r="N465">
        <v>4155551450</v>
      </c>
      <c r="O465" t="s">
        <v>244</v>
      </c>
      <c r="P465" t="s">
        <v>245</v>
      </c>
      <c r="Q465">
        <v>97562</v>
      </c>
      <c r="R465" t="s">
        <v>25</v>
      </c>
      <c r="S465" t="s">
        <v>246</v>
      </c>
      <c r="T465" t="s">
        <v>247</v>
      </c>
      <c r="U465" t="s">
        <v>28</v>
      </c>
    </row>
    <row r="466" spans="1:21" x14ac:dyDescent="0.3">
      <c r="A466">
        <v>10382</v>
      </c>
      <c r="B466" s="5">
        <v>25</v>
      </c>
      <c r="C466" s="4">
        <v>88</v>
      </c>
      <c r="D466">
        <v>5</v>
      </c>
      <c r="E466" s="9">
        <v>2200</v>
      </c>
      <c r="F466" s="8">
        <v>45277</v>
      </c>
      <c r="G466" s="5">
        <f ca="1">DATEDIF(F466, TODAY(), "D")</f>
        <v>112</v>
      </c>
      <c r="H466" t="s">
        <v>19</v>
      </c>
      <c r="I466" t="s">
        <v>155</v>
      </c>
      <c r="J466" s="4">
        <v>163</v>
      </c>
      <c r="K466" s="4">
        <f>Table1[[#This Row],[PRICEEACH]]-Table1[[#This Row],[MSRP]]</f>
        <v>-75</v>
      </c>
      <c r="L466" t="s">
        <v>546</v>
      </c>
      <c r="M466" t="s">
        <v>243</v>
      </c>
      <c r="N466">
        <v>4155551450</v>
      </c>
      <c r="O466" t="s">
        <v>244</v>
      </c>
      <c r="P466" t="s">
        <v>245</v>
      </c>
      <c r="Q466">
        <v>97562</v>
      </c>
      <c r="R466" t="s">
        <v>25</v>
      </c>
      <c r="S466" t="s">
        <v>246</v>
      </c>
      <c r="T466" t="s">
        <v>247</v>
      </c>
      <c r="U466" t="s">
        <v>28</v>
      </c>
    </row>
    <row r="467" spans="1:21" x14ac:dyDescent="0.3">
      <c r="A467">
        <v>10375</v>
      </c>
      <c r="B467" s="5">
        <v>25</v>
      </c>
      <c r="C467" s="4">
        <v>66.73</v>
      </c>
      <c r="D467">
        <v>10</v>
      </c>
      <c r="E467" s="9">
        <v>1668.25</v>
      </c>
      <c r="F467" s="8">
        <v>45263</v>
      </c>
      <c r="G467" s="5">
        <f ca="1">DATEDIF(F467, TODAY(), "D")</f>
        <v>126</v>
      </c>
      <c r="H467" t="s">
        <v>19</v>
      </c>
      <c r="I467" t="s">
        <v>525</v>
      </c>
      <c r="J467" s="4">
        <v>118</v>
      </c>
      <c r="K467" s="4">
        <f>Table1[[#This Row],[PRICEEACH]]-Table1[[#This Row],[MSRP]]</f>
        <v>-51.269999999999996</v>
      </c>
      <c r="L467" t="s">
        <v>627</v>
      </c>
      <c r="M467" t="s">
        <v>92</v>
      </c>
      <c r="N467" t="s">
        <v>93</v>
      </c>
      <c r="O467" t="s">
        <v>94</v>
      </c>
      <c r="P467" t="s">
        <v>95</v>
      </c>
      <c r="Q467">
        <v>44000</v>
      </c>
      <c r="R467" t="s">
        <v>33</v>
      </c>
      <c r="S467" t="s">
        <v>96</v>
      </c>
      <c r="T467" t="s">
        <v>97</v>
      </c>
      <c r="U467" t="s">
        <v>28</v>
      </c>
    </row>
    <row r="468" spans="1:21" x14ac:dyDescent="0.3">
      <c r="A468">
        <v>10373</v>
      </c>
      <c r="B468" s="5">
        <v>25</v>
      </c>
      <c r="C468" s="4">
        <v>64.97</v>
      </c>
      <c r="D468">
        <v>9</v>
      </c>
      <c r="E468" s="9">
        <v>1624.25</v>
      </c>
      <c r="F468" s="8">
        <v>45261</v>
      </c>
      <c r="G468" s="5">
        <f ca="1">DATEDIF(F468, TODAY(), "D")</f>
        <v>128</v>
      </c>
      <c r="H468" t="s">
        <v>19</v>
      </c>
      <c r="I468" t="s">
        <v>525</v>
      </c>
      <c r="J468" s="4">
        <v>49</v>
      </c>
      <c r="K468" s="4">
        <f>Table1[[#This Row],[PRICEEACH]]-Table1[[#This Row],[MSRP]]</f>
        <v>15.969999999999999</v>
      </c>
      <c r="L468" t="s">
        <v>632</v>
      </c>
      <c r="M468" t="s">
        <v>354</v>
      </c>
      <c r="N468" t="s">
        <v>355</v>
      </c>
      <c r="O468" t="s">
        <v>356</v>
      </c>
      <c r="P468" t="s">
        <v>357</v>
      </c>
      <c r="Q468">
        <v>90110</v>
      </c>
      <c r="R468" t="s">
        <v>107</v>
      </c>
      <c r="S468" t="s">
        <v>358</v>
      </c>
      <c r="T468" t="s">
        <v>359</v>
      </c>
      <c r="U468" t="s">
        <v>28</v>
      </c>
    </row>
    <row r="469" spans="1:21" x14ac:dyDescent="0.3">
      <c r="A469">
        <v>10372</v>
      </c>
      <c r="B469" s="5">
        <v>25</v>
      </c>
      <c r="C469" s="4">
        <v>84.71</v>
      </c>
      <c r="D469">
        <v>5</v>
      </c>
      <c r="E469" s="9">
        <v>2117.75</v>
      </c>
      <c r="F469" s="8">
        <v>45256</v>
      </c>
      <c r="G469" s="5">
        <f ca="1">DATEDIF(F469, TODAY(), "D")</f>
        <v>133</v>
      </c>
      <c r="H469" t="s">
        <v>19</v>
      </c>
      <c r="I469" t="s">
        <v>564</v>
      </c>
      <c r="J469" s="4">
        <v>100</v>
      </c>
      <c r="K469" s="4">
        <f>Table1[[#This Row],[PRICEEACH]]-Table1[[#This Row],[MSRP]]</f>
        <v>-15.290000000000006</v>
      </c>
      <c r="L469" t="s">
        <v>565</v>
      </c>
      <c r="M469" t="s">
        <v>217</v>
      </c>
      <c r="N469" t="s">
        <v>218</v>
      </c>
      <c r="O469" t="s">
        <v>219</v>
      </c>
      <c r="P469" t="s">
        <v>220</v>
      </c>
      <c r="Q469" t="s">
        <v>221</v>
      </c>
      <c r="R469" t="s">
        <v>222</v>
      </c>
      <c r="S469" t="s">
        <v>223</v>
      </c>
      <c r="T469" t="s">
        <v>224</v>
      </c>
      <c r="U469" t="s">
        <v>28</v>
      </c>
    </row>
    <row r="470" spans="1:21" x14ac:dyDescent="0.3">
      <c r="A470">
        <v>10371</v>
      </c>
      <c r="B470" s="5">
        <v>25</v>
      </c>
      <c r="C470" s="4">
        <v>104.09</v>
      </c>
      <c r="D470">
        <v>7</v>
      </c>
      <c r="E470" s="9">
        <v>2602.25</v>
      </c>
      <c r="F470" s="8">
        <v>45253</v>
      </c>
      <c r="G470" s="5">
        <f ca="1">DATEDIF(F470, TODAY(), "D")</f>
        <v>136</v>
      </c>
      <c r="H470" t="s">
        <v>19</v>
      </c>
      <c r="I470" t="s">
        <v>155</v>
      </c>
      <c r="J470" s="4">
        <v>163</v>
      </c>
      <c r="K470" s="4">
        <f>Table1[[#This Row],[PRICEEACH]]-Table1[[#This Row],[MSRP]]</f>
        <v>-58.91</v>
      </c>
      <c r="L470" t="s">
        <v>546</v>
      </c>
      <c r="M470" t="s">
        <v>243</v>
      </c>
      <c r="N470">
        <v>4155551450</v>
      </c>
      <c r="O470" t="s">
        <v>244</v>
      </c>
      <c r="P470" t="s">
        <v>245</v>
      </c>
      <c r="Q470">
        <v>97562</v>
      </c>
      <c r="R470" t="s">
        <v>25</v>
      </c>
      <c r="S470" t="s">
        <v>246</v>
      </c>
      <c r="T470" t="s">
        <v>247</v>
      </c>
      <c r="U470" t="s">
        <v>28</v>
      </c>
    </row>
    <row r="471" spans="1:21" x14ac:dyDescent="0.3">
      <c r="A471">
        <v>10371</v>
      </c>
      <c r="B471" s="5">
        <v>25</v>
      </c>
      <c r="C471" s="4">
        <v>97.27</v>
      </c>
      <c r="D471">
        <v>12</v>
      </c>
      <c r="E471" s="9">
        <v>2431.75</v>
      </c>
      <c r="F471" s="8">
        <v>45253</v>
      </c>
      <c r="G471" s="5">
        <f ca="1">DATEDIF(F471, TODAY(), "D")</f>
        <v>136</v>
      </c>
      <c r="H471" t="s">
        <v>19</v>
      </c>
      <c r="I471" t="s">
        <v>155</v>
      </c>
      <c r="J471" s="4">
        <v>57</v>
      </c>
      <c r="K471" s="4">
        <f>Table1[[#This Row],[PRICEEACH]]-Table1[[#This Row],[MSRP]]</f>
        <v>40.269999999999996</v>
      </c>
      <c r="L471" t="s">
        <v>580</v>
      </c>
      <c r="M471" t="s">
        <v>243</v>
      </c>
      <c r="N471">
        <v>4155551450</v>
      </c>
      <c r="O471" t="s">
        <v>244</v>
      </c>
      <c r="P471" t="s">
        <v>245</v>
      </c>
      <c r="Q471">
        <v>97562</v>
      </c>
      <c r="R471" t="s">
        <v>25</v>
      </c>
      <c r="S471" t="s">
        <v>246</v>
      </c>
      <c r="T471" t="s">
        <v>247</v>
      </c>
      <c r="U471" t="s">
        <v>28</v>
      </c>
    </row>
    <row r="472" spans="1:21" x14ac:dyDescent="0.3">
      <c r="A472">
        <v>10370</v>
      </c>
      <c r="B472" s="5">
        <v>25</v>
      </c>
      <c r="C472" s="4">
        <v>126.41</v>
      </c>
      <c r="D472">
        <v>3</v>
      </c>
      <c r="E472" s="9">
        <v>3160.25</v>
      </c>
      <c r="F472" s="8">
        <v>45250</v>
      </c>
      <c r="G472" s="5">
        <f ca="1">DATEDIF(F472, TODAY(), "D")</f>
        <v>139</v>
      </c>
      <c r="H472" t="s">
        <v>19</v>
      </c>
      <c r="I472" t="s">
        <v>465</v>
      </c>
      <c r="J472" s="4">
        <v>64</v>
      </c>
      <c r="K472" s="4">
        <f>Table1[[#This Row],[PRICEEACH]]-Table1[[#This Row],[MSRP]]</f>
        <v>62.41</v>
      </c>
      <c r="L472" t="s">
        <v>613</v>
      </c>
      <c r="M472" t="s">
        <v>255</v>
      </c>
      <c r="N472" t="s">
        <v>256</v>
      </c>
      <c r="O472" t="s">
        <v>257</v>
      </c>
      <c r="P472" t="s">
        <v>258</v>
      </c>
      <c r="Q472">
        <v>2060</v>
      </c>
      <c r="R472" t="s">
        <v>76</v>
      </c>
      <c r="S472" t="s">
        <v>259</v>
      </c>
      <c r="T472" t="s">
        <v>260</v>
      </c>
      <c r="U472" t="s">
        <v>42</v>
      </c>
    </row>
    <row r="473" spans="1:21" x14ac:dyDescent="0.3">
      <c r="A473">
        <v>10361</v>
      </c>
      <c r="B473" s="5">
        <v>25</v>
      </c>
      <c r="C473" s="4">
        <v>62.46</v>
      </c>
      <c r="D473">
        <v>1</v>
      </c>
      <c r="E473" s="9">
        <v>1561.5</v>
      </c>
      <c r="F473" s="1">
        <v>45216</v>
      </c>
      <c r="G473" s="5">
        <f ca="1">DATEDIF(F473, TODAY(), "D")</f>
        <v>173</v>
      </c>
      <c r="H473" t="s">
        <v>19</v>
      </c>
      <c r="I473" t="s">
        <v>525</v>
      </c>
      <c r="J473" s="4">
        <v>72</v>
      </c>
      <c r="K473" s="4">
        <f>Table1[[#This Row],[PRICEEACH]]-Table1[[#This Row],[MSRP]]</f>
        <v>-9.5399999999999991</v>
      </c>
      <c r="L473" t="s">
        <v>606</v>
      </c>
      <c r="M473" t="s">
        <v>128</v>
      </c>
      <c r="N473" t="s">
        <v>129</v>
      </c>
      <c r="O473" t="s">
        <v>130</v>
      </c>
      <c r="P473" t="s">
        <v>131</v>
      </c>
      <c r="Q473">
        <v>2067</v>
      </c>
      <c r="R473" t="s">
        <v>76</v>
      </c>
      <c r="S473" t="s">
        <v>132</v>
      </c>
      <c r="T473" t="s">
        <v>133</v>
      </c>
      <c r="U473" t="s">
        <v>28</v>
      </c>
    </row>
    <row r="474" spans="1:21" x14ac:dyDescent="0.3">
      <c r="A474">
        <v>10359</v>
      </c>
      <c r="B474" s="5">
        <v>25</v>
      </c>
      <c r="C474" s="4">
        <v>64.930000000000007</v>
      </c>
      <c r="D474">
        <v>4</v>
      </c>
      <c r="E474" s="9">
        <v>1623.25</v>
      </c>
      <c r="F474" s="1">
        <v>45214</v>
      </c>
      <c r="G474" s="5">
        <f ca="1">DATEDIF(F474, TODAY(), "D")</f>
        <v>175</v>
      </c>
      <c r="H474" t="s">
        <v>19</v>
      </c>
      <c r="I474" t="s">
        <v>564</v>
      </c>
      <c r="J474" s="4">
        <v>58</v>
      </c>
      <c r="K474" s="4">
        <f>Table1[[#This Row],[PRICEEACH]]-Table1[[#This Row],[MSRP]]</f>
        <v>6.9300000000000068</v>
      </c>
      <c r="L474" t="s">
        <v>618</v>
      </c>
      <c r="M474" t="s">
        <v>29</v>
      </c>
      <c r="N474" t="s">
        <v>30</v>
      </c>
      <c r="O474" t="s">
        <v>31</v>
      </c>
      <c r="P474" t="s">
        <v>32</v>
      </c>
      <c r="Q474">
        <v>51100</v>
      </c>
      <c r="R474" t="s">
        <v>33</v>
      </c>
      <c r="S474" t="s">
        <v>34</v>
      </c>
      <c r="T474" t="s">
        <v>35</v>
      </c>
      <c r="U474" t="s">
        <v>28</v>
      </c>
    </row>
    <row r="475" spans="1:21" x14ac:dyDescent="0.3">
      <c r="A475">
        <v>10357</v>
      </c>
      <c r="B475" s="5">
        <v>25</v>
      </c>
      <c r="C475" s="4">
        <v>104.17</v>
      </c>
      <c r="D475">
        <v>3</v>
      </c>
      <c r="E475" s="9">
        <v>2604.25</v>
      </c>
      <c r="F475" s="1">
        <v>45209</v>
      </c>
      <c r="G475" s="5">
        <f ca="1">DATEDIF(F475, TODAY(), "D")</f>
        <v>180</v>
      </c>
      <c r="H475" t="s">
        <v>19</v>
      </c>
      <c r="I475" t="s">
        <v>509</v>
      </c>
      <c r="J475" s="4">
        <v>99</v>
      </c>
      <c r="K475" s="4">
        <f>Table1[[#This Row],[PRICEEACH]]-Table1[[#This Row],[MSRP]]</f>
        <v>5.1700000000000017</v>
      </c>
      <c r="L475" t="s">
        <v>567</v>
      </c>
      <c r="M475" t="s">
        <v>243</v>
      </c>
      <c r="N475">
        <v>4155551450</v>
      </c>
      <c r="O475" t="s">
        <v>244</v>
      </c>
      <c r="P475" t="s">
        <v>245</v>
      </c>
      <c r="Q475">
        <v>97562</v>
      </c>
      <c r="R475" t="s">
        <v>25</v>
      </c>
      <c r="S475" t="s">
        <v>246</v>
      </c>
      <c r="T475" t="s">
        <v>247</v>
      </c>
      <c r="U475" t="s">
        <v>28</v>
      </c>
    </row>
    <row r="476" spans="1:21" x14ac:dyDescent="0.3">
      <c r="A476">
        <v>10358</v>
      </c>
      <c r="B476" s="5">
        <v>25</v>
      </c>
      <c r="C476" s="4">
        <v>101.13</v>
      </c>
      <c r="D476">
        <v>13</v>
      </c>
      <c r="E476" s="9">
        <v>2528.25</v>
      </c>
      <c r="F476" s="1">
        <v>45209</v>
      </c>
      <c r="G476" s="5">
        <f ca="1">DATEDIF(F476, TODAY(), "D")</f>
        <v>180</v>
      </c>
      <c r="H476" t="s">
        <v>19</v>
      </c>
      <c r="I476" t="s">
        <v>155</v>
      </c>
      <c r="J476" s="4">
        <v>143</v>
      </c>
      <c r="K476" s="4">
        <f>Table1[[#This Row],[PRICEEACH]]-Table1[[#This Row],[MSRP]]</f>
        <v>-41.870000000000005</v>
      </c>
      <c r="L476" t="s">
        <v>572</v>
      </c>
      <c r="M476" t="s">
        <v>148</v>
      </c>
      <c r="N476" t="s">
        <v>149</v>
      </c>
      <c r="O476" t="s">
        <v>150</v>
      </c>
      <c r="P476" t="s">
        <v>151</v>
      </c>
      <c r="Q476">
        <v>28034</v>
      </c>
      <c r="R476" t="s">
        <v>152</v>
      </c>
      <c r="S476" t="s">
        <v>153</v>
      </c>
      <c r="T476" t="s">
        <v>154</v>
      </c>
      <c r="U476" t="s">
        <v>28</v>
      </c>
    </row>
    <row r="477" spans="1:21" x14ac:dyDescent="0.3">
      <c r="A477">
        <v>10355</v>
      </c>
      <c r="B477" s="5">
        <v>25</v>
      </c>
      <c r="C477" s="4">
        <v>168.14</v>
      </c>
      <c r="D477">
        <v>2</v>
      </c>
      <c r="E477" s="9">
        <v>4203.5</v>
      </c>
      <c r="F477" s="1">
        <v>45206</v>
      </c>
      <c r="G477" s="5">
        <f ca="1">DATEDIF(F477, TODAY(), "D")</f>
        <v>183</v>
      </c>
      <c r="H477" t="s">
        <v>19</v>
      </c>
      <c r="I477" t="s">
        <v>155</v>
      </c>
      <c r="J477" s="4">
        <v>148</v>
      </c>
      <c r="K477" s="4">
        <f>Table1[[#This Row],[PRICEEACH]]-Table1[[#This Row],[MSRP]]</f>
        <v>20.139999999999986</v>
      </c>
      <c r="L477" t="s">
        <v>577</v>
      </c>
      <c r="M477" t="s">
        <v>148</v>
      </c>
      <c r="N477" t="s">
        <v>149</v>
      </c>
      <c r="O477" t="s">
        <v>150</v>
      </c>
      <c r="P477" t="s">
        <v>151</v>
      </c>
      <c r="Q477">
        <v>28034</v>
      </c>
      <c r="R477" t="s">
        <v>152</v>
      </c>
      <c r="S477" t="s">
        <v>153</v>
      </c>
      <c r="T477" t="s">
        <v>154</v>
      </c>
      <c r="U477" t="s">
        <v>42</v>
      </c>
    </row>
    <row r="478" spans="1:21" x14ac:dyDescent="0.3">
      <c r="A478">
        <v>10351</v>
      </c>
      <c r="B478" s="5">
        <v>25</v>
      </c>
      <c r="C478" s="4">
        <v>74.680000000000007</v>
      </c>
      <c r="D478">
        <v>5</v>
      </c>
      <c r="E478" s="9">
        <v>1867</v>
      </c>
      <c r="F478" s="1">
        <v>45202</v>
      </c>
      <c r="G478" s="5">
        <f ca="1">DATEDIF(F478, TODAY(), "D")</f>
        <v>187</v>
      </c>
      <c r="H478" t="s">
        <v>19</v>
      </c>
      <c r="I478" t="s">
        <v>525</v>
      </c>
      <c r="J478" s="4">
        <v>68</v>
      </c>
      <c r="K478" s="4">
        <f>Table1[[#This Row],[PRICEEACH]]-Table1[[#This Row],[MSRP]]</f>
        <v>6.6800000000000068</v>
      </c>
      <c r="L478" t="s">
        <v>592</v>
      </c>
      <c r="M478" t="s">
        <v>297</v>
      </c>
      <c r="N478" t="s">
        <v>298</v>
      </c>
      <c r="O478" t="s">
        <v>299</v>
      </c>
      <c r="P478" t="s">
        <v>300</v>
      </c>
      <c r="Q478" t="s">
        <v>301</v>
      </c>
      <c r="R478" t="s">
        <v>144</v>
      </c>
      <c r="S478" t="s">
        <v>86</v>
      </c>
      <c r="T478" t="s">
        <v>302</v>
      </c>
      <c r="U478" t="s">
        <v>28</v>
      </c>
    </row>
    <row r="479" spans="1:21" x14ac:dyDescent="0.3">
      <c r="A479">
        <v>10350</v>
      </c>
      <c r="B479" s="5">
        <v>25</v>
      </c>
      <c r="C479" s="4">
        <v>60.34</v>
      </c>
      <c r="D479">
        <v>10</v>
      </c>
      <c r="E479" s="9">
        <v>1508.5</v>
      </c>
      <c r="F479" s="1">
        <v>45201</v>
      </c>
      <c r="G479" s="5">
        <f ca="1">DATEDIF(F479, TODAY(), "D")</f>
        <v>188</v>
      </c>
      <c r="H479" t="s">
        <v>19</v>
      </c>
      <c r="I479" t="s">
        <v>509</v>
      </c>
      <c r="J479" s="4">
        <v>83</v>
      </c>
      <c r="K479" s="4">
        <f>Table1[[#This Row],[PRICEEACH]]-Table1[[#This Row],[MSRP]]</f>
        <v>-22.659999999999997</v>
      </c>
      <c r="L479" t="s">
        <v>600</v>
      </c>
      <c r="M479" t="s">
        <v>148</v>
      </c>
      <c r="N479" t="s">
        <v>149</v>
      </c>
      <c r="O479" t="s">
        <v>150</v>
      </c>
      <c r="P479" t="s">
        <v>151</v>
      </c>
      <c r="Q479">
        <v>28034</v>
      </c>
      <c r="R479" t="s">
        <v>152</v>
      </c>
      <c r="S479" t="s">
        <v>153</v>
      </c>
      <c r="T479" t="s">
        <v>154</v>
      </c>
      <c r="U479" t="s">
        <v>28</v>
      </c>
    </row>
    <row r="480" spans="1:21" x14ac:dyDescent="0.3">
      <c r="A480">
        <v>10350</v>
      </c>
      <c r="B480" s="5">
        <v>25</v>
      </c>
      <c r="C480" s="4">
        <v>114.19</v>
      </c>
      <c r="D480">
        <v>16</v>
      </c>
      <c r="E480" s="9">
        <v>2854.75</v>
      </c>
      <c r="F480" s="1">
        <v>45201</v>
      </c>
      <c r="G480" s="5">
        <f ca="1">DATEDIF(F480, TODAY(), "D")</f>
        <v>188</v>
      </c>
      <c r="H480" t="s">
        <v>19</v>
      </c>
      <c r="I480" t="s">
        <v>557</v>
      </c>
      <c r="J480" s="4">
        <v>99</v>
      </c>
      <c r="K480" s="4">
        <f>Table1[[#This Row],[PRICEEACH]]-Table1[[#This Row],[MSRP]]</f>
        <v>15.189999999999998</v>
      </c>
      <c r="L480" t="s">
        <v>630</v>
      </c>
      <c r="M480" t="s">
        <v>148</v>
      </c>
      <c r="N480" t="s">
        <v>149</v>
      </c>
      <c r="O480" t="s">
        <v>150</v>
      </c>
      <c r="P480" t="s">
        <v>151</v>
      </c>
      <c r="Q480">
        <v>28034</v>
      </c>
      <c r="R480" t="s">
        <v>152</v>
      </c>
      <c r="S480" t="s">
        <v>153</v>
      </c>
      <c r="T480" t="s">
        <v>154</v>
      </c>
      <c r="U480" t="s">
        <v>28</v>
      </c>
    </row>
    <row r="481" spans="1:21" x14ac:dyDescent="0.3">
      <c r="A481">
        <v>10346</v>
      </c>
      <c r="B481" s="5">
        <v>25</v>
      </c>
      <c r="C481" s="4">
        <v>115.07</v>
      </c>
      <c r="D481">
        <v>1</v>
      </c>
      <c r="E481" s="9">
        <v>2876.75</v>
      </c>
      <c r="F481" s="1">
        <v>45198</v>
      </c>
      <c r="G481" s="5">
        <f ca="1">DATEDIF(F481, TODAY(), "D")</f>
        <v>191</v>
      </c>
      <c r="H481" t="s">
        <v>19</v>
      </c>
      <c r="I481" t="s">
        <v>155</v>
      </c>
      <c r="J481" s="4">
        <v>90</v>
      </c>
      <c r="K481" s="4">
        <f>Table1[[#This Row],[PRICEEACH]]-Table1[[#This Row],[MSRP]]</f>
        <v>25.069999999999993</v>
      </c>
      <c r="L481" t="s">
        <v>590</v>
      </c>
      <c r="M481" t="s">
        <v>499</v>
      </c>
      <c r="N481">
        <v>7025551838</v>
      </c>
      <c r="O481" t="s">
        <v>500</v>
      </c>
      <c r="P481" t="s">
        <v>501</v>
      </c>
      <c r="Q481">
        <v>83030</v>
      </c>
      <c r="R481" t="s">
        <v>25</v>
      </c>
      <c r="S481" t="s">
        <v>91</v>
      </c>
      <c r="T481" t="s">
        <v>363</v>
      </c>
      <c r="U481" t="s">
        <v>28</v>
      </c>
    </row>
    <row r="482" spans="1:21" x14ac:dyDescent="0.3">
      <c r="A482">
        <v>10343</v>
      </c>
      <c r="B482" s="5">
        <v>25</v>
      </c>
      <c r="C482" s="4">
        <v>52.32</v>
      </c>
      <c r="D482">
        <v>3</v>
      </c>
      <c r="E482" s="9">
        <v>1308</v>
      </c>
      <c r="F482" s="1">
        <v>45193</v>
      </c>
      <c r="G482" s="5">
        <f ca="1">DATEDIF(F482, TODAY(), "D")</f>
        <v>196</v>
      </c>
      <c r="H482" t="s">
        <v>19</v>
      </c>
      <c r="I482" t="s">
        <v>155</v>
      </c>
      <c r="J482" s="4">
        <v>132</v>
      </c>
      <c r="K482" s="4">
        <f>Table1[[#This Row],[PRICEEACH]]-Table1[[#This Row],[MSRP]]</f>
        <v>-79.680000000000007</v>
      </c>
      <c r="L482" t="s">
        <v>554</v>
      </c>
      <c r="M482" t="s">
        <v>29</v>
      </c>
      <c r="N482" t="s">
        <v>30</v>
      </c>
      <c r="O482" t="s">
        <v>31</v>
      </c>
      <c r="P482" t="s">
        <v>32</v>
      </c>
      <c r="Q482">
        <v>51100</v>
      </c>
      <c r="R482" t="s">
        <v>33</v>
      </c>
      <c r="S482" t="s">
        <v>34</v>
      </c>
      <c r="T482" t="s">
        <v>35</v>
      </c>
      <c r="U482" t="s">
        <v>28</v>
      </c>
    </row>
    <row r="483" spans="1:21" x14ac:dyDescent="0.3">
      <c r="A483">
        <v>10342</v>
      </c>
      <c r="B483" s="5">
        <v>25</v>
      </c>
      <c r="C483" s="4">
        <v>66.739999999999995</v>
      </c>
      <c r="D483">
        <v>5</v>
      </c>
      <c r="E483" s="9">
        <v>1668.5</v>
      </c>
      <c r="F483" s="1">
        <v>45193</v>
      </c>
      <c r="G483" s="5">
        <f ca="1">DATEDIF(F483, TODAY(), "D")</f>
        <v>196</v>
      </c>
      <c r="H483" t="s">
        <v>19</v>
      </c>
      <c r="I483" t="s">
        <v>155</v>
      </c>
      <c r="J483" s="4">
        <v>80</v>
      </c>
      <c r="K483" s="4">
        <f>Table1[[#This Row],[PRICEEACH]]-Table1[[#This Row],[MSRP]]</f>
        <v>-13.260000000000005</v>
      </c>
      <c r="L483" t="s">
        <v>566</v>
      </c>
      <c r="M483" t="s">
        <v>72</v>
      </c>
      <c r="N483" t="s">
        <v>73</v>
      </c>
      <c r="O483" t="s">
        <v>74</v>
      </c>
      <c r="P483" t="s">
        <v>75</v>
      </c>
      <c r="Q483">
        <v>3004</v>
      </c>
      <c r="R483" t="s">
        <v>76</v>
      </c>
      <c r="S483" t="s">
        <v>77</v>
      </c>
      <c r="T483" t="s">
        <v>78</v>
      </c>
      <c r="U483" t="s">
        <v>28</v>
      </c>
    </row>
    <row r="484" spans="1:21" x14ac:dyDescent="0.3">
      <c r="A484">
        <v>10107</v>
      </c>
      <c r="B484" s="5">
        <v>25</v>
      </c>
      <c r="C484" s="4">
        <v>48.05</v>
      </c>
      <c r="D484">
        <v>8</v>
      </c>
      <c r="E484" s="9">
        <v>1201.25</v>
      </c>
      <c r="F484" s="1">
        <v>45190</v>
      </c>
      <c r="G484" s="5">
        <f ca="1">DATEDIF(F484, TODAY(), "D")</f>
        <v>199</v>
      </c>
      <c r="H484" t="s">
        <v>19</v>
      </c>
      <c r="I484" t="s">
        <v>155</v>
      </c>
      <c r="J484" s="4">
        <v>136</v>
      </c>
      <c r="K484" s="4">
        <f>Table1[[#This Row],[PRICEEACH]]-Table1[[#This Row],[MSRP]]</f>
        <v>-87.95</v>
      </c>
      <c r="L484" t="s">
        <v>289</v>
      </c>
      <c r="M484" t="s">
        <v>176</v>
      </c>
      <c r="N484">
        <v>2125558493</v>
      </c>
      <c r="O484" t="s">
        <v>177</v>
      </c>
      <c r="P484" t="s">
        <v>24</v>
      </c>
      <c r="Q484">
        <v>10022</v>
      </c>
      <c r="R484" t="s">
        <v>25</v>
      </c>
      <c r="S484" t="s">
        <v>101</v>
      </c>
      <c r="T484" t="s">
        <v>178</v>
      </c>
      <c r="U484" t="s">
        <v>28</v>
      </c>
    </row>
    <row r="485" spans="1:21" x14ac:dyDescent="0.3">
      <c r="A485">
        <v>10331</v>
      </c>
      <c r="B485" s="5">
        <v>25</v>
      </c>
      <c r="C485" s="4">
        <v>123.14</v>
      </c>
      <c r="D485">
        <v>9</v>
      </c>
      <c r="E485" s="9">
        <v>3078.5</v>
      </c>
      <c r="F485" s="1">
        <v>45186</v>
      </c>
      <c r="G485" s="5">
        <f ca="1">DATEDIF(F485, TODAY(), "D")</f>
        <v>203</v>
      </c>
      <c r="H485" t="s">
        <v>19</v>
      </c>
      <c r="I485" t="s">
        <v>155</v>
      </c>
      <c r="J485" s="4">
        <v>61</v>
      </c>
      <c r="K485" s="4">
        <f>Table1[[#This Row],[PRICEEACH]]-Table1[[#This Row],[MSRP]]</f>
        <v>62.14</v>
      </c>
      <c r="L485" t="s">
        <v>597</v>
      </c>
      <c r="M485" t="s">
        <v>277</v>
      </c>
      <c r="N485">
        <v>2155559857</v>
      </c>
      <c r="O485" t="s">
        <v>278</v>
      </c>
      <c r="P485" t="s">
        <v>187</v>
      </c>
      <c r="Q485">
        <v>71270</v>
      </c>
      <c r="R485" t="s">
        <v>25</v>
      </c>
      <c r="S485" t="s">
        <v>101</v>
      </c>
      <c r="T485" t="s">
        <v>279</v>
      </c>
      <c r="U485" t="s">
        <v>42</v>
      </c>
    </row>
    <row r="486" spans="1:21" x14ac:dyDescent="0.3">
      <c r="A486">
        <v>10327</v>
      </c>
      <c r="B486" s="5">
        <v>25</v>
      </c>
      <c r="C486" s="4">
        <v>112.19</v>
      </c>
      <c r="D486">
        <v>6</v>
      </c>
      <c r="E486" s="9">
        <v>2804.75</v>
      </c>
      <c r="F486" s="1">
        <v>45179</v>
      </c>
      <c r="G486" s="5">
        <f ca="1">DATEDIF(F486, TODAY(), "D")</f>
        <v>210</v>
      </c>
      <c r="H486" t="s">
        <v>371</v>
      </c>
      <c r="I486" t="s">
        <v>525</v>
      </c>
      <c r="J486" s="4">
        <v>157</v>
      </c>
      <c r="K486" s="4">
        <f>Table1[[#This Row],[PRICEEACH]]-Table1[[#This Row],[MSRP]]</f>
        <v>-44.81</v>
      </c>
      <c r="L486" t="s">
        <v>526</v>
      </c>
      <c r="M486" t="s">
        <v>290</v>
      </c>
      <c r="N486" t="s">
        <v>291</v>
      </c>
      <c r="O486" t="s">
        <v>292</v>
      </c>
      <c r="P486" t="s">
        <v>293</v>
      </c>
      <c r="Q486">
        <v>1734</v>
      </c>
      <c r="R486" t="s">
        <v>294</v>
      </c>
      <c r="S486" t="s">
        <v>295</v>
      </c>
      <c r="T486" t="s">
        <v>296</v>
      </c>
      <c r="U486" t="s">
        <v>28</v>
      </c>
    </row>
    <row r="487" spans="1:21" x14ac:dyDescent="0.3">
      <c r="A487">
        <v>10327</v>
      </c>
      <c r="B487" s="5">
        <v>25</v>
      </c>
      <c r="C487" s="4">
        <v>45.86</v>
      </c>
      <c r="D487">
        <v>5</v>
      </c>
      <c r="E487" s="9">
        <v>1146.5</v>
      </c>
      <c r="F487" s="1">
        <v>45179</v>
      </c>
      <c r="G487" s="5">
        <f ca="1">DATEDIF(F487, TODAY(), "D")</f>
        <v>210</v>
      </c>
      <c r="H487" t="s">
        <v>371</v>
      </c>
      <c r="I487" t="s">
        <v>557</v>
      </c>
      <c r="J487" s="4">
        <v>86</v>
      </c>
      <c r="K487" s="4">
        <f>Table1[[#This Row],[PRICEEACH]]-Table1[[#This Row],[MSRP]]</f>
        <v>-40.14</v>
      </c>
      <c r="L487" t="s">
        <v>558</v>
      </c>
      <c r="M487" t="s">
        <v>290</v>
      </c>
      <c r="N487" t="s">
        <v>291</v>
      </c>
      <c r="O487" t="s">
        <v>292</v>
      </c>
      <c r="P487" t="s">
        <v>293</v>
      </c>
      <c r="Q487">
        <v>1734</v>
      </c>
      <c r="R487" t="s">
        <v>294</v>
      </c>
      <c r="S487" t="s">
        <v>295</v>
      </c>
      <c r="T487" t="s">
        <v>296</v>
      </c>
      <c r="U487" t="s">
        <v>28</v>
      </c>
    </row>
    <row r="488" spans="1:21" x14ac:dyDescent="0.3">
      <c r="A488">
        <v>10324</v>
      </c>
      <c r="B488" s="5">
        <v>25</v>
      </c>
      <c r="C488" s="4">
        <v>69.16</v>
      </c>
      <c r="D488">
        <v>14</v>
      </c>
      <c r="E488" s="9">
        <v>1729</v>
      </c>
      <c r="F488" s="1">
        <v>45174</v>
      </c>
      <c r="G488" s="5">
        <f ca="1">DATEDIF(F488, TODAY(), "D")</f>
        <v>215</v>
      </c>
      <c r="H488" t="s">
        <v>19</v>
      </c>
      <c r="I488" t="s">
        <v>155</v>
      </c>
      <c r="J488" s="4">
        <v>57</v>
      </c>
      <c r="K488" s="4">
        <f>Table1[[#This Row],[PRICEEACH]]-Table1[[#This Row],[MSRP]]</f>
        <v>12.159999999999997</v>
      </c>
      <c r="L488" t="s">
        <v>580</v>
      </c>
      <c r="M488" t="s">
        <v>79</v>
      </c>
      <c r="N488">
        <v>2125551500</v>
      </c>
      <c r="O488" t="s">
        <v>80</v>
      </c>
      <c r="P488" t="s">
        <v>24</v>
      </c>
      <c r="Q488">
        <v>10022</v>
      </c>
      <c r="R488" t="s">
        <v>25</v>
      </c>
      <c r="S488" t="s">
        <v>81</v>
      </c>
      <c r="T488" t="s">
        <v>82</v>
      </c>
      <c r="U488" t="s">
        <v>28</v>
      </c>
    </row>
    <row r="489" spans="1:21" x14ac:dyDescent="0.3">
      <c r="A489">
        <v>10321</v>
      </c>
      <c r="B489" s="5">
        <v>25</v>
      </c>
      <c r="C489" s="4">
        <v>149.36000000000001</v>
      </c>
      <c r="D489">
        <v>9</v>
      </c>
      <c r="E489" s="9">
        <v>3734</v>
      </c>
      <c r="F489" s="1">
        <v>45173</v>
      </c>
      <c r="G489" s="5">
        <f ca="1">DATEDIF(F489, TODAY(), "D")</f>
        <v>216</v>
      </c>
      <c r="H489" t="s">
        <v>19</v>
      </c>
      <c r="I489" t="s">
        <v>155</v>
      </c>
      <c r="J489" s="4">
        <v>142</v>
      </c>
      <c r="K489" s="4">
        <f>Table1[[#This Row],[PRICEEACH]]-Table1[[#This Row],[MSRP]]</f>
        <v>7.3600000000000136</v>
      </c>
      <c r="L489" t="s">
        <v>545</v>
      </c>
      <c r="M489" t="s">
        <v>134</v>
      </c>
      <c r="N489">
        <v>5085552555</v>
      </c>
      <c r="O489" t="s">
        <v>135</v>
      </c>
      <c r="P489" t="s">
        <v>136</v>
      </c>
      <c r="Q489">
        <v>50553</v>
      </c>
      <c r="R489" t="s">
        <v>25</v>
      </c>
      <c r="S489" t="s">
        <v>137</v>
      </c>
      <c r="T489" t="s">
        <v>138</v>
      </c>
      <c r="U489" t="s">
        <v>42</v>
      </c>
    </row>
    <row r="490" spans="1:21" x14ac:dyDescent="0.3">
      <c r="A490">
        <v>10320</v>
      </c>
      <c r="B490" s="5">
        <v>25</v>
      </c>
      <c r="C490" s="4">
        <v>139.63999999999999</v>
      </c>
      <c r="D490">
        <v>5</v>
      </c>
      <c r="E490" s="9">
        <v>3491</v>
      </c>
      <c r="F490" s="1">
        <v>45172</v>
      </c>
      <c r="G490" s="5">
        <f ca="1">DATEDIF(F490, TODAY(), "D")</f>
        <v>217</v>
      </c>
      <c r="H490" t="s">
        <v>19</v>
      </c>
      <c r="I490" t="s">
        <v>155</v>
      </c>
      <c r="J490" s="4">
        <v>146</v>
      </c>
      <c r="K490" s="4">
        <f>Table1[[#This Row],[PRICEEACH]]-Table1[[#This Row],[MSRP]]</f>
        <v>-6.3600000000000136</v>
      </c>
      <c r="L490" t="s">
        <v>568</v>
      </c>
      <c r="M490" t="s">
        <v>157</v>
      </c>
      <c r="N490" t="s">
        <v>158</v>
      </c>
      <c r="O490" t="s">
        <v>159</v>
      </c>
      <c r="P490" t="s">
        <v>160</v>
      </c>
      <c r="Q490" t="s">
        <v>161</v>
      </c>
      <c r="R490" t="s">
        <v>162</v>
      </c>
      <c r="S490" t="s">
        <v>163</v>
      </c>
      <c r="T490" t="s">
        <v>164</v>
      </c>
      <c r="U490" t="s">
        <v>42</v>
      </c>
    </row>
    <row r="491" spans="1:21" x14ac:dyDescent="0.3">
      <c r="A491">
        <v>10316</v>
      </c>
      <c r="B491" s="5">
        <v>25</v>
      </c>
      <c r="C491" s="4">
        <v>114.89</v>
      </c>
      <c r="D491">
        <v>1</v>
      </c>
      <c r="E491" s="9">
        <v>2872.25</v>
      </c>
      <c r="F491" s="1">
        <v>45170</v>
      </c>
      <c r="G491" s="5">
        <f ca="1">DATEDIF(F491, TODAY(), "D")</f>
        <v>219</v>
      </c>
      <c r="H491" t="s">
        <v>19</v>
      </c>
      <c r="I491" t="s">
        <v>525</v>
      </c>
      <c r="J491" s="4">
        <v>109</v>
      </c>
      <c r="K491" s="4">
        <f>Table1[[#This Row],[PRICEEACH]]-Table1[[#This Row],[MSRP]]</f>
        <v>5.8900000000000006</v>
      </c>
      <c r="L491" t="s">
        <v>583</v>
      </c>
      <c r="M491" t="s">
        <v>347</v>
      </c>
      <c r="N491" t="s">
        <v>348</v>
      </c>
      <c r="O491" t="s">
        <v>349</v>
      </c>
      <c r="P491" t="s">
        <v>350</v>
      </c>
      <c r="Q491" t="s">
        <v>351</v>
      </c>
      <c r="R491" t="s">
        <v>144</v>
      </c>
      <c r="S491" t="s">
        <v>352</v>
      </c>
      <c r="T491" t="s">
        <v>353</v>
      </c>
      <c r="U491" t="s">
        <v>28</v>
      </c>
    </row>
    <row r="492" spans="1:21" x14ac:dyDescent="0.3">
      <c r="A492">
        <v>10316</v>
      </c>
      <c r="B492" s="5">
        <v>25</v>
      </c>
      <c r="C492" s="4">
        <v>92.25</v>
      </c>
      <c r="D492">
        <v>16</v>
      </c>
      <c r="E492" s="9">
        <v>2306.25</v>
      </c>
      <c r="F492" s="1">
        <v>45170</v>
      </c>
      <c r="G492" s="5">
        <f ca="1">DATEDIF(F492, TODAY(), "D")</f>
        <v>219</v>
      </c>
      <c r="H492" t="s">
        <v>19</v>
      </c>
      <c r="I492" t="s">
        <v>509</v>
      </c>
      <c r="J492" s="4">
        <v>83</v>
      </c>
      <c r="K492" s="4">
        <f>Table1[[#This Row],[PRICEEACH]]-Table1[[#This Row],[MSRP]]</f>
        <v>9.25</v>
      </c>
      <c r="L492" t="s">
        <v>600</v>
      </c>
      <c r="M492" t="s">
        <v>347</v>
      </c>
      <c r="N492" t="s">
        <v>348</v>
      </c>
      <c r="O492" t="s">
        <v>349</v>
      </c>
      <c r="P492" t="s">
        <v>350</v>
      </c>
      <c r="Q492" t="s">
        <v>351</v>
      </c>
      <c r="R492" t="s">
        <v>144</v>
      </c>
      <c r="S492" t="s">
        <v>352</v>
      </c>
      <c r="T492" t="s">
        <v>353</v>
      </c>
      <c r="U492" t="s">
        <v>28</v>
      </c>
    </row>
    <row r="493" spans="1:21" x14ac:dyDescent="0.3">
      <c r="A493">
        <v>10313</v>
      </c>
      <c r="B493" s="5">
        <v>25</v>
      </c>
      <c r="C493" s="4">
        <v>182.89</v>
      </c>
      <c r="D493">
        <v>3</v>
      </c>
      <c r="E493" s="9">
        <v>4572.25</v>
      </c>
      <c r="F493" s="1">
        <v>45160</v>
      </c>
      <c r="G493" s="5">
        <f ca="1">DATEDIF(F493, TODAY(), "D")</f>
        <v>229</v>
      </c>
      <c r="H493" t="s">
        <v>19</v>
      </c>
      <c r="I493" t="s">
        <v>155</v>
      </c>
      <c r="J493" s="4">
        <v>169</v>
      </c>
      <c r="K493" s="4">
        <f>Table1[[#This Row],[PRICEEACH]]-Table1[[#This Row],[MSRP]]</f>
        <v>13.889999999999986</v>
      </c>
      <c r="L493" t="s">
        <v>563</v>
      </c>
      <c r="M493" t="s">
        <v>196</v>
      </c>
      <c r="N493" t="s">
        <v>197</v>
      </c>
      <c r="O493" t="s">
        <v>198</v>
      </c>
      <c r="P493" t="s">
        <v>199</v>
      </c>
      <c r="Q493" t="s">
        <v>200</v>
      </c>
      <c r="R493" t="s">
        <v>201</v>
      </c>
      <c r="S493" t="s">
        <v>202</v>
      </c>
      <c r="T493" t="s">
        <v>203</v>
      </c>
      <c r="U493" t="s">
        <v>42</v>
      </c>
    </row>
    <row r="494" spans="1:21" x14ac:dyDescent="0.3">
      <c r="A494">
        <v>10312</v>
      </c>
      <c r="B494" s="5">
        <v>25</v>
      </c>
      <c r="C494" s="4">
        <v>44.21</v>
      </c>
      <c r="D494">
        <v>9</v>
      </c>
      <c r="E494" s="9">
        <v>1105.25</v>
      </c>
      <c r="F494" s="1">
        <v>45159</v>
      </c>
      <c r="G494" s="5">
        <f ca="1">DATEDIF(F494, TODAY(), "D")</f>
        <v>230</v>
      </c>
      <c r="H494" t="s">
        <v>19</v>
      </c>
      <c r="I494" t="s">
        <v>509</v>
      </c>
      <c r="J494" s="4">
        <v>53</v>
      </c>
      <c r="K494" s="4">
        <f>Table1[[#This Row],[PRICEEACH]]-Table1[[#This Row],[MSRP]]</f>
        <v>-8.7899999999999991</v>
      </c>
      <c r="L494" t="s">
        <v>523</v>
      </c>
      <c r="M494" t="s">
        <v>243</v>
      </c>
      <c r="N494">
        <v>4155551450</v>
      </c>
      <c r="O494" t="s">
        <v>244</v>
      </c>
      <c r="P494" t="s">
        <v>245</v>
      </c>
      <c r="Q494">
        <v>97562</v>
      </c>
      <c r="R494" t="s">
        <v>25</v>
      </c>
      <c r="S494" t="s">
        <v>246</v>
      </c>
      <c r="T494" t="s">
        <v>247</v>
      </c>
      <c r="U494" t="s">
        <v>28</v>
      </c>
    </row>
    <row r="495" spans="1:21" x14ac:dyDescent="0.3">
      <c r="A495">
        <v>10312</v>
      </c>
      <c r="B495" s="5">
        <v>25</v>
      </c>
      <c r="C495" s="4">
        <v>155.25</v>
      </c>
      <c r="D495">
        <v>11</v>
      </c>
      <c r="E495" s="9">
        <v>3881.25</v>
      </c>
      <c r="F495" s="1">
        <v>45159</v>
      </c>
      <c r="G495" s="5">
        <f ca="1">DATEDIF(F495, TODAY(), "D")</f>
        <v>230</v>
      </c>
      <c r="H495" t="s">
        <v>19</v>
      </c>
      <c r="I495" t="s">
        <v>509</v>
      </c>
      <c r="J495" s="4">
        <v>168</v>
      </c>
      <c r="K495" s="4">
        <f>Table1[[#This Row],[PRICEEACH]]-Table1[[#This Row],[MSRP]]</f>
        <v>-12.75</v>
      </c>
      <c r="L495" t="s">
        <v>553</v>
      </c>
      <c r="M495" t="s">
        <v>243</v>
      </c>
      <c r="N495">
        <v>4155551450</v>
      </c>
      <c r="O495" t="s">
        <v>244</v>
      </c>
      <c r="P495" t="s">
        <v>245</v>
      </c>
      <c r="Q495">
        <v>97562</v>
      </c>
      <c r="R495" t="s">
        <v>25</v>
      </c>
      <c r="S495" t="s">
        <v>246</v>
      </c>
      <c r="T495" t="s">
        <v>247</v>
      </c>
      <c r="U495" t="s">
        <v>42</v>
      </c>
    </row>
    <row r="496" spans="1:21" x14ac:dyDescent="0.3">
      <c r="A496">
        <v>10107</v>
      </c>
      <c r="B496" s="5">
        <v>25</v>
      </c>
      <c r="C496" s="4">
        <v>100.19</v>
      </c>
      <c r="D496">
        <v>7</v>
      </c>
      <c r="E496" s="9">
        <v>2504.75</v>
      </c>
      <c r="F496" s="1">
        <v>45154</v>
      </c>
      <c r="G496" s="5">
        <f ca="1">DATEDIF(F496, TODAY(), "D")</f>
        <v>235</v>
      </c>
      <c r="H496" t="s">
        <v>19</v>
      </c>
      <c r="I496" t="s">
        <v>155</v>
      </c>
      <c r="J496" s="4">
        <v>115</v>
      </c>
      <c r="K496" s="4">
        <f>Table1[[#This Row],[PRICEEACH]]-Table1[[#This Row],[MSRP]]</f>
        <v>-14.810000000000002</v>
      </c>
      <c r="L496" t="s">
        <v>490</v>
      </c>
      <c r="M496" t="s">
        <v>401</v>
      </c>
      <c r="N496" t="s">
        <v>402</v>
      </c>
      <c r="O496" t="s">
        <v>403</v>
      </c>
      <c r="P496" t="s">
        <v>404</v>
      </c>
      <c r="Q496">
        <v>50739</v>
      </c>
      <c r="R496" t="s">
        <v>405</v>
      </c>
      <c r="S496" t="s">
        <v>406</v>
      </c>
      <c r="T496" t="s">
        <v>407</v>
      </c>
      <c r="U496" t="s">
        <v>28</v>
      </c>
    </row>
    <row r="497" spans="1:21" x14ac:dyDescent="0.3">
      <c r="A497">
        <v>10311</v>
      </c>
      <c r="B497" s="5">
        <v>25</v>
      </c>
      <c r="C497" s="4">
        <v>66.989999999999995</v>
      </c>
      <c r="D497">
        <v>2</v>
      </c>
      <c r="E497" s="9">
        <v>1674.75</v>
      </c>
      <c r="F497" s="1">
        <v>45154</v>
      </c>
      <c r="G497" s="5">
        <f ca="1">DATEDIF(F497, TODAY(), "D")</f>
        <v>235</v>
      </c>
      <c r="H497" t="s">
        <v>19</v>
      </c>
      <c r="I497" t="s">
        <v>155</v>
      </c>
      <c r="J497" s="4">
        <v>71</v>
      </c>
      <c r="K497" s="4">
        <f>Table1[[#This Row],[PRICEEACH]]-Table1[[#This Row],[MSRP]]</f>
        <v>-4.0100000000000051</v>
      </c>
      <c r="L497" t="s">
        <v>578</v>
      </c>
      <c r="M497" t="s">
        <v>148</v>
      </c>
      <c r="N497" t="s">
        <v>149</v>
      </c>
      <c r="O497" t="s">
        <v>150</v>
      </c>
      <c r="P497" t="s">
        <v>151</v>
      </c>
      <c r="Q497">
        <v>28034</v>
      </c>
      <c r="R497" t="s">
        <v>152</v>
      </c>
      <c r="S497" t="s">
        <v>153</v>
      </c>
      <c r="T497" t="s">
        <v>154</v>
      </c>
      <c r="U497" t="s">
        <v>28</v>
      </c>
    </row>
    <row r="498" spans="1:21" x14ac:dyDescent="0.3">
      <c r="A498">
        <v>10311</v>
      </c>
      <c r="B498" s="5">
        <v>25</v>
      </c>
      <c r="C498" s="4">
        <v>83.04</v>
      </c>
      <c r="D498">
        <v>5</v>
      </c>
      <c r="E498" s="9">
        <v>2076</v>
      </c>
      <c r="F498" s="1">
        <v>45154</v>
      </c>
      <c r="G498" s="5">
        <f ca="1">DATEDIF(F498, TODAY(), "D")</f>
        <v>235</v>
      </c>
      <c r="H498" t="s">
        <v>19</v>
      </c>
      <c r="I498" t="s">
        <v>155</v>
      </c>
      <c r="J498" s="4">
        <v>85</v>
      </c>
      <c r="K498" s="4">
        <f>Table1[[#This Row],[PRICEEACH]]-Table1[[#This Row],[MSRP]]</f>
        <v>-1.9599999999999937</v>
      </c>
      <c r="L498" t="s">
        <v>596</v>
      </c>
      <c r="M498" t="s">
        <v>148</v>
      </c>
      <c r="N498" t="s">
        <v>149</v>
      </c>
      <c r="O498" t="s">
        <v>150</v>
      </c>
      <c r="P498" t="s">
        <v>151</v>
      </c>
      <c r="Q498">
        <v>28034</v>
      </c>
      <c r="R498" t="s">
        <v>152</v>
      </c>
      <c r="S498" t="s">
        <v>153</v>
      </c>
      <c r="T498" t="s">
        <v>154</v>
      </c>
      <c r="U498" t="s">
        <v>28</v>
      </c>
    </row>
    <row r="499" spans="1:21" x14ac:dyDescent="0.3">
      <c r="A499">
        <v>10307</v>
      </c>
      <c r="B499" s="5">
        <v>25</v>
      </c>
      <c r="C499" s="4">
        <v>75.36</v>
      </c>
      <c r="D499">
        <v>2</v>
      </c>
      <c r="E499" s="9">
        <v>1884</v>
      </c>
      <c r="F499" s="1">
        <v>45152</v>
      </c>
      <c r="G499" s="5">
        <f ca="1">DATEDIF(F499, TODAY(), "D")</f>
        <v>237</v>
      </c>
      <c r="H499" t="s">
        <v>19</v>
      </c>
      <c r="I499" t="s">
        <v>525</v>
      </c>
      <c r="J499" s="4">
        <v>68</v>
      </c>
      <c r="K499" s="4">
        <f>Table1[[#This Row],[PRICEEACH]]-Table1[[#This Row],[MSRP]]</f>
        <v>7.3599999999999994</v>
      </c>
      <c r="L499" t="s">
        <v>592</v>
      </c>
      <c r="M499" t="s">
        <v>185</v>
      </c>
      <c r="N499">
        <v>2155554695</v>
      </c>
      <c r="O499" t="s">
        <v>186</v>
      </c>
      <c r="P499" t="s">
        <v>187</v>
      </c>
      <c r="Q499">
        <v>71270</v>
      </c>
      <c r="R499" t="s">
        <v>25</v>
      </c>
      <c r="S499" t="s">
        <v>188</v>
      </c>
      <c r="T499" t="s">
        <v>189</v>
      </c>
      <c r="U499" t="s">
        <v>28</v>
      </c>
    </row>
    <row r="500" spans="1:21" x14ac:dyDescent="0.3">
      <c r="A500">
        <v>10297</v>
      </c>
      <c r="B500" s="5">
        <v>25</v>
      </c>
      <c r="C500" s="4">
        <v>82.79</v>
      </c>
      <c r="D500">
        <v>4</v>
      </c>
      <c r="E500" s="9">
        <v>2069.75</v>
      </c>
      <c r="F500" s="1">
        <v>45123</v>
      </c>
      <c r="G500" s="5">
        <f ca="1">DATEDIF(F500, TODAY(), "D")</f>
        <v>266</v>
      </c>
      <c r="H500" t="s">
        <v>19</v>
      </c>
      <c r="I500" t="s">
        <v>525</v>
      </c>
      <c r="J500" s="4">
        <v>84</v>
      </c>
      <c r="K500" s="4">
        <f>Table1[[#This Row],[PRICEEACH]]-Table1[[#This Row],[MSRP]]</f>
        <v>-1.2099999999999937</v>
      </c>
      <c r="L500" t="s">
        <v>551</v>
      </c>
      <c r="M500" t="s">
        <v>440</v>
      </c>
      <c r="N500" t="s">
        <v>441</v>
      </c>
      <c r="O500" t="s">
        <v>442</v>
      </c>
      <c r="P500" t="s">
        <v>443</v>
      </c>
      <c r="Q500">
        <v>2</v>
      </c>
      <c r="R500" t="s">
        <v>444</v>
      </c>
      <c r="S500" t="s">
        <v>445</v>
      </c>
      <c r="T500" t="s">
        <v>446</v>
      </c>
      <c r="U500" t="s">
        <v>28</v>
      </c>
    </row>
    <row r="501" spans="1:21" x14ac:dyDescent="0.3">
      <c r="A501">
        <v>10284</v>
      </c>
      <c r="B501" s="5">
        <v>25</v>
      </c>
      <c r="C501" s="4">
        <v>69.599999999999994</v>
      </c>
      <c r="D501">
        <v>7</v>
      </c>
      <c r="E501" s="9">
        <v>1740</v>
      </c>
      <c r="F501" s="1">
        <v>45098</v>
      </c>
      <c r="G501" s="5">
        <f ca="1">DATEDIF(F501, TODAY(), "D")</f>
        <v>291</v>
      </c>
      <c r="H501" t="s">
        <v>19</v>
      </c>
      <c r="I501" t="s">
        <v>525</v>
      </c>
      <c r="J501" s="4">
        <v>80</v>
      </c>
      <c r="K501" s="4">
        <f>Table1[[#This Row],[PRICEEACH]]-Table1[[#This Row],[MSRP]]</f>
        <v>-10.400000000000006</v>
      </c>
      <c r="L501" t="s">
        <v>628</v>
      </c>
      <c r="M501" t="s">
        <v>502</v>
      </c>
      <c r="N501" t="s">
        <v>503</v>
      </c>
      <c r="O501" t="s">
        <v>504</v>
      </c>
      <c r="P501" t="s">
        <v>505</v>
      </c>
      <c r="Q501" t="s">
        <v>506</v>
      </c>
      <c r="R501" t="s">
        <v>64</v>
      </c>
      <c r="S501" t="s">
        <v>507</v>
      </c>
      <c r="T501" t="s">
        <v>508</v>
      </c>
      <c r="U501" t="s">
        <v>28</v>
      </c>
    </row>
    <row r="502" spans="1:21" x14ac:dyDescent="0.3">
      <c r="A502">
        <v>10107</v>
      </c>
      <c r="B502" s="5">
        <v>25</v>
      </c>
      <c r="C502" s="4">
        <v>119.68</v>
      </c>
      <c r="D502">
        <v>6</v>
      </c>
      <c r="E502" s="9">
        <v>2992</v>
      </c>
      <c r="F502" s="1">
        <v>45097</v>
      </c>
      <c r="G502" s="5">
        <f ca="1">DATEDIF(F502, TODAY(), "D")</f>
        <v>292</v>
      </c>
      <c r="H502" t="s">
        <v>19</v>
      </c>
      <c r="I502" t="s">
        <v>155</v>
      </c>
      <c r="J502" s="4">
        <v>136</v>
      </c>
      <c r="K502" s="4">
        <f>Table1[[#This Row],[PRICEEACH]]-Table1[[#This Row],[MSRP]]</f>
        <v>-16.319999999999993</v>
      </c>
      <c r="L502" t="s">
        <v>289</v>
      </c>
      <c r="M502" t="s">
        <v>337</v>
      </c>
      <c r="N502" t="s">
        <v>338</v>
      </c>
      <c r="O502" t="s">
        <v>339</v>
      </c>
      <c r="P502" t="s">
        <v>340</v>
      </c>
      <c r="Q502" t="s">
        <v>341</v>
      </c>
      <c r="R502" t="s">
        <v>201</v>
      </c>
      <c r="S502" t="s">
        <v>342</v>
      </c>
      <c r="T502" t="s">
        <v>146</v>
      </c>
      <c r="U502" t="s">
        <v>28</v>
      </c>
    </row>
    <row r="503" spans="1:21" x14ac:dyDescent="0.3">
      <c r="A503">
        <v>10107</v>
      </c>
      <c r="B503" s="5">
        <v>25</v>
      </c>
      <c r="C503" s="4">
        <v>117.54</v>
      </c>
      <c r="D503">
        <v>13</v>
      </c>
      <c r="E503" s="9">
        <v>2938.5</v>
      </c>
      <c r="F503" s="1">
        <v>45096</v>
      </c>
      <c r="G503" s="5">
        <f ca="1">DATEDIF(F503, TODAY(), "D")</f>
        <v>293</v>
      </c>
      <c r="H503" t="s">
        <v>19</v>
      </c>
      <c r="I503" t="s">
        <v>465</v>
      </c>
      <c r="J503" s="4">
        <v>136</v>
      </c>
      <c r="K503" s="4">
        <f>Table1[[#This Row],[PRICEEACH]]-Table1[[#This Row],[MSRP]]</f>
        <v>-18.459999999999994</v>
      </c>
      <c r="L503" t="s">
        <v>466</v>
      </c>
      <c r="M503" t="s">
        <v>116</v>
      </c>
      <c r="N503">
        <v>2155551555</v>
      </c>
      <c r="O503" t="s">
        <v>117</v>
      </c>
      <c r="P503" t="s">
        <v>118</v>
      </c>
      <c r="Q503">
        <v>70267</v>
      </c>
      <c r="R503" t="s">
        <v>25</v>
      </c>
      <c r="S503" t="s">
        <v>26</v>
      </c>
      <c r="T503" t="s">
        <v>119</v>
      </c>
      <c r="U503" t="s">
        <v>28</v>
      </c>
    </row>
    <row r="504" spans="1:21" x14ac:dyDescent="0.3">
      <c r="A504">
        <v>10281</v>
      </c>
      <c r="B504" s="5">
        <v>25</v>
      </c>
      <c r="C504" s="4">
        <v>167.65</v>
      </c>
      <c r="D504">
        <v>5</v>
      </c>
      <c r="E504" s="9">
        <v>4191.25</v>
      </c>
      <c r="F504" s="1">
        <v>45096</v>
      </c>
      <c r="G504" s="5">
        <f ca="1">DATEDIF(F504, TODAY(), "D")</f>
        <v>293</v>
      </c>
      <c r="H504" t="s">
        <v>19</v>
      </c>
      <c r="I504" t="s">
        <v>155</v>
      </c>
      <c r="J504" s="4">
        <v>169</v>
      </c>
      <c r="K504" s="4">
        <f>Table1[[#This Row],[PRICEEACH]]-Table1[[#This Row],[MSRP]]</f>
        <v>-1.3499999999999943</v>
      </c>
      <c r="L504" t="s">
        <v>563</v>
      </c>
      <c r="M504" t="s">
        <v>116</v>
      </c>
      <c r="N504">
        <v>2155551555</v>
      </c>
      <c r="O504" t="s">
        <v>117</v>
      </c>
      <c r="P504" t="s">
        <v>118</v>
      </c>
      <c r="Q504">
        <v>70267</v>
      </c>
      <c r="R504" t="s">
        <v>25</v>
      </c>
      <c r="S504" t="s">
        <v>26</v>
      </c>
      <c r="T504" t="s">
        <v>119</v>
      </c>
      <c r="U504" t="s">
        <v>42</v>
      </c>
    </row>
    <row r="505" spans="1:21" x14ac:dyDescent="0.3">
      <c r="A505">
        <v>10281</v>
      </c>
      <c r="B505" s="5">
        <v>25</v>
      </c>
      <c r="C505" s="4">
        <v>99.29</v>
      </c>
      <c r="D505">
        <v>10</v>
      </c>
      <c r="E505" s="9">
        <v>2482.25</v>
      </c>
      <c r="F505" s="1">
        <v>45096</v>
      </c>
      <c r="G505" s="5">
        <f ca="1">DATEDIF(F505, TODAY(), "D")</f>
        <v>293</v>
      </c>
      <c r="H505" t="s">
        <v>19</v>
      </c>
      <c r="I505" t="s">
        <v>465</v>
      </c>
      <c r="J505" s="4">
        <v>121</v>
      </c>
      <c r="K505" s="4">
        <f>Table1[[#This Row],[PRICEEACH]]-Table1[[#This Row],[MSRP]]</f>
        <v>-21.709999999999994</v>
      </c>
      <c r="L505" t="s">
        <v>575</v>
      </c>
      <c r="M505" t="s">
        <v>116</v>
      </c>
      <c r="N505">
        <v>2155551555</v>
      </c>
      <c r="O505" t="s">
        <v>117</v>
      </c>
      <c r="P505" t="s">
        <v>118</v>
      </c>
      <c r="Q505">
        <v>70267</v>
      </c>
      <c r="R505" t="s">
        <v>25</v>
      </c>
      <c r="S505" t="s">
        <v>26</v>
      </c>
      <c r="T505" t="s">
        <v>119</v>
      </c>
      <c r="U505" t="s">
        <v>28</v>
      </c>
    </row>
    <row r="506" spans="1:21" x14ac:dyDescent="0.3">
      <c r="A506">
        <v>10281</v>
      </c>
      <c r="B506" s="5">
        <v>25</v>
      </c>
      <c r="C506" s="4">
        <v>111.18</v>
      </c>
      <c r="D506">
        <v>6</v>
      </c>
      <c r="E506" s="9">
        <v>2779.5</v>
      </c>
      <c r="F506" s="1">
        <v>45096</v>
      </c>
      <c r="G506" s="5">
        <f ca="1">DATEDIF(F506, TODAY(), "D")</f>
        <v>293</v>
      </c>
      <c r="H506" t="s">
        <v>19</v>
      </c>
      <c r="I506" t="s">
        <v>465</v>
      </c>
      <c r="J506" s="4">
        <v>127</v>
      </c>
      <c r="K506" s="4">
        <f>Table1[[#This Row],[PRICEEACH]]-Table1[[#This Row],[MSRP]]</f>
        <v>-15.819999999999993</v>
      </c>
      <c r="L506" t="s">
        <v>588</v>
      </c>
      <c r="M506" t="s">
        <v>116</v>
      </c>
      <c r="N506">
        <v>2155551555</v>
      </c>
      <c r="O506" t="s">
        <v>117</v>
      </c>
      <c r="P506" t="s">
        <v>118</v>
      </c>
      <c r="Q506">
        <v>70267</v>
      </c>
      <c r="R506" t="s">
        <v>25</v>
      </c>
      <c r="S506" t="s">
        <v>26</v>
      </c>
      <c r="T506" t="s">
        <v>119</v>
      </c>
      <c r="U506" t="s">
        <v>28</v>
      </c>
    </row>
    <row r="507" spans="1:21" x14ac:dyDescent="0.3">
      <c r="A507">
        <v>10280</v>
      </c>
      <c r="B507" s="5">
        <v>25</v>
      </c>
      <c r="C507" s="4">
        <v>62.96</v>
      </c>
      <c r="D507">
        <v>15</v>
      </c>
      <c r="E507" s="9">
        <v>1574</v>
      </c>
      <c r="F507" s="1">
        <v>45094</v>
      </c>
      <c r="G507" s="5">
        <f ca="1">DATEDIF(F507, TODAY(), "D")</f>
        <v>295</v>
      </c>
      <c r="H507" t="s">
        <v>19</v>
      </c>
      <c r="I507" t="s">
        <v>509</v>
      </c>
      <c r="J507" s="4">
        <v>60</v>
      </c>
      <c r="K507" s="4">
        <f>Table1[[#This Row],[PRICEEACH]]-Table1[[#This Row],[MSRP]]</f>
        <v>2.9600000000000009</v>
      </c>
      <c r="L507" t="s">
        <v>547</v>
      </c>
      <c r="M507" t="s">
        <v>225</v>
      </c>
      <c r="N507" t="s">
        <v>226</v>
      </c>
      <c r="O507" t="s">
        <v>227</v>
      </c>
      <c r="P507" t="s">
        <v>228</v>
      </c>
      <c r="Q507">
        <v>10100</v>
      </c>
      <c r="R507" t="s">
        <v>229</v>
      </c>
      <c r="S507" t="s">
        <v>230</v>
      </c>
      <c r="T507" t="s">
        <v>231</v>
      </c>
      <c r="U507" t="s">
        <v>28</v>
      </c>
    </row>
    <row r="508" spans="1:21" x14ac:dyDescent="0.3">
      <c r="A508">
        <v>10278</v>
      </c>
      <c r="B508" s="5">
        <v>25</v>
      </c>
      <c r="C508" s="4">
        <v>126.39</v>
      </c>
      <c r="D508">
        <v>9</v>
      </c>
      <c r="E508" s="9">
        <v>3159.75</v>
      </c>
      <c r="F508" s="1">
        <v>45083</v>
      </c>
      <c r="G508" s="5">
        <f ca="1">DATEDIF(F508, TODAY(), "D")</f>
        <v>306</v>
      </c>
      <c r="H508" t="s">
        <v>19</v>
      </c>
      <c r="I508" t="s">
        <v>155</v>
      </c>
      <c r="J508" s="4">
        <v>140</v>
      </c>
      <c r="K508" s="4">
        <f>Table1[[#This Row],[PRICEEACH]]-Table1[[#This Row],[MSRP]]</f>
        <v>-13.61</v>
      </c>
      <c r="L508" t="s">
        <v>601</v>
      </c>
      <c r="M508" t="s">
        <v>499</v>
      </c>
      <c r="N508">
        <v>7025551838</v>
      </c>
      <c r="O508" t="s">
        <v>500</v>
      </c>
      <c r="P508" t="s">
        <v>501</v>
      </c>
      <c r="Q508">
        <v>83030</v>
      </c>
      <c r="R508" t="s">
        <v>25</v>
      </c>
      <c r="S508" t="s">
        <v>91</v>
      </c>
      <c r="T508" t="s">
        <v>363</v>
      </c>
      <c r="U508" t="s">
        <v>42</v>
      </c>
    </row>
    <row r="509" spans="1:21" x14ac:dyDescent="0.3">
      <c r="A509">
        <v>10275</v>
      </c>
      <c r="B509" s="5">
        <v>25</v>
      </c>
      <c r="C509" s="4">
        <v>95.2</v>
      </c>
      <c r="D509">
        <v>11</v>
      </c>
      <c r="E509" s="9">
        <v>2380</v>
      </c>
      <c r="F509" s="1">
        <v>45069</v>
      </c>
      <c r="G509" s="5">
        <f ca="1">DATEDIF(F509, TODAY(), "D")</f>
        <v>320</v>
      </c>
      <c r="H509" t="s">
        <v>19</v>
      </c>
      <c r="I509" t="s">
        <v>525</v>
      </c>
      <c r="J509" s="4">
        <v>109</v>
      </c>
      <c r="K509" s="4">
        <f>Table1[[#This Row],[PRICEEACH]]-Table1[[#This Row],[MSRP]]</f>
        <v>-13.799999999999997</v>
      </c>
      <c r="L509" t="s">
        <v>583</v>
      </c>
      <c r="M509" t="s">
        <v>92</v>
      </c>
      <c r="N509" t="s">
        <v>93</v>
      </c>
      <c r="O509" t="s">
        <v>94</v>
      </c>
      <c r="P509" t="s">
        <v>95</v>
      </c>
      <c r="Q509">
        <v>44000</v>
      </c>
      <c r="R509" t="s">
        <v>33</v>
      </c>
      <c r="S509" t="s">
        <v>96</v>
      </c>
      <c r="T509" t="s">
        <v>97</v>
      </c>
      <c r="U509" t="s">
        <v>28</v>
      </c>
    </row>
    <row r="510" spans="1:21" x14ac:dyDescent="0.3">
      <c r="A510">
        <v>10271</v>
      </c>
      <c r="B510" s="5">
        <v>25</v>
      </c>
      <c r="C510" s="4">
        <v>69.28</v>
      </c>
      <c r="D510">
        <v>11</v>
      </c>
      <c r="E510" s="9">
        <v>1732</v>
      </c>
      <c r="F510" s="1">
        <v>45066</v>
      </c>
      <c r="G510" s="5">
        <f ca="1">DATEDIF(F510, TODAY(), "D")</f>
        <v>323</v>
      </c>
      <c r="H510" t="s">
        <v>19</v>
      </c>
      <c r="I510" t="s">
        <v>465</v>
      </c>
      <c r="J510" s="4">
        <v>60</v>
      </c>
      <c r="K510" s="4">
        <f>Table1[[#This Row],[PRICEEACH]]-Table1[[#This Row],[MSRP]]</f>
        <v>9.2800000000000011</v>
      </c>
      <c r="L510" t="s">
        <v>550</v>
      </c>
      <c r="M510" t="s">
        <v>243</v>
      </c>
      <c r="N510">
        <v>4155551450</v>
      </c>
      <c r="O510" t="s">
        <v>244</v>
      </c>
      <c r="P510" t="s">
        <v>245</v>
      </c>
      <c r="Q510">
        <v>97562</v>
      </c>
      <c r="R510" t="s">
        <v>25</v>
      </c>
      <c r="S510" t="s">
        <v>246</v>
      </c>
      <c r="T510" t="s">
        <v>247</v>
      </c>
      <c r="U510" t="s">
        <v>28</v>
      </c>
    </row>
    <row r="511" spans="1:21" x14ac:dyDescent="0.3">
      <c r="A511">
        <v>10272</v>
      </c>
      <c r="B511" s="5">
        <v>25</v>
      </c>
      <c r="C511" s="4">
        <v>149.36000000000001</v>
      </c>
      <c r="D511">
        <v>5</v>
      </c>
      <c r="E511" s="9">
        <v>3734</v>
      </c>
      <c r="F511" s="1">
        <v>45066</v>
      </c>
      <c r="G511" s="5">
        <f ca="1">DATEDIF(F511, TODAY(), "D")</f>
        <v>323</v>
      </c>
      <c r="H511" t="s">
        <v>19</v>
      </c>
      <c r="I511" t="s">
        <v>155</v>
      </c>
      <c r="J511" s="4">
        <v>143</v>
      </c>
      <c r="K511" s="4">
        <f>Table1[[#This Row],[PRICEEACH]]-Table1[[#This Row],[MSRP]]</f>
        <v>6.3600000000000136</v>
      </c>
      <c r="L511" t="s">
        <v>572</v>
      </c>
      <c r="M511" t="s">
        <v>116</v>
      </c>
      <c r="N511">
        <v>2155551555</v>
      </c>
      <c r="O511" t="s">
        <v>117</v>
      </c>
      <c r="P511" t="s">
        <v>118</v>
      </c>
      <c r="Q511">
        <v>70267</v>
      </c>
      <c r="R511" t="s">
        <v>25</v>
      </c>
      <c r="S511" t="s">
        <v>26</v>
      </c>
      <c r="T511" t="s">
        <v>119</v>
      </c>
      <c r="U511" t="s">
        <v>42</v>
      </c>
    </row>
    <row r="512" spans="1:21" x14ac:dyDescent="0.3">
      <c r="A512">
        <v>10261</v>
      </c>
      <c r="B512" s="5">
        <v>25</v>
      </c>
      <c r="C512" s="4">
        <v>88.15</v>
      </c>
      <c r="D512">
        <v>5</v>
      </c>
      <c r="E512" s="9">
        <v>2203.75</v>
      </c>
      <c r="F512" s="1">
        <v>45033</v>
      </c>
      <c r="G512" s="5">
        <f ca="1">DATEDIF(F512, TODAY(), "D")</f>
        <v>356</v>
      </c>
      <c r="H512" t="s">
        <v>19</v>
      </c>
      <c r="I512" t="s">
        <v>557</v>
      </c>
      <c r="J512" s="4">
        <v>100</v>
      </c>
      <c r="K512" s="4">
        <f>Table1[[#This Row],[PRICEEACH]]-Table1[[#This Row],[MSRP]]</f>
        <v>-11.849999999999994</v>
      </c>
      <c r="L512" t="s">
        <v>629</v>
      </c>
      <c r="M512" t="s">
        <v>261</v>
      </c>
      <c r="N512" t="s">
        <v>262</v>
      </c>
      <c r="O512" t="s">
        <v>263</v>
      </c>
      <c r="P512" t="s">
        <v>264</v>
      </c>
      <c r="Q512" t="s">
        <v>265</v>
      </c>
      <c r="R512" t="s">
        <v>201</v>
      </c>
      <c r="S512" t="s">
        <v>266</v>
      </c>
      <c r="T512" t="s">
        <v>267</v>
      </c>
      <c r="U512" t="s">
        <v>28</v>
      </c>
    </row>
    <row r="513" spans="1:21" hidden="1" x14ac:dyDescent="0.3">
      <c r="A513">
        <v>10107</v>
      </c>
      <c r="B513" s="5">
        <v>25</v>
      </c>
      <c r="C513" s="4">
        <v>90.17</v>
      </c>
      <c r="D513">
        <v>14</v>
      </c>
      <c r="E513" s="9">
        <v>2254.25</v>
      </c>
      <c r="F513" s="1">
        <v>45017</v>
      </c>
      <c r="G513" s="5">
        <f ca="1">DATEDIF(F513, TODAY(), "D")</f>
        <v>372</v>
      </c>
      <c r="H513" t="s">
        <v>307</v>
      </c>
      <c r="I513" t="s">
        <v>155</v>
      </c>
      <c r="J513" s="4">
        <v>79</v>
      </c>
      <c r="K513" s="4">
        <f>Table1[[#This Row],[PRICEEACH]]-Table1[[#This Row],[MSRP]]</f>
        <v>11.170000000000002</v>
      </c>
      <c r="L513" t="s">
        <v>478</v>
      </c>
      <c r="M513" t="s">
        <v>139</v>
      </c>
      <c r="N513" t="s">
        <v>140</v>
      </c>
      <c r="O513" t="s">
        <v>141</v>
      </c>
      <c r="P513" t="s">
        <v>142</v>
      </c>
      <c r="Q513" t="s">
        <v>143</v>
      </c>
      <c r="R513" t="s">
        <v>144</v>
      </c>
      <c r="S513" t="s">
        <v>145</v>
      </c>
      <c r="T513" t="s">
        <v>146</v>
      </c>
      <c r="U513" t="s">
        <v>28</v>
      </c>
    </row>
    <row r="514" spans="1:21" x14ac:dyDescent="0.3">
      <c r="A514">
        <v>10252</v>
      </c>
      <c r="B514" s="5">
        <v>25</v>
      </c>
      <c r="C514" s="4">
        <v>113.28</v>
      </c>
      <c r="D514">
        <v>9</v>
      </c>
      <c r="E514" s="9">
        <v>2832</v>
      </c>
      <c r="F514" s="1">
        <v>45011</v>
      </c>
      <c r="G514" s="5">
        <f ca="1">DATEDIF(F514, TODAY(), "D")</f>
        <v>378</v>
      </c>
      <c r="H514" t="s">
        <v>19</v>
      </c>
      <c r="I514" t="s">
        <v>20</v>
      </c>
      <c r="J514" s="4">
        <v>102</v>
      </c>
      <c r="K514" s="4">
        <f>Table1[[#This Row],[PRICEEACH]]-Table1[[#This Row],[MSRP]]</f>
        <v>11.280000000000001</v>
      </c>
      <c r="L514" t="s">
        <v>615</v>
      </c>
      <c r="M514" t="s">
        <v>67</v>
      </c>
      <c r="N514" t="s">
        <v>68</v>
      </c>
      <c r="O514" t="s">
        <v>69</v>
      </c>
      <c r="P514" t="s">
        <v>39</v>
      </c>
      <c r="Q514">
        <v>75016</v>
      </c>
      <c r="R514" t="s">
        <v>33</v>
      </c>
      <c r="S514" t="s">
        <v>70</v>
      </c>
      <c r="T514" t="s">
        <v>71</v>
      </c>
      <c r="U514" t="s">
        <v>28</v>
      </c>
    </row>
    <row r="515" spans="1:21" x14ac:dyDescent="0.3">
      <c r="A515">
        <v>10249</v>
      </c>
      <c r="B515" s="5">
        <v>25</v>
      </c>
      <c r="C515" s="4">
        <v>69.7</v>
      </c>
      <c r="D515">
        <v>2</v>
      </c>
      <c r="E515" s="9">
        <v>1742.5</v>
      </c>
      <c r="F515" s="1">
        <v>44993</v>
      </c>
      <c r="G515" s="5">
        <f ca="1">DATEDIF(F515, TODAY(), "D")</f>
        <v>396</v>
      </c>
      <c r="H515" t="s">
        <v>19</v>
      </c>
      <c r="I515" t="s">
        <v>509</v>
      </c>
      <c r="J515" s="4">
        <v>65</v>
      </c>
      <c r="K515" s="4">
        <f>Table1[[#This Row],[PRICEEACH]]-Table1[[#This Row],[MSRP]]</f>
        <v>4.7000000000000028</v>
      </c>
      <c r="L515" t="s">
        <v>598</v>
      </c>
      <c r="M515" t="s">
        <v>209</v>
      </c>
      <c r="N515">
        <v>6175555555</v>
      </c>
      <c r="O515" t="s">
        <v>210</v>
      </c>
      <c r="P515" t="s">
        <v>100</v>
      </c>
      <c r="Q515">
        <v>51247</v>
      </c>
      <c r="R515" t="s">
        <v>25</v>
      </c>
      <c r="S515" t="s">
        <v>211</v>
      </c>
      <c r="T515" t="s">
        <v>119</v>
      </c>
      <c r="U515" t="s">
        <v>28</v>
      </c>
    </row>
    <row r="516" spans="1:21" x14ac:dyDescent="0.3">
      <c r="A516">
        <v>10107</v>
      </c>
      <c r="B516" s="5">
        <v>25</v>
      </c>
      <c r="C516" s="4">
        <v>175.25</v>
      </c>
      <c r="D516">
        <v>3</v>
      </c>
      <c r="E516" s="9">
        <v>4381.25</v>
      </c>
      <c r="F516" s="1">
        <v>44990</v>
      </c>
      <c r="G516" s="5">
        <f ca="1">DATEDIF(F516, TODAY(), "D")</f>
        <v>399</v>
      </c>
      <c r="H516" t="s">
        <v>19</v>
      </c>
      <c r="I516" t="s">
        <v>155</v>
      </c>
      <c r="J516" s="4">
        <v>151</v>
      </c>
      <c r="K516" s="4">
        <f>Table1[[#This Row],[PRICEEACH]]-Table1[[#This Row],[MSRP]]</f>
        <v>24.25</v>
      </c>
      <c r="L516" t="s">
        <v>472</v>
      </c>
      <c r="M516" t="s">
        <v>429</v>
      </c>
      <c r="N516" t="s">
        <v>430</v>
      </c>
      <c r="O516" t="s">
        <v>431</v>
      </c>
      <c r="P516" t="s">
        <v>432</v>
      </c>
      <c r="Q516" t="s">
        <v>433</v>
      </c>
      <c r="R516" t="s">
        <v>107</v>
      </c>
      <c r="S516" t="s">
        <v>434</v>
      </c>
      <c r="T516" t="s">
        <v>435</v>
      </c>
      <c r="U516" t="s">
        <v>42</v>
      </c>
    </row>
    <row r="517" spans="1:21" x14ac:dyDescent="0.3">
      <c r="A517">
        <v>10235</v>
      </c>
      <c r="B517" s="5">
        <v>25</v>
      </c>
      <c r="C517" s="4">
        <v>103.21</v>
      </c>
      <c r="D517">
        <v>8</v>
      </c>
      <c r="E517" s="9">
        <v>2580.25</v>
      </c>
      <c r="F517" s="1">
        <v>44959</v>
      </c>
      <c r="G517" s="5">
        <f ca="1">DATEDIF(F517, TODAY(), "D")</f>
        <v>430</v>
      </c>
      <c r="H517" t="s">
        <v>19</v>
      </c>
      <c r="I517" t="s">
        <v>525</v>
      </c>
      <c r="J517" s="4">
        <v>91</v>
      </c>
      <c r="K517" s="4">
        <f>Table1[[#This Row],[PRICEEACH]]-Table1[[#This Row],[MSRP]]</f>
        <v>12.209999999999994</v>
      </c>
      <c r="L517" t="s">
        <v>621</v>
      </c>
      <c r="M517" t="s">
        <v>337</v>
      </c>
      <c r="N517" t="s">
        <v>338</v>
      </c>
      <c r="O517" t="s">
        <v>339</v>
      </c>
      <c r="P517" t="s">
        <v>340</v>
      </c>
      <c r="Q517" t="s">
        <v>341</v>
      </c>
      <c r="R517" t="s">
        <v>201</v>
      </c>
      <c r="S517" t="s">
        <v>342</v>
      </c>
      <c r="T517" t="s">
        <v>146</v>
      </c>
      <c r="U517" t="s">
        <v>28</v>
      </c>
    </row>
    <row r="518" spans="1:21" x14ac:dyDescent="0.3">
      <c r="A518">
        <v>10235</v>
      </c>
      <c r="B518" s="5">
        <v>25</v>
      </c>
      <c r="C518" s="4">
        <v>96.11</v>
      </c>
      <c r="D518">
        <v>2</v>
      </c>
      <c r="E518" s="9">
        <v>2402.75</v>
      </c>
      <c r="F518" s="1">
        <v>44959</v>
      </c>
      <c r="G518" s="5">
        <f ca="1">DATEDIF(F518, TODAY(), "D")</f>
        <v>430</v>
      </c>
      <c r="H518" t="s">
        <v>19</v>
      </c>
      <c r="I518" t="s">
        <v>525</v>
      </c>
      <c r="J518" s="4">
        <v>118</v>
      </c>
      <c r="K518" s="4">
        <f>Table1[[#This Row],[PRICEEACH]]-Table1[[#This Row],[MSRP]]</f>
        <v>-21.89</v>
      </c>
      <c r="L518" t="s">
        <v>627</v>
      </c>
      <c r="M518" t="s">
        <v>337</v>
      </c>
      <c r="N518" t="s">
        <v>338</v>
      </c>
      <c r="O518" t="s">
        <v>339</v>
      </c>
      <c r="P518" t="s">
        <v>340</v>
      </c>
      <c r="Q518" t="s">
        <v>341</v>
      </c>
      <c r="R518" t="s">
        <v>201</v>
      </c>
      <c r="S518" t="s">
        <v>342</v>
      </c>
      <c r="T518" t="s">
        <v>146</v>
      </c>
      <c r="U518" t="s">
        <v>28</v>
      </c>
    </row>
    <row r="519" spans="1:21" x14ac:dyDescent="0.3">
      <c r="A519">
        <v>10107</v>
      </c>
      <c r="B519" s="5">
        <v>25</v>
      </c>
      <c r="C519" s="4">
        <v>138.04</v>
      </c>
      <c r="D519">
        <v>13</v>
      </c>
      <c r="E519" s="9">
        <v>3451</v>
      </c>
      <c r="F519" s="1">
        <v>44937</v>
      </c>
      <c r="G519" s="5">
        <f ca="1">DATEDIF(F519, TODAY(), "D")</f>
        <v>452</v>
      </c>
      <c r="H519" t="s">
        <v>19</v>
      </c>
      <c r="I519" t="s">
        <v>465</v>
      </c>
      <c r="J519" s="4">
        <v>136</v>
      </c>
      <c r="K519" s="4">
        <f>Table1[[#This Row],[PRICEEACH]]-Table1[[#This Row],[MSRP]]</f>
        <v>2.039999999999992</v>
      </c>
      <c r="L519" t="s">
        <v>466</v>
      </c>
      <c r="M519" t="s">
        <v>243</v>
      </c>
      <c r="N519">
        <v>4155551450</v>
      </c>
      <c r="O519" t="s">
        <v>244</v>
      </c>
      <c r="P519" t="s">
        <v>245</v>
      </c>
      <c r="Q519">
        <v>97562</v>
      </c>
      <c r="R519" t="s">
        <v>25</v>
      </c>
      <c r="S519" t="s">
        <v>246</v>
      </c>
      <c r="T519" t="s">
        <v>247</v>
      </c>
      <c r="U519" t="s">
        <v>42</v>
      </c>
    </row>
    <row r="520" spans="1:21" x14ac:dyDescent="0.3">
      <c r="A520">
        <v>10229</v>
      </c>
      <c r="B520" s="5">
        <v>25</v>
      </c>
      <c r="C520" s="4">
        <v>111.72</v>
      </c>
      <c r="D520">
        <v>8</v>
      </c>
      <c r="E520" s="9">
        <v>2793</v>
      </c>
      <c r="F520" s="1">
        <v>44937</v>
      </c>
      <c r="G520" s="5">
        <f ca="1">DATEDIF(F520, TODAY(), "D")</f>
        <v>452</v>
      </c>
      <c r="H520" t="s">
        <v>19</v>
      </c>
      <c r="I520" t="s">
        <v>465</v>
      </c>
      <c r="J520" s="4">
        <v>96</v>
      </c>
      <c r="K520" s="4">
        <f>Table1[[#This Row],[PRICEEACH]]-Table1[[#This Row],[MSRP]]</f>
        <v>15.719999999999999</v>
      </c>
      <c r="L520" t="s">
        <v>608</v>
      </c>
      <c r="M520" t="s">
        <v>243</v>
      </c>
      <c r="N520">
        <v>4155551450</v>
      </c>
      <c r="O520" t="s">
        <v>244</v>
      </c>
      <c r="P520" t="s">
        <v>245</v>
      </c>
      <c r="Q520">
        <v>97562</v>
      </c>
      <c r="R520" t="s">
        <v>25</v>
      </c>
      <c r="S520" t="s">
        <v>246</v>
      </c>
      <c r="T520" t="s">
        <v>247</v>
      </c>
      <c r="U520" t="s">
        <v>28</v>
      </c>
    </row>
    <row r="521" spans="1:21" x14ac:dyDescent="0.3">
      <c r="A521">
        <v>10227</v>
      </c>
      <c r="B521" s="5">
        <v>25</v>
      </c>
      <c r="C521" s="4">
        <v>118.15</v>
      </c>
      <c r="D521">
        <v>3</v>
      </c>
      <c r="E521" s="9">
        <v>2953.75</v>
      </c>
      <c r="F521" s="1">
        <v>44928</v>
      </c>
      <c r="G521" s="5">
        <f ca="1">DATEDIF(F521, TODAY(), "D")</f>
        <v>461</v>
      </c>
      <c r="H521" t="s">
        <v>19</v>
      </c>
      <c r="I521" t="s">
        <v>509</v>
      </c>
      <c r="J521" s="4">
        <v>102</v>
      </c>
      <c r="K521" s="4">
        <f>Table1[[#This Row],[PRICEEACH]]-Table1[[#This Row],[MSRP]]</f>
        <v>16.150000000000006</v>
      </c>
      <c r="L521" t="s">
        <v>510</v>
      </c>
      <c r="M521" t="s">
        <v>190</v>
      </c>
      <c r="N521" t="s">
        <v>191</v>
      </c>
      <c r="O521" t="s">
        <v>192</v>
      </c>
      <c r="P521" t="s">
        <v>193</v>
      </c>
      <c r="Q521">
        <v>69004</v>
      </c>
      <c r="R521" t="s">
        <v>33</v>
      </c>
      <c r="S521" t="s">
        <v>194</v>
      </c>
      <c r="T521" t="s">
        <v>195</v>
      </c>
      <c r="U521" t="s">
        <v>28</v>
      </c>
    </row>
    <row r="522" spans="1:21" x14ac:dyDescent="0.3">
      <c r="A522">
        <v>10107</v>
      </c>
      <c r="B522" s="5">
        <v>25</v>
      </c>
      <c r="C522" s="4">
        <v>99.82</v>
      </c>
      <c r="D522">
        <v>7</v>
      </c>
      <c r="E522" s="9">
        <v>2495.5</v>
      </c>
      <c r="F522" s="1">
        <v>44917</v>
      </c>
      <c r="G522" s="5">
        <f ca="1">DATEDIF(F522, TODAY(), "D")</f>
        <v>472</v>
      </c>
      <c r="H522" t="s">
        <v>19</v>
      </c>
      <c r="I522" t="s">
        <v>155</v>
      </c>
      <c r="J522" s="4">
        <v>117</v>
      </c>
      <c r="K522" s="4">
        <f>Table1[[#This Row],[PRICEEACH]]-Table1[[#This Row],[MSRP]]</f>
        <v>-17.180000000000007</v>
      </c>
      <c r="L522" t="s">
        <v>473</v>
      </c>
      <c r="M522" t="s">
        <v>408</v>
      </c>
      <c r="N522" t="s">
        <v>409</v>
      </c>
      <c r="O522" t="s">
        <v>410</v>
      </c>
      <c r="P522" t="s">
        <v>411</v>
      </c>
      <c r="Q522">
        <v>1203</v>
      </c>
      <c r="R522" t="s">
        <v>412</v>
      </c>
      <c r="S522" t="s">
        <v>413</v>
      </c>
      <c r="T522" t="s">
        <v>82</v>
      </c>
      <c r="U522" t="s">
        <v>28</v>
      </c>
    </row>
    <row r="523" spans="1:21" x14ac:dyDescent="0.3">
      <c r="A523">
        <v>10223</v>
      </c>
      <c r="B523" s="5">
        <v>25</v>
      </c>
      <c r="C523" s="4">
        <v>101.39</v>
      </c>
      <c r="D523">
        <v>14</v>
      </c>
      <c r="E523" s="9">
        <v>2534.75</v>
      </c>
      <c r="F523" s="1">
        <v>44915</v>
      </c>
      <c r="G523" s="5">
        <f ca="1">DATEDIF(F523, TODAY(), "D")</f>
        <v>474</v>
      </c>
      <c r="H523" t="s">
        <v>19</v>
      </c>
      <c r="I523" t="s">
        <v>525</v>
      </c>
      <c r="J523" s="4">
        <v>91</v>
      </c>
      <c r="K523" s="4">
        <f>Table1[[#This Row],[PRICEEACH]]-Table1[[#This Row],[MSRP]]</f>
        <v>10.39</v>
      </c>
      <c r="L523" t="s">
        <v>621</v>
      </c>
      <c r="M523" t="s">
        <v>72</v>
      </c>
      <c r="N523" t="s">
        <v>73</v>
      </c>
      <c r="O523" t="s">
        <v>74</v>
      </c>
      <c r="P523" t="s">
        <v>75</v>
      </c>
      <c r="Q523">
        <v>3004</v>
      </c>
      <c r="R523" t="s">
        <v>76</v>
      </c>
      <c r="S523" t="s">
        <v>77</v>
      </c>
      <c r="T523" t="s">
        <v>78</v>
      </c>
      <c r="U523" t="s">
        <v>28</v>
      </c>
    </row>
    <row r="524" spans="1:21" x14ac:dyDescent="0.3">
      <c r="A524">
        <v>10213</v>
      </c>
      <c r="B524" s="5">
        <v>25</v>
      </c>
      <c r="C524" s="4">
        <v>83.39</v>
      </c>
      <c r="D524">
        <v>2</v>
      </c>
      <c r="E524" s="9">
        <v>2084.75</v>
      </c>
      <c r="F524" s="1">
        <v>44887</v>
      </c>
      <c r="G524" s="5">
        <f ca="1">DATEDIF(F524, TODAY(), "D")</f>
        <v>502</v>
      </c>
      <c r="H524" t="s">
        <v>19</v>
      </c>
      <c r="I524" t="s">
        <v>155</v>
      </c>
      <c r="J524" s="4">
        <v>71</v>
      </c>
      <c r="K524" s="4">
        <f>Table1[[#This Row],[PRICEEACH]]-Table1[[#This Row],[MSRP]]</f>
        <v>12.39</v>
      </c>
      <c r="L524" t="s">
        <v>578</v>
      </c>
      <c r="M524" t="s">
        <v>314</v>
      </c>
      <c r="N524" t="s">
        <v>315</v>
      </c>
      <c r="O524" t="s">
        <v>316</v>
      </c>
      <c r="P524" t="s">
        <v>300</v>
      </c>
      <c r="Q524" t="s">
        <v>317</v>
      </c>
      <c r="R524" t="s">
        <v>144</v>
      </c>
      <c r="S524" t="s">
        <v>318</v>
      </c>
      <c r="T524" t="s">
        <v>319</v>
      </c>
      <c r="U524" t="s">
        <v>28</v>
      </c>
    </row>
    <row r="525" spans="1:21" x14ac:dyDescent="0.3">
      <c r="A525">
        <v>10211</v>
      </c>
      <c r="B525" s="5">
        <v>25</v>
      </c>
      <c r="C525" s="4">
        <v>90.16</v>
      </c>
      <c r="D525">
        <v>15</v>
      </c>
      <c r="E525" s="9">
        <v>2254</v>
      </c>
      <c r="F525" s="1">
        <v>44880</v>
      </c>
      <c r="G525" s="5">
        <f ca="1">DATEDIF(F525, TODAY(), "D")</f>
        <v>509</v>
      </c>
      <c r="H525" t="s">
        <v>19</v>
      </c>
      <c r="I525" t="s">
        <v>20</v>
      </c>
      <c r="J525" s="4">
        <v>112</v>
      </c>
      <c r="K525" s="4">
        <f>Table1[[#This Row],[PRICEEACH]]-Table1[[#This Row],[MSRP]]</f>
        <v>-21.840000000000003</v>
      </c>
      <c r="L525" t="s">
        <v>581</v>
      </c>
      <c r="M525" t="s">
        <v>67</v>
      </c>
      <c r="N525" t="s">
        <v>68</v>
      </c>
      <c r="O525" t="s">
        <v>69</v>
      </c>
      <c r="P525" t="s">
        <v>39</v>
      </c>
      <c r="Q525">
        <v>75016</v>
      </c>
      <c r="R525" t="s">
        <v>33</v>
      </c>
      <c r="S525" t="s">
        <v>70</v>
      </c>
      <c r="T525" t="s">
        <v>71</v>
      </c>
      <c r="U525" t="s">
        <v>28</v>
      </c>
    </row>
    <row r="526" spans="1:21" x14ac:dyDescent="0.3">
      <c r="A526">
        <v>10210</v>
      </c>
      <c r="B526" s="5">
        <v>25</v>
      </c>
      <c r="C526" s="4">
        <v>112.72</v>
      </c>
      <c r="D526">
        <v>6</v>
      </c>
      <c r="E526" s="9">
        <v>2818</v>
      </c>
      <c r="F526" s="1">
        <v>44877</v>
      </c>
      <c r="G526" s="5">
        <f ca="1">DATEDIF(F526, TODAY(), "D")</f>
        <v>512</v>
      </c>
      <c r="H526" t="s">
        <v>19</v>
      </c>
      <c r="I526" t="s">
        <v>525</v>
      </c>
      <c r="J526" s="4">
        <v>118</v>
      </c>
      <c r="K526" s="4">
        <f>Table1[[#This Row],[PRICEEACH]]-Table1[[#This Row],[MSRP]]</f>
        <v>-5.2800000000000011</v>
      </c>
      <c r="L526" t="s">
        <v>627</v>
      </c>
      <c r="M526" t="s">
        <v>270</v>
      </c>
      <c r="N526" t="s">
        <v>271</v>
      </c>
      <c r="O526" t="s">
        <v>272</v>
      </c>
      <c r="P526" t="s">
        <v>273</v>
      </c>
      <c r="Q526" t="s">
        <v>274</v>
      </c>
      <c r="R526" t="s">
        <v>222</v>
      </c>
      <c r="S526" t="s">
        <v>275</v>
      </c>
      <c r="T526" t="s">
        <v>276</v>
      </c>
      <c r="U526" t="s">
        <v>28</v>
      </c>
    </row>
    <row r="527" spans="1:21" x14ac:dyDescent="0.3">
      <c r="A527">
        <v>10207</v>
      </c>
      <c r="B527" s="5">
        <v>25</v>
      </c>
      <c r="C527" s="4">
        <v>157.49</v>
      </c>
      <c r="D527">
        <v>11</v>
      </c>
      <c r="E527" s="9">
        <v>3937.25</v>
      </c>
      <c r="F527" s="1">
        <v>44843</v>
      </c>
      <c r="G527" s="5">
        <f ca="1">DATEDIF(F527, TODAY(), "D")</f>
        <v>546</v>
      </c>
      <c r="H527" t="s">
        <v>19</v>
      </c>
      <c r="I527" t="s">
        <v>155</v>
      </c>
      <c r="J527" s="4">
        <v>169</v>
      </c>
      <c r="K527" s="4">
        <f>Table1[[#This Row],[PRICEEACH]]-Table1[[#This Row],[MSRP]]</f>
        <v>-11.509999999999991</v>
      </c>
      <c r="L527" t="s">
        <v>563</v>
      </c>
      <c r="M527" t="s">
        <v>378</v>
      </c>
      <c r="N527">
        <v>6175552555</v>
      </c>
      <c r="O527" t="s">
        <v>379</v>
      </c>
      <c r="P527" t="s">
        <v>345</v>
      </c>
      <c r="Q527">
        <v>51003</v>
      </c>
      <c r="R527" t="s">
        <v>25</v>
      </c>
      <c r="S527" t="s">
        <v>380</v>
      </c>
      <c r="T527" t="s">
        <v>247</v>
      </c>
      <c r="U527" t="s">
        <v>42</v>
      </c>
    </row>
    <row r="528" spans="1:21" x14ac:dyDescent="0.3">
      <c r="A528">
        <v>10193</v>
      </c>
      <c r="B528" s="5">
        <v>25</v>
      </c>
      <c r="C528" s="4">
        <v>76.260000000000005</v>
      </c>
      <c r="D528">
        <v>16</v>
      </c>
      <c r="E528" s="9">
        <v>1906.5</v>
      </c>
      <c r="F528" s="1">
        <v>44825</v>
      </c>
      <c r="G528" s="5">
        <f ca="1">DATEDIF(F528, TODAY(), "D")</f>
        <v>564</v>
      </c>
      <c r="H528" t="s">
        <v>19</v>
      </c>
      <c r="I528" t="s">
        <v>155</v>
      </c>
      <c r="J528" s="4">
        <v>71</v>
      </c>
      <c r="K528" s="4">
        <f>Table1[[#This Row],[PRICEEACH]]-Table1[[#This Row],[MSRP]]</f>
        <v>5.2600000000000051</v>
      </c>
      <c r="L528" t="s">
        <v>578</v>
      </c>
      <c r="M528" t="s">
        <v>517</v>
      </c>
      <c r="N528" t="s">
        <v>518</v>
      </c>
      <c r="O528" t="s">
        <v>519</v>
      </c>
      <c r="P528" t="s">
        <v>520</v>
      </c>
      <c r="Q528">
        <v>3150</v>
      </c>
      <c r="R528" t="s">
        <v>76</v>
      </c>
      <c r="S528" t="s">
        <v>521</v>
      </c>
      <c r="T528" t="s">
        <v>522</v>
      </c>
      <c r="U528" t="s">
        <v>28</v>
      </c>
    </row>
    <row r="529" spans="1:21" x14ac:dyDescent="0.3">
      <c r="A529">
        <v>10188</v>
      </c>
      <c r="B529" s="5">
        <v>25</v>
      </c>
      <c r="C529" s="4">
        <v>101.43</v>
      </c>
      <c r="D529">
        <v>2</v>
      </c>
      <c r="E529" s="9">
        <v>2535.75</v>
      </c>
      <c r="F529" s="1">
        <v>44822</v>
      </c>
      <c r="G529" s="5">
        <f ca="1">DATEDIF(F529, TODAY(), "D")</f>
        <v>567</v>
      </c>
      <c r="H529" t="s">
        <v>19</v>
      </c>
      <c r="I529" t="s">
        <v>20</v>
      </c>
      <c r="J529" s="4">
        <v>112</v>
      </c>
      <c r="K529" s="4">
        <f>Table1[[#This Row],[PRICEEACH]]-Table1[[#This Row],[MSRP]]</f>
        <v>-10.569999999999993</v>
      </c>
      <c r="L529" t="s">
        <v>581</v>
      </c>
      <c r="M529" t="s">
        <v>59</v>
      </c>
      <c r="N529" t="s">
        <v>60</v>
      </c>
      <c r="O529" t="s">
        <v>61</v>
      </c>
      <c r="P529" t="s">
        <v>62</v>
      </c>
      <c r="Q529" t="s">
        <v>63</v>
      </c>
      <c r="R529" t="s">
        <v>64</v>
      </c>
      <c r="S529" t="s">
        <v>65</v>
      </c>
      <c r="T529" t="s">
        <v>66</v>
      </c>
      <c r="U529" t="s">
        <v>28</v>
      </c>
    </row>
    <row r="530" spans="1:21" x14ac:dyDescent="0.3">
      <c r="A530">
        <v>10182</v>
      </c>
      <c r="B530" s="5">
        <v>25</v>
      </c>
      <c r="C530" s="4">
        <v>87.33</v>
      </c>
      <c r="D530">
        <v>3</v>
      </c>
      <c r="E530" s="9">
        <v>2183.25</v>
      </c>
      <c r="F530" s="1">
        <v>44816</v>
      </c>
      <c r="G530" s="5">
        <f ca="1">DATEDIF(F530, TODAY(), "D")</f>
        <v>573</v>
      </c>
      <c r="H530" t="s">
        <v>19</v>
      </c>
      <c r="I530" t="s">
        <v>509</v>
      </c>
      <c r="J530" s="4">
        <v>102</v>
      </c>
      <c r="K530" s="4">
        <f>Table1[[#This Row],[PRICEEACH]]-Table1[[#This Row],[MSRP]]</f>
        <v>-14.670000000000002</v>
      </c>
      <c r="L530" t="s">
        <v>510</v>
      </c>
      <c r="M530" t="s">
        <v>243</v>
      </c>
      <c r="N530">
        <v>4155551450</v>
      </c>
      <c r="O530" t="s">
        <v>244</v>
      </c>
      <c r="P530" t="s">
        <v>245</v>
      </c>
      <c r="Q530">
        <v>97562</v>
      </c>
      <c r="R530" t="s">
        <v>25</v>
      </c>
      <c r="S530" t="s">
        <v>246</v>
      </c>
      <c r="T530" t="s">
        <v>247</v>
      </c>
      <c r="U530" t="s">
        <v>28</v>
      </c>
    </row>
    <row r="531" spans="1:21" x14ac:dyDescent="0.3">
      <c r="A531">
        <v>10181</v>
      </c>
      <c r="B531" s="5">
        <v>25</v>
      </c>
      <c r="C531" s="4">
        <v>154.47</v>
      </c>
      <c r="D531">
        <v>9</v>
      </c>
      <c r="E531" s="9">
        <v>3861.75</v>
      </c>
      <c r="F531" s="1">
        <v>44816</v>
      </c>
      <c r="G531" s="5">
        <f ca="1">DATEDIF(F531, TODAY(), "D")</f>
        <v>573</v>
      </c>
      <c r="H531" t="s">
        <v>19</v>
      </c>
      <c r="I531" t="s">
        <v>155</v>
      </c>
      <c r="J531" s="4">
        <v>140</v>
      </c>
      <c r="K531" s="4">
        <f>Table1[[#This Row],[PRICEEACH]]-Table1[[#This Row],[MSRP]]</f>
        <v>14.469999999999999</v>
      </c>
      <c r="L531" t="s">
        <v>601</v>
      </c>
      <c r="M531" t="s">
        <v>59</v>
      </c>
      <c r="N531" t="s">
        <v>60</v>
      </c>
      <c r="O531" t="s">
        <v>61</v>
      </c>
      <c r="P531" t="s">
        <v>62</v>
      </c>
      <c r="Q531" t="s">
        <v>63</v>
      </c>
      <c r="R531" t="s">
        <v>64</v>
      </c>
      <c r="S531" t="s">
        <v>65</v>
      </c>
      <c r="T531" t="s">
        <v>66</v>
      </c>
      <c r="U531" t="s">
        <v>42</v>
      </c>
    </row>
    <row r="532" spans="1:21" x14ac:dyDescent="0.3">
      <c r="A532">
        <v>10180</v>
      </c>
      <c r="B532" s="5">
        <v>25</v>
      </c>
      <c r="C532" s="4">
        <v>64.2</v>
      </c>
      <c r="D532">
        <v>13</v>
      </c>
      <c r="E532" s="9">
        <v>1605</v>
      </c>
      <c r="F532" s="1">
        <v>44815</v>
      </c>
      <c r="G532" s="5">
        <f ca="1">DATEDIF(F532, TODAY(), "D")</f>
        <v>574</v>
      </c>
      <c r="H532" t="s">
        <v>19</v>
      </c>
      <c r="I532" t="s">
        <v>20</v>
      </c>
      <c r="J532" s="4">
        <v>60</v>
      </c>
      <c r="K532" s="4">
        <f>Table1[[#This Row],[PRICEEACH]]-Table1[[#This Row],[MSRP]]</f>
        <v>4.2000000000000028</v>
      </c>
      <c r="L532" t="s">
        <v>552</v>
      </c>
      <c r="M532" t="s">
        <v>53</v>
      </c>
      <c r="N532" t="s">
        <v>54</v>
      </c>
      <c r="O532" t="s">
        <v>55</v>
      </c>
      <c r="P532" t="s">
        <v>56</v>
      </c>
      <c r="Q532">
        <v>59000</v>
      </c>
      <c r="R532" t="s">
        <v>33</v>
      </c>
      <c r="S532" t="s">
        <v>57</v>
      </c>
      <c r="T532" t="s">
        <v>58</v>
      </c>
      <c r="U532" t="s">
        <v>28</v>
      </c>
    </row>
    <row r="533" spans="1:21" x14ac:dyDescent="0.3">
      <c r="A533">
        <v>10165</v>
      </c>
      <c r="B533" s="5">
        <v>25</v>
      </c>
      <c r="C533" s="4">
        <v>69.36</v>
      </c>
      <c r="D533">
        <v>9</v>
      </c>
      <c r="E533" s="9">
        <v>1734</v>
      </c>
      <c r="F533" s="1">
        <v>44795</v>
      </c>
      <c r="G533" s="5">
        <f ca="1">DATEDIF(F533, TODAY(), "D")</f>
        <v>594</v>
      </c>
      <c r="H533" t="s">
        <v>19</v>
      </c>
      <c r="I533" t="s">
        <v>155</v>
      </c>
      <c r="J533" s="4">
        <v>57</v>
      </c>
      <c r="K533" s="4">
        <f>Table1[[#This Row],[PRICEEACH]]-Table1[[#This Row],[MSRP]]</f>
        <v>12.36</v>
      </c>
      <c r="L533" t="s">
        <v>580</v>
      </c>
      <c r="M533" t="s">
        <v>170</v>
      </c>
      <c r="N533" t="s">
        <v>171</v>
      </c>
      <c r="O533" t="s">
        <v>172</v>
      </c>
      <c r="P533" t="s">
        <v>173</v>
      </c>
      <c r="Q533">
        <v>79903</v>
      </c>
      <c r="R533" t="s">
        <v>173</v>
      </c>
      <c r="S533" t="s">
        <v>174</v>
      </c>
      <c r="T533" t="s">
        <v>175</v>
      </c>
      <c r="U533" t="s">
        <v>28</v>
      </c>
    </row>
    <row r="534" spans="1:21" x14ac:dyDescent="0.3">
      <c r="A534">
        <v>10164</v>
      </c>
      <c r="B534" s="5">
        <v>25</v>
      </c>
      <c r="C534" s="4">
        <v>53.83</v>
      </c>
      <c r="D534">
        <v>7</v>
      </c>
      <c r="E534" s="9">
        <v>1345.75</v>
      </c>
      <c r="F534" s="1">
        <v>44794</v>
      </c>
      <c r="G534" s="5">
        <f ca="1">DATEDIF(F534, TODAY(), "D")</f>
        <v>595</v>
      </c>
      <c r="H534" t="s">
        <v>371</v>
      </c>
      <c r="I534" t="s">
        <v>509</v>
      </c>
      <c r="J534" s="4">
        <v>50</v>
      </c>
      <c r="K534" s="4">
        <f>Table1[[#This Row],[PRICEEACH]]-Table1[[#This Row],[MSRP]]</f>
        <v>3.8299999999999983</v>
      </c>
      <c r="L534" t="s">
        <v>576</v>
      </c>
      <c r="M534" t="s">
        <v>372</v>
      </c>
      <c r="N534" t="s">
        <v>373</v>
      </c>
      <c r="O534" t="s">
        <v>374</v>
      </c>
      <c r="P534" t="s">
        <v>375</v>
      </c>
      <c r="Q534">
        <v>8010</v>
      </c>
      <c r="R534" t="s">
        <v>124</v>
      </c>
      <c r="S534" t="s">
        <v>376</v>
      </c>
      <c r="T534" t="s">
        <v>377</v>
      </c>
      <c r="U534" t="s">
        <v>28</v>
      </c>
    </row>
    <row r="535" spans="1:21" x14ac:dyDescent="0.3">
      <c r="A535">
        <v>10161</v>
      </c>
      <c r="B535" s="5">
        <v>25</v>
      </c>
      <c r="C535" s="4">
        <v>80.540000000000006</v>
      </c>
      <c r="D535">
        <v>1</v>
      </c>
      <c r="E535" s="9">
        <v>2013.5</v>
      </c>
      <c r="F535" s="1">
        <v>44790</v>
      </c>
      <c r="G535" s="5">
        <f ca="1">DATEDIF(F535, TODAY(), "D")</f>
        <v>599</v>
      </c>
      <c r="H535" t="s">
        <v>19</v>
      </c>
      <c r="I535" t="s">
        <v>155</v>
      </c>
      <c r="J535" s="4">
        <v>71</v>
      </c>
      <c r="K535" s="4">
        <f>Table1[[#This Row],[PRICEEACH]]-Table1[[#This Row],[MSRP]]</f>
        <v>9.5400000000000063</v>
      </c>
      <c r="L535" t="s">
        <v>578</v>
      </c>
      <c r="M535" t="s">
        <v>459</v>
      </c>
      <c r="N535" t="s">
        <v>460</v>
      </c>
      <c r="O535" t="s">
        <v>461</v>
      </c>
      <c r="P535" t="s">
        <v>462</v>
      </c>
      <c r="Q535">
        <v>8200</v>
      </c>
      <c r="R535" t="s">
        <v>294</v>
      </c>
      <c r="S535" t="s">
        <v>463</v>
      </c>
      <c r="T535" t="s">
        <v>464</v>
      </c>
      <c r="U535" t="s">
        <v>28</v>
      </c>
    </row>
    <row r="536" spans="1:21" x14ac:dyDescent="0.3">
      <c r="A536">
        <v>10161</v>
      </c>
      <c r="B536" s="5">
        <v>25</v>
      </c>
      <c r="C536" s="4">
        <v>110.39</v>
      </c>
      <c r="D536">
        <v>2</v>
      </c>
      <c r="E536" s="9">
        <v>2759.75</v>
      </c>
      <c r="F536" s="1">
        <v>44790</v>
      </c>
      <c r="G536" s="5">
        <f ca="1">DATEDIF(F536, TODAY(), "D")</f>
        <v>599</v>
      </c>
      <c r="H536" t="s">
        <v>19</v>
      </c>
      <c r="I536" t="s">
        <v>155</v>
      </c>
      <c r="J536" s="4">
        <v>117</v>
      </c>
      <c r="K536" s="4">
        <f>Table1[[#This Row],[PRICEEACH]]-Table1[[#This Row],[MSRP]]</f>
        <v>-6.6099999999999994</v>
      </c>
      <c r="L536" t="s">
        <v>593</v>
      </c>
      <c r="M536" t="s">
        <v>459</v>
      </c>
      <c r="N536" t="s">
        <v>460</v>
      </c>
      <c r="O536" t="s">
        <v>461</v>
      </c>
      <c r="P536" t="s">
        <v>462</v>
      </c>
      <c r="Q536">
        <v>8200</v>
      </c>
      <c r="R536" t="s">
        <v>294</v>
      </c>
      <c r="S536" t="s">
        <v>463</v>
      </c>
      <c r="T536" t="s">
        <v>464</v>
      </c>
      <c r="U536" t="s">
        <v>28</v>
      </c>
    </row>
    <row r="537" spans="1:21" x14ac:dyDescent="0.3">
      <c r="A537">
        <v>10152</v>
      </c>
      <c r="B537" s="5">
        <v>25</v>
      </c>
      <c r="C537" s="4">
        <v>65.31</v>
      </c>
      <c r="D537">
        <v>4</v>
      </c>
      <c r="E537" s="9">
        <v>1632.75</v>
      </c>
      <c r="F537" s="1">
        <v>44767</v>
      </c>
      <c r="G537" s="5">
        <f ca="1">DATEDIF(F537, TODAY(), "D")</f>
        <v>622</v>
      </c>
      <c r="H537" t="s">
        <v>19</v>
      </c>
      <c r="I537" t="s">
        <v>155</v>
      </c>
      <c r="J537" s="4">
        <v>57</v>
      </c>
      <c r="K537" s="4">
        <f>Table1[[#This Row],[PRICEEACH]]-Table1[[#This Row],[MSRP]]</f>
        <v>8.3100000000000023</v>
      </c>
      <c r="L537" t="s">
        <v>580</v>
      </c>
      <c r="M537" t="s">
        <v>179</v>
      </c>
      <c r="N537" t="s">
        <v>180</v>
      </c>
      <c r="O537" t="s">
        <v>181</v>
      </c>
      <c r="P537" t="s">
        <v>182</v>
      </c>
      <c r="Q537">
        <v>4101</v>
      </c>
      <c r="R537" t="s">
        <v>76</v>
      </c>
      <c r="S537" t="s">
        <v>183</v>
      </c>
      <c r="T537" t="s">
        <v>184</v>
      </c>
      <c r="U537" t="s">
        <v>28</v>
      </c>
    </row>
    <row r="538" spans="1:21" x14ac:dyDescent="0.3">
      <c r="A538">
        <v>10148</v>
      </c>
      <c r="B538" s="5">
        <v>25</v>
      </c>
      <c r="C538" s="4">
        <v>169.28</v>
      </c>
      <c r="D538">
        <v>12</v>
      </c>
      <c r="E538" s="9">
        <v>4232</v>
      </c>
      <c r="F538" s="1">
        <v>44753</v>
      </c>
      <c r="G538" s="5">
        <f ca="1">DATEDIF(F538, TODAY(), "D")</f>
        <v>636</v>
      </c>
      <c r="H538" t="s">
        <v>19</v>
      </c>
      <c r="I538" t="s">
        <v>155</v>
      </c>
      <c r="J538" s="4">
        <v>142</v>
      </c>
      <c r="K538" s="4">
        <f>Table1[[#This Row],[PRICEEACH]]-Table1[[#This Row],[MSRP]]</f>
        <v>27.28</v>
      </c>
      <c r="L538" t="s">
        <v>545</v>
      </c>
      <c r="M538" t="s">
        <v>255</v>
      </c>
      <c r="N538" t="s">
        <v>256</v>
      </c>
      <c r="O538" t="s">
        <v>257</v>
      </c>
      <c r="P538" t="s">
        <v>258</v>
      </c>
      <c r="Q538">
        <v>2060</v>
      </c>
      <c r="R538" t="s">
        <v>76</v>
      </c>
      <c r="S538" t="s">
        <v>259</v>
      </c>
      <c r="T538" t="s">
        <v>260</v>
      </c>
      <c r="U538" t="s">
        <v>42</v>
      </c>
    </row>
    <row r="539" spans="1:21" x14ac:dyDescent="0.3">
      <c r="A539">
        <v>10148</v>
      </c>
      <c r="B539" s="5">
        <v>25</v>
      </c>
      <c r="C539" s="4">
        <v>60.26</v>
      </c>
      <c r="D539">
        <v>6</v>
      </c>
      <c r="E539" s="9">
        <v>1506.5</v>
      </c>
      <c r="F539" s="1">
        <v>44753</v>
      </c>
      <c r="G539" s="5">
        <f ca="1">DATEDIF(F539, TODAY(), "D")</f>
        <v>636</v>
      </c>
      <c r="H539" t="s">
        <v>19</v>
      </c>
      <c r="I539" t="s">
        <v>155</v>
      </c>
      <c r="J539" s="4">
        <v>73</v>
      </c>
      <c r="K539" s="4">
        <f>Table1[[#This Row],[PRICEEACH]]-Table1[[#This Row],[MSRP]]</f>
        <v>-12.740000000000002</v>
      </c>
      <c r="L539" t="s">
        <v>579</v>
      </c>
      <c r="M539" t="s">
        <v>255</v>
      </c>
      <c r="N539" t="s">
        <v>256</v>
      </c>
      <c r="O539" t="s">
        <v>257</v>
      </c>
      <c r="P539" t="s">
        <v>258</v>
      </c>
      <c r="Q539">
        <v>2060</v>
      </c>
      <c r="R539" t="s">
        <v>76</v>
      </c>
      <c r="S539" t="s">
        <v>259</v>
      </c>
      <c r="T539" t="s">
        <v>260</v>
      </c>
      <c r="U539" t="s">
        <v>28</v>
      </c>
    </row>
    <row r="540" spans="1:21" x14ac:dyDescent="0.3">
      <c r="A540">
        <v>10147</v>
      </c>
      <c r="B540" s="5">
        <v>25</v>
      </c>
      <c r="C540" s="4">
        <v>42.67</v>
      </c>
      <c r="D540">
        <v>1</v>
      </c>
      <c r="E540" s="9">
        <v>1066.75</v>
      </c>
      <c r="F540" s="1">
        <v>44747</v>
      </c>
      <c r="G540" s="5">
        <f ca="1">DATEDIF(F540, TODAY(), "D")</f>
        <v>642</v>
      </c>
      <c r="H540" t="s">
        <v>19</v>
      </c>
      <c r="I540" t="s">
        <v>155</v>
      </c>
      <c r="J540" s="4">
        <v>37</v>
      </c>
      <c r="K540" s="4">
        <f>Table1[[#This Row],[PRICEEACH]]-Table1[[#This Row],[MSRP]]</f>
        <v>5.6700000000000017</v>
      </c>
      <c r="L540" t="s">
        <v>594</v>
      </c>
      <c r="M540" t="s">
        <v>251</v>
      </c>
      <c r="N540">
        <v>6175558555</v>
      </c>
      <c r="O540" t="s">
        <v>252</v>
      </c>
      <c r="P540" t="s">
        <v>253</v>
      </c>
      <c r="Q540">
        <v>58339</v>
      </c>
      <c r="R540" t="s">
        <v>25</v>
      </c>
      <c r="S540" t="s">
        <v>246</v>
      </c>
      <c r="T540" t="s">
        <v>254</v>
      </c>
      <c r="U540" t="s">
        <v>28</v>
      </c>
    </row>
    <row r="541" spans="1:21" x14ac:dyDescent="0.3">
      <c r="A541">
        <v>10136</v>
      </c>
      <c r="B541" s="5">
        <v>25</v>
      </c>
      <c r="C541" s="4">
        <v>145.79</v>
      </c>
      <c r="D541">
        <v>2</v>
      </c>
      <c r="E541" s="9">
        <v>3644.75</v>
      </c>
      <c r="F541" s="1">
        <v>44685</v>
      </c>
      <c r="G541" s="5">
        <f ca="1">DATEDIF(F541, TODAY(), "D")</f>
        <v>704</v>
      </c>
      <c r="H541" t="s">
        <v>19</v>
      </c>
      <c r="I541" t="s">
        <v>155</v>
      </c>
      <c r="J541" s="4">
        <v>141</v>
      </c>
      <c r="K541" s="4">
        <f>Table1[[#This Row],[PRICEEACH]]-Table1[[#This Row],[MSRP]]</f>
        <v>4.789999999999992</v>
      </c>
      <c r="L541" t="s">
        <v>498</v>
      </c>
      <c r="M541" t="s">
        <v>308</v>
      </c>
      <c r="N541" t="s">
        <v>309</v>
      </c>
      <c r="O541" t="s">
        <v>310</v>
      </c>
      <c r="P541" t="s">
        <v>311</v>
      </c>
      <c r="Q541">
        <v>31000</v>
      </c>
      <c r="R541" t="s">
        <v>33</v>
      </c>
      <c r="S541" t="s">
        <v>312</v>
      </c>
      <c r="T541" t="s">
        <v>313</v>
      </c>
      <c r="U541" t="s">
        <v>42</v>
      </c>
    </row>
    <row r="542" spans="1:21" x14ac:dyDescent="0.3">
      <c r="A542">
        <v>10127</v>
      </c>
      <c r="B542" s="5">
        <v>25</v>
      </c>
      <c r="C542" s="4">
        <v>137.88</v>
      </c>
      <c r="D542">
        <v>5</v>
      </c>
      <c r="E542" s="9">
        <v>3447</v>
      </c>
      <c r="F542" s="1">
        <v>44654</v>
      </c>
      <c r="G542" s="5">
        <f ca="1">DATEDIF(F542, TODAY(), "D")</f>
        <v>735</v>
      </c>
      <c r="H542" t="s">
        <v>19</v>
      </c>
      <c r="I542" t="s">
        <v>155</v>
      </c>
      <c r="J542" s="4">
        <v>143</v>
      </c>
      <c r="K542" s="4">
        <f>Table1[[#This Row],[PRICEEACH]]-Table1[[#This Row],[MSRP]]</f>
        <v>-5.1200000000000045</v>
      </c>
      <c r="L542" t="s">
        <v>572</v>
      </c>
      <c r="M542" t="s">
        <v>437</v>
      </c>
      <c r="N542">
        <v>2125557413</v>
      </c>
      <c r="O542" t="s">
        <v>438</v>
      </c>
      <c r="P542" t="s">
        <v>24</v>
      </c>
      <c r="Q542">
        <v>10022</v>
      </c>
      <c r="R542" t="s">
        <v>25</v>
      </c>
      <c r="S542" t="s">
        <v>46</v>
      </c>
      <c r="T542" t="s">
        <v>439</v>
      </c>
      <c r="U542" t="s">
        <v>42</v>
      </c>
    </row>
    <row r="543" spans="1:21" x14ac:dyDescent="0.3">
      <c r="A543">
        <v>10124</v>
      </c>
      <c r="B543" s="5">
        <v>25</v>
      </c>
      <c r="C543" s="4">
        <v>93.95</v>
      </c>
      <c r="D543">
        <v>9</v>
      </c>
      <c r="E543" s="9">
        <v>2348.75</v>
      </c>
      <c r="F543" s="1">
        <v>44641</v>
      </c>
      <c r="G543" s="5">
        <f ca="1">DATEDIF(F543, TODAY(), "D")</f>
        <v>748</v>
      </c>
      <c r="H543" t="s">
        <v>19</v>
      </c>
      <c r="I543" t="s">
        <v>155</v>
      </c>
      <c r="J543" s="4">
        <v>117</v>
      </c>
      <c r="K543" s="4">
        <f>Table1[[#This Row],[PRICEEACH]]-Table1[[#This Row],[MSRP]]</f>
        <v>-23.049999999999997</v>
      </c>
      <c r="L543" t="s">
        <v>593</v>
      </c>
      <c r="M543" t="s">
        <v>499</v>
      </c>
      <c r="N543">
        <v>7025551838</v>
      </c>
      <c r="O543" t="s">
        <v>500</v>
      </c>
      <c r="P543" t="s">
        <v>501</v>
      </c>
      <c r="Q543">
        <v>83030</v>
      </c>
      <c r="R543" t="s">
        <v>25</v>
      </c>
      <c r="S543" t="s">
        <v>91</v>
      </c>
      <c r="T543" t="s">
        <v>363</v>
      </c>
      <c r="U543" t="s">
        <v>28</v>
      </c>
    </row>
    <row r="544" spans="1:21" x14ac:dyDescent="0.3">
      <c r="A544">
        <v>10122</v>
      </c>
      <c r="B544" s="5">
        <v>25</v>
      </c>
      <c r="C544" s="4">
        <v>143.94</v>
      </c>
      <c r="D544">
        <v>3</v>
      </c>
      <c r="E544" s="9">
        <v>3598.5</v>
      </c>
      <c r="F544" s="1">
        <v>44628</v>
      </c>
      <c r="G544" s="5">
        <f ca="1">DATEDIF(F544, TODAY(), "D")</f>
        <v>761</v>
      </c>
      <c r="H544" t="s">
        <v>19</v>
      </c>
      <c r="I544" t="s">
        <v>155</v>
      </c>
      <c r="J544" s="4">
        <v>169</v>
      </c>
      <c r="K544" s="4">
        <f>Table1[[#This Row],[PRICEEACH]]-Table1[[#This Row],[MSRP]]</f>
        <v>-25.060000000000002</v>
      </c>
      <c r="L544" t="s">
        <v>563</v>
      </c>
      <c r="M544" t="s">
        <v>395</v>
      </c>
      <c r="N544" t="s">
        <v>396</v>
      </c>
      <c r="O544" t="s">
        <v>397</v>
      </c>
      <c r="P544" t="s">
        <v>398</v>
      </c>
      <c r="Q544">
        <v>13008</v>
      </c>
      <c r="R544" t="s">
        <v>33</v>
      </c>
      <c r="S544" t="s">
        <v>399</v>
      </c>
      <c r="T544" t="s">
        <v>400</v>
      </c>
      <c r="U544" t="s">
        <v>42</v>
      </c>
    </row>
    <row r="545" spans="1:21" x14ac:dyDescent="0.3">
      <c r="A545">
        <v>10121</v>
      </c>
      <c r="B545" s="5">
        <v>25</v>
      </c>
      <c r="C545" s="4">
        <v>86.74</v>
      </c>
      <c r="D545">
        <v>3</v>
      </c>
      <c r="E545" s="9">
        <v>2168.5</v>
      </c>
      <c r="F545" s="1">
        <v>44627</v>
      </c>
      <c r="G545" s="5">
        <f ca="1">DATEDIF(F545, TODAY(), "D")</f>
        <v>762</v>
      </c>
      <c r="H545" t="s">
        <v>19</v>
      </c>
      <c r="I545" t="s">
        <v>20</v>
      </c>
      <c r="J545" s="4">
        <v>102</v>
      </c>
      <c r="K545" s="4">
        <f>Table1[[#This Row],[PRICEEACH]]-Table1[[#This Row],[MSRP]]</f>
        <v>-15.260000000000005</v>
      </c>
      <c r="L545" t="s">
        <v>615</v>
      </c>
      <c r="M545" t="s">
        <v>29</v>
      </c>
      <c r="N545" t="s">
        <v>30</v>
      </c>
      <c r="O545" t="s">
        <v>31</v>
      </c>
      <c r="P545" t="s">
        <v>32</v>
      </c>
      <c r="Q545">
        <v>51100</v>
      </c>
      <c r="R545" t="s">
        <v>33</v>
      </c>
      <c r="S545" t="s">
        <v>34</v>
      </c>
      <c r="T545" t="s">
        <v>35</v>
      </c>
      <c r="U545" t="s">
        <v>28</v>
      </c>
    </row>
    <row r="546" spans="1:21" x14ac:dyDescent="0.3">
      <c r="A546">
        <v>10119</v>
      </c>
      <c r="B546" s="5">
        <v>25</v>
      </c>
      <c r="C546" s="4">
        <v>76.67</v>
      </c>
      <c r="D546">
        <v>14</v>
      </c>
      <c r="E546" s="9">
        <v>1916.75</v>
      </c>
      <c r="F546" s="1">
        <v>44620</v>
      </c>
      <c r="G546" s="5">
        <f ca="1">DATEDIF(F546, TODAY(), "D")</f>
        <v>769</v>
      </c>
      <c r="H546" t="s">
        <v>19</v>
      </c>
      <c r="I546" t="s">
        <v>557</v>
      </c>
      <c r="J546" s="4">
        <v>66</v>
      </c>
      <c r="K546" s="4">
        <f>Table1[[#This Row],[PRICEEACH]]-Table1[[#This Row],[MSRP]]</f>
        <v>10.670000000000002</v>
      </c>
      <c r="L546" t="s">
        <v>620</v>
      </c>
      <c r="M546" t="s">
        <v>120</v>
      </c>
      <c r="N546" t="s">
        <v>121</v>
      </c>
      <c r="O546" t="s">
        <v>122</v>
      </c>
      <c r="P546" t="s">
        <v>123</v>
      </c>
      <c r="Q546">
        <v>5020</v>
      </c>
      <c r="R546" t="s">
        <v>124</v>
      </c>
      <c r="S546" t="s">
        <v>125</v>
      </c>
      <c r="T546" t="s">
        <v>126</v>
      </c>
      <c r="U546" t="s">
        <v>28</v>
      </c>
    </row>
    <row r="547" spans="1:21" x14ac:dyDescent="0.3">
      <c r="A547">
        <v>10107</v>
      </c>
      <c r="B547" s="5">
        <v>25</v>
      </c>
      <c r="C547" s="4">
        <v>113.83</v>
      </c>
      <c r="D547">
        <v>3</v>
      </c>
      <c r="E547" s="9">
        <v>2845.75</v>
      </c>
      <c r="F547" s="1">
        <v>44554</v>
      </c>
      <c r="G547" s="5">
        <f ca="1">DATEDIF(F547, TODAY(), "D")</f>
        <v>835</v>
      </c>
      <c r="H547" t="s">
        <v>19</v>
      </c>
      <c r="I547" t="s">
        <v>20</v>
      </c>
      <c r="J547" s="4">
        <v>112</v>
      </c>
      <c r="K547" s="4">
        <f>Table1[[#This Row],[PRICEEACH]]-Table1[[#This Row],[MSRP]]</f>
        <v>1.8299999999999983</v>
      </c>
      <c r="L547" t="s">
        <v>581</v>
      </c>
      <c r="M547" t="s">
        <v>22</v>
      </c>
      <c r="N547">
        <v>2125557818</v>
      </c>
      <c r="O547" t="s">
        <v>23</v>
      </c>
      <c r="P547" t="s">
        <v>24</v>
      </c>
      <c r="Q547">
        <v>10022</v>
      </c>
      <c r="R547" t="s">
        <v>25</v>
      </c>
      <c r="S547" t="s">
        <v>26</v>
      </c>
      <c r="T547" t="s">
        <v>27</v>
      </c>
      <c r="U547" t="s">
        <v>28</v>
      </c>
    </row>
    <row r="548" spans="1:21" x14ac:dyDescent="0.3">
      <c r="A548">
        <v>10105</v>
      </c>
      <c r="B548" s="5">
        <v>25</v>
      </c>
      <c r="C548" s="4">
        <v>56.78</v>
      </c>
      <c r="D548">
        <v>8</v>
      </c>
      <c r="E548" s="9">
        <v>1419.5</v>
      </c>
      <c r="F548" s="1">
        <v>44541</v>
      </c>
      <c r="G548" s="5">
        <f ca="1">DATEDIF(F548, TODAY(), "D")</f>
        <v>848</v>
      </c>
      <c r="H548" t="s">
        <v>19</v>
      </c>
      <c r="I548" t="s">
        <v>557</v>
      </c>
      <c r="J548" s="4">
        <v>54</v>
      </c>
      <c r="K548" s="4">
        <f>Table1[[#This Row],[PRICEEACH]]-Table1[[#This Row],[MSRP]]</f>
        <v>2.7800000000000011</v>
      </c>
      <c r="L548" t="s">
        <v>633</v>
      </c>
      <c r="M548" t="s">
        <v>290</v>
      </c>
      <c r="N548" t="s">
        <v>291</v>
      </c>
      <c r="O548" t="s">
        <v>292</v>
      </c>
      <c r="P548" t="s">
        <v>293</v>
      </c>
      <c r="Q548">
        <v>1734</v>
      </c>
      <c r="R548" t="s">
        <v>294</v>
      </c>
      <c r="S548" t="s">
        <v>295</v>
      </c>
      <c r="T548" t="s">
        <v>296</v>
      </c>
      <c r="U548" t="s">
        <v>28</v>
      </c>
    </row>
    <row r="549" spans="1:21" x14ac:dyDescent="0.3">
      <c r="A549">
        <v>10103</v>
      </c>
      <c r="B549" s="5">
        <v>25</v>
      </c>
      <c r="C549" s="4">
        <v>101.58</v>
      </c>
      <c r="D549">
        <v>13</v>
      </c>
      <c r="E549" s="9">
        <v>2539.5</v>
      </c>
      <c r="F549" s="1">
        <v>44529</v>
      </c>
      <c r="G549" s="5">
        <f ca="1">DATEDIF(F549, TODAY(), "D")</f>
        <v>860</v>
      </c>
      <c r="H549" t="s">
        <v>19</v>
      </c>
      <c r="I549" t="s">
        <v>509</v>
      </c>
      <c r="J549" s="4">
        <v>104</v>
      </c>
      <c r="K549" s="4">
        <f>Table1[[#This Row],[PRICEEACH]]-Table1[[#This Row],[MSRP]]</f>
        <v>-2.4200000000000017</v>
      </c>
      <c r="L549" t="s">
        <v>561</v>
      </c>
      <c r="M549" t="s">
        <v>110</v>
      </c>
      <c r="N549" t="s">
        <v>111</v>
      </c>
      <c r="O549" t="s">
        <v>112</v>
      </c>
      <c r="P549" t="s">
        <v>113</v>
      </c>
      <c r="Q549">
        <v>4110</v>
      </c>
      <c r="R549" t="s">
        <v>64</v>
      </c>
      <c r="S549" t="s">
        <v>114</v>
      </c>
      <c r="T549" t="s">
        <v>115</v>
      </c>
      <c r="U549" t="s">
        <v>28</v>
      </c>
    </row>
    <row r="550" spans="1:21" x14ac:dyDescent="0.3">
      <c r="A550">
        <v>10103</v>
      </c>
      <c r="B550" s="5">
        <v>25</v>
      </c>
      <c r="C550" s="4">
        <v>114.92</v>
      </c>
      <c r="D550">
        <v>15</v>
      </c>
      <c r="E550" s="9">
        <v>2873</v>
      </c>
      <c r="F550" s="1">
        <v>44529</v>
      </c>
      <c r="G550" s="5">
        <f ca="1">DATEDIF(F550, TODAY(), "D")</f>
        <v>860</v>
      </c>
      <c r="H550" t="s">
        <v>19</v>
      </c>
      <c r="I550" t="s">
        <v>509</v>
      </c>
      <c r="J550" s="4">
        <v>97</v>
      </c>
      <c r="K550" s="4">
        <f>Table1[[#This Row],[PRICEEACH]]-Table1[[#This Row],[MSRP]]</f>
        <v>17.920000000000002</v>
      </c>
      <c r="L550" t="s">
        <v>605</v>
      </c>
      <c r="M550" t="s">
        <v>110</v>
      </c>
      <c r="N550" t="s">
        <v>111</v>
      </c>
      <c r="O550" t="s">
        <v>112</v>
      </c>
      <c r="P550" t="s">
        <v>113</v>
      </c>
      <c r="Q550">
        <v>4110</v>
      </c>
      <c r="R550" t="s">
        <v>64</v>
      </c>
      <c r="S550" t="s">
        <v>114</v>
      </c>
      <c r="T550" t="s">
        <v>115</v>
      </c>
      <c r="U550" t="s">
        <v>28</v>
      </c>
    </row>
    <row r="551" spans="1:21" x14ac:dyDescent="0.3">
      <c r="A551">
        <v>10101</v>
      </c>
      <c r="B551" s="5">
        <v>25</v>
      </c>
      <c r="C551" s="4">
        <v>151.28</v>
      </c>
      <c r="D551">
        <v>4</v>
      </c>
      <c r="E551" s="9">
        <v>3782</v>
      </c>
      <c r="F551" s="1">
        <v>44509</v>
      </c>
      <c r="G551" s="5">
        <f ca="1">DATEDIF(F551, TODAY(), "D")</f>
        <v>880</v>
      </c>
      <c r="H551" t="s">
        <v>19</v>
      </c>
      <c r="I551" t="s">
        <v>509</v>
      </c>
      <c r="J551" s="4">
        <v>127</v>
      </c>
      <c r="K551" s="4">
        <f>Table1[[#This Row],[PRICEEACH]]-Table1[[#This Row],[MSRP]]</f>
        <v>24.28</v>
      </c>
      <c r="L551" t="s">
        <v>549</v>
      </c>
      <c r="M551" t="s">
        <v>424</v>
      </c>
      <c r="N551" t="s">
        <v>425</v>
      </c>
      <c r="O551" t="s">
        <v>426</v>
      </c>
      <c r="P551" t="s">
        <v>427</v>
      </c>
      <c r="Q551">
        <v>60528</v>
      </c>
      <c r="R551" t="s">
        <v>405</v>
      </c>
      <c r="S551" t="s">
        <v>428</v>
      </c>
      <c r="T551" t="s">
        <v>377</v>
      </c>
      <c r="U551" t="s">
        <v>42</v>
      </c>
    </row>
    <row r="552" spans="1:21" hidden="1" x14ac:dyDescent="0.3">
      <c r="A552">
        <v>10424</v>
      </c>
      <c r="B552" s="5">
        <v>26</v>
      </c>
      <c r="C552" s="4">
        <v>59.87</v>
      </c>
      <c r="D552">
        <v>4</v>
      </c>
      <c r="E552" s="9">
        <v>1556.62</v>
      </c>
      <c r="F552" s="8">
        <v>45382</v>
      </c>
      <c r="G552" s="5">
        <f ca="1">DATEDIF(F552, TODAY(), "D")</f>
        <v>7</v>
      </c>
      <c r="H552" t="s">
        <v>268</v>
      </c>
      <c r="I552" t="s">
        <v>509</v>
      </c>
      <c r="J552" s="4">
        <v>50</v>
      </c>
      <c r="K552" s="4">
        <f>Table1[[#This Row],[PRICEEACH]]-Table1[[#This Row],[MSRP]]</f>
        <v>9.8699999999999974</v>
      </c>
      <c r="L552" t="s">
        <v>576</v>
      </c>
      <c r="M552" t="s">
        <v>148</v>
      </c>
      <c r="N552" t="s">
        <v>149</v>
      </c>
      <c r="O552" t="s">
        <v>150</v>
      </c>
      <c r="P552" t="s">
        <v>151</v>
      </c>
      <c r="Q552">
        <v>28034</v>
      </c>
      <c r="R552" t="s">
        <v>152</v>
      </c>
      <c r="S552" t="s">
        <v>153</v>
      </c>
      <c r="T552" t="s">
        <v>154</v>
      </c>
      <c r="U552" t="s">
        <v>28</v>
      </c>
    </row>
    <row r="553" spans="1:21" hidden="1" x14ac:dyDescent="0.3">
      <c r="A553">
        <v>10420</v>
      </c>
      <c r="B553" s="5">
        <v>26</v>
      </c>
      <c r="C553" s="4">
        <v>100.66</v>
      </c>
      <c r="D553">
        <v>12</v>
      </c>
      <c r="E553" s="9">
        <v>2617.16</v>
      </c>
      <c r="F553" s="8">
        <v>45380</v>
      </c>
      <c r="G553" s="5">
        <f ca="1">DATEDIF(F553, TODAY(), "D")</f>
        <v>9</v>
      </c>
      <c r="H553" t="s">
        <v>268</v>
      </c>
      <c r="I553" t="s">
        <v>155</v>
      </c>
      <c r="J553" s="4">
        <v>107</v>
      </c>
      <c r="K553" s="4">
        <f>Table1[[#This Row],[PRICEEACH]]-Table1[[#This Row],[MSRP]]</f>
        <v>-6.3400000000000034</v>
      </c>
      <c r="L553" t="s">
        <v>599</v>
      </c>
      <c r="M553" t="s">
        <v>128</v>
      </c>
      <c r="N553" t="s">
        <v>129</v>
      </c>
      <c r="O553" t="s">
        <v>130</v>
      </c>
      <c r="P553" t="s">
        <v>131</v>
      </c>
      <c r="Q553">
        <v>2067</v>
      </c>
      <c r="R553" t="s">
        <v>76</v>
      </c>
      <c r="S553" t="s">
        <v>132</v>
      </c>
      <c r="T553" t="s">
        <v>133</v>
      </c>
      <c r="U553" t="s">
        <v>28</v>
      </c>
    </row>
    <row r="554" spans="1:21" x14ac:dyDescent="0.3">
      <c r="A554">
        <v>10416</v>
      </c>
      <c r="B554" s="5">
        <v>26</v>
      </c>
      <c r="C554" s="4">
        <v>61.22</v>
      </c>
      <c r="D554">
        <v>7</v>
      </c>
      <c r="E554" s="9">
        <v>1591.72</v>
      </c>
      <c r="F554" s="8">
        <v>45361</v>
      </c>
      <c r="G554" s="5">
        <f ca="1">DATEDIF(F554, TODAY(), "D")</f>
        <v>28</v>
      </c>
      <c r="H554" t="s">
        <v>19</v>
      </c>
      <c r="I554" t="s">
        <v>509</v>
      </c>
      <c r="J554" s="4">
        <v>68</v>
      </c>
      <c r="K554" s="4">
        <f>Table1[[#This Row],[PRICEEACH]]-Table1[[#This Row],[MSRP]]</f>
        <v>-6.7800000000000011</v>
      </c>
      <c r="L554" t="s">
        <v>614</v>
      </c>
      <c r="M554" t="s">
        <v>414</v>
      </c>
      <c r="N554" t="s">
        <v>415</v>
      </c>
      <c r="O554" t="s">
        <v>416</v>
      </c>
      <c r="P554" t="s">
        <v>417</v>
      </c>
      <c r="Q554">
        <v>42100</v>
      </c>
      <c r="R554" t="s">
        <v>229</v>
      </c>
      <c r="S554" t="s">
        <v>418</v>
      </c>
      <c r="T554" t="s">
        <v>419</v>
      </c>
      <c r="U554" t="s">
        <v>28</v>
      </c>
    </row>
    <row r="555" spans="1:21" x14ac:dyDescent="0.3">
      <c r="A555">
        <v>10412</v>
      </c>
      <c r="B555" s="5">
        <v>26</v>
      </c>
      <c r="C555" s="4">
        <v>133.11000000000001</v>
      </c>
      <c r="D555">
        <v>3</v>
      </c>
      <c r="E555" s="9">
        <v>3460.86</v>
      </c>
      <c r="F555" s="8">
        <v>45354</v>
      </c>
      <c r="G555" s="5">
        <f ca="1">DATEDIF(F555, TODAY(), "D")</f>
        <v>35</v>
      </c>
      <c r="H555" t="s">
        <v>19</v>
      </c>
      <c r="I555" t="s">
        <v>465</v>
      </c>
      <c r="J555" s="4">
        <v>115</v>
      </c>
      <c r="K555" s="4">
        <f>Table1[[#This Row],[PRICEEACH]]-Table1[[#This Row],[MSRP]]</f>
        <v>18.110000000000014</v>
      </c>
      <c r="L555" t="s">
        <v>617</v>
      </c>
      <c r="M555" t="s">
        <v>148</v>
      </c>
      <c r="N555" t="s">
        <v>149</v>
      </c>
      <c r="O555" t="s">
        <v>150</v>
      </c>
      <c r="P555" t="s">
        <v>151</v>
      </c>
      <c r="Q555">
        <v>28034</v>
      </c>
      <c r="R555" t="s">
        <v>152</v>
      </c>
      <c r="S555" t="s">
        <v>153</v>
      </c>
      <c r="T555" t="s">
        <v>154</v>
      </c>
      <c r="U555" t="s">
        <v>42</v>
      </c>
    </row>
    <row r="556" spans="1:21" x14ac:dyDescent="0.3">
      <c r="A556">
        <v>10411</v>
      </c>
      <c r="B556" s="5">
        <v>26</v>
      </c>
      <c r="C556" s="4">
        <v>111.72</v>
      </c>
      <c r="D556">
        <v>1</v>
      </c>
      <c r="E556" s="9">
        <v>2904.72</v>
      </c>
      <c r="F556" s="8">
        <v>45352</v>
      </c>
      <c r="G556" s="5">
        <f ca="1">DATEDIF(F556, TODAY(), "D")</f>
        <v>37</v>
      </c>
      <c r="H556" t="s">
        <v>19</v>
      </c>
      <c r="I556" t="s">
        <v>465</v>
      </c>
      <c r="J556" s="4">
        <v>96</v>
      </c>
      <c r="K556" s="4">
        <f>Table1[[#This Row],[PRICEEACH]]-Table1[[#This Row],[MSRP]]</f>
        <v>15.719999999999999</v>
      </c>
      <c r="L556" t="s">
        <v>608</v>
      </c>
      <c r="M556" t="s">
        <v>261</v>
      </c>
      <c r="N556" t="s">
        <v>262</v>
      </c>
      <c r="O556" t="s">
        <v>263</v>
      </c>
      <c r="P556" t="s">
        <v>264</v>
      </c>
      <c r="Q556" t="s">
        <v>265</v>
      </c>
      <c r="R556" t="s">
        <v>201</v>
      </c>
      <c r="S556" t="s">
        <v>266</v>
      </c>
      <c r="T556" t="s">
        <v>267</v>
      </c>
      <c r="U556" t="s">
        <v>28</v>
      </c>
    </row>
    <row r="557" spans="1:21" hidden="1" x14ac:dyDescent="0.3">
      <c r="A557">
        <v>10407</v>
      </c>
      <c r="B557" s="5">
        <v>26</v>
      </c>
      <c r="C557" s="4">
        <v>76.430000000000007</v>
      </c>
      <c r="D557">
        <v>8</v>
      </c>
      <c r="E557" s="9">
        <v>1987.18</v>
      </c>
      <c r="F557" s="8">
        <v>45344</v>
      </c>
      <c r="G557" s="5">
        <f ca="1">DATEDIF(F557, TODAY(), "D")</f>
        <v>45</v>
      </c>
      <c r="H557" t="s">
        <v>364</v>
      </c>
      <c r="I557" t="s">
        <v>155</v>
      </c>
      <c r="J557" s="4">
        <v>73</v>
      </c>
      <c r="K557" s="4">
        <f>Table1[[#This Row],[PRICEEACH]]-Table1[[#This Row],[MSRP]]</f>
        <v>3.4300000000000068</v>
      </c>
      <c r="L557" t="s">
        <v>579</v>
      </c>
      <c r="M557" t="s">
        <v>360</v>
      </c>
      <c r="N557">
        <v>4085553659</v>
      </c>
      <c r="O557" t="s">
        <v>361</v>
      </c>
      <c r="P557" t="s">
        <v>362</v>
      </c>
      <c r="Q557">
        <v>94217</v>
      </c>
      <c r="R557" t="s">
        <v>25</v>
      </c>
      <c r="S557" t="s">
        <v>81</v>
      </c>
      <c r="T557" t="s">
        <v>363</v>
      </c>
      <c r="U557" t="s">
        <v>28</v>
      </c>
    </row>
    <row r="558" spans="1:21" x14ac:dyDescent="0.3">
      <c r="A558">
        <v>10390</v>
      </c>
      <c r="B558" s="5">
        <v>26</v>
      </c>
      <c r="C558" s="4">
        <v>78.11</v>
      </c>
      <c r="D558">
        <v>7</v>
      </c>
      <c r="E558" s="9">
        <v>2030.86</v>
      </c>
      <c r="F558" s="8">
        <v>45295</v>
      </c>
      <c r="G558" s="5">
        <f ca="1">DATEDIF(F558, TODAY(), "D")</f>
        <v>94</v>
      </c>
      <c r="H558" t="s">
        <v>19</v>
      </c>
      <c r="I558" t="s">
        <v>509</v>
      </c>
      <c r="J558" s="4">
        <v>168</v>
      </c>
      <c r="K558" s="4">
        <f>Table1[[#This Row],[PRICEEACH]]-Table1[[#This Row],[MSRP]]</f>
        <v>-89.89</v>
      </c>
      <c r="L558" t="s">
        <v>553</v>
      </c>
      <c r="M558" t="s">
        <v>243</v>
      </c>
      <c r="N558">
        <v>4155551450</v>
      </c>
      <c r="O558" t="s">
        <v>244</v>
      </c>
      <c r="P558" t="s">
        <v>245</v>
      </c>
      <c r="Q558">
        <v>97562</v>
      </c>
      <c r="R558" t="s">
        <v>25</v>
      </c>
      <c r="S558" t="s">
        <v>246</v>
      </c>
      <c r="T558" t="s">
        <v>247</v>
      </c>
      <c r="U558" t="s">
        <v>28</v>
      </c>
    </row>
    <row r="559" spans="1:21" x14ac:dyDescent="0.3">
      <c r="A559">
        <v>10107</v>
      </c>
      <c r="B559" s="5">
        <v>26</v>
      </c>
      <c r="C559" s="4">
        <v>99.04</v>
      </c>
      <c r="D559">
        <v>4</v>
      </c>
      <c r="E559" s="9">
        <v>2575.04</v>
      </c>
      <c r="F559" s="8">
        <v>45294</v>
      </c>
      <c r="G559" s="5">
        <f ca="1">DATEDIF(F559, TODAY(), "D")</f>
        <v>95</v>
      </c>
      <c r="H559" t="s">
        <v>19</v>
      </c>
      <c r="I559" t="s">
        <v>155</v>
      </c>
      <c r="J559" s="4">
        <v>194</v>
      </c>
      <c r="K559" s="4">
        <f>Table1[[#This Row],[PRICEEACH]]-Table1[[#This Row],[MSRP]]</f>
        <v>-94.96</v>
      </c>
      <c r="L559" t="s">
        <v>386</v>
      </c>
      <c r="M559" t="s">
        <v>232</v>
      </c>
      <c r="N559" t="s">
        <v>233</v>
      </c>
      <c r="O559" t="s">
        <v>234</v>
      </c>
      <c r="P559" t="s">
        <v>235</v>
      </c>
      <c r="Q559" t="s">
        <v>236</v>
      </c>
      <c r="R559" t="s">
        <v>162</v>
      </c>
      <c r="S559" t="s">
        <v>237</v>
      </c>
      <c r="T559" t="s">
        <v>178</v>
      </c>
      <c r="U559" t="s">
        <v>28</v>
      </c>
    </row>
    <row r="560" spans="1:21" x14ac:dyDescent="0.3">
      <c r="A560">
        <v>10383</v>
      </c>
      <c r="B560" s="5">
        <v>26</v>
      </c>
      <c r="C560" s="4">
        <v>128.47999999999999</v>
      </c>
      <c r="D560">
        <v>12</v>
      </c>
      <c r="E560" s="9">
        <v>3340.48</v>
      </c>
      <c r="F560" s="8">
        <v>45282</v>
      </c>
      <c r="G560" s="5">
        <f ca="1">DATEDIF(F560, TODAY(), "D")</f>
        <v>107</v>
      </c>
      <c r="H560" t="s">
        <v>19</v>
      </c>
      <c r="I560" t="s">
        <v>564</v>
      </c>
      <c r="J560" s="4">
        <v>100</v>
      </c>
      <c r="K560" s="4">
        <f>Table1[[#This Row],[PRICEEACH]]-Table1[[#This Row],[MSRP]]</f>
        <v>28.47999999999999</v>
      </c>
      <c r="L560" t="s">
        <v>565</v>
      </c>
      <c r="M560" t="s">
        <v>148</v>
      </c>
      <c r="N560" t="s">
        <v>149</v>
      </c>
      <c r="O560" t="s">
        <v>150</v>
      </c>
      <c r="P560" t="s">
        <v>151</v>
      </c>
      <c r="Q560">
        <v>28034</v>
      </c>
      <c r="R560" t="s">
        <v>152</v>
      </c>
      <c r="S560" t="s">
        <v>153</v>
      </c>
      <c r="T560" t="s">
        <v>154</v>
      </c>
      <c r="U560" t="s">
        <v>42</v>
      </c>
    </row>
    <row r="561" spans="1:21" x14ac:dyDescent="0.3">
      <c r="A561">
        <v>10382</v>
      </c>
      <c r="B561" s="5">
        <v>26</v>
      </c>
      <c r="C561" s="4">
        <v>104.17</v>
      </c>
      <c r="D561">
        <v>6</v>
      </c>
      <c r="E561" s="9">
        <v>2708.42</v>
      </c>
      <c r="F561" s="8">
        <v>45277</v>
      </c>
      <c r="G561" s="5">
        <f ca="1">DATEDIF(F561, TODAY(), "D")</f>
        <v>112</v>
      </c>
      <c r="H561" t="s">
        <v>19</v>
      </c>
      <c r="I561" t="s">
        <v>465</v>
      </c>
      <c r="J561" s="4">
        <v>96</v>
      </c>
      <c r="K561" s="4">
        <f>Table1[[#This Row],[PRICEEACH]]-Table1[[#This Row],[MSRP]]</f>
        <v>8.1700000000000017</v>
      </c>
      <c r="L561" t="s">
        <v>608</v>
      </c>
      <c r="M561" t="s">
        <v>243</v>
      </c>
      <c r="N561">
        <v>4155551450</v>
      </c>
      <c r="O561" t="s">
        <v>244</v>
      </c>
      <c r="P561" t="s">
        <v>245</v>
      </c>
      <c r="Q561">
        <v>97562</v>
      </c>
      <c r="R561" t="s">
        <v>25</v>
      </c>
      <c r="S561" t="s">
        <v>246</v>
      </c>
      <c r="T561" t="s">
        <v>247</v>
      </c>
      <c r="U561" t="s">
        <v>28</v>
      </c>
    </row>
    <row r="562" spans="1:21" x14ac:dyDescent="0.3">
      <c r="A562">
        <v>10371</v>
      </c>
      <c r="B562" s="5">
        <v>26</v>
      </c>
      <c r="C562" s="4">
        <v>155.54</v>
      </c>
      <c r="D562">
        <v>1</v>
      </c>
      <c r="E562" s="9">
        <v>4044.04</v>
      </c>
      <c r="F562" s="8">
        <v>45253</v>
      </c>
      <c r="G562" s="5">
        <f ca="1">DATEDIF(F562, TODAY(), "D")</f>
        <v>136</v>
      </c>
      <c r="H562" t="s">
        <v>19</v>
      </c>
      <c r="I562" t="s">
        <v>465</v>
      </c>
      <c r="J562" s="4">
        <v>96</v>
      </c>
      <c r="K562" s="4">
        <f>Table1[[#This Row],[PRICEEACH]]-Table1[[#This Row],[MSRP]]</f>
        <v>59.539999999999992</v>
      </c>
      <c r="L562" t="s">
        <v>608</v>
      </c>
      <c r="M562" t="s">
        <v>243</v>
      </c>
      <c r="N562">
        <v>4155551450</v>
      </c>
      <c r="O562" t="s">
        <v>244</v>
      </c>
      <c r="P562" t="s">
        <v>245</v>
      </c>
      <c r="Q562">
        <v>97562</v>
      </c>
      <c r="R562" t="s">
        <v>25</v>
      </c>
      <c r="S562" t="s">
        <v>246</v>
      </c>
      <c r="T562" t="s">
        <v>247</v>
      </c>
      <c r="U562" t="s">
        <v>42</v>
      </c>
    </row>
    <row r="563" spans="1:21" x14ac:dyDescent="0.3">
      <c r="A563">
        <v>10107</v>
      </c>
      <c r="B563" s="5">
        <v>26</v>
      </c>
      <c r="C563" s="4">
        <v>51.15</v>
      </c>
      <c r="D563">
        <v>8</v>
      </c>
      <c r="E563" s="9">
        <v>1329.9</v>
      </c>
      <c r="F563" s="1">
        <v>45216</v>
      </c>
      <c r="G563" s="5">
        <f ca="1">DATEDIF(F563, TODAY(), "D")</f>
        <v>173</v>
      </c>
      <c r="H563" t="s">
        <v>19</v>
      </c>
      <c r="I563" t="s">
        <v>20</v>
      </c>
      <c r="J563" s="4">
        <v>118</v>
      </c>
      <c r="K563" s="4">
        <f>Table1[[#This Row],[PRICEEACH]]-Table1[[#This Row],[MSRP]]</f>
        <v>-66.849999999999994</v>
      </c>
      <c r="L563" t="s">
        <v>269</v>
      </c>
      <c r="M563" t="s">
        <v>128</v>
      </c>
      <c r="N563" t="s">
        <v>129</v>
      </c>
      <c r="O563" t="s">
        <v>130</v>
      </c>
      <c r="P563" t="s">
        <v>131</v>
      </c>
      <c r="Q563">
        <v>2067</v>
      </c>
      <c r="R563" t="s">
        <v>76</v>
      </c>
      <c r="S563" t="s">
        <v>132</v>
      </c>
      <c r="T563" t="s">
        <v>133</v>
      </c>
      <c r="U563" t="s">
        <v>28</v>
      </c>
    </row>
    <row r="564" spans="1:21" x14ac:dyDescent="0.3">
      <c r="A564">
        <v>10361</v>
      </c>
      <c r="B564" s="5">
        <v>26</v>
      </c>
      <c r="C564" s="4">
        <v>142.72999999999999</v>
      </c>
      <c r="D564">
        <v>7</v>
      </c>
      <c r="E564" s="9">
        <v>3710.98</v>
      </c>
      <c r="F564" s="1">
        <v>45216</v>
      </c>
      <c r="G564" s="5">
        <f ca="1">DATEDIF(F564, TODAY(), "D")</f>
        <v>173</v>
      </c>
      <c r="H564" t="s">
        <v>19</v>
      </c>
      <c r="I564" t="s">
        <v>525</v>
      </c>
      <c r="J564" s="4">
        <v>68</v>
      </c>
      <c r="K564" s="4">
        <f>Table1[[#This Row],[PRICEEACH]]-Table1[[#This Row],[MSRP]]</f>
        <v>74.72999999999999</v>
      </c>
      <c r="L564" t="s">
        <v>602</v>
      </c>
      <c r="M564" t="s">
        <v>128</v>
      </c>
      <c r="N564" t="s">
        <v>129</v>
      </c>
      <c r="O564" t="s">
        <v>130</v>
      </c>
      <c r="P564" t="s">
        <v>131</v>
      </c>
      <c r="Q564">
        <v>2067</v>
      </c>
      <c r="R564" t="s">
        <v>76</v>
      </c>
      <c r="S564" t="s">
        <v>132</v>
      </c>
      <c r="T564" t="s">
        <v>133</v>
      </c>
      <c r="U564" t="s">
        <v>42</v>
      </c>
    </row>
    <row r="565" spans="1:21" x14ac:dyDescent="0.3">
      <c r="A565">
        <v>10361</v>
      </c>
      <c r="B565" s="5">
        <v>26</v>
      </c>
      <c r="C565" s="4">
        <v>105.95</v>
      </c>
      <c r="D565">
        <v>9</v>
      </c>
      <c r="E565" s="9">
        <v>2754.7</v>
      </c>
      <c r="F565" s="1">
        <v>45216</v>
      </c>
      <c r="G565" s="5">
        <f ca="1">DATEDIF(F565, TODAY(), "D")</f>
        <v>173</v>
      </c>
      <c r="H565" t="s">
        <v>19</v>
      </c>
      <c r="I565" t="s">
        <v>525</v>
      </c>
      <c r="J565" s="4">
        <v>99</v>
      </c>
      <c r="K565" s="4">
        <f>Table1[[#This Row],[PRICEEACH]]-Table1[[#This Row],[MSRP]]</f>
        <v>6.9500000000000028</v>
      </c>
      <c r="L565" t="s">
        <v>624</v>
      </c>
      <c r="M565" t="s">
        <v>128</v>
      </c>
      <c r="N565" t="s">
        <v>129</v>
      </c>
      <c r="O565" t="s">
        <v>130</v>
      </c>
      <c r="P565" t="s">
        <v>131</v>
      </c>
      <c r="Q565">
        <v>2067</v>
      </c>
      <c r="R565" t="s">
        <v>76</v>
      </c>
      <c r="S565" t="s">
        <v>132</v>
      </c>
      <c r="T565" t="s">
        <v>133</v>
      </c>
      <c r="U565" t="s">
        <v>28</v>
      </c>
    </row>
    <row r="566" spans="1:21" x14ac:dyDescent="0.3">
      <c r="A566">
        <v>10356</v>
      </c>
      <c r="B566" s="5">
        <v>26</v>
      </c>
      <c r="C566" s="4">
        <v>31.86</v>
      </c>
      <c r="D566">
        <v>7</v>
      </c>
      <c r="E566" s="9">
        <v>828.36</v>
      </c>
      <c r="F566" s="1">
        <v>45208</v>
      </c>
      <c r="G566" s="5">
        <f ca="1">DATEDIF(F566, TODAY(), "D")</f>
        <v>181</v>
      </c>
      <c r="H566" t="s">
        <v>19</v>
      </c>
      <c r="I566" t="s">
        <v>509</v>
      </c>
      <c r="J566" s="4">
        <v>44</v>
      </c>
      <c r="K566" s="4">
        <f>Table1[[#This Row],[PRICEEACH]]-Table1[[#This Row],[MSRP]]</f>
        <v>-12.14</v>
      </c>
      <c r="L566" t="s">
        <v>587</v>
      </c>
      <c r="M566" t="s">
        <v>36</v>
      </c>
      <c r="N566" t="s">
        <v>37</v>
      </c>
      <c r="O566" t="s">
        <v>38</v>
      </c>
      <c r="P566" t="s">
        <v>39</v>
      </c>
      <c r="Q566">
        <v>75508</v>
      </c>
      <c r="R566" t="s">
        <v>33</v>
      </c>
      <c r="S566" t="s">
        <v>40</v>
      </c>
      <c r="T566" t="s">
        <v>41</v>
      </c>
      <c r="U566" t="s">
        <v>28</v>
      </c>
    </row>
    <row r="567" spans="1:21" x14ac:dyDescent="0.3">
      <c r="A567">
        <v>10356</v>
      </c>
      <c r="B567" s="5">
        <v>26</v>
      </c>
      <c r="C567" s="4">
        <v>151.44999999999999</v>
      </c>
      <c r="D567">
        <v>4</v>
      </c>
      <c r="E567" s="9">
        <v>3937.7</v>
      </c>
      <c r="F567" s="1">
        <v>45208</v>
      </c>
      <c r="G567" s="5">
        <f ca="1">DATEDIF(F567, TODAY(), "D")</f>
        <v>181</v>
      </c>
      <c r="H567" t="s">
        <v>19</v>
      </c>
      <c r="I567" t="s">
        <v>20</v>
      </c>
      <c r="J567" s="4">
        <v>81</v>
      </c>
      <c r="K567" s="4">
        <f>Table1[[#This Row],[PRICEEACH]]-Table1[[#This Row],[MSRP]]</f>
        <v>70.449999999999989</v>
      </c>
      <c r="L567" t="s">
        <v>619</v>
      </c>
      <c r="M567" t="s">
        <v>36</v>
      </c>
      <c r="N567" t="s">
        <v>37</v>
      </c>
      <c r="O567" t="s">
        <v>38</v>
      </c>
      <c r="P567" t="s">
        <v>39</v>
      </c>
      <c r="Q567">
        <v>75508</v>
      </c>
      <c r="R567" t="s">
        <v>33</v>
      </c>
      <c r="S567" t="s">
        <v>40</v>
      </c>
      <c r="T567" t="s">
        <v>41</v>
      </c>
      <c r="U567" t="s">
        <v>42</v>
      </c>
    </row>
    <row r="568" spans="1:21" x14ac:dyDescent="0.3">
      <c r="A568">
        <v>10107</v>
      </c>
      <c r="B568" s="5">
        <v>26</v>
      </c>
      <c r="C568" s="4">
        <v>75.47</v>
      </c>
      <c r="D568">
        <v>5</v>
      </c>
      <c r="E568" s="9">
        <v>1962.22</v>
      </c>
      <c r="F568" s="1">
        <v>45201</v>
      </c>
      <c r="G568" s="5">
        <f ca="1">DATEDIF(F568, TODAY(), "D")</f>
        <v>188</v>
      </c>
      <c r="H568" t="s">
        <v>19</v>
      </c>
      <c r="I568" t="s">
        <v>155</v>
      </c>
      <c r="J568" s="4">
        <v>136</v>
      </c>
      <c r="K568" s="4">
        <f>Table1[[#This Row],[PRICEEACH]]-Table1[[#This Row],[MSRP]]</f>
        <v>-60.53</v>
      </c>
      <c r="L568" t="s">
        <v>289</v>
      </c>
      <c r="M568" t="s">
        <v>148</v>
      </c>
      <c r="N568" t="s">
        <v>149</v>
      </c>
      <c r="O568" t="s">
        <v>150</v>
      </c>
      <c r="P568" t="s">
        <v>151</v>
      </c>
      <c r="Q568">
        <v>28034</v>
      </c>
      <c r="R568" t="s">
        <v>152</v>
      </c>
      <c r="S568" t="s">
        <v>153</v>
      </c>
      <c r="T568" t="s">
        <v>154</v>
      </c>
      <c r="U568" t="s">
        <v>28</v>
      </c>
    </row>
    <row r="569" spans="1:21" x14ac:dyDescent="0.3">
      <c r="A569">
        <v>10107</v>
      </c>
      <c r="B569" s="5">
        <v>26</v>
      </c>
      <c r="C569" s="4">
        <v>169.56</v>
      </c>
      <c r="D569">
        <v>10</v>
      </c>
      <c r="E569" s="9">
        <v>4408.5600000000004</v>
      </c>
      <c r="F569" s="1">
        <v>45200</v>
      </c>
      <c r="G569" s="5">
        <f ca="1">DATEDIF(F569, TODAY(), "D")</f>
        <v>189</v>
      </c>
      <c r="H569" t="s">
        <v>19</v>
      </c>
      <c r="I569" t="s">
        <v>155</v>
      </c>
      <c r="J569" s="4">
        <v>173</v>
      </c>
      <c r="K569" s="4">
        <f>Table1[[#This Row],[PRICEEACH]]-Table1[[#This Row],[MSRP]]</f>
        <v>-3.4399999999999977</v>
      </c>
      <c r="L569" t="s">
        <v>477</v>
      </c>
      <c r="M569" t="s">
        <v>437</v>
      </c>
      <c r="N569">
        <v>2125557413</v>
      </c>
      <c r="O569" t="s">
        <v>438</v>
      </c>
      <c r="P569" t="s">
        <v>24</v>
      </c>
      <c r="Q569">
        <v>10022</v>
      </c>
      <c r="R569" t="s">
        <v>25</v>
      </c>
      <c r="S569" t="s">
        <v>46</v>
      </c>
      <c r="T569" t="s">
        <v>439</v>
      </c>
      <c r="U569" t="s">
        <v>42</v>
      </c>
    </row>
    <row r="570" spans="1:21" x14ac:dyDescent="0.3">
      <c r="A570">
        <v>10347</v>
      </c>
      <c r="B570" s="5">
        <v>26</v>
      </c>
      <c r="C570" s="4">
        <v>102.19</v>
      </c>
      <c r="D570">
        <v>12</v>
      </c>
      <c r="E570" s="9">
        <v>2656.94</v>
      </c>
      <c r="F570" s="1">
        <v>45198</v>
      </c>
      <c r="G570" s="5">
        <f ca="1">DATEDIF(F570, TODAY(), "D")</f>
        <v>191</v>
      </c>
      <c r="H570" t="s">
        <v>19</v>
      </c>
      <c r="I570" t="s">
        <v>509</v>
      </c>
      <c r="J570" s="4">
        <v>99</v>
      </c>
      <c r="K570" s="4">
        <f>Table1[[#This Row],[PRICEEACH]]-Table1[[#This Row],[MSRP]]</f>
        <v>3.1899999999999977</v>
      </c>
      <c r="L570" t="s">
        <v>567</v>
      </c>
      <c r="M570" t="s">
        <v>72</v>
      </c>
      <c r="N570" t="s">
        <v>73</v>
      </c>
      <c r="O570" t="s">
        <v>74</v>
      </c>
      <c r="P570" t="s">
        <v>75</v>
      </c>
      <c r="Q570">
        <v>3004</v>
      </c>
      <c r="R570" t="s">
        <v>76</v>
      </c>
      <c r="S570" t="s">
        <v>77</v>
      </c>
      <c r="T570" t="s">
        <v>78</v>
      </c>
      <c r="U570" t="s">
        <v>28</v>
      </c>
    </row>
    <row r="571" spans="1:21" x14ac:dyDescent="0.3">
      <c r="A571">
        <v>10346</v>
      </c>
      <c r="B571" s="5">
        <v>26</v>
      </c>
      <c r="C571" s="4">
        <v>95.88</v>
      </c>
      <c r="D571">
        <v>6</v>
      </c>
      <c r="E571" s="9">
        <v>2492.88</v>
      </c>
      <c r="F571" s="1">
        <v>45198</v>
      </c>
      <c r="G571" s="5">
        <f ca="1">DATEDIF(F571, TODAY(), "D")</f>
        <v>191</v>
      </c>
      <c r="H571" t="s">
        <v>19</v>
      </c>
      <c r="I571" t="s">
        <v>155</v>
      </c>
      <c r="J571" s="4">
        <v>107</v>
      </c>
      <c r="K571" s="4">
        <f>Table1[[#This Row],[PRICEEACH]]-Table1[[#This Row],[MSRP]]</f>
        <v>-11.120000000000005</v>
      </c>
      <c r="L571" t="s">
        <v>599</v>
      </c>
      <c r="M571" t="s">
        <v>499</v>
      </c>
      <c r="N571">
        <v>7025551838</v>
      </c>
      <c r="O571" t="s">
        <v>500</v>
      </c>
      <c r="P571" t="s">
        <v>501</v>
      </c>
      <c r="Q571">
        <v>83030</v>
      </c>
      <c r="R571" t="s">
        <v>25</v>
      </c>
      <c r="S571" t="s">
        <v>91</v>
      </c>
      <c r="T571" t="s">
        <v>363</v>
      </c>
      <c r="U571" t="s">
        <v>28</v>
      </c>
    </row>
    <row r="572" spans="1:21" x14ac:dyDescent="0.3">
      <c r="A572">
        <v>10344</v>
      </c>
      <c r="B572" s="5">
        <v>26</v>
      </c>
      <c r="C572" s="4">
        <v>63.43</v>
      </c>
      <c r="D572">
        <v>5</v>
      </c>
      <c r="E572" s="9">
        <v>1649.18</v>
      </c>
      <c r="F572" s="1">
        <v>45194</v>
      </c>
      <c r="G572" s="5">
        <f ca="1">DATEDIF(F572, TODAY(), "D")</f>
        <v>195</v>
      </c>
      <c r="H572" t="s">
        <v>19</v>
      </c>
      <c r="I572" t="s">
        <v>155</v>
      </c>
      <c r="J572" s="4">
        <v>71</v>
      </c>
      <c r="K572" s="4">
        <f>Table1[[#This Row],[PRICEEACH]]-Table1[[#This Row],[MSRP]]</f>
        <v>-7.57</v>
      </c>
      <c r="L572" t="s">
        <v>578</v>
      </c>
      <c r="M572" t="s">
        <v>395</v>
      </c>
      <c r="N572" t="s">
        <v>396</v>
      </c>
      <c r="O572" t="s">
        <v>397</v>
      </c>
      <c r="P572" t="s">
        <v>398</v>
      </c>
      <c r="Q572">
        <v>13008</v>
      </c>
      <c r="R572" t="s">
        <v>33</v>
      </c>
      <c r="S572" t="s">
        <v>399</v>
      </c>
      <c r="T572" t="s">
        <v>400</v>
      </c>
      <c r="U572" t="s">
        <v>28</v>
      </c>
    </row>
    <row r="573" spans="1:21" x14ac:dyDescent="0.3">
      <c r="A573">
        <v>10342</v>
      </c>
      <c r="B573" s="5">
        <v>26</v>
      </c>
      <c r="C573" s="4">
        <v>55.95</v>
      </c>
      <c r="D573">
        <v>8</v>
      </c>
      <c r="E573" s="9">
        <v>1454.7</v>
      </c>
      <c r="F573" s="1">
        <v>45193</v>
      </c>
      <c r="G573" s="5">
        <f ca="1">DATEDIF(F573, TODAY(), "D")</f>
        <v>196</v>
      </c>
      <c r="H573" t="s">
        <v>19</v>
      </c>
      <c r="I573" t="s">
        <v>20</v>
      </c>
      <c r="J573" s="4">
        <v>62</v>
      </c>
      <c r="K573" s="4">
        <f>Table1[[#This Row],[PRICEEACH]]-Table1[[#This Row],[MSRP]]</f>
        <v>-6.0499999999999972</v>
      </c>
      <c r="L573" t="s">
        <v>570</v>
      </c>
      <c r="M573" t="s">
        <v>72</v>
      </c>
      <c r="N573" t="s">
        <v>73</v>
      </c>
      <c r="O573" t="s">
        <v>74</v>
      </c>
      <c r="P573" t="s">
        <v>75</v>
      </c>
      <c r="Q573">
        <v>3004</v>
      </c>
      <c r="R573" t="s">
        <v>76</v>
      </c>
      <c r="S573" t="s">
        <v>77</v>
      </c>
      <c r="T573" t="s">
        <v>78</v>
      </c>
      <c r="U573" t="s">
        <v>28</v>
      </c>
    </row>
    <row r="574" spans="1:21" hidden="1" x14ac:dyDescent="0.3">
      <c r="A574">
        <v>10107</v>
      </c>
      <c r="B574" s="5">
        <v>26</v>
      </c>
      <c r="C574" s="4">
        <v>122.62</v>
      </c>
      <c r="D574">
        <v>2</v>
      </c>
      <c r="E574" s="9">
        <v>3188.12</v>
      </c>
      <c r="F574" s="1">
        <v>45188</v>
      </c>
      <c r="G574" s="5">
        <f ca="1">DATEDIF(F574, TODAY(), "D")</f>
        <v>201</v>
      </c>
      <c r="H574" t="s">
        <v>364</v>
      </c>
      <c r="I574" t="s">
        <v>155</v>
      </c>
      <c r="J574" s="4">
        <v>147</v>
      </c>
      <c r="K574" s="4">
        <f>Table1[[#This Row],[PRICEEACH]]-Table1[[#This Row],[MSRP]]</f>
        <v>-24.379999999999995</v>
      </c>
      <c r="L574" t="s">
        <v>365</v>
      </c>
      <c r="M574" t="s">
        <v>157</v>
      </c>
      <c r="N574" t="s">
        <v>158</v>
      </c>
      <c r="O574" t="s">
        <v>159</v>
      </c>
      <c r="P574" t="s">
        <v>160</v>
      </c>
      <c r="Q574" t="s">
        <v>161</v>
      </c>
      <c r="R574" t="s">
        <v>162</v>
      </c>
      <c r="S574" t="s">
        <v>163</v>
      </c>
      <c r="T574" t="s">
        <v>164</v>
      </c>
      <c r="U574" t="s">
        <v>42</v>
      </c>
    </row>
    <row r="575" spans="1:21" x14ac:dyDescent="0.3">
      <c r="A575">
        <v>10331</v>
      </c>
      <c r="B575" s="5">
        <v>26</v>
      </c>
      <c r="C575" s="4">
        <v>64.900000000000006</v>
      </c>
      <c r="D575">
        <v>10</v>
      </c>
      <c r="E575" s="9">
        <v>1687.4</v>
      </c>
      <c r="F575" s="1">
        <v>45186</v>
      </c>
      <c r="G575" s="5">
        <f ca="1">DATEDIF(F575, TODAY(), "D")</f>
        <v>203</v>
      </c>
      <c r="H575" t="s">
        <v>19</v>
      </c>
      <c r="I575" t="s">
        <v>155</v>
      </c>
      <c r="J575" s="4">
        <v>132</v>
      </c>
      <c r="K575" s="4">
        <f>Table1[[#This Row],[PRICEEACH]]-Table1[[#This Row],[MSRP]]</f>
        <v>-67.099999999999994</v>
      </c>
      <c r="L575" t="s">
        <v>554</v>
      </c>
      <c r="M575" t="s">
        <v>277</v>
      </c>
      <c r="N575">
        <v>2155559857</v>
      </c>
      <c r="O575" t="s">
        <v>278</v>
      </c>
      <c r="P575" t="s">
        <v>187</v>
      </c>
      <c r="Q575">
        <v>71270</v>
      </c>
      <c r="R575" t="s">
        <v>25</v>
      </c>
      <c r="S575" t="s">
        <v>101</v>
      </c>
      <c r="T575" t="s">
        <v>279</v>
      </c>
      <c r="U575" t="s">
        <v>28</v>
      </c>
    </row>
    <row r="576" spans="1:21" x14ac:dyDescent="0.3">
      <c r="A576">
        <v>10332</v>
      </c>
      <c r="B576" s="5">
        <v>26</v>
      </c>
      <c r="C576" s="4">
        <v>114.58</v>
      </c>
      <c r="D576">
        <v>17</v>
      </c>
      <c r="E576" s="9">
        <v>2979.08</v>
      </c>
      <c r="F576" s="1">
        <v>45186</v>
      </c>
      <c r="G576" s="5">
        <f ca="1">DATEDIF(F576, TODAY(), "D")</f>
        <v>203</v>
      </c>
      <c r="H576" t="s">
        <v>19</v>
      </c>
      <c r="I576" t="s">
        <v>509</v>
      </c>
      <c r="J576" s="4">
        <v>62</v>
      </c>
      <c r="K576" s="4">
        <f>Table1[[#This Row],[PRICEEACH]]-Table1[[#This Row],[MSRP]]</f>
        <v>52.58</v>
      </c>
      <c r="L576" t="s">
        <v>556</v>
      </c>
      <c r="M576" t="s">
        <v>452</v>
      </c>
      <c r="N576" t="s">
        <v>453</v>
      </c>
      <c r="O576" t="s">
        <v>454</v>
      </c>
      <c r="P576" t="s">
        <v>455</v>
      </c>
      <c r="Q576" t="s">
        <v>456</v>
      </c>
      <c r="R576" t="s">
        <v>144</v>
      </c>
      <c r="S576" t="s">
        <v>457</v>
      </c>
      <c r="T576" t="s">
        <v>458</v>
      </c>
      <c r="U576" t="s">
        <v>28</v>
      </c>
    </row>
    <row r="577" spans="1:21" x14ac:dyDescent="0.3">
      <c r="A577">
        <v>10331</v>
      </c>
      <c r="B577" s="5">
        <v>26</v>
      </c>
      <c r="C577" s="4">
        <v>67.91</v>
      </c>
      <c r="D577">
        <v>12</v>
      </c>
      <c r="E577" s="9">
        <v>1765.66</v>
      </c>
      <c r="F577" s="1">
        <v>45186</v>
      </c>
      <c r="G577" s="5">
        <f ca="1">DATEDIF(F577, TODAY(), "D")</f>
        <v>203</v>
      </c>
      <c r="H577" t="s">
        <v>19</v>
      </c>
      <c r="I577" t="s">
        <v>155</v>
      </c>
      <c r="J577" s="4">
        <v>141</v>
      </c>
      <c r="K577" s="4">
        <f>Table1[[#This Row],[PRICEEACH]]-Table1[[#This Row],[MSRP]]</f>
        <v>-73.09</v>
      </c>
      <c r="L577" t="s">
        <v>569</v>
      </c>
      <c r="M577" t="s">
        <v>277</v>
      </c>
      <c r="N577">
        <v>2155559857</v>
      </c>
      <c r="O577" t="s">
        <v>278</v>
      </c>
      <c r="P577" t="s">
        <v>187</v>
      </c>
      <c r="Q577">
        <v>71270</v>
      </c>
      <c r="R577" t="s">
        <v>25</v>
      </c>
      <c r="S577" t="s">
        <v>101</v>
      </c>
      <c r="T577" t="s">
        <v>279</v>
      </c>
      <c r="U577" t="s">
        <v>28</v>
      </c>
    </row>
    <row r="578" spans="1:21" x14ac:dyDescent="0.3">
      <c r="A578">
        <v>10332</v>
      </c>
      <c r="B578" s="5">
        <v>26</v>
      </c>
      <c r="C578" s="4">
        <v>85.52</v>
      </c>
      <c r="D578">
        <v>10</v>
      </c>
      <c r="E578" s="9">
        <v>2223.52</v>
      </c>
      <c r="F578" s="1">
        <v>45186</v>
      </c>
      <c r="G578" s="5">
        <f ca="1">DATEDIF(F578, TODAY(), "D")</f>
        <v>203</v>
      </c>
      <c r="H578" t="s">
        <v>19</v>
      </c>
      <c r="I578" t="s">
        <v>509</v>
      </c>
      <c r="J578" s="4">
        <v>44</v>
      </c>
      <c r="K578" s="4">
        <f>Table1[[#This Row],[PRICEEACH]]-Table1[[#This Row],[MSRP]]</f>
        <v>41.519999999999996</v>
      </c>
      <c r="L578" t="s">
        <v>587</v>
      </c>
      <c r="M578" t="s">
        <v>452</v>
      </c>
      <c r="N578" t="s">
        <v>453</v>
      </c>
      <c r="O578" t="s">
        <v>454</v>
      </c>
      <c r="P578" t="s">
        <v>455</v>
      </c>
      <c r="Q578" t="s">
        <v>456</v>
      </c>
      <c r="R578" t="s">
        <v>144</v>
      </c>
      <c r="S578" t="s">
        <v>457</v>
      </c>
      <c r="T578" t="s">
        <v>458</v>
      </c>
      <c r="U578" t="s">
        <v>28</v>
      </c>
    </row>
    <row r="579" spans="1:21" x14ac:dyDescent="0.3">
      <c r="A579">
        <v>10107</v>
      </c>
      <c r="B579" s="5">
        <v>26</v>
      </c>
      <c r="C579" s="4">
        <v>225.7</v>
      </c>
      <c r="D579">
        <v>3</v>
      </c>
      <c r="E579" s="9">
        <v>5868.2</v>
      </c>
      <c r="F579" s="1">
        <v>45184</v>
      </c>
      <c r="G579" s="5">
        <f ca="1">DATEDIF(F579, TODAY(), "D")</f>
        <v>205</v>
      </c>
      <c r="H579" t="s">
        <v>19</v>
      </c>
      <c r="I579" t="s">
        <v>20</v>
      </c>
      <c r="J579" s="4">
        <v>193</v>
      </c>
      <c r="K579" s="4">
        <f>Table1[[#This Row],[PRICEEACH]]-Table1[[#This Row],[MSRP]]</f>
        <v>32.699999999999989</v>
      </c>
      <c r="L579" t="s">
        <v>288</v>
      </c>
      <c r="M579" t="s">
        <v>22</v>
      </c>
      <c r="N579">
        <v>2125557818</v>
      </c>
      <c r="O579" t="s">
        <v>23</v>
      </c>
      <c r="P579" t="s">
        <v>24</v>
      </c>
      <c r="Q579">
        <v>10022</v>
      </c>
      <c r="R579" t="s">
        <v>25</v>
      </c>
      <c r="S579" t="s">
        <v>26</v>
      </c>
      <c r="T579" t="s">
        <v>27</v>
      </c>
      <c r="U579" t="s">
        <v>42</v>
      </c>
    </row>
    <row r="580" spans="1:21" x14ac:dyDescent="0.3">
      <c r="A580">
        <v>10107</v>
      </c>
      <c r="B580" s="5">
        <v>26</v>
      </c>
      <c r="C580" s="4">
        <v>58.38</v>
      </c>
      <c r="D580">
        <v>7</v>
      </c>
      <c r="E580" s="9">
        <v>1517.88</v>
      </c>
      <c r="F580" s="1">
        <v>45174</v>
      </c>
      <c r="G580" s="5">
        <f ca="1">DATEDIF(F580, TODAY(), "D")</f>
        <v>215</v>
      </c>
      <c r="H580" t="s">
        <v>19</v>
      </c>
      <c r="I580" t="s">
        <v>465</v>
      </c>
      <c r="J580" s="4">
        <v>118</v>
      </c>
      <c r="K580" s="4">
        <f>Table1[[#This Row],[PRICEEACH]]-Table1[[#This Row],[MSRP]]</f>
        <v>-59.62</v>
      </c>
      <c r="L580" t="s">
        <v>479</v>
      </c>
      <c r="M580" t="s">
        <v>79</v>
      </c>
      <c r="N580">
        <v>2125551500</v>
      </c>
      <c r="O580" t="s">
        <v>80</v>
      </c>
      <c r="P580" t="s">
        <v>24</v>
      </c>
      <c r="Q580">
        <v>10022</v>
      </c>
      <c r="R580" t="s">
        <v>25</v>
      </c>
      <c r="S580" t="s">
        <v>81</v>
      </c>
      <c r="T580" t="s">
        <v>82</v>
      </c>
      <c r="U580" t="s">
        <v>28</v>
      </c>
    </row>
    <row r="581" spans="1:21" x14ac:dyDescent="0.3">
      <c r="A581">
        <v>10321</v>
      </c>
      <c r="B581" s="5">
        <v>26</v>
      </c>
      <c r="C581" s="4">
        <v>155.88</v>
      </c>
      <c r="D581">
        <v>13</v>
      </c>
      <c r="E581" s="9">
        <v>4052.88</v>
      </c>
      <c r="F581" s="1">
        <v>45173</v>
      </c>
      <c r="G581" s="5">
        <f ca="1">DATEDIF(F581, TODAY(), "D")</f>
        <v>216</v>
      </c>
      <c r="H581" t="s">
        <v>19</v>
      </c>
      <c r="I581" t="s">
        <v>155</v>
      </c>
      <c r="J581" s="4">
        <v>140</v>
      </c>
      <c r="K581" s="4">
        <f>Table1[[#This Row],[PRICEEACH]]-Table1[[#This Row],[MSRP]]</f>
        <v>15.879999999999995</v>
      </c>
      <c r="L581" t="s">
        <v>601</v>
      </c>
      <c r="M581" t="s">
        <v>134</v>
      </c>
      <c r="N581">
        <v>5085552555</v>
      </c>
      <c r="O581" t="s">
        <v>135</v>
      </c>
      <c r="P581" t="s">
        <v>136</v>
      </c>
      <c r="Q581">
        <v>50553</v>
      </c>
      <c r="R581" t="s">
        <v>25</v>
      </c>
      <c r="S581" t="s">
        <v>137</v>
      </c>
      <c r="T581" t="s">
        <v>138</v>
      </c>
      <c r="U581" t="s">
        <v>42</v>
      </c>
    </row>
    <row r="582" spans="1:21" x14ac:dyDescent="0.3">
      <c r="A582">
        <v>10320</v>
      </c>
      <c r="B582" s="5">
        <v>26</v>
      </c>
      <c r="C582" s="4">
        <v>61.23</v>
      </c>
      <c r="D582">
        <v>2</v>
      </c>
      <c r="E582" s="9">
        <v>1591.98</v>
      </c>
      <c r="F582" s="1">
        <v>45172</v>
      </c>
      <c r="G582" s="5">
        <f ca="1">DATEDIF(F582, TODAY(), "D")</f>
        <v>217</v>
      </c>
      <c r="H582" t="s">
        <v>19</v>
      </c>
      <c r="I582" t="s">
        <v>155</v>
      </c>
      <c r="J582" s="4">
        <v>61</v>
      </c>
      <c r="K582" s="4">
        <f>Table1[[#This Row],[PRICEEACH]]-Table1[[#This Row],[MSRP]]</f>
        <v>0.22999999999999687</v>
      </c>
      <c r="L582" t="s">
        <v>597</v>
      </c>
      <c r="M582" t="s">
        <v>157</v>
      </c>
      <c r="N582" t="s">
        <v>158</v>
      </c>
      <c r="O582" t="s">
        <v>159</v>
      </c>
      <c r="P582" t="s">
        <v>160</v>
      </c>
      <c r="Q582" t="s">
        <v>161</v>
      </c>
      <c r="R582" t="s">
        <v>162</v>
      </c>
      <c r="S582" t="s">
        <v>163</v>
      </c>
      <c r="T582" t="s">
        <v>164</v>
      </c>
      <c r="U582" t="s">
        <v>28</v>
      </c>
    </row>
    <row r="583" spans="1:21" x14ac:dyDescent="0.3">
      <c r="A583">
        <v>10318</v>
      </c>
      <c r="B583" s="5">
        <v>26</v>
      </c>
      <c r="C583" s="4">
        <v>86.83</v>
      </c>
      <c r="D583">
        <v>6</v>
      </c>
      <c r="E583" s="9">
        <v>2257.58</v>
      </c>
      <c r="F583" s="1">
        <v>45171</v>
      </c>
      <c r="G583" s="5">
        <f ca="1">DATEDIF(F583, TODAY(), "D")</f>
        <v>218</v>
      </c>
      <c r="H583" t="s">
        <v>19</v>
      </c>
      <c r="I583" t="s">
        <v>20</v>
      </c>
      <c r="J583" s="4">
        <v>76</v>
      </c>
      <c r="K583" s="4">
        <f>Table1[[#This Row],[PRICEEACH]]-Table1[[#This Row],[MSRP]]</f>
        <v>10.829999999999998</v>
      </c>
      <c r="L583" t="s">
        <v>585</v>
      </c>
      <c r="M583" t="s">
        <v>116</v>
      </c>
      <c r="N583">
        <v>2155551555</v>
      </c>
      <c r="O583" t="s">
        <v>117</v>
      </c>
      <c r="P583" t="s">
        <v>118</v>
      </c>
      <c r="Q583">
        <v>70267</v>
      </c>
      <c r="R583" t="s">
        <v>25</v>
      </c>
      <c r="S583" t="s">
        <v>26</v>
      </c>
      <c r="T583" t="s">
        <v>119</v>
      </c>
      <c r="U583" t="s">
        <v>28</v>
      </c>
    </row>
    <row r="584" spans="1:21" x14ac:dyDescent="0.3">
      <c r="A584">
        <v>10311</v>
      </c>
      <c r="B584" s="5">
        <v>26</v>
      </c>
      <c r="C584" s="4">
        <v>87.45</v>
      </c>
      <c r="D584">
        <v>6</v>
      </c>
      <c r="E584" s="9">
        <v>2273.6999999999998</v>
      </c>
      <c r="F584" s="1">
        <v>45154</v>
      </c>
      <c r="G584" s="5">
        <f ca="1">DATEDIF(F584, TODAY(), "D")</f>
        <v>235</v>
      </c>
      <c r="H584" t="s">
        <v>19</v>
      </c>
      <c r="I584" t="s">
        <v>155</v>
      </c>
      <c r="J584" s="4">
        <v>73</v>
      </c>
      <c r="K584" s="4">
        <f>Table1[[#This Row],[PRICEEACH]]-Table1[[#This Row],[MSRP]]</f>
        <v>14.450000000000003</v>
      </c>
      <c r="L584" t="s">
        <v>579</v>
      </c>
      <c r="M584" t="s">
        <v>148</v>
      </c>
      <c r="N584" t="s">
        <v>149</v>
      </c>
      <c r="O584" t="s">
        <v>150</v>
      </c>
      <c r="P584" t="s">
        <v>151</v>
      </c>
      <c r="Q584">
        <v>28034</v>
      </c>
      <c r="R584" t="s">
        <v>152</v>
      </c>
      <c r="S584" t="s">
        <v>153</v>
      </c>
      <c r="T584" t="s">
        <v>154</v>
      </c>
      <c r="U584" t="s">
        <v>28</v>
      </c>
    </row>
    <row r="585" spans="1:21" x14ac:dyDescent="0.3">
      <c r="A585">
        <v>10107</v>
      </c>
      <c r="B585" s="5">
        <v>26</v>
      </c>
      <c r="C585" s="4">
        <v>179.24</v>
      </c>
      <c r="D585">
        <v>4</v>
      </c>
      <c r="E585" s="9">
        <v>4660.24</v>
      </c>
      <c r="F585" s="1">
        <v>45153</v>
      </c>
      <c r="G585" s="5">
        <f ca="1">DATEDIF(F585, TODAY(), "D")</f>
        <v>236</v>
      </c>
      <c r="H585" t="s">
        <v>19</v>
      </c>
      <c r="I585" t="s">
        <v>20</v>
      </c>
      <c r="J585" s="4">
        <v>150</v>
      </c>
      <c r="K585" s="4">
        <f>Table1[[#This Row],[PRICEEACH]]-Table1[[#This Row],[MSRP]]</f>
        <v>29.240000000000009</v>
      </c>
      <c r="L585" t="s">
        <v>467</v>
      </c>
      <c r="M585" t="s">
        <v>110</v>
      </c>
      <c r="N585" t="s">
        <v>111</v>
      </c>
      <c r="O585" t="s">
        <v>112</v>
      </c>
      <c r="P585" t="s">
        <v>113</v>
      </c>
      <c r="Q585">
        <v>4110</v>
      </c>
      <c r="R585" t="s">
        <v>64</v>
      </c>
      <c r="S585" t="s">
        <v>114</v>
      </c>
      <c r="T585" t="s">
        <v>115</v>
      </c>
      <c r="U585" t="s">
        <v>42</v>
      </c>
    </row>
    <row r="586" spans="1:21" x14ac:dyDescent="0.3">
      <c r="A586">
        <v>10304</v>
      </c>
      <c r="B586" s="5">
        <v>26</v>
      </c>
      <c r="C586" s="4">
        <v>85.87</v>
      </c>
      <c r="D586">
        <v>8</v>
      </c>
      <c r="E586" s="9">
        <v>2232.62</v>
      </c>
      <c r="F586" s="1">
        <v>45149</v>
      </c>
      <c r="G586" s="5">
        <f ca="1">DATEDIF(F586, TODAY(), "D")</f>
        <v>240</v>
      </c>
      <c r="H586" t="s">
        <v>19</v>
      </c>
      <c r="I586" t="s">
        <v>509</v>
      </c>
      <c r="J586" s="4">
        <v>104</v>
      </c>
      <c r="K586" s="4">
        <f>Table1[[#This Row],[PRICEEACH]]-Table1[[#This Row],[MSRP]]</f>
        <v>-18.129999999999995</v>
      </c>
      <c r="L586" t="s">
        <v>561</v>
      </c>
      <c r="M586" t="s">
        <v>238</v>
      </c>
      <c r="N586" t="s">
        <v>239</v>
      </c>
      <c r="O586" t="s">
        <v>240</v>
      </c>
      <c r="P586" t="s">
        <v>241</v>
      </c>
      <c r="Q586">
        <v>78000</v>
      </c>
      <c r="R586" t="s">
        <v>33</v>
      </c>
      <c r="S586" t="s">
        <v>242</v>
      </c>
      <c r="T586" t="s">
        <v>41</v>
      </c>
      <c r="U586" t="s">
        <v>28</v>
      </c>
    </row>
    <row r="587" spans="1:21" x14ac:dyDescent="0.3">
      <c r="A587">
        <v>10297</v>
      </c>
      <c r="B587" s="5">
        <v>26</v>
      </c>
      <c r="C587" s="4">
        <v>109.88</v>
      </c>
      <c r="D587">
        <v>2</v>
      </c>
      <c r="E587" s="9">
        <v>2856.88</v>
      </c>
      <c r="F587" s="1">
        <v>45123</v>
      </c>
      <c r="G587" s="5">
        <f ca="1">DATEDIF(F587, TODAY(), "D")</f>
        <v>266</v>
      </c>
      <c r="H587" t="s">
        <v>19</v>
      </c>
      <c r="I587" t="s">
        <v>20</v>
      </c>
      <c r="J587" s="4">
        <v>99</v>
      </c>
      <c r="K587" s="4">
        <f>Table1[[#This Row],[PRICEEACH]]-Table1[[#This Row],[MSRP]]</f>
        <v>10.879999999999995</v>
      </c>
      <c r="L587" t="s">
        <v>609</v>
      </c>
      <c r="M587" t="s">
        <v>440</v>
      </c>
      <c r="N587" t="s">
        <v>441</v>
      </c>
      <c r="O587" t="s">
        <v>442</v>
      </c>
      <c r="P587" t="s">
        <v>443</v>
      </c>
      <c r="Q587">
        <v>2</v>
      </c>
      <c r="R587" t="s">
        <v>444</v>
      </c>
      <c r="S587" t="s">
        <v>445</v>
      </c>
      <c r="T587" t="s">
        <v>446</v>
      </c>
      <c r="U587" t="s">
        <v>28</v>
      </c>
    </row>
    <row r="588" spans="1:21" x14ac:dyDescent="0.3">
      <c r="A588">
        <v>10296</v>
      </c>
      <c r="B588" s="5">
        <v>26</v>
      </c>
      <c r="C588" s="4">
        <v>48.44</v>
      </c>
      <c r="D588">
        <v>1</v>
      </c>
      <c r="E588" s="9">
        <v>1259.44</v>
      </c>
      <c r="F588" s="1">
        <v>45122</v>
      </c>
      <c r="G588" s="5">
        <f ca="1">DATEDIF(F588, TODAY(), "D")</f>
        <v>267</v>
      </c>
      <c r="H588" t="s">
        <v>19</v>
      </c>
      <c r="I588" t="s">
        <v>509</v>
      </c>
      <c r="J588" s="4">
        <v>43</v>
      </c>
      <c r="K588" s="4">
        <f>Table1[[#This Row],[PRICEEACH]]-Table1[[#This Row],[MSRP]]</f>
        <v>5.4399999999999977</v>
      </c>
      <c r="L588" t="s">
        <v>616</v>
      </c>
      <c r="M588" t="s">
        <v>531</v>
      </c>
      <c r="N588" t="s">
        <v>532</v>
      </c>
      <c r="O588" t="s">
        <v>533</v>
      </c>
      <c r="P588" t="s">
        <v>534</v>
      </c>
      <c r="Q588">
        <v>80686</v>
      </c>
      <c r="R588" t="s">
        <v>405</v>
      </c>
      <c r="S588" t="s">
        <v>535</v>
      </c>
      <c r="T588" t="s">
        <v>82</v>
      </c>
      <c r="U588" t="s">
        <v>28</v>
      </c>
    </row>
    <row r="589" spans="1:21" x14ac:dyDescent="0.3">
      <c r="A589">
        <v>10295</v>
      </c>
      <c r="B589" s="5">
        <v>26</v>
      </c>
      <c r="C589" s="4">
        <v>75.34</v>
      </c>
      <c r="D589">
        <v>4</v>
      </c>
      <c r="E589" s="9">
        <v>1958.84</v>
      </c>
      <c r="F589" s="1">
        <v>45117</v>
      </c>
      <c r="G589" s="5">
        <f ca="1">DATEDIF(F589, TODAY(), "D")</f>
        <v>272</v>
      </c>
      <c r="H589" t="s">
        <v>19</v>
      </c>
      <c r="I589" t="s">
        <v>557</v>
      </c>
      <c r="J589" s="4">
        <v>66</v>
      </c>
      <c r="K589" s="4">
        <f>Table1[[#This Row],[PRICEEACH]]-Table1[[#This Row],[MSRP]]</f>
        <v>9.3400000000000034</v>
      </c>
      <c r="L589" t="s">
        <v>620</v>
      </c>
      <c r="M589" t="s">
        <v>343</v>
      </c>
      <c r="N589">
        <v>6175559555</v>
      </c>
      <c r="O589" t="s">
        <v>344</v>
      </c>
      <c r="P589" t="s">
        <v>345</v>
      </c>
      <c r="Q589">
        <v>51003</v>
      </c>
      <c r="R589" t="s">
        <v>25</v>
      </c>
      <c r="S589" t="s">
        <v>346</v>
      </c>
      <c r="T589" t="s">
        <v>52</v>
      </c>
      <c r="U589" t="s">
        <v>28</v>
      </c>
    </row>
    <row r="590" spans="1:21" x14ac:dyDescent="0.3">
      <c r="A590">
        <v>10292</v>
      </c>
      <c r="B590" s="5">
        <v>26</v>
      </c>
      <c r="C590" s="4">
        <v>175.19</v>
      </c>
      <c r="D590">
        <v>7</v>
      </c>
      <c r="E590" s="9">
        <v>4554.9399999999996</v>
      </c>
      <c r="F590" s="1">
        <v>45115</v>
      </c>
      <c r="G590" s="5">
        <f ca="1">DATEDIF(F590, TODAY(), "D")</f>
        <v>274</v>
      </c>
      <c r="H590" t="s">
        <v>19</v>
      </c>
      <c r="I590" t="s">
        <v>155</v>
      </c>
      <c r="J590" s="4">
        <v>163</v>
      </c>
      <c r="K590" s="4">
        <f>Table1[[#This Row],[PRICEEACH]]-Table1[[#This Row],[MSRP]]</f>
        <v>12.189999999999998</v>
      </c>
      <c r="L590" t="s">
        <v>546</v>
      </c>
      <c r="M590" t="s">
        <v>22</v>
      </c>
      <c r="N590">
        <v>2125557818</v>
      </c>
      <c r="O590" t="s">
        <v>23</v>
      </c>
      <c r="P590" t="s">
        <v>24</v>
      </c>
      <c r="Q590">
        <v>10022</v>
      </c>
      <c r="R590" t="s">
        <v>25</v>
      </c>
      <c r="S590" t="s">
        <v>26</v>
      </c>
      <c r="T590" t="s">
        <v>27</v>
      </c>
      <c r="U590" t="s">
        <v>42</v>
      </c>
    </row>
    <row r="591" spans="1:21" x14ac:dyDescent="0.3">
      <c r="A591">
        <v>10291</v>
      </c>
      <c r="B591" s="5">
        <v>26</v>
      </c>
      <c r="C591" s="4">
        <v>57.73</v>
      </c>
      <c r="D591">
        <v>2</v>
      </c>
      <c r="E591" s="9">
        <v>1500.98</v>
      </c>
      <c r="F591" s="1">
        <v>45115</v>
      </c>
      <c r="G591" s="5">
        <f ca="1">DATEDIF(F591, TODAY(), "D")</f>
        <v>274</v>
      </c>
      <c r="H591" t="s">
        <v>19</v>
      </c>
      <c r="I591" t="s">
        <v>465</v>
      </c>
      <c r="J591" s="4">
        <v>60</v>
      </c>
      <c r="K591" s="4">
        <f>Table1[[#This Row],[PRICEEACH]]-Table1[[#This Row],[MSRP]]</f>
        <v>-2.2700000000000031</v>
      </c>
      <c r="L591" t="s">
        <v>550</v>
      </c>
      <c r="M591" t="s">
        <v>232</v>
      </c>
      <c r="N591" t="s">
        <v>233</v>
      </c>
      <c r="O591" t="s">
        <v>234</v>
      </c>
      <c r="P591" t="s">
        <v>235</v>
      </c>
      <c r="Q591" t="s">
        <v>236</v>
      </c>
      <c r="R591" t="s">
        <v>162</v>
      </c>
      <c r="S591" t="s">
        <v>237</v>
      </c>
      <c r="T591" t="s">
        <v>178</v>
      </c>
      <c r="U591" t="s">
        <v>28</v>
      </c>
    </row>
    <row r="592" spans="1:21" x14ac:dyDescent="0.3">
      <c r="A592">
        <v>10291</v>
      </c>
      <c r="B592" s="5">
        <v>26</v>
      </c>
      <c r="C592" s="4">
        <v>83.79</v>
      </c>
      <c r="D592">
        <v>3</v>
      </c>
      <c r="E592" s="9">
        <v>2178.54</v>
      </c>
      <c r="F592" s="1">
        <v>45115</v>
      </c>
      <c r="G592" s="5">
        <f ca="1">DATEDIF(F592, TODAY(), "D")</f>
        <v>274</v>
      </c>
      <c r="H592" t="s">
        <v>19</v>
      </c>
      <c r="I592" t="s">
        <v>465</v>
      </c>
      <c r="J592" s="4">
        <v>96</v>
      </c>
      <c r="K592" s="4">
        <f>Table1[[#This Row],[PRICEEACH]]-Table1[[#This Row],[MSRP]]</f>
        <v>-12.209999999999994</v>
      </c>
      <c r="L592" t="s">
        <v>608</v>
      </c>
      <c r="M592" t="s">
        <v>232</v>
      </c>
      <c r="N592" t="s">
        <v>233</v>
      </c>
      <c r="O592" t="s">
        <v>234</v>
      </c>
      <c r="P592" t="s">
        <v>235</v>
      </c>
      <c r="Q592" t="s">
        <v>236</v>
      </c>
      <c r="R592" t="s">
        <v>162</v>
      </c>
      <c r="S592" t="s">
        <v>237</v>
      </c>
      <c r="T592" t="s">
        <v>178</v>
      </c>
      <c r="U592" t="s">
        <v>28</v>
      </c>
    </row>
    <row r="593" spans="1:21" x14ac:dyDescent="0.3">
      <c r="A593">
        <v>10290</v>
      </c>
      <c r="B593" s="5">
        <v>26</v>
      </c>
      <c r="C593" s="4">
        <v>96.23</v>
      </c>
      <c r="D593">
        <v>2</v>
      </c>
      <c r="E593" s="9">
        <v>2501.98</v>
      </c>
      <c r="F593" s="1">
        <v>45114</v>
      </c>
      <c r="G593" s="5">
        <f ca="1">DATEDIF(F593, TODAY(), "D")</f>
        <v>275</v>
      </c>
      <c r="H593" t="s">
        <v>19</v>
      </c>
      <c r="I593" t="s">
        <v>509</v>
      </c>
      <c r="J593" s="4">
        <v>99</v>
      </c>
      <c r="K593" s="4">
        <f>Table1[[#This Row],[PRICEEACH]]-Table1[[#This Row],[MSRP]]</f>
        <v>-2.769999999999996</v>
      </c>
      <c r="L593" t="s">
        <v>567</v>
      </c>
      <c r="M593" t="s">
        <v>559</v>
      </c>
      <c r="N593">
        <v>6175558428</v>
      </c>
      <c r="O593" t="s">
        <v>560</v>
      </c>
      <c r="P593" t="s">
        <v>253</v>
      </c>
      <c r="Q593">
        <v>58339</v>
      </c>
      <c r="R593" t="s">
        <v>25</v>
      </c>
      <c r="S593" t="s">
        <v>489</v>
      </c>
      <c r="T593" t="s">
        <v>216</v>
      </c>
      <c r="U593" t="s">
        <v>28</v>
      </c>
    </row>
    <row r="594" spans="1:21" x14ac:dyDescent="0.3">
      <c r="A594">
        <v>10285</v>
      </c>
      <c r="B594" s="5">
        <v>26</v>
      </c>
      <c r="C594" s="4">
        <v>100.01</v>
      </c>
      <c r="D594">
        <v>4</v>
      </c>
      <c r="E594" s="9">
        <v>2600.2600000000002</v>
      </c>
      <c r="F594" s="1">
        <v>45104</v>
      </c>
      <c r="G594" s="5">
        <f ca="1">DATEDIF(F594, TODAY(), "D")</f>
        <v>285</v>
      </c>
      <c r="H594" t="s">
        <v>19</v>
      </c>
      <c r="I594" t="s">
        <v>20</v>
      </c>
      <c r="J594" s="4">
        <v>102</v>
      </c>
      <c r="K594" s="4">
        <f>Table1[[#This Row],[PRICEEACH]]-Table1[[#This Row],[MSRP]]</f>
        <v>-1.9899999999999949</v>
      </c>
      <c r="L594" t="s">
        <v>615</v>
      </c>
      <c r="M594" t="s">
        <v>98</v>
      </c>
      <c r="N594">
        <v>6175558555</v>
      </c>
      <c r="O594" t="s">
        <v>99</v>
      </c>
      <c r="P594" t="s">
        <v>100</v>
      </c>
      <c r="Q594">
        <v>51247</v>
      </c>
      <c r="R594" t="s">
        <v>25</v>
      </c>
      <c r="S594" t="s">
        <v>101</v>
      </c>
      <c r="T594" t="s">
        <v>102</v>
      </c>
      <c r="U594" t="s">
        <v>28</v>
      </c>
    </row>
    <row r="595" spans="1:21" x14ac:dyDescent="0.3">
      <c r="A595">
        <v>10280</v>
      </c>
      <c r="B595" s="5">
        <v>26</v>
      </c>
      <c r="C595" s="4">
        <v>141.1</v>
      </c>
      <c r="D595">
        <v>16</v>
      </c>
      <c r="E595" s="9">
        <v>3668.6</v>
      </c>
      <c r="F595" s="1">
        <v>45094</v>
      </c>
      <c r="G595" s="5">
        <f ca="1">DATEDIF(F595, TODAY(), "D")</f>
        <v>295</v>
      </c>
      <c r="H595" t="s">
        <v>19</v>
      </c>
      <c r="I595" t="s">
        <v>509</v>
      </c>
      <c r="J595" s="4">
        <v>170</v>
      </c>
      <c r="K595" s="4">
        <f>Table1[[#This Row],[PRICEEACH]]-Table1[[#This Row],[MSRP]]</f>
        <v>-28.900000000000006</v>
      </c>
      <c r="L595" t="s">
        <v>543</v>
      </c>
      <c r="M595" t="s">
        <v>225</v>
      </c>
      <c r="N595" t="s">
        <v>226</v>
      </c>
      <c r="O595" t="s">
        <v>227</v>
      </c>
      <c r="P595" t="s">
        <v>228</v>
      </c>
      <c r="Q595">
        <v>10100</v>
      </c>
      <c r="R595" t="s">
        <v>229</v>
      </c>
      <c r="S595" t="s">
        <v>230</v>
      </c>
      <c r="T595" t="s">
        <v>231</v>
      </c>
      <c r="U595" t="s">
        <v>42</v>
      </c>
    </row>
    <row r="596" spans="1:21" x14ac:dyDescent="0.3">
      <c r="A596">
        <v>10279</v>
      </c>
      <c r="B596" s="5">
        <v>26</v>
      </c>
      <c r="C596" s="4">
        <v>60.58</v>
      </c>
      <c r="D596">
        <v>1</v>
      </c>
      <c r="E596" s="9">
        <v>1575.08</v>
      </c>
      <c r="F596" s="1">
        <v>45086</v>
      </c>
      <c r="G596" s="5">
        <f ca="1">DATEDIF(F596, TODAY(), "D")</f>
        <v>303</v>
      </c>
      <c r="H596" t="s">
        <v>19</v>
      </c>
      <c r="I596" t="s">
        <v>155</v>
      </c>
      <c r="J596" s="4">
        <v>71</v>
      </c>
      <c r="K596" s="4">
        <f>Table1[[#This Row],[PRICEEACH]]-Table1[[#This Row],[MSRP]]</f>
        <v>-10.420000000000002</v>
      </c>
      <c r="L596" t="s">
        <v>578</v>
      </c>
      <c r="M596" t="s">
        <v>148</v>
      </c>
      <c r="N596" t="s">
        <v>149</v>
      </c>
      <c r="O596" t="s">
        <v>150</v>
      </c>
      <c r="P596" t="s">
        <v>151</v>
      </c>
      <c r="Q596">
        <v>28034</v>
      </c>
      <c r="R596" t="s">
        <v>152</v>
      </c>
      <c r="S596" t="s">
        <v>153</v>
      </c>
      <c r="T596" t="s">
        <v>154</v>
      </c>
      <c r="U596" t="s">
        <v>28</v>
      </c>
    </row>
    <row r="597" spans="1:21" x14ac:dyDescent="0.3">
      <c r="A597">
        <v>10273</v>
      </c>
      <c r="B597" s="5">
        <v>26</v>
      </c>
      <c r="C597" s="4">
        <v>114.21</v>
      </c>
      <c r="D597">
        <v>9</v>
      </c>
      <c r="E597" s="9">
        <v>2969.46</v>
      </c>
      <c r="F597" s="1">
        <v>45067</v>
      </c>
      <c r="G597" s="5">
        <f ca="1">DATEDIF(F597, TODAY(), "D")</f>
        <v>322</v>
      </c>
      <c r="H597" t="s">
        <v>19</v>
      </c>
      <c r="I597" t="s">
        <v>557</v>
      </c>
      <c r="J597" s="4">
        <v>99</v>
      </c>
      <c r="K597" s="4">
        <f>Table1[[#This Row],[PRICEEACH]]-Table1[[#This Row],[MSRP]]</f>
        <v>15.209999999999994</v>
      </c>
      <c r="L597" t="s">
        <v>630</v>
      </c>
      <c r="M597" t="s">
        <v>329</v>
      </c>
      <c r="N597" t="s">
        <v>330</v>
      </c>
      <c r="O597" t="s">
        <v>331</v>
      </c>
      <c r="P597" t="s">
        <v>332</v>
      </c>
      <c r="Q597" t="s">
        <v>333</v>
      </c>
      <c r="R597" t="s">
        <v>334</v>
      </c>
      <c r="S597" t="s">
        <v>335</v>
      </c>
      <c r="T597" t="s">
        <v>336</v>
      </c>
      <c r="U597" t="s">
        <v>28</v>
      </c>
    </row>
    <row r="598" spans="1:21" x14ac:dyDescent="0.3">
      <c r="A598">
        <v>10107</v>
      </c>
      <c r="B598" s="5">
        <v>26</v>
      </c>
      <c r="C598" s="4">
        <v>155.13</v>
      </c>
      <c r="D598">
        <v>12</v>
      </c>
      <c r="E598" s="9">
        <v>4033.38</v>
      </c>
      <c r="F598" s="1">
        <v>45031</v>
      </c>
      <c r="G598" s="5">
        <f ca="1">DATEDIF(F598, TODAY(), "D")</f>
        <v>358</v>
      </c>
      <c r="H598" t="s">
        <v>19</v>
      </c>
      <c r="I598" t="s">
        <v>155</v>
      </c>
      <c r="J598" s="4">
        <v>147</v>
      </c>
      <c r="K598" s="4">
        <f>Table1[[#This Row],[PRICEEACH]]-Table1[[#This Row],[MSRP]]</f>
        <v>8.1299999999999955</v>
      </c>
      <c r="L598" t="s">
        <v>365</v>
      </c>
      <c r="M598" t="s">
        <v>381</v>
      </c>
      <c r="N598" t="s">
        <v>382</v>
      </c>
      <c r="O598" t="s">
        <v>383</v>
      </c>
      <c r="P598" t="s">
        <v>173</v>
      </c>
      <c r="Q598">
        <v>69045</v>
      </c>
      <c r="R598" t="s">
        <v>173</v>
      </c>
      <c r="S598" t="s">
        <v>384</v>
      </c>
      <c r="T598" t="s">
        <v>385</v>
      </c>
      <c r="U598" t="s">
        <v>42</v>
      </c>
    </row>
    <row r="599" spans="1:21" x14ac:dyDescent="0.3">
      <c r="A599">
        <v>10257</v>
      </c>
      <c r="B599" s="5">
        <v>26</v>
      </c>
      <c r="C599" s="4">
        <v>89.29</v>
      </c>
      <c r="D599">
        <v>5</v>
      </c>
      <c r="E599" s="9">
        <v>2321.54</v>
      </c>
      <c r="F599" s="1">
        <v>45030</v>
      </c>
      <c r="G599" s="5">
        <f ca="1">DATEDIF(F599, TODAY(), "D")</f>
        <v>359</v>
      </c>
      <c r="H599" t="s">
        <v>19</v>
      </c>
      <c r="I599" t="s">
        <v>509</v>
      </c>
      <c r="J599" s="4">
        <v>99</v>
      </c>
      <c r="K599" s="4">
        <f>Table1[[#This Row],[PRICEEACH]]-Table1[[#This Row],[MSRP]]</f>
        <v>-9.7099999999999937</v>
      </c>
      <c r="L599" t="s">
        <v>567</v>
      </c>
      <c r="M599" t="s">
        <v>360</v>
      </c>
      <c r="N599">
        <v>4085553659</v>
      </c>
      <c r="O599" t="s">
        <v>361</v>
      </c>
      <c r="P599" t="s">
        <v>362</v>
      </c>
      <c r="Q599">
        <v>94217</v>
      </c>
      <c r="R599" t="s">
        <v>25</v>
      </c>
      <c r="S599" t="s">
        <v>81</v>
      </c>
      <c r="T599" t="s">
        <v>363</v>
      </c>
      <c r="U599" t="s">
        <v>28</v>
      </c>
    </row>
    <row r="600" spans="1:21" hidden="1" x14ac:dyDescent="0.3">
      <c r="A600">
        <v>10253</v>
      </c>
      <c r="B600" s="5">
        <v>26</v>
      </c>
      <c r="C600" s="4">
        <v>117.48</v>
      </c>
      <c r="D600">
        <v>5</v>
      </c>
      <c r="E600" s="9">
        <v>3054.48</v>
      </c>
      <c r="F600" s="1">
        <v>45017</v>
      </c>
      <c r="G600" s="5">
        <f ca="1">DATEDIF(F600, TODAY(), "D")</f>
        <v>372</v>
      </c>
      <c r="H600" t="s">
        <v>307</v>
      </c>
      <c r="I600" t="s">
        <v>155</v>
      </c>
      <c r="J600" s="4">
        <v>141</v>
      </c>
      <c r="K600" s="4">
        <f>Table1[[#This Row],[PRICEEACH]]-Table1[[#This Row],[MSRP]]</f>
        <v>-23.519999999999996</v>
      </c>
      <c r="L600" t="s">
        <v>498</v>
      </c>
      <c r="M600" t="s">
        <v>139</v>
      </c>
      <c r="N600" t="s">
        <v>140</v>
      </c>
      <c r="O600" t="s">
        <v>141</v>
      </c>
      <c r="P600" t="s">
        <v>142</v>
      </c>
      <c r="Q600" t="s">
        <v>143</v>
      </c>
      <c r="R600" t="s">
        <v>144</v>
      </c>
      <c r="S600" t="s">
        <v>145</v>
      </c>
      <c r="T600" t="s">
        <v>146</v>
      </c>
      <c r="U600" t="s">
        <v>42</v>
      </c>
    </row>
    <row r="601" spans="1:21" x14ac:dyDescent="0.3">
      <c r="A601">
        <v>10252</v>
      </c>
      <c r="B601" s="5">
        <v>26</v>
      </c>
      <c r="C601" s="4">
        <v>136.9</v>
      </c>
      <c r="D601">
        <v>4</v>
      </c>
      <c r="E601" s="9">
        <v>3559.4</v>
      </c>
      <c r="F601" s="1">
        <v>45011</v>
      </c>
      <c r="G601" s="5">
        <f ca="1">DATEDIF(F601, TODAY(), "D")</f>
        <v>378</v>
      </c>
      <c r="H601" t="s">
        <v>19</v>
      </c>
      <c r="I601" t="s">
        <v>155</v>
      </c>
      <c r="J601" s="4">
        <v>148</v>
      </c>
      <c r="K601" s="4">
        <f>Table1[[#This Row],[PRICEEACH]]-Table1[[#This Row],[MSRP]]</f>
        <v>-11.099999999999994</v>
      </c>
      <c r="L601" t="s">
        <v>577</v>
      </c>
      <c r="M601" t="s">
        <v>67</v>
      </c>
      <c r="N601" t="s">
        <v>68</v>
      </c>
      <c r="O601" t="s">
        <v>69</v>
      </c>
      <c r="P601" t="s">
        <v>39</v>
      </c>
      <c r="Q601">
        <v>75016</v>
      </c>
      <c r="R601" t="s">
        <v>33</v>
      </c>
      <c r="S601" t="s">
        <v>70</v>
      </c>
      <c r="T601" t="s">
        <v>71</v>
      </c>
      <c r="U601" t="s">
        <v>42</v>
      </c>
    </row>
    <row r="602" spans="1:21" x14ac:dyDescent="0.3">
      <c r="A602">
        <v>10251</v>
      </c>
      <c r="B602" s="5">
        <v>26</v>
      </c>
      <c r="C602" s="4">
        <v>101.43</v>
      </c>
      <c r="D602">
        <v>3</v>
      </c>
      <c r="E602" s="9">
        <v>2637.18</v>
      </c>
      <c r="F602" s="1">
        <v>45003</v>
      </c>
      <c r="G602" s="5">
        <f ca="1">DATEDIF(F602, TODAY(), "D")</f>
        <v>386</v>
      </c>
      <c r="H602" t="s">
        <v>19</v>
      </c>
      <c r="I602" t="s">
        <v>20</v>
      </c>
      <c r="J602" s="4">
        <v>112</v>
      </c>
      <c r="K602" s="4">
        <f>Table1[[#This Row],[PRICEEACH]]-Table1[[#This Row],[MSRP]]</f>
        <v>-10.569999999999993</v>
      </c>
      <c r="L602" t="s">
        <v>581</v>
      </c>
      <c r="M602" t="s">
        <v>83</v>
      </c>
      <c r="N602">
        <v>2015559350</v>
      </c>
      <c r="O602" t="s">
        <v>84</v>
      </c>
      <c r="P602" t="s">
        <v>85</v>
      </c>
      <c r="Q602">
        <v>94019</v>
      </c>
      <c r="R602" t="s">
        <v>25</v>
      </c>
      <c r="S602" t="s">
        <v>86</v>
      </c>
      <c r="T602" t="s">
        <v>87</v>
      </c>
      <c r="U602" t="s">
        <v>28</v>
      </c>
    </row>
    <row r="603" spans="1:21" x14ac:dyDescent="0.3">
      <c r="A603">
        <v>10241</v>
      </c>
      <c r="B603" s="5">
        <v>26</v>
      </c>
      <c r="C603" s="4">
        <v>81.33</v>
      </c>
      <c r="D603">
        <v>7</v>
      </c>
      <c r="E603" s="9">
        <v>2114.58</v>
      </c>
      <c r="F603" s="1">
        <v>44970</v>
      </c>
      <c r="G603" s="5">
        <f ca="1">DATEDIF(F603, TODAY(), "D")</f>
        <v>419</v>
      </c>
      <c r="H603" t="s">
        <v>19</v>
      </c>
      <c r="I603" t="s">
        <v>155</v>
      </c>
      <c r="J603" s="4">
        <v>85</v>
      </c>
      <c r="K603" s="4">
        <f>Table1[[#This Row],[PRICEEACH]]-Table1[[#This Row],[MSRP]]</f>
        <v>-3.6700000000000017</v>
      </c>
      <c r="L603" t="s">
        <v>596</v>
      </c>
      <c r="M603" t="s">
        <v>491</v>
      </c>
      <c r="N603" t="s">
        <v>492</v>
      </c>
      <c r="O603" t="s">
        <v>493</v>
      </c>
      <c r="P603" t="s">
        <v>494</v>
      </c>
      <c r="Q603">
        <v>67000</v>
      </c>
      <c r="R603" t="s">
        <v>33</v>
      </c>
      <c r="S603" t="s">
        <v>495</v>
      </c>
      <c r="T603" t="s">
        <v>496</v>
      </c>
      <c r="U603" t="s">
        <v>28</v>
      </c>
    </row>
    <row r="604" spans="1:21" x14ac:dyDescent="0.3">
      <c r="A604">
        <v>10237</v>
      </c>
      <c r="B604" s="5">
        <v>26</v>
      </c>
      <c r="C604" s="4">
        <v>52.22</v>
      </c>
      <c r="D604">
        <v>1</v>
      </c>
      <c r="E604" s="9">
        <v>1357.72</v>
      </c>
      <c r="F604" s="1">
        <v>44962</v>
      </c>
      <c r="G604" s="5">
        <f ca="1">DATEDIF(F604, TODAY(), "D")</f>
        <v>427</v>
      </c>
      <c r="H604" t="s">
        <v>19</v>
      </c>
      <c r="I604" t="s">
        <v>20</v>
      </c>
      <c r="J604" s="4">
        <v>62</v>
      </c>
      <c r="K604" s="4">
        <f>Table1[[#This Row],[PRICEEACH]]-Table1[[#This Row],[MSRP]]</f>
        <v>-9.7800000000000011</v>
      </c>
      <c r="L604" t="s">
        <v>570</v>
      </c>
      <c r="M604" t="s">
        <v>79</v>
      </c>
      <c r="N604">
        <v>2125551500</v>
      </c>
      <c r="O604" t="s">
        <v>80</v>
      </c>
      <c r="P604" t="s">
        <v>24</v>
      </c>
      <c r="Q604">
        <v>10022</v>
      </c>
      <c r="R604" t="s">
        <v>25</v>
      </c>
      <c r="S604" t="s">
        <v>81</v>
      </c>
      <c r="T604" t="s">
        <v>82</v>
      </c>
      <c r="U604" t="s">
        <v>28</v>
      </c>
    </row>
    <row r="605" spans="1:21" x14ac:dyDescent="0.3">
      <c r="A605">
        <v>10237</v>
      </c>
      <c r="B605" s="5">
        <v>26</v>
      </c>
      <c r="C605" s="4">
        <v>79.650000000000006</v>
      </c>
      <c r="D605">
        <v>4</v>
      </c>
      <c r="E605" s="9">
        <v>2070.9</v>
      </c>
      <c r="F605" s="1">
        <v>44962</v>
      </c>
      <c r="G605" s="5">
        <f ca="1">DATEDIF(F605, TODAY(), "D")</f>
        <v>427</v>
      </c>
      <c r="H605" t="s">
        <v>19</v>
      </c>
      <c r="I605" t="s">
        <v>20</v>
      </c>
      <c r="J605" s="4">
        <v>69</v>
      </c>
      <c r="K605" s="4">
        <f>Table1[[#This Row],[PRICEEACH]]-Table1[[#This Row],[MSRP]]</f>
        <v>10.650000000000006</v>
      </c>
      <c r="L605" t="s">
        <v>589</v>
      </c>
      <c r="M605" t="s">
        <v>79</v>
      </c>
      <c r="N605">
        <v>2125551500</v>
      </c>
      <c r="O605" t="s">
        <v>80</v>
      </c>
      <c r="P605" t="s">
        <v>24</v>
      </c>
      <c r="Q605">
        <v>10022</v>
      </c>
      <c r="R605" t="s">
        <v>25</v>
      </c>
      <c r="S605" t="s">
        <v>81</v>
      </c>
      <c r="T605" t="s">
        <v>82</v>
      </c>
      <c r="U605" t="s">
        <v>28</v>
      </c>
    </row>
    <row r="606" spans="1:21" x14ac:dyDescent="0.3">
      <c r="A606">
        <v>10237</v>
      </c>
      <c r="B606" s="5">
        <v>26</v>
      </c>
      <c r="C606" s="4">
        <v>40.229999999999997</v>
      </c>
      <c r="D606">
        <v>2</v>
      </c>
      <c r="E606" s="9">
        <v>1045.98</v>
      </c>
      <c r="F606" s="1">
        <v>44962</v>
      </c>
      <c r="G606" s="5">
        <f ca="1">DATEDIF(F606, TODAY(), "D")</f>
        <v>427</v>
      </c>
      <c r="H606" t="s">
        <v>19</v>
      </c>
      <c r="I606" t="s">
        <v>20</v>
      </c>
      <c r="J606" s="4">
        <v>40</v>
      </c>
      <c r="K606" s="4">
        <f>Table1[[#This Row],[PRICEEACH]]-Table1[[#This Row],[MSRP]]</f>
        <v>0.22999999999999687</v>
      </c>
      <c r="L606" t="s">
        <v>610</v>
      </c>
      <c r="M606" t="s">
        <v>79</v>
      </c>
      <c r="N606">
        <v>2125551500</v>
      </c>
      <c r="O606" t="s">
        <v>80</v>
      </c>
      <c r="P606" t="s">
        <v>24</v>
      </c>
      <c r="Q606">
        <v>10022</v>
      </c>
      <c r="R606" t="s">
        <v>25</v>
      </c>
      <c r="S606" t="s">
        <v>81</v>
      </c>
      <c r="T606" t="s">
        <v>82</v>
      </c>
      <c r="U606" t="s">
        <v>28</v>
      </c>
    </row>
    <row r="607" spans="1:21" x14ac:dyDescent="0.3">
      <c r="A607">
        <v>10232</v>
      </c>
      <c r="B607" s="5">
        <v>26</v>
      </c>
      <c r="C607" s="4">
        <v>88.34</v>
      </c>
      <c r="D607">
        <v>7</v>
      </c>
      <c r="E607" s="9">
        <v>2296.84</v>
      </c>
      <c r="F607" s="1">
        <v>44946</v>
      </c>
      <c r="G607" s="5">
        <f ca="1">DATEDIF(F607, TODAY(), "D")</f>
        <v>443</v>
      </c>
      <c r="H607" t="s">
        <v>19</v>
      </c>
      <c r="I607" t="s">
        <v>557</v>
      </c>
      <c r="J607" s="4">
        <v>86</v>
      </c>
      <c r="K607" s="4">
        <f>Table1[[#This Row],[PRICEEACH]]-Table1[[#This Row],[MSRP]]</f>
        <v>2.3400000000000034</v>
      </c>
      <c r="L607" t="s">
        <v>622</v>
      </c>
      <c r="M607" t="s">
        <v>347</v>
      </c>
      <c r="N607" t="s">
        <v>348</v>
      </c>
      <c r="O607" t="s">
        <v>349</v>
      </c>
      <c r="P607" t="s">
        <v>350</v>
      </c>
      <c r="Q607" t="s">
        <v>351</v>
      </c>
      <c r="R607" t="s">
        <v>144</v>
      </c>
      <c r="S607" t="s">
        <v>352</v>
      </c>
      <c r="T607" t="s">
        <v>353</v>
      </c>
      <c r="U607" t="s">
        <v>28</v>
      </c>
    </row>
    <row r="608" spans="1:21" x14ac:dyDescent="0.3">
      <c r="A608">
        <v>10229</v>
      </c>
      <c r="B608" s="5">
        <v>26</v>
      </c>
      <c r="C608" s="4">
        <v>144.82</v>
      </c>
      <c r="D608">
        <v>4</v>
      </c>
      <c r="E608" s="9">
        <v>3765.32</v>
      </c>
      <c r="F608" s="1">
        <v>44937</v>
      </c>
      <c r="G608" s="5">
        <f ca="1">DATEDIF(F608, TODAY(), "D")</f>
        <v>452</v>
      </c>
      <c r="H608" t="s">
        <v>19</v>
      </c>
      <c r="I608" t="s">
        <v>465</v>
      </c>
      <c r="J608" s="4">
        <v>122</v>
      </c>
      <c r="K608" s="4">
        <f>Table1[[#This Row],[PRICEEACH]]-Table1[[#This Row],[MSRP]]</f>
        <v>22.819999999999993</v>
      </c>
      <c r="L608" t="s">
        <v>548</v>
      </c>
      <c r="M608" t="s">
        <v>243</v>
      </c>
      <c r="N608">
        <v>4155551450</v>
      </c>
      <c r="O608" t="s">
        <v>244</v>
      </c>
      <c r="P608" t="s">
        <v>245</v>
      </c>
      <c r="Q608">
        <v>97562</v>
      </c>
      <c r="R608" t="s">
        <v>25</v>
      </c>
      <c r="S608" t="s">
        <v>246</v>
      </c>
      <c r="T608" t="s">
        <v>247</v>
      </c>
      <c r="U608" t="s">
        <v>42</v>
      </c>
    </row>
    <row r="609" spans="1:21" x14ac:dyDescent="0.3">
      <c r="A609">
        <v>10227</v>
      </c>
      <c r="B609" s="5">
        <v>26</v>
      </c>
      <c r="C609" s="4">
        <v>142.80000000000001</v>
      </c>
      <c r="D609">
        <v>10</v>
      </c>
      <c r="E609" s="9">
        <v>3712.8</v>
      </c>
      <c r="F609" s="1">
        <v>44928</v>
      </c>
      <c r="G609" s="5">
        <f ca="1">DATEDIF(F609, TODAY(), "D")</f>
        <v>461</v>
      </c>
      <c r="H609" t="s">
        <v>19</v>
      </c>
      <c r="I609" t="s">
        <v>509</v>
      </c>
      <c r="J609" s="4">
        <v>170</v>
      </c>
      <c r="K609" s="4">
        <f>Table1[[#This Row],[PRICEEACH]]-Table1[[#This Row],[MSRP]]</f>
        <v>-27.199999999999989</v>
      </c>
      <c r="L609" t="s">
        <v>543</v>
      </c>
      <c r="M609" t="s">
        <v>190</v>
      </c>
      <c r="N609" t="s">
        <v>191</v>
      </c>
      <c r="O609" t="s">
        <v>192</v>
      </c>
      <c r="P609" t="s">
        <v>193</v>
      </c>
      <c r="Q609">
        <v>69004</v>
      </c>
      <c r="R609" t="s">
        <v>33</v>
      </c>
      <c r="S609" t="s">
        <v>194</v>
      </c>
      <c r="T609" t="s">
        <v>195</v>
      </c>
      <c r="U609" t="s">
        <v>42</v>
      </c>
    </row>
    <row r="610" spans="1:21" x14ac:dyDescent="0.3">
      <c r="A610">
        <v>10223</v>
      </c>
      <c r="B610" s="5">
        <v>26</v>
      </c>
      <c r="C610" s="4">
        <v>67.2</v>
      </c>
      <c r="D610">
        <v>15</v>
      </c>
      <c r="E610" s="9">
        <v>1747.2</v>
      </c>
      <c r="F610" s="1">
        <v>44915</v>
      </c>
      <c r="G610" s="5">
        <f ca="1">DATEDIF(F610, TODAY(), "D")</f>
        <v>474</v>
      </c>
      <c r="H610" t="s">
        <v>19</v>
      </c>
      <c r="I610" t="s">
        <v>525</v>
      </c>
      <c r="J610" s="4">
        <v>80</v>
      </c>
      <c r="K610" s="4">
        <f>Table1[[#This Row],[PRICEEACH]]-Table1[[#This Row],[MSRP]]</f>
        <v>-12.799999999999997</v>
      </c>
      <c r="L610" t="s">
        <v>628</v>
      </c>
      <c r="M610" t="s">
        <v>72</v>
      </c>
      <c r="N610" t="s">
        <v>73</v>
      </c>
      <c r="O610" t="s">
        <v>74</v>
      </c>
      <c r="P610" t="s">
        <v>75</v>
      </c>
      <c r="Q610">
        <v>3004</v>
      </c>
      <c r="R610" t="s">
        <v>76</v>
      </c>
      <c r="S610" t="s">
        <v>77</v>
      </c>
      <c r="T610" t="s">
        <v>78</v>
      </c>
      <c r="U610" t="s">
        <v>28</v>
      </c>
    </row>
    <row r="611" spans="1:21" x14ac:dyDescent="0.3">
      <c r="A611">
        <v>10222</v>
      </c>
      <c r="B611" s="5">
        <v>26</v>
      </c>
      <c r="C611" s="4">
        <v>102.29</v>
      </c>
      <c r="D611">
        <v>8</v>
      </c>
      <c r="E611" s="9">
        <v>2659.54</v>
      </c>
      <c r="F611" s="1">
        <v>44914</v>
      </c>
      <c r="G611" s="5">
        <f ca="1">DATEDIF(F611, TODAY(), "D")</f>
        <v>475</v>
      </c>
      <c r="H611" t="s">
        <v>19</v>
      </c>
      <c r="I611" t="s">
        <v>557</v>
      </c>
      <c r="J611" s="4">
        <v>90</v>
      </c>
      <c r="K611" s="4">
        <f>Table1[[#This Row],[PRICEEACH]]-Table1[[#This Row],[MSRP]]</f>
        <v>12.290000000000006</v>
      </c>
      <c r="L611" t="s">
        <v>623</v>
      </c>
      <c r="M611" t="s">
        <v>326</v>
      </c>
      <c r="N611">
        <v>7605558146</v>
      </c>
      <c r="O611" t="s">
        <v>327</v>
      </c>
      <c r="P611" t="s">
        <v>328</v>
      </c>
      <c r="Q611">
        <v>91217</v>
      </c>
      <c r="R611" t="s">
        <v>25</v>
      </c>
      <c r="S611" t="s">
        <v>207</v>
      </c>
      <c r="T611" t="s">
        <v>247</v>
      </c>
      <c r="U611" t="s">
        <v>28</v>
      </c>
    </row>
    <row r="612" spans="1:21" x14ac:dyDescent="0.3">
      <c r="A612">
        <v>10220</v>
      </c>
      <c r="B612" s="5">
        <v>26</v>
      </c>
      <c r="C612" s="4">
        <v>56.07</v>
      </c>
      <c r="D612">
        <v>8</v>
      </c>
      <c r="E612" s="9">
        <v>1457.82</v>
      </c>
      <c r="F612" s="1">
        <v>44907</v>
      </c>
      <c r="G612" s="5">
        <f ca="1">DATEDIF(F612, TODAY(), "D")</f>
        <v>482</v>
      </c>
      <c r="H612" t="s">
        <v>19</v>
      </c>
      <c r="I612" t="s">
        <v>155</v>
      </c>
      <c r="J612" s="4">
        <v>57</v>
      </c>
      <c r="K612" s="4">
        <f>Table1[[#This Row],[PRICEEACH]]-Table1[[#This Row],[MSRP]]</f>
        <v>-0.92999999999999972</v>
      </c>
      <c r="L612" t="s">
        <v>580</v>
      </c>
      <c r="M612" t="s">
        <v>440</v>
      </c>
      <c r="N612" t="s">
        <v>441</v>
      </c>
      <c r="O612" t="s">
        <v>442</v>
      </c>
      <c r="P612" t="s">
        <v>443</v>
      </c>
      <c r="Q612">
        <v>2</v>
      </c>
      <c r="R612" t="s">
        <v>444</v>
      </c>
      <c r="S612" t="s">
        <v>445</v>
      </c>
      <c r="T612" t="s">
        <v>446</v>
      </c>
      <c r="U612" t="s">
        <v>28</v>
      </c>
    </row>
    <row r="613" spans="1:21" x14ac:dyDescent="0.3">
      <c r="A613">
        <v>10210</v>
      </c>
      <c r="B613" s="5">
        <v>26</v>
      </c>
      <c r="C613" s="4">
        <v>99.72</v>
      </c>
      <c r="D613">
        <v>14</v>
      </c>
      <c r="E613" s="9">
        <v>2592.7199999999998</v>
      </c>
      <c r="F613" s="1">
        <v>44877</v>
      </c>
      <c r="G613" s="5">
        <f ca="1">DATEDIF(F613, TODAY(), "D")</f>
        <v>512</v>
      </c>
      <c r="H613" t="s">
        <v>19</v>
      </c>
      <c r="I613" t="s">
        <v>525</v>
      </c>
      <c r="J613" s="4">
        <v>99</v>
      </c>
      <c r="K613" s="4">
        <f>Table1[[#This Row],[PRICEEACH]]-Table1[[#This Row],[MSRP]]</f>
        <v>0.71999999999999886</v>
      </c>
      <c r="L613" t="s">
        <v>624</v>
      </c>
      <c r="M613" t="s">
        <v>270</v>
      </c>
      <c r="N613" t="s">
        <v>271</v>
      </c>
      <c r="O613" t="s">
        <v>272</v>
      </c>
      <c r="P613" t="s">
        <v>273</v>
      </c>
      <c r="Q613" t="s">
        <v>274</v>
      </c>
      <c r="R613" t="s">
        <v>222</v>
      </c>
      <c r="S613" t="s">
        <v>275</v>
      </c>
      <c r="T613" t="s">
        <v>276</v>
      </c>
      <c r="U613" t="s">
        <v>28</v>
      </c>
    </row>
    <row r="614" spans="1:21" x14ac:dyDescent="0.3">
      <c r="A614">
        <v>10107</v>
      </c>
      <c r="B614" s="5">
        <v>26</v>
      </c>
      <c r="C614" s="4">
        <v>120.86</v>
      </c>
      <c r="D614">
        <v>14</v>
      </c>
      <c r="E614" s="9">
        <v>3142.36</v>
      </c>
      <c r="F614" s="1">
        <v>44867</v>
      </c>
      <c r="G614" s="5">
        <f ca="1">DATEDIF(F614, TODAY(), "D")</f>
        <v>522</v>
      </c>
      <c r="H614" t="s">
        <v>19</v>
      </c>
      <c r="I614" t="s">
        <v>155</v>
      </c>
      <c r="J614" s="4">
        <v>151</v>
      </c>
      <c r="K614" s="4">
        <f>Table1[[#This Row],[PRICEEACH]]-Table1[[#This Row],[MSRP]]</f>
        <v>-30.14</v>
      </c>
      <c r="L614" t="s">
        <v>472</v>
      </c>
      <c r="M614" t="s">
        <v>190</v>
      </c>
      <c r="N614" t="s">
        <v>191</v>
      </c>
      <c r="O614" t="s">
        <v>192</v>
      </c>
      <c r="P614" t="s">
        <v>193</v>
      </c>
      <c r="Q614">
        <v>69004</v>
      </c>
      <c r="R614" t="s">
        <v>33</v>
      </c>
      <c r="S614" t="s">
        <v>194</v>
      </c>
      <c r="T614" t="s">
        <v>195</v>
      </c>
      <c r="U614" t="s">
        <v>42</v>
      </c>
    </row>
    <row r="615" spans="1:21" x14ac:dyDescent="0.3">
      <c r="A615">
        <v>10204</v>
      </c>
      <c r="B615" s="5">
        <v>26</v>
      </c>
      <c r="C615" s="4">
        <v>123.32</v>
      </c>
      <c r="D615">
        <v>1</v>
      </c>
      <c r="E615" s="9">
        <v>3206.32</v>
      </c>
      <c r="F615" s="1">
        <v>44836</v>
      </c>
      <c r="G615" s="5">
        <f ca="1">DATEDIF(F615, TODAY(), "D")</f>
        <v>553</v>
      </c>
      <c r="H615" t="s">
        <v>19</v>
      </c>
      <c r="I615" t="s">
        <v>509</v>
      </c>
      <c r="J615" s="4">
        <v>127</v>
      </c>
      <c r="K615" s="4">
        <f>Table1[[#This Row],[PRICEEACH]]-Table1[[#This Row],[MSRP]]</f>
        <v>-3.6800000000000068</v>
      </c>
      <c r="L615" t="s">
        <v>549</v>
      </c>
      <c r="M615" t="s">
        <v>437</v>
      </c>
      <c r="N615">
        <v>2125557413</v>
      </c>
      <c r="O615" t="s">
        <v>438</v>
      </c>
      <c r="P615" t="s">
        <v>24</v>
      </c>
      <c r="Q615">
        <v>10022</v>
      </c>
      <c r="R615" t="s">
        <v>25</v>
      </c>
      <c r="S615" t="s">
        <v>46</v>
      </c>
      <c r="T615" t="s">
        <v>439</v>
      </c>
      <c r="U615" t="s">
        <v>42</v>
      </c>
    </row>
    <row r="616" spans="1:21" x14ac:dyDescent="0.3">
      <c r="A616">
        <v>10107</v>
      </c>
      <c r="B616" s="5">
        <v>26</v>
      </c>
      <c r="C616" s="4">
        <v>163.99</v>
      </c>
      <c r="D616">
        <v>4</v>
      </c>
      <c r="E616" s="9">
        <v>4263.74</v>
      </c>
      <c r="F616" s="1">
        <v>44829</v>
      </c>
      <c r="G616" s="5">
        <f ca="1">DATEDIF(F616, TODAY(), "D")</f>
        <v>560</v>
      </c>
      <c r="H616" t="s">
        <v>19</v>
      </c>
      <c r="I616" t="s">
        <v>155</v>
      </c>
      <c r="J616" s="4">
        <v>147</v>
      </c>
      <c r="K616" s="4">
        <f>Table1[[#This Row],[PRICEEACH]]-Table1[[#This Row],[MSRP]]</f>
        <v>16.990000000000009</v>
      </c>
      <c r="L616" t="s">
        <v>365</v>
      </c>
      <c r="M616" t="s">
        <v>190</v>
      </c>
      <c r="N616" t="s">
        <v>191</v>
      </c>
      <c r="O616" t="s">
        <v>192</v>
      </c>
      <c r="P616" t="s">
        <v>193</v>
      </c>
      <c r="Q616">
        <v>69004</v>
      </c>
      <c r="R616" t="s">
        <v>33</v>
      </c>
      <c r="S616" t="s">
        <v>194</v>
      </c>
      <c r="T616" t="s">
        <v>195</v>
      </c>
      <c r="U616" t="s">
        <v>42</v>
      </c>
    </row>
    <row r="617" spans="1:21" x14ac:dyDescent="0.3">
      <c r="A617">
        <v>10194</v>
      </c>
      <c r="B617" s="5">
        <v>26</v>
      </c>
      <c r="C617" s="4">
        <v>89.01</v>
      </c>
      <c r="D617">
        <v>6</v>
      </c>
      <c r="E617" s="9">
        <v>2314.2600000000002</v>
      </c>
      <c r="F617" s="1">
        <v>44829</v>
      </c>
      <c r="G617" s="5">
        <f ca="1">DATEDIF(F617, TODAY(), "D")</f>
        <v>560</v>
      </c>
      <c r="H617" t="s">
        <v>19</v>
      </c>
      <c r="I617" t="s">
        <v>155</v>
      </c>
      <c r="J617" s="4">
        <v>101</v>
      </c>
      <c r="K617" s="4">
        <f>Table1[[#This Row],[PRICEEACH]]-Table1[[#This Row],[MSRP]]</f>
        <v>-11.989999999999995</v>
      </c>
      <c r="L617" t="s">
        <v>626</v>
      </c>
      <c r="M617" t="s">
        <v>190</v>
      </c>
      <c r="N617" t="s">
        <v>191</v>
      </c>
      <c r="O617" t="s">
        <v>192</v>
      </c>
      <c r="P617" t="s">
        <v>193</v>
      </c>
      <c r="Q617">
        <v>69004</v>
      </c>
      <c r="R617" t="s">
        <v>33</v>
      </c>
      <c r="S617" t="s">
        <v>194</v>
      </c>
      <c r="T617" t="s">
        <v>195</v>
      </c>
      <c r="U617" t="s">
        <v>28</v>
      </c>
    </row>
    <row r="618" spans="1:21" x14ac:dyDescent="0.3">
      <c r="A618">
        <v>10193</v>
      </c>
      <c r="B618" s="5">
        <v>26</v>
      </c>
      <c r="C618" s="4">
        <v>29.21</v>
      </c>
      <c r="D618">
        <v>10</v>
      </c>
      <c r="E618" s="9">
        <v>759.46</v>
      </c>
      <c r="F618" s="1">
        <v>44825</v>
      </c>
      <c r="G618" s="5">
        <f ca="1">DATEDIF(F618, TODAY(), "D")</f>
        <v>564</v>
      </c>
      <c r="H618" t="s">
        <v>19</v>
      </c>
      <c r="I618" t="s">
        <v>509</v>
      </c>
      <c r="J618" s="4">
        <v>33</v>
      </c>
      <c r="K618" s="4">
        <f>Table1[[#This Row],[PRICEEACH]]-Table1[[#This Row],[MSRP]]</f>
        <v>-3.7899999999999991</v>
      </c>
      <c r="L618" t="s">
        <v>584</v>
      </c>
      <c r="M618" t="s">
        <v>517</v>
      </c>
      <c r="N618" t="s">
        <v>518</v>
      </c>
      <c r="O618" t="s">
        <v>519</v>
      </c>
      <c r="P618" t="s">
        <v>520</v>
      </c>
      <c r="Q618">
        <v>3150</v>
      </c>
      <c r="R618" t="s">
        <v>76</v>
      </c>
      <c r="S618" t="s">
        <v>521</v>
      </c>
      <c r="T618" t="s">
        <v>522</v>
      </c>
      <c r="U618" t="s">
        <v>28</v>
      </c>
    </row>
    <row r="619" spans="1:21" x14ac:dyDescent="0.3">
      <c r="A619">
        <v>10192</v>
      </c>
      <c r="B619" s="5">
        <v>26</v>
      </c>
      <c r="C619" s="4">
        <v>150.71</v>
      </c>
      <c r="D619">
        <v>12</v>
      </c>
      <c r="E619" s="9">
        <v>3918.46</v>
      </c>
      <c r="F619" s="1">
        <v>44824</v>
      </c>
      <c r="G619" s="5">
        <f ca="1">DATEDIF(F619, TODAY(), "D")</f>
        <v>565</v>
      </c>
      <c r="H619" t="s">
        <v>19</v>
      </c>
      <c r="I619" t="s">
        <v>155</v>
      </c>
      <c r="J619" s="4">
        <v>169</v>
      </c>
      <c r="K619" s="4">
        <f>Table1[[#This Row],[PRICEEACH]]-Table1[[#This Row],[MSRP]]</f>
        <v>-18.289999999999992</v>
      </c>
      <c r="L619" t="s">
        <v>563</v>
      </c>
      <c r="M619" t="s">
        <v>248</v>
      </c>
      <c r="N619">
        <v>6035558647</v>
      </c>
      <c r="O619" t="s">
        <v>249</v>
      </c>
      <c r="P619" t="s">
        <v>250</v>
      </c>
      <c r="Q619">
        <v>62005</v>
      </c>
      <c r="R619" t="s">
        <v>25</v>
      </c>
      <c r="S619" t="s">
        <v>46</v>
      </c>
      <c r="T619" t="s">
        <v>247</v>
      </c>
      <c r="U619" t="s">
        <v>42</v>
      </c>
    </row>
    <row r="620" spans="1:21" x14ac:dyDescent="0.3">
      <c r="A620">
        <v>10107</v>
      </c>
      <c r="B620" s="5">
        <v>26</v>
      </c>
      <c r="C620" s="4">
        <v>148.24</v>
      </c>
      <c r="D620">
        <v>9</v>
      </c>
      <c r="E620" s="9">
        <v>3854.24</v>
      </c>
      <c r="F620" s="1">
        <v>44818</v>
      </c>
      <c r="G620" s="5">
        <f ca="1">DATEDIF(F620, TODAY(), "D")</f>
        <v>571</v>
      </c>
      <c r="H620" t="s">
        <v>19</v>
      </c>
      <c r="I620" t="s">
        <v>155</v>
      </c>
      <c r="J620" s="4">
        <v>136</v>
      </c>
      <c r="K620" s="4">
        <f>Table1[[#This Row],[PRICEEACH]]-Table1[[#This Row],[MSRP]]</f>
        <v>12.240000000000009</v>
      </c>
      <c r="L620" t="s">
        <v>289</v>
      </c>
      <c r="M620" t="s">
        <v>314</v>
      </c>
      <c r="N620" t="s">
        <v>315</v>
      </c>
      <c r="O620" t="s">
        <v>316</v>
      </c>
      <c r="P620" t="s">
        <v>300</v>
      </c>
      <c r="Q620" t="s">
        <v>317</v>
      </c>
      <c r="R620" t="s">
        <v>144</v>
      </c>
      <c r="S620" t="s">
        <v>318</v>
      </c>
      <c r="T620" t="s">
        <v>319</v>
      </c>
      <c r="U620" t="s">
        <v>42</v>
      </c>
    </row>
    <row r="621" spans="1:21" x14ac:dyDescent="0.3">
      <c r="A621">
        <v>10107</v>
      </c>
      <c r="B621" s="5">
        <v>26</v>
      </c>
      <c r="C621" s="4">
        <v>136.28</v>
      </c>
      <c r="D621">
        <v>1</v>
      </c>
      <c r="E621" s="9">
        <v>3543.28</v>
      </c>
      <c r="F621" s="1">
        <v>44810</v>
      </c>
      <c r="G621" s="5">
        <f ca="1">DATEDIF(F621, TODAY(), "D")</f>
        <v>579</v>
      </c>
      <c r="H621" t="s">
        <v>19</v>
      </c>
      <c r="I621" t="s">
        <v>465</v>
      </c>
      <c r="J621" s="4">
        <v>118</v>
      </c>
      <c r="K621" s="4">
        <f>Table1[[#This Row],[PRICEEACH]]-Table1[[#This Row],[MSRP]]</f>
        <v>18.28</v>
      </c>
      <c r="L621" t="s">
        <v>479</v>
      </c>
      <c r="M621" t="s">
        <v>297</v>
      </c>
      <c r="N621" t="s">
        <v>298</v>
      </c>
      <c r="O621" t="s">
        <v>299</v>
      </c>
      <c r="P621" t="s">
        <v>300</v>
      </c>
      <c r="Q621" t="s">
        <v>301</v>
      </c>
      <c r="R621" t="s">
        <v>144</v>
      </c>
      <c r="S621" t="s">
        <v>86</v>
      </c>
      <c r="T621" t="s">
        <v>302</v>
      </c>
      <c r="U621" t="s">
        <v>42</v>
      </c>
    </row>
    <row r="622" spans="1:21" x14ac:dyDescent="0.3">
      <c r="A622">
        <v>10173</v>
      </c>
      <c r="B622" s="5">
        <v>26</v>
      </c>
      <c r="C622" s="4">
        <v>57.51</v>
      </c>
      <c r="D622">
        <v>12</v>
      </c>
      <c r="E622" s="9">
        <v>1495.26</v>
      </c>
      <c r="F622" s="1">
        <v>44809</v>
      </c>
      <c r="G622" s="5">
        <f ca="1">DATEDIF(F622, TODAY(), "D")</f>
        <v>580</v>
      </c>
      <c r="H622" t="s">
        <v>19</v>
      </c>
      <c r="I622" t="s">
        <v>509</v>
      </c>
      <c r="J622" s="4">
        <v>60</v>
      </c>
      <c r="K622" s="4">
        <f>Table1[[#This Row],[PRICEEACH]]-Table1[[#This Row],[MSRP]]</f>
        <v>-2.490000000000002</v>
      </c>
      <c r="L622" t="s">
        <v>547</v>
      </c>
      <c r="M622" t="s">
        <v>511</v>
      </c>
      <c r="N622" t="s">
        <v>512</v>
      </c>
      <c r="O622" t="s">
        <v>513</v>
      </c>
      <c r="P622" t="s">
        <v>514</v>
      </c>
      <c r="Q622">
        <v>24100</v>
      </c>
      <c r="R622" t="s">
        <v>229</v>
      </c>
      <c r="S622" t="s">
        <v>515</v>
      </c>
      <c r="T622" t="s">
        <v>516</v>
      </c>
      <c r="U622" t="s">
        <v>28</v>
      </c>
    </row>
    <row r="623" spans="1:21" x14ac:dyDescent="0.3">
      <c r="A623">
        <v>10169</v>
      </c>
      <c r="B623" s="5">
        <v>26</v>
      </c>
      <c r="C623" s="4">
        <v>39.83</v>
      </c>
      <c r="D623">
        <v>9</v>
      </c>
      <c r="E623" s="9">
        <v>1035.58</v>
      </c>
      <c r="F623" s="1">
        <v>44808</v>
      </c>
      <c r="G623" s="5">
        <f ca="1">DATEDIF(F623, TODAY(), "D")</f>
        <v>581</v>
      </c>
      <c r="H623" t="s">
        <v>19</v>
      </c>
      <c r="I623" t="s">
        <v>20</v>
      </c>
      <c r="J623" s="4">
        <v>40</v>
      </c>
      <c r="K623" s="4">
        <f>Table1[[#This Row],[PRICEEACH]]-Table1[[#This Row],[MSRP]]</f>
        <v>-0.17000000000000171</v>
      </c>
      <c r="L623" t="s">
        <v>610</v>
      </c>
      <c r="M623" t="s">
        <v>255</v>
      </c>
      <c r="N623" t="s">
        <v>256</v>
      </c>
      <c r="O623" t="s">
        <v>257</v>
      </c>
      <c r="P623" t="s">
        <v>258</v>
      </c>
      <c r="Q623">
        <v>2060</v>
      </c>
      <c r="R623" t="s">
        <v>76</v>
      </c>
      <c r="S623" t="s">
        <v>259</v>
      </c>
      <c r="T623" t="s">
        <v>260</v>
      </c>
      <c r="U623" t="s">
        <v>28</v>
      </c>
    </row>
    <row r="624" spans="1:21" x14ac:dyDescent="0.3">
      <c r="A624">
        <v>10166</v>
      </c>
      <c r="B624" s="5">
        <v>26</v>
      </c>
      <c r="C624" s="4">
        <v>73.73</v>
      </c>
      <c r="D624">
        <v>1</v>
      </c>
      <c r="E624" s="9">
        <v>1916.98</v>
      </c>
      <c r="F624" s="1">
        <v>44794</v>
      </c>
      <c r="G624" s="5">
        <f ca="1">DATEDIF(F624, TODAY(), "D")</f>
        <v>595</v>
      </c>
      <c r="H624" t="s">
        <v>19</v>
      </c>
      <c r="I624" t="s">
        <v>509</v>
      </c>
      <c r="J624" s="4">
        <v>87</v>
      </c>
      <c r="K624" s="4">
        <f>Table1[[#This Row],[PRICEEACH]]-Table1[[#This Row],[MSRP]]</f>
        <v>-13.269999999999996</v>
      </c>
      <c r="L624" t="s">
        <v>574</v>
      </c>
      <c r="M624" t="s">
        <v>134</v>
      </c>
      <c r="N624">
        <v>5085552555</v>
      </c>
      <c r="O624" t="s">
        <v>135</v>
      </c>
      <c r="P624" t="s">
        <v>136</v>
      </c>
      <c r="Q624">
        <v>50553</v>
      </c>
      <c r="R624" t="s">
        <v>25</v>
      </c>
      <c r="S624" t="s">
        <v>137</v>
      </c>
      <c r="T624" t="s">
        <v>138</v>
      </c>
      <c r="U624" t="s">
        <v>28</v>
      </c>
    </row>
    <row r="625" spans="1:21" x14ac:dyDescent="0.3">
      <c r="A625">
        <v>10151</v>
      </c>
      <c r="B625" s="5">
        <v>26</v>
      </c>
      <c r="C625" s="4">
        <v>123.85</v>
      </c>
      <c r="D625">
        <v>1</v>
      </c>
      <c r="E625" s="9">
        <v>3220.1</v>
      </c>
      <c r="F625" s="1">
        <v>44763</v>
      </c>
      <c r="G625" s="5">
        <f ca="1">DATEDIF(F625, TODAY(), "D")</f>
        <v>626</v>
      </c>
      <c r="H625" t="s">
        <v>19</v>
      </c>
      <c r="I625" t="s">
        <v>465</v>
      </c>
      <c r="J625" s="4">
        <v>115</v>
      </c>
      <c r="K625" s="4">
        <f>Table1[[#This Row],[PRICEEACH]]-Table1[[#This Row],[MSRP]]</f>
        <v>8.8499999999999943</v>
      </c>
      <c r="L625" t="s">
        <v>617</v>
      </c>
      <c r="M625" t="s">
        <v>354</v>
      </c>
      <c r="N625" t="s">
        <v>355</v>
      </c>
      <c r="O625" t="s">
        <v>356</v>
      </c>
      <c r="P625" t="s">
        <v>357</v>
      </c>
      <c r="Q625">
        <v>90110</v>
      </c>
      <c r="R625" t="s">
        <v>107</v>
      </c>
      <c r="S625" t="s">
        <v>358</v>
      </c>
      <c r="T625" t="s">
        <v>359</v>
      </c>
      <c r="U625" t="s">
        <v>42</v>
      </c>
    </row>
    <row r="626" spans="1:21" x14ac:dyDescent="0.3">
      <c r="A626">
        <v>10150</v>
      </c>
      <c r="B626" s="5">
        <v>26</v>
      </c>
      <c r="C626" s="4">
        <v>107.86</v>
      </c>
      <c r="D626">
        <v>10</v>
      </c>
      <c r="E626" s="9">
        <v>2804.36</v>
      </c>
      <c r="F626" s="1">
        <v>44761</v>
      </c>
      <c r="G626" s="5">
        <f ca="1">DATEDIF(F626, TODAY(), "D")</f>
        <v>628</v>
      </c>
      <c r="H626" t="s">
        <v>19</v>
      </c>
      <c r="I626" t="s">
        <v>509</v>
      </c>
      <c r="J626" s="4">
        <v>104</v>
      </c>
      <c r="K626" s="4">
        <f>Table1[[#This Row],[PRICEEACH]]-Table1[[#This Row],[MSRP]]</f>
        <v>3.8599999999999994</v>
      </c>
      <c r="L626" t="s">
        <v>561</v>
      </c>
      <c r="M626" t="s">
        <v>170</v>
      </c>
      <c r="N626" t="s">
        <v>171</v>
      </c>
      <c r="O626" t="s">
        <v>172</v>
      </c>
      <c r="P626" t="s">
        <v>173</v>
      </c>
      <c r="Q626">
        <v>79903</v>
      </c>
      <c r="R626" t="s">
        <v>173</v>
      </c>
      <c r="S626" t="s">
        <v>174</v>
      </c>
      <c r="T626" t="s">
        <v>175</v>
      </c>
      <c r="U626" t="s">
        <v>28</v>
      </c>
    </row>
    <row r="627" spans="1:21" x14ac:dyDescent="0.3">
      <c r="A627">
        <v>10149</v>
      </c>
      <c r="B627" s="5">
        <v>26</v>
      </c>
      <c r="C627" s="4">
        <v>38.979999999999997</v>
      </c>
      <c r="D627">
        <v>9</v>
      </c>
      <c r="E627" s="9">
        <v>1013.48</v>
      </c>
      <c r="F627" s="1">
        <v>44754</v>
      </c>
      <c r="G627" s="5">
        <f ca="1">DATEDIF(F627, TODAY(), "D")</f>
        <v>635</v>
      </c>
      <c r="H627" t="s">
        <v>19</v>
      </c>
      <c r="I627" t="s">
        <v>509</v>
      </c>
      <c r="J627" s="4">
        <v>41</v>
      </c>
      <c r="K627" s="4">
        <f>Table1[[#This Row],[PRICEEACH]]-Table1[[#This Row],[MSRP]]</f>
        <v>-2.0200000000000031</v>
      </c>
      <c r="L627" t="s">
        <v>603</v>
      </c>
      <c r="M627" t="s">
        <v>486</v>
      </c>
      <c r="N627">
        <v>4155554312</v>
      </c>
      <c r="O627" t="s">
        <v>487</v>
      </c>
      <c r="P627" t="s">
        <v>488</v>
      </c>
      <c r="Q627">
        <v>94217</v>
      </c>
      <c r="R627" t="s">
        <v>25</v>
      </c>
      <c r="S627" t="s">
        <v>489</v>
      </c>
      <c r="T627" t="s">
        <v>363</v>
      </c>
      <c r="U627" t="s">
        <v>28</v>
      </c>
    </row>
    <row r="628" spans="1:21" x14ac:dyDescent="0.3">
      <c r="A628">
        <v>10147</v>
      </c>
      <c r="B628" s="5">
        <v>26</v>
      </c>
      <c r="C628" s="4">
        <v>82.39</v>
      </c>
      <c r="D628">
        <v>3</v>
      </c>
      <c r="E628" s="9">
        <v>2142.14</v>
      </c>
      <c r="F628" s="1">
        <v>44747</v>
      </c>
      <c r="G628" s="5">
        <f ca="1">DATEDIF(F628, TODAY(), "D")</f>
        <v>642</v>
      </c>
      <c r="H628" t="s">
        <v>19</v>
      </c>
      <c r="I628" t="s">
        <v>155</v>
      </c>
      <c r="J628" s="4">
        <v>77</v>
      </c>
      <c r="K628" s="4">
        <f>Table1[[#This Row],[PRICEEACH]]-Table1[[#This Row],[MSRP]]</f>
        <v>5.3900000000000006</v>
      </c>
      <c r="L628" t="s">
        <v>544</v>
      </c>
      <c r="M628" t="s">
        <v>251</v>
      </c>
      <c r="N628">
        <v>6175558555</v>
      </c>
      <c r="O628" t="s">
        <v>252</v>
      </c>
      <c r="P628" t="s">
        <v>253</v>
      </c>
      <c r="Q628">
        <v>58339</v>
      </c>
      <c r="R628" t="s">
        <v>25</v>
      </c>
      <c r="S628" t="s">
        <v>246</v>
      </c>
      <c r="T628" t="s">
        <v>254</v>
      </c>
      <c r="U628" t="s">
        <v>28</v>
      </c>
    </row>
    <row r="629" spans="1:21" x14ac:dyDescent="0.3">
      <c r="A629">
        <v>10143</v>
      </c>
      <c r="B629" s="5">
        <v>26</v>
      </c>
      <c r="C629" s="4">
        <v>100.48</v>
      </c>
      <c r="D629">
        <v>11</v>
      </c>
      <c r="E629" s="9">
        <v>2612.48</v>
      </c>
      <c r="F629" s="1">
        <v>44722</v>
      </c>
      <c r="G629" s="5">
        <f ca="1">DATEDIF(F629, TODAY(), "D")</f>
        <v>667</v>
      </c>
      <c r="H629" t="s">
        <v>19</v>
      </c>
      <c r="I629" t="s">
        <v>557</v>
      </c>
      <c r="J629" s="4">
        <v>90</v>
      </c>
      <c r="K629" s="4">
        <f>Table1[[#This Row],[PRICEEACH]]-Table1[[#This Row],[MSRP]]</f>
        <v>10.480000000000004</v>
      </c>
      <c r="L629" t="s">
        <v>623</v>
      </c>
      <c r="M629" t="s">
        <v>303</v>
      </c>
      <c r="N629">
        <v>5085559555</v>
      </c>
      <c r="O629" t="s">
        <v>304</v>
      </c>
      <c r="P629" t="s">
        <v>136</v>
      </c>
      <c r="Q629">
        <v>50553</v>
      </c>
      <c r="R629" t="s">
        <v>25</v>
      </c>
      <c r="S629" t="s">
        <v>305</v>
      </c>
      <c r="T629" t="s">
        <v>306</v>
      </c>
      <c r="U629" t="s">
        <v>28</v>
      </c>
    </row>
    <row r="630" spans="1:21" x14ac:dyDescent="0.3">
      <c r="A630">
        <v>10143</v>
      </c>
      <c r="B630" s="5">
        <v>26</v>
      </c>
      <c r="C630" s="4">
        <v>82.77</v>
      </c>
      <c r="D630">
        <v>4</v>
      </c>
      <c r="E630" s="9">
        <v>2152.02</v>
      </c>
      <c r="F630" s="1">
        <v>44722</v>
      </c>
      <c r="G630" s="5">
        <f ca="1">DATEDIF(F630, TODAY(), "D")</f>
        <v>667</v>
      </c>
      <c r="H630" t="s">
        <v>19</v>
      </c>
      <c r="I630" t="s">
        <v>525</v>
      </c>
      <c r="J630" s="4">
        <v>99</v>
      </c>
      <c r="K630" s="4">
        <f>Table1[[#This Row],[PRICEEACH]]-Table1[[#This Row],[MSRP]]</f>
        <v>-16.230000000000004</v>
      </c>
      <c r="L630" t="s">
        <v>624</v>
      </c>
      <c r="M630" t="s">
        <v>303</v>
      </c>
      <c r="N630">
        <v>5085559555</v>
      </c>
      <c r="O630" t="s">
        <v>304</v>
      </c>
      <c r="P630" t="s">
        <v>136</v>
      </c>
      <c r="Q630">
        <v>50553</v>
      </c>
      <c r="R630" t="s">
        <v>25</v>
      </c>
      <c r="S630" t="s">
        <v>305</v>
      </c>
      <c r="T630" t="s">
        <v>306</v>
      </c>
      <c r="U630" t="s">
        <v>28</v>
      </c>
    </row>
    <row r="631" spans="1:21" x14ac:dyDescent="0.3">
      <c r="A631">
        <v>10107</v>
      </c>
      <c r="B631" s="5">
        <v>26</v>
      </c>
      <c r="C631" s="4">
        <v>122.62</v>
      </c>
      <c r="D631">
        <v>4</v>
      </c>
      <c r="E631" s="9">
        <v>3188.12</v>
      </c>
      <c r="F631" s="1">
        <v>44705</v>
      </c>
      <c r="G631" s="5">
        <f ca="1">DATEDIF(F631, TODAY(), "D")</f>
        <v>684</v>
      </c>
      <c r="H631" t="s">
        <v>19</v>
      </c>
      <c r="I631" t="s">
        <v>155</v>
      </c>
      <c r="J631" s="4">
        <v>147</v>
      </c>
      <c r="K631" s="4">
        <f>Table1[[#This Row],[PRICEEACH]]-Table1[[#This Row],[MSRP]]</f>
        <v>-24.379999999999995</v>
      </c>
      <c r="L631" t="s">
        <v>365</v>
      </c>
      <c r="M631" t="s">
        <v>48</v>
      </c>
      <c r="N631">
        <v>6505556809</v>
      </c>
      <c r="O631" t="s">
        <v>49</v>
      </c>
      <c r="P631" t="s">
        <v>50</v>
      </c>
      <c r="Q631">
        <v>94217</v>
      </c>
      <c r="R631" t="s">
        <v>25</v>
      </c>
      <c r="S631" t="s">
        <v>51</v>
      </c>
      <c r="T631" t="s">
        <v>52</v>
      </c>
      <c r="U631" t="s">
        <v>42</v>
      </c>
    </row>
    <row r="632" spans="1:21" x14ac:dyDescent="0.3">
      <c r="A632">
        <v>10140</v>
      </c>
      <c r="B632" s="5">
        <v>26</v>
      </c>
      <c r="C632" s="4">
        <v>108.83</v>
      </c>
      <c r="D632">
        <v>3</v>
      </c>
      <c r="E632" s="9">
        <v>2829.58</v>
      </c>
      <c r="F632" s="1">
        <v>44705</v>
      </c>
      <c r="G632" s="5">
        <f ca="1">DATEDIF(F632, TODAY(), "D")</f>
        <v>684</v>
      </c>
      <c r="H632" t="s">
        <v>19</v>
      </c>
      <c r="I632" t="s">
        <v>465</v>
      </c>
      <c r="J632" s="4">
        <v>96</v>
      </c>
      <c r="K632" s="4">
        <f>Table1[[#This Row],[PRICEEACH]]-Table1[[#This Row],[MSRP]]</f>
        <v>12.829999999999998</v>
      </c>
      <c r="L632" t="s">
        <v>608</v>
      </c>
      <c r="M632" t="s">
        <v>48</v>
      </c>
      <c r="N632">
        <v>6505556809</v>
      </c>
      <c r="O632" t="s">
        <v>49</v>
      </c>
      <c r="P632" t="s">
        <v>50</v>
      </c>
      <c r="Q632">
        <v>94217</v>
      </c>
      <c r="R632" t="s">
        <v>25</v>
      </c>
      <c r="S632" t="s">
        <v>51</v>
      </c>
      <c r="T632" t="s">
        <v>52</v>
      </c>
      <c r="U632" t="s">
        <v>28</v>
      </c>
    </row>
    <row r="633" spans="1:21" x14ac:dyDescent="0.3">
      <c r="A633">
        <v>10137</v>
      </c>
      <c r="B633" s="5">
        <v>26</v>
      </c>
      <c r="C633" s="4">
        <v>49.81</v>
      </c>
      <c r="D633">
        <v>1</v>
      </c>
      <c r="E633" s="9">
        <v>1295.06</v>
      </c>
      <c r="F633" s="1">
        <v>44691</v>
      </c>
      <c r="G633" s="5">
        <f ca="1">DATEDIF(F633, TODAY(), "D")</f>
        <v>698</v>
      </c>
      <c r="H633" t="s">
        <v>19</v>
      </c>
      <c r="I633" t="s">
        <v>155</v>
      </c>
      <c r="J633" s="4">
        <v>50</v>
      </c>
      <c r="K633" s="4">
        <f>Table1[[#This Row],[PRICEEACH]]-Table1[[#This Row],[MSRP]]</f>
        <v>-0.18999999999999773</v>
      </c>
      <c r="L633" t="s">
        <v>582</v>
      </c>
      <c r="M633" t="s">
        <v>29</v>
      </c>
      <c r="N633" t="s">
        <v>30</v>
      </c>
      <c r="O633" t="s">
        <v>31</v>
      </c>
      <c r="P633" t="s">
        <v>32</v>
      </c>
      <c r="Q633">
        <v>51100</v>
      </c>
      <c r="R633" t="s">
        <v>33</v>
      </c>
      <c r="S633" t="s">
        <v>34</v>
      </c>
      <c r="T633" t="s">
        <v>35</v>
      </c>
      <c r="U633" t="s">
        <v>28</v>
      </c>
    </row>
    <row r="634" spans="1:21" x14ac:dyDescent="0.3">
      <c r="A634">
        <v>10131</v>
      </c>
      <c r="B634" s="5">
        <v>26</v>
      </c>
      <c r="C634" s="4">
        <v>85.13</v>
      </c>
      <c r="D634">
        <v>2</v>
      </c>
      <c r="E634" s="9">
        <v>2213.38</v>
      </c>
      <c r="F634" s="1">
        <v>44667</v>
      </c>
      <c r="G634" s="5">
        <f ca="1">DATEDIF(F634, TODAY(), "D")</f>
        <v>722</v>
      </c>
      <c r="H634" t="s">
        <v>19</v>
      </c>
      <c r="I634" t="s">
        <v>525</v>
      </c>
      <c r="J634" s="4">
        <v>74</v>
      </c>
      <c r="K634" s="4">
        <f>Table1[[#This Row],[PRICEEACH]]-Table1[[#This Row],[MSRP]]</f>
        <v>11.129999999999995</v>
      </c>
      <c r="L634" t="s">
        <v>631</v>
      </c>
      <c r="M634" t="s">
        <v>527</v>
      </c>
      <c r="N634">
        <v>2035554407</v>
      </c>
      <c r="O634" t="s">
        <v>528</v>
      </c>
      <c r="P634" t="s">
        <v>476</v>
      </c>
      <c r="Q634">
        <v>97561</v>
      </c>
      <c r="R634" t="s">
        <v>25</v>
      </c>
      <c r="S634" t="s">
        <v>529</v>
      </c>
      <c r="T634" t="s">
        <v>530</v>
      </c>
      <c r="U634" t="s">
        <v>28</v>
      </c>
    </row>
    <row r="635" spans="1:21" x14ac:dyDescent="0.3">
      <c r="A635">
        <v>10126</v>
      </c>
      <c r="B635" s="5">
        <v>26</v>
      </c>
      <c r="C635" s="4">
        <v>62.7</v>
      </c>
      <c r="D635">
        <v>7</v>
      </c>
      <c r="E635" s="9">
        <v>1630.2</v>
      </c>
      <c r="F635" s="1">
        <v>44648</v>
      </c>
      <c r="G635" s="5">
        <f ca="1">DATEDIF(F635, TODAY(), "D")</f>
        <v>741</v>
      </c>
      <c r="H635" t="s">
        <v>19</v>
      </c>
      <c r="I635" t="s">
        <v>465</v>
      </c>
      <c r="J635" s="4">
        <v>64</v>
      </c>
      <c r="K635" s="4">
        <f>Table1[[#This Row],[PRICEEACH]]-Table1[[#This Row],[MSRP]]</f>
        <v>-1.2999999999999972</v>
      </c>
      <c r="L635" t="s">
        <v>613</v>
      </c>
      <c r="M635" t="s">
        <v>165</v>
      </c>
      <c r="N635" t="s">
        <v>166</v>
      </c>
      <c r="O635" t="s">
        <v>167</v>
      </c>
      <c r="P635" t="s">
        <v>151</v>
      </c>
      <c r="Q635">
        <v>28023</v>
      </c>
      <c r="R635" t="s">
        <v>152</v>
      </c>
      <c r="S635" t="s">
        <v>168</v>
      </c>
      <c r="T635" t="s">
        <v>169</v>
      </c>
      <c r="U635" t="s">
        <v>28</v>
      </c>
    </row>
    <row r="636" spans="1:21" x14ac:dyDescent="0.3">
      <c r="A636">
        <v>10123</v>
      </c>
      <c r="B636" s="5">
        <v>26</v>
      </c>
      <c r="C636" s="4">
        <v>118.22</v>
      </c>
      <c r="D636">
        <v>2</v>
      </c>
      <c r="E636" s="9">
        <v>3073.72</v>
      </c>
      <c r="F636" s="1">
        <v>44640</v>
      </c>
      <c r="G636" s="5">
        <f ca="1">DATEDIF(F636, TODAY(), "D")</f>
        <v>749</v>
      </c>
      <c r="H636" t="s">
        <v>19</v>
      </c>
      <c r="I636" t="s">
        <v>155</v>
      </c>
      <c r="J636" s="4">
        <v>124</v>
      </c>
      <c r="K636" s="4">
        <f>Table1[[#This Row],[PRICEEACH]]-Table1[[#This Row],[MSRP]]</f>
        <v>-5.7800000000000011</v>
      </c>
      <c r="L636" t="s">
        <v>524</v>
      </c>
      <c r="M636" t="s">
        <v>280</v>
      </c>
      <c r="N636" t="s">
        <v>281</v>
      </c>
      <c r="O636" t="s">
        <v>282</v>
      </c>
      <c r="P636" t="s">
        <v>95</v>
      </c>
      <c r="Q636">
        <v>44000</v>
      </c>
      <c r="R636" t="s">
        <v>33</v>
      </c>
      <c r="S636" t="s">
        <v>283</v>
      </c>
      <c r="T636" t="s">
        <v>284</v>
      </c>
      <c r="U636" t="s">
        <v>42</v>
      </c>
    </row>
    <row r="637" spans="1:21" x14ac:dyDescent="0.3">
      <c r="A637">
        <v>10119</v>
      </c>
      <c r="B637" s="5">
        <v>26</v>
      </c>
      <c r="C637" s="4">
        <v>59.22</v>
      </c>
      <c r="D637">
        <v>1</v>
      </c>
      <c r="E637" s="9">
        <v>1539.72</v>
      </c>
      <c r="F637" s="1">
        <v>44620</v>
      </c>
      <c r="G637" s="5">
        <f ca="1">DATEDIF(F637, TODAY(), "D")</f>
        <v>769</v>
      </c>
      <c r="H637" t="s">
        <v>19</v>
      </c>
      <c r="I637" t="s">
        <v>525</v>
      </c>
      <c r="J637" s="4">
        <v>74</v>
      </c>
      <c r="K637" s="4">
        <f>Table1[[#This Row],[PRICEEACH]]-Table1[[#This Row],[MSRP]]</f>
        <v>-14.780000000000001</v>
      </c>
      <c r="L637" t="s">
        <v>631</v>
      </c>
      <c r="M637" t="s">
        <v>120</v>
      </c>
      <c r="N637" t="s">
        <v>121</v>
      </c>
      <c r="O637" t="s">
        <v>122</v>
      </c>
      <c r="P637" t="s">
        <v>123</v>
      </c>
      <c r="Q637">
        <v>5020</v>
      </c>
      <c r="R637" t="s">
        <v>124</v>
      </c>
      <c r="S637" t="s">
        <v>125</v>
      </c>
      <c r="T637" t="s">
        <v>126</v>
      </c>
      <c r="U637" t="s">
        <v>28</v>
      </c>
    </row>
    <row r="638" spans="1:21" x14ac:dyDescent="0.3">
      <c r="A638">
        <v>10117</v>
      </c>
      <c r="B638" s="5">
        <v>26</v>
      </c>
      <c r="C638" s="4">
        <v>136.59</v>
      </c>
      <c r="D638">
        <v>5</v>
      </c>
      <c r="E638" s="9">
        <v>3551.34</v>
      </c>
      <c r="F638" s="1">
        <v>44608</v>
      </c>
      <c r="G638" s="5">
        <f ca="1">DATEDIF(F638, TODAY(), "D")</f>
        <v>781</v>
      </c>
      <c r="H638" t="s">
        <v>19</v>
      </c>
      <c r="I638" t="s">
        <v>509</v>
      </c>
      <c r="J638" s="4">
        <v>136</v>
      </c>
      <c r="K638" s="4">
        <f>Table1[[#This Row],[PRICEEACH]]-Table1[[#This Row],[MSRP]]</f>
        <v>0.59000000000000341</v>
      </c>
      <c r="L638" t="s">
        <v>562</v>
      </c>
      <c r="M638" t="s">
        <v>170</v>
      </c>
      <c r="N638" t="s">
        <v>171</v>
      </c>
      <c r="O638" t="s">
        <v>172</v>
      </c>
      <c r="P638" t="s">
        <v>173</v>
      </c>
      <c r="Q638">
        <v>79903</v>
      </c>
      <c r="R638" t="s">
        <v>173</v>
      </c>
      <c r="S638" t="s">
        <v>174</v>
      </c>
      <c r="T638" t="s">
        <v>175</v>
      </c>
      <c r="U638" t="s">
        <v>42</v>
      </c>
    </row>
    <row r="639" spans="1:21" x14ac:dyDescent="0.3">
      <c r="A639">
        <v>10109</v>
      </c>
      <c r="B639" s="5">
        <v>26</v>
      </c>
      <c r="C639" s="4">
        <v>168.43</v>
      </c>
      <c r="D639">
        <v>4</v>
      </c>
      <c r="E639" s="9">
        <v>4379.18</v>
      </c>
      <c r="F639" s="1">
        <v>44571</v>
      </c>
      <c r="G639" s="5">
        <f ca="1">DATEDIF(F639, TODAY(), "D")</f>
        <v>818</v>
      </c>
      <c r="H639" t="s">
        <v>19</v>
      </c>
      <c r="I639" t="s">
        <v>155</v>
      </c>
      <c r="J639" s="4">
        <v>141</v>
      </c>
      <c r="K639" s="4">
        <f>Table1[[#This Row],[PRICEEACH]]-Table1[[#This Row],[MSRP]]</f>
        <v>27.430000000000007</v>
      </c>
      <c r="L639" t="s">
        <v>498</v>
      </c>
      <c r="M639" t="s">
        <v>277</v>
      </c>
      <c r="N639">
        <v>2155559857</v>
      </c>
      <c r="O639" t="s">
        <v>278</v>
      </c>
      <c r="P639" t="s">
        <v>187</v>
      </c>
      <c r="Q639">
        <v>71270</v>
      </c>
      <c r="R639" t="s">
        <v>25</v>
      </c>
      <c r="S639" t="s">
        <v>101</v>
      </c>
      <c r="T639" t="s">
        <v>279</v>
      </c>
      <c r="U639" t="s">
        <v>42</v>
      </c>
    </row>
    <row r="640" spans="1:21" x14ac:dyDescent="0.3">
      <c r="A640">
        <v>10109</v>
      </c>
      <c r="B640" s="5">
        <v>26</v>
      </c>
      <c r="C640" s="4">
        <v>121.44</v>
      </c>
      <c r="D640">
        <v>1</v>
      </c>
      <c r="E640" s="9">
        <v>3157.44</v>
      </c>
      <c r="F640" s="1">
        <v>44571</v>
      </c>
      <c r="G640" s="5">
        <f ca="1">DATEDIF(F640, TODAY(), "D")</f>
        <v>818</v>
      </c>
      <c r="H640" t="s">
        <v>19</v>
      </c>
      <c r="I640" t="s">
        <v>155</v>
      </c>
      <c r="J640" s="4">
        <v>132</v>
      </c>
      <c r="K640" s="4">
        <f>Table1[[#This Row],[PRICEEACH]]-Table1[[#This Row],[MSRP]]</f>
        <v>-10.560000000000002</v>
      </c>
      <c r="L640" t="s">
        <v>554</v>
      </c>
      <c r="M640" t="s">
        <v>277</v>
      </c>
      <c r="N640">
        <v>2155559857</v>
      </c>
      <c r="O640" t="s">
        <v>278</v>
      </c>
      <c r="P640" t="s">
        <v>187</v>
      </c>
      <c r="Q640">
        <v>71270</v>
      </c>
      <c r="R640" t="s">
        <v>25</v>
      </c>
      <c r="S640" t="s">
        <v>101</v>
      </c>
      <c r="T640" t="s">
        <v>279</v>
      </c>
      <c r="U640" t="s">
        <v>42</v>
      </c>
    </row>
    <row r="641" spans="1:21" x14ac:dyDescent="0.3">
      <c r="A641">
        <v>10108</v>
      </c>
      <c r="B641" s="5">
        <v>26</v>
      </c>
      <c r="C641" s="4">
        <v>68.349999999999994</v>
      </c>
      <c r="D641">
        <v>9</v>
      </c>
      <c r="E641" s="9">
        <v>1777.1</v>
      </c>
      <c r="F641" s="1">
        <v>44564</v>
      </c>
      <c r="G641" s="5">
        <f ca="1">DATEDIF(F641, TODAY(), "D")</f>
        <v>825</v>
      </c>
      <c r="H641" t="s">
        <v>19</v>
      </c>
      <c r="I641" t="s">
        <v>155</v>
      </c>
      <c r="J641" s="4">
        <v>80</v>
      </c>
      <c r="K641" s="4">
        <f>Table1[[#This Row],[PRICEEACH]]-Table1[[#This Row],[MSRP]]</f>
        <v>-11.650000000000006</v>
      </c>
      <c r="L641" t="s">
        <v>566</v>
      </c>
      <c r="M641" t="s">
        <v>387</v>
      </c>
      <c r="N641" t="s">
        <v>388</v>
      </c>
      <c r="O641" t="s">
        <v>389</v>
      </c>
      <c r="P641" t="s">
        <v>390</v>
      </c>
      <c r="Q641" t="s">
        <v>391</v>
      </c>
      <c r="R641" t="s">
        <v>392</v>
      </c>
      <c r="S641" t="s">
        <v>393</v>
      </c>
      <c r="T641" t="s">
        <v>394</v>
      </c>
      <c r="U641" t="s">
        <v>28</v>
      </c>
    </row>
    <row r="642" spans="1:21" x14ac:dyDescent="0.3">
      <c r="A642">
        <v>10106</v>
      </c>
      <c r="B642" s="5">
        <v>26</v>
      </c>
      <c r="C642" s="4">
        <v>63.76</v>
      </c>
      <c r="D642">
        <v>3</v>
      </c>
      <c r="E642" s="9">
        <v>1657.76</v>
      </c>
      <c r="F642" s="1">
        <v>44547</v>
      </c>
      <c r="G642" s="5">
        <f ca="1">DATEDIF(F642, TODAY(), "D")</f>
        <v>842</v>
      </c>
      <c r="H642" t="s">
        <v>19</v>
      </c>
      <c r="I642" t="s">
        <v>525</v>
      </c>
      <c r="J642" s="4">
        <v>72</v>
      </c>
      <c r="K642" s="4">
        <f>Table1[[#This Row],[PRICEEACH]]-Table1[[#This Row],[MSRP]]</f>
        <v>-8.240000000000002</v>
      </c>
      <c r="L642" t="s">
        <v>606</v>
      </c>
      <c r="M642" t="s">
        <v>511</v>
      </c>
      <c r="N642" t="s">
        <v>512</v>
      </c>
      <c r="O642" t="s">
        <v>513</v>
      </c>
      <c r="P642" t="s">
        <v>514</v>
      </c>
      <c r="Q642">
        <v>24100</v>
      </c>
      <c r="R642" t="s">
        <v>229</v>
      </c>
      <c r="S642" t="s">
        <v>515</v>
      </c>
      <c r="T642" t="s">
        <v>516</v>
      </c>
      <c r="U642" t="s">
        <v>28</v>
      </c>
    </row>
    <row r="643" spans="1:21" x14ac:dyDescent="0.3">
      <c r="A643">
        <v>10104</v>
      </c>
      <c r="B643" s="5">
        <v>26</v>
      </c>
      <c r="C643" s="4">
        <v>112.37</v>
      </c>
      <c r="D643">
        <v>5</v>
      </c>
      <c r="E643" s="9">
        <v>2921.62</v>
      </c>
      <c r="F643" s="1">
        <v>44531</v>
      </c>
      <c r="G643" s="5">
        <f ca="1">DATEDIF(F643, TODAY(), "D")</f>
        <v>858</v>
      </c>
      <c r="H643" t="s">
        <v>19</v>
      </c>
      <c r="I643" t="s">
        <v>155</v>
      </c>
      <c r="J643" s="4">
        <v>118</v>
      </c>
      <c r="K643" s="4">
        <f>Table1[[#This Row],[PRICEEACH]]-Table1[[#This Row],[MSRP]]</f>
        <v>-5.6299999999999955</v>
      </c>
      <c r="L643" t="s">
        <v>604</v>
      </c>
      <c r="M643" t="s">
        <v>148</v>
      </c>
      <c r="N643" t="s">
        <v>149</v>
      </c>
      <c r="O643" t="s">
        <v>150</v>
      </c>
      <c r="P643" t="s">
        <v>151</v>
      </c>
      <c r="Q643">
        <v>28034</v>
      </c>
      <c r="R643" t="s">
        <v>152</v>
      </c>
      <c r="S643" t="s">
        <v>153</v>
      </c>
      <c r="T643" t="s">
        <v>154</v>
      </c>
      <c r="U643" t="s">
        <v>28</v>
      </c>
    </row>
    <row r="644" spans="1:21" x14ac:dyDescent="0.3">
      <c r="A644">
        <v>10107</v>
      </c>
      <c r="B644" s="5">
        <v>26</v>
      </c>
      <c r="C644" s="4">
        <v>207.87</v>
      </c>
      <c r="D644">
        <v>11</v>
      </c>
      <c r="E644" s="9">
        <v>5404.62</v>
      </c>
      <c r="F644" s="1">
        <v>44529</v>
      </c>
      <c r="G644" s="5">
        <f ca="1">DATEDIF(F644, TODAY(), "D")</f>
        <v>860</v>
      </c>
      <c r="H644" t="s">
        <v>19</v>
      </c>
      <c r="I644" t="s">
        <v>155</v>
      </c>
      <c r="J644" s="4">
        <v>214</v>
      </c>
      <c r="K644" s="4">
        <f>Table1[[#This Row],[PRICEEACH]]-Table1[[#This Row],[MSRP]]</f>
        <v>-6.1299999999999955</v>
      </c>
      <c r="L644" t="s">
        <v>156</v>
      </c>
      <c r="M644" t="s">
        <v>110</v>
      </c>
      <c r="N644" t="s">
        <v>111</v>
      </c>
      <c r="O644" t="s">
        <v>112</v>
      </c>
      <c r="P644" t="s">
        <v>113</v>
      </c>
      <c r="Q644">
        <v>4110</v>
      </c>
      <c r="R644" t="s">
        <v>64</v>
      </c>
      <c r="S644" t="s">
        <v>114</v>
      </c>
      <c r="T644" t="s">
        <v>115</v>
      </c>
      <c r="U644" t="s">
        <v>42</v>
      </c>
    </row>
    <row r="645" spans="1:21" x14ac:dyDescent="0.3">
      <c r="A645">
        <v>10101</v>
      </c>
      <c r="B645" s="5">
        <v>26</v>
      </c>
      <c r="C645" s="4">
        <v>145.13</v>
      </c>
      <c r="D645">
        <v>1</v>
      </c>
      <c r="E645" s="9">
        <v>3773.38</v>
      </c>
      <c r="F645" s="1">
        <v>44509</v>
      </c>
      <c r="G645" s="5">
        <f ca="1">DATEDIF(F645, TODAY(), "D")</f>
        <v>880</v>
      </c>
      <c r="H645" t="s">
        <v>19</v>
      </c>
      <c r="I645" t="s">
        <v>509</v>
      </c>
      <c r="J645" s="4">
        <v>168</v>
      </c>
      <c r="K645" s="4">
        <f>Table1[[#This Row],[PRICEEACH]]-Table1[[#This Row],[MSRP]]</f>
        <v>-22.870000000000005</v>
      </c>
      <c r="L645" t="s">
        <v>553</v>
      </c>
      <c r="M645" t="s">
        <v>424</v>
      </c>
      <c r="N645" t="s">
        <v>425</v>
      </c>
      <c r="O645" t="s">
        <v>426</v>
      </c>
      <c r="P645" t="s">
        <v>427</v>
      </c>
      <c r="Q645">
        <v>60528</v>
      </c>
      <c r="R645" t="s">
        <v>405</v>
      </c>
      <c r="S645" t="s">
        <v>428</v>
      </c>
      <c r="T645" t="s">
        <v>377</v>
      </c>
      <c r="U645" t="s">
        <v>42</v>
      </c>
    </row>
    <row r="646" spans="1:21" hidden="1" x14ac:dyDescent="0.3">
      <c r="A646">
        <v>10414</v>
      </c>
      <c r="B646" s="5">
        <v>27</v>
      </c>
      <c r="C646" s="4">
        <v>90.37</v>
      </c>
      <c r="D646">
        <v>8</v>
      </c>
      <c r="E646" s="9">
        <v>2439.9899999999998</v>
      </c>
      <c r="F646" s="8">
        <v>45357</v>
      </c>
      <c r="G646" s="5">
        <f ca="1">DATEDIF(F646, TODAY(), "D")</f>
        <v>32</v>
      </c>
      <c r="H646" t="s">
        <v>364</v>
      </c>
      <c r="I646" t="s">
        <v>557</v>
      </c>
      <c r="J646" s="4">
        <v>99</v>
      </c>
      <c r="K646" s="4">
        <f>Table1[[#This Row],[PRICEEACH]]-Table1[[#This Row],[MSRP]]</f>
        <v>-8.6299999999999955</v>
      </c>
      <c r="L646" t="s">
        <v>630</v>
      </c>
      <c r="M646" t="s">
        <v>343</v>
      </c>
      <c r="N646">
        <v>6175559555</v>
      </c>
      <c r="O646" t="s">
        <v>344</v>
      </c>
      <c r="P646" t="s">
        <v>345</v>
      </c>
      <c r="Q646">
        <v>51003</v>
      </c>
      <c r="R646" t="s">
        <v>25</v>
      </c>
      <c r="S646" t="s">
        <v>346</v>
      </c>
      <c r="T646" t="s">
        <v>52</v>
      </c>
      <c r="U646" t="s">
        <v>28</v>
      </c>
    </row>
    <row r="647" spans="1:21" x14ac:dyDescent="0.3">
      <c r="A647">
        <v>10107</v>
      </c>
      <c r="B647" s="5">
        <v>27</v>
      </c>
      <c r="C647" s="4">
        <v>163.99</v>
      </c>
      <c r="D647">
        <v>2</v>
      </c>
      <c r="E647" s="9">
        <v>4427.7299999999996</v>
      </c>
      <c r="F647" s="8">
        <v>45352</v>
      </c>
      <c r="G647" s="5">
        <f ca="1">DATEDIF(F647, TODAY(), "D")</f>
        <v>37</v>
      </c>
      <c r="H647" t="s">
        <v>19</v>
      </c>
      <c r="I647" t="s">
        <v>155</v>
      </c>
      <c r="J647" s="4">
        <v>147</v>
      </c>
      <c r="K647" s="4">
        <f>Table1[[#This Row],[PRICEEACH]]-Table1[[#This Row],[MSRP]]</f>
        <v>16.990000000000009</v>
      </c>
      <c r="L647" t="s">
        <v>365</v>
      </c>
      <c r="M647" t="s">
        <v>261</v>
      </c>
      <c r="N647" t="s">
        <v>262</v>
      </c>
      <c r="O647" t="s">
        <v>263</v>
      </c>
      <c r="P647" t="s">
        <v>264</v>
      </c>
      <c r="Q647" t="s">
        <v>265</v>
      </c>
      <c r="R647" t="s">
        <v>201</v>
      </c>
      <c r="S647" t="s">
        <v>266</v>
      </c>
      <c r="T647" t="s">
        <v>267</v>
      </c>
      <c r="U647" t="s">
        <v>42</v>
      </c>
    </row>
    <row r="648" spans="1:21" x14ac:dyDescent="0.3">
      <c r="A648">
        <v>10107</v>
      </c>
      <c r="B648" s="5">
        <v>27</v>
      </c>
      <c r="C648" s="4">
        <v>119</v>
      </c>
      <c r="D648">
        <v>8</v>
      </c>
      <c r="E648" s="9">
        <v>3213</v>
      </c>
      <c r="F648" s="8">
        <v>45352</v>
      </c>
      <c r="G648" s="5">
        <f ca="1">DATEDIF(F648, TODAY(), "D")</f>
        <v>37</v>
      </c>
      <c r="H648" t="s">
        <v>19</v>
      </c>
      <c r="I648" t="s">
        <v>465</v>
      </c>
      <c r="J648" s="4">
        <v>116</v>
      </c>
      <c r="K648" s="4">
        <f>Table1[[#This Row],[PRICEEACH]]-Table1[[#This Row],[MSRP]]</f>
        <v>3</v>
      </c>
      <c r="L648" t="s">
        <v>497</v>
      </c>
      <c r="M648" t="s">
        <v>261</v>
      </c>
      <c r="N648" t="s">
        <v>262</v>
      </c>
      <c r="O648" t="s">
        <v>263</v>
      </c>
      <c r="P648" t="s">
        <v>264</v>
      </c>
      <c r="Q648" t="s">
        <v>265</v>
      </c>
      <c r="R648" t="s">
        <v>201</v>
      </c>
      <c r="S648" t="s">
        <v>266</v>
      </c>
      <c r="T648" t="s">
        <v>267</v>
      </c>
      <c r="U648" t="s">
        <v>42</v>
      </c>
    </row>
    <row r="649" spans="1:21" x14ac:dyDescent="0.3">
      <c r="A649">
        <v>10411</v>
      </c>
      <c r="B649" s="5">
        <v>27</v>
      </c>
      <c r="C649" s="4">
        <v>69.16</v>
      </c>
      <c r="D649">
        <v>5</v>
      </c>
      <c r="E649" s="9">
        <v>1867.32</v>
      </c>
      <c r="F649" s="8">
        <v>45352</v>
      </c>
      <c r="G649" s="5">
        <f ca="1">DATEDIF(F649, TODAY(), "D")</f>
        <v>37</v>
      </c>
      <c r="H649" t="s">
        <v>19</v>
      </c>
      <c r="I649" t="s">
        <v>465</v>
      </c>
      <c r="J649" s="4">
        <v>64</v>
      </c>
      <c r="K649" s="4">
        <f>Table1[[#This Row],[PRICEEACH]]-Table1[[#This Row],[MSRP]]</f>
        <v>5.1599999999999966</v>
      </c>
      <c r="L649" t="s">
        <v>613</v>
      </c>
      <c r="M649" t="s">
        <v>261</v>
      </c>
      <c r="N649" t="s">
        <v>262</v>
      </c>
      <c r="O649" t="s">
        <v>263</v>
      </c>
      <c r="P649" t="s">
        <v>264</v>
      </c>
      <c r="Q649" t="s">
        <v>265</v>
      </c>
      <c r="R649" t="s">
        <v>201</v>
      </c>
      <c r="S649" t="s">
        <v>266</v>
      </c>
      <c r="T649" t="s">
        <v>267</v>
      </c>
      <c r="U649" t="s">
        <v>28</v>
      </c>
    </row>
    <row r="650" spans="1:21" x14ac:dyDescent="0.3">
      <c r="A650">
        <v>10403</v>
      </c>
      <c r="B650" s="5">
        <v>27</v>
      </c>
      <c r="C650" s="4">
        <v>79.650000000000006</v>
      </c>
      <c r="D650">
        <v>4</v>
      </c>
      <c r="E650" s="9">
        <v>2150.5500000000002</v>
      </c>
      <c r="F650" s="8">
        <v>45330</v>
      </c>
      <c r="G650" s="5">
        <f ca="1">DATEDIF(F650, TODAY(), "D")</f>
        <v>59</v>
      </c>
      <c r="H650" t="s">
        <v>19</v>
      </c>
      <c r="I650" t="s">
        <v>20</v>
      </c>
      <c r="J650" s="4">
        <v>69</v>
      </c>
      <c r="K650" s="4">
        <f>Table1[[#This Row],[PRICEEACH]]-Table1[[#This Row],[MSRP]]</f>
        <v>10.650000000000006</v>
      </c>
      <c r="L650" t="s">
        <v>589</v>
      </c>
      <c r="M650" t="s">
        <v>139</v>
      </c>
      <c r="N650" t="s">
        <v>140</v>
      </c>
      <c r="O650" t="s">
        <v>141</v>
      </c>
      <c r="P650" t="s">
        <v>142</v>
      </c>
      <c r="Q650" t="s">
        <v>143</v>
      </c>
      <c r="R650" t="s">
        <v>144</v>
      </c>
      <c r="S650" t="s">
        <v>145</v>
      </c>
      <c r="T650" t="s">
        <v>146</v>
      </c>
      <c r="U650" t="s">
        <v>28</v>
      </c>
    </row>
    <row r="651" spans="1:21" x14ac:dyDescent="0.3">
      <c r="A651">
        <v>10396</v>
      </c>
      <c r="B651" s="5">
        <v>27</v>
      </c>
      <c r="C651" s="4">
        <v>83.2</v>
      </c>
      <c r="D651">
        <v>7</v>
      </c>
      <c r="E651" s="9">
        <v>2246.4</v>
      </c>
      <c r="F651" s="8">
        <v>45314</v>
      </c>
      <c r="G651" s="5">
        <f ca="1">DATEDIF(F651, TODAY(), "D")</f>
        <v>75</v>
      </c>
      <c r="H651" t="s">
        <v>19</v>
      </c>
      <c r="I651" t="s">
        <v>509</v>
      </c>
      <c r="J651" s="4">
        <v>88</v>
      </c>
      <c r="K651" s="4">
        <f>Table1[[#This Row],[PRICEEACH]]-Table1[[#This Row],[MSRP]]</f>
        <v>-4.7999999999999972</v>
      </c>
      <c r="L651" t="s">
        <v>595</v>
      </c>
      <c r="M651" t="s">
        <v>243</v>
      </c>
      <c r="N651">
        <v>4155551450</v>
      </c>
      <c r="O651" t="s">
        <v>244</v>
      </c>
      <c r="P651" t="s">
        <v>245</v>
      </c>
      <c r="Q651">
        <v>97562</v>
      </c>
      <c r="R651" t="s">
        <v>25</v>
      </c>
      <c r="S651" t="s">
        <v>246</v>
      </c>
      <c r="T651" t="s">
        <v>247</v>
      </c>
      <c r="U651" t="s">
        <v>28</v>
      </c>
    </row>
    <row r="652" spans="1:21" x14ac:dyDescent="0.3">
      <c r="A652">
        <v>10388</v>
      </c>
      <c r="B652" s="5">
        <v>27</v>
      </c>
      <c r="C652" s="4">
        <v>118.94</v>
      </c>
      <c r="D652">
        <v>1</v>
      </c>
      <c r="E652" s="9">
        <v>3211.38</v>
      </c>
      <c r="F652" s="8">
        <v>45294</v>
      </c>
      <c r="G652" s="5">
        <f ca="1">DATEDIF(F652, TODAY(), "D")</f>
        <v>95</v>
      </c>
      <c r="H652" t="s">
        <v>19</v>
      </c>
      <c r="I652" t="s">
        <v>509</v>
      </c>
      <c r="J652" s="4">
        <v>43</v>
      </c>
      <c r="K652" s="4">
        <f>Table1[[#This Row],[PRICEEACH]]-Table1[[#This Row],[MSRP]]</f>
        <v>75.94</v>
      </c>
      <c r="L652" t="s">
        <v>616</v>
      </c>
      <c r="M652" t="s">
        <v>134</v>
      </c>
      <c r="N652">
        <v>5085552555</v>
      </c>
      <c r="O652" t="s">
        <v>135</v>
      </c>
      <c r="P652" t="s">
        <v>136</v>
      </c>
      <c r="Q652">
        <v>50553</v>
      </c>
      <c r="R652" t="s">
        <v>25</v>
      </c>
      <c r="S652" t="s">
        <v>137</v>
      </c>
      <c r="T652" t="s">
        <v>138</v>
      </c>
      <c r="U652" t="s">
        <v>42</v>
      </c>
    </row>
    <row r="653" spans="1:21" x14ac:dyDescent="0.3">
      <c r="A653">
        <v>10383</v>
      </c>
      <c r="B653" s="5">
        <v>27</v>
      </c>
      <c r="C653" s="4">
        <v>142.37</v>
      </c>
      <c r="D653">
        <v>11</v>
      </c>
      <c r="E653" s="9">
        <v>3843.99</v>
      </c>
      <c r="F653" s="8">
        <v>45282</v>
      </c>
      <c r="G653" s="5">
        <f ca="1">DATEDIF(F653, TODAY(), "D")</f>
        <v>107</v>
      </c>
      <c r="H653" t="s">
        <v>19</v>
      </c>
      <c r="I653" t="s">
        <v>465</v>
      </c>
      <c r="J653" s="4">
        <v>122</v>
      </c>
      <c r="K653" s="4">
        <f>Table1[[#This Row],[PRICEEACH]]-Table1[[#This Row],[MSRP]]</f>
        <v>20.370000000000005</v>
      </c>
      <c r="L653" t="s">
        <v>548</v>
      </c>
      <c r="M653" t="s">
        <v>148</v>
      </c>
      <c r="N653" t="s">
        <v>149</v>
      </c>
      <c r="O653" t="s">
        <v>150</v>
      </c>
      <c r="P653" t="s">
        <v>151</v>
      </c>
      <c r="Q653">
        <v>28034</v>
      </c>
      <c r="R653" t="s">
        <v>152</v>
      </c>
      <c r="S653" t="s">
        <v>153</v>
      </c>
      <c r="T653" t="s">
        <v>154</v>
      </c>
      <c r="U653" t="s">
        <v>42</v>
      </c>
    </row>
    <row r="654" spans="1:21" x14ac:dyDescent="0.3">
      <c r="A654">
        <v>10380</v>
      </c>
      <c r="B654" s="5">
        <v>27</v>
      </c>
      <c r="C654" s="4">
        <v>93.16</v>
      </c>
      <c r="D654">
        <v>13</v>
      </c>
      <c r="E654" s="9">
        <v>2515.3200000000002</v>
      </c>
      <c r="F654" s="8">
        <v>45276</v>
      </c>
      <c r="G654" s="5">
        <f ca="1">DATEDIF(F654, TODAY(), "D")</f>
        <v>113</v>
      </c>
      <c r="H654" t="s">
        <v>19</v>
      </c>
      <c r="I654" t="s">
        <v>509</v>
      </c>
      <c r="J654" s="4">
        <v>102</v>
      </c>
      <c r="K654" s="4">
        <f>Table1[[#This Row],[PRICEEACH]]-Table1[[#This Row],[MSRP]]</f>
        <v>-8.8400000000000034</v>
      </c>
      <c r="L654" t="s">
        <v>510</v>
      </c>
      <c r="M654" t="s">
        <v>148</v>
      </c>
      <c r="N654" t="s">
        <v>149</v>
      </c>
      <c r="O654" t="s">
        <v>150</v>
      </c>
      <c r="P654" t="s">
        <v>151</v>
      </c>
      <c r="Q654">
        <v>28034</v>
      </c>
      <c r="R654" t="s">
        <v>152</v>
      </c>
      <c r="S654" t="s">
        <v>153</v>
      </c>
      <c r="T654" t="s">
        <v>154</v>
      </c>
      <c r="U654" t="s">
        <v>28</v>
      </c>
    </row>
    <row r="655" spans="1:21" x14ac:dyDescent="0.3">
      <c r="A655">
        <v>10380</v>
      </c>
      <c r="B655" s="5">
        <v>27</v>
      </c>
      <c r="C655" s="4">
        <v>68.349999999999994</v>
      </c>
      <c r="D655">
        <v>5</v>
      </c>
      <c r="E655" s="9">
        <v>1845.45</v>
      </c>
      <c r="F655" s="8">
        <v>45276</v>
      </c>
      <c r="G655" s="5">
        <f ca="1">DATEDIF(F655, TODAY(), "D")</f>
        <v>113</v>
      </c>
      <c r="H655" t="s">
        <v>19</v>
      </c>
      <c r="I655" t="s">
        <v>509</v>
      </c>
      <c r="J655" s="4">
        <v>44</v>
      </c>
      <c r="K655" s="4">
        <f>Table1[[#This Row],[PRICEEACH]]-Table1[[#This Row],[MSRP]]</f>
        <v>24.349999999999994</v>
      </c>
      <c r="L655" t="s">
        <v>587</v>
      </c>
      <c r="M655" t="s">
        <v>148</v>
      </c>
      <c r="N655" t="s">
        <v>149</v>
      </c>
      <c r="O655" t="s">
        <v>150</v>
      </c>
      <c r="P655" t="s">
        <v>151</v>
      </c>
      <c r="Q655">
        <v>28034</v>
      </c>
      <c r="R655" t="s">
        <v>152</v>
      </c>
      <c r="S655" t="s">
        <v>153</v>
      </c>
      <c r="T655" t="s">
        <v>154</v>
      </c>
      <c r="U655" t="s">
        <v>28</v>
      </c>
    </row>
    <row r="656" spans="1:21" x14ac:dyDescent="0.3">
      <c r="A656">
        <v>10379</v>
      </c>
      <c r="B656" s="5">
        <v>27</v>
      </c>
      <c r="C656" s="4">
        <v>49.3</v>
      </c>
      <c r="D656">
        <v>1</v>
      </c>
      <c r="E656" s="9">
        <v>1331.1</v>
      </c>
      <c r="F656" s="8">
        <v>45270</v>
      </c>
      <c r="G656" s="5">
        <f ca="1">DATEDIF(F656, TODAY(), "D")</f>
        <v>119</v>
      </c>
      <c r="H656" t="s">
        <v>19</v>
      </c>
      <c r="I656" t="s">
        <v>509</v>
      </c>
      <c r="J656" s="4">
        <v>60</v>
      </c>
      <c r="K656" s="4">
        <f>Table1[[#This Row],[PRICEEACH]]-Table1[[#This Row],[MSRP]]</f>
        <v>-10.700000000000003</v>
      </c>
      <c r="L656" t="s">
        <v>547</v>
      </c>
      <c r="M656" t="s">
        <v>148</v>
      </c>
      <c r="N656" t="s">
        <v>149</v>
      </c>
      <c r="O656" t="s">
        <v>150</v>
      </c>
      <c r="P656" t="s">
        <v>151</v>
      </c>
      <c r="Q656">
        <v>28034</v>
      </c>
      <c r="R656" t="s">
        <v>152</v>
      </c>
      <c r="S656" t="s">
        <v>153</v>
      </c>
      <c r="T656" t="s">
        <v>154</v>
      </c>
      <c r="U656" t="s">
        <v>28</v>
      </c>
    </row>
    <row r="657" spans="1:21" x14ac:dyDescent="0.3">
      <c r="A657">
        <v>10107</v>
      </c>
      <c r="B657" s="5">
        <v>27</v>
      </c>
      <c r="C657" s="4">
        <v>144.87</v>
      </c>
      <c r="D657">
        <v>1</v>
      </c>
      <c r="E657" s="9">
        <v>3911.49</v>
      </c>
      <c r="F657" s="8">
        <v>45250</v>
      </c>
      <c r="G657" s="5">
        <f ca="1">DATEDIF(F657, TODAY(), "D")</f>
        <v>139</v>
      </c>
      <c r="H657" t="s">
        <v>19</v>
      </c>
      <c r="I657" t="s">
        <v>465</v>
      </c>
      <c r="J657" s="4">
        <v>116</v>
      </c>
      <c r="K657" s="4">
        <f>Table1[[#This Row],[PRICEEACH]]-Table1[[#This Row],[MSRP]]</f>
        <v>28.870000000000005</v>
      </c>
      <c r="L657" t="s">
        <v>497</v>
      </c>
      <c r="M657" t="s">
        <v>255</v>
      </c>
      <c r="N657" t="s">
        <v>256</v>
      </c>
      <c r="O657" t="s">
        <v>257</v>
      </c>
      <c r="P657" t="s">
        <v>258</v>
      </c>
      <c r="Q657">
        <v>2060</v>
      </c>
      <c r="R657" t="s">
        <v>76</v>
      </c>
      <c r="S657" t="s">
        <v>259</v>
      </c>
      <c r="T657" t="s">
        <v>260</v>
      </c>
      <c r="U657" t="s">
        <v>42</v>
      </c>
    </row>
    <row r="658" spans="1:21" x14ac:dyDescent="0.3">
      <c r="A658">
        <v>10370</v>
      </c>
      <c r="B658" s="5">
        <v>27</v>
      </c>
      <c r="C658" s="4">
        <v>56.85</v>
      </c>
      <c r="D658">
        <v>9</v>
      </c>
      <c r="E658" s="9">
        <v>1534.95</v>
      </c>
      <c r="F658" s="8">
        <v>45250</v>
      </c>
      <c r="G658" s="5">
        <f ca="1">DATEDIF(F658, TODAY(), "D")</f>
        <v>139</v>
      </c>
      <c r="H658" t="s">
        <v>19</v>
      </c>
      <c r="I658" t="s">
        <v>155</v>
      </c>
      <c r="J658" s="4">
        <v>169</v>
      </c>
      <c r="K658" s="4">
        <f>Table1[[#This Row],[PRICEEACH]]-Table1[[#This Row],[MSRP]]</f>
        <v>-112.15</v>
      </c>
      <c r="L658" t="s">
        <v>563</v>
      </c>
      <c r="M658" t="s">
        <v>255</v>
      </c>
      <c r="N658" t="s">
        <v>256</v>
      </c>
      <c r="O658" t="s">
        <v>257</v>
      </c>
      <c r="P658" t="s">
        <v>258</v>
      </c>
      <c r="Q658">
        <v>2060</v>
      </c>
      <c r="R658" t="s">
        <v>76</v>
      </c>
      <c r="S658" t="s">
        <v>259</v>
      </c>
      <c r="T658" t="s">
        <v>260</v>
      </c>
      <c r="U658" t="s">
        <v>28</v>
      </c>
    </row>
    <row r="659" spans="1:21" x14ac:dyDescent="0.3">
      <c r="A659">
        <v>10367</v>
      </c>
      <c r="B659" s="5">
        <v>27</v>
      </c>
      <c r="C659" s="4">
        <v>155.41</v>
      </c>
      <c r="D659">
        <v>5</v>
      </c>
      <c r="E659" s="9">
        <v>4196.07</v>
      </c>
      <c r="F659" s="8">
        <v>45242</v>
      </c>
      <c r="G659" s="5">
        <f ca="1">DATEDIF(F659, TODAY(), "D")</f>
        <v>147</v>
      </c>
      <c r="H659" t="s">
        <v>371</v>
      </c>
      <c r="I659" t="s">
        <v>509</v>
      </c>
      <c r="J659" s="4">
        <v>127</v>
      </c>
      <c r="K659" s="4">
        <f>Table1[[#This Row],[PRICEEACH]]-Table1[[#This Row],[MSRP]]</f>
        <v>28.409999999999997</v>
      </c>
      <c r="L659" t="s">
        <v>549</v>
      </c>
      <c r="M659" t="s">
        <v>43</v>
      </c>
      <c r="N659">
        <v>6265557265</v>
      </c>
      <c r="O659" t="s">
        <v>44</v>
      </c>
      <c r="P659" t="s">
        <v>45</v>
      </c>
      <c r="Q659">
        <v>90003</v>
      </c>
      <c r="R659" t="s">
        <v>25</v>
      </c>
      <c r="S659" t="s">
        <v>46</v>
      </c>
      <c r="T659" t="s">
        <v>47</v>
      </c>
      <c r="U659" t="s">
        <v>42</v>
      </c>
    </row>
    <row r="660" spans="1:21" x14ac:dyDescent="0.3">
      <c r="A660">
        <v>10358</v>
      </c>
      <c r="B660" s="5">
        <v>27</v>
      </c>
      <c r="C660" s="4">
        <v>139.31</v>
      </c>
      <c r="D660">
        <v>3</v>
      </c>
      <c r="E660" s="9">
        <v>3761.37</v>
      </c>
      <c r="F660" s="1">
        <v>45209</v>
      </c>
      <c r="G660" s="5">
        <f ca="1">DATEDIF(F660, TODAY(), "D")</f>
        <v>180</v>
      </c>
      <c r="H660" t="s">
        <v>19</v>
      </c>
      <c r="I660" t="s">
        <v>155</v>
      </c>
      <c r="J660" s="4">
        <v>101</v>
      </c>
      <c r="K660" s="4">
        <f>Table1[[#This Row],[PRICEEACH]]-Table1[[#This Row],[MSRP]]</f>
        <v>38.31</v>
      </c>
      <c r="L660" t="s">
        <v>626</v>
      </c>
      <c r="M660" t="s">
        <v>148</v>
      </c>
      <c r="N660" t="s">
        <v>149</v>
      </c>
      <c r="O660" t="s">
        <v>150</v>
      </c>
      <c r="P660" t="s">
        <v>151</v>
      </c>
      <c r="Q660">
        <v>28034</v>
      </c>
      <c r="R660" t="s">
        <v>152</v>
      </c>
      <c r="S660" t="s">
        <v>153</v>
      </c>
      <c r="T660" t="s">
        <v>154</v>
      </c>
      <c r="U660" t="s">
        <v>42</v>
      </c>
    </row>
    <row r="661" spans="1:21" x14ac:dyDescent="0.3">
      <c r="A661">
        <v>10356</v>
      </c>
      <c r="B661" s="5">
        <v>27</v>
      </c>
      <c r="C661" s="4">
        <v>64.69</v>
      </c>
      <c r="D661">
        <v>2</v>
      </c>
      <c r="E661" s="9">
        <v>1746.63</v>
      </c>
      <c r="F661" s="1">
        <v>45208</v>
      </c>
      <c r="G661" s="5">
        <f ca="1">DATEDIF(F661, TODAY(), "D")</f>
        <v>181</v>
      </c>
      <c r="H661" t="s">
        <v>19</v>
      </c>
      <c r="I661" t="s">
        <v>155</v>
      </c>
      <c r="J661" s="4">
        <v>142</v>
      </c>
      <c r="K661" s="4">
        <f>Table1[[#This Row],[PRICEEACH]]-Table1[[#This Row],[MSRP]]</f>
        <v>-77.31</v>
      </c>
      <c r="L661" t="s">
        <v>545</v>
      </c>
      <c r="M661" t="s">
        <v>36</v>
      </c>
      <c r="N661" t="s">
        <v>37</v>
      </c>
      <c r="O661" t="s">
        <v>38</v>
      </c>
      <c r="P661" t="s">
        <v>39</v>
      </c>
      <c r="Q661">
        <v>75508</v>
      </c>
      <c r="R661" t="s">
        <v>33</v>
      </c>
      <c r="S661" t="s">
        <v>40</v>
      </c>
      <c r="T661" t="s">
        <v>41</v>
      </c>
      <c r="U661" t="s">
        <v>28</v>
      </c>
    </row>
    <row r="662" spans="1:21" x14ac:dyDescent="0.3">
      <c r="A662">
        <v>10353</v>
      </c>
      <c r="B662" s="5">
        <v>27</v>
      </c>
      <c r="C662" s="4">
        <v>130.21</v>
      </c>
      <c r="D662">
        <v>1</v>
      </c>
      <c r="E662" s="9">
        <v>3515.67</v>
      </c>
      <c r="F662" s="1">
        <v>45203</v>
      </c>
      <c r="G662" s="5">
        <f ca="1">DATEDIF(F662, TODAY(), "D")</f>
        <v>186</v>
      </c>
      <c r="H662" t="s">
        <v>19</v>
      </c>
      <c r="I662" t="s">
        <v>525</v>
      </c>
      <c r="J662" s="4">
        <v>84</v>
      </c>
      <c r="K662" s="4">
        <f>Table1[[#This Row],[PRICEEACH]]-Table1[[#This Row],[MSRP]]</f>
        <v>46.210000000000008</v>
      </c>
      <c r="L662" t="s">
        <v>551</v>
      </c>
      <c r="M662" t="s">
        <v>527</v>
      </c>
      <c r="N662">
        <v>2035554407</v>
      </c>
      <c r="O662" t="s">
        <v>528</v>
      </c>
      <c r="P662" t="s">
        <v>476</v>
      </c>
      <c r="Q662">
        <v>97561</v>
      </c>
      <c r="R662" t="s">
        <v>25</v>
      </c>
      <c r="S662" t="s">
        <v>529</v>
      </c>
      <c r="T662" t="s">
        <v>530</v>
      </c>
      <c r="U662" t="s">
        <v>42</v>
      </c>
    </row>
    <row r="663" spans="1:21" x14ac:dyDescent="0.3">
      <c r="A663">
        <v>10350</v>
      </c>
      <c r="B663" s="5">
        <v>27</v>
      </c>
      <c r="C663" s="4">
        <v>163.19999999999999</v>
      </c>
      <c r="D663">
        <v>14</v>
      </c>
      <c r="E663" s="9">
        <v>4406.3999999999996</v>
      </c>
      <c r="F663" s="1">
        <v>45201</v>
      </c>
      <c r="G663" s="5">
        <f ca="1">DATEDIF(F663, TODAY(), "D")</f>
        <v>188</v>
      </c>
      <c r="H663" t="s">
        <v>19</v>
      </c>
      <c r="I663" t="s">
        <v>564</v>
      </c>
      <c r="J663" s="4">
        <v>62</v>
      </c>
      <c r="K663" s="4">
        <f>Table1[[#This Row],[PRICEEACH]]-Table1[[#This Row],[MSRP]]</f>
        <v>101.19999999999999</v>
      </c>
      <c r="L663" t="s">
        <v>612</v>
      </c>
      <c r="M663" t="s">
        <v>148</v>
      </c>
      <c r="N663" t="s">
        <v>149</v>
      </c>
      <c r="O663" t="s">
        <v>150</v>
      </c>
      <c r="P663" t="s">
        <v>151</v>
      </c>
      <c r="Q663">
        <v>28034</v>
      </c>
      <c r="R663" t="s">
        <v>152</v>
      </c>
      <c r="S663" t="s">
        <v>153</v>
      </c>
      <c r="T663" t="s">
        <v>154</v>
      </c>
      <c r="U663" t="s">
        <v>42</v>
      </c>
    </row>
    <row r="664" spans="1:21" x14ac:dyDescent="0.3">
      <c r="A664">
        <v>10107</v>
      </c>
      <c r="B664" s="5">
        <v>27</v>
      </c>
      <c r="C664" s="4">
        <v>164</v>
      </c>
      <c r="D664">
        <v>2</v>
      </c>
      <c r="E664" s="9">
        <v>4428</v>
      </c>
      <c r="F664" s="1">
        <v>45198</v>
      </c>
      <c r="G664" s="5">
        <f ca="1">DATEDIF(F664, TODAY(), "D")</f>
        <v>191</v>
      </c>
      <c r="H664" t="s">
        <v>19</v>
      </c>
      <c r="I664" t="s">
        <v>155</v>
      </c>
      <c r="J664" s="4">
        <v>147</v>
      </c>
      <c r="K664" s="4">
        <f>Table1[[#This Row],[PRICEEACH]]-Table1[[#This Row],[MSRP]]</f>
        <v>17</v>
      </c>
      <c r="L664" t="s">
        <v>365</v>
      </c>
      <c r="M664" t="s">
        <v>72</v>
      </c>
      <c r="N664" t="s">
        <v>73</v>
      </c>
      <c r="O664" t="s">
        <v>74</v>
      </c>
      <c r="P664" t="s">
        <v>75</v>
      </c>
      <c r="Q664">
        <v>3004</v>
      </c>
      <c r="R664" t="s">
        <v>76</v>
      </c>
      <c r="S664" t="s">
        <v>77</v>
      </c>
      <c r="T664" t="s">
        <v>78</v>
      </c>
      <c r="U664" t="s">
        <v>42</v>
      </c>
    </row>
    <row r="665" spans="1:21" x14ac:dyDescent="0.3">
      <c r="A665">
        <v>10343</v>
      </c>
      <c r="B665" s="5">
        <v>27</v>
      </c>
      <c r="C665" s="4">
        <v>36.21</v>
      </c>
      <c r="D665">
        <v>6</v>
      </c>
      <c r="E665" s="9">
        <v>977.67</v>
      </c>
      <c r="F665" s="1">
        <v>45193</v>
      </c>
      <c r="G665" s="5">
        <f ca="1">DATEDIF(F665, TODAY(), "D")</f>
        <v>196</v>
      </c>
      <c r="H665" t="s">
        <v>19</v>
      </c>
      <c r="I665" t="s">
        <v>155</v>
      </c>
      <c r="J665" s="4">
        <v>50</v>
      </c>
      <c r="K665" s="4">
        <f>Table1[[#This Row],[PRICEEACH]]-Table1[[#This Row],[MSRP]]</f>
        <v>-13.79</v>
      </c>
      <c r="L665" t="s">
        <v>582</v>
      </c>
      <c r="M665" t="s">
        <v>29</v>
      </c>
      <c r="N665" t="s">
        <v>30</v>
      </c>
      <c r="O665" t="s">
        <v>31</v>
      </c>
      <c r="P665" t="s">
        <v>32</v>
      </c>
      <c r="Q665">
        <v>51100</v>
      </c>
      <c r="R665" t="s">
        <v>33</v>
      </c>
      <c r="S665" t="s">
        <v>34</v>
      </c>
      <c r="T665" t="s">
        <v>35</v>
      </c>
      <c r="U665" t="s">
        <v>28</v>
      </c>
    </row>
    <row r="666" spans="1:21" x14ac:dyDescent="0.3">
      <c r="A666">
        <v>10339</v>
      </c>
      <c r="B666" s="5">
        <v>27</v>
      </c>
      <c r="C666" s="4">
        <v>104.1</v>
      </c>
      <c r="D666">
        <v>2</v>
      </c>
      <c r="E666" s="9">
        <v>2810.7</v>
      </c>
      <c r="F666" s="1">
        <v>45192</v>
      </c>
      <c r="G666" s="5">
        <f ca="1">DATEDIF(F666, TODAY(), "D")</f>
        <v>197</v>
      </c>
      <c r="H666" t="s">
        <v>19</v>
      </c>
      <c r="I666" t="s">
        <v>525</v>
      </c>
      <c r="J666" s="4">
        <v>84</v>
      </c>
      <c r="K666" s="4">
        <f>Table1[[#This Row],[PRICEEACH]]-Table1[[#This Row],[MSRP]]</f>
        <v>20.099999999999994</v>
      </c>
      <c r="L666" t="s">
        <v>551</v>
      </c>
      <c r="M666" t="s">
        <v>217</v>
      </c>
      <c r="N666" t="s">
        <v>218</v>
      </c>
      <c r="O666" t="s">
        <v>219</v>
      </c>
      <c r="P666" t="s">
        <v>220</v>
      </c>
      <c r="Q666" t="s">
        <v>221</v>
      </c>
      <c r="R666" t="s">
        <v>222</v>
      </c>
      <c r="S666" t="s">
        <v>223</v>
      </c>
      <c r="T666" t="s">
        <v>224</v>
      </c>
      <c r="U666" t="s">
        <v>28</v>
      </c>
    </row>
    <row r="667" spans="1:21" x14ac:dyDescent="0.3">
      <c r="A667">
        <v>10339</v>
      </c>
      <c r="B667" s="5">
        <v>27</v>
      </c>
      <c r="C667" s="4">
        <v>84.39</v>
      </c>
      <c r="D667">
        <v>10</v>
      </c>
      <c r="E667" s="9">
        <v>2278.5300000000002</v>
      </c>
      <c r="F667" s="1">
        <v>45192</v>
      </c>
      <c r="G667" s="5">
        <f ca="1">DATEDIF(F667, TODAY(), "D")</f>
        <v>197</v>
      </c>
      <c r="H667" t="s">
        <v>19</v>
      </c>
      <c r="I667" t="s">
        <v>20</v>
      </c>
      <c r="J667" s="4">
        <v>112</v>
      </c>
      <c r="K667" s="4">
        <f>Table1[[#This Row],[PRICEEACH]]-Table1[[#This Row],[MSRP]]</f>
        <v>-27.61</v>
      </c>
      <c r="L667" t="s">
        <v>581</v>
      </c>
      <c r="M667" t="s">
        <v>217</v>
      </c>
      <c r="N667" t="s">
        <v>218</v>
      </c>
      <c r="O667" t="s">
        <v>219</v>
      </c>
      <c r="P667" t="s">
        <v>220</v>
      </c>
      <c r="Q667" t="s">
        <v>221</v>
      </c>
      <c r="R667" t="s">
        <v>222</v>
      </c>
      <c r="S667" t="s">
        <v>223</v>
      </c>
      <c r="T667" t="s">
        <v>224</v>
      </c>
      <c r="U667" t="s">
        <v>28</v>
      </c>
    </row>
    <row r="668" spans="1:21" x14ac:dyDescent="0.3">
      <c r="A668">
        <v>10339</v>
      </c>
      <c r="B668" s="5">
        <v>27</v>
      </c>
      <c r="C668" s="4">
        <v>76.31</v>
      </c>
      <c r="D668">
        <v>6</v>
      </c>
      <c r="E668" s="9">
        <v>2060.37</v>
      </c>
      <c r="F668" s="1">
        <v>45192</v>
      </c>
      <c r="G668" s="5">
        <f ca="1">DATEDIF(F668, TODAY(), "D")</f>
        <v>197</v>
      </c>
      <c r="H668" t="s">
        <v>19</v>
      </c>
      <c r="I668" t="s">
        <v>525</v>
      </c>
      <c r="J668" s="4">
        <v>49</v>
      </c>
      <c r="K668" s="4">
        <f>Table1[[#This Row],[PRICEEACH]]-Table1[[#This Row],[MSRP]]</f>
        <v>27.310000000000002</v>
      </c>
      <c r="L668" t="s">
        <v>632</v>
      </c>
      <c r="M668" t="s">
        <v>217</v>
      </c>
      <c r="N668" t="s">
        <v>218</v>
      </c>
      <c r="O668" t="s">
        <v>219</v>
      </c>
      <c r="P668" t="s">
        <v>220</v>
      </c>
      <c r="Q668" t="s">
        <v>221</v>
      </c>
      <c r="R668" t="s">
        <v>222</v>
      </c>
      <c r="S668" t="s">
        <v>223</v>
      </c>
      <c r="T668" t="s">
        <v>224</v>
      </c>
      <c r="U668" t="s">
        <v>28</v>
      </c>
    </row>
    <row r="669" spans="1:21" x14ac:dyDescent="0.3">
      <c r="A669">
        <v>10332</v>
      </c>
      <c r="B669" s="5">
        <v>27</v>
      </c>
      <c r="C669" s="4">
        <v>89.89</v>
      </c>
      <c r="D669">
        <v>16</v>
      </c>
      <c r="E669" s="9">
        <v>2427.0300000000002</v>
      </c>
      <c r="F669" s="1">
        <v>45186</v>
      </c>
      <c r="G669" s="5">
        <f ca="1">DATEDIF(F669, TODAY(), "D")</f>
        <v>203</v>
      </c>
      <c r="H669" t="s">
        <v>19</v>
      </c>
      <c r="I669" t="s">
        <v>509</v>
      </c>
      <c r="J669" s="4">
        <v>53</v>
      </c>
      <c r="K669" s="4">
        <f>Table1[[#This Row],[PRICEEACH]]-Table1[[#This Row],[MSRP]]</f>
        <v>36.89</v>
      </c>
      <c r="L669" t="s">
        <v>523</v>
      </c>
      <c r="M669" t="s">
        <v>452</v>
      </c>
      <c r="N669" t="s">
        <v>453</v>
      </c>
      <c r="O669" t="s">
        <v>454</v>
      </c>
      <c r="P669" t="s">
        <v>455</v>
      </c>
      <c r="Q669" t="s">
        <v>456</v>
      </c>
      <c r="R669" t="s">
        <v>144</v>
      </c>
      <c r="S669" t="s">
        <v>457</v>
      </c>
      <c r="T669" t="s">
        <v>458</v>
      </c>
      <c r="U669" t="s">
        <v>28</v>
      </c>
    </row>
    <row r="670" spans="1:21" x14ac:dyDescent="0.3">
      <c r="A670">
        <v>10331</v>
      </c>
      <c r="B670" s="5">
        <v>27</v>
      </c>
      <c r="C670" s="4">
        <v>154.47</v>
      </c>
      <c r="D670">
        <v>11</v>
      </c>
      <c r="E670" s="9">
        <v>4170.6899999999996</v>
      </c>
      <c r="F670" s="1">
        <v>45186</v>
      </c>
      <c r="G670" s="5">
        <f ca="1">DATEDIF(F670, TODAY(), "D")</f>
        <v>203</v>
      </c>
      <c r="H670" t="s">
        <v>19</v>
      </c>
      <c r="I670" t="s">
        <v>155</v>
      </c>
      <c r="J670" s="4">
        <v>169</v>
      </c>
      <c r="K670" s="4">
        <f>Table1[[#This Row],[PRICEEACH]]-Table1[[#This Row],[MSRP]]</f>
        <v>-14.530000000000001</v>
      </c>
      <c r="L670" t="s">
        <v>563</v>
      </c>
      <c r="M670" t="s">
        <v>277</v>
      </c>
      <c r="N670">
        <v>2155559857</v>
      </c>
      <c r="O670" t="s">
        <v>278</v>
      </c>
      <c r="P670" t="s">
        <v>187</v>
      </c>
      <c r="Q670">
        <v>71270</v>
      </c>
      <c r="R670" t="s">
        <v>25</v>
      </c>
      <c r="S670" t="s">
        <v>101</v>
      </c>
      <c r="T670" t="s">
        <v>279</v>
      </c>
      <c r="U670" t="s">
        <v>42</v>
      </c>
    </row>
    <row r="671" spans="1:21" x14ac:dyDescent="0.3">
      <c r="A671">
        <v>10331</v>
      </c>
      <c r="B671" s="5">
        <v>27</v>
      </c>
      <c r="C671" s="4">
        <v>42.24</v>
      </c>
      <c r="D671">
        <v>13</v>
      </c>
      <c r="E671" s="9">
        <v>1140.48</v>
      </c>
      <c r="F671" s="1">
        <v>45186</v>
      </c>
      <c r="G671" s="5">
        <f ca="1">DATEDIF(F671, TODAY(), "D")</f>
        <v>203</v>
      </c>
      <c r="H671" t="s">
        <v>19</v>
      </c>
      <c r="I671" t="s">
        <v>155</v>
      </c>
      <c r="J671" s="4">
        <v>37</v>
      </c>
      <c r="K671" s="4">
        <f>Table1[[#This Row],[PRICEEACH]]-Table1[[#This Row],[MSRP]]</f>
        <v>5.240000000000002</v>
      </c>
      <c r="L671" t="s">
        <v>594</v>
      </c>
      <c r="M671" t="s">
        <v>277</v>
      </c>
      <c r="N671">
        <v>2155559857</v>
      </c>
      <c r="O671" t="s">
        <v>278</v>
      </c>
      <c r="P671" t="s">
        <v>187</v>
      </c>
      <c r="Q671">
        <v>71270</v>
      </c>
      <c r="R671" t="s">
        <v>25</v>
      </c>
      <c r="S671" t="s">
        <v>101</v>
      </c>
      <c r="T671" t="s">
        <v>279</v>
      </c>
      <c r="U671" t="s">
        <v>28</v>
      </c>
    </row>
    <row r="672" spans="1:21" x14ac:dyDescent="0.3">
      <c r="A672">
        <v>10328</v>
      </c>
      <c r="B672" s="5">
        <v>27</v>
      </c>
      <c r="C672" s="4">
        <v>102.3</v>
      </c>
      <c r="D672">
        <v>8</v>
      </c>
      <c r="E672" s="9">
        <v>2762.1</v>
      </c>
      <c r="F672" s="1">
        <v>45181</v>
      </c>
      <c r="G672" s="5">
        <f ca="1">DATEDIF(F672, TODAY(), "D")</f>
        <v>208</v>
      </c>
      <c r="H672" t="s">
        <v>19</v>
      </c>
      <c r="I672" t="s">
        <v>525</v>
      </c>
      <c r="J672" s="4">
        <v>91</v>
      </c>
      <c r="K672" s="4">
        <f>Table1[[#This Row],[PRICEEACH]]-Table1[[#This Row],[MSRP]]</f>
        <v>11.299999999999997</v>
      </c>
      <c r="L672" t="s">
        <v>621</v>
      </c>
      <c r="M672" t="s">
        <v>511</v>
      </c>
      <c r="N672" t="s">
        <v>512</v>
      </c>
      <c r="O672" t="s">
        <v>513</v>
      </c>
      <c r="P672" t="s">
        <v>514</v>
      </c>
      <c r="Q672">
        <v>24100</v>
      </c>
      <c r="R672" t="s">
        <v>229</v>
      </c>
      <c r="S672" t="s">
        <v>515</v>
      </c>
      <c r="T672" t="s">
        <v>516</v>
      </c>
      <c r="U672" t="s">
        <v>28</v>
      </c>
    </row>
    <row r="673" spans="1:21" x14ac:dyDescent="0.3">
      <c r="A673">
        <v>10107</v>
      </c>
      <c r="B673" s="5">
        <v>27</v>
      </c>
      <c r="C673" s="4">
        <v>54.33</v>
      </c>
      <c r="D673">
        <v>1</v>
      </c>
      <c r="E673" s="9">
        <v>1466.91</v>
      </c>
      <c r="F673" s="1">
        <v>45174</v>
      </c>
      <c r="G673" s="5">
        <f ca="1">DATEDIF(F673, TODAY(), "D")</f>
        <v>215</v>
      </c>
      <c r="H673" t="s">
        <v>19</v>
      </c>
      <c r="I673" t="s">
        <v>155</v>
      </c>
      <c r="J673" s="4">
        <v>151</v>
      </c>
      <c r="K673" s="4">
        <f>Table1[[#This Row],[PRICEEACH]]-Table1[[#This Row],[MSRP]]</f>
        <v>-96.67</v>
      </c>
      <c r="L673" t="s">
        <v>472</v>
      </c>
      <c r="M673" t="s">
        <v>79</v>
      </c>
      <c r="N673">
        <v>2125551500</v>
      </c>
      <c r="O673" t="s">
        <v>80</v>
      </c>
      <c r="P673" t="s">
        <v>24</v>
      </c>
      <c r="Q673">
        <v>10022</v>
      </c>
      <c r="R673" t="s">
        <v>25</v>
      </c>
      <c r="S673" t="s">
        <v>81</v>
      </c>
      <c r="T673" t="s">
        <v>82</v>
      </c>
      <c r="U673" t="s">
        <v>28</v>
      </c>
    </row>
    <row r="674" spans="1:21" x14ac:dyDescent="0.3">
      <c r="A674">
        <v>10324</v>
      </c>
      <c r="B674" s="5">
        <v>27</v>
      </c>
      <c r="C674" s="4">
        <v>116.87</v>
      </c>
      <c r="D674">
        <v>12</v>
      </c>
      <c r="E674" s="9">
        <v>3155.49</v>
      </c>
      <c r="F674" s="1">
        <v>45174</v>
      </c>
      <c r="G674" s="5">
        <f ca="1">DATEDIF(F674, TODAY(), "D")</f>
        <v>215</v>
      </c>
      <c r="H674" t="s">
        <v>19</v>
      </c>
      <c r="I674" t="s">
        <v>155</v>
      </c>
      <c r="J674" s="4">
        <v>169</v>
      </c>
      <c r="K674" s="4">
        <f>Table1[[#This Row],[PRICEEACH]]-Table1[[#This Row],[MSRP]]</f>
        <v>-52.129999999999995</v>
      </c>
      <c r="L674" t="s">
        <v>563</v>
      </c>
      <c r="M674" t="s">
        <v>79</v>
      </c>
      <c r="N674">
        <v>2125551500</v>
      </c>
      <c r="O674" t="s">
        <v>80</v>
      </c>
      <c r="P674" t="s">
        <v>24</v>
      </c>
      <c r="Q674">
        <v>10022</v>
      </c>
      <c r="R674" t="s">
        <v>25</v>
      </c>
      <c r="S674" t="s">
        <v>81</v>
      </c>
      <c r="T674" t="s">
        <v>82</v>
      </c>
      <c r="U674" t="s">
        <v>42</v>
      </c>
    </row>
    <row r="675" spans="1:21" x14ac:dyDescent="0.3">
      <c r="A675">
        <v>10107</v>
      </c>
      <c r="B675" s="5">
        <v>27</v>
      </c>
      <c r="C675" s="4">
        <v>177.19</v>
      </c>
      <c r="D675">
        <v>9</v>
      </c>
      <c r="E675" s="9">
        <v>4784.13</v>
      </c>
      <c r="F675" s="1">
        <v>45173</v>
      </c>
      <c r="G675" s="5">
        <f ca="1">DATEDIF(F675, TODAY(), "D")</f>
        <v>216</v>
      </c>
      <c r="H675" t="s">
        <v>19</v>
      </c>
      <c r="I675" t="s">
        <v>465</v>
      </c>
      <c r="J675" s="4">
        <v>136</v>
      </c>
      <c r="K675" s="4">
        <f>Table1[[#This Row],[PRICEEACH]]-Table1[[#This Row],[MSRP]]</f>
        <v>41.19</v>
      </c>
      <c r="L675" t="s">
        <v>466</v>
      </c>
      <c r="M675" t="s">
        <v>248</v>
      </c>
      <c r="N675">
        <v>6035558647</v>
      </c>
      <c r="O675" t="s">
        <v>249</v>
      </c>
      <c r="P675" t="s">
        <v>250</v>
      </c>
      <c r="Q675">
        <v>62005</v>
      </c>
      <c r="R675" t="s">
        <v>25</v>
      </c>
      <c r="S675" t="s">
        <v>46</v>
      </c>
      <c r="T675" t="s">
        <v>247</v>
      </c>
      <c r="U675" t="s">
        <v>42</v>
      </c>
    </row>
    <row r="676" spans="1:21" x14ac:dyDescent="0.3">
      <c r="A676">
        <v>10321</v>
      </c>
      <c r="B676" s="5">
        <v>27</v>
      </c>
      <c r="C676" s="4">
        <v>105.6</v>
      </c>
      <c r="D676">
        <v>7</v>
      </c>
      <c r="E676" s="9">
        <v>2851.2</v>
      </c>
      <c r="F676" s="1">
        <v>45173</v>
      </c>
      <c r="G676" s="5">
        <f ca="1">DATEDIF(F676, TODAY(), "D")</f>
        <v>216</v>
      </c>
      <c r="H676" t="s">
        <v>19</v>
      </c>
      <c r="I676" t="s">
        <v>155</v>
      </c>
      <c r="J676" s="4">
        <v>132</v>
      </c>
      <c r="K676" s="4">
        <f>Table1[[#This Row],[PRICEEACH]]-Table1[[#This Row],[MSRP]]</f>
        <v>-26.400000000000006</v>
      </c>
      <c r="L676" t="s">
        <v>554</v>
      </c>
      <c r="M676" t="s">
        <v>134</v>
      </c>
      <c r="N676">
        <v>5085552555</v>
      </c>
      <c r="O676" t="s">
        <v>135</v>
      </c>
      <c r="P676" t="s">
        <v>136</v>
      </c>
      <c r="Q676">
        <v>50553</v>
      </c>
      <c r="R676" t="s">
        <v>25</v>
      </c>
      <c r="S676" t="s">
        <v>137</v>
      </c>
      <c r="T676" t="s">
        <v>138</v>
      </c>
      <c r="U676" t="s">
        <v>28</v>
      </c>
    </row>
    <row r="677" spans="1:21" x14ac:dyDescent="0.3">
      <c r="A677">
        <v>10316</v>
      </c>
      <c r="B677" s="5">
        <v>27</v>
      </c>
      <c r="C677" s="4">
        <v>137.19</v>
      </c>
      <c r="D677">
        <v>9</v>
      </c>
      <c r="E677" s="9">
        <v>3704.13</v>
      </c>
      <c r="F677" s="1">
        <v>45170</v>
      </c>
      <c r="G677" s="5">
        <f ca="1">DATEDIF(F677, TODAY(), "D")</f>
        <v>219</v>
      </c>
      <c r="H677" t="s">
        <v>19</v>
      </c>
      <c r="I677" t="s">
        <v>525</v>
      </c>
      <c r="J677" s="4">
        <v>157</v>
      </c>
      <c r="K677" s="4">
        <f>Table1[[#This Row],[PRICEEACH]]-Table1[[#This Row],[MSRP]]</f>
        <v>-19.810000000000002</v>
      </c>
      <c r="L677" t="s">
        <v>526</v>
      </c>
      <c r="M677" t="s">
        <v>347</v>
      </c>
      <c r="N677" t="s">
        <v>348</v>
      </c>
      <c r="O677" t="s">
        <v>349</v>
      </c>
      <c r="P677" t="s">
        <v>350</v>
      </c>
      <c r="Q677" t="s">
        <v>351</v>
      </c>
      <c r="R677" t="s">
        <v>144</v>
      </c>
      <c r="S677" t="s">
        <v>352</v>
      </c>
      <c r="T677" t="s">
        <v>353</v>
      </c>
      <c r="U677" t="s">
        <v>42</v>
      </c>
    </row>
    <row r="678" spans="1:21" x14ac:dyDescent="0.3">
      <c r="A678">
        <v>10313</v>
      </c>
      <c r="B678" s="5">
        <v>27</v>
      </c>
      <c r="C678" s="4">
        <v>87.64</v>
      </c>
      <c r="D678">
        <v>6</v>
      </c>
      <c r="E678" s="9">
        <v>2366.2800000000002</v>
      </c>
      <c r="F678" s="1">
        <v>45160</v>
      </c>
      <c r="G678" s="5">
        <f ca="1">DATEDIF(F678, TODAY(), "D")</f>
        <v>229</v>
      </c>
      <c r="H678" t="s">
        <v>19</v>
      </c>
      <c r="I678" t="s">
        <v>465</v>
      </c>
      <c r="J678" s="4">
        <v>96</v>
      </c>
      <c r="K678" s="4">
        <f>Table1[[#This Row],[PRICEEACH]]-Table1[[#This Row],[MSRP]]</f>
        <v>-8.36</v>
      </c>
      <c r="L678" t="s">
        <v>608</v>
      </c>
      <c r="M678" t="s">
        <v>196</v>
      </c>
      <c r="N678" t="s">
        <v>197</v>
      </c>
      <c r="O678" t="s">
        <v>198</v>
      </c>
      <c r="P678" t="s">
        <v>199</v>
      </c>
      <c r="Q678" t="s">
        <v>200</v>
      </c>
      <c r="R678" t="s">
        <v>201</v>
      </c>
      <c r="S678" t="s">
        <v>202</v>
      </c>
      <c r="T678" t="s">
        <v>203</v>
      </c>
      <c r="U678" t="s">
        <v>28</v>
      </c>
    </row>
    <row r="679" spans="1:21" x14ac:dyDescent="0.3">
      <c r="A679">
        <v>10310</v>
      </c>
      <c r="B679" s="5">
        <v>27</v>
      </c>
      <c r="C679" s="4">
        <v>80.41</v>
      </c>
      <c r="D679">
        <v>13</v>
      </c>
      <c r="E679" s="9">
        <v>2171.0700000000002</v>
      </c>
      <c r="F679" s="1">
        <v>45154</v>
      </c>
      <c r="G679" s="5">
        <f ca="1">DATEDIF(F679, TODAY(), "D")</f>
        <v>235</v>
      </c>
      <c r="H679" t="s">
        <v>19</v>
      </c>
      <c r="I679" t="s">
        <v>155</v>
      </c>
      <c r="J679" s="4">
        <v>80</v>
      </c>
      <c r="K679" s="4">
        <f>Table1[[#This Row],[PRICEEACH]]-Table1[[#This Row],[MSRP]]</f>
        <v>0.40999999999999659</v>
      </c>
      <c r="L679" t="s">
        <v>566</v>
      </c>
      <c r="M679" t="s">
        <v>401</v>
      </c>
      <c r="N679" t="s">
        <v>402</v>
      </c>
      <c r="O679" t="s">
        <v>403</v>
      </c>
      <c r="P679" t="s">
        <v>404</v>
      </c>
      <c r="Q679">
        <v>50739</v>
      </c>
      <c r="R679" t="s">
        <v>405</v>
      </c>
      <c r="S679" t="s">
        <v>406</v>
      </c>
      <c r="T679" t="s">
        <v>407</v>
      </c>
      <c r="U679" t="s">
        <v>28</v>
      </c>
    </row>
    <row r="680" spans="1:21" x14ac:dyDescent="0.3">
      <c r="A680">
        <v>10308</v>
      </c>
      <c r="B680" s="5">
        <v>27</v>
      </c>
      <c r="C680" s="4">
        <v>82.79</v>
      </c>
      <c r="D680">
        <v>7</v>
      </c>
      <c r="E680" s="9">
        <v>2235.33</v>
      </c>
      <c r="F680" s="1">
        <v>45153</v>
      </c>
      <c r="G680" s="5">
        <f ca="1">DATEDIF(F680, TODAY(), "D")</f>
        <v>236</v>
      </c>
      <c r="H680" t="s">
        <v>19</v>
      </c>
      <c r="I680" t="s">
        <v>525</v>
      </c>
      <c r="J680" s="4">
        <v>84</v>
      </c>
      <c r="K680" s="4">
        <f>Table1[[#This Row],[PRICEEACH]]-Table1[[#This Row],[MSRP]]</f>
        <v>-1.2099999999999937</v>
      </c>
      <c r="L680" t="s">
        <v>551</v>
      </c>
      <c r="M680" t="s">
        <v>285</v>
      </c>
      <c r="N680">
        <v>9145554562</v>
      </c>
      <c r="O680" t="s">
        <v>286</v>
      </c>
      <c r="P680" t="s">
        <v>287</v>
      </c>
      <c r="Q680">
        <v>24067</v>
      </c>
      <c r="R680" t="s">
        <v>25</v>
      </c>
      <c r="S680" t="s">
        <v>81</v>
      </c>
      <c r="T680" t="s">
        <v>208</v>
      </c>
      <c r="U680" t="s">
        <v>28</v>
      </c>
    </row>
    <row r="681" spans="1:21" x14ac:dyDescent="0.3">
      <c r="A681">
        <v>10305</v>
      </c>
      <c r="B681" s="5">
        <v>27</v>
      </c>
      <c r="C681" s="4">
        <v>145.72</v>
      </c>
      <c r="D681">
        <v>4</v>
      </c>
      <c r="E681" s="9">
        <v>3934.44</v>
      </c>
      <c r="F681" s="1">
        <v>45151</v>
      </c>
      <c r="G681" s="5">
        <f ca="1">DATEDIF(F681, TODAY(), "D")</f>
        <v>238</v>
      </c>
      <c r="H681" t="s">
        <v>19</v>
      </c>
      <c r="I681" t="s">
        <v>155</v>
      </c>
      <c r="J681" s="4">
        <v>163</v>
      </c>
      <c r="K681" s="4">
        <f>Table1[[#This Row],[PRICEEACH]]-Table1[[#This Row],[MSRP]]</f>
        <v>-17.28</v>
      </c>
      <c r="L681" t="s">
        <v>546</v>
      </c>
      <c r="M681" t="s">
        <v>98</v>
      </c>
      <c r="N681">
        <v>6175558555</v>
      </c>
      <c r="O681" t="s">
        <v>99</v>
      </c>
      <c r="P681" t="s">
        <v>100</v>
      </c>
      <c r="Q681">
        <v>51247</v>
      </c>
      <c r="R681" t="s">
        <v>25</v>
      </c>
      <c r="S681" t="s">
        <v>101</v>
      </c>
      <c r="T681" t="s">
        <v>102</v>
      </c>
      <c r="U681" t="s">
        <v>42</v>
      </c>
    </row>
    <row r="682" spans="1:21" x14ac:dyDescent="0.3">
      <c r="A682">
        <v>10292</v>
      </c>
      <c r="B682" s="5">
        <v>27</v>
      </c>
      <c r="C682" s="4">
        <v>141.94</v>
      </c>
      <c r="D682">
        <v>4</v>
      </c>
      <c r="E682" s="9">
        <v>3832.38</v>
      </c>
      <c r="F682" s="1">
        <v>45115</v>
      </c>
      <c r="G682" s="5">
        <f ca="1">DATEDIF(F682, TODAY(), "D")</f>
        <v>274</v>
      </c>
      <c r="H682" t="s">
        <v>19</v>
      </c>
      <c r="I682" t="s">
        <v>155</v>
      </c>
      <c r="J682" s="4">
        <v>118</v>
      </c>
      <c r="K682" s="4">
        <f>Table1[[#This Row],[PRICEEACH]]-Table1[[#This Row],[MSRP]]</f>
        <v>23.939999999999998</v>
      </c>
      <c r="L682" t="s">
        <v>604</v>
      </c>
      <c r="M682" t="s">
        <v>22</v>
      </c>
      <c r="N682">
        <v>2125557818</v>
      </c>
      <c r="O682" t="s">
        <v>23</v>
      </c>
      <c r="P682" t="s">
        <v>24</v>
      </c>
      <c r="Q682">
        <v>10022</v>
      </c>
      <c r="R682" t="s">
        <v>25</v>
      </c>
      <c r="S682" t="s">
        <v>26</v>
      </c>
      <c r="T682" t="s">
        <v>27</v>
      </c>
      <c r="U682" t="s">
        <v>42</v>
      </c>
    </row>
    <row r="683" spans="1:21" x14ac:dyDescent="0.3">
      <c r="A683">
        <v>10287</v>
      </c>
      <c r="B683" s="5">
        <v>27</v>
      </c>
      <c r="C683" s="4">
        <v>159.65</v>
      </c>
      <c r="D683">
        <v>2</v>
      </c>
      <c r="E683" s="9">
        <v>4310.55</v>
      </c>
      <c r="F683" s="1">
        <v>45107</v>
      </c>
      <c r="G683" s="5">
        <f ca="1">DATEDIF(F683, TODAY(), "D")</f>
        <v>282</v>
      </c>
      <c r="H683" t="s">
        <v>19</v>
      </c>
      <c r="I683" t="s">
        <v>155</v>
      </c>
      <c r="J683" s="4">
        <v>141</v>
      </c>
      <c r="K683" s="4">
        <f>Table1[[#This Row],[PRICEEACH]]-Table1[[#This Row],[MSRP]]</f>
        <v>18.650000000000006</v>
      </c>
      <c r="L683" t="s">
        <v>569</v>
      </c>
      <c r="M683" t="s">
        <v>408</v>
      </c>
      <c r="N683" t="s">
        <v>409</v>
      </c>
      <c r="O683" t="s">
        <v>410</v>
      </c>
      <c r="P683" t="s">
        <v>411</v>
      </c>
      <c r="Q683">
        <v>1203</v>
      </c>
      <c r="R683" t="s">
        <v>412</v>
      </c>
      <c r="S683" t="s">
        <v>413</v>
      </c>
      <c r="T683" t="s">
        <v>82</v>
      </c>
      <c r="U683" t="s">
        <v>42</v>
      </c>
    </row>
    <row r="684" spans="1:21" x14ac:dyDescent="0.3">
      <c r="A684">
        <v>10107</v>
      </c>
      <c r="B684" s="5">
        <v>27</v>
      </c>
      <c r="C684" s="4">
        <v>201.41</v>
      </c>
      <c r="D684">
        <v>8</v>
      </c>
      <c r="E684" s="9">
        <v>5438.07</v>
      </c>
      <c r="F684" s="1">
        <v>45104</v>
      </c>
      <c r="G684" s="5">
        <f ca="1">DATEDIF(F684, TODAY(), "D")</f>
        <v>285</v>
      </c>
      <c r="H684" t="s">
        <v>19</v>
      </c>
      <c r="I684" t="s">
        <v>20</v>
      </c>
      <c r="J684" s="4">
        <v>193</v>
      </c>
      <c r="K684" s="4">
        <f>Table1[[#This Row],[PRICEEACH]]-Table1[[#This Row],[MSRP]]</f>
        <v>8.4099999999999966</v>
      </c>
      <c r="L684" t="s">
        <v>288</v>
      </c>
      <c r="M684" t="s">
        <v>98</v>
      </c>
      <c r="N684">
        <v>6175558555</v>
      </c>
      <c r="O684" t="s">
        <v>99</v>
      </c>
      <c r="P684" t="s">
        <v>100</v>
      </c>
      <c r="Q684">
        <v>51247</v>
      </c>
      <c r="R684" t="s">
        <v>25</v>
      </c>
      <c r="S684" t="s">
        <v>101</v>
      </c>
      <c r="T684" t="s">
        <v>102</v>
      </c>
      <c r="U684" t="s">
        <v>42</v>
      </c>
    </row>
    <row r="685" spans="1:21" x14ac:dyDescent="0.3">
      <c r="A685">
        <v>10107</v>
      </c>
      <c r="B685" s="5">
        <v>27</v>
      </c>
      <c r="C685" s="4">
        <v>161.66</v>
      </c>
      <c r="D685">
        <v>6</v>
      </c>
      <c r="E685" s="9">
        <v>4364.82</v>
      </c>
      <c r="F685" s="1">
        <v>45097</v>
      </c>
      <c r="G685" s="5">
        <f ca="1">DATEDIF(F685, TODAY(), "D")</f>
        <v>292</v>
      </c>
      <c r="H685" t="s">
        <v>19</v>
      </c>
      <c r="I685" t="s">
        <v>155</v>
      </c>
      <c r="J685" s="4">
        <v>151</v>
      </c>
      <c r="K685" s="4">
        <f>Table1[[#This Row],[PRICEEACH]]-Table1[[#This Row],[MSRP]]</f>
        <v>10.659999999999997</v>
      </c>
      <c r="L685" t="s">
        <v>472</v>
      </c>
      <c r="M685" t="s">
        <v>243</v>
      </c>
      <c r="N685">
        <v>4155551450</v>
      </c>
      <c r="O685" t="s">
        <v>244</v>
      </c>
      <c r="P685" t="s">
        <v>245</v>
      </c>
      <c r="Q685">
        <v>97562</v>
      </c>
      <c r="R685" t="s">
        <v>25</v>
      </c>
      <c r="S685" t="s">
        <v>246</v>
      </c>
      <c r="T685" t="s">
        <v>247</v>
      </c>
      <c r="U685" t="s">
        <v>42</v>
      </c>
    </row>
    <row r="686" spans="1:21" x14ac:dyDescent="0.3">
      <c r="A686">
        <v>10281</v>
      </c>
      <c r="B686" s="5">
        <v>27</v>
      </c>
      <c r="C686" s="4">
        <v>85.98</v>
      </c>
      <c r="D686">
        <v>11</v>
      </c>
      <c r="E686" s="9">
        <v>2321.46</v>
      </c>
      <c r="F686" s="1">
        <v>45096</v>
      </c>
      <c r="G686" s="5">
        <f ca="1">DATEDIF(F686, TODAY(), "D")</f>
        <v>293</v>
      </c>
      <c r="H686" t="s">
        <v>19</v>
      </c>
      <c r="I686" t="s">
        <v>155</v>
      </c>
      <c r="J686" s="4">
        <v>101</v>
      </c>
      <c r="K686" s="4">
        <f>Table1[[#This Row],[PRICEEACH]]-Table1[[#This Row],[MSRP]]</f>
        <v>-15.019999999999996</v>
      </c>
      <c r="L686" t="s">
        <v>626</v>
      </c>
      <c r="M686" t="s">
        <v>116</v>
      </c>
      <c r="N686">
        <v>2155551555</v>
      </c>
      <c r="O686" t="s">
        <v>117</v>
      </c>
      <c r="P686" t="s">
        <v>118</v>
      </c>
      <c r="Q686">
        <v>70267</v>
      </c>
      <c r="R686" t="s">
        <v>25</v>
      </c>
      <c r="S686" t="s">
        <v>26</v>
      </c>
      <c r="T686" t="s">
        <v>119</v>
      </c>
      <c r="U686" t="s">
        <v>28</v>
      </c>
    </row>
    <row r="687" spans="1:21" x14ac:dyDescent="0.3">
      <c r="A687">
        <v>10280</v>
      </c>
      <c r="B687" s="5">
        <v>27</v>
      </c>
      <c r="C687" s="4">
        <v>57.68</v>
      </c>
      <c r="D687">
        <v>8</v>
      </c>
      <c r="E687" s="9">
        <v>1557.36</v>
      </c>
      <c r="F687" s="1">
        <v>45094</v>
      </c>
      <c r="G687" s="5">
        <f ca="1">DATEDIF(F687, TODAY(), "D")</f>
        <v>295</v>
      </c>
      <c r="H687" t="s">
        <v>19</v>
      </c>
      <c r="I687" t="s">
        <v>509</v>
      </c>
      <c r="J687" s="4">
        <v>53</v>
      </c>
      <c r="K687" s="4">
        <f>Table1[[#This Row],[PRICEEACH]]-Table1[[#This Row],[MSRP]]</f>
        <v>4.68</v>
      </c>
      <c r="L687" t="s">
        <v>523</v>
      </c>
      <c r="M687" t="s">
        <v>225</v>
      </c>
      <c r="N687" t="s">
        <v>226</v>
      </c>
      <c r="O687" t="s">
        <v>227</v>
      </c>
      <c r="P687" t="s">
        <v>228</v>
      </c>
      <c r="Q687">
        <v>10100</v>
      </c>
      <c r="R687" t="s">
        <v>229</v>
      </c>
      <c r="S687" t="s">
        <v>230</v>
      </c>
      <c r="T687" t="s">
        <v>231</v>
      </c>
      <c r="U687" t="s">
        <v>28</v>
      </c>
    </row>
    <row r="688" spans="1:21" x14ac:dyDescent="0.3">
      <c r="A688">
        <v>10276</v>
      </c>
      <c r="B688" s="5">
        <v>27</v>
      </c>
      <c r="C688" s="4">
        <v>36.61</v>
      </c>
      <c r="D688">
        <v>10</v>
      </c>
      <c r="E688" s="9">
        <v>988.47</v>
      </c>
      <c r="F688" s="1">
        <v>45079</v>
      </c>
      <c r="G688" s="5">
        <f ca="1">DATEDIF(F688, TODAY(), "D")</f>
        <v>310</v>
      </c>
      <c r="H688" t="s">
        <v>19</v>
      </c>
      <c r="I688" t="s">
        <v>20</v>
      </c>
      <c r="J688" s="4">
        <v>40</v>
      </c>
      <c r="K688" s="4">
        <f>Table1[[#This Row],[PRICEEACH]]-Table1[[#This Row],[MSRP]]</f>
        <v>-3.3900000000000006</v>
      </c>
      <c r="L688" t="s">
        <v>610</v>
      </c>
      <c r="M688" t="s">
        <v>420</v>
      </c>
      <c r="N688">
        <v>6175557555</v>
      </c>
      <c r="O688" t="s">
        <v>421</v>
      </c>
      <c r="P688" t="s">
        <v>253</v>
      </c>
      <c r="Q688">
        <v>58339</v>
      </c>
      <c r="R688" t="s">
        <v>25</v>
      </c>
      <c r="S688" t="s">
        <v>422</v>
      </c>
      <c r="T688" t="s">
        <v>423</v>
      </c>
      <c r="U688" t="s">
        <v>28</v>
      </c>
    </row>
    <row r="689" spans="1:21" x14ac:dyDescent="0.3">
      <c r="A689">
        <v>10275</v>
      </c>
      <c r="B689" s="5">
        <v>27</v>
      </c>
      <c r="C689" s="4">
        <v>62.31</v>
      </c>
      <c r="D689">
        <v>10</v>
      </c>
      <c r="E689" s="9">
        <v>1682.37</v>
      </c>
      <c r="F689" s="1">
        <v>45069</v>
      </c>
      <c r="G689" s="5">
        <f ca="1">DATEDIF(F689, TODAY(), "D")</f>
        <v>320</v>
      </c>
      <c r="H689" t="s">
        <v>19</v>
      </c>
      <c r="I689" t="s">
        <v>525</v>
      </c>
      <c r="J689" s="4">
        <v>72</v>
      </c>
      <c r="K689" s="4">
        <f>Table1[[#This Row],[PRICEEACH]]-Table1[[#This Row],[MSRP]]</f>
        <v>-9.6899999999999977</v>
      </c>
      <c r="L689" t="s">
        <v>606</v>
      </c>
      <c r="M689" t="s">
        <v>92</v>
      </c>
      <c r="N689" t="s">
        <v>93</v>
      </c>
      <c r="O689" t="s">
        <v>94</v>
      </c>
      <c r="P689" t="s">
        <v>95</v>
      </c>
      <c r="Q689">
        <v>44000</v>
      </c>
      <c r="R689" t="s">
        <v>33</v>
      </c>
      <c r="S689" t="s">
        <v>96</v>
      </c>
      <c r="T689" t="s">
        <v>97</v>
      </c>
      <c r="U689" t="s">
        <v>28</v>
      </c>
    </row>
    <row r="690" spans="1:21" x14ac:dyDescent="0.3">
      <c r="A690">
        <v>10273</v>
      </c>
      <c r="B690" s="5">
        <v>27</v>
      </c>
      <c r="C690" s="4">
        <v>103.56</v>
      </c>
      <c r="D690">
        <v>6</v>
      </c>
      <c r="E690" s="9">
        <v>2796.12</v>
      </c>
      <c r="F690" s="1">
        <v>45067</v>
      </c>
      <c r="G690" s="5">
        <f ca="1">DATEDIF(F690, TODAY(), "D")</f>
        <v>322</v>
      </c>
      <c r="H690" t="s">
        <v>19</v>
      </c>
      <c r="I690" t="s">
        <v>509</v>
      </c>
      <c r="J690" s="4">
        <v>88</v>
      </c>
      <c r="K690" s="4">
        <f>Table1[[#This Row],[PRICEEACH]]-Table1[[#This Row],[MSRP]]</f>
        <v>15.560000000000002</v>
      </c>
      <c r="L690" t="s">
        <v>595</v>
      </c>
      <c r="M690" t="s">
        <v>329</v>
      </c>
      <c r="N690" t="s">
        <v>330</v>
      </c>
      <c r="O690" t="s">
        <v>331</v>
      </c>
      <c r="P690" t="s">
        <v>332</v>
      </c>
      <c r="Q690" t="s">
        <v>333</v>
      </c>
      <c r="R690" t="s">
        <v>334</v>
      </c>
      <c r="S690" t="s">
        <v>335</v>
      </c>
      <c r="T690" t="s">
        <v>336</v>
      </c>
      <c r="U690" t="s">
        <v>28</v>
      </c>
    </row>
    <row r="691" spans="1:21" x14ac:dyDescent="0.3">
      <c r="A691">
        <v>10107</v>
      </c>
      <c r="B691" s="5">
        <v>27</v>
      </c>
      <c r="C691" s="4">
        <v>158.63</v>
      </c>
      <c r="D691">
        <v>3</v>
      </c>
      <c r="E691" s="9">
        <v>4283.01</v>
      </c>
      <c r="F691" s="1">
        <v>45066</v>
      </c>
      <c r="G691" s="5">
        <f ca="1">DATEDIF(F691, TODAY(), "D")</f>
        <v>323</v>
      </c>
      <c r="H691" t="s">
        <v>19</v>
      </c>
      <c r="I691" t="s">
        <v>155</v>
      </c>
      <c r="J691" s="4">
        <v>151</v>
      </c>
      <c r="K691" s="4">
        <f>Table1[[#This Row],[PRICEEACH]]-Table1[[#This Row],[MSRP]]</f>
        <v>7.6299999999999955</v>
      </c>
      <c r="L691" t="s">
        <v>472</v>
      </c>
      <c r="M691" t="s">
        <v>116</v>
      </c>
      <c r="N691">
        <v>2155551555</v>
      </c>
      <c r="O691" t="s">
        <v>117</v>
      </c>
      <c r="P691" t="s">
        <v>118</v>
      </c>
      <c r="Q691">
        <v>70267</v>
      </c>
      <c r="R691" t="s">
        <v>25</v>
      </c>
      <c r="S691" t="s">
        <v>26</v>
      </c>
      <c r="T691" t="s">
        <v>119</v>
      </c>
      <c r="U691" t="s">
        <v>42</v>
      </c>
    </row>
    <row r="692" spans="1:21" hidden="1" x14ac:dyDescent="0.3">
      <c r="A692">
        <v>10262</v>
      </c>
      <c r="B692" s="5">
        <v>27</v>
      </c>
      <c r="C692" s="4">
        <v>76</v>
      </c>
      <c r="D692">
        <v>5</v>
      </c>
      <c r="E692" s="9">
        <v>2052</v>
      </c>
      <c r="F692" s="1">
        <v>45040</v>
      </c>
      <c r="G692" s="5">
        <f ca="1">DATEDIF(F692, TODAY(), "D")</f>
        <v>349</v>
      </c>
      <c r="H692" t="s">
        <v>307</v>
      </c>
      <c r="I692" t="s">
        <v>525</v>
      </c>
      <c r="J692" s="4">
        <v>80</v>
      </c>
      <c r="K692" s="4">
        <f>Table1[[#This Row],[PRICEEACH]]-Table1[[#This Row],[MSRP]]</f>
        <v>-4</v>
      </c>
      <c r="L692" t="s">
        <v>628</v>
      </c>
      <c r="M692" t="s">
        <v>148</v>
      </c>
      <c r="N692" t="s">
        <v>149</v>
      </c>
      <c r="O692" t="s">
        <v>150</v>
      </c>
      <c r="P692" t="s">
        <v>151</v>
      </c>
      <c r="Q692">
        <v>28034</v>
      </c>
      <c r="R692" t="s">
        <v>152</v>
      </c>
      <c r="S692" t="s">
        <v>153</v>
      </c>
      <c r="T692" t="s">
        <v>154</v>
      </c>
      <c r="U692" t="s">
        <v>28</v>
      </c>
    </row>
    <row r="693" spans="1:21" x14ac:dyDescent="0.3">
      <c r="A693">
        <v>10107</v>
      </c>
      <c r="B693" s="5">
        <v>27</v>
      </c>
      <c r="C693" s="4">
        <v>125.12</v>
      </c>
      <c r="D693">
        <v>1</v>
      </c>
      <c r="E693" s="9">
        <v>3378.24</v>
      </c>
      <c r="F693" s="1">
        <v>45033</v>
      </c>
      <c r="G693" s="5">
        <f ca="1">DATEDIF(F693, TODAY(), "D")</f>
        <v>356</v>
      </c>
      <c r="H693" t="s">
        <v>19</v>
      </c>
      <c r="I693" t="s">
        <v>155</v>
      </c>
      <c r="J693" s="4">
        <v>136</v>
      </c>
      <c r="K693" s="4">
        <f>Table1[[#This Row],[PRICEEACH]]-Table1[[#This Row],[MSRP]]</f>
        <v>-10.879999999999995</v>
      </c>
      <c r="L693" t="s">
        <v>289</v>
      </c>
      <c r="M693" t="s">
        <v>261</v>
      </c>
      <c r="N693" t="s">
        <v>262</v>
      </c>
      <c r="O693" t="s">
        <v>263</v>
      </c>
      <c r="P693" t="s">
        <v>264</v>
      </c>
      <c r="Q693" t="s">
        <v>265</v>
      </c>
      <c r="R693" t="s">
        <v>201</v>
      </c>
      <c r="S693" t="s">
        <v>266</v>
      </c>
      <c r="T693" t="s">
        <v>267</v>
      </c>
      <c r="U693" t="s">
        <v>42</v>
      </c>
    </row>
    <row r="694" spans="1:21" x14ac:dyDescent="0.3">
      <c r="A694">
        <v>10259</v>
      </c>
      <c r="B694" s="5">
        <v>27</v>
      </c>
      <c r="C694" s="4">
        <v>135.47</v>
      </c>
      <c r="D694">
        <v>8</v>
      </c>
      <c r="E694" s="9">
        <v>3657.69</v>
      </c>
      <c r="F694" s="1">
        <v>45031</v>
      </c>
      <c r="G694" s="5">
        <f ca="1">DATEDIF(F694, TODAY(), "D")</f>
        <v>358</v>
      </c>
      <c r="H694" t="s">
        <v>19</v>
      </c>
      <c r="I694" t="s">
        <v>155</v>
      </c>
      <c r="J694" s="4">
        <v>169</v>
      </c>
      <c r="K694" s="4">
        <f>Table1[[#This Row],[PRICEEACH]]-Table1[[#This Row],[MSRP]]</f>
        <v>-33.53</v>
      </c>
      <c r="L694" t="s">
        <v>563</v>
      </c>
      <c r="M694" t="s">
        <v>381</v>
      </c>
      <c r="N694" t="s">
        <v>382</v>
      </c>
      <c r="O694" t="s">
        <v>383</v>
      </c>
      <c r="P694" t="s">
        <v>173</v>
      </c>
      <c r="Q694">
        <v>69045</v>
      </c>
      <c r="R694" t="s">
        <v>173</v>
      </c>
      <c r="S694" t="s">
        <v>384</v>
      </c>
      <c r="T694" t="s">
        <v>385</v>
      </c>
      <c r="U694" t="s">
        <v>42</v>
      </c>
    </row>
    <row r="695" spans="1:21" x14ac:dyDescent="0.3">
      <c r="A695">
        <v>10250</v>
      </c>
      <c r="B695" s="5">
        <v>27</v>
      </c>
      <c r="C695" s="4">
        <v>98.84</v>
      </c>
      <c r="D695">
        <v>4</v>
      </c>
      <c r="E695" s="9">
        <v>2668.68</v>
      </c>
      <c r="F695" s="1">
        <v>44996</v>
      </c>
      <c r="G695" s="5">
        <f ca="1">DATEDIF(F695, TODAY(), "D")</f>
        <v>393</v>
      </c>
      <c r="H695" t="s">
        <v>19</v>
      </c>
      <c r="I695" t="s">
        <v>525</v>
      </c>
      <c r="J695" s="4">
        <v>84</v>
      </c>
      <c r="K695" s="4">
        <f>Table1[[#This Row],[PRICEEACH]]-Table1[[#This Row],[MSRP]]</f>
        <v>14.840000000000003</v>
      </c>
      <c r="L695" t="s">
        <v>551</v>
      </c>
      <c r="M695" t="s">
        <v>360</v>
      </c>
      <c r="N695">
        <v>4085553659</v>
      </c>
      <c r="O695" t="s">
        <v>361</v>
      </c>
      <c r="P695" t="s">
        <v>362</v>
      </c>
      <c r="Q695">
        <v>94217</v>
      </c>
      <c r="R695" t="s">
        <v>25</v>
      </c>
      <c r="S695" t="s">
        <v>81</v>
      </c>
      <c r="T695" t="s">
        <v>363</v>
      </c>
      <c r="U695" t="s">
        <v>28</v>
      </c>
    </row>
    <row r="696" spans="1:21" x14ac:dyDescent="0.3">
      <c r="A696">
        <v>10107</v>
      </c>
      <c r="B696" s="5">
        <v>27</v>
      </c>
      <c r="C696" s="4">
        <v>153.99</v>
      </c>
      <c r="D696">
        <v>1</v>
      </c>
      <c r="E696" s="9">
        <v>4157.7299999999996</v>
      </c>
      <c r="F696" s="1">
        <v>44990</v>
      </c>
      <c r="G696" s="5">
        <f ca="1">DATEDIF(F696, TODAY(), "D")</f>
        <v>399</v>
      </c>
      <c r="H696" t="s">
        <v>19</v>
      </c>
      <c r="I696" t="s">
        <v>155</v>
      </c>
      <c r="J696" s="4">
        <v>173</v>
      </c>
      <c r="K696" s="4">
        <f>Table1[[#This Row],[PRICEEACH]]-Table1[[#This Row],[MSRP]]</f>
        <v>-19.009999999999991</v>
      </c>
      <c r="L696" t="s">
        <v>477</v>
      </c>
      <c r="M696" t="s">
        <v>429</v>
      </c>
      <c r="N696" t="s">
        <v>430</v>
      </c>
      <c r="O696" t="s">
        <v>431</v>
      </c>
      <c r="P696" t="s">
        <v>432</v>
      </c>
      <c r="Q696" t="s">
        <v>433</v>
      </c>
      <c r="R696" t="s">
        <v>107</v>
      </c>
      <c r="S696" t="s">
        <v>434</v>
      </c>
      <c r="T696" t="s">
        <v>435</v>
      </c>
      <c r="U696" t="s">
        <v>42</v>
      </c>
    </row>
    <row r="697" spans="1:21" x14ac:dyDescent="0.3">
      <c r="A697">
        <v>10241</v>
      </c>
      <c r="B697" s="5">
        <v>27</v>
      </c>
      <c r="C697" s="4">
        <v>86.73</v>
      </c>
      <c r="D697">
        <v>9</v>
      </c>
      <c r="E697" s="9">
        <v>2341.71</v>
      </c>
      <c r="F697" s="1">
        <v>44970</v>
      </c>
      <c r="G697" s="5">
        <f ca="1">DATEDIF(F697, TODAY(), "D")</f>
        <v>419</v>
      </c>
      <c r="H697" t="s">
        <v>19</v>
      </c>
      <c r="I697" t="s">
        <v>155</v>
      </c>
      <c r="J697" s="4">
        <v>107</v>
      </c>
      <c r="K697" s="4">
        <f>Table1[[#This Row],[PRICEEACH]]-Table1[[#This Row],[MSRP]]</f>
        <v>-20.269999999999996</v>
      </c>
      <c r="L697" t="s">
        <v>599</v>
      </c>
      <c r="M697" t="s">
        <v>491</v>
      </c>
      <c r="N697" t="s">
        <v>492</v>
      </c>
      <c r="O697" t="s">
        <v>493</v>
      </c>
      <c r="P697" t="s">
        <v>494</v>
      </c>
      <c r="Q697">
        <v>67000</v>
      </c>
      <c r="R697" t="s">
        <v>33</v>
      </c>
      <c r="S697" t="s">
        <v>495</v>
      </c>
      <c r="T697" t="s">
        <v>496</v>
      </c>
      <c r="U697" t="s">
        <v>28</v>
      </c>
    </row>
    <row r="698" spans="1:21" x14ac:dyDescent="0.3">
      <c r="A698">
        <v>10237</v>
      </c>
      <c r="B698" s="5">
        <v>27</v>
      </c>
      <c r="C698" s="4">
        <v>115.32</v>
      </c>
      <c r="D698">
        <v>5</v>
      </c>
      <c r="E698" s="9">
        <v>3113.64</v>
      </c>
      <c r="F698" s="1">
        <v>44962</v>
      </c>
      <c r="G698" s="5">
        <f ca="1">DATEDIF(F698, TODAY(), "D")</f>
        <v>427</v>
      </c>
      <c r="H698" t="s">
        <v>19</v>
      </c>
      <c r="I698" t="s">
        <v>20</v>
      </c>
      <c r="J698" s="4">
        <v>102</v>
      </c>
      <c r="K698" s="4">
        <f>Table1[[#This Row],[PRICEEACH]]-Table1[[#This Row],[MSRP]]</f>
        <v>13.319999999999993</v>
      </c>
      <c r="L698" t="s">
        <v>615</v>
      </c>
      <c r="M698" t="s">
        <v>79</v>
      </c>
      <c r="N698">
        <v>2125551500</v>
      </c>
      <c r="O698" t="s">
        <v>80</v>
      </c>
      <c r="P698" t="s">
        <v>24</v>
      </c>
      <c r="Q698">
        <v>10022</v>
      </c>
      <c r="R698" t="s">
        <v>25</v>
      </c>
      <c r="S698" t="s">
        <v>81</v>
      </c>
      <c r="T698" t="s">
        <v>82</v>
      </c>
      <c r="U698" t="s">
        <v>42</v>
      </c>
    </row>
    <row r="699" spans="1:21" x14ac:dyDescent="0.3">
      <c r="A699">
        <v>10227</v>
      </c>
      <c r="B699" s="5">
        <v>27</v>
      </c>
      <c r="C699" s="4">
        <v>43.9</v>
      </c>
      <c r="D699">
        <v>8</v>
      </c>
      <c r="E699" s="9">
        <v>1185.3</v>
      </c>
      <c r="F699" s="1">
        <v>44928</v>
      </c>
      <c r="G699" s="5">
        <f ca="1">DATEDIF(F699, TODAY(), "D")</f>
        <v>461</v>
      </c>
      <c r="H699" t="s">
        <v>19</v>
      </c>
      <c r="I699" t="s">
        <v>509</v>
      </c>
      <c r="J699" s="4">
        <v>41</v>
      </c>
      <c r="K699" s="4">
        <f>Table1[[#This Row],[PRICEEACH]]-Table1[[#This Row],[MSRP]]</f>
        <v>2.8999999999999986</v>
      </c>
      <c r="L699" t="s">
        <v>603</v>
      </c>
      <c r="M699" t="s">
        <v>190</v>
      </c>
      <c r="N699" t="s">
        <v>191</v>
      </c>
      <c r="O699" t="s">
        <v>192</v>
      </c>
      <c r="P699" t="s">
        <v>193</v>
      </c>
      <c r="Q699">
        <v>69004</v>
      </c>
      <c r="R699" t="s">
        <v>33</v>
      </c>
      <c r="S699" t="s">
        <v>194</v>
      </c>
      <c r="T699" t="s">
        <v>195</v>
      </c>
      <c r="U699" t="s">
        <v>28</v>
      </c>
    </row>
    <row r="700" spans="1:21" x14ac:dyDescent="0.3">
      <c r="A700">
        <v>10107</v>
      </c>
      <c r="B700" s="5">
        <v>27</v>
      </c>
      <c r="C700" s="4">
        <v>167.33</v>
      </c>
      <c r="D700">
        <v>9</v>
      </c>
      <c r="E700" s="9">
        <v>4517.91</v>
      </c>
      <c r="F700" s="1">
        <v>44917</v>
      </c>
      <c r="G700" s="5">
        <f ca="1">DATEDIF(F700, TODAY(), "D")</f>
        <v>472</v>
      </c>
      <c r="H700" t="s">
        <v>19</v>
      </c>
      <c r="I700" t="s">
        <v>155</v>
      </c>
      <c r="J700" s="4">
        <v>194</v>
      </c>
      <c r="K700" s="4">
        <f>Table1[[#This Row],[PRICEEACH]]-Table1[[#This Row],[MSRP]]</f>
        <v>-26.669999999999987</v>
      </c>
      <c r="L700" t="s">
        <v>386</v>
      </c>
      <c r="M700" t="s">
        <v>408</v>
      </c>
      <c r="N700" t="s">
        <v>409</v>
      </c>
      <c r="O700" t="s">
        <v>410</v>
      </c>
      <c r="P700" t="s">
        <v>411</v>
      </c>
      <c r="Q700">
        <v>1203</v>
      </c>
      <c r="R700" t="s">
        <v>412</v>
      </c>
      <c r="S700" t="s">
        <v>413</v>
      </c>
      <c r="T700" t="s">
        <v>82</v>
      </c>
      <c r="U700" t="s">
        <v>42</v>
      </c>
    </row>
    <row r="701" spans="1:21" x14ac:dyDescent="0.3">
      <c r="A701">
        <v>10225</v>
      </c>
      <c r="B701" s="5">
        <v>27</v>
      </c>
      <c r="C701" s="4">
        <v>169.04</v>
      </c>
      <c r="D701">
        <v>11</v>
      </c>
      <c r="E701" s="9">
        <v>4564.08</v>
      </c>
      <c r="F701" s="1">
        <v>44917</v>
      </c>
      <c r="G701" s="5">
        <f ca="1">DATEDIF(F701, TODAY(), "D")</f>
        <v>472</v>
      </c>
      <c r="H701" t="s">
        <v>19</v>
      </c>
      <c r="I701" t="s">
        <v>155</v>
      </c>
      <c r="J701" s="4">
        <v>146</v>
      </c>
      <c r="K701" s="4">
        <f>Table1[[#This Row],[PRICEEACH]]-Table1[[#This Row],[MSRP]]</f>
        <v>23.039999999999992</v>
      </c>
      <c r="L701" t="s">
        <v>568</v>
      </c>
      <c r="M701" t="s">
        <v>408</v>
      </c>
      <c r="N701" t="s">
        <v>409</v>
      </c>
      <c r="O701" t="s">
        <v>410</v>
      </c>
      <c r="P701" t="s">
        <v>411</v>
      </c>
      <c r="Q701">
        <v>1203</v>
      </c>
      <c r="R701" t="s">
        <v>412</v>
      </c>
      <c r="S701" t="s">
        <v>413</v>
      </c>
      <c r="T701" t="s">
        <v>82</v>
      </c>
      <c r="U701" t="s">
        <v>42</v>
      </c>
    </row>
    <row r="702" spans="1:21" x14ac:dyDescent="0.3">
      <c r="A702">
        <v>10107</v>
      </c>
      <c r="B702" s="5">
        <v>27</v>
      </c>
      <c r="C702" s="4">
        <v>186.86</v>
      </c>
      <c r="D702">
        <v>1</v>
      </c>
      <c r="E702" s="9">
        <v>5045.22</v>
      </c>
      <c r="F702" s="1">
        <v>44907</v>
      </c>
      <c r="G702" s="5">
        <f ca="1">DATEDIF(F702, TODAY(), "D")</f>
        <v>482</v>
      </c>
      <c r="H702" t="s">
        <v>19</v>
      </c>
      <c r="I702" t="s">
        <v>155</v>
      </c>
      <c r="J702" s="4">
        <v>173</v>
      </c>
      <c r="K702" s="4">
        <f>Table1[[#This Row],[PRICEEACH]]-Table1[[#This Row],[MSRP]]</f>
        <v>13.860000000000014</v>
      </c>
      <c r="L702" t="s">
        <v>477</v>
      </c>
      <c r="M702" t="s">
        <v>440</v>
      </c>
      <c r="N702" t="s">
        <v>441</v>
      </c>
      <c r="O702" t="s">
        <v>442</v>
      </c>
      <c r="P702" t="s">
        <v>443</v>
      </c>
      <c r="Q702">
        <v>2</v>
      </c>
      <c r="R702" t="s">
        <v>444</v>
      </c>
      <c r="S702" t="s">
        <v>445</v>
      </c>
      <c r="T702" t="s">
        <v>446</v>
      </c>
      <c r="U702" t="s">
        <v>42</v>
      </c>
    </row>
    <row r="703" spans="1:21" x14ac:dyDescent="0.3">
      <c r="A703">
        <v>10215</v>
      </c>
      <c r="B703" s="5">
        <v>27</v>
      </c>
      <c r="C703" s="4">
        <v>89.38</v>
      </c>
      <c r="D703">
        <v>10</v>
      </c>
      <c r="E703" s="9">
        <v>2413.2600000000002</v>
      </c>
      <c r="F703" s="1">
        <v>44894</v>
      </c>
      <c r="G703" s="5">
        <f ca="1">DATEDIF(F703, TODAY(), "D")</f>
        <v>495</v>
      </c>
      <c r="H703" t="s">
        <v>19</v>
      </c>
      <c r="I703" t="s">
        <v>509</v>
      </c>
      <c r="J703" s="4">
        <v>102</v>
      </c>
      <c r="K703" s="4">
        <f>Table1[[#This Row],[PRICEEACH]]-Table1[[#This Row],[MSRP]]</f>
        <v>-12.620000000000005</v>
      </c>
      <c r="L703" t="s">
        <v>510</v>
      </c>
      <c r="M703" t="s">
        <v>204</v>
      </c>
      <c r="N703">
        <v>3105553722</v>
      </c>
      <c r="O703" t="s">
        <v>205</v>
      </c>
      <c r="P703" t="s">
        <v>206</v>
      </c>
      <c r="Q703">
        <v>94019</v>
      </c>
      <c r="R703" t="s">
        <v>25</v>
      </c>
      <c r="S703" t="s">
        <v>207</v>
      </c>
      <c r="T703" t="s">
        <v>208</v>
      </c>
      <c r="U703" t="s">
        <v>28</v>
      </c>
    </row>
    <row r="704" spans="1:21" x14ac:dyDescent="0.3">
      <c r="A704">
        <v>10214</v>
      </c>
      <c r="B704" s="5">
        <v>27</v>
      </c>
      <c r="C704" s="4">
        <v>133.49</v>
      </c>
      <c r="D704">
        <v>4</v>
      </c>
      <c r="E704" s="9">
        <v>3604.23</v>
      </c>
      <c r="F704" s="1">
        <v>44891</v>
      </c>
      <c r="G704" s="5">
        <f ca="1">DATEDIF(F704, TODAY(), "D")</f>
        <v>498</v>
      </c>
      <c r="H704" t="s">
        <v>19</v>
      </c>
      <c r="I704" t="s">
        <v>509</v>
      </c>
      <c r="J704" s="4">
        <v>127</v>
      </c>
      <c r="K704" s="4">
        <f>Table1[[#This Row],[PRICEEACH]]-Table1[[#This Row],[MSRP]]</f>
        <v>6.4900000000000091</v>
      </c>
      <c r="L704" t="s">
        <v>549</v>
      </c>
      <c r="M704" t="s">
        <v>165</v>
      </c>
      <c r="N704" t="s">
        <v>166</v>
      </c>
      <c r="O704" t="s">
        <v>167</v>
      </c>
      <c r="P704" t="s">
        <v>151</v>
      </c>
      <c r="Q704">
        <v>28023</v>
      </c>
      <c r="R704" t="s">
        <v>152</v>
      </c>
      <c r="S704" t="s">
        <v>168</v>
      </c>
      <c r="T704" t="s">
        <v>169</v>
      </c>
      <c r="U704" t="s">
        <v>42</v>
      </c>
    </row>
    <row r="705" spans="1:21" x14ac:dyDescent="0.3">
      <c r="A705">
        <v>10213</v>
      </c>
      <c r="B705" s="5">
        <v>27</v>
      </c>
      <c r="C705" s="4">
        <v>103.35</v>
      </c>
      <c r="D705">
        <v>3</v>
      </c>
      <c r="E705" s="9">
        <v>2790.45</v>
      </c>
      <c r="F705" s="1">
        <v>44887</v>
      </c>
      <c r="G705" s="5">
        <f ca="1">DATEDIF(F705, TODAY(), "D")</f>
        <v>502</v>
      </c>
      <c r="H705" t="s">
        <v>19</v>
      </c>
      <c r="I705" t="s">
        <v>155</v>
      </c>
      <c r="J705" s="4">
        <v>117</v>
      </c>
      <c r="K705" s="4">
        <f>Table1[[#This Row],[PRICEEACH]]-Table1[[#This Row],[MSRP]]</f>
        <v>-13.650000000000006</v>
      </c>
      <c r="L705" t="s">
        <v>593</v>
      </c>
      <c r="M705" t="s">
        <v>314</v>
      </c>
      <c r="N705" t="s">
        <v>315</v>
      </c>
      <c r="O705" t="s">
        <v>316</v>
      </c>
      <c r="P705" t="s">
        <v>300</v>
      </c>
      <c r="Q705" t="s">
        <v>317</v>
      </c>
      <c r="R705" t="s">
        <v>144</v>
      </c>
      <c r="S705" t="s">
        <v>318</v>
      </c>
      <c r="T705" t="s">
        <v>319</v>
      </c>
      <c r="U705" t="s">
        <v>28</v>
      </c>
    </row>
    <row r="706" spans="1:21" x14ac:dyDescent="0.3">
      <c r="A706">
        <v>10212</v>
      </c>
      <c r="B706" s="5">
        <v>27</v>
      </c>
      <c r="C706" s="4">
        <v>79.62</v>
      </c>
      <c r="D706">
        <v>2</v>
      </c>
      <c r="E706" s="9">
        <v>2149.7399999999998</v>
      </c>
      <c r="F706" s="1">
        <v>44881</v>
      </c>
      <c r="G706" s="5">
        <f ca="1">DATEDIF(F706, TODAY(), "D")</f>
        <v>508</v>
      </c>
      <c r="H706" t="s">
        <v>19</v>
      </c>
      <c r="I706" t="s">
        <v>155</v>
      </c>
      <c r="J706" s="4">
        <v>85</v>
      </c>
      <c r="K706" s="4">
        <f>Table1[[#This Row],[PRICEEACH]]-Table1[[#This Row],[MSRP]]</f>
        <v>-5.3799999999999955</v>
      </c>
      <c r="L706" t="s">
        <v>596</v>
      </c>
      <c r="M706" t="s">
        <v>148</v>
      </c>
      <c r="N706" t="s">
        <v>149</v>
      </c>
      <c r="O706" t="s">
        <v>150</v>
      </c>
      <c r="P706" t="s">
        <v>151</v>
      </c>
      <c r="Q706">
        <v>28034</v>
      </c>
      <c r="R706" t="s">
        <v>152</v>
      </c>
      <c r="S706" t="s">
        <v>153</v>
      </c>
      <c r="T706" t="s">
        <v>154</v>
      </c>
      <c r="U706" t="s">
        <v>28</v>
      </c>
    </row>
    <row r="707" spans="1:21" x14ac:dyDescent="0.3">
      <c r="A707">
        <v>10210</v>
      </c>
      <c r="B707" s="5">
        <v>27</v>
      </c>
      <c r="C707" s="4">
        <v>98.48</v>
      </c>
      <c r="D707">
        <v>9</v>
      </c>
      <c r="E707" s="9">
        <v>2658.96</v>
      </c>
      <c r="F707" s="1">
        <v>44877</v>
      </c>
      <c r="G707" s="5">
        <f ca="1">DATEDIF(F707, TODAY(), "D")</f>
        <v>512</v>
      </c>
      <c r="H707" t="s">
        <v>19</v>
      </c>
      <c r="I707" t="s">
        <v>525</v>
      </c>
      <c r="J707" s="4">
        <v>109</v>
      </c>
      <c r="K707" s="4">
        <f>Table1[[#This Row],[PRICEEACH]]-Table1[[#This Row],[MSRP]]</f>
        <v>-10.519999999999996</v>
      </c>
      <c r="L707" t="s">
        <v>583</v>
      </c>
      <c r="M707" t="s">
        <v>270</v>
      </c>
      <c r="N707" t="s">
        <v>271</v>
      </c>
      <c r="O707" t="s">
        <v>272</v>
      </c>
      <c r="P707" t="s">
        <v>273</v>
      </c>
      <c r="Q707" t="s">
        <v>274</v>
      </c>
      <c r="R707" t="s">
        <v>222</v>
      </c>
      <c r="S707" t="s">
        <v>275</v>
      </c>
      <c r="T707" t="s">
        <v>276</v>
      </c>
      <c r="U707" t="s">
        <v>28</v>
      </c>
    </row>
    <row r="708" spans="1:21" x14ac:dyDescent="0.3">
      <c r="A708">
        <v>10207</v>
      </c>
      <c r="B708" s="5">
        <v>27</v>
      </c>
      <c r="C708" s="4">
        <v>60.06</v>
      </c>
      <c r="D708">
        <v>9</v>
      </c>
      <c r="E708" s="9">
        <v>1621.62</v>
      </c>
      <c r="F708" s="1">
        <v>44843</v>
      </c>
      <c r="G708" s="5">
        <f ca="1">DATEDIF(F708, TODAY(), "D")</f>
        <v>546</v>
      </c>
      <c r="H708" t="s">
        <v>19</v>
      </c>
      <c r="I708" t="s">
        <v>465</v>
      </c>
      <c r="J708" s="4">
        <v>54</v>
      </c>
      <c r="K708" s="4">
        <f>Table1[[#This Row],[PRICEEACH]]-Table1[[#This Row],[MSRP]]</f>
        <v>6.0600000000000023</v>
      </c>
      <c r="L708" t="s">
        <v>611</v>
      </c>
      <c r="M708" t="s">
        <v>378</v>
      </c>
      <c r="N708">
        <v>6175552555</v>
      </c>
      <c r="O708" t="s">
        <v>379</v>
      </c>
      <c r="P708" t="s">
        <v>345</v>
      </c>
      <c r="Q708">
        <v>51003</v>
      </c>
      <c r="R708" t="s">
        <v>25</v>
      </c>
      <c r="S708" t="s">
        <v>380</v>
      </c>
      <c r="T708" t="s">
        <v>247</v>
      </c>
      <c r="U708" t="s">
        <v>28</v>
      </c>
    </row>
    <row r="709" spans="1:21" x14ac:dyDescent="0.3">
      <c r="A709">
        <v>10204</v>
      </c>
      <c r="B709" s="5">
        <v>27</v>
      </c>
      <c r="C709" s="4">
        <v>154.44</v>
      </c>
      <c r="D709">
        <v>14</v>
      </c>
      <c r="E709" s="9">
        <v>4169.88</v>
      </c>
      <c r="F709" s="1">
        <v>44836</v>
      </c>
      <c r="G709" s="5">
        <f ca="1">DATEDIF(F709, TODAY(), "D")</f>
        <v>553</v>
      </c>
      <c r="H709" t="s">
        <v>19</v>
      </c>
      <c r="I709" t="s">
        <v>155</v>
      </c>
      <c r="J709" s="4">
        <v>132</v>
      </c>
      <c r="K709" s="4">
        <f>Table1[[#This Row],[PRICEEACH]]-Table1[[#This Row],[MSRP]]</f>
        <v>22.439999999999998</v>
      </c>
      <c r="L709" t="s">
        <v>554</v>
      </c>
      <c r="M709" t="s">
        <v>437</v>
      </c>
      <c r="N709">
        <v>2125557413</v>
      </c>
      <c r="O709" t="s">
        <v>438</v>
      </c>
      <c r="P709" t="s">
        <v>24</v>
      </c>
      <c r="Q709">
        <v>10022</v>
      </c>
      <c r="R709" t="s">
        <v>25</v>
      </c>
      <c r="S709" t="s">
        <v>46</v>
      </c>
      <c r="T709" t="s">
        <v>439</v>
      </c>
      <c r="U709" t="s">
        <v>42</v>
      </c>
    </row>
    <row r="710" spans="1:21" x14ac:dyDescent="0.3">
      <c r="A710">
        <v>10198</v>
      </c>
      <c r="B710" s="5">
        <v>27</v>
      </c>
      <c r="C710" s="4">
        <v>71.67</v>
      </c>
      <c r="D710">
        <v>6</v>
      </c>
      <c r="E710" s="9">
        <v>1935.09</v>
      </c>
      <c r="F710" s="1">
        <v>44831</v>
      </c>
      <c r="G710" s="5">
        <f ca="1">DATEDIF(F710, TODAY(), "D")</f>
        <v>558</v>
      </c>
      <c r="H710" t="s">
        <v>19</v>
      </c>
      <c r="I710" t="s">
        <v>509</v>
      </c>
      <c r="J710" s="4">
        <v>65</v>
      </c>
      <c r="K710" s="4">
        <f>Table1[[#This Row],[PRICEEACH]]-Table1[[#This Row],[MSRP]]</f>
        <v>6.6700000000000017</v>
      </c>
      <c r="L710" t="s">
        <v>598</v>
      </c>
      <c r="M710" t="s">
        <v>387</v>
      </c>
      <c r="N710" t="s">
        <v>388</v>
      </c>
      <c r="O710" t="s">
        <v>389</v>
      </c>
      <c r="P710" t="s">
        <v>390</v>
      </c>
      <c r="Q710" t="s">
        <v>391</v>
      </c>
      <c r="R710" t="s">
        <v>392</v>
      </c>
      <c r="S710" t="s">
        <v>393</v>
      </c>
      <c r="T710" t="s">
        <v>394</v>
      </c>
      <c r="U710" t="s">
        <v>28</v>
      </c>
    </row>
    <row r="711" spans="1:21" x14ac:dyDescent="0.3">
      <c r="A711">
        <v>10196</v>
      </c>
      <c r="B711" s="5">
        <v>27</v>
      </c>
      <c r="C711" s="4">
        <v>168.04</v>
      </c>
      <c r="D711">
        <v>8</v>
      </c>
      <c r="E711" s="9">
        <v>4537.08</v>
      </c>
      <c r="F711" s="1">
        <v>44830</v>
      </c>
      <c r="G711" s="5">
        <f ca="1">DATEDIF(F711, TODAY(), "D")</f>
        <v>559</v>
      </c>
      <c r="H711" t="s">
        <v>19</v>
      </c>
      <c r="I711" t="s">
        <v>155</v>
      </c>
      <c r="J711" s="4">
        <v>143</v>
      </c>
      <c r="K711" s="4">
        <f>Table1[[#This Row],[PRICEEACH]]-Table1[[#This Row],[MSRP]]</f>
        <v>25.039999999999992</v>
      </c>
      <c r="L711" t="s">
        <v>572</v>
      </c>
      <c r="M711" t="s">
        <v>212</v>
      </c>
      <c r="N711">
        <v>2035559545</v>
      </c>
      <c r="O711" t="s">
        <v>213</v>
      </c>
      <c r="P711" t="s">
        <v>214</v>
      </c>
      <c r="Q711">
        <v>97823</v>
      </c>
      <c r="R711" t="s">
        <v>25</v>
      </c>
      <c r="S711" t="s">
        <v>215</v>
      </c>
      <c r="T711" t="s">
        <v>216</v>
      </c>
      <c r="U711" t="s">
        <v>42</v>
      </c>
    </row>
    <row r="712" spans="1:21" x14ac:dyDescent="0.3">
      <c r="A712">
        <v>10197</v>
      </c>
      <c r="B712" s="5">
        <v>27</v>
      </c>
      <c r="C712" s="4">
        <v>92.16</v>
      </c>
      <c r="D712">
        <v>10</v>
      </c>
      <c r="E712" s="9">
        <v>2488.3200000000002</v>
      </c>
      <c r="F712" s="1">
        <v>44830</v>
      </c>
      <c r="G712" s="5">
        <f ca="1">DATEDIF(F712, TODAY(), "D")</f>
        <v>559</v>
      </c>
      <c r="H712" t="s">
        <v>19</v>
      </c>
      <c r="I712" t="s">
        <v>557</v>
      </c>
      <c r="J712" s="4">
        <v>100</v>
      </c>
      <c r="K712" s="4">
        <f>Table1[[#This Row],[PRICEEACH]]-Table1[[#This Row],[MSRP]]</f>
        <v>-7.8400000000000034</v>
      </c>
      <c r="L712" t="s">
        <v>629</v>
      </c>
      <c r="M712" t="s">
        <v>320</v>
      </c>
      <c r="N712" t="s">
        <v>321</v>
      </c>
      <c r="O712" t="s">
        <v>322</v>
      </c>
      <c r="P712" t="s">
        <v>323</v>
      </c>
      <c r="Q712">
        <v>8022</v>
      </c>
      <c r="R712" t="s">
        <v>152</v>
      </c>
      <c r="S712" t="s">
        <v>324</v>
      </c>
      <c r="T712" t="s">
        <v>325</v>
      </c>
      <c r="U712" t="s">
        <v>28</v>
      </c>
    </row>
    <row r="713" spans="1:21" x14ac:dyDescent="0.3">
      <c r="A713">
        <v>10195</v>
      </c>
      <c r="B713" s="5">
        <v>27</v>
      </c>
      <c r="C713" s="4">
        <v>189.93</v>
      </c>
      <c r="D713">
        <v>5</v>
      </c>
      <c r="E713" s="9">
        <v>5128.1099999999997</v>
      </c>
      <c r="F713" s="1">
        <v>44829</v>
      </c>
      <c r="G713" s="5">
        <f ca="1">DATEDIF(F713, TODAY(), "D")</f>
        <v>560</v>
      </c>
      <c r="H713" t="s">
        <v>19</v>
      </c>
      <c r="I713" t="s">
        <v>155</v>
      </c>
      <c r="J713" s="4">
        <v>163</v>
      </c>
      <c r="K713" s="4">
        <f>Table1[[#This Row],[PRICEEACH]]-Table1[[#This Row],[MSRP]]</f>
        <v>26.930000000000007</v>
      </c>
      <c r="L713" t="s">
        <v>546</v>
      </c>
      <c r="M713" t="s">
        <v>285</v>
      </c>
      <c r="N713">
        <v>9145554562</v>
      </c>
      <c r="O713" t="s">
        <v>286</v>
      </c>
      <c r="P713" t="s">
        <v>287</v>
      </c>
      <c r="Q713">
        <v>24067</v>
      </c>
      <c r="R713" t="s">
        <v>25</v>
      </c>
      <c r="S713" t="s">
        <v>81</v>
      </c>
      <c r="T713" t="s">
        <v>208</v>
      </c>
      <c r="U713" t="s">
        <v>42</v>
      </c>
    </row>
    <row r="714" spans="1:21" x14ac:dyDescent="0.3">
      <c r="A714">
        <v>10107</v>
      </c>
      <c r="B714" s="5">
        <v>27</v>
      </c>
      <c r="C714" s="4">
        <v>131.28</v>
      </c>
      <c r="D714">
        <v>16</v>
      </c>
      <c r="E714" s="9">
        <v>3544.56</v>
      </c>
      <c r="F714" s="1">
        <v>44824</v>
      </c>
      <c r="G714" s="5">
        <f ca="1">DATEDIF(F714, TODAY(), "D")</f>
        <v>565</v>
      </c>
      <c r="H714" t="s">
        <v>19</v>
      </c>
      <c r="I714" t="s">
        <v>155</v>
      </c>
      <c r="J714" s="4">
        <v>115</v>
      </c>
      <c r="K714" s="4">
        <f>Table1[[#This Row],[PRICEEACH]]-Table1[[#This Row],[MSRP]]</f>
        <v>16.28</v>
      </c>
      <c r="L714" t="s">
        <v>490</v>
      </c>
      <c r="M714" t="s">
        <v>248</v>
      </c>
      <c r="N714">
        <v>6035558647</v>
      </c>
      <c r="O714" t="s">
        <v>249</v>
      </c>
      <c r="P714" t="s">
        <v>250</v>
      </c>
      <c r="Q714">
        <v>62005</v>
      </c>
      <c r="R714" t="s">
        <v>25</v>
      </c>
      <c r="S714" t="s">
        <v>46</v>
      </c>
      <c r="T714" t="s">
        <v>247</v>
      </c>
      <c r="U714" t="s">
        <v>42</v>
      </c>
    </row>
    <row r="715" spans="1:21" x14ac:dyDescent="0.3">
      <c r="A715">
        <v>10107</v>
      </c>
      <c r="B715" s="5">
        <v>27</v>
      </c>
      <c r="C715" s="4">
        <v>200.41</v>
      </c>
      <c r="D715">
        <v>14</v>
      </c>
      <c r="E715" s="9">
        <v>5411.07</v>
      </c>
      <c r="F715" s="1">
        <v>44816</v>
      </c>
      <c r="G715" s="5">
        <f ca="1">DATEDIF(F715, TODAY(), "D")</f>
        <v>573</v>
      </c>
      <c r="H715" t="s">
        <v>19</v>
      </c>
      <c r="I715" t="s">
        <v>155</v>
      </c>
      <c r="J715" s="4">
        <v>194</v>
      </c>
      <c r="K715" s="4">
        <f>Table1[[#This Row],[PRICEEACH]]-Table1[[#This Row],[MSRP]]</f>
        <v>6.4099999999999966</v>
      </c>
      <c r="L715" t="s">
        <v>386</v>
      </c>
      <c r="M715" t="s">
        <v>59</v>
      </c>
      <c r="N715" t="s">
        <v>60</v>
      </c>
      <c r="O715" t="s">
        <v>61</v>
      </c>
      <c r="P715" t="s">
        <v>62</v>
      </c>
      <c r="Q715" t="s">
        <v>63</v>
      </c>
      <c r="R715" t="s">
        <v>64</v>
      </c>
      <c r="S715" t="s">
        <v>65</v>
      </c>
      <c r="T715" t="s">
        <v>66</v>
      </c>
      <c r="U715" t="s">
        <v>42</v>
      </c>
    </row>
    <row r="716" spans="1:21" x14ac:dyDescent="0.3">
      <c r="A716">
        <v>10181</v>
      </c>
      <c r="B716" s="5">
        <v>27</v>
      </c>
      <c r="C716" s="4">
        <v>143.88</v>
      </c>
      <c r="D716">
        <v>3</v>
      </c>
      <c r="E716" s="9">
        <v>3884.76</v>
      </c>
      <c r="F716" s="1">
        <v>44816</v>
      </c>
      <c r="G716" s="5">
        <f ca="1">DATEDIF(F716, TODAY(), "D")</f>
        <v>573</v>
      </c>
      <c r="H716" t="s">
        <v>19</v>
      </c>
      <c r="I716" t="s">
        <v>155</v>
      </c>
      <c r="J716" s="4">
        <v>132</v>
      </c>
      <c r="K716" s="4">
        <f>Table1[[#This Row],[PRICEEACH]]-Table1[[#This Row],[MSRP]]</f>
        <v>11.879999999999995</v>
      </c>
      <c r="L716" t="s">
        <v>554</v>
      </c>
      <c r="M716" t="s">
        <v>59</v>
      </c>
      <c r="N716" t="s">
        <v>60</v>
      </c>
      <c r="O716" t="s">
        <v>61</v>
      </c>
      <c r="P716" t="s">
        <v>62</v>
      </c>
      <c r="Q716" t="s">
        <v>63</v>
      </c>
      <c r="R716" t="s">
        <v>64</v>
      </c>
      <c r="S716" t="s">
        <v>65</v>
      </c>
      <c r="T716" t="s">
        <v>66</v>
      </c>
      <c r="U716" t="s">
        <v>42</v>
      </c>
    </row>
    <row r="717" spans="1:21" x14ac:dyDescent="0.3">
      <c r="A717">
        <v>10178</v>
      </c>
      <c r="B717" s="5">
        <v>27</v>
      </c>
      <c r="C717" s="4">
        <v>73.64</v>
      </c>
      <c r="D717">
        <v>6</v>
      </c>
      <c r="E717" s="9">
        <v>1988.28</v>
      </c>
      <c r="F717" s="1">
        <v>44812</v>
      </c>
      <c r="G717" s="5">
        <f ca="1">DATEDIF(F717, TODAY(), "D")</f>
        <v>577</v>
      </c>
      <c r="H717" t="s">
        <v>19</v>
      </c>
      <c r="I717" t="s">
        <v>509</v>
      </c>
      <c r="J717" s="4">
        <v>65</v>
      </c>
      <c r="K717" s="4">
        <f>Table1[[#This Row],[PRICEEACH]]-Table1[[#This Row],[MSRP]]</f>
        <v>8.64</v>
      </c>
      <c r="L717" t="s">
        <v>598</v>
      </c>
      <c r="M717" t="s">
        <v>308</v>
      </c>
      <c r="N717" t="s">
        <v>309</v>
      </c>
      <c r="O717" t="s">
        <v>310</v>
      </c>
      <c r="P717" t="s">
        <v>311</v>
      </c>
      <c r="Q717">
        <v>31000</v>
      </c>
      <c r="R717" t="s">
        <v>33</v>
      </c>
      <c r="S717" t="s">
        <v>312</v>
      </c>
      <c r="T717" t="s">
        <v>313</v>
      </c>
      <c r="U717" t="s">
        <v>28</v>
      </c>
    </row>
    <row r="718" spans="1:21" x14ac:dyDescent="0.3">
      <c r="A718">
        <v>10176</v>
      </c>
      <c r="B718" s="5">
        <v>27</v>
      </c>
      <c r="C718" s="4">
        <v>68.78</v>
      </c>
      <c r="D718">
        <v>8</v>
      </c>
      <c r="E718" s="9">
        <v>1857.06</v>
      </c>
      <c r="F718" s="1">
        <v>44810</v>
      </c>
      <c r="G718" s="5">
        <f ca="1">DATEDIF(F718, TODAY(), "D")</f>
        <v>579</v>
      </c>
      <c r="H718" t="s">
        <v>19</v>
      </c>
      <c r="I718" t="s">
        <v>155</v>
      </c>
      <c r="J718" s="4">
        <v>57</v>
      </c>
      <c r="K718" s="4">
        <f>Table1[[#This Row],[PRICEEACH]]-Table1[[#This Row],[MSRP]]</f>
        <v>11.780000000000001</v>
      </c>
      <c r="L718" t="s">
        <v>580</v>
      </c>
      <c r="M718" t="s">
        <v>414</v>
      </c>
      <c r="N718" t="s">
        <v>415</v>
      </c>
      <c r="O718" t="s">
        <v>416</v>
      </c>
      <c r="P718" t="s">
        <v>417</v>
      </c>
      <c r="Q718">
        <v>42100</v>
      </c>
      <c r="R718" t="s">
        <v>229</v>
      </c>
      <c r="S718" t="s">
        <v>418</v>
      </c>
      <c r="T718" t="s">
        <v>419</v>
      </c>
      <c r="U718" t="s">
        <v>28</v>
      </c>
    </row>
    <row r="719" spans="1:21" x14ac:dyDescent="0.3">
      <c r="A719">
        <v>10173</v>
      </c>
      <c r="B719" s="5">
        <v>27</v>
      </c>
      <c r="C719" s="4">
        <v>41.22</v>
      </c>
      <c r="D719">
        <v>8</v>
      </c>
      <c r="E719" s="9">
        <v>1112.94</v>
      </c>
      <c r="F719" s="1">
        <v>44809</v>
      </c>
      <c r="G719" s="5">
        <f ca="1">DATEDIF(F719, TODAY(), "D")</f>
        <v>580</v>
      </c>
      <c r="H719" t="s">
        <v>19</v>
      </c>
      <c r="I719" t="s">
        <v>509</v>
      </c>
      <c r="J719" s="4">
        <v>44</v>
      </c>
      <c r="K719" s="4">
        <f>Table1[[#This Row],[PRICEEACH]]-Table1[[#This Row],[MSRP]]</f>
        <v>-2.7800000000000011</v>
      </c>
      <c r="L719" t="s">
        <v>587</v>
      </c>
      <c r="M719" t="s">
        <v>511</v>
      </c>
      <c r="N719" t="s">
        <v>512</v>
      </c>
      <c r="O719" t="s">
        <v>513</v>
      </c>
      <c r="P719" t="s">
        <v>514</v>
      </c>
      <c r="Q719">
        <v>24100</v>
      </c>
      <c r="R719" t="s">
        <v>229</v>
      </c>
      <c r="S719" t="s">
        <v>515</v>
      </c>
      <c r="T719" t="s">
        <v>516</v>
      </c>
      <c r="U719" t="s">
        <v>28</v>
      </c>
    </row>
    <row r="720" spans="1:21" x14ac:dyDescent="0.3">
      <c r="A720">
        <v>10107</v>
      </c>
      <c r="B720" s="5">
        <v>27</v>
      </c>
      <c r="C720" s="4">
        <v>135.59</v>
      </c>
      <c r="D720">
        <v>4</v>
      </c>
      <c r="E720" s="9">
        <v>3660.93</v>
      </c>
      <c r="F720" s="1">
        <v>44801</v>
      </c>
      <c r="G720" s="5">
        <f ca="1">DATEDIF(F720, TODAY(), "D")</f>
        <v>588</v>
      </c>
      <c r="H720" t="s">
        <v>19</v>
      </c>
      <c r="I720" t="s">
        <v>20</v>
      </c>
      <c r="J720" s="4">
        <v>118</v>
      </c>
      <c r="K720" s="4">
        <f>Table1[[#This Row],[PRICEEACH]]-Table1[[#This Row],[MSRP]]</f>
        <v>17.590000000000003</v>
      </c>
      <c r="L720" t="s">
        <v>269</v>
      </c>
      <c r="M720" t="s">
        <v>48</v>
      </c>
      <c r="N720">
        <v>6505556809</v>
      </c>
      <c r="O720" t="s">
        <v>49</v>
      </c>
      <c r="P720" t="s">
        <v>50</v>
      </c>
      <c r="Q720">
        <v>94217</v>
      </c>
      <c r="R720" t="s">
        <v>25</v>
      </c>
      <c r="S720" t="s">
        <v>51</v>
      </c>
      <c r="T720" t="s">
        <v>52</v>
      </c>
      <c r="U720" t="s">
        <v>42</v>
      </c>
    </row>
    <row r="721" spans="1:21" x14ac:dyDescent="0.3">
      <c r="A721">
        <v>10168</v>
      </c>
      <c r="B721" s="5">
        <v>27</v>
      </c>
      <c r="C721" s="4">
        <v>73.02</v>
      </c>
      <c r="D721">
        <v>18</v>
      </c>
      <c r="E721" s="9">
        <v>1971.54</v>
      </c>
      <c r="F721" s="1">
        <v>44801</v>
      </c>
      <c r="G721" s="5">
        <f ca="1">DATEDIF(F721, TODAY(), "D")</f>
        <v>588</v>
      </c>
      <c r="H721" t="s">
        <v>19</v>
      </c>
      <c r="I721" t="s">
        <v>525</v>
      </c>
      <c r="J721" s="4">
        <v>68</v>
      </c>
      <c r="K721" s="4">
        <f>Table1[[#This Row],[PRICEEACH]]-Table1[[#This Row],[MSRP]]</f>
        <v>5.019999999999996</v>
      </c>
      <c r="L721" t="s">
        <v>602</v>
      </c>
      <c r="M721" t="s">
        <v>48</v>
      </c>
      <c r="N721">
        <v>6505556809</v>
      </c>
      <c r="O721" t="s">
        <v>49</v>
      </c>
      <c r="P721" t="s">
        <v>50</v>
      </c>
      <c r="Q721">
        <v>94217</v>
      </c>
      <c r="R721" t="s">
        <v>25</v>
      </c>
      <c r="S721" t="s">
        <v>51</v>
      </c>
      <c r="T721" t="s">
        <v>52</v>
      </c>
      <c r="U721" t="s">
        <v>28</v>
      </c>
    </row>
    <row r="722" spans="1:21" x14ac:dyDescent="0.3">
      <c r="A722">
        <v>10107</v>
      </c>
      <c r="B722" s="5">
        <v>27</v>
      </c>
      <c r="C722" s="4">
        <v>205.89</v>
      </c>
      <c r="D722">
        <v>2</v>
      </c>
      <c r="E722" s="9">
        <v>5559.03</v>
      </c>
      <c r="F722" s="1">
        <v>44795</v>
      </c>
      <c r="G722" s="5">
        <f ca="1">DATEDIF(F722, TODAY(), "D")</f>
        <v>594</v>
      </c>
      <c r="H722" t="s">
        <v>19</v>
      </c>
      <c r="I722" t="s">
        <v>155</v>
      </c>
      <c r="J722" s="4">
        <v>173</v>
      </c>
      <c r="K722" s="4">
        <f>Table1[[#This Row],[PRICEEACH]]-Table1[[#This Row],[MSRP]]</f>
        <v>32.889999999999986</v>
      </c>
      <c r="L722" t="s">
        <v>477</v>
      </c>
      <c r="M722" t="s">
        <v>170</v>
      </c>
      <c r="N722" t="s">
        <v>171</v>
      </c>
      <c r="O722" t="s">
        <v>172</v>
      </c>
      <c r="P722" t="s">
        <v>173</v>
      </c>
      <c r="Q722">
        <v>79903</v>
      </c>
      <c r="R722" t="s">
        <v>173</v>
      </c>
      <c r="S722" t="s">
        <v>174</v>
      </c>
      <c r="T722" t="s">
        <v>175</v>
      </c>
      <c r="U722" t="s">
        <v>42</v>
      </c>
    </row>
    <row r="723" spans="1:21" x14ac:dyDescent="0.3">
      <c r="A723">
        <v>10165</v>
      </c>
      <c r="B723" s="5">
        <v>27</v>
      </c>
      <c r="C723" s="4">
        <v>31.82</v>
      </c>
      <c r="D723">
        <v>13</v>
      </c>
      <c r="E723" s="9">
        <v>859.14</v>
      </c>
      <c r="F723" s="1">
        <v>44795</v>
      </c>
      <c r="G723" s="5">
        <f ca="1">DATEDIF(F723, TODAY(), "D")</f>
        <v>594</v>
      </c>
      <c r="H723" t="s">
        <v>19</v>
      </c>
      <c r="I723" t="s">
        <v>155</v>
      </c>
      <c r="J723" s="4">
        <v>35</v>
      </c>
      <c r="K723" s="4">
        <f>Table1[[#This Row],[PRICEEACH]]-Table1[[#This Row],[MSRP]]</f>
        <v>-3.1799999999999997</v>
      </c>
      <c r="L723" t="s">
        <v>591</v>
      </c>
      <c r="M723" t="s">
        <v>170</v>
      </c>
      <c r="N723" t="s">
        <v>171</v>
      </c>
      <c r="O723" t="s">
        <v>172</v>
      </c>
      <c r="P723" t="s">
        <v>173</v>
      </c>
      <c r="Q723">
        <v>79903</v>
      </c>
      <c r="R723" t="s">
        <v>173</v>
      </c>
      <c r="S723" t="s">
        <v>174</v>
      </c>
      <c r="T723" t="s">
        <v>175</v>
      </c>
      <c r="U723" t="s">
        <v>28</v>
      </c>
    </row>
    <row r="724" spans="1:21" x14ac:dyDescent="0.3">
      <c r="A724">
        <v>10301</v>
      </c>
      <c r="B724" s="5">
        <v>27</v>
      </c>
      <c r="C724" s="4">
        <v>72.02</v>
      </c>
      <c r="D724">
        <v>1</v>
      </c>
      <c r="E724" s="9">
        <v>1944.54</v>
      </c>
      <c r="F724" s="1">
        <v>44778</v>
      </c>
      <c r="G724" s="5">
        <f ca="1">DATEDIF(F724, TODAY(), "D")</f>
        <v>611</v>
      </c>
      <c r="H724" t="s">
        <v>19</v>
      </c>
      <c r="I724" t="s">
        <v>155</v>
      </c>
      <c r="J724" s="4">
        <v>73</v>
      </c>
      <c r="K724" s="4">
        <f>Table1[[#This Row],[PRICEEACH]]-Table1[[#This Row],[MSRP]]</f>
        <v>-0.98000000000000398</v>
      </c>
      <c r="L724" t="s">
        <v>579</v>
      </c>
      <c r="M724" t="s">
        <v>502</v>
      </c>
      <c r="N724" t="s">
        <v>503</v>
      </c>
      <c r="O724" t="s">
        <v>504</v>
      </c>
      <c r="P724" t="s">
        <v>505</v>
      </c>
      <c r="Q724" t="s">
        <v>506</v>
      </c>
      <c r="R724" t="s">
        <v>64</v>
      </c>
      <c r="S724" t="s">
        <v>507</v>
      </c>
      <c r="T724" t="s">
        <v>508</v>
      </c>
      <c r="U724" t="s">
        <v>28</v>
      </c>
    </row>
    <row r="725" spans="1:21" x14ac:dyDescent="0.3">
      <c r="A725">
        <v>10151</v>
      </c>
      <c r="B725" s="5">
        <v>27</v>
      </c>
      <c r="C725" s="4">
        <v>113.65</v>
      </c>
      <c r="D725">
        <v>10</v>
      </c>
      <c r="E725" s="9">
        <v>3068.55</v>
      </c>
      <c r="F725" s="1">
        <v>44763</v>
      </c>
      <c r="G725" s="5">
        <f ca="1">DATEDIF(F725, TODAY(), "D")</f>
        <v>626</v>
      </c>
      <c r="H725" t="s">
        <v>19</v>
      </c>
      <c r="I725" t="s">
        <v>465</v>
      </c>
      <c r="J725" s="4">
        <v>96</v>
      </c>
      <c r="K725" s="4">
        <f>Table1[[#This Row],[PRICEEACH]]-Table1[[#This Row],[MSRP]]</f>
        <v>17.650000000000006</v>
      </c>
      <c r="L725" t="s">
        <v>608</v>
      </c>
      <c r="M725" t="s">
        <v>354</v>
      </c>
      <c r="N725" t="s">
        <v>355</v>
      </c>
      <c r="O725" t="s">
        <v>356</v>
      </c>
      <c r="P725" t="s">
        <v>357</v>
      </c>
      <c r="Q725">
        <v>90110</v>
      </c>
      <c r="R725" t="s">
        <v>107</v>
      </c>
      <c r="S725" t="s">
        <v>358</v>
      </c>
      <c r="T725" t="s">
        <v>359</v>
      </c>
      <c r="U725" t="s">
        <v>42</v>
      </c>
    </row>
    <row r="726" spans="1:21" x14ac:dyDescent="0.3">
      <c r="A726">
        <v>10148</v>
      </c>
      <c r="B726" s="5">
        <v>27</v>
      </c>
      <c r="C726" s="4">
        <v>130.68</v>
      </c>
      <c r="D726">
        <v>10</v>
      </c>
      <c r="E726" s="9">
        <v>3528.36</v>
      </c>
      <c r="F726" s="1">
        <v>44753</v>
      </c>
      <c r="G726" s="5">
        <f ca="1">DATEDIF(F726, TODAY(), "D")</f>
        <v>636</v>
      </c>
      <c r="H726" t="s">
        <v>19</v>
      </c>
      <c r="I726" t="s">
        <v>155</v>
      </c>
      <c r="J726" s="4">
        <v>132</v>
      </c>
      <c r="K726" s="4">
        <f>Table1[[#This Row],[PRICEEACH]]-Table1[[#This Row],[MSRP]]</f>
        <v>-1.3199999999999932</v>
      </c>
      <c r="L726" t="s">
        <v>554</v>
      </c>
      <c r="M726" t="s">
        <v>255</v>
      </c>
      <c r="N726" t="s">
        <v>256</v>
      </c>
      <c r="O726" t="s">
        <v>257</v>
      </c>
      <c r="P726" t="s">
        <v>258</v>
      </c>
      <c r="Q726">
        <v>2060</v>
      </c>
      <c r="R726" t="s">
        <v>76</v>
      </c>
      <c r="S726" t="s">
        <v>259</v>
      </c>
      <c r="T726" t="s">
        <v>260</v>
      </c>
      <c r="U726" t="s">
        <v>42</v>
      </c>
    </row>
    <row r="727" spans="1:21" x14ac:dyDescent="0.3">
      <c r="A727">
        <v>10148</v>
      </c>
      <c r="B727" s="5">
        <v>27</v>
      </c>
      <c r="C727" s="4">
        <v>128.5</v>
      </c>
      <c r="D727">
        <v>7</v>
      </c>
      <c r="E727" s="9">
        <v>3469.5</v>
      </c>
      <c r="F727" s="1">
        <v>44753</v>
      </c>
      <c r="G727" s="5">
        <f ca="1">DATEDIF(F727, TODAY(), "D")</f>
        <v>636</v>
      </c>
      <c r="H727" t="s">
        <v>19</v>
      </c>
      <c r="I727" t="s">
        <v>155</v>
      </c>
      <c r="J727" s="4">
        <v>107</v>
      </c>
      <c r="K727" s="4">
        <f>Table1[[#This Row],[PRICEEACH]]-Table1[[#This Row],[MSRP]]</f>
        <v>21.5</v>
      </c>
      <c r="L727" t="s">
        <v>599</v>
      </c>
      <c r="M727" t="s">
        <v>255</v>
      </c>
      <c r="N727" t="s">
        <v>256</v>
      </c>
      <c r="O727" t="s">
        <v>257</v>
      </c>
      <c r="P727" t="s">
        <v>258</v>
      </c>
      <c r="Q727">
        <v>2060</v>
      </c>
      <c r="R727" t="s">
        <v>76</v>
      </c>
      <c r="S727" t="s">
        <v>259</v>
      </c>
      <c r="T727" t="s">
        <v>260</v>
      </c>
      <c r="U727" t="s">
        <v>42</v>
      </c>
    </row>
    <row r="728" spans="1:21" x14ac:dyDescent="0.3">
      <c r="A728">
        <v>10145</v>
      </c>
      <c r="B728" s="5">
        <v>27</v>
      </c>
      <c r="C728" s="4">
        <v>60.95</v>
      </c>
      <c r="D728">
        <v>3</v>
      </c>
      <c r="E728" s="9">
        <v>1645.65</v>
      </c>
      <c r="F728" s="1">
        <v>44737</v>
      </c>
      <c r="G728" s="5">
        <f ca="1">DATEDIF(F728, TODAY(), "D")</f>
        <v>652</v>
      </c>
      <c r="H728" t="s">
        <v>19</v>
      </c>
      <c r="I728" t="s">
        <v>20</v>
      </c>
      <c r="J728" s="4">
        <v>69</v>
      </c>
      <c r="K728" s="4">
        <f>Table1[[#This Row],[PRICEEACH]]-Table1[[#This Row],[MSRP]]</f>
        <v>-8.0499999999999972</v>
      </c>
      <c r="L728" t="s">
        <v>589</v>
      </c>
      <c r="M728" t="s">
        <v>43</v>
      </c>
      <c r="N728">
        <v>6265557265</v>
      </c>
      <c r="O728" t="s">
        <v>44</v>
      </c>
      <c r="P728" t="s">
        <v>45</v>
      </c>
      <c r="Q728">
        <v>90003</v>
      </c>
      <c r="R728" t="s">
        <v>25</v>
      </c>
      <c r="S728" t="s">
        <v>46</v>
      </c>
      <c r="T728" t="s">
        <v>47</v>
      </c>
      <c r="U728" t="s">
        <v>28</v>
      </c>
    </row>
    <row r="729" spans="1:21" x14ac:dyDescent="0.3">
      <c r="A729">
        <v>10145</v>
      </c>
      <c r="B729" s="5">
        <v>27</v>
      </c>
      <c r="C729" s="4">
        <v>120.42</v>
      </c>
      <c r="D729">
        <v>4</v>
      </c>
      <c r="E729" s="9">
        <v>3251.34</v>
      </c>
      <c r="F729" s="1">
        <v>44737</v>
      </c>
      <c r="G729" s="5">
        <f ca="1">DATEDIF(F729, TODAY(), "D")</f>
        <v>652</v>
      </c>
      <c r="H729" t="s">
        <v>19</v>
      </c>
      <c r="I729" t="s">
        <v>20</v>
      </c>
      <c r="J729" s="4">
        <v>102</v>
      </c>
      <c r="K729" s="4">
        <f>Table1[[#This Row],[PRICEEACH]]-Table1[[#This Row],[MSRP]]</f>
        <v>18.420000000000002</v>
      </c>
      <c r="L729" t="s">
        <v>615</v>
      </c>
      <c r="M729" t="s">
        <v>43</v>
      </c>
      <c r="N729">
        <v>6265557265</v>
      </c>
      <c r="O729" t="s">
        <v>44</v>
      </c>
      <c r="P729" t="s">
        <v>45</v>
      </c>
      <c r="Q729">
        <v>90003</v>
      </c>
      <c r="R729" t="s">
        <v>25</v>
      </c>
      <c r="S729" t="s">
        <v>46</v>
      </c>
      <c r="T729" t="s">
        <v>47</v>
      </c>
      <c r="U729" t="s">
        <v>42</v>
      </c>
    </row>
    <row r="730" spans="1:21" x14ac:dyDescent="0.3">
      <c r="A730">
        <v>10143</v>
      </c>
      <c r="B730" s="5">
        <v>27</v>
      </c>
      <c r="C730" s="4">
        <v>60.97</v>
      </c>
      <c r="D730">
        <v>8</v>
      </c>
      <c r="E730" s="9">
        <v>1646.19</v>
      </c>
      <c r="F730" s="1">
        <v>44722</v>
      </c>
      <c r="G730" s="5">
        <f ca="1">DATEDIF(F730, TODAY(), "D")</f>
        <v>667</v>
      </c>
      <c r="H730" t="s">
        <v>19</v>
      </c>
      <c r="I730" t="s">
        <v>525</v>
      </c>
      <c r="J730" s="4">
        <v>68</v>
      </c>
      <c r="K730" s="4">
        <f>Table1[[#This Row],[PRICEEACH]]-Table1[[#This Row],[MSRP]]</f>
        <v>-7.0300000000000011</v>
      </c>
      <c r="L730" t="s">
        <v>592</v>
      </c>
      <c r="M730" t="s">
        <v>303</v>
      </c>
      <c r="N730">
        <v>5085559555</v>
      </c>
      <c r="O730" t="s">
        <v>304</v>
      </c>
      <c r="P730" t="s">
        <v>136</v>
      </c>
      <c r="Q730">
        <v>50553</v>
      </c>
      <c r="R730" t="s">
        <v>25</v>
      </c>
      <c r="S730" t="s">
        <v>305</v>
      </c>
      <c r="T730" t="s">
        <v>306</v>
      </c>
      <c r="U730" t="s">
        <v>28</v>
      </c>
    </row>
    <row r="731" spans="1:21" x14ac:dyDescent="0.3">
      <c r="A731">
        <v>10135</v>
      </c>
      <c r="B731" s="5">
        <v>27</v>
      </c>
      <c r="C731" s="4">
        <v>66.13</v>
      </c>
      <c r="D731">
        <v>6</v>
      </c>
      <c r="E731" s="9">
        <v>1785.51</v>
      </c>
      <c r="F731" s="1">
        <v>44683</v>
      </c>
      <c r="G731" s="5">
        <f ca="1">DATEDIF(F731, TODAY(), "D")</f>
        <v>706</v>
      </c>
      <c r="H731" t="s">
        <v>19</v>
      </c>
      <c r="I731" t="s">
        <v>155</v>
      </c>
      <c r="J731" s="4">
        <v>61</v>
      </c>
      <c r="K731" s="4">
        <f>Table1[[#This Row],[PRICEEACH]]-Table1[[#This Row],[MSRP]]</f>
        <v>5.1299999999999955</v>
      </c>
      <c r="L731" t="s">
        <v>597</v>
      </c>
      <c r="M731" t="s">
        <v>243</v>
      </c>
      <c r="N731">
        <v>4155551450</v>
      </c>
      <c r="O731" t="s">
        <v>244</v>
      </c>
      <c r="P731" t="s">
        <v>245</v>
      </c>
      <c r="Q731">
        <v>97562</v>
      </c>
      <c r="R731" t="s">
        <v>25</v>
      </c>
      <c r="S731" t="s">
        <v>246</v>
      </c>
      <c r="T731" t="s">
        <v>247</v>
      </c>
      <c r="U731" t="s">
        <v>28</v>
      </c>
    </row>
    <row r="732" spans="1:21" x14ac:dyDescent="0.3">
      <c r="A732">
        <v>10107</v>
      </c>
      <c r="B732" s="5">
        <v>27</v>
      </c>
      <c r="C732" s="4">
        <v>122.51</v>
      </c>
      <c r="D732">
        <v>5</v>
      </c>
      <c r="E732" s="9">
        <v>3307.77</v>
      </c>
      <c r="F732" s="1">
        <v>44682</v>
      </c>
      <c r="G732" s="5">
        <f ca="1">DATEDIF(F732, TODAY(), "D")</f>
        <v>707</v>
      </c>
      <c r="H732" t="s">
        <v>19</v>
      </c>
      <c r="I732" t="s">
        <v>20</v>
      </c>
      <c r="J732" s="4">
        <v>118</v>
      </c>
      <c r="K732" s="4">
        <f>Table1[[#This Row],[PRICEEACH]]-Table1[[#This Row],[MSRP]]</f>
        <v>4.5100000000000051</v>
      </c>
      <c r="L732" t="s">
        <v>269</v>
      </c>
      <c r="M732" t="s">
        <v>36</v>
      </c>
      <c r="N732" t="s">
        <v>37</v>
      </c>
      <c r="O732" t="s">
        <v>38</v>
      </c>
      <c r="P732" t="s">
        <v>39</v>
      </c>
      <c r="Q732">
        <v>75508</v>
      </c>
      <c r="R732" t="s">
        <v>33</v>
      </c>
      <c r="S732" t="s">
        <v>40</v>
      </c>
      <c r="T732" t="s">
        <v>41</v>
      </c>
      <c r="U732" t="s">
        <v>42</v>
      </c>
    </row>
    <row r="733" spans="1:21" x14ac:dyDescent="0.3">
      <c r="A733">
        <v>10133</v>
      </c>
      <c r="B733" s="5">
        <v>27</v>
      </c>
      <c r="C733" s="4">
        <v>50.19</v>
      </c>
      <c r="D733">
        <v>7</v>
      </c>
      <c r="E733" s="9">
        <v>1355.13</v>
      </c>
      <c r="F733" s="1">
        <v>44678</v>
      </c>
      <c r="G733" s="5">
        <f ca="1">DATEDIF(F733, TODAY(), "D")</f>
        <v>711</v>
      </c>
      <c r="H733" t="s">
        <v>19</v>
      </c>
      <c r="I733" t="s">
        <v>509</v>
      </c>
      <c r="J733" s="4">
        <v>43</v>
      </c>
      <c r="K733" s="4">
        <f>Table1[[#This Row],[PRICEEACH]]-Table1[[#This Row],[MSRP]]</f>
        <v>7.1899999999999977</v>
      </c>
      <c r="L733" t="s">
        <v>616</v>
      </c>
      <c r="M733" t="s">
        <v>148</v>
      </c>
      <c r="N733" t="s">
        <v>149</v>
      </c>
      <c r="O733" t="s">
        <v>150</v>
      </c>
      <c r="P733" t="s">
        <v>151</v>
      </c>
      <c r="Q733">
        <v>28034</v>
      </c>
      <c r="R733" t="s">
        <v>152</v>
      </c>
      <c r="S733" t="s">
        <v>153</v>
      </c>
      <c r="T733" t="s">
        <v>154</v>
      </c>
      <c r="U733" t="s">
        <v>28</v>
      </c>
    </row>
    <row r="734" spans="1:21" x14ac:dyDescent="0.3">
      <c r="A734">
        <v>10133</v>
      </c>
      <c r="B734" s="5">
        <v>27</v>
      </c>
      <c r="C734" s="4">
        <v>99.67</v>
      </c>
      <c r="D734">
        <v>2</v>
      </c>
      <c r="E734" s="9">
        <v>2691.09</v>
      </c>
      <c r="F734" s="1">
        <v>44678</v>
      </c>
      <c r="G734" s="5">
        <f ca="1">DATEDIF(F734, TODAY(), "D")</f>
        <v>711</v>
      </c>
      <c r="H734" t="s">
        <v>19</v>
      </c>
      <c r="I734" t="s">
        <v>525</v>
      </c>
      <c r="J734" s="4">
        <v>118</v>
      </c>
      <c r="K734" s="4">
        <f>Table1[[#This Row],[PRICEEACH]]-Table1[[#This Row],[MSRP]]</f>
        <v>-18.329999999999998</v>
      </c>
      <c r="L734" t="s">
        <v>627</v>
      </c>
      <c r="M734" t="s">
        <v>148</v>
      </c>
      <c r="N734" t="s">
        <v>149</v>
      </c>
      <c r="O734" t="s">
        <v>150</v>
      </c>
      <c r="P734" t="s">
        <v>151</v>
      </c>
      <c r="Q734">
        <v>28034</v>
      </c>
      <c r="R734" t="s">
        <v>152</v>
      </c>
      <c r="S734" t="s">
        <v>153</v>
      </c>
      <c r="T734" t="s">
        <v>154</v>
      </c>
      <c r="U734" t="s">
        <v>28</v>
      </c>
    </row>
    <row r="735" spans="1:21" x14ac:dyDescent="0.3">
      <c r="A735">
        <v>10126</v>
      </c>
      <c r="B735" s="5">
        <v>27</v>
      </c>
      <c r="C735" s="4">
        <v>126.51</v>
      </c>
      <c r="D735">
        <v>1</v>
      </c>
      <c r="E735" s="9">
        <v>3415.77</v>
      </c>
      <c r="F735" s="1">
        <v>44648</v>
      </c>
      <c r="G735" s="5">
        <f ca="1">DATEDIF(F735, TODAY(), "D")</f>
        <v>741</v>
      </c>
      <c r="H735" t="s">
        <v>19</v>
      </c>
      <c r="I735" t="s">
        <v>465</v>
      </c>
      <c r="J735" s="4">
        <v>127</v>
      </c>
      <c r="K735" s="4">
        <f>Table1[[#This Row],[PRICEEACH]]-Table1[[#This Row],[MSRP]]</f>
        <v>-0.48999999999999488</v>
      </c>
      <c r="L735" t="s">
        <v>588</v>
      </c>
      <c r="M735" t="s">
        <v>165</v>
      </c>
      <c r="N735" t="s">
        <v>166</v>
      </c>
      <c r="O735" t="s">
        <v>167</v>
      </c>
      <c r="P735" t="s">
        <v>151</v>
      </c>
      <c r="Q735">
        <v>28023</v>
      </c>
      <c r="R735" t="s">
        <v>152</v>
      </c>
      <c r="S735" t="s">
        <v>168</v>
      </c>
      <c r="T735" t="s">
        <v>169</v>
      </c>
      <c r="U735" t="s">
        <v>42</v>
      </c>
    </row>
    <row r="736" spans="1:21" x14ac:dyDescent="0.3">
      <c r="A736">
        <v>10119</v>
      </c>
      <c r="B736" s="5">
        <v>27</v>
      </c>
      <c r="C736" s="4">
        <v>99.52</v>
      </c>
      <c r="D736">
        <v>8</v>
      </c>
      <c r="E736" s="9">
        <v>2687.04</v>
      </c>
      <c r="F736" s="1">
        <v>44620</v>
      </c>
      <c r="G736" s="5">
        <f ca="1">DATEDIF(F736, TODAY(), "D")</f>
        <v>769</v>
      </c>
      <c r="H736" t="s">
        <v>19</v>
      </c>
      <c r="I736" t="s">
        <v>509</v>
      </c>
      <c r="J736" s="4">
        <v>105</v>
      </c>
      <c r="K736" s="4">
        <f>Table1[[#This Row],[PRICEEACH]]-Table1[[#This Row],[MSRP]]</f>
        <v>-5.480000000000004</v>
      </c>
      <c r="L736" t="s">
        <v>571</v>
      </c>
      <c r="M736" t="s">
        <v>120</v>
      </c>
      <c r="N736" t="s">
        <v>121</v>
      </c>
      <c r="O736" t="s">
        <v>122</v>
      </c>
      <c r="P736" t="s">
        <v>123</v>
      </c>
      <c r="Q736">
        <v>5020</v>
      </c>
      <c r="R736" t="s">
        <v>124</v>
      </c>
      <c r="S736" t="s">
        <v>125</v>
      </c>
      <c r="T736" t="s">
        <v>126</v>
      </c>
      <c r="U736" t="s">
        <v>28</v>
      </c>
    </row>
    <row r="737" spans="1:21" x14ac:dyDescent="0.3">
      <c r="A737">
        <v>10116</v>
      </c>
      <c r="B737" s="5">
        <v>27</v>
      </c>
      <c r="C737" s="4">
        <v>63.38</v>
      </c>
      <c r="D737">
        <v>1</v>
      </c>
      <c r="E737" s="9">
        <v>1711.26</v>
      </c>
      <c r="F737" s="1">
        <v>44603</v>
      </c>
      <c r="G737" s="5">
        <f ca="1">DATEDIF(F737, TODAY(), "D")</f>
        <v>786</v>
      </c>
      <c r="H737" t="s">
        <v>19</v>
      </c>
      <c r="I737" t="s">
        <v>564</v>
      </c>
      <c r="J737" s="4">
        <v>62</v>
      </c>
      <c r="K737" s="4">
        <f>Table1[[#This Row],[PRICEEACH]]-Table1[[#This Row],[MSRP]]</f>
        <v>1.3800000000000026</v>
      </c>
      <c r="L737" t="s">
        <v>612</v>
      </c>
      <c r="M737" t="s">
        <v>536</v>
      </c>
      <c r="N737" t="s">
        <v>537</v>
      </c>
      <c r="O737" t="s">
        <v>538</v>
      </c>
      <c r="P737" t="s">
        <v>539</v>
      </c>
      <c r="Q737" t="s">
        <v>540</v>
      </c>
      <c r="R737" t="s">
        <v>334</v>
      </c>
      <c r="S737" t="s">
        <v>541</v>
      </c>
      <c r="T737" t="s">
        <v>542</v>
      </c>
      <c r="U737" t="s">
        <v>28</v>
      </c>
    </row>
    <row r="738" spans="1:21" x14ac:dyDescent="0.3">
      <c r="A738">
        <v>10115</v>
      </c>
      <c r="B738" s="5">
        <v>27</v>
      </c>
      <c r="C738" s="4">
        <v>105.33</v>
      </c>
      <c r="D738">
        <v>3</v>
      </c>
      <c r="E738" s="9">
        <v>2843.91</v>
      </c>
      <c r="F738" s="1">
        <v>44596</v>
      </c>
      <c r="G738" s="5">
        <f ca="1">DATEDIF(F738, TODAY(), "D")</f>
        <v>793</v>
      </c>
      <c r="H738" t="s">
        <v>19</v>
      </c>
      <c r="I738" t="s">
        <v>465</v>
      </c>
      <c r="J738" s="4">
        <v>115</v>
      </c>
      <c r="K738" s="4">
        <f>Table1[[#This Row],[PRICEEACH]]-Table1[[#This Row],[MSRP]]</f>
        <v>-9.6700000000000017</v>
      </c>
      <c r="L738" t="s">
        <v>617</v>
      </c>
      <c r="M738" t="s">
        <v>176</v>
      </c>
      <c r="N738">
        <v>2125558493</v>
      </c>
      <c r="O738" t="s">
        <v>177</v>
      </c>
      <c r="P738" t="s">
        <v>24</v>
      </c>
      <c r="Q738">
        <v>10022</v>
      </c>
      <c r="R738" t="s">
        <v>25</v>
      </c>
      <c r="S738" t="s">
        <v>101</v>
      </c>
      <c r="T738" t="s">
        <v>178</v>
      </c>
      <c r="U738" t="s">
        <v>28</v>
      </c>
    </row>
    <row r="739" spans="1:21" x14ac:dyDescent="0.3">
      <c r="A739">
        <v>10110</v>
      </c>
      <c r="B739" s="5">
        <v>27</v>
      </c>
      <c r="C739" s="4">
        <v>73.62</v>
      </c>
      <c r="D739">
        <v>12</v>
      </c>
      <c r="E739" s="9">
        <v>1987.74</v>
      </c>
      <c r="F739" s="1">
        <v>44579</v>
      </c>
      <c r="G739" s="5">
        <f ca="1">DATEDIF(F739, TODAY(), "D")</f>
        <v>810</v>
      </c>
      <c r="H739" t="s">
        <v>19</v>
      </c>
      <c r="I739" t="s">
        <v>155</v>
      </c>
      <c r="J739" s="4">
        <v>85</v>
      </c>
      <c r="K739" s="4">
        <f>Table1[[#This Row],[PRICEEACH]]-Table1[[#This Row],[MSRP]]</f>
        <v>-11.379999999999995</v>
      </c>
      <c r="L739" t="s">
        <v>596</v>
      </c>
      <c r="M739" t="s">
        <v>452</v>
      </c>
      <c r="N739" t="s">
        <v>453</v>
      </c>
      <c r="O739" t="s">
        <v>454</v>
      </c>
      <c r="P739" t="s">
        <v>455</v>
      </c>
      <c r="Q739" t="s">
        <v>456</v>
      </c>
      <c r="R739" t="s">
        <v>144</v>
      </c>
      <c r="S739" t="s">
        <v>457</v>
      </c>
      <c r="T739" t="s">
        <v>458</v>
      </c>
      <c r="U739" t="s">
        <v>28</v>
      </c>
    </row>
    <row r="740" spans="1:21" x14ac:dyDescent="0.3">
      <c r="A740">
        <v>10108</v>
      </c>
      <c r="B740" s="5">
        <v>27</v>
      </c>
      <c r="C740" s="4">
        <v>43.45</v>
      </c>
      <c r="D740">
        <v>13</v>
      </c>
      <c r="E740" s="9">
        <v>1173.1500000000001</v>
      </c>
      <c r="F740" s="1">
        <v>44564</v>
      </c>
      <c r="G740" s="5">
        <f ca="1">DATEDIF(F740, TODAY(), "D")</f>
        <v>825</v>
      </c>
      <c r="H740" t="s">
        <v>19</v>
      </c>
      <c r="I740" t="s">
        <v>20</v>
      </c>
      <c r="J740" s="4">
        <v>40</v>
      </c>
      <c r="K740" s="4">
        <f>Table1[[#This Row],[PRICEEACH]]-Table1[[#This Row],[MSRP]]</f>
        <v>3.4500000000000028</v>
      </c>
      <c r="L740" t="s">
        <v>610</v>
      </c>
      <c r="M740" t="s">
        <v>387</v>
      </c>
      <c r="N740" t="s">
        <v>388</v>
      </c>
      <c r="O740" t="s">
        <v>389</v>
      </c>
      <c r="P740" t="s">
        <v>390</v>
      </c>
      <c r="Q740" t="s">
        <v>391</v>
      </c>
      <c r="R740" t="s">
        <v>392</v>
      </c>
      <c r="S740" t="s">
        <v>393</v>
      </c>
      <c r="T740" t="s">
        <v>394</v>
      </c>
      <c r="U740" t="s">
        <v>28</v>
      </c>
    </row>
    <row r="741" spans="1:21" x14ac:dyDescent="0.3">
      <c r="A741">
        <v>10107</v>
      </c>
      <c r="B741" s="5">
        <v>27</v>
      </c>
      <c r="C741" s="4">
        <v>224.65</v>
      </c>
      <c r="D741">
        <v>4</v>
      </c>
      <c r="E741" s="9">
        <v>6065.55</v>
      </c>
      <c r="F741" s="1">
        <v>44554</v>
      </c>
      <c r="G741" s="5">
        <f ca="1">DATEDIF(F741, TODAY(), "D")</f>
        <v>835</v>
      </c>
      <c r="H741" t="s">
        <v>19</v>
      </c>
      <c r="I741" t="s">
        <v>20</v>
      </c>
      <c r="J741" s="4">
        <v>193</v>
      </c>
      <c r="K741" s="4">
        <f>Table1[[#This Row],[PRICEEACH]]-Table1[[#This Row],[MSRP]]</f>
        <v>31.650000000000006</v>
      </c>
      <c r="L741" t="s">
        <v>288</v>
      </c>
      <c r="M741" t="s">
        <v>22</v>
      </c>
      <c r="N741">
        <v>2125557818</v>
      </c>
      <c r="O741" t="s">
        <v>23</v>
      </c>
      <c r="P741" t="s">
        <v>24</v>
      </c>
      <c r="Q741">
        <v>10022</v>
      </c>
      <c r="R741" t="s">
        <v>25</v>
      </c>
      <c r="S741" t="s">
        <v>26</v>
      </c>
      <c r="T741" t="s">
        <v>27</v>
      </c>
      <c r="U741" t="s">
        <v>42</v>
      </c>
    </row>
    <row r="742" spans="1:21" x14ac:dyDescent="0.3">
      <c r="A742">
        <v>10107</v>
      </c>
      <c r="B742" s="5">
        <v>27</v>
      </c>
      <c r="C742" s="4">
        <v>125.74</v>
      </c>
      <c r="D742">
        <v>8</v>
      </c>
      <c r="E742" s="9">
        <v>3394.98</v>
      </c>
      <c r="F742" s="1">
        <v>44529</v>
      </c>
      <c r="G742" s="5">
        <f ca="1">DATEDIF(F742, TODAY(), "D")</f>
        <v>860</v>
      </c>
      <c r="H742" t="s">
        <v>19</v>
      </c>
      <c r="I742" t="s">
        <v>465</v>
      </c>
      <c r="J742" s="4">
        <v>136</v>
      </c>
      <c r="K742" s="4">
        <f>Table1[[#This Row],[PRICEEACH]]-Table1[[#This Row],[MSRP]]</f>
        <v>-10.260000000000005</v>
      </c>
      <c r="L742" t="s">
        <v>466</v>
      </c>
      <c r="M742" t="s">
        <v>110</v>
      </c>
      <c r="N742" t="s">
        <v>111</v>
      </c>
      <c r="O742" t="s">
        <v>112</v>
      </c>
      <c r="P742" t="s">
        <v>113</v>
      </c>
      <c r="Q742">
        <v>4110</v>
      </c>
      <c r="R742" t="s">
        <v>64</v>
      </c>
      <c r="S742" t="s">
        <v>114</v>
      </c>
      <c r="T742" t="s">
        <v>115</v>
      </c>
      <c r="U742" t="s">
        <v>42</v>
      </c>
    </row>
    <row r="743" spans="1:21" x14ac:dyDescent="0.3">
      <c r="A743">
        <v>10103</v>
      </c>
      <c r="B743" s="5">
        <v>27</v>
      </c>
      <c r="C743" s="4">
        <v>83.07</v>
      </c>
      <c r="D743">
        <v>12</v>
      </c>
      <c r="E743" s="9">
        <v>2242.89</v>
      </c>
      <c r="F743" s="1">
        <v>44529</v>
      </c>
      <c r="G743" s="5">
        <f ca="1">DATEDIF(F743, TODAY(), "D")</f>
        <v>860</v>
      </c>
      <c r="H743" t="s">
        <v>19</v>
      </c>
      <c r="I743" t="s">
        <v>509</v>
      </c>
      <c r="J743" s="4">
        <v>101</v>
      </c>
      <c r="K743" s="4">
        <f>Table1[[#This Row],[PRICEEACH]]-Table1[[#This Row],[MSRP]]</f>
        <v>-17.930000000000007</v>
      </c>
      <c r="L743" t="s">
        <v>555</v>
      </c>
      <c r="M743" t="s">
        <v>110</v>
      </c>
      <c r="N743" t="s">
        <v>111</v>
      </c>
      <c r="O743" t="s">
        <v>112</v>
      </c>
      <c r="P743" t="s">
        <v>113</v>
      </c>
      <c r="Q743">
        <v>4110</v>
      </c>
      <c r="R743" t="s">
        <v>64</v>
      </c>
      <c r="S743" t="s">
        <v>114</v>
      </c>
      <c r="T743" t="s">
        <v>115</v>
      </c>
      <c r="U743" t="s">
        <v>28</v>
      </c>
    </row>
    <row r="744" spans="1:21" hidden="1" x14ac:dyDescent="0.3">
      <c r="A744">
        <v>10425</v>
      </c>
      <c r="B744" s="5">
        <v>28</v>
      </c>
      <c r="C744" s="4">
        <v>189.93</v>
      </c>
      <c r="D744">
        <v>3</v>
      </c>
      <c r="E744" s="9">
        <v>5318.04</v>
      </c>
      <c r="F744" s="8">
        <v>45382</v>
      </c>
      <c r="G744" s="5">
        <f ca="1">DATEDIF(F744, TODAY(), "D")</f>
        <v>7</v>
      </c>
      <c r="H744" t="s">
        <v>268</v>
      </c>
      <c r="I744" t="s">
        <v>155</v>
      </c>
      <c r="J744" s="4">
        <v>163</v>
      </c>
      <c r="K744" s="4">
        <f>Table1[[#This Row],[PRICEEACH]]-Table1[[#This Row],[MSRP]]</f>
        <v>26.930000000000007</v>
      </c>
      <c r="L744" t="s">
        <v>546</v>
      </c>
      <c r="M744" t="s">
        <v>92</v>
      </c>
      <c r="N744" t="s">
        <v>93</v>
      </c>
      <c r="O744" t="s">
        <v>94</v>
      </c>
      <c r="P744" t="s">
        <v>95</v>
      </c>
      <c r="Q744">
        <v>44000</v>
      </c>
      <c r="R744" t="s">
        <v>33</v>
      </c>
      <c r="S744" t="s">
        <v>96</v>
      </c>
      <c r="T744" t="s">
        <v>97</v>
      </c>
      <c r="U744" t="s">
        <v>42</v>
      </c>
    </row>
    <row r="745" spans="1:21" hidden="1" x14ac:dyDescent="0.3">
      <c r="A745">
        <v>10425</v>
      </c>
      <c r="B745" s="5">
        <v>28</v>
      </c>
      <c r="C745" s="4">
        <v>135.47</v>
      </c>
      <c r="D745">
        <v>8</v>
      </c>
      <c r="E745" s="9">
        <v>3793.16</v>
      </c>
      <c r="F745" s="8">
        <v>45382</v>
      </c>
      <c r="G745" s="5">
        <f ca="1">DATEDIF(F745, TODAY(), "D")</f>
        <v>7</v>
      </c>
      <c r="H745" t="s">
        <v>268</v>
      </c>
      <c r="I745" t="s">
        <v>155</v>
      </c>
      <c r="J745" s="4">
        <v>169</v>
      </c>
      <c r="K745" s="4">
        <f>Table1[[#This Row],[PRICEEACH]]-Table1[[#This Row],[MSRP]]</f>
        <v>-33.53</v>
      </c>
      <c r="L745" t="s">
        <v>563</v>
      </c>
      <c r="M745" t="s">
        <v>92</v>
      </c>
      <c r="N745" t="s">
        <v>93</v>
      </c>
      <c r="O745" t="s">
        <v>94</v>
      </c>
      <c r="P745" t="s">
        <v>95</v>
      </c>
      <c r="Q745">
        <v>44000</v>
      </c>
      <c r="R745" t="s">
        <v>33</v>
      </c>
      <c r="S745" t="s">
        <v>96</v>
      </c>
      <c r="T745" t="s">
        <v>97</v>
      </c>
      <c r="U745" t="s">
        <v>42</v>
      </c>
    </row>
    <row r="746" spans="1:21" hidden="1" x14ac:dyDescent="0.3">
      <c r="A746">
        <v>10423</v>
      </c>
      <c r="B746" s="5">
        <v>28</v>
      </c>
      <c r="C746" s="4">
        <v>78.89</v>
      </c>
      <c r="D746">
        <v>4</v>
      </c>
      <c r="E746" s="9">
        <v>2208.92</v>
      </c>
      <c r="F746" s="8">
        <v>45381</v>
      </c>
      <c r="G746" s="5">
        <f ca="1">DATEDIF(F746, TODAY(), "D")</f>
        <v>8</v>
      </c>
      <c r="H746" t="s">
        <v>268</v>
      </c>
      <c r="I746" t="s">
        <v>509</v>
      </c>
      <c r="J746" s="4">
        <v>97</v>
      </c>
      <c r="K746" s="4">
        <f>Table1[[#This Row],[PRICEEACH]]-Table1[[#This Row],[MSRP]]</f>
        <v>-18.11</v>
      </c>
      <c r="L746" t="s">
        <v>605</v>
      </c>
      <c r="M746" t="s">
        <v>329</v>
      </c>
      <c r="N746" t="s">
        <v>330</v>
      </c>
      <c r="O746" t="s">
        <v>331</v>
      </c>
      <c r="P746" t="s">
        <v>332</v>
      </c>
      <c r="Q746" t="s">
        <v>333</v>
      </c>
      <c r="R746" t="s">
        <v>334</v>
      </c>
      <c r="S746" t="s">
        <v>335</v>
      </c>
      <c r="T746" t="s">
        <v>336</v>
      </c>
      <c r="U746" t="s">
        <v>28</v>
      </c>
    </row>
    <row r="747" spans="1:21" hidden="1" x14ac:dyDescent="0.3">
      <c r="A747">
        <v>10414</v>
      </c>
      <c r="B747" s="5">
        <v>28</v>
      </c>
      <c r="C747" s="4">
        <v>108.18</v>
      </c>
      <c r="D747">
        <v>7</v>
      </c>
      <c r="E747" s="9">
        <v>3029.04</v>
      </c>
      <c r="F747" s="8">
        <v>45357</v>
      </c>
      <c r="G747" s="5">
        <f ca="1">DATEDIF(F747, TODAY(), "D")</f>
        <v>32</v>
      </c>
      <c r="H747" t="s">
        <v>364</v>
      </c>
      <c r="I747" t="s">
        <v>557</v>
      </c>
      <c r="J747" s="4">
        <v>100</v>
      </c>
      <c r="K747" s="4">
        <f>Table1[[#This Row],[PRICEEACH]]-Table1[[#This Row],[MSRP]]</f>
        <v>8.1800000000000068</v>
      </c>
      <c r="L747" t="s">
        <v>629</v>
      </c>
      <c r="M747" t="s">
        <v>343</v>
      </c>
      <c r="N747">
        <v>6175559555</v>
      </c>
      <c r="O747" t="s">
        <v>344</v>
      </c>
      <c r="P747" t="s">
        <v>345</v>
      </c>
      <c r="Q747">
        <v>51003</v>
      </c>
      <c r="R747" t="s">
        <v>25</v>
      </c>
      <c r="S747" t="s">
        <v>346</v>
      </c>
      <c r="T747" t="s">
        <v>52</v>
      </c>
      <c r="U747" t="s">
        <v>42</v>
      </c>
    </row>
    <row r="748" spans="1:21" hidden="1" x14ac:dyDescent="0.3">
      <c r="A748">
        <v>10401</v>
      </c>
      <c r="B748" s="5">
        <v>28</v>
      </c>
      <c r="C748" s="4">
        <v>72.55</v>
      </c>
      <c r="D748">
        <v>11</v>
      </c>
      <c r="E748" s="9">
        <v>2031.4</v>
      </c>
      <c r="F748" s="8">
        <v>45325</v>
      </c>
      <c r="G748" s="5">
        <f ca="1">DATEDIF(F748, TODAY(), "D")</f>
        <v>64</v>
      </c>
      <c r="H748" t="s">
        <v>364</v>
      </c>
      <c r="I748" t="s">
        <v>525</v>
      </c>
      <c r="J748" s="4">
        <v>74</v>
      </c>
      <c r="K748" s="4">
        <f>Table1[[#This Row],[PRICEEACH]]-Table1[[#This Row],[MSRP]]</f>
        <v>-1.4500000000000028</v>
      </c>
      <c r="L748" t="s">
        <v>631</v>
      </c>
      <c r="M748" t="s">
        <v>83</v>
      </c>
      <c r="N748">
        <v>2015559350</v>
      </c>
      <c r="O748" t="s">
        <v>84</v>
      </c>
      <c r="P748" t="s">
        <v>85</v>
      </c>
      <c r="Q748">
        <v>94019</v>
      </c>
      <c r="R748" t="s">
        <v>25</v>
      </c>
      <c r="S748" t="s">
        <v>86</v>
      </c>
      <c r="T748" t="s">
        <v>87</v>
      </c>
      <c r="U748" t="s">
        <v>28</v>
      </c>
    </row>
    <row r="749" spans="1:21" x14ac:dyDescent="0.3">
      <c r="A749">
        <v>10398</v>
      </c>
      <c r="B749" s="5">
        <v>28</v>
      </c>
      <c r="C749" s="4">
        <v>72.260000000000005</v>
      </c>
      <c r="D749">
        <v>18</v>
      </c>
      <c r="E749" s="9">
        <v>2023.28</v>
      </c>
      <c r="F749" s="8">
        <v>45321</v>
      </c>
      <c r="G749" s="5">
        <f ca="1">DATEDIF(F749, TODAY(), "D")</f>
        <v>68</v>
      </c>
      <c r="H749" t="s">
        <v>19</v>
      </c>
      <c r="I749" t="s">
        <v>557</v>
      </c>
      <c r="J749" s="4">
        <v>86</v>
      </c>
      <c r="K749" s="4">
        <f>Table1[[#This Row],[PRICEEACH]]-Table1[[#This Row],[MSRP]]</f>
        <v>-13.739999999999995</v>
      </c>
      <c r="L749" t="s">
        <v>558</v>
      </c>
      <c r="M749" t="s">
        <v>29</v>
      </c>
      <c r="N749" t="s">
        <v>30</v>
      </c>
      <c r="O749" t="s">
        <v>31</v>
      </c>
      <c r="P749" t="s">
        <v>32</v>
      </c>
      <c r="Q749">
        <v>51100</v>
      </c>
      <c r="R749" t="s">
        <v>33</v>
      </c>
      <c r="S749" t="s">
        <v>34</v>
      </c>
      <c r="T749" t="s">
        <v>35</v>
      </c>
      <c r="U749" t="s">
        <v>28</v>
      </c>
    </row>
    <row r="750" spans="1:21" x14ac:dyDescent="0.3">
      <c r="A750">
        <v>10398</v>
      </c>
      <c r="B750" s="5">
        <v>28</v>
      </c>
      <c r="C750" s="4">
        <v>57.55</v>
      </c>
      <c r="D750">
        <v>3</v>
      </c>
      <c r="E750" s="9">
        <v>1611.4</v>
      </c>
      <c r="F750" s="8">
        <v>45321</v>
      </c>
      <c r="G750" s="5">
        <f ca="1">DATEDIF(F750, TODAY(), "D")</f>
        <v>68</v>
      </c>
      <c r="H750" t="s">
        <v>19</v>
      </c>
      <c r="I750" t="s">
        <v>525</v>
      </c>
      <c r="J750" s="4">
        <v>68</v>
      </c>
      <c r="K750" s="4">
        <f>Table1[[#This Row],[PRICEEACH]]-Table1[[#This Row],[MSRP]]</f>
        <v>-10.450000000000003</v>
      </c>
      <c r="L750" t="s">
        <v>592</v>
      </c>
      <c r="M750" t="s">
        <v>29</v>
      </c>
      <c r="N750" t="s">
        <v>30</v>
      </c>
      <c r="O750" t="s">
        <v>31</v>
      </c>
      <c r="P750" t="s">
        <v>32</v>
      </c>
      <c r="Q750">
        <v>51100</v>
      </c>
      <c r="R750" t="s">
        <v>33</v>
      </c>
      <c r="S750" t="s">
        <v>34</v>
      </c>
      <c r="T750" t="s">
        <v>35</v>
      </c>
      <c r="U750" t="s">
        <v>28</v>
      </c>
    </row>
    <row r="751" spans="1:21" x14ac:dyDescent="0.3">
      <c r="A751">
        <v>10383</v>
      </c>
      <c r="B751" s="5">
        <v>28</v>
      </c>
      <c r="C751" s="4">
        <v>58.58</v>
      </c>
      <c r="D751">
        <v>7</v>
      </c>
      <c r="E751" s="9">
        <v>1640.24</v>
      </c>
      <c r="F751" s="8">
        <v>45282</v>
      </c>
      <c r="G751" s="5">
        <f ca="1">DATEDIF(F751, TODAY(), "D")</f>
        <v>107</v>
      </c>
      <c r="H751" t="s">
        <v>19</v>
      </c>
      <c r="I751" t="s">
        <v>509</v>
      </c>
      <c r="J751" s="4">
        <v>87</v>
      </c>
      <c r="K751" s="4">
        <f>Table1[[#This Row],[PRICEEACH]]-Table1[[#This Row],[MSRP]]</f>
        <v>-28.42</v>
      </c>
      <c r="L751" t="s">
        <v>574</v>
      </c>
      <c r="M751" t="s">
        <v>148</v>
      </c>
      <c r="N751" t="s">
        <v>149</v>
      </c>
      <c r="O751" t="s">
        <v>150</v>
      </c>
      <c r="P751" t="s">
        <v>151</v>
      </c>
      <c r="Q751">
        <v>28034</v>
      </c>
      <c r="R751" t="s">
        <v>152</v>
      </c>
      <c r="S751" t="s">
        <v>153</v>
      </c>
      <c r="T751" t="s">
        <v>154</v>
      </c>
      <c r="U751" t="s">
        <v>28</v>
      </c>
    </row>
    <row r="752" spans="1:21" x14ac:dyDescent="0.3">
      <c r="A752">
        <v>10378</v>
      </c>
      <c r="B752" s="5">
        <v>28</v>
      </c>
      <c r="C752" s="4">
        <v>164.63</v>
      </c>
      <c r="D752">
        <v>9</v>
      </c>
      <c r="E752" s="9">
        <v>4609.6400000000003</v>
      </c>
      <c r="F752" s="8">
        <v>45270</v>
      </c>
      <c r="G752" s="5">
        <f ca="1">DATEDIF(F752, TODAY(), "D")</f>
        <v>119</v>
      </c>
      <c r="H752" t="s">
        <v>19</v>
      </c>
      <c r="I752" t="s">
        <v>20</v>
      </c>
      <c r="J752" s="4">
        <v>62</v>
      </c>
      <c r="K752" s="4">
        <f>Table1[[#This Row],[PRICEEACH]]-Table1[[#This Row],[MSRP]]</f>
        <v>102.63</v>
      </c>
      <c r="L752" t="s">
        <v>570</v>
      </c>
      <c r="M752" t="s">
        <v>148</v>
      </c>
      <c r="N752" t="s">
        <v>149</v>
      </c>
      <c r="O752" t="s">
        <v>150</v>
      </c>
      <c r="P752" t="s">
        <v>151</v>
      </c>
      <c r="Q752">
        <v>28034</v>
      </c>
      <c r="R752" t="s">
        <v>152</v>
      </c>
      <c r="S752" t="s">
        <v>153</v>
      </c>
      <c r="T752" t="s">
        <v>154</v>
      </c>
      <c r="U752" t="s">
        <v>42</v>
      </c>
    </row>
    <row r="753" spans="1:21" x14ac:dyDescent="0.3">
      <c r="A753">
        <v>10373</v>
      </c>
      <c r="B753" s="5">
        <v>28</v>
      </c>
      <c r="C753" s="4">
        <v>57.55</v>
      </c>
      <c r="D753">
        <v>4</v>
      </c>
      <c r="E753" s="9">
        <v>1611.4</v>
      </c>
      <c r="F753" s="8">
        <v>45261</v>
      </c>
      <c r="G753" s="5">
        <f ca="1">DATEDIF(F753, TODAY(), "D")</f>
        <v>128</v>
      </c>
      <c r="H753" t="s">
        <v>19</v>
      </c>
      <c r="I753" t="s">
        <v>525</v>
      </c>
      <c r="J753" s="4">
        <v>157</v>
      </c>
      <c r="K753" s="4">
        <f>Table1[[#This Row],[PRICEEACH]]-Table1[[#This Row],[MSRP]]</f>
        <v>-99.45</v>
      </c>
      <c r="L753" t="s">
        <v>526</v>
      </c>
      <c r="M753" t="s">
        <v>354</v>
      </c>
      <c r="N753" t="s">
        <v>355</v>
      </c>
      <c r="O753" t="s">
        <v>356</v>
      </c>
      <c r="P753" t="s">
        <v>357</v>
      </c>
      <c r="Q753">
        <v>90110</v>
      </c>
      <c r="R753" t="s">
        <v>107</v>
      </c>
      <c r="S753" t="s">
        <v>358</v>
      </c>
      <c r="T753" t="s">
        <v>359</v>
      </c>
      <c r="U753" t="s">
        <v>28</v>
      </c>
    </row>
    <row r="754" spans="1:21" x14ac:dyDescent="0.3">
      <c r="A754">
        <v>10372</v>
      </c>
      <c r="B754" s="5">
        <v>28</v>
      </c>
      <c r="C754" s="4">
        <v>137.96</v>
      </c>
      <c r="D754">
        <v>3</v>
      </c>
      <c r="E754" s="9">
        <v>3862.88</v>
      </c>
      <c r="F754" s="8">
        <v>45256</v>
      </c>
      <c r="G754" s="5">
        <f ca="1">DATEDIF(F754, TODAY(), "D")</f>
        <v>133</v>
      </c>
      <c r="H754" t="s">
        <v>19</v>
      </c>
      <c r="I754" t="s">
        <v>509</v>
      </c>
      <c r="J754" s="4">
        <v>136</v>
      </c>
      <c r="K754" s="4">
        <f>Table1[[#This Row],[PRICEEACH]]-Table1[[#This Row],[MSRP]]</f>
        <v>1.960000000000008</v>
      </c>
      <c r="L754" t="s">
        <v>562</v>
      </c>
      <c r="M754" t="s">
        <v>217</v>
      </c>
      <c r="N754" t="s">
        <v>218</v>
      </c>
      <c r="O754" t="s">
        <v>219</v>
      </c>
      <c r="P754" t="s">
        <v>220</v>
      </c>
      <c r="Q754" t="s">
        <v>221</v>
      </c>
      <c r="R754" t="s">
        <v>222</v>
      </c>
      <c r="S754" t="s">
        <v>223</v>
      </c>
      <c r="T754" t="s">
        <v>224</v>
      </c>
      <c r="U754" t="s">
        <v>42</v>
      </c>
    </row>
    <row r="755" spans="1:21" x14ac:dyDescent="0.3">
      <c r="A755">
        <v>10371</v>
      </c>
      <c r="B755" s="5">
        <v>28</v>
      </c>
      <c r="C755" s="4">
        <v>50.32</v>
      </c>
      <c r="D755">
        <v>9</v>
      </c>
      <c r="E755" s="9">
        <v>1408.96</v>
      </c>
      <c r="F755" s="8">
        <v>45253</v>
      </c>
      <c r="G755" s="5">
        <f ca="1">DATEDIF(F755, TODAY(), "D")</f>
        <v>136</v>
      </c>
      <c r="H755" t="s">
        <v>19</v>
      </c>
      <c r="I755" t="s">
        <v>155</v>
      </c>
      <c r="J755" s="4">
        <v>118</v>
      </c>
      <c r="K755" s="4">
        <f>Table1[[#This Row],[PRICEEACH]]-Table1[[#This Row],[MSRP]]</f>
        <v>-67.680000000000007</v>
      </c>
      <c r="L755" t="s">
        <v>604</v>
      </c>
      <c r="M755" t="s">
        <v>243</v>
      </c>
      <c r="N755">
        <v>4155551450</v>
      </c>
      <c r="O755" t="s">
        <v>244</v>
      </c>
      <c r="P755" t="s">
        <v>245</v>
      </c>
      <c r="Q755">
        <v>97562</v>
      </c>
      <c r="R755" t="s">
        <v>25</v>
      </c>
      <c r="S755" t="s">
        <v>246</v>
      </c>
      <c r="T755" t="s">
        <v>247</v>
      </c>
      <c r="U755" t="s">
        <v>28</v>
      </c>
    </row>
    <row r="756" spans="1:21" x14ac:dyDescent="0.3">
      <c r="A756">
        <v>10369</v>
      </c>
      <c r="B756" s="5">
        <v>28</v>
      </c>
      <c r="C756" s="4">
        <v>44.21</v>
      </c>
      <c r="D756">
        <v>6</v>
      </c>
      <c r="E756" s="9">
        <v>1237.8800000000001</v>
      </c>
      <c r="F756" s="8">
        <v>45250</v>
      </c>
      <c r="G756" s="5">
        <f ca="1">DATEDIF(F756, TODAY(), "D")</f>
        <v>139</v>
      </c>
      <c r="H756" t="s">
        <v>19</v>
      </c>
      <c r="I756" t="s">
        <v>509</v>
      </c>
      <c r="J756" s="4">
        <v>62</v>
      </c>
      <c r="K756" s="4">
        <f>Table1[[#This Row],[PRICEEACH]]-Table1[[#This Row],[MSRP]]</f>
        <v>-17.79</v>
      </c>
      <c r="L756" t="s">
        <v>556</v>
      </c>
      <c r="M756" t="s">
        <v>251</v>
      </c>
      <c r="N756">
        <v>6175558555</v>
      </c>
      <c r="O756" t="s">
        <v>252</v>
      </c>
      <c r="P756" t="s">
        <v>253</v>
      </c>
      <c r="Q756">
        <v>58339</v>
      </c>
      <c r="R756" t="s">
        <v>25</v>
      </c>
      <c r="S756" t="s">
        <v>246</v>
      </c>
      <c r="T756" t="s">
        <v>254</v>
      </c>
      <c r="U756" t="s">
        <v>28</v>
      </c>
    </row>
    <row r="757" spans="1:21" x14ac:dyDescent="0.3">
      <c r="A757">
        <v>10367</v>
      </c>
      <c r="B757" s="5">
        <v>28</v>
      </c>
      <c r="C757" s="4">
        <v>30.59</v>
      </c>
      <c r="D757">
        <v>12</v>
      </c>
      <c r="E757" s="9">
        <v>856.52</v>
      </c>
      <c r="F757" s="8">
        <v>45242</v>
      </c>
      <c r="G757" s="5">
        <f ca="1">DATEDIF(F757, TODAY(), "D")</f>
        <v>147</v>
      </c>
      <c r="H757" t="s">
        <v>371</v>
      </c>
      <c r="I757" t="s">
        <v>509</v>
      </c>
      <c r="J757" s="4">
        <v>44</v>
      </c>
      <c r="K757" s="4">
        <f>Table1[[#This Row],[PRICEEACH]]-Table1[[#This Row],[MSRP]]</f>
        <v>-13.41</v>
      </c>
      <c r="L757" t="s">
        <v>587</v>
      </c>
      <c r="M757" t="s">
        <v>43</v>
      </c>
      <c r="N757">
        <v>6265557265</v>
      </c>
      <c r="O757" t="s">
        <v>44</v>
      </c>
      <c r="P757" t="s">
        <v>45</v>
      </c>
      <c r="Q757">
        <v>90003</v>
      </c>
      <c r="R757" t="s">
        <v>25</v>
      </c>
      <c r="S757" t="s">
        <v>46</v>
      </c>
      <c r="T757" t="s">
        <v>47</v>
      </c>
      <c r="U757" t="s">
        <v>28</v>
      </c>
    </row>
    <row r="758" spans="1:21" x14ac:dyDescent="0.3">
      <c r="A758">
        <v>10363</v>
      </c>
      <c r="B758" s="5">
        <v>28</v>
      </c>
      <c r="C758" s="4">
        <v>58.18</v>
      </c>
      <c r="D758">
        <v>13</v>
      </c>
      <c r="E758" s="9">
        <v>1629.04</v>
      </c>
      <c r="F758" s="8">
        <v>45236</v>
      </c>
      <c r="G758" s="5">
        <f ca="1">DATEDIF(F758, TODAY(), "D")</f>
        <v>153</v>
      </c>
      <c r="H758" t="s">
        <v>19</v>
      </c>
      <c r="I758" t="s">
        <v>155</v>
      </c>
      <c r="J758" s="4">
        <v>148</v>
      </c>
      <c r="K758" s="4">
        <f>Table1[[#This Row],[PRICEEACH]]-Table1[[#This Row],[MSRP]]</f>
        <v>-89.82</v>
      </c>
      <c r="L758" t="s">
        <v>577</v>
      </c>
      <c r="M758" t="s">
        <v>429</v>
      </c>
      <c r="N758" t="s">
        <v>430</v>
      </c>
      <c r="O758" t="s">
        <v>431</v>
      </c>
      <c r="P758" t="s">
        <v>432</v>
      </c>
      <c r="Q758" t="s">
        <v>433</v>
      </c>
      <c r="R758" t="s">
        <v>107</v>
      </c>
      <c r="S758" t="s">
        <v>434</v>
      </c>
      <c r="T758" t="s">
        <v>435</v>
      </c>
      <c r="U758" t="s">
        <v>28</v>
      </c>
    </row>
    <row r="759" spans="1:21" x14ac:dyDescent="0.3">
      <c r="A759">
        <v>10357</v>
      </c>
      <c r="B759" s="5">
        <v>28</v>
      </c>
      <c r="C759" s="4">
        <v>127.13</v>
      </c>
      <c r="D759">
        <v>2</v>
      </c>
      <c r="E759" s="9">
        <v>3559.64</v>
      </c>
      <c r="F759" s="1">
        <v>45209</v>
      </c>
      <c r="G759" s="5">
        <f ca="1">DATEDIF(F759, TODAY(), "D")</f>
        <v>180</v>
      </c>
      <c r="H759" t="s">
        <v>19</v>
      </c>
      <c r="I759" t="s">
        <v>465</v>
      </c>
      <c r="J759" s="4">
        <v>121</v>
      </c>
      <c r="K759" s="4">
        <f>Table1[[#This Row],[PRICEEACH]]-Table1[[#This Row],[MSRP]]</f>
        <v>6.1299999999999955</v>
      </c>
      <c r="L759" t="s">
        <v>575</v>
      </c>
      <c r="M759" t="s">
        <v>243</v>
      </c>
      <c r="N759">
        <v>4155551450</v>
      </c>
      <c r="O759" t="s">
        <v>244</v>
      </c>
      <c r="P759" t="s">
        <v>245</v>
      </c>
      <c r="Q759">
        <v>97562</v>
      </c>
      <c r="R759" t="s">
        <v>25</v>
      </c>
      <c r="S759" t="s">
        <v>246</v>
      </c>
      <c r="T759" t="s">
        <v>247</v>
      </c>
      <c r="U759" t="s">
        <v>42</v>
      </c>
    </row>
    <row r="760" spans="1:21" x14ac:dyDescent="0.3">
      <c r="A760">
        <v>10355</v>
      </c>
      <c r="B760" s="5">
        <v>28</v>
      </c>
      <c r="C760" s="4">
        <v>95.39</v>
      </c>
      <c r="D760">
        <v>9</v>
      </c>
      <c r="E760" s="9">
        <v>2670.92</v>
      </c>
      <c r="F760" s="1">
        <v>45206</v>
      </c>
      <c r="G760" s="5">
        <f ca="1">DATEDIF(F760, TODAY(), "D")</f>
        <v>183</v>
      </c>
      <c r="H760" t="s">
        <v>19</v>
      </c>
      <c r="I760" t="s">
        <v>155</v>
      </c>
      <c r="J760" s="4">
        <v>80</v>
      </c>
      <c r="K760" s="4">
        <f>Table1[[#This Row],[PRICEEACH]]-Table1[[#This Row],[MSRP]]</f>
        <v>15.39</v>
      </c>
      <c r="L760" t="s">
        <v>607</v>
      </c>
      <c r="M760" t="s">
        <v>148</v>
      </c>
      <c r="N760" t="s">
        <v>149</v>
      </c>
      <c r="O760" t="s">
        <v>150</v>
      </c>
      <c r="P760" t="s">
        <v>151</v>
      </c>
      <c r="Q760">
        <v>28034</v>
      </c>
      <c r="R760" t="s">
        <v>152</v>
      </c>
      <c r="S760" t="s">
        <v>153</v>
      </c>
      <c r="T760" t="s">
        <v>154</v>
      </c>
      <c r="U760" t="s">
        <v>28</v>
      </c>
    </row>
    <row r="761" spans="1:21" x14ac:dyDescent="0.3">
      <c r="A761">
        <v>10353</v>
      </c>
      <c r="B761" s="5">
        <v>28</v>
      </c>
      <c r="C761" s="4">
        <v>71.73</v>
      </c>
      <c r="D761">
        <v>2</v>
      </c>
      <c r="E761" s="9">
        <v>2008.44</v>
      </c>
      <c r="F761" s="1">
        <v>45203</v>
      </c>
      <c r="G761" s="5">
        <f ca="1">DATEDIF(F761, TODAY(), "D")</f>
        <v>186</v>
      </c>
      <c r="H761" t="s">
        <v>19</v>
      </c>
      <c r="I761" t="s">
        <v>525</v>
      </c>
      <c r="J761" s="4">
        <v>109</v>
      </c>
      <c r="K761" s="4">
        <f>Table1[[#This Row],[PRICEEACH]]-Table1[[#This Row],[MSRP]]</f>
        <v>-37.269999999999996</v>
      </c>
      <c r="L761" t="s">
        <v>583</v>
      </c>
      <c r="M761" t="s">
        <v>527</v>
      </c>
      <c r="N761">
        <v>2035554407</v>
      </c>
      <c r="O761" t="s">
        <v>528</v>
      </c>
      <c r="P761" t="s">
        <v>476</v>
      </c>
      <c r="Q761">
        <v>97561</v>
      </c>
      <c r="R761" t="s">
        <v>25</v>
      </c>
      <c r="S761" t="s">
        <v>529</v>
      </c>
      <c r="T761" t="s">
        <v>530</v>
      </c>
      <c r="U761" t="s">
        <v>28</v>
      </c>
    </row>
    <row r="762" spans="1:21" x14ac:dyDescent="0.3">
      <c r="A762">
        <v>10350</v>
      </c>
      <c r="B762" s="5">
        <v>28</v>
      </c>
      <c r="C762" s="4">
        <v>104.44</v>
      </c>
      <c r="D762">
        <v>4</v>
      </c>
      <c r="E762" s="9">
        <v>2924.32</v>
      </c>
      <c r="F762" s="1">
        <v>45201</v>
      </c>
      <c r="G762" s="5">
        <f ca="1">DATEDIF(F762, TODAY(), "D")</f>
        <v>188</v>
      </c>
      <c r="H762" t="s">
        <v>19</v>
      </c>
      <c r="I762" t="s">
        <v>557</v>
      </c>
      <c r="J762" s="4">
        <v>86</v>
      </c>
      <c r="K762" s="4">
        <f>Table1[[#This Row],[PRICEEACH]]-Table1[[#This Row],[MSRP]]</f>
        <v>18.439999999999998</v>
      </c>
      <c r="L762" t="s">
        <v>622</v>
      </c>
      <c r="M762" t="s">
        <v>148</v>
      </c>
      <c r="N762" t="s">
        <v>149</v>
      </c>
      <c r="O762" t="s">
        <v>150</v>
      </c>
      <c r="P762" t="s">
        <v>151</v>
      </c>
      <c r="Q762">
        <v>28034</v>
      </c>
      <c r="R762" t="s">
        <v>152</v>
      </c>
      <c r="S762" t="s">
        <v>153</v>
      </c>
      <c r="T762" t="s">
        <v>154</v>
      </c>
      <c r="U762" t="s">
        <v>28</v>
      </c>
    </row>
    <row r="763" spans="1:21" x14ac:dyDescent="0.3">
      <c r="A763">
        <v>10338</v>
      </c>
      <c r="B763" s="5">
        <v>28</v>
      </c>
      <c r="C763" s="4">
        <v>82.58</v>
      </c>
      <c r="D763">
        <v>3</v>
      </c>
      <c r="E763" s="9">
        <v>2312.2399999999998</v>
      </c>
      <c r="F763" s="1">
        <v>45191</v>
      </c>
      <c r="G763" s="5">
        <f ca="1">DATEDIF(F763, TODAY(), "D")</f>
        <v>198</v>
      </c>
      <c r="H763" t="s">
        <v>19</v>
      </c>
      <c r="I763" t="s">
        <v>557</v>
      </c>
      <c r="J763" s="4">
        <v>86</v>
      </c>
      <c r="K763" s="4">
        <f>Table1[[#This Row],[PRICEEACH]]-Table1[[#This Row],[MSRP]]</f>
        <v>-3.4200000000000017</v>
      </c>
      <c r="L763" t="s">
        <v>558</v>
      </c>
      <c r="M763" t="s">
        <v>536</v>
      </c>
      <c r="N763" t="s">
        <v>537</v>
      </c>
      <c r="O763" t="s">
        <v>538</v>
      </c>
      <c r="P763" t="s">
        <v>539</v>
      </c>
      <c r="Q763" t="s">
        <v>540</v>
      </c>
      <c r="R763" t="s">
        <v>334</v>
      </c>
      <c r="S763" t="s">
        <v>541</v>
      </c>
      <c r="T763" t="s">
        <v>542</v>
      </c>
      <c r="U763" t="s">
        <v>28</v>
      </c>
    </row>
    <row r="764" spans="1:21" x14ac:dyDescent="0.3">
      <c r="A764">
        <v>10331</v>
      </c>
      <c r="B764" s="5">
        <v>28</v>
      </c>
      <c r="C764" s="4">
        <v>146.52000000000001</v>
      </c>
      <c r="D764">
        <v>3</v>
      </c>
      <c r="E764" s="9">
        <v>4102.5600000000004</v>
      </c>
      <c r="F764" s="1">
        <v>45186</v>
      </c>
      <c r="G764" s="5">
        <f ca="1">DATEDIF(F764, TODAY(), "D")</f>
        <v>203</v>
      </c>
      <c r="H764" t="s">
        <v>19</v>
      </c>
      <c r="I764" t="s">
        <v>20</v>
      </c>
      <c r="J764" s="4">
        <v>40</v>
      </c>
      <c r="K764" s="4">
        <f>Table1[[#This Row],[PRICEEACH]]-Table1[[#This Row],[MSRP]]</f>
        <v>106.52000000000001</v>
      </c>
      <c r="L764" t="s">
        <v>610</v>
      </c>
      <c r="M764" t="s">
        <v>277</v>
      </c>
      <c r="N764">
        <v>2155559857</v>
      </c>
      <c r="O764" t="s">
        <v>278</v>
      </c>
      <c r="P764" t="s">
        <v>187</v>
      </c>
      <c r="Q764">
        <v>71270</v>
      </c>
      <c r="R764" t="s">
        <v>25</v>
      </c>
      <c r="S764" t="s">
        <v>101</v>
      </c>
      <c r="T764" t="s">
        <v>279</v>
      </c>
      <c r="U764" t="s">
        <v>42</v>
      </c>
    </row>
    <row r="765" spans="1:21" x14ac:dyDescent="0.3">
      <c r="A765">
        <v>10325</v>
      </c>
      <c r="B765" s="5">
        <v>28</v>
      </c>
      <c r="C765" s="4">
        <v>192.05</v>
      </c>
      <c r="D765">
        <v>2</v>
      </c>
      <c r="E765" s="9">
        <v>5377.4</v>
      </c>
      <c r="F765" s="1">
        <v>45174</v>
      </c>
      <c r="G765" s="5">
        <f ca="1">DATEDIF(F765, TODAY(), "D")</f>
        <v>215</v>
      </c>
      <c r="H765" t="s">
        <v>19</v>
      </c>
      <c r="I765" t="s">
        <v>564</v>
      </c>
      <c r="J765" s="4">
        <v>62</v>
      </c>
      <c r="K765" s="4">
        <f>Table1[[#This Row],[PRICEEACH]]-Table1[[#This Row],[MSRP]]</f>
        <v>130.05000000000001</v>
      </c>
      <c r="L765" t="s">
        <v>612</v>
      </c>
      <c r="M765" t="s">
        <v>110</v>
      </c>
      <c r="N765" t="s">
        <v>111</v>
      </c>
      <c r="O765" t="s">
        <v>112</v>
      </c>
      <c r="P765" t="s">
        <v>113</v>
      </c>
      <c r="Q765">
        <v>4110</v>
      </c>
      <c r="R765" t="s">
        <v>64</v>
      </c>
      <c r="S765" t="s">
        <v>114</v>
      </c>
      <c r="T765" t="s">
        <v>115</v>
      </c>
      <c r="U765" t="s">
        <v>42</v>
      </c>
    </row>
    <row r="766" spans="1:21" x14ac:dyDescent="0.3">
      <c r="A766">
        <v>10321</v>
      </c>
      <c r="B766" s="5">
        <v>28</v>
      </c>
      <c r="C766" s="4">
        <v>151.16999999999999</v>
      </c>
      <c r="D766">
        <v>8</v>
      </c>
      <c r="E766" s="9">
        <v>4232.76</v>
      </c>
      <c r="F766" s="1">
        <v>45173</v>
      </c>
      <c r="G766" s="5">
        <f ca="1">DATEDIF(F766, TODAY(), "D")</f>
        <v>216</v>
      </c>
      <c r="H766" t="s">
        <v>19</v>
      </c>
      <c r="I766" t="s">
        <v>155</v>
      </c>
      <c r="J766" s="4">
        <v>141</v>
      </c>
      <c r="K766" s="4">
        <f>Table1[[#This Row],[PRICEEACH]]-Table1[[#This Row],[MSRP]]</f>
        <v>10.169999999999987</v>
      </c>
      <c r="L766" t="s">
        <v>569</v>
      </c>
      <c r="M766" t="s">
        <v>134</v>
      </c>
      <c r="N766">
        <v>5085552555</v>
      </c>
      <c r="O766" t="s">
        <v>135</v>
      </c>
      <c r="P766" t="s">
        <v>136</v>
      </c>
      <c r="Q766">
        <v>50553</v>
      </c>
      <c r="R766" t="s">
        <v>25</v>
      </c>
      <c r="S766" t="s">
        <v>137</v>
      </c>
      <c r="T766" t="s">
        <v>138</v>
      </c>
      <c r="U766" t="s">
        <v>42</v>
      </c>
    </row>
    <row r="767" spans="1:21" x14ac:dyDescent="0.3">
      <c r="A767">
        <v>10313</v>
      </c>
      <c r="B767" s="5">
        <v>28</v>
      </c>
      <c r="C767" s="4">
        <v>102.92</v>
      </c>
      <c r="D767">
        <v>8</v>
      </c>
      <c r="E767" s="9">
        <v>2881.76</v>
      </c>
      <c r="F767" s="1">
        <v>45160</v>
      </c>
      <c r="G767" s="5">
        <f ca="1">DATEDIF(F767, TODAY(), "D")</f>
        <v>229</v>
      </c>
      <c r="H767" t="s">
        <v>19</v>
      </c>
      <c r="I767" t="s">
        <v>465</v>
      </c>
      <c r="J767" s="4">
        <v>121</v>
      </c>
      <c r="K767" s="4">
        <f>Table1[[#This Row],[PRICEEACH]]-Table1[[#This Row],[MSRP]]</f>
        <v>-18.079999999999998</v>
      </c>
      <c r="L767" t="s">
        <v>575</v>
      </c>
      <c r="M767" t="s">
        <v>196</v>
      </c>
      <c r="N767" t="s">
        <v>197</v>
      </c>
      <c r="O767" t="s">
        <v>198</v>
      </c>
      <c r="P767" t="s">
        <v>199</v>
      </c>
      <c r="Q767" t="s">
        <v>200</v>
      </c>
      <c r="R767" t="s">
        <v>201</v>
      </c>
      <c r="S767" t="s">
        <v>202</v>
      </c>
      <c r="T767" t="s">
        <v>203</v>
      </c>
      <c r="U767" t="s">
        <v>28</v>
      </c>
    </row>
    <row r="768" spans="1:21" x14ac:dyDescent="0.3">
      <c r="A768">
        <v>10314</v>
      </c>
      <c r="B768" s="5">
        <v>28</v>
      </c>
      <c r="C768" s="4">
        <v>121.54</v>
      </c>
      <c r="D768">
        <v>12</v>
      </c>
      <c r="E768" s="9">
        <v>3403.12</v>
      </c>
      <c r="F768" s="1">
        <v>45160</v>
      </c>
      <c r="G768" s="5">
        <f ca="1">DATEDIF(F768, TODAY(), "D")</f>
        <v>229</v>
      </c>
      <c r="H768" t="s">
        <v>19</v>
      </c>
      <c r="I768" t="s">
        <v>465</v>
      </c>
      <c r="J768" s="4">
        <v>115</v>
      </c>
      <c r="K768" s="4">
        <f>Table1[[#This Row],[PRICEEACH]]-Table1[[#This Row],[MSRP]]</f>
        <v>6.5400000000000063</v>
      </c>
      <c r="L768" t="s">
        <v>617</v>
      </c>
      <c r="M768" t="s">
        <v>459</v>
      </c>
      <c r="N768" t="s">
        <v>460</v>
      </c>
      <c r="O768" t="s">
        <v>461</v>
      </c>
      <c r="P768" t="s">
        <v>462</v>
      </c>
      <c r="Q768">
        <v>8200</v>
      </c>
      <c r="R768" t="s">
        <v>294</v>
      </c>
      <c r="S768" t="s">
        <v>463</v>
      </c>
      <c r="T768" t="s">
        <v>464</v>
      </c>
      <c r="U768" t="s">
        <v>42</v>
      </c>
    </row>
    <row r="769" spans="1:21" x14ac:dyDescent="0.3">
      <c r="A769">
        <v>10311</v>
      </c>
      <c r="B769" s="5">
        <v>28</v>
      </c>
      <c r="C769" s="4">
        <v>93.6</v>
      </c>
      <c r="D769">
        <v>4</v>
      </c>
      <c r="E769" s="9">
        <v>2620.8000000000002</v>
      </c>
      <c r="F769" s="1">
        <v>45154</v>
      </c>
      <c r="G769" s="5">
        <f ca="1">DATEDIF(F769, TODAY(), "D")</f>
        <v>235</v>
      </c>
      <c r="H769" t="s">
        <v>19</v>
      </c>
      <c r="I769" t="s">
        <v>155</v>
      </c>
      <c r="J769" s="4">
        <v>90</v>
      </c>
      <c r="K769" s="4">
        <f>Table1[[#This Row],[PRICEEACH]]-Table1[[#This Row],[MSRP]]</f>
        <v>3.5999999999999943</v>
      </c>
      <c r="L769" t="s">
        <v>590</v>
      </c>
      <c r="M769" t="s">
        <v>148</v>
      </c>
      <c r="N769" t="s">
        <v>149</v>
      </c>
      <c r="O769" t="s">
        <v>150</v>
      </c>
      <c r="P769" t="s">
        <v>151</v>
      </c>
      <c r="Q769">
        <v>28034</v>
      </c>
      <c r="R769" t="s">
        <v>152</v>
      </c>
      <c r="S769" t="s">
        <v>153</v>
      </c>
      <c r="T769" t="s">
        <v>154</v>
      </c>
      <c r="U769" t="s">
        <v>28</v>
      </c>
    </row>
    <row r="770" spans="1:21" x14ac:dyDescent="0.3">
      <c r="A770">
        <v>10309</v>
      </c>
      <c r="B770" s="5">
        <v>28</v>
      </c>
      <c r="C770" s="4">
        <v>88.68</v>
      </c>
      <c r="D770">
        <v>1</v>
      </c>
      <c r="E770" s="9">
        <v>2483.04</v>
      </c>
      <c r="F770" s="1">
        <v>45153</v>
      </c>
      <c r="G770" s="5">
        <f ca="1">DATEDIF(F770, TODAY(), "D")</f>
        <v>236</v>
      </c>
      <c r="H770" t="s">
        <v>19</v>
      </c>
      <c r="I770" t="s">
        <v>20</v>
      </c>
      <c r="J770" s="4">
        <v>81</v>
      </c>
      <c r="K770" s="4">
        <f>Table1[[#This Row],[PRICEEACH]]-Table1[[#This Row],[MSRP]]</f>
        <v>7.6800000000000068</v>
      </c>
      <c r="L770" t="s">
        <v>619</v>
      </c>
      <c r="M770" t="s">
        <v>110</v>
      </c>
      <c r="N770" t="s">
        <v>111</v>
      </c>
      <c r="O770" t="s">
        <v>112</v>
      </c>
      <c r="P770" t="s">
        <v>113</v>
      </c>
      <c r="Q770">
        <v>4110</v>
      </c>
      <c r="R770" t="s">
        <v>64</v>
      </c>
      <c r="S770" t="s">
        <v>114</v>
      </c>
      <c r="T770" t="s">
        <v>115</v>
      </c>
      <c r="U770" t="s">
        <v>28</v>
      </c>
    </row>
    <row r="771" spans="1:21" x14ac:dyDescent="0.3">
      <c r="A771">
        <v>10305</v>
      </c>
      <c r="B771" s="5">
        <v>28</v>
      </c>
      <c r="C771" s="4">
        <v>112.68</v>
      </c>
      <c r="D771">
        <v>12</v>
      </c>
      <c r="E771" s="9">
        <v>3155.04</v>
      </c>
      <c r="F771" s="1">
        <v>45151</v>
      </c>
      <c r="G771" s="5">
        <f ca="1">DATEDIF(F771, TODAY(), "D")</f>
        <v>238</v>
      </c>
      <c r="H771" t="s">
        <v>19</v>
      </c>
      <c r="I771" t="s">
        <v>465</v>
      </c>
      <c r="J771" s="4">
        <v>96</v>
      </c>
      <c r="K771" s="4">
        <f>Table1[[#This Row],[PRICEEACH]]-Table1[[#This Row],[MSRP]]</f>
        <v>16.680000000000007</v>
      </c>
      <c r="L771" t="s">
        <v>608</v>
      </c>
      <c r="M771" t="s">
        <v>98</v>
      </c>
      <c r="N771">
        <v>6175558555</v>
      </c>
      <c r="O771" t="s">
        <v>99</v>
      </c>
      <c r="P771" t="s">
        <v>100</v>
      </c>
      <c r="Q771">
        <v>51247</v>
      </c>
      <c r="R771" t="s">
        <v>25</v>
      </c>
      <c r="S771" t="s">
        <v>101</v>
      </c>
      <c r="T771" t="s">
        <v>102</v>
      </c>
      <c r="U771" t="s">
        <v>42</v>
      </c>
    </row>
    <row r="772" spans="1:21" x14ac:dyDescent="0.3">
      <c r="A772">
        <v>10297</v>
      </c>
      <c r="B772" s="5">
        <v>28</v>
      </c>
      <c r="C772" s="4">
        <v>79.8</v>
      </c>
      <c r="D772">
        <v>7</v>
      </c>
      <c r="E772" s="9">
        <v>2234.4</v>
      </c>
      <c r="F772" s="1">
        <v>45123</v>
      </c>
      <c r="G772" s="5">
        <f ca="1">DATEDIF(F772, TODAY(), "D")</f>
        <v>266</v>
      </c>
      <c r="H772" t="s">
        <v>19</v>
      </c>
      <c r="I772" t="s">
        <v>509</v>
      </c>
      <c r="J772" s="4">
        <v>68</v>
      </c>
      <c r="K772" s="4">
        <f>Table1[[#This Row],[PRICEEACH]]-Table1[[#This Row],[MSRP]]</f>
        <v>11.799999999999997</v>
      </c>
      <c r="L772" t="s">
        <v>614</v>
      </c>
      <c r="M772" t="s">
        <v>440</v>
      </c>
      <c r="N772" t="s">
        <v>441</v>
      </c>
      <c r="O772" t="s">
        <v>442</v>
      </c>
      <c r="P772" t="s">
        <v>443</v>
      </c>
      <c r="Q772">
        <v>2</v>
      </c>
      <c r="R772" t="s">
        <v>444</v>
      </c>
      <c r="S772" t="s">
        <v>445</v>
      </c>
      <c r="T772" t="s">
        <v>446</v>
      </c>
      <c r="U772" t="s">
        <v>28</v>
      </c>
    </row>
    <row r="773" spans="1:21" x14ac:dyDescent="0.3">
      <c r="A773">
        <v>10291</v>
      </c>
      <c r="B773" s="5">
        <v>28</v>
      </c>
      <c r="C773" s="4">
        <v>116.32</v>
      </c>
      <c r="D773">
        <v>6</v>
      </c>
      <c r="E773" s="9">
        <v>3256.96</v>
      </c>
      <c r="F773" s="1">
        <v>45115</v>
      </c>
      <c r="G773" s="5">
        <f ca="1">DATEDIF(F773, TODAY(), "D")</f>
        <v>274</v>
      </c>
      <c r="H773" t="s">
        <v>19</v>
      </c>
      <c r="I773" t="s">
        <v>155</v>
      </c>
      <c r="J773" s="4">
        <v>101</v>
      </c>
      <c r="K773" s="4">
        <f>Table1[[#This Row],[PRICEEACH]]-Table1[[#This Row],[MSRP]]</f>
        <v>15.319999999999993</v>
      </c>
      <c r="L773" t="s">
        <v>626</v>
      </c>
      <c r="M773" t="s">
        <v>232</v>
      </c>
      <c r="N773" t="s">
        <v>233</v>
      </c>
      <c r="O773" t="s">
        <v>234</v>
      </c>
      <c r="P773" t="s">
        <v>235</v>
      </c>
      <c r="Q773" t="s">
        <v>236</v>
      </c>
      <c r="R773" t="s">
        <v>162</v>
      </c>
      <c r="S773" t="s">
        <v>237</v>
      </c>
      <c r="T773" t="s">
        <v>178</v>
      </c>
      <c r="U773" t="s">
        <v>42</v>
      </c>
    </row>
    <row r="774" spans="1:21" x14ac:dyDescent="0.3">
      <c r="A774">
        <v>10288</v>
      </c>
      <c r="B774" s="5">
        <v>28</v>
      </c>
      <c r="C774" s="4">
        <v>61.75</v>
      </c>
      <c r="D774">
        <v>4</v>
      </c>
      <c r="E774" s="9">
        <v>1729</v>
      </c>
      <c r="F774" s="1">
        <v>45108</v>
      </c>
      <c r="G774" s="5">
        <f ca="1">DATEDIF(F774, TODAY(), "D")</f>
        <v>281</v>
      </c>
      <c r="H774" t="s">
        <v>19</v>
      </c>
      <c r="I774" t="s">
        <v>509</v>
      </c>
      <c r="J774" s="4">
        <v>60</v>
      </c>
      <c r="K774" s="4">
        <f>Table1[[#This Row],[PRICEEACH]]-Table1[[#This Row],[MSRP]]</f>
        <v>1.75</v>
      </c>
      <c r="L774" t="s">
        <v>547</v>
      </c>
      <c r="M774" t="s">
        <v>381</v>
      </c>
      <c r="N774" t="s">
        <v>382</v>
      </c>
      <c r="O774" t="s">
        <v>383</v>
      </c>
      <c r="P774" t="s">
        <v>173</v>
      </c>
      <c r="Q774">
        <v>69045</v>
      </c>
      <c r="R774" t="s">
        <v>173</v>
      </c>
      <c r="S774" t="s">
        <v>384</v>
      </c>
      <c r="T774" t="s">
        <v>385</v>
      </c>
      <c r="U774" t="s">
        <v>28</v>
      </c>
    </row>
    <row r="775" spans="1:21" x14ac:dyDescent="0.3">
      <c r="A775">
        <v>10107</v>
      </c>
      <c r="B775" s="5">
        <v>28</v>
      </c>
      <c r="C775" s="4">
        <v>111.71</v>
      </c>
      <c r="D775">
        <v>1</v>
      </c>
      <c r="E775" s="9">
        <v>3127.88</v>
      </c>
      <c r="F775" s="1">
        <v>45081</v>
      </c>
      <c r="G775" s="5">
        <f ca="1">DATEDIF(F775, TODAY(), "D")</f>
        <v>308</v>
      </c>
      <c r="H775" t="s">
        <v>19</v>
      </c>
      <c r="I775" t="s">
        <v>155</v>
      </c>
      <c r="J775" s="4">
        <v>115</v>
      </c>
      <c r="K775" s="4">
        <f>Table1[[#This Row],[PRICEEACH]]-Table1[[#This Row],[MSRP]]</f>
        <v>-3.2900000000000063</v>
      </c>
      <c r="L775" t="s">
        <v>490</v>
      </c>
      <c r="M775" t="s">
        <v>170</v>
      </c>
      <c r="N775" t="s">
        <v>171</v>
      </c>
      <c r="O775" t="s">
        <v>172</v>
      </c>
      <c r="P775" t="s">
        <v>173</v>
      </c>
      <c r="Q775">
        <v>79903</v>
      </c>
      <c r="R775" t="s">
        <v>173</v>
      </c>
      <c r="S775" t="s">
        <v>174</v>
      </c>
      <c r="T775" t="s">
        <v>175</v>
      </c>
      <c r="U775" t="s">
        <v>42</v>
      </c>
    </row>
    <row r="776" spans="1:21" x14ac:dyDescent="0.3">
      <c r="A776">
        <v>10275</v>
      </c>
      <c r="B776" s="5">
        <v>28</v>
      </c>
      <c r="C776" s="4">
        <v>63.97</v>
      </c>
      <c r="D776">
        <v>12</v>
      </c>
      <c r="E776" s="9">
        <v>1791.16</v>
      </c>
      <c r="F776" s="1">
        <v>45069</v>
      </c>
      <c r="G776" s="5">
        <f ca="1">DATEDIF(F776, TODAY(), "D")</f>
        <v>320</v>
      </c>
      <c r="H776" t="s">
        <v>19</v>
      </c>
      <c r="I776" t="s">
        <v>509</v>
      </c>
      <c r="J776" s="4">
        <v>68</v>
      </c>
      <c r="K776" s="4">
        <f>Table1[[#This Row],[PRICEEACH]]-Table1[[#This Row],[MSRP]]</f>
        <v>-4.0300000000000011</v>
      </c>
      <c r="L776" t="s">
        <v>614</v>
      </c>
      <c r="M776" t="s">
        <v>92</v>
      </c>
      <c r="N776" t="s">
        <v>93</v>
      </c>
      <c r="O776" t="s">
        <v>94</v>
      </c>
      <c r="P776" t="s">
        <v>95</v>
      </c>
      <c r="Q776">
        <v>44000</v>
      </c>
      <c r="R776" t="s">
        <v>33</v>
      </c>
      <c r="S776" t="s">
        <v>96</v>
      </c>
      <c r="T776" t="s">
        <v>97</v>
      </c>
      <c r="U776" t="s">
        <v>28</v>
      </c>
    </row>
    <row r="777" spans="1:21" x14ac:dyDescent="0.3">
      <c r="A777">
        <v>10107</v>
      </c>
      <c r="B777" s="5">
        <v>28</v>
      </c>
      <c r="C777" s="4">
        <v>146.24</v>
      </c>
      <c r="D777">
        <v>6</v>
      </c>
      <c r="E777" s="9">
        <v>4094.72</v>
      </c>
      <c r="F777" s="1">
        <v>45065</v>
      </c>
      <c r="G777" s="5">
        <f ca="1">DATEDIF(F777, TODAY(), "D")</f>
        <v>324</v>
      </c>
      <c r="H777" t="s">
        <v>19</v>
      </c>
      <c r="I777" t="s">
        <v>465</v>
      </c>
      <c r="J777" s="4">
        <v>136</v>
      </c>
      <c r="K777" s="4">
        <f>Table1[[#This Row],[PRICEEACH]]-Table1[[#This Row],[MSRP]]</f>
        <v>10.240000000000009</v>
      </c>
      <c r="L777" t="s">
        <v>466</v>
      </c>
      <c r="M777" t="s">
        <v>128</v>
      </c>
      <c r="N777" t="s">
        <v>129</v>
      </c>
      <c r="O777" t="s">
        <v>130</v>
      </c>
      <c r="P777" t="s">
        <v>131</v>
      </c>
      <c r="Q777">
        <v>2067</v>
      </c>
      <c r="R777" t="s">
        <v>76</v>
      </c>
      <c r="S777" t="s">
        <v>132</v>
      </c>
      <c r="T777" t="s">
        <v>133</v>
      </c>
      <c r="U777" t="s">
        <v>42</v>
      </c>
    </row>
    <row r="778" spans="1:21" x14ac:dyDescent="0.3">
      <c r="A778">
        <v>10266</v>
      </c>
      <c r="B778" s="5">
        <v>28</v>
      </c>
      <c r="C778" s="4">
        <v>48.3</v>
      </c>
      <c r="D778">
        <v>1</v>
      </c>
      <c r="E778" s="9">
        <v>1352.4</v>
      </c>
      <c r="F778" s="1">
        <v>45052</v>
      </c>
      <c r="G778" s="5">
        <f ca="1">DATEDIF(F778, TODAY(), "D")</f>
        <v>337</v>
      </c>
      <c r="H778" t="s">
        <v>19</v>
      </c>
      <c r="I778" t="s">
        <v>155</v>
      </c>
      <c r="J778" s="4">
        <v>50</v>
      </c>
      <c r="K778" s="4">
        <f>Table1[[#This Row],[PRICEEACH]]-Table1[[#This Row],[MSRP]]</f>
        <v>-1.7000000000000028</v>
      </c>
      <c r="L778" t="s">
        <v>582</v>
      </c>
      <c r="M778" t="s">
        <v>414</v>
      </c>
      <c r="N778" t="s">
        <v>415</v>
      </c>
      <c r="O778" t="s">
        <v>416</v>
      </c>
      <c r="P778" t="s">
        <v>417</v>
      </c>
      <c r="Q778">
        <v>42100</v>
      </c>
      <c r="R778" t="s">
        <v>229</v>
      </c>
      <c r="S778" t="s">
        <v>418</v>
      </c>
      <c r="T778" t="s">
        <v>419</v>
      </c>
      <c r="U778" t="s">
        <v>28</v>
      </c>
    </row>
    <row r="779" spans="1:21" x14ac:dyDescent="0.3">
      <c r="A779">
        <v>10259</v>
      </c>
      <c r="B779" s="5">
        <v>28</v>
      </c>
      <c r="C779" s="4">
        <v>46.82</v>
      </c>
      <c r="D779">
        <v>1</v>
      </c>
      <c r="E779" s="9">
        <v>1310.96</v>
      </c>
      <c r="F779" s="1">
        <v>45031</v>
      </c>
      <c r="G779" s="5">
        <f ca="1">DATEDIF(F779, TODAY(), "D")</f>
        <v>358</v>
      </c>
      <c r="H779" t="s">
        <v>19</v>
      </c>
      <c r="I779" t="s">
        <v>155</v>
      </c>
      <c r="J779" s="4">
        <v>57</v>
      </c>
      <c r="K779" s="4">
        <f>Table1[[#This Row],[PRICEEACH]]-Table1[[#This Row],[MSRP]]</f>
        <v>-10.18</v>
      </c>
      <c r="L779" t="s">
        <v>580</v>
      </c>
      <c r="M779" t="s">
        <v>381</v>
      </c>
      <c r="N779" t="s">
        <v>382</v>
      </c>
      <c r="O779" t="s">
        <v>383</v>
      </c>
      <c r="P779" t="s">
        <v>173</v>
      </c>
      <c r="Q779">
        <v>69045</v>
      </c>
      <c r="R779" t="s">
        <v>173</v>
      </c>
      <c r="S779" t="s">
        <v>384</v>
      </c>
      <c r="T779" t="s">
        <v>385</v>
      </c>
      <c r="U779" t="s">
        <v>28</v>
      </c>
    </row>
    <row r="780" spans="1:21" x14ac:dyDescent="0.3">
      <c r="A780">
        <v>10107</v>
      </c>
      <c r="B780" s="5">
        <v>28</v>
      </c>
      <c r="C780" s="4">
        <v>113.88</v>
      </c>
      <c r="D780">
        <v>2</v>
      </c>
      <c r="E780" s="9">
        <v>3188.64</v>
      </c>
      <c r="F780" s="1">
        <v>45003</v>
      </c>
      <c r="G780" s="5">
        <f ca="1">DATEDIF(F780, TODAY(), "D")</f>
        <v>386</v>
      </c>
      <c r="H780" t="s">
        <v>19</v>
      </c>
      <c r="I780" t="s">
        <v>20</v>
      </c>
      <c r="J780" s="4">
        <v>95</v>
      </c>
      <c r="K780" s="4">
        <f>Table1[[#This Row],[PRICEEACH]]-Table1[[#This Row],[MSRP]]</f>
        <v>18.879999999999995</v>
      </c>
      <c r="L780" t="s">
        <v>21</v>
      </c>
      <c r="M780" t="s">
        <v>83</v>
      </c>
      <c r="N780">
        <v>2015559350</v>
      </c>
      <c r="O780" t="s">
        <v>84</v>
      </c>
      <c r="P780" t="s">
        <v>85</v>
      </c>
      <c r="Q780">
        <v>94019</v>
      </c>
      <c r="R780" t="s">
        <v>25</v>
      </c>
      <c r="S780" t="s">
        <v>86</v>
      </c>
      <c r="T780" t="s">
        <v>87</v>
      </c>
      <c r="U780" t="s">
        <v>42</v>
      </c>
    </row>
    <row r="781" spans="1:21" x14ac:dyDescent="0.3">
      <c r="A781">
        <v>10107</v>
      </c>
      <c r="B781" s="5">
        <v>28</v>
      </c>
      <c r="C781" s="4">
        <v>163.99</v>
      </c>
      <c r="D781">
        <v>2</v>
      </c>
      <c r="E781" s="9">
        <v>4591.72</v>
      </c>
      <c r="F781" s="1">
        <v>44989</v>
      </c>
      <c r="G781" s="5">
        <f ca="1">DATEDIF(F781, TODAY(), "D")</f>
        <v>400</v>
      </c>
      <c r="H781" t="s">
        <v>19</v>
      </c>
      <c r="I781" t="s">
        <v>155</v>
      </c>
      <c r="J781" s="4">
        <v>147</v>
      </c>
      <c r="K781" s="4">
        <f>Table1[[#This Row],[PRICEEACH]]-Table1[[#This Row],[MSRP]]</f>
        <v>16.990000000000009</v>
      </c>
      <c r="L781" t="s">
        <v>365</v>
      </c>
      <c r="M781" t="s">
        <v>212</v>
      </c>
      <c r="N781">
        <v>2035559545</v>
      </c>
      <c r="O781" t="s">
        <v>213</v>
      </c>
      <c r="P781" t="s">
        <v>214</v>
      </c>
      <c r="Q781">
        <v>97823</v>
      </c>
      <c r="R781" t="s">
        <v>25</v>
      </c>
      <c r="S781" t="s">
        <v>215</v>
      </c>
      <c r="T781" t="s">
        <v>216</v>
      </c>
      <c r="U781" t="s">
        <v>42</v>
      </c>
    </row>
    <row r="782" spans="1:21" x14ac:dyDescent="0.3">
      <c r="A782">
        <v>10241</v>
      </c>
      <c r="B782" s="5">
        <v>28</v>
      </c>
      <c r="C782" s="4">
        <v>98.65</v>
      </c>
      <c r="D782">
        <v>5</v>
      </c>
      <c r="E782" s="9">
        <v>2762.2</v>
      </c>
      <c r="F782" s="1">
        <v>44970</v>
      </c>
      <c r="G782" s="5">
        <f ca="1">DATEDIF(F782, TODAY(), "D")</f>
        <v>419</v>
      </c>
      <c r="H782" t="s">
        <v>19</v>
      </c>
      <c r="I782" t="s">
        <v>155</v>
      </c>
      <c r="J782" s="4">
        <v>117</v>
      </c>
      <c r="K782" s="4">
        <f>Table1[[#This Row],[PRICEEACH]]-Table1[[#This Row],[MSRP]]</f>
        <v>-18.349999999999994</v>
      </c>
      <c r="L782" t="s">
        <v>593</v>
      </c>
      <c r="M782" t="s">
        <v>491</v>
      </c>
      <c r="N782" t="s">
        <v>492</v>
      </c>
      <c r="O782" t="s">
        <v>493</v>
      </c>
      <c r="P782" t="s">
        <v>494</v>
      </c>
      <c r="Q782">
        <v>67000</v>
      </c>
      <c r="R782" t="s">
        <v>33</v>
      </c>
      <c r="S782" t="s">
        <v>495</v>
      </c>
      <c r="T782" t="s">
        <v>496</v>
      </c>
      <c r="U782" t="s">
        <v>28</v>
      </c>
    </row>
    <row r="783" spans="1:21" x14ac:dyDescent="0.3">
      <c r="A783">
        <v>10107</v>
      </c>
      <c r="B783" s="5">
        <v>28</v>
      </c>
      <c r="C783" s="4">
        <v>206.24</v>
      </c>
      <c r="D783">
        <v>3</v>
      </c>
      <c r="E783" s="9">
        <v>5774.72</v>
      </c>
      <c r="F783" s="1">
        <v>44966</v>
      </c>
      <c r="G783" s="5">
        <f ca="1">DATEDIF(F783, TODAY(), "D")</f>
        <v>423</v>
      </c>
      <c r="H783" t="s">
        <v>19</v>
      </c>
      <c r="I783" t="s">
        <v>155</v>
      </c>
      <c r="J783" s="4">
        <v>194</v>
      </c>
      <c r="K783" s="4">
        <f>Table1[[#This Row],[PRICEEACH]]-Table1[[#This Row],[MSRP]]</f>
        <v>12.240000000000009</v>
      </c>
      <c r="L783" t="s">
        <v>386</v>
      </c>
      <c r="M783" t="s">
        <v>290</v>
      </c>
      <c r="N783" t="s">
        <v>291</v>
      </c>
      <c r="O783" t="s">
        <v>292</v>
      </c>
      <c r="P783" t="s">
        <v>293</v>
      </c>
      <c r="Q783">
        <v>1734</v>
      </c>
      <c r="R783" t="s">
        <v>294</v>
      </c>
      <c r="S783" t="s">
        <v>295</v>
      </c>
      <c r="T783" t="s">
        <v>296</v>
      </c>
      <c r="U783" t="s">
        <v>42</v>
      </c>
    </row>
    <row r="784" spans="1:21" x14ac:dyDescent="0.3">
      <c r="A784">
        <v>10229</v>
      </c>
      <c r="B784" s="5">
        <v>28</v>
      </c>
      <c r="C784" s="4">
        <v>59.55</v>
      </c>
      <c r="D784">
        <v>7</v>
      </c>
      <c r="E784" s="9">
        <v>1667.4</v>
      </c>
      <c r="F784" s="1">
        <v>44937</v>
      </c>
      <c r="G784" s="5">
        <f ca="1">DATEDIF(F784, TODAY(), "D")</f>
        <v>452</v>
      </c>
      <c r="H784" t="s">
        <v>19</v>
      </c>
      <c r="I784" t="s">
        <v>465</v>
      </c>
      <c r="J784" s="4">
        <v>60</v>
      </c>
      <c r="K784" s="4">
        <f>Table1[[#This Row],[PRICEEACH]]-Table1[[#This Row],[MSRP]]</f>
        <v>-0.45000000000000284</v>
      </c>
      <c r="L784" t="s">
        <v>550</v>
      </c>
      <c r="M784" t="s">
        <v>243</v>
      </c>
      <c r="N784">
        <v>4155551450</v>
      </c>
      <c r="O784" t="s">
        <v>244</v>
      </c>
      <c r="P784" t="s">
        <v>245</v>
      </c>
      <c r="Q784">
        <v>97562</v>
      </c>
      <c r="R784" t="s">
        <v>25</v>
      </c>
      <c r="S784" t="s">
        <v>246</v>
      </c>
      <c r="T784" t="s">
        <v>247</v>
      </c>
      <c r="U784" t="s">
        <v>28</v>
      </c>
    </row>
    <row r="785" spans="1:21" x14ac:dyDescent="0.3">
      <c r="A785">
        <v>10227</v>
      </c>
      <c r="B785" s="5">
        <v>28</v>
      </c>
      <c r="C785" s="4">
        <v>50.85</v>
      </c>
      <c r="D785">
        <v>9</v>
      </c>
      <c r="E785" s="9">
        <v>1423.8</v>
      </c>
      <c r="F785" s="1">
        <v>44928</v>
      </c>
      <c r="G785" s="5">
        <f ca="1">DATEDIF(F785, TODAY(), "D")</f>
        <v>461</v>
      </c>
      <c r="H785" t="s">
        <v>19</v>
      </c>
      <c r="I785" t="s">
        <v>509</v>
      </c>
      <c r="J785" s="4">
        <v>60</v>
      </c>
      <c r="K785" s="4">
        <f>Table1[[#This Row],[PRICEEACH]]-Table1[[#This Row],[MSRP]]</f>
        <v>-9.1499999999999986</v>
      </c>
      <c r="L785" t="s">
        <v>547</v>
      </c>
      <c r="M785" t="s">
        <v>190</v>
      </c>
      <c r="N785" t="s">
        <v>191</v>
      </c>
      <c r="O785" t="s">
        <v>192</v>
      </c>
      <c r="P785" t="s">
        <v>193</v>
      </c>
      <c r="Q785">
        <v>69004</v>
      </c>
      <c r="R785" t="s">
        <v>33</v>
      </c>
      <c r="S785" t="s">
        <v>194</v>
      </c>
      <c r="T785" t="s">
        <v>195</v>
      </c>
      <c r="U785" t="s">
        <v>28</v>
      </c>
    </row>
    <row r="786" spans="1:21" x14ac:dyDescent="0.3">
      <c r="A786">
        <v>10223</v>
      </c>
      <c r="B786" s="5">
        <v>28</v>
      </c>
      <c r="C786" s="4">
        <v>60.57</v>
      </c>
      <c r="D786">
        <v>5</v>
      </c>
      <c r="E786" s="9">
        <v>1695.96</v>
      </c>
      <c r="F786" s="1">
        <v>44915</v>
      </c>
      <c r="G786" s="5">
        <f ca="1">DATEDIF(F786, TODAY(), "D")</f>
        <v>474</v>
      </c>
      <c r="H786" t="s">
        <v>19</v>
      </c>
      <c r="I786" t="s">
        <v>20</v>
      </c>
      <c r="J786" s="4">
        <v>60</v>
      </c>
      <c r="K786" s="4">
        <f>Table1[[#This Row],[PRICEEACH]]-Table1[[#This Row],[MSRP]]</f>
        <v>0.57000000000000028</v>
      </c>
      <c r="L786" t="s">
        <v>552</v>
      </c>
      <c r="M786" t="s">
        <v>72</v>
      </c>
      <c r="N786" t="s">
        <v>73</v>
      </c>
      <c r="O786" t="s">
        <v>74</v>
      </c>
      <c r="P786" t="s">
        <v>75</v>
      </c>
      <c r="Q786">
        <v>3004</v>
      </c>
      <c r="R786" t="s">
        <v>76</v>
      </c>
      <c r="S786" t="s">
        <v>77</v>
      </c>
      <c r="T786" t="s">
        <v>78</v>
      </c>
      <c r="U786" t="s">
        <v>28</v>
      </c>
    </row>
    <row r="787" spans="1:21" x14ac:dyDescent="0.3">
      <c r="A787">
        <v>10217</v>
      </c>
      <c r="B787" s="5">
        <v>28</v>
      </c>
      <c r="C787" s="4">
        <v>112.46</v>
      </c>
      <c r="D787">
        <v>1</v>
      </c>
      <c r="E787" s="9">
        <v>3148.88</v>
      </c>
      <c r="F787" s="1">
        <v>44899</v>
      </c>
      <c r="G787" s="5">
        <f ca="1">DATEDIF(F787, TODAY(), "D")</f>
        <v>490</v>
      </c>
      <c r="H787" t="s">
        <v>19</v>
      </c>
      <c r="I787" t="s">
        <v>465</v>
      </c>
      <c r="J787" s="4">
        <v>127</v>
      </c>
      <c r="K787" s="4">
        <f>Table1[[#This Row],[PRICEEACH]]-Table1[[#This Row],[MSRP]]</f>
        <v>-14.540000000000006</v>
      </c>
      <c r="L787" t="s">
        <v>588</v>
      </c>
      <c r="M787" t="s">
        <v>381</v>
      </c>
      <c r="N787" t="s">
        <v>382</v>
      </c>
      <c r="O787" t="s">
        <v>383</v>
      </c>
      <c r="P787" t="s">
        <v>173</v>
      </c>
      <c r="Q787">
        <v>69045</v>
      </c>
      <c r="R787" t="s">
        <v>173</v>
      </c>
      <c r="S787" t="s">
        <v>384</v>
      </c>
      <c r="T787" t="s">
        <v>385</v>
      </c>
      <c r="U787" t="s">
        <v>42</v>
      </c>
    </row>
    <row r="788" spans="1:21" x14ac:dyDescent="0.3">
      <c r="A788">
        <v>10107</v>
      </c>
      <c r="B788" s="5">
        <v>28</v>
      </c>
      <c r="C788" s="4">
        <v>92.57</v>
      </c>
      <c r="D788">
        <v>3</v>
      </c>
      <c r="E788" s="9">
        <v>2591.96</v>
      </c>
      <c r="F788" s="1">
        <v>44880</v>
      </c>
      <c r="G788" s="5">
        <f ca="1">DATEDIF(F788, TODAY(), "D")</f>
        <v>509</v>
      </c>
      <c r="H788" t="s">
        <v>19</v>
      </c>
      <c r="I788" t="s">
        <v>155</v>
      </c>
      <c r="J788" s="4">
        <v>79</v>
      </c>
      <c r="K788" s="4">
        <f>Table1[[#This Row],[PRICEEACH]]-Table1[[#This Row],[MSRP]]</f>
        <v>13.569999999999993</v>
      </c>
      <c r="L788" t="s">
        <v>478</v>
      </c>
      <c r="M788" t="s">
        <v>67</v>
      </c>
      <c r="N788" t="s">
        <v>68</v>
      </c>
      <c r="O788" t="s">
        <v>69</v>
      </c>
      <c r="P788" t="s">
        <v>39</v>
      </c>
      <c r="Q788">
        <v>75016</v>
      </c>
      <c r="R788" t="s">
        <v>33</v>
      </c>
      <c r="S788" t="s">
        <v>70</v>
      </c>
      <c r="T788" t="s">
        <v>71</v>
      </c>
      <c r="U788" t="s">
        <v>28</v>
      </c>
    </row>
    <row r="789" spans="1:21" x14ac:dyDescent="0.3">
      <c r="A789">
        <v>10211</v>
      </c>
      <c r="B789" s="5">
        <v>28</v>
      </c>
      <c r="C789" s="4">
        <v>133.76</v>
      </c>
      <c r="D789">
        <v>4</v>
      </c>
      <c r="E789" s="9">
        <v>3745.28</v>
      </c>
      <c r="F789" s="1">
        <v>44880</v>
      </c>
      <c r="G789" s="5">
        <f ca="1">DATEDIF(F789, TODAY(), "D")</f>
        <v>509</v>
      </c>
      <c r="H789" t="s">
        <v>19</v>
      </c>
      <c r="I789" t="s">
        <v>155</v>
      </c>
      <c r="J789" s="4">
        <v>146</v>
      </c>
      <c r="K789" s="4">
        <f>Table1[[#This Row],[PRICEEACH]]-Table1[[#This Row],[MSRP]]</f>
        <v>-12.240000000000009</v>
      </c>
      <c r="L789" t="s">
        <v>568</v>
      </c>
      <c r="M789" t="s">
        <v>67</v>
      </c>
      <c r="N789" t="s">
        <v>68</v>
      </c>
      <c r="O789" t="s">
        <v>69</v>
      </c>
      <c r="P789" t="s">
        <v>39</v>
      </c>
      <c r="Q789">
        <v>75016</v>
      </c>
      <c r="R789" t="s">
        <v>33</v>
      </c>
      <c r="S789" t="s">
        <v>70</v>
      </c>
      <c r="T789" t="s">
        <v>71</v>
      </c>
      <c r="U789" t="s">
        <v>42</v>
      </c>
    </row>
    <row r="790" spans="1:21" x14ac:dyDescent="0.3">
      <c r="A790">
        <v>10207</v>
      </c>
      <c r="B790" s="5">
        <v>28</v>
      </c>
      <c r="C790" s="4">
        <v>106.45</v>
      </c>
      <c r="D790">
        <v>3</v>
      </c>
      <c r="E790" s="9">
        <v>2980.6</v>
      </c>
      <c r="F790" s="1">
        <v>44843</v>
      </c>
      <c r="G790" s="5">
        <f ca="1">DATEDIF(F790, TODAY(), "D")</f>
        <v>546</v>
      </c>
      <c r="H790" t="s">
        <v>19</v>
      </c>
      <c r="I790" t="s">
        <v>155</v>
      </c>
      <c r="J790" s="4">
        <v>118</v>
      </c>
      <c r="K790" s="4">
        <f>Table1[[#This Row],[PRICEEACH]]-Table1[[#This Row],[MSRP]]</f>
        <v>-11.549999999999997</v>
      </c>
      <c r="L790" t="s">
        <v>604</v>
      </c>
      <c r="M790" t="s">
        <v>378</v>
      </c>
      <c r="N790">
        <v>6175552555</v>
      </c>
      <c r="O790" t="s">
        <v>379</v>
      </c>
      <c r="P790" t="s">
        <v>345</v>
      </c>
      <c r="Q790">
        <v>51003</v>
      </c>
      <c r="R790" t="s">
        <v>25</v>
      </c>
      <c r="S790" t="s">
        <v>380</v>
      </c>
      <c r="T790" t="s">
        <v>247</v>
      </c>
      <c r="U790" t="s">
        <v>28</v>
      </c>
    </row>
    <row r="791" spans="1:21" x14ac:dyDescent="0.3">
      <c r="A791">
        <v>10207</v>
      </c>
      <c r="B791" s="5">
        <v>28</v>
      </c>
      <c r="C791" s="4">
        <v>94.92</v>
      </c>
      <c r="D791">
        <v>5</v>
      </c>
      <c r="E791" s="9">
        <v>2657.76</v>
      </c>
      <c r="F791" s="1">
        <v>44843</v>
      </c>
      <c r="G791" s="5">
        <f ca="1">DATEDIF(F791, TODAY(), "D")</f>
        <v>546</v>
      </c>
      <c r="H791" t="s">
        <v>19</v>
      </c>
      <c r="I791" t="s">
        <v>465</v>
      </c>
      <c r="J791" s="4">
        <v>115</v>
      </c>
      <c r="K791" s="4">
        <f>Table1[[#This Row],[PRICEEACH]]-Table1[[#This Row],[MSRP]]</f>
        <v>-20.079999999999998</v>
      </c>
      <c r="L791" t="s">
        <v>617</v>
      </c>
      <c r="M791" t="s">
        <v>378</v>
      </c>
      <c r="N791">
        <v>6175552555</v>
      </c>
      <c r="O791" t="s">
        <v>379</v>
      </c>
      <c r="P791" t="s">
        <v>345</v>
      </c>
      <c r="Q791">
        <v>51003</v>
      </c>
      <c r="R791" t="s">
        <v>25</v>
      </c>
      <c r="S791" t="s">
        <v>380</v>
      </c>
      <c r="T791" t="s">
        <v>247</v>
      </c>
      <c r="U791" t="s">
        <v>28</v>
      </c>
    </row>
    <row r="792" spans="1:21" x14ac:dyDescent="0.3">
      <c r="A792">
        <v>10107</v>
      </c>
      <c r="B792" s="5">
        <v>28</v>
      </c>
      <c r="C792" s="4">
        <v>144.87</v>
      </c>
      <c r="D792">
        <v>3</v>
      </c>
      <c r="E792" s="9">
        <v>4056.36</v>
      </c>
      <c r="F792" s="1">
        <v>44839</v>
      </c>
      <c r="G792" s="5">
        <f ca="1">DATEDIF(F792, TODAY(), "D")</f>
        <v>550</v>
      </c>
      <c r="H792" t="s">
        <v>19</v>
      </c>
      <c r="I792" t="s">
        <v>465</v>
      </c>
      <c r="J792" s="4">
        <v>136</v>
      </c>
      <c r="K792" s="4">
        <f>Table1[[#This Row],[PRICEEACH]]-Table1[[#This Row],[MSRP]]</f>
        <v>8.8700000000000045</v>
      </c>
      <c r="L792" t="s">
        <v>466</v>
      </c>
      <c r="M792" t="s">
        <v>196</v>
      </c>
      <c r="N792" t="s">
        <v>197</v>
      </c>
      <c r="O792" t="s">
        <v>198</v>
      </c>
      <c r="P792" t="s">
        <v>199</v>
      </c>
      <c r="Q792" t="s">
        <v>200</v>
      </c>
      <c r="R792" t="s">
        <v>201</v>
      </c>
      <c r="S792" t="s">
        <v>202</v>
      </c>
      <c r="T792" t="s">
        <v>203</v>
      </c>
      <c r="U792" t="s">
        <v>42</v>
      </c>
    </row>
    <row r="793" spans="1:21" x14ac:dyDescent="0.3">
      <c r="A793">
        <v>10206</v>
      </c>
      <c r="B793" s="5">
        <v>28</v>
      </c>
      <c r="C793" s="4">
        <v>67.459999999999994</v>
      </c>
      <c r="D793">
        <v>9</v>
      </c>
      <c r="E793" s="9">
        <v>1888.88</v>
      </c>
      <c r="F793" s="1">
        <v>44839</v>
      </c>
      <c r="G793" s="5">
        <f ca="1">DATEDIF(F793, TODAY(), "D")</f>
        <v>550</v>
      </c>
      <c r="H793" t="s">
        <v>19</v>
      </c>
      <c r="I793" t="s">
        <v>509</v>
      </c>
      <c r="J793" s="4">
        <v>62</v>
      </c>
      <c r="K793" s="4">
        <f>Table1[[#This Row],[PRICEEACH]]-Table1[[#This Row],[MSRP]]</f>
        <v>5.4599999999999937</v>
      </c>
      <c r="L793" t="s">
        <v>556</v>
      </c>
      <c r="M793" t="s">
        <v>196</v>
      </c>
      <c r="N793" t="s">
        <v>197</v>
      </c>
      <c r="O793" t="s">
        <v>198</v>
      </c>
      <c r="P793" t="s">
        <v>199</v>
      </c>
      <c r="Q793" t="s">
        <v>200</v>
      </c>
      <c r="R793" t="s">
        <v>201</v>
      </c>
      <c r="S793" t="s">
        <v>202</v>
      </c>
      <c r="T793" t="s">
        <v>203</v>
      </c>
      <c r="U793" t="s">
        <v>28</v>
      </c>
    </row>
    <row r="794" spans="1:21" x14ac:dyDescent="0.3">
      <c r="A794">
        <v>10206</v>
      </c>
      <c r="B794" s="5">
        <v>28</v>
      </c>
      <c r="C794" s="4">
        <v>87.3</v>
      </c>
      <c r="D794">
        <v>11</v>
      </c>
      <c r="E794" s="9">
        <v>2444.4</v>
      </c>
      <c r="F794" s="1">
        <v>44839</v>
      </c>
      <c r="G794" s="5">
        <f ca="1">DATEDIF(F794, TODAY(), "D")</f>
        <v>550</v>
      </c>
      <c r="H794" t="s">
        <v>19</v>
      </c>
      <c r="I794" t="s">
        <v>509</v>
      </c>
      <c r="J794" s="4">
        <v>99</v>
      </c>
      <c r="K794" s="4">
        <f>Table1[[#This Row],[PRICEEACH]]-Table1[[#This Row],[MSRP]]</f>
        <v>-11.700000000000003</v>
      </c>
      <c r="L794" t="s">
        <v>567</v>
      </c>
      <c r="M794" t="s">
        <v>196</v>
      </c>
      <c r="N794" t="s">
        <v>197</v>
      </c>
      <c r="O794" t="s">
        <v>198</v>
      </c>
      <c r="P794" t="s">
        <v>199</v>
      </c>
      <c r="Q794" t="s">
        <v>200</v>
      </c>
      <c r="R794" t="s">
        <v>201</v>
      </c>
      <c r="S794" t="s">
        <v>202</v>
      </c>
      <c r="T794" t="s">
        <v>203</v>
      </c>
      <c r="U794" t="s">
        <v>28</v>
      </c>
    </row>
    <row r="795" spans="1:21" x14ac:dyDescent="0.3">
      <c r="A795">
        <v>10193</v>
      </c>
      <c r="B795" s="5">
        <v>28</v>
      </c>
      <c r="C795" s="4">
        <v>110.96</v>
      </c>
      <c r="D795">
        <v>7</v>
      </c>
      <c r="E795" s="9">
        <v>3106.88</v>
      </c>
      <c r="F795" s="1">
        <v>44825</v>
      </c>
      <c r="G795" s="5">
        <f ca="1">DATEDIF(F795, TODAY(), "D")</f>
        <v>564</v>
      </c>
      <c r="H795" t="s">
        <v>19</v>
      </c>
      <c r="I795" t="s">
        <v>509</v>
      </c>
      <c r="J795" s="4">
        <v>102</v>
      </c>
      <c r="K795" s="4">
        <f>Table1[[#This Row],[PRICEEACH]]-Table1[[#This Row],[MSRP]]</f>
        <v>8.9599999999999937</v>
      </c>
      <c r="L795" t="s">
        <v>510</v>
      </c>
      <c r="M795" t="s">
        <v>517</v>
      </c>
      <c r="N795" t="s">
        <v>518</v>
      </c>
      <c r="O795" t="s">
        <v>519</v>
      </c>
      <c r="P795" t="s">
        <v>520</v>
      </c>
      <c r="Q795">
        <v>3150</v>
      </c>
      <c r="R795" t="s">
        <v>76</v>
      </c>
      <c r="S795" t="s">
        <v>521</v>
      </c>
      <c r="T795" t="s">
        <v>522</v>
      </c>
      <c r="U795" t="s">
        <v>42</v>
      </c>
    </row>
    <row r="796" spans="1:21" x14ac:dyDescent="0.3">
      <c r="A796">
        <v>10193</v>
      </c>
      <c r="B796" s="5">
        <v>28</v>
      </c>
      <c r="C796" s="4">
        <v>93.21</v>
      </c>
      <c r="D796">
        <v>1</v>
      </c>
      <c r="E796" s="9">
        <v>2609.88</v>
      </c>
      <c r="F796" s="1">
        <v>44825</v>
      </c>
      <c r="G796" s="5">
        <f ca="1">DATEDIF(F796, TODAY(), "D")</f>
        <v>564</v>
      </c>
      <c r="H796" t="s">
        <v>19</v>
      </c>
      <c r="I796" t="s">
        <v>509</v>
      </c>
      <c r="J796" s="4">
        <v>101</v>
      </c>
      <c r="K796" s="4">
        <f>Table1[[#This Row],[PRICEEACH]]-Table1[[#This Row],[MSRP]]</f>
        <v>-7.7900000000000063</v>
      </c>
      <c r="L796" t="s">
        <v>555</v>
      </c>
      <c r="M796" t="s">
        <v>517</v>
      </c>
      <c r="N796" t="s">
        <v>518</v>
      </c>
      <c r="O796" t="s">
        <v>519</v>
      </c>
      <c r="P796" t="s">
        <v>520</v>
      </c>
      <c r="Q796">
        <v>3150</v>
      </c>
      <c r="R796" t="s">
        <v>76</v>
      </c>
      <c r="S796" t="s">
        <v>521</v>
      </c>
      <c r="T796" t="s">
        <v>522</v>
      </c>
      <c r="U796" t="s">
        <v>28</v>
      </c>
    </row>
    <row r="797" spans="1:21" x14ac:dyDescent="0.3">
      <c r="A797">
        <v>10107</v>
      </c>
      <c r="B797" s="5">
        <v>28</v>
      </c>
      <c r="C797" s="4">
        <v>161.16</v>
      </c>
      <c r="D797">
        <v>1</v>
      </c>
      <c r="E797" s="9">
        <v>4512.4799999999996</v>
      </c>
      <c r="F797" s="1">
        <v>44822</v>
      </c>
      <c r="G797" s="5">
        <f ca="1">DATEDIF(F797, TODAY(), "D")</f>
        <v>567</v>
      </c>
      <c r="H797" t="s">
        <v>19</v>
      </c>
      <c r="I797" t="s">
        <v>20</v>
      </c>
      <c r="J797" s="4">
        <v>150</v>
      </c>
      <c r="K797" s="4">
        <f>Table1[[#This Row],[PRICEEACH]]-Table1[[#This Row],[MSRP]]</f>
        <v>11.159999999999997</v>
      </c>
      <c r="L797" t="s">
        <v>467</v>
      </c>
      <c r="M797" t="s">
        <v>43</v>
      </c>
      <c r="N797">
        <v>6265557265</v>
      </c>
      <c r="O797" t="s">
        <v>44</v>
      </c>
      <c r="P797" t="s">
        <v>45</v>
      </c>
      <c r="Q797">
        <v>90003</v>
      </c>
      <c r="R797" t="s">
        <v>25</v>
      </c>
      <c r="S797" t="s">
        <v>46</v>
      </c>
      <c r="T797" t="s">
        <v>47</v>
      </c>
      <c r="U797" t="s">
        <v>42</v>
      </c>
    </row>
    <row r="798" spans="1:21" x14ac:dyDescent="0.3">
      <c r="A798">
        <v>10185</v>
      </c>
      <c r="B798" s="5">
        <v>28</v>
      </c>
      <c r="C798" s="4">
        <v>122.93</v>
      </c>
      <c r="D798">
        <v>9</v>
      </c>
      <c r="E798" s="9">
        <v>3442.04</v>
      </c>
      <c r="F798" s="1">
        <v>44818</v>
      </c>
      <c r="G798" s="5">
        <f ca="1">DATEDIF(F798, TODAY(), "D")</f>
        <v>571</v>
      </c>
      <c r="H798" t="s">
        <v>19</v>
      </c>
      <c r="I798" t="s">
        <v>509</v>
      </c>
      <c r="J798" s="4">
        <v>136</v>
      </c>
      <c r="K798" s="4">
        <f>Table1[[#This Row],[PRICEEACH]]-Table1[[#This Row],[MSRP]]</f>
        <v>-13.069999999999993</v>
      </c>
      <c r="L798" t="s">
        <v>562</v>
      </c>
      <c r="M798" t="s">
        <v>303</v>
      </c>
      <c r="N798">
        <v>5085559555</v>
      </c>
      <c r="O798" t="s">
        <v>304</v>
      </c>
      <c r="P798" t="s">
        <v>136</v>
      </c>
      <c r="Q798">
        <v>50553</v>
      </c>
      <c r="R798" t="s">
        <v>25</v>
      </c>
      <c r="S798" t="s">
        <v>305</v>
      </c>
      <c r="T798" t="s">
        <v>306</v>
      </c>
      <c r="U798" t="s">
        <v>42</v>
      </c>
    </row>
    <row r="799" spans="1:21" x14ac:dyDescent="0.3">
      <c r="A799">
        <v>10184</v>
      </c>
      <c r="B799" s="5">
        <v>28</v>
      </c>
      <c r="C799" s="4">
        <v>157.49</v>
      </c>
      <c r="D799">
        <v>10</v>
      </c>
      <c r="E799" s="9">
        <v>4409.72</v>
      </c>
      <c r="F799" s="1">
        <v>44818</v>
      </c>
      <c r="G799" s="5">
        <f ca="1">DATEDIF(F799, TODAY(), "D")</f>
        <v>571</v>
      </c>
      <c r="H799" t="s">
        <v>19</v>
      </c>
      <c r="I799" t="s">
        <v>155</v>
      </c>
      <c r="J799" s="4">
        <v>169</v>
      </c>
      <c r="K799" s="4">
        <f>Table1[[#This Row],[PRICEEACH]]-Table1[[#This Row],[MSRP]]</f>
        <v>-11.509999999999991</v>
      </c>
      <c r="L799" t="s">
        <v>563</v>
      </c>
      <c r="M799" t="s">
        <v>480</v>
      </c>
      <c r="N799" t="s">
        <v>481</v>
      </c>
      <c r="O799" t="s">
        <v>482</v>
      </c>
      <c r="P799" t="s">
        <v>483</v>
      </c>
      <c r="Q799">
        <v>41101</v>
      </c>
      <c r="R799" t="s">
        <v>152</v>
      </c>
      <c r="S799" t="s">
        <v>484</v>
      </c>
      <c r="T799" t="s">
        <v>485</v>
      </c>
      <c r="U799" t="s">
        <v>42</v>
      </c>
    </row>
    <row r="800" spans="1:21" x14ac:dyDescent="0.3">
      <c r="A800">
        <v>10186</v>
      </c>
      <c r="B800" s="5">
        <v>28</v>
      </c>
      <c r="C800" s="4">
        <v>52.14</v>
      </c>
      <c r="D800">
        <v>4</v>
      </c>
      <c r="E800" s="9">
        <v>1459.92</v>
      </c>
      <c r="F800" s="1">
        <v>44818</v>
      </c>
      <c r="G800" s="5">
        <f ca="1">DATEDIF(F800, TODAY(), "D")</f>
        <v>571</v>
      </c>
      <c r="H800" t="s">
        <v>19</v>
      </c>
      <c r="I800" t="s">
        <v>525</v>
      </c>
      <c r="J800" s="4">
        <v>49</v>
      </c>
      <c r="K800" s="4">
        <f>Table1[[#This Row],[PRICEEACH]]-Table1[[#This Row],[MSRP]]</f>
        <v>3.1400000000000006</v>
      </c>
      <c r="L800" t="s">
        <v>632</v>
      </c>
      <c r="M800" t="s">
        <v>314</v>
      </c>
      <c r="N800" t="s">
        <v>315</v>
      </c>
      <c r="O800" t="s">
        <v>316</v>
      </c>
      <c r="P800" t="s">
        <v>300</v>
      </c>
      <c r="Q800" t="s">
        <v>317</v>
      </c>
      <c r="R800" t="s">
        <v>144</v>
      </c>
      <c r="S800" t="s">
        <v>318</v>
      </c>
      <c r="T800" t="s">
        <v>319</v>
      </c>
      <c r="U800" t="s">
        <v>28</v>
      </c>
    </row>
    <row r="801" spans="1:21" x14ac:dyDescent="0.3">
      <c r="A801">
        <v>10185</v>
      </c>
      <c r="B801" s="5">
        <v>28</v>
      </c>
      <c r="C801" s="4">
        <v>64.430000000000007</v>
      </c>
      <c r="D801">
        <v>6</v>
      </c>
      <c r="E801" s="9">
        <v>1804.04</v>
      </c>
      <c r="F801" s="1">
        <v>44818</v>
      </c>
      <c r="G801" s="5">
        <f ca="1">DATEDIF(F801, TODAY(), "D")</f>
        <v>571</v>
      </c>
      <c r="H801" t="s">
        <v>19</v>
      </c>
      <c r="I801" t="s">
        <v>557</v>
      </c>
      <c r="J801" s="4">
        <v>54</v>
      </c>
      <c r="K801" s="4">
        <f>Table1[[#This Row],[PRICEEACH]]-Table1[[#This Row],[MSRP]]</f>
        <v>10.430000000000007</v>
      </c>
      <c r="L801" t="s">
        <v>633</v>
      </c>
      <c r="M801" t="s">
        <v>303</v>
      </c>
      <c r="N801">
        <v>5085559555</v>
      </c>
      <c r="O801" t="s">
        <v>304</v>
      </c>
      <c r="P801" t="s">
        <v>136</v>
      </c>
      <c r="Q801">
        <v>50553</v>
      </c>
      <c r="R801" t="s">
        <v>25</v>
      </c>
      <c r="S801" t="s">
        <v>305</v>
      </c>
      <c r="T801" t="s">
        <v>306</v>
      </c>
      <c r="U801" t="s">
        <v>28</v>
      </c>
    </row>
    <row r="802" spans="1:21" x14ac:dyDescent="0.3">
      <c r="A802">
        <v>10107</v>
      </c>
      <c r="B802" s="5">
        <v>28</v>
      </c>
      <c r="C802" s="4">
        <v>122.62</v>
      </c>
      <c r="D802">
        <v>1</v>
      </c>
      <c r="E802" s="9">
        <v>3433.36</v>
      </c>
      <c r="F802" s="1">
        <v>44817</v>
      </c>
      <c r="G802" s="5">
        <f ca="1">DATEDIF(F802, TODAY(), "D")</f>
        <v>572</v>
      </c>
      <c r="H802" t="s">
        <v>19</v>
      </c>
      <c r="I802" t="s">
        <v>155</v>
      </c>
      <c r="J802" s="4">
        <v>147</v>
      </c>
      <c r="K802" s="4">
        <f>Table1[[#This Row],[PRICEEACH]]-Table1[[#This Row],[MSRP]]</f>
        <v>-24.379999999999995</v>
      </c>
      <c r="L802" t="s">
        <v>365</v>
      </c>
      <c r="M802" t="s">
        <v>185</v>
      </c>
      <c r="N802">
        <v>2155554695</v>
      </c>
      <c r="O802" t="s">
        <v>186</v>
      </c>
      <c r="P802" t="s">
        <v>187</v>
      </c>
      <c r="Q802">
        <v>71270</v>
      </c>
      <c r="R802" t="s">
        <v>25</v>
      </c>
      <c r="S802" t="s">
        <v>188</v>
      </c>
      <c r="T802" t="s">
        <v>189</v>
      </c>
      <c r="U802" t="s">
        <v>42</v>
      </c>
    </row>
    <row r="803" spans="1:21" x14ac:dyDescent="0.3">
      <c r="A803">
        <v>10107</v>
      </c>
      <c r="B803" s="5">
        <v>28</v>
      </c>
      <c r="C803" s="4">
        <v>102.17</v>
      </c>
      <c r="D803">
        <v>12</v>
      </c>
      <c r="E803" s="9">
        <v>2860.76</v>
      </c>
      <c r="F803" s="1">
        <v>44816</v>
      </c>
      <c r="G803" s="5">
        <f ca="1">DATEDIF(F803, TODAY(), "D")</f>
        <v>573</v>
      </c>
      <c r="H803" t="s">
        <v>19</v>
      </c>
      <c r="I803" t="s">
        <v>155</v>
      </c>
      <c r="J803" s="4">
        <v>117</v>
      </c>
      <c r="K803" s="4">
        <f>Table1[[#This Row],[PRICEEACH]]-Table1[[#This Row],[MSRP]]</f>
        <v>-14.829999999999998</v>
      </c>
      <c r="L803" t="s">
        <v>473</v>
      </c>
      <c r="M803" t="s">
        <v>59</v>
      </c>
      <c r="N803" t="s">
        <v>60</v>
      </c>
      <c r="O803" t="s">
        <v>61</v>
      </c>
      <c r="P803" t="s">
        <v>62</v>
      </c>
      <c r="Q803" t="s">
        <v>63</v>
      </c>
      <c r="R803" t="s">
        <v>64</v>
      </c>
      <c r="S803" t="s">
        <v>65</v>
      </c>
      <c r="T803" t="s">
        <v>66</v>
      </c>
      <c r="U803" t="s">
        <v>28</v>
      </c>
    </row>
    <row r="804" spans="1:21" x14ac:dyDescent="0.3">
      <c r="A804">
        <v>10180</v>
      </c>
      <c r="B804" s="5">
        <v>28</v>
      </c>
      <c r="C804" s="4">
        <v>68.55</v>
      </c>
      <c r="D804">
        <v>14</v>
      </c>
      <c r="E804" s="9">
        <v>1919.4</v>
      </c>
      <c r="F804" s="1">
        <v>44815</v>
      </c>
      <c r="G804" s="5">
        <f ca="1">DATEDIF(F804, TODAY(), "D")</f>
        <v>574</v>
      </c>
      <c r="H804" t="s">
        <v>19</v>
      </c>
      <c r="I804" t="s">
        <v>20</v>
      </c>
      <c r="J804" s="4">
        <v>76</v>
      </c>
      <c r="K804" s="4">
        <f>Table1[[#This Row],[PRICEEACH]]-Table1[[#This Row],[MSRP]]</f>
        <v>-7.4500000000000028</v>
      </c>
      <c r="L804" t="s">
        <v>585</v>
      </c>
      <c r="M804" t="s">
        <v>53</v>
      </c>
      <c r="N804" t="s">
        <v>54</v>
      </c>
      <c r="O804" t="s">
        <v>55</v>
      </c>
      <c r="P804" t="s">
        <v>56</v>
      </c>
      <c r="Q804">
        <v>59000</v>
      </c>
      <c r="R804" t="s">
        <v>33</v>
      </c>
      <c r="S804" t="s">
        <v>57</v>
      </c>
      <c r="T804" t="s">
        <v>58</v>
      </c>
      <c r="U804" t="s">
        <v>28</v>
      </c>
    </row>
    <row r="805" spans="1:21" x14ac:dyDescent="0.3">
      <c r="A805">
        <v>10180</v>
      </c>
      <c r="B805" s="5">
        <v>28</v>
      </c>
      <c r="C805" s="4">
        <v>71.14</v>
      </c>
      <c r="D805">
        <v>1</v>
      </c>
      <c r="E805" s="9">
        <v>1991.92</v>
      </c>
      <c r="F805" s="1">
        <v>44815</v>
      </c>
      <c r="G805" s="5">
        <f ca="1">DATEDIF(F805, TODAY(), "D")</f>
        <v>574</v>
      </c>
      <c r="H805" t="s">
        <v>19</v>
      </c>
      <c r="I805" t="s">
        <v>155</v>
      </c>
      <c r="J805" s="4">
        <v>80</v>
      </c>
      <c r="K805" s="4">
        <f>Table1[[#This Row],[PRICEEACH]]-Table1[[#This Row],[MSRP]]</f>
        <v>-8.86</v>
      </c>
      <c r="L805" t="s">
        <v>607</v>
      </c>
      <c r="M805" t="s">
        <v>53</v>
      </c>
      <c r="N805" t="s">
        <v>54</v>
      </c>
      <c r="O805" t="s">
        <v>55</v>
      </c>
      <c r="P805" t="s">
        <v>56</v>
      </c>
      <c r="Q805">
        <v>59000</v>
      </c>
      <c r="R805" t="s">
        <v>33</v>
      </c>
      <c r="S805" t="s">
        <v>57</v>
      </c>
      <c r="T805" t="s">
        <v>58</v>
      </c>
      <c r="U805" t="s">
        <v>28</v>
      </c>
    </row>
    <row r="806" spans="1:21" x14ac:dyDescent="0.3">
      <c r="A806">
        <v>10175</v>
      </c>
      <c r="B806" s="5">
        <v>28</v>
      </c>
      <c r="C806" s="4">
        <v>106.07</v>
      </c>
      <c r="D806">
        <v>6</v>
      </c>
      <c r="E806" s="9">
        <v>2969.96</v>
      </c>
      <c r="F806" s="1">
        <v>44810</v>
      </c>
      <c r="G806" s="5">
        <f ca="1">DATEDIF(F806, TODAY(), "D")</f>
        <v>579</v>
      </c>
      <c r="H806" t="s">
        <v>19</v>
      </c>
      <c r="I806" t="s">
        <v>465</v>
      </c>
      <c r="J806" s="4">
        <v>127</v>
      </c>
      <c r="K806" s="4">
        <f>Table1[[#This Row],[PRICEEACH]]-Table1[[#This Row],[MSRP]]</f>
        <v>-20.930000000000007</v>
      </c>
      <c r="L806" t="s">
        <v>588</v>
      </c>
      <c r="M806" t="s">
        <v>297</v>
      </c>
      <c r="N806" t="s">
        <v>298</v>
      </c>
      <c r="O806" t="s">
        <v>299</v>
      </c>
      <c r="P806" t="s">
        <v>300</v>
      </c>
      <c r="Q806" t="s">
        <v>301</v>
      </c>
      <c r="R806" t="s">
        <v>144</v>
      </c>
      <c r="S806" t="s">
        <v>86</v>
      </c>
      <c r="T806" t="s">
        <v>302</v>
      </c>
      <c r="U806" t="s">
        <v>28</v>
      </c>
    </row>
    <row r="807" spans="1:21" x14ac:dyDescent="0.3">
      <c r="A807">
        <v>10173</v>
      </c>
      <c r="B807" s="5">
        <v>28</v>
      </c>
      <c r="C807" s="4">
        <v>53.72</v>
      </c>
      <c r="D807">
        <v>2</v>
      </c>
      <c r="E807" s="9">
        <v>1504.16</v>
      </c>
      <c r="F807" s="1">
        <v>44809</v>
      </c>
      <c r="G807" s="5">
        <f ca="1">DATEDIF(F807, TODAY(), "D")</f>
        <v>580</v>
      </c>
      <c r="H807" t="s">
        <v>19</v>
      </c>
      <c r="I807" t="s">
        <v>509</v>
      </c>
      <c r="J807" s="4">
        <v>62</v>
      </c>
      <c r="K807" s="4">
        <f>Table1[[#This Row],[PRICEEACH]]-Table1[[#This Row],[MSRP]]</f>
        <v>-8.2800000000000011</v>
      </c>
      <c r="L807" t="s">
        <v>556</v>
      </c>
      <c r="M807" t="s">
        <v>511</v>
      </c>
      <c r="N807" t="s">
        <v>512</v>
      </c>
      <c r="O807" t="s">
        <v>513</v>
      </c>
      <c r="P807" t="s">
        <v>514</v>
      </c>
      <c r="Q807">
        <v>24100</v>
      </c>
      <c r="R807" t="s">
        <v>229</v>
      </c>
      <c r="S807" t="s">
        <v>515</v>
      </c>
      <c r="T807" t="s">
        <v>516</v>
      </c>
      <c r="U807" t="s">
        <v>28</v>
      </c>
    </row>
    <row r="808" spans="1:21" x14ac:dyDescent="0.3">
      <c r="A808">
        <v>10168</v>
      </c>
      <c r="B808" s="5">
        <v>28</v>
      </c>
      <c r="C808" s="4">
        <v>115.87</v>
      </c>
      <c r="D808">
        <v>7</v>
      </c>
      <c r="E808" s="9">
        <v>3244.36</v>
      </c>
      <c r="F808" s="1">
        <v>44801</v>
      </c>
      <c r="G808" s="5">
        <f ca="1">DATEDIF(F808, TODAY(), "D")</f>
        <v>588</v>
      </c>
      <c r="H808" t="s">
        <v>19</v>
      </c>
      <c r="I808" t="s">
        <v>20</v>
      </c>
      <c r="J808" s="4">
        <v>99</v>
      </c>
      <c r="K808" s="4">
        <f>Table1[[#This Row],[PRICEEACH]]-Table1[[#This Row],[MSRP]]</f>
        <v>16.870000000000005</v>
      </c>
      <c r="L808" t="s">
        <v>609</v>
      </c>
      <c r="M808" t="s">
        <v>48</v>
      </c>
      <c r="N808">
        <v>6505556809</v>
      </c>
      <c r="O808" t="s">
        <v>49</v>
      </c>
      <c r="P808" t="s">
        <v>50</v>
      </c>
      <c r="Q808">
        <v>94217</v>
      </c>
      <c r="R808" t="s">
        <v>25</v>
      </c>
      <c r="S808" t="s">
        <v>51</v>
      </c>
      <c r="T808" t="s">
        <v>52</v>
      </c>
      <c r="U808" t="s">
        <v>42</v>
      </c>
    </row>
    <row r="809" spans="1:21" x14ac:dyDescent="0.3">
      <c r="A809">
        <v>10168</v>
      </c>
      <c r="B809" s="5">
        <v>28</v>
      </c>
      <c r="C809" s="4">
        <v>98.65</v>
      </c>
      <c r="D809">
        <v>14</v>
      </c>
      <c r="E809" s="9">
        <v>2762.2</v>
      </c>
      <c r="F809" s="1">
        <v>44801</v>
      </c>
      <c r="G809" s="5">
        <f ca="1">DATEDIF(F809, TODAY(), "D")</f>
        <v>588</v>
      </c>
      <c r="H809" t="s">
        <v>19</v>
      </c>
      <c r="I809" t="s">
        <v>525</v>
      </c>
      <c r="J809" s="4">
        <v>91</v>
      </c>
      <c r="K809" s="4">
        <f>Table1[[#This Row],[PRICEEACH]]-Table1[[#This Row],[MSRP]]</f>
        <v>7.6500000000000057</v>
      </c>
      <c r="L809" t="s">
        <v>621</v>
      </c>
      <c r="M809" t="s">
        <v>48</v>
      </c>
      <c r="N809">
        <v>6505556809</v>
      </c>
      <c r="O809" t="s">
        <v>49</v>
      </c>
      <c r="P809" t="s">
        <v>50</v>
      </c>
      <c r="Q809">
        <v>94217</v>
      </c>
      <c r="R809" t="s">
        <v>25</v>
      </c>
      <c r="S809" t="s">
        <v>51</v>
      </c>
      <c r="T809" t="s">
        <v>52</v>
      </c>
      <c r="U809" t="s">
        <v>28</v>
      </c>
    </row>
    <row r="810" spans="1:21" hidden="1" x14ac:dyDescent="0.3">
      <c r="A810">
        <v>10167</v>
      </c>
      <c r="B810" s="5">
        <v>28</v>
      </c>
      <c r="C810" s="4">
        <v>107.25</v>
      </c>
      <c r="D810">
        <v>14</v>
      </c>
      <c r="E810" s="9">
        <v>3003</v>
      </c>
      <c r="F810" s="1">
        <v>44796</v>
      </c>
      <c r="G810" s="5">
        <f ca="1">DATEDIF(F810, TODAY(), "D")</f>
        <v>593</v>
      </c>
      <c r="H810" t="s">
        <v>307</v>
      </c>
      <c r="I810" t="s">
        <v>557</v>
      </c>
      <c r="J810" s="4">
        <v>99</v>
      </c>
      <c r="K810" s="4">
        <f>Table1[[#This Row],[PRICEEACH]]-Table1[[#This Row],[MSRP]]</f>
        <v>8.25</v>
      </c>
      <c r="L810" t="s">
        <v>630</v>
      </c>
      <c r="M810" t="s">
        <v>232</v>
      </c>
      <c r="N810" t="s">
        <v>233</v>
      </c>
      <c r="O810" t="s">
        <v>234</v>
      </c>
      <c r="P810" t="s">
        <v>235</v>
      </c>
      <c r="Q810" t="s">
        <v>236</v>
      </c>
      <c r="R810" t="s">
        <v>162</v>
      </c>
      <c r="S810" t="s">
        <v>237</v>
      </c>
      <c r="T810" t="s">
        <v>178</v>
      </c>
      <c r="U810" t="s">
        <v>42</v>
      </c>
    </row>
    <row r="811" spans="1:21" x14ac:dyDescent="0.3">
      <c r="A811">
        <v>10165</v>
      </c>
      <c r="B811" s="5">
        <v>28</v>
      </c>
      <c r="C811" s="4">
        <v>119.2</v>
      </c>
      <c r="D811">
        <v>6</v>
      </c>
      <c r="E811" s="9">
        <v>3337.6</v>
      </c>
      <c r="F811" s="1">
        <v>44795</v>
      </c>
      <c r="G811" s="5">
        <f ca="1">DATEDIF(F811, TODAY(), "D")</f>
        <v>594</v>
      </c>
      <c r="H811" t="s">
        <v>19</v>
      </c>
      <c r="I811" t="s">
        <v>155</v>
      </c>
      <c r="J811" s="4">
        <v>143</v>
      </c>
      <c r="K811" s="4">
        <f>Table1[[#This Row],[PRICEEACH]]-Table1[[#This Row],[MSRP]]</f>
        <v>-23.799999999999997</v>
      </c>
      <c r="L811" t="s">
        <v>572</v>
      </c>
      <c r="M811" t="s">
        <v>170</v>
      </c>
      <c r="N811" t="s">
        <v>171</v>
      </c>
      <c r="O811" t="s">
        <v>172</v>
      </c>
      <c r="P811" t="s">
        <v>173</v>
      </c>
      <c r="Q811">
        <v>79903</v>
      </c>
      <c r="R811" t="s">
        <v>173</v>
      </c>
      <c r="S811" t="s">
        <v>174</v>
      </c>
      <c r="T811" t="s">
        <v>175</v>
      </c>
      <c r="U811" t="s">
        <v>42</v>
      </c>
    </row>
    <row r="812" spans="1:21" x14ac:dyDescent="0.3">
      <c r="A812">
        <v>10161</v>
      </c>
      <c r="B812" s="5">
        <v>28</v>
      </c>
      <c r="C812" s="4">
        <v>134.46</v>
      </c>
      <c r="D812">
        <v>12</v>
      </c>
      <c r="E812" s="9">
        <v>3764.88</v>
      </c>
      <c r="F812" s="1">
        <v>44790</v>
      </c>
      <c r="G812" s="5">
        <f ca="1">DATEDIF(F812, TODAY(), "D")</f>
        <v>599</v>
      </c>
      <c r="H812" t="s">
        <v>19</v>
      </c>
      <c r="I812" t="s">
        <v>155</v>
      </c>
      <c r="J812" s="4">
        <v>141</v>
      </c>
      <c r="K812" s="4">
        <f>Table1[[#This Row],[PRICEEACH]]-Table1[[#This Row],[MSRP]]</f>
        <v>-6.539999999999992</v>
      </c>
      <c r="L812" t="s">
        <v>498</v>
      </c>
      <c r="M812" t="s">
        <v>459</v>
      </c>
      <c r="N812" t="s">
        <v>460</v>
      </c>
      <c r="O812" t="s">
        <v>461</v>
      </c>
      <c r="P812" t="s">
        <v>462</v>
      </c>
      <c r="Q812">
        <v>8200</v>
      </c>
      <c r="R812" t="s">
        <v>294</v>
      </c>
      <c r="S812" t="s">
        <v>463</v>
      </c>
      <c r="T812" t="s">
        <v>464</v>
      </c>
      <c r="U812" t="s">
        <v>42</v>
      </c>
    </row>
    <row r="813" spans="1:21" x14ac:dyDescent="0.3">
      <c r="A813">
        <v>10148</v>
      </c>
      <c r="B813" s="5">
        <v>28</v>
      </c>
      <c r="C813" s="4">
        <v>129.97999999999999</v>
      </c>
      <c r="D813">
        <v>11</v>
      </c>
      <c r="E813" s="9">
        <v>3639.44</v>
      </c>
      <c r="F813" s="1">
        <v>44753</v>
      </c>
      <c r="G813" s="5">
        <f ca="1">DATEDIF(F813, TODAY(), "D")</f>
        <v>636</v>
      </c>
      <c r="H813" t="s">
        <v>19</v>
      </c>
      <c r="I813" t="s">
        <v>155</v>
      </c>
      <c r="J813" s="4">
        <v>141</v>
      </c>
      <c r="K813" s="4">
        <f>Table1[[#This Row],[PRICEEACH]]-Table1[[#This Row],[MSRP]]</f>
        <v>-11.02000000000001</v>
      </c>
      <c r="L813" t="s">
        <v>569</v>
      </c>
      <c r="M813" t="s">
        <v>255</v>
      </c>
      <c r="N813" t="s">
        <v>256</v>
      </c>
      <c r="O813" t="s">
        <v>257</v>
      </c>
      <c r="P813" t="s">
        <v>258</v>
      </c>
      <c r="Q813">
        <v>2060</v>
      </c>
      <c r="R813" t="s">
        <v>76</v>
      </c>
      <c r="S813" t="s">
        <v>259</v>
      </c>
      <c r="T813" t="s">
        <v>260</v>
      </c>
      <c r="U813" t="s">
        <v>42</v>
      </c>
    </row>
    <row r="814" spans="1:21" x14ac:dyDescent="0.3">
      <c r="A814">
        <v>10143</v>
      </c>
      <c r="B814" s="5">
        <v>28</v>
      </c>
      <c r="C814" s="4">
        <v>66.19</v>
      </c>
      <c r="D814">
        <v>6</v>
      </c>
      <c r="E814" s="9">
        <v>1853.32</v>
      </c>
      <c r="F814" s="1">
        <v>44722</v>
      </c>
      <c r="G814" s="5">
        <f ca="1">DATEDIF(F814, TODAY(), "D")</f>
        <v>667</v>
      </c>
      <c r="H814" t="s">
        <v>19</v>
      </c>
      <c r="I814" t="s">
        <v>525</v>
      </c>
      <c r="J814" s="4">
        <v>68</v>
      </c>
      <c r="K814" s="4">
        <f>Table1[[#This Row],[PRICEEACH]]-Table1[[#This Row],[MSRP]]</f>
        <v>-1.8100000000000023</v>
      </c>
      <c r="L814" t="s">
        <v>602</v>
      </c>
      <c r="M814" t="s">
        <v>303</v>
      </c>
      <c r="N814">
        <v>5085559555</v>
      </c>
      <c r="O814" t="s">
        <v>304</v>
      </c>
      <c r="P814" t="s">
        <v>136</v>
      </c>
      <c r="Q814">
        <v>50553</v>
      </c>
      <c r="R814" t="s">
        <v>25</v>
      </c>
      <c r="S814" t="s">
        <v>305</v>
      </c>
      <c r="T814" t="s">
        <v>306</v>
      </c>
      <c r="U814" t="s">
        <v>28</v>
      </c>
    </row>
    <row r="815" spans="1:21" x14ac:dyDescent="0.3">
      <c r="A815">
        <v>10143</v>
      </c>
      <c r="B815" s="5">
        <v>28</v>
      </c>
      <c r="C815" s="4">
        <v>96</v>
      </c>
      <c r="D815">
        <v>3</v>
      </c>
      <c r="E815" s="9">
        <v>2688</v>
      </c>
      <c r="F815" s="1">
        <v>44722</v>
      </c>
      <c r="G815" s="5">
        <f ca="1">DATEDIF(F815, TODAY(), "D")</f>
        <v>667</v>
      </c>
      <c r="H815" t="s">
        <v>19</v>
      </c>
      <c r="I815" t="s">
        <v>525</v>
      </c>
      <c r="J815" s="4">
        <v>80</v>
      </c>
      <c r="K815" s="4">
        <f>Table1[[#This Row],[PRICEEACH]]-Table1[[#This Row],[MSRP]]</f>
        <v>16</v>
      </c>
      <c r="L815" t="s">
        <v>628</v>
      </c>
      <c r="M815" t="s">
        <v>303</v>
      </c>
      <c r="N815">
        <v>5085559555</v>
      </c>
      <c r="O815" t="s">
        <v>304</v>
      </c>
      <c r="P815" t="s">
        <v>136</v>
      </c>
      <c r="Q815">
        <v>50553</v>
      </c>
      <c r="R815" t="s">
        <v>25</v>
      </c>
      <c r="S815" t="s">
        <v>305</v>
      </c>
      <c r="T815" t="s">
        <v>306</v>
      </c>
      <c r="U815" t="s">
        <v>28</v>
      </c>
    </row>
    <row r="816" spans="1:21" x14ac:dyDescent="0.3">
      <c r="A816">
        <v>10140</v>
      </c>
      <c r="B816" s="5">
        <v>28</v>
      </c>
      <c r="C816" s="4">
        <v>60.76</v>
      </c>
      <c r="D816">
        <v>7</v>
      </c>
      <c r="E816" s="9">
        <v>1701.28</v>
      </c>
      <c r="F816" s="1">
        <v>44705</v>
      </c>
      <c r="G816" s="5">
        <f ca="1">DATEDIF(F816, TODAY(), "D")</f>
        <v>684</v>
      </c>
      <c r="H816" t="s">
        <v>19</v>
      </c>
      <c r="I816" t="s">
        <v>465</v>
      </c>
      <c r="J816" s="4">
        <v>64</v>
      </c>
      <c r="K816" s="4">
        <f>Table1[[#This Row],[PRICEEACH]]-Table1[[#This Row],[MSRP]]</f>
        <v>-3.240000000000002</v>
      </c>
      <c r="L816" t="s">
        <v>613</v>
      </c>
      <c r="M816" t="s">
        <v>48</v>
      </c>
      <c r="N816">
        <v>6505556809</v>
      </c>
      <c r="O816" t="s">
        <v>49</v>
      </c>
      <c r="P816" t="s">
        <v>50</v>
      </c>
      <c r="Q816">
        <v>94217</v>
      </c>
      <c r="R816" t="s">
        <v>25</v>
      </c>
      <c r="S816" t="s">
        <v>51</v>
      </c>
      <c r="T816" t="s">
        <v>52</v>
      </c>
      <c r="U816" t="s">
        <v>28</v>
      </c>
    </row>
    <row r="817" spans="1:21" x14ac:dyDescent="0.3">
      <c r="A817">
        <v>10122</v>
      </c>
      <c r="B817" s="5">
        <v>28</v>
      </c>
      <c r="C817" s="4">
        <v>127.97</v>
      </c>
      <c r="D817">
        <v>15</v>
      </c>
      <c r="E817" s="9">
        <v>3583.16</v>
      </c>
      <c r="F817" s="1">
        <v>44628</v>
      </c>
      <c r="G817" s="5">
        <f ca="1">DATEDIF(F817, TODAY(), "D")</f>
        <v>761</v>
      </c>
      <c r="H817" t="s">
        <v>19</v>
      </c>
      <c r="I817" t="s">
        <v>155</v>
      </c>
      <c r="J817" s="4">
        <v>148</v>
      </c>
      <c r="K817" s="4">
        <f>Table1[[#This Row],[PRICEEACH]]-Table1[[#This Row],[MSRP]]</f>
        <v>-20.03</v>
      </c>
      <c r="L817" t="s">
        <v>577</v>
      </c>
      <c r="M817" t="s">
        <v>395</v>
      </c>
      <c r="N817" t="s">
        <v>396</v>
      </c>
      <c r="O817" t="s">
        <v>397</v>
      </c>
      <c r="P817" t="s">
        <v>398</v>
      </c>
      <c r="Q817">
        <v>13008</v>
      </c>
      <c r="R817" t="s">
        <v>33</v>
      </c>
      <c r="S817" t="s">
        <v>399</v>
      </c>
      <c r="T817" t="s">
        <v>400</v>
      </c>
      <c r="U817" t="s">
        <v>42</v>
      </c>
    </row>
    <row r="818" spans="1:21" x14ac:dyDescent="0.3">
      <c r="A818">
        <v>10119</v>
      </c>
      <c r="B818" s="5">
        <v>28</v>
      </c>
      <c r="C818" s="4">
        <v>70.290000000000006</v>
      </c>
      <c r="D818">
        <v>2</v>
      </c>
      <c r="E818" s="9">
        <v>1968.12</v>
      </c>
      <c r="F818" s="1">
        <v>44620</v>
      </c>
      <c r="G818" s="5">
        <f ca="1">DATEDIF(F818, TODAY(), "D")</f>
        <v>769</v>
      </c>
      <c r="H818" t="s">
        <v>19</v>
      </c>
      <c r="I818" t="s">
        <v>525</v>
      </c>
      <c r="J818" s="4">
        <v>68</v>
      </c>
      <c r="K818" s="4">
        <f>Table1[[#This Row],[PRICEEACH]]-Table1[[#This Row],[MSRP]]</f>
        <v>2.2900000000000063</v>
      </c>
      <c r="L818" t="s">
        <v>602</v>
      </c>
      <c r="M818" t="s">
        <v>120</v>
      </c>
      <c r="N818" t="s">
        <v>121</v>
      </c>
      <c r="O818" t="s">
        <v>122</v>
      </c>
      <c r="P818" t="s">
        <v>123</v>
      </c>
      <c r="Q818">
        <v>5020</v>
      </c>
      <c r="R818" t="s">
        <v>124</v>
      </c>
      <c r="S818" t="s">
        <v>125</v>
      </c>
      <c r="T818" t="s">
        <v>126</v>
      </c>
      <c r="U818" t="s">
        <v>28</v>
      </c>
    </row>
    <row r="819" spans="1:21" x14ac:dyDescent="0.3">
      <c r="A819">
        <v>10119</v>
      </c>
      <c r="B819" s="5">
        <v>28</v>
      </c>
      <c r="C819" s="4">
        <v>48.17</v>
      </c>
      <c r="D819">
        <v>6</v>
      </c>
      <c r="E819" s="9">
        <v>1348.76</v>
      </c>
      <c r="F819" s="1">
        <v>44620</v>
      </c>
      <c r="G819" s="5">
        <f ca="1">DATEDIF(F819, TODAY(), "D")</f>
        <v>769</v>
      </c>
      <c r="H819" t="s">
        <v>19</v>
      </c>
      <c r="I819" t="s">
        <v>525</v>
      </c>
      <c r="J819" s="4">
        <v>49</v>
      </c>
      <c r="K819" s="4">
        <f>Table1[[#This Row],[PRICEEACH]]-Table1[[#This Row],[MSRP]]</f>
        <v>-0.82999999999999829</v>
      </c>
      <c r="L819" t="s">
        <v>632</v>
      </c>
      <c r="M819" t="s">
        <v>120</v>
      </c>
      <c r="N819" t="s">
        <v>121</v>
      </c>
      <c r="O819" t="s">
        <v>122</v>
      </c>
      <c r="P819" t="s">
        <v>123</v>
      </c>
      <c r="Q819">
        <v>5020</v>
      </c>
      <c r="R819" t="s">
        <v>124</v>
      </c>
      <c r="S819" t="s">
        <v>125</v>
      </c>
      <c r="T819" t="s">
        <v>126</v>
      </c>
      <c r="U819" t="s">
        <v>28</v>
      </c>
    </row>
    <row r="820" spans="1:21" x14ac:dyDescent="0.3">
      <c r="A820">
        <v>10114</v>
      </c>
      <c r="B820" s="5">
        <v>28</v>
      </c>
      <c r="C820" s="4">
        <v>55.73</v>
      </c>
      <c r="D820">
        <v>2</v>
      </c>
      <c r="E820" s="9">
        <v>1560.44</v>
      </c>
      <c r="F820" s="1">
        <v>44593</v>
      </c>
      <c r="G820" s="5">
        <f ca="1">DATEDIF(F820, TODAY(), "D")</f>
        <v>796</v>
      </c>
      <c r="H820" t="s">
        <v>19</v>
      </c>
      <c r="I820" t="s">
        <v>465</v>
      </c>
      <c r="J820" s="4">
        <v>54</v>
      </c>
      <c r="K820" s="4">
        <f>Table1[[#This Row],[PRICEEACH]]-Table1[[#This Row],[MSRP]]</f>
        <v>1.7299999999999969</v>
      </c>
      <c r="L820" t="s">
        <v>611</v>
      </c>
      <c r="M820" t="s">
        <v>366</v>
      </c>
      <c r="N820" t="s">
        <v>367</v>
      </c>
      <c r="O820" t="s">
        <v>368</v>
      </c>
      <c r="P820" t="s">
        <v>39</v>
      </c>
      <c r="Q820">
        <v>75012</v>
      </c>
      <c r="R820" t="s">
        <v>33</v>
      </c>
      <c r="S820" t="s">
        <v>369</v>
      </c>
      <c r="T820" t="s">
        <v>370</v>
      </c>
      <c r="U820" t="s">
        <v>28</v>
      </c>
    </row>
    <row r="821" spans="1:21" x14ac:dyDescent="0.3">
      <c r="A821">
        <v>10110</v>
      </c>
      <c r="B821" s="5">
        <v>28</v>
      </c>
      <c r="C821" s="4">
        <v>89.27</v>
      </c>
      <c r="D821">
        <v>8</v>
      </c>
      <c r="E821" s="9">
        <v>2499.56</v>
      </c>
      <c r="F821" s="1">
        <v>44579</v>
      </c>
      <c r="G821" s="5">
        <f ca="1">DATEDIF(F821, TODAY(), "D")</f>
        <v>810</v>
      </c>
      <c r="H821" t="s">
        <v>19</v>
      </c>
      <c r="I821" t="s">
        <v>509</v>
      </c>
      <c r="J821" s="4">
        <v>92</v>
      </c>
      <c r="K821" s="4">
        <f>Table1[[#This Row],[PRICEEACH]]-Table1[[#This Row],[MSRP]]</f>
        <v>-2.730000000000004</v>
      </c>
      <c r="L821" t="s">
        <v>573</v>
      </c>
      <c r="M821" t="s">
        <v>452</v>
      </c>
      <c r="N821" t="s">
        <v>453</v>
      </c>
      <c r="O821" t="s">
        <v>454</v>
      </c>
      <c r="P821" t="s">
        <v>455</v>
      </c>
      <c r="Q821" t="s">
        <v>456</v>
      </c>
      <c r="R821" t="s">
        <v>144</v>
      </c>
      <c r="S821" t="s">
        <v>457</v>
      </c>
      <c r="T821" t="s">
        <v>458</v>
      </c>
      <c r="U821" t="s">
        <v>28</v>
      </c>
    </row>
    <row r="822" spans="1:21" x14ac:dyDescent="0.3">
      <c r="A822">
        <v>10106</v>
      </c>
      <c r="B822" s="5">
        <v>28</v>
      </c>
      <c r="C822" s="4">
        <v>88.63</v>
      </c>
      <c r="D822">
        <v>4</v>
      </c>
      <c r="E822" s="9">
        <v>2481.64</v>
      </c>
      <c r="F822" s="1">
        <v>44547</v>
      </c>
      <c r="G822" s="5">
        <f ca="1">DATEDIF(F822, TODAY(), "D")</f>
        <v>842</v>
      </c>
      <c r="H822" t="s">
        <v>19</v>
      </c>
      <c r="I822" t="s">
        <v>525</v>
      </c>
      <c r="J822" s="4">
        <v>109</v>
      </c>
      <c r="K822" s="4">
        <f>Table1[[#This Row],[PRICEEACH]]-Table1[[#This Row],[MSRP]]</f>
        <v>-20.370000000000005</v>
      </c>
      <c r="L822" t="s">
        <v>583</v>
      </c>
      <c r="M822" t="s">
        <v>511</v>
      </c>
      <c r="N822" t="s">
        <v>512</v>
      </c>
      <c r="O822" t="s">
        <v>513</v>
      </c>
      <c r="P822" t="s">
        <v>514</v>
      </c>
      <c r="Q822">
        <v>24100</v>
      </c>
      <c r="R822" t="s">
        <v>229</v>
      </c>
      <c r="S822" t="s">
        <v>515</v>
      </c>
      <c r="T822" t="s">
        <v>516</v>
      </c>
      <c r="U822" t="s">
        <v>28</v>
      </c>
    </row>
    <row r="823" spans="1:21" x14ac:dyDescent="0.3">
      <c r="A823">
        <v>10398</v>
      </c>
      <c r="B823" s="5">
        <v>29</v>
      </c>
      <c r="C823" s="4">
        <v>65.599999999999994</v>
      </c>
      <c r="D823">
        <v>10</v>
      </c>
      <c r="E823" s="9">
        <v>1902.4</v>
      </c>
      <c r="F823" s="8">
        <v>45321</v>
      </c>
      <c r="G823" s="5">
        <f ca="1">DATEDIF(F823, TODAY(), "D")</f>
        <v>68</v>
      </c>
      <c r="H823" t="s">
        <v>19</v>
      </c>
      <c r="I823" t="s">
        <v>525</v>
      </c>
      <c r="J823" s="4">
        <v>80</v>
      </c>
      <c r="K823" s="4">
        <f>Table1[[#This Row],[PRICEEACH]]-Table1[[#This Row],[MSRP]]</f>
        <v>-14.400000000000006</v>
      </c>
      <c r="L823" t="s">
        <v>628</v>
      </c>
      <c r="M823" t="s">
        <v>29</v>
      </c>
      <c r="N823" t="s">
        <v>30</v>
      </c>
      <c r="O823" t="s">
        <v>31</v>
      </c>
      <c r="P823" t="s">
        <v>32</v>
      </c>
      <c r="Q823">
        <v>51100</v>
      </c>
      <c r="R823" t="s">
        <v>33</v>
      </c>
      <c r="S823" t="s">
        <v>34</v>
      </c>
      <c r="T823" t="s">
        <v>35</v>
      </c>
      <c r="U823" t="s">
        <v>28</v>
      </c>
    </row>
    <row r="824" spans="1:21" x14ac:dyDescent="0.3">
      <c r="A824">
        <v>10392</v>
      </c>
      <c r="B824" s="5">
        <v>29</v>
      </c>
      <c r="C824" s="4">
        <v>86.92</v>
      </c>
      <c r="D824">
        <v>2</v>
      </c>
      <c r="E824" s="9">
        <v>2520.6799999999998</v>
      </c>
      <c r="F824" s="8">
        <v>45301</v>
      </c>
      <c r="G824" s="5">
        <f ca="1">DATEDIF(F824, TODAY(), "D")</f>
        <v>88</v>
      </c>
      <c r="H824" t="s">
        <v>19</v>
      </c>
      <c r="I824" t="s">
        <v>509</v>
      </c>
      <c r="J824" s="4">
        <v>104</v>
      </c>
      <c r="K824" s="4">
        <f>Table1[[#This Row],[PRICEEACH]]-Table1[[#This Row],[MSRP]]</f>
        <v>-17.079999999999998</v>
      </c>
      <c r="L824" t="s">
        <v>561</v>
      </c>
      <c r="M824" t="s">
        <v>372</v>
      </c>
      <c r="N824" t="s">
        <v>373</v>
      </c>
      <c r="O824" t="s">
        <v>374</v>
      </c>
      <c r="P824" t="s">
        <v>375</v>
      </c>
      <c r="Q824">
        <v>8010</v>
      </c>
      <c r="R824" t="s">
        <v>124</v>
      </c>
      <c r="S824" t="s">
        <v>376</v>
      </c>
      <c r="T824" t="s">
        <v>377</v>
      </c>
      <c r="U824" t="s">
        <v>28</v>
      </c>
    </row>
    <row r="825" spans="1:21" x14ac:dyDescent="0.3">
      <c r="A825">
        <v>10107</v>
      </c>
      <c r="B825" s="5">
        <v>29</v>
      </c>
      <c r="C825" s="4">
        <v>85.1</v>
      </c>
      <c r="D825">
        <v>10</v>
      </c>
      <c r="E825" s="9">
        <v>2467.9</v>
      </c>
      <c r="F825" s="8">
        <v>45300</v>
      </c>
      <c r="G825" s="5">
        <f ca="1">DATEDIF(F825, TODAY(), "D")</f>
        <v>89</v>
      </c>
      <c r="H825" t="s">
        <v>19</v>
      </c>
      <c r="I825" t="s">
        <v>465</v>
      </c>
      <c r="J825" s="4">
        <v>116</v>
      </c>
      <c r="K825" s="4">
        <f>Table1[[#This Row],[PRICEEACH]]-Table1[[#This Row],[MSRP]]</f>
        <v>-30.900000000000006</v>
      </c>
      <c r="L825" t="s">
        <v>497</v>
      </c>
      <c r="M825" t="s">
        <v>255</v>
      </c>
      <c r="N825" t="s">
        <v>256</v>
      </c>
      <c r="O825" t="s">
        <v>257</v>
      </c>
      <c r="P825" t="s">
        <v>258</v>
      </c>
      <c r="Q825">
        <v>2060</v>
      </c>
      <c r="R825" t="s">
        <v>76</v>
      </c>
      <c r="S825" t="s">
        <v>259</v>
      </c>
      <c r="T825" t="s">
        <v>260</v>
      </c>
      <c r="U825" t="s">
        <v>28</v>
      </c>
    </row>
    <row r="826" spans="1:21" x14ac:dyDescent="0.3">
      <c r="A826">
        <v>10386</v>
      </c>
      <c r="B826" s="5">
        <v>29</v>
      </c>
      <c r="C826" s="4">
        <v>85.76</v>
      </c>
      <c r="D826">
        <v>13</v>
      </c>
      <c r="E826" s="9">
        <v>2487.04</v>
      </c>
      <c r="F826" s="8">
        <v>45292</v>
      </c>
      <c r="G826" s="5">
        <f ca="1">DATEDIF(F826, TODAY(), "D")</f>
        <v>97</v>
      </c>
      <c r="H826" t="s">
        <v>371</v>
      </c>
      <c r="I826" t="s">
        <v>557</v>
      </c>
      <c r="J826" s="4">
        <v>90</v>
      </c>
      <c r="K826" s="4">
        <f>Table1[[#This Row],[PRICEEACH]]-Table1[[#This Row],[MSRP]]</f>
        <v>-4.2399999999999949</v>
      </c>
      <c r="L826" t="s">
        <v>623</v>
      </c>
      <c r="M826" t="s">
        <v>148</v>
      </c>
      <c r="N826" t="s">
        <v>149</v>
      </c>
      <c r="O826" t="s">
        <v>150</v>
      </c>
      <c r="P826" t="s">
        <v>151</v>
      </c>
      <c r="Q826">
        <v>28034</v>
      </c>
      <c r="R826" t="s">
        <v>152</v>
      </c>
      <c r="S826" t="s">
        <v>153</v>
      </c>
      <c r="T826" t="s">
        <v>154</v>
      </c>
      <c r="U826" t="s">
        <v>28</v>
      </c>
    </row>
    <row r="827" spans="1:21" x14ac:dyDescent="0.3">
      <c r="A827">
        <v>10383</v>
      </c>
      <c r="B827" s="5">
        <v>29</v>
      </c>
      <c r="C827" s="4">
        <v>106.45</v>
      </c>
      <c r="D827">
        <v>13</v>
      </c>
      <c r="E827" s="9">
        <v>3087.05</v>
      </c>
      <c r="F827" s="8">
        <v>45282</v>
      </c>
      <c r="G827" s="5">
        <f ca="1">DATEDIF(F827, TODAY(), "D")</f>
        <v>107</v>
      </c>
      <c r="H827" t="s">
        <v>19</v>
      </c>
      <c r="I827" t="s">
        <v>465</v>
      </c>
      <c r="J827" s="4">
        <v>115</v>
      </c>
      <c r="K827" s="4">
        <f>Table1[[#This Row],[PRICEEACH]]-Table1[[#This Row],[MSRP]]</f>
        <v>-8.5499999999999972</v>
      </c>
      <c r="L827" t="s">
        <v>617</v>
      </c>
      <c r="M827" t="s">
        <v>148</v>
      </c>
      <c r="N827" t="s">
        <v>149</v>
      </c>
      <c r="O827" t="s">
        <v>150</v>
      </c>
      <c r="P827" t="s">
        <v>151</v>
      </c>
      <c r="Q827">
        <v>28034</v>
      </c>
      <c r="R827" t="s">
        <v>152</v>
      </c>
      <c r="S827" t="s">
        <v>153</v>
      </c>
      <c r="T827" t="s">
        <v>154</v>
      </c>
      <c r="U827" t="s">
        <v>42</v>
      </c>
    </row>
    <row r="828" spans="1:21" x14ac:dyDescent="0.3">
      <c r="A828">
        <v>10379</v>
      </c>
      <c r="B828" s="5">
        <v>29</v>
      </c>
      <c r="C828" s="4">
        <v>176.8</v>
      </c>
      <c r="D828">
        <v>5</v>
      </c>
      <c r="E828" s="9">
        <v>5127.2</v>
      </c>
      <c r="F828" s="8">
        <v>45270</v>
      </c>
      <c r="G828" s="5">
        <f ca="1">DATEDIF(F828, TODAY(), "D")</f>
        <v>119</v>
      </c>
      <c r="H828" t="s">
        <v>19</v>
      </c>
      <c r="I828" t="s">
        <v>155</v>
      </c>
      <c r="J828" s="4">
        <v>132</v>
      </c>
      <c r="K828" s="4">
        <f>Table1[[#This Row],[PRICEEACH]]-Table1[[#This Row],[MSRP]]</f>
        <v>44.800000000000011</v>
      </c>
      <c r="L828" t="s">
        <v>554</v>
      </c>
      <c r="M828" t="s">
        <v>148</v>
      </c>
      <c r="N828" t="s">
        <v>149</v>
      </c>
      <c r="O828" t="s">
        <v>150</v>
      </c>
      <c r="P828" t="s">
        <v>151</v>
      </c>
      <c r="Q828">
        <v>28034</v>
      </c>
      <c r="R828" t="s">
        <v>152</v>
      </c>
      <c r="S828" t="s">
        <v>153</v>
      </c>
      <c r="T828" t="s">
        <v>154</v>
      </c>
      <c r="U828" t="s">
        <v>42</v>
      </c>
    </row>
    <row r="829" spans="1:21" x14ac:dyDescent="0.3">
      <c r="A829">
        <v>10373</v>
      </c>
      <c r="B829" s="5">
        <v>29</v>
      </c>
      <c r="C829" s="4">
        <v>137.19</v>
      </c>
      <c r="D829">
        <v>1</v>
      </c>
      <c r="E829" s="9">
        <v>3978.51</v>
      </c>
      <c r="F829" s="8">
        <v>45261</v>
      </c>
      <c r="G829" s="5">
        <f ca="1">DATEDIF(F829, TODAY(), "D")</f>
        <v>128</v>
      </c>
      <c r="H829" t="s">
        <v>19</v>
      </c>
      <c r="I829" t="s">
        <v>557</v>
      </c>
      <c r="J829" s="4">
        <v>54</v>
      </c>
      <c r="K829" s="4">
        <f>Table1[[#This Row],[PRICEEACH]]-Table1[[#This Row],[MSRP]]</f>
        <v>83.19</v>
      </c>
      <c r="L829" t="s">
        <v>633</v>
      </c>
      <c r="M829" t="s">
        <v>354</v>
      </c>
      <c r="N829" t="s">
        <v>355</v>
      </c>
      <c r="O829" t="s">
        <v>356</v>
      </c>
      <c r="P829" t="s">
        <v>357</v>
      </c>
      <c r="Q829">
        <v>90110</v>
      </c>
      <c r="R829" t="s">
        <v>107</v>
      </c>
      <c r="S829" t="s">
        <v>358</v>
      </c>
      <c r="T829" t="s">
        <v>359</v>
      </c>
      <c r="U829" t="s">
        <v>42</v>
      </c>
    </row>
    <row r="830" spans="1:21" x14ac:dyDescent="0.3">
      <c r="A830">
        <v>10370</v>
      </c>
      <c r="B830" s="5">
        <v>29</v>
      </c>
      <c r="C830" s="4">
        <v>57.53</v>
      </c>
      <c r="D830">
        <v>6</v>
      </c>
      <c r="E830" s="9">
        <v>1668.37</v>
      </c>
      <c r="F830" s="8">
        <v>45250</v>
      </c>
      <c r="G830" s="5">
        <f ca="1">DATEDIF(F830, TODAY(), "D")</f>
        <v>139</v>
      </c>
      <c r="H830" t="s">
        <v>19</v>
      </c>
      <c r="I830" t="s">
        <v>465</v>
      </c>
      <c r="J830" s="4">
        <v>121</v>
      </c>
      <c r="K830" s="4">
        <f>Table1[[#This Row],[PRICEEACH]]-Table1[[#This Row],[MSRP]]</f>
        <v>-63.47</v>
      </c>
      <c r="L830" t="s">
        <v>575</v>
      </c>
      <c r="M830" t="s">
        <v>255</v>
      </c>
      <c r="N830" t="s">
        <v>256</v>
      </c>
      <c r="O830" t="s">
        <v>257</v>
      </c>
      <c r="P830" t="s">
        <v>258</v>
      </c>
      <c r="Q830">
        <v>2060</v>
      </c>
      <c r="R830" t="s">
        <v>76</v>
      </c>
      <c r="S830" t="s">
        <v>259</v>
      </c>
      <c r="T830" t="s">
        <v>260</v>
      </c>
      <c r="U830" t="s">
        <v>28</v>
      </c>
    </row>
    <row r="831" spans="1:21" x14ac:dyDescent="0.3">
      <c r="A831">
        <v>10356</v>
      </c>
      <c r="B831" s="5">
        <v>29</v>
      </c>
      <c r="C831" s="4">
        <v>125.18</v>
      </c>
      <c r="D831">
        <v>3</v>
      </c>
      <c r="E831" s="9">
        <v>3630.22</v>
      </c>
      <c r="F831" s="1">
        <v>45208</v>
      </c>
      <c r="G831" s="5">
        <f ca="1">DATEDIF(F831, TODAY(), "D")</f>
        <v>181</v>
      </c>
      <c r="H831" t="s">
        <v>19</v>
      </c>
      <c r="I831" t="s">
        <v>509</v>
      </c>
      <c r="J831" s="4">
        <v>127</v>
      </c>
      <c r="K831" s="4">
        <f>Table1[[#This Row],[PRICEEACH]]-Table1[[#This Row],[MSRP]]</f>
        <v>-1.8199999999999932</v>
      </c>
      <c r="L831" t="s">
        <v>549</v>
      </c>
      <c r="M831" t="s">
        <v>36</v>
      </c>
      <c r="N831" t="s">
        <v>37</v>
      </c>
      <c r="O831" t="s">
        <v>38</v>
      </c>
      <c r="P831" t="s">
        <v>39</v>
      </c>
      <c r="Q831">
        <v>75508</v>
      </c>
      <c r="R831" t="s">
        <v>33</v>
      </c>
      <c r="S831" t="s">
        <v>40</v>
      </c>
      <c r="T831" t="s">
        <v>41</v>
      </c>
      <c r="U831" t="s">
        <v>42</v>
      </c>
    </row>
    <row r="832" spans="1:21" x14ac:dyDescent="0.3">
      <c r="A832">
        <v>10350</v>
      </c>
      <c r="B832" s="5">
        <v>29</v>
      </c>
      <c r="C832" s="4">
        <v>75.349999999999994</v>
      </c>
      <c r="D832">
        <v>12</v>
      </c>
      <c r="E832" s="9">
        <v>2185.15</v>
      </c>
      <c r="F832" s="1">
        <v>45201</v>
      </c>
      <c r="G832" s="5">
        <f ca="1">DATEDIF(F832, TODAY(), "D")</f>
        <v>188</v>
      </c>
      <c r="H832" t="s">
        <v>19</v>
      </c>
      <c r="I832" t="s">
        <v>557</v>
      </c>
      <c r="J832" s="4">
        <v>72</v>
      </c>
      <c r="K832" s="4">
        <f>Table1[[#This Row],[PRICEEACH]]-Table1[[#This Row],[MSRP]]</f>
        <v>3.3499999999999943</v>
      </c>
      <c r="L832" t="s">
        <v>625</v>
      </c>
      <c r="M832" t="s">
        <v>148</v>
      </c>
      <c r="N832" t="s">
        <v>149</v>
      </c>
      <c r="O832" t="s">
        <v>150</v>
      </c>
      <c r="P832" t="s">
        <v>151</v>
      </c>
      <c r="Q832">
        <v>28034</v>
      </c>
      <c r="R832" t="s">
        <v>152</v>
      </c>
      <c r="S832" t="s">
        <v>153</v>
      </c>
      <c r="T832" t="s">
        <v>154</v>
      </c>
      <c r="U832" t="s">
        <v>28</v>
      </c>
    </row>
    <row r="833" spans="1:21" x14ac:dyDescent="0.3">
      <c r="A833">
        <v>10107</v>
      </c>
      <c r="B833" s="5">
        <v>29</v>
      </c>
      <c r="C833" s="4">
        <v>123.67</v>
      </c>
      <c r="D833">
        <v>3</v>
      </c>
      <c r="E833" s="9">
        <v>3586.43</v>
      </c>
      <c r="F833" s="1">
        <v>45198</v>
      </c>
      <c r="G833" s="5">
        <f ca="1">DATEDIF(F833, TODAY(), "D")</f>
        <v>191</v>
      </c>
      <c r="H833" t="s">
        <v>19</v>
      </c>
      <c r="I833" t="s">
        <v>465</v>
      </c>
      <c r="J833" s="4">
        <v>136</v>
      </c>
      <c r="K833" s="4">
        <f>Table1[[#This Row],[PRICEEACH]]-Table1[[#This Row],[MSRP]]</f>
        <v>-12.329999999999998</v>
      </c>
      <c r="L833" t="s">
        <v>466</v>
      </c>
      <c r="M833" t="s">
        <v>72</v>
      </c>
      <c r="N833" t="s">
        <v>73</v>
      </c>
      <c r="O833" t="s">
        <v>74</v>
      </c>
      <c r="P833" t="s">
        <v>75</v>
      </c>
      <c r="Q833">
        <v>3004</v>
      </c>
      <c r="R833" t="s">
        <v>76</v>
      </c>
      <c r="S833" t="s">
        <v>77</v>
      </c>
      <c r="T833" t="s">
        <v>78</v>
      </c>
      <c r="U833" t="s">
        <v>42</v>
      </c>
    </row>
    <row r="834" spans="1:21" x14ac:dyDescent="0.3">
      <c r="A834">
        <v>10344</v>
      </c>
      <c r="B834" s="5">
        <v>29</v>
      </c>
      <c r="C834" s="4">
        <v>59.53</v>
      </c>
      <c r="D834">
        <v>7</v>
      </c>
      <c r="E834" s="9">
        <v>1726.37</v>
      </c>
      <c r="F834" s="1">
        <v>45194</v>
      </c>
      <c r="G834" s="5">
        <f ca="1">DATEDIF(F834, TODAY(), "D")</f>
        <v>195</v>
      </c>
      <c r="H834" t="s">
        <v>19</v>
      </c>
      <c r="I834" t="s">
        <v>155</v>
      </c>
      <c r="J834" s="4">
        <v>73</v>
      </c>
      <c r="K834" s="4">
        <f>Table1[[#This Row],[PRICEEACH]]-Table1[[#This Row],[MSRP]]</f>
        <v>-13.469999999999999</v>
      </c>
      <c r="L834" t="s">
        <v>579</v>
      </c>
      <c r="M834" t="s">
        <v>395</v>
      </c>
      <c r="N834" t="s">
        <v>396</v>
      </c>
      <c r="O834" t="s">
        <v>397</v>
      </c>
      <c r="P834" t="s">
        <v>398</v>
      </c>
      <c r="Q834">
        <v>13008</v>
      </c>
      <c r="R834" t="s">
        <v>33</v>
      </c>
      <c r="S834" t="s">
        <v>399</v>
      </c>
      <c r="T834" t="s">
        <v>400</v>
      </c>
      <c r="U834" t="s">
        <v>28</v>
      </c>
    </row>
    <row r="835" spans="1:21" x14ac:dyDescent="0.3">
      <c r="A835">
        <v>10343</v>
      </c>
      <c r="B835" s="5">
        <v>29</v>
      </c>
      <c r="C835" s="4">
        <v>128.04</v>
      </c>
      <c r="D835">
        <v>5</v>
      </c>
      <c r="E835" s="9">
        <v>3713.16</v>
      </c>
      <c r="F835" s="1">
        <v>45193</v>
      </c>
      <c r="G835" s="5">
        <f ca="1">DATEDIF(F835, TODAY(), "D")</f>
        <v>196</v>
      </c>
      <c r="H835" t="s">
        <v>19</v>
      </c>
      <c r="I835" t="s">
        <v>20</v>
      </c>
      <c r="J835" s="4">
        <v>40</v>
      </c>
      <c r="K835" s="4">
        <f>Table1[[#This Row],[PRICEEACH]]-Table1[[#This Row],[MSRP]]</f>
        <v>88.039999999999992</v>
      </c>
      <c r="L835" t="s">
        <v>610</v>
      </c>
      <c r="M835" t="s">
        <v>29</v>
      </c>
      <c r="N835" t="s">
        <v>30</v>
      </c>
      <c r="O835" t="s">
        <v>31</v>
      </c>
      <c r="P835" t="s">
        <v>32</v>
      </c>
      <c r="Q835">
        <v>51100</v>
      </c>
      <c r="R835" t="s">
        <v>33</v>
      </c>
      <c r="S835" t="s">
        <v>34</v>
      </c>
      <c r="T835" t="s">
        <v>35</v>
      </c>
      <c r="U835" t="s">
        <v>42</v>
      </c>
    </row>
    <row r="836" spans="1:21" x14ac:dyDescent="0.3">
      <c r="A836">
        <v>10340</v>
      </c>
      <c r="B836" s="5">
        <v>29</v>
      </c>
      <c r="C836" s="4">
        <v>141.19</v>
      </c>
      <c r="D836">
        <v>6</v>
      </c>
      <c r="E836" s="9">
        <v>4094.51</v>
      </c>
      <c r="F836" s="1">
        <v>45193</v>
      </c>
      <c r="G836" s="5">
        <f ca="1">DATEDIF(F836, TODAY(), "D")</f>
        <v>196</v>
      </c>
      <c r="H836" t="s">
        <v>19</v>
      </c>
      <c r="I836" t="s">
        <v>525</v>
      </c>
      <c r="J836" s="4">
        <v>118</v>
      </c>
      <c r="K836" s="4">
        <f>Table1[[#This Row],[PRICEEACH]]-Table1[[#This Row],[MSRP]]</f>
        <v>23.189999999999998</v>
      </c>
      <c r="L836" t="s">
        <v>627</v>
      </c>
      <c r="M836" t="s">
        <v>320</v>
      </c>
      <c r="N836" t="s">
        <v>321</v>
      </c>
      <c r="O836" t="s">
        <v>322</v>
      </c>
      <c r="P836" t="s">
        <v>323</v>
      </c>
      <c r="Q836">
        <v>8022</v>
      </c>
      <c r="R836" t="s">
        <v>152</v>
      </c>
      <c r="S836" t="s">
        <v>324</v>
      </c>
      <c r="T836" t="s">
        <v>325</v>
      </c>
      <c r="U836" t="s">
        <v>42</v>
      </c>
    </row>
    <row r="837" spans="1:21" x14ac:dyDescent="0.3">
      <c r="A837">
        <v>10339</v>
      </c>
      <c r="B837" s="5">
        <v>29</v>
      </c>
      <c r="C837" s="4">
        <v>99.69</v>
      </c>
      <c r="D837">
        <v>14</v>
      </c>
      <c r="E837" s="9">
        <v>2891.01</v>
      </c>
      <c r="F837" s="1">
        <v>45192</v>
      </c>
      <c r="G837" s="5">
        <f ca="1">DATEDIF(F837, TODAY(), "D")</f>
        <v>197</v>
      </c>
      <c r="H837" t="s">
        <v>19</v>
      </c>
      <c r="I837" t="s">
        <v>509</v>
      </c>
      <c r="J837" s="4">
        <v>65</v>
      </c>
      <c r="K837" s="4">
        <f>Table1[[#This Row],[PRICEEACH]]-Table1[[#This Row],[MSRP]]</f>
        <v>34.69</v>
      </c>
      <c r="L837" t="s">
        <v>598</v>
      </c>
      <c r="M837" t="s">
        <v>217</v>
      </c>
      <c r="N837" t="s">
        <v>218</v>
      </c>
      <c r="O837" t="s">
        <v>219</v>
      </c>
      <c r="P837" t="s">
        <v>220</v>
      </c>
      <c r="Q837" t="s">
        <v>221</v>
      </c>
      <c r="R837" t="s">
        <v>222</v>
      </c>
      <c r="S837" t="s">
        <v>223</v>
      </c>
      <c r="T837" t="s">
        <v>224</v>
      </c>
      <c r="U837" t="s">
        <v>28</v>
      </c>
    </row>
    <row r="838" spans="1:21" x14ac:dyDescent="0.3">
      <c r="A838">
        <v>10337</v>
      </c>
      <c r="B838" s="5">
        <v>29</v>
      </c>
      <c r="C838" s="4">
        <v>155.11000000000001</v>
      </c>
      <c r="D838">
        <v>2</v>
      </c>
      <c r="E838" s="9">
        <v>4498.1899999999996</v>
      </c>
      <c r="F838" s="1">
        <v>45190</v>
      </c>
      <c r="G838" s="5">
        <f ca="1">DATEDIF(F838, TODAY(), "D")</f>
        <v>199</v>
      </c>
      <c r="H838" t="s">
        <v>19</v>
      </c>
      <c r="I838" t="s">
        <v>509</v>
      </c>
      <c r="J838" s="4">
        <v>87</v>
      </c>
      <c r="K838" s="4">
        <f>Table1[[#This Row],[PRICEEACH]]-Table1[[#This Row],[MSRP]]</f>
        <v>68.110000000000014</v>
      </c>
      <c r="L838" t="s">
        <v>574</v>
      </c>
      <c r="M838" t="s">
        <v>176</v>
      </c>
      <c r="N838">
        <v>2125558493</v>
      </c>
      <c r="O838" t="s">
        <v>177</v>
      </c>
      <c r="P838" t="s">
        <v>24</v>
      </c>
      <c r="Q838">
        <v>10022</v>
      </c>
      <c r="R838" t="s">
        <v>25</v>
      </c>
      <c r="S838" t="s">
        <v>101</v>
      </c>
      <c r="T838" t="s">
        <v>178</v>
      </c>
      <c r="U838" t="s">
        <v>42</v>
      </c>
    </row>
    <row r="839" spans="1:21" x14ac:dyDescent="0.3">
      <c r="A839">
        <v>10337</v>
      </c>
      <c r="B839" s="5">
        <v>29</v>
      </c>
      <c r="C839" s="4">
        <v>71.97</v>
      </c>
      <c r="D839">
        <v>4</v>
      </c>
      <c r="E839" s="9">
        <v>2087.13</v>
      </c>
      <c r="F839" s="1">
        <v>45190</v>
      </c>
      <c r="G839" s="5">
        <f ca="1">DATEDIF(F839, TODAY(), "D")</f>
        <v>199</v>
      </c>
      <c r="H839" t="s">
        <v>19</v>
      </c>
      <c r="I839" t="s">
        <v>557</v>
      </c>
      <c r="J839" s="4">
        <v>122</v>
      </c>
      <c r="K839" s="4">
        <f>Table1[[#This Row],[PRICEEACH]]-Table1[[#This Row],[MSRP]]</f>
        <v>-50.03</v>
      </c>
      <c r="L839" t="s">
        <v>586</v>
      </c>
      <c r="M839" t="s">
        <v>176</v>
      </c>
      <c r="N839">
        <v>2125558493</v>
      </c>
      <c r="O839" t="s">
        <v>177</v>
      </c>
      <c r="P839" t="s">
        <v>24</v>
      </c>
      <c r="Q839">
        <v>10022</v>
      </c>
      <c r="R839" t="s">
        <v>25</v>
      </c>
      <c r="S839" t="s">
        <v>101</v>
      </c>
      <c r="T839" t="s">
        <v>178</v>
      </c>
      <c r="U839" t="s">
        <v>28</v>
      </c>
    </row>
    <row r="840" spans="1:21" x14ac:dyDescent="0.3">
      <c r="A840">
        <v>10330</v>
      </c>
      <c r="B840" s="5">
        <v>29</v>
      </c>
      <c r="C840" s="4">
        <v>69.63</v>
      </c>
      <c r="D840">
        <v>2</v>
      </c>
      <c r="E840" s="9">
        <v>2019.27</v>
      </c>
      <c r="F840" s="1">
        <v>45185</v>
      </c>
      <c r="G840" s="5">
        <f ca="1">DATEDIF(F840, TODAY(), "D")</f>
        <v>204</v>
      </c>
      <c r="H840" t="s">
        <v>19</v>
      </c>
      <c r="I840" t="s">
        <v>20</v>
      </c>
      <c r="J840" s="4">
        <v>62</v>
      </c>
      <c r="K840" s="4">
        <f>Table1[[#This Row],[PRICEEACH]]-Table1[[#This Row],[MSRP]]</f>
        <v>7.6299999999999955</v>
      </c>
      <c r="L840" t="s">
        <v>570</v>
      </c>
      <c r="M840" t="s">
        <v>387</v>
      </c>
      <c r="N840" t="s">
        <v>388</v>
      </c>
      <c r="O840" t="s">
        <v>389</v>
      </c>
      <c r="P840" t="s">
        <v>390</v>
      </c>
      <c r="Q840" t="s">
        <v>391</v>
      </c>
      <c r="R840" t="s">
        <v>392</v>
      </c>
      <c r="S840" t="s">
        <v>393</v>
      </c>
      <c r="T840" t="s">
        <v>394</v>
      </c>
      <c r="U840" t="s">
        <v>28</v>
      </c>
    </row>
    <row r="841" spans="1:21" x14ac:dyDescent="0.3">
      <c r="A841">
        <v>10329</v>
      </c>
      <c r="B841" s="5">
        <v>29</v>
      </c>
      <c r="C841" s="4">
        <v>101.89</v>
      </c>
      <c r="D841">
        <v>9</v>
      </c>
      <c r="E841" s="9">
        <v>2954.81</v>
      </c>
      <c r="F841" s="1">
        <v>45184</v>
      </c>
      <c r="G841" s="5">
        <f ca="1">DATEDIF(F841, TODAY(), "D")</f>
        <v>205</v>
      </c>
      <c r="H841" t="s">
        <v>19</v>
      </c>
      <c r="I841" t="s">
        <v>155</v>
      </c>
      <c r="J841" s="4">
        <v>77</v>
      </c>
      <c r="K841" s="4">
        <f>Table1[[#This Row],[PRICEEACH]]-Table1[[#This Row],[MSRP]]</f>
        <v>24.89</v>
      </c>
      <c r="L841" t="s">
        <v>544</v>
      </c>
      <c r="M841" t="s">
        <v>22</v>
      </c>
      <c r="N841">
        <v>2125557818</v>
      </c>
      <c r="O841" t="s">
        <v>23</v>
      </c>
      <c r="P841" t="s">
        <v>24</v>
      </c>
      <c r="Q841">
        <v>10022</v>
      </c>
      <c r="R841" t="s">
        <v>25</v>
      </c>
      <c r="S841" t="s">
        <v>26</v>
      </c>
      <c r="T841" t="s">
        <v>27</v>
      </c>
      <c r="U841" t="s">
        <v>28</v>
      </c>
    </row>
    <row r="842" spans="1:21" x14ac:dyDescent="0.3">
      <c r="A842">
        <v>10319</v>
      </c>
      <c r="B842" s="5">
        <v>29</v>
      </c>
      <c r="C842" s="4">
        <v>38.22</v>
      </c>
      <c r="D842">
        <v>5</v>
      </c>
      <c r="E842" s="9">
        <v>1108.3800000000001</v>
      </c>
      <c r="F842" s="1">
        <v>45172</v>
      </c>
      <c r="G842" s="5">
        <f ca="1">DATEDIF(F842, TODAY(), "D")</f>
        <v>217</v>
      </c>
      <c r="H842" t="s">
        <v>19</v>
      </c>
      <c r="I842" t="s">
        <v>20</v>
      </c>
      <c r="J842" s="4">
        <v>40</v>
      </c>
      <c r="K842" s="4">
        <f>Table1[[#This Row],[PRICEEACH]]-Table1[[#This Row],[MSRP]]</f>
        <v>-1.7800000000000011</v>
      </c>
      <c r="L842" t="s">
        <v>610</v>
      </c>
      <c r="M842" t="s">
        <v>468</v>
      </c>
      <c r="N842">
        <v>2125551957</v>
      </c>
      <c r="O842" t="s">
        <v>469</v>
      </c>
      <c r="P842" t="s">
        <v>24</v>
      </c>
      <c r="Q842">
        <v>10022</v>
      </c>
      <c r="R842" t="s">
        <v>25</v>
      </c>
      <c r="S842" t="s">
        <v>470</v>
      </c>
      <c r="T842" t="s">
        <v>471</v>
      </c>
      <c r="U842" t="s">
        <v>28</v>
      </c>
    </row>
    <row r="843" spans="1:21" x14ac:dyDescent="0.3">
      <c r="A843">
        <v>10348</v>
      </c>
      <c r="B843" s="5">
        <v>29</v>
      </c>
      <c r="C843" s="4">
        <v>245.2</v>
      </c>
      <c r="D843">
        <v>6</v>
      </c>
      <c r="E843" s="9">
        <v>7110.8</v>
      </c>
      <c r="F843" s="1">
        <v>45170</v>
      </c>
      <c r="G843" s="5">
        <f ca="1">DATEDIF(F843, TODAY(), "D")</f>
        <v>219</v>
      </c>
      <c r="H843" t="s">
        <v>19</v>
      </c>
      <c r="I843" t="s">
        <v>509</v>
      </c>
      <c r="J843" s="4">
        <v>50</v>
      </c>
      <c r="K843" s="4">
        <f>Table1[[#This Row],[PRICEEACH]]-Table1[[#This Row],[MSRP]]</f>
        <v>195.2</v>
      </c>
      <c r="L843" t="s">
        <v>576</v>
      </c>
      <c r="M843" t="s">
        <v>165</v>
      </c>
      <c r="N843" t="s">
        <v>166</v>
      </c>
      <c r="O843" t="s">
        <v>167</v>
      </c>
      <c r="P843" t="s">
        <v>151</v>
      </c>
      <c r="Q843">
        <v>28023</v>
      </c>
      <c r="R843" t="s">
        <v>152</v>
      </c>
      <c r="S843" t="s">
        <v>168</v>
      </c>
      <c r="T843" t="s">
        <v>169</v>
      </c>
      <c r="U843" t="s">
        <v>127</v>
      </c>
    </row>
    <row r="844" spans="1:21" x14ac:dyDescent="0.3">
      <c r="A844">
        <v>10313</v>
      </c>
      <c r="B844" s="5">
        <v>29</v>
      </c>
      <c r="C844" s="4">
        <v>117.82</v>
      </c>
      <c r="D844">
        <v>2</v>
      </c>
      <c r="E844" s="9">
        <v>3416.78</v>
      </c>
      <c r="F844" s="1">
        <v>45160</v>
      </c>
      <c r="G844" s="5">
        <f ca="1">DATEDIF(F844, TODAY(), "D")</f>
        <v>229</v>
      </c>
      <c r="H844" t="s">
        <v>19</v>
      </c>
      <c r="I844" t="s">
        <v>465</v>
      </c>
      <c r="J844" s="4">
        <v>122</v>
      </c>
      <c r="K844" s="4">
        <f>Table1[[#This Row],[PRICEEACH]]-Table1[[#This Row],[MSRP]]</f>
        <v>-4.1800000000000068</v>
      </c>
      <c r="L844" t="s">
        <v>548</v>
      </c>
      <c r="M844" t="s">
        <v>196</v>
      </c>
      <c r="N844" t="s">
        <v>197</v>
      </c>
      <c r="O844" t="s">
        <v>198</v>
      </c>
      <c r="P844" t="s">
        <v>199</v>
      </c>
      <c r="Q844" t="s">
        <v>200</v>
      </c>
      <c r="R844" t="s">
        <v>201</v>
      </c>
      <c r="S844" t="s">
        <v>202</v>
      </c>
      <c r="T844" t="s">
        <v>203</v>
      </c>
      <c r="U844" t="s">
        <v>42</v>
      </c>
    </row>
    <row r="845" spans="1:21" x14ac:dyDescent="0.3">
      <c r="A845">
        <v>10314</v>
      </c>
      <c r="B845" s="5">
        <v>29</v>
      </c>
      <c r="C845" s="4">
        <v>145.06</v>
      </c>
      <c r="D845">
        <v>8</v>
      </c>
      <c r="E845" s="9">
        <v>4206.74</v>
      </c>
      <c r="F845" s="1">
        <v>45160</v>
      </c>
      <c r="G845" s="5">
        <f ca="1">DATEDIF(F845, TODAY(), "D")</f>
        <v>229</v>
      </c>
      <c r="H845" t="s">
        <v>19</v>
      </c>
      <c r="I845" t="s">
        <v>155</v>
      </c>
      <c r="J845" s="4">
        <v>143</v>
      </c>
      <c r="K845" s="4">
        <f>Table1[[#This Row],[PRICEEACH]]-Table1[[#This Row],[MSRP]]</f>
        <v>2.0600000000000023</v>
      </c>
      <c r="L845" t="s">
        <v>572</v>
      </c>
      <c r="M845" t="s">
        <v>459</v>
      </c>
      <c r="N845" t="s">
        <v>460</v>
      </c>
      <c r="O845" t="s">
        <v>461</v>
      </c>
      <c r="P845" t="s">
        <v>462</v>
      </c>
      <c r="Q845">
        <v>8200</v>
      </c>
      <c r="R845" t="s">
        <v>294</v>
      </c>
      <c r="S845" t="s">
        <v>463</v>
      </c>
      <c r="T845" t="s">
        <v>464</v>
      </c>
      <c r="U845" t="s">
        <v>42</v>
      </c>
    </row>
    <row r="846" spans="1:21" x14ac:dyDescent="0.3">
      <c r="A846">
        <v>10311</v>
      </c>
      <c r="B846" s="5">
        <v>29</v>
      </c>
      <c r="C846" s="4">
        <v>100.8</v>
      </c>
      <c r="D846">
        <v>9</v>
      </c>
      <c r="E846" s="9">
        <v>2923.2</v>
      </c>
      <c r="F846" s="1">
        <v>45154</v>
      </c>
      <c r="G846" s="5">
        <f ca="1">DATEDIF(F846, TODAY(), "D")</f>
        <v>235</v>
      </c>
      <c r="H846" t="s">
        <v>19</v>
      </c>
      <c r="I846" t="s">
        <v>155</v>
      </c>
      <c r="J846" s="4">
        <v>124</v>
      </c>
      <c r="K846" s="4">
        <f>Table1[[#This Row],[PRICEEACH]]-Table1[[#This Row],[MSRP]]</f>
        <v>-23.200000000000003</v>
      </c>
      <c r="L846" t="s">
        <v>524</v>
      </c>
      <c r="M846" t="s">
        <v>148</v>
      </c>
      <c r="N846" t="s">
        <v>149</v>
      </c>
      <c r="O846" t="s">
        <v>150</v>
      </c>
      <c r="P846" t="s">
        <v>151</v>
      </c>
      <c r="Q846">
        <v>28034</v>
      </c>
      <c r="R846" t="s">
        <v>152</v>
      </c>
      <c r="S846" t="s">
        <v>153</v>
      </c>
      <c r="T846" t="s">
        <v>154</v>
      </c>
      <c r="U846" t="s">
        <v>28</v>
      </c>
    </row>
    <row r="847" spans="1:21" x14ac:dyDescent="0.3">
      <c r="A847">
        <v>10306</v>
      </c>
      <c r="B847" s="5">
        <v>29</v>
      </c>
      <c r="C847" s="4">
        <v>110.6</v>
      </c>
      <c r="D847">
        <v>7</v>
      </c>
      <c r="E847" s="9">
        <v>3207.4</v>
      </c>
      <c r="F847" s="1">
        <v>45152</v>
      </c>
      <c r="G847" s="5">
        <f ca="1">DATEDIF(F847, TODAY(), "D")</f>
        <v>237</v>
      </c>
      <c r="H847" t="s">
        <v>19</v>
      </c>
      <c r="I847" t="s">
        <v>557</v>
      </c>
      <c r="J847" s="4">
        <v>122</v>
      </c>
      <c r="K847" s="4">
        <f>Table1[[#This Row],[PRICEEACH]]-Table1[[#This Row],[MSRP]]</f>
        <v>-11.400000000000006</v>
      </c>
      <c r="L847" t="s">
        <v>586</v>
      </c>
      <c r="M847" t="s">
        <v>452</v>
      </c>
      <c r="N847" t="s">
        <v>453</v>
      </c>
      <c r="O847" t="s">
        <v>454</v>
      </c>
      <c r="P847" t="s">
        <v>455</v>
      </c>
      <c r="Q847" t="s">
        <v>456</v>
      </c>
      <c r="R847" t="s">
        <v>144</v>
      </c>
      <c r="S847" t="s">
        <v>457</v>
      </c>
      <c r="T847" t="s">
        <v>458</v>
      </c>
      <c r="U847" t="s">
        <v>42</v>
      </c>
    </row>
    <row r="848" spans="1:21" x14ac:dyDescent="0.3">
      <c r="A848">
        <v>10107</v>
      </c>
      <c r="B848" s="5">
        <v>29</v>
      </c>
      <c r="C848" s="4">
        <v>230.46</v>
      </c>
      <c r="D848">
        <v>11</v>
      </c>
      <c r="E848" s="9">
        <v>6683.34</v>
      </c>
      <c r="F848" s="1">
        <v>45137</v>
      </c>
      <c r="G848" s="5">
        <f ca="1">DATEDIF(F848, TODAY(), "D")</f>
        <v>252</v>
      </c>
      <c r="H848" t="s">
        <v>19</v>
      </c>
      <c r="I848" t="s">
        <v>20</v>
      </c>
      <c r="J848" s="4">
        <v>193</v>
      </c>
      <c r="K848" s="4">
        <f>Table1[[#This Row],[PRICEEACH]]-Table1[[#This Row],[MSRP]]</f>
        <v>37.460000000000008</v>
      </c>
      <c r="L848" t="s">
        <v>288</v>
      </c>
      <c r="M848" t="s">
        <v>103</v>
      </c>
      <c r="N848" t="s">
        <v>104</v>
      </c>
      <c r="O848" t="s">
        <v>105</v>
      </c>
      <c r="P848" t="s">
        <v>106</v>
      </c>
      <c r="Q848">
        <v>21240</v>
      </c>
      <c r="R848" t="s">
        <v>107</v>
      </c>
      <c r="S848" t="s">
        <v>108</v>
      </c>
      <c r="T848" t="s">
        <v>109</v>
      </c>
      <c r="U848" t="s">
        <v>42</v>
      </c>
    </row>
    <row r="849" spans="1:21" x14ac:dyDescent="0.3">
      <c r="A849">
        <v>10293</v>
      </c>
      <c r="B849" s="5">
        <v>29</v>
      </c>
      <c r="C849" s="4">
        <v>71.89</v>
      </c>
      <c r="D849">
        <v>5</v>
      </c>
      <c r="E849" s="9">
        <v>2084.81</v>
      </c>
      <c r="F849" s="1">
        <v>45116</v>
      </c>
      <c r="G849" s="5">
        <f ca="1">DATEDIF(F849, TODAY(), "D")</f>
        <v>273</v>
      </c>
      <c r="H849" t="s">
        <v>19</v>
      </c>
      <c r="I849" t="s">
        <v>557</v>
      </c>
      <c r="J849" s="4">
        <v>86</v>
      </c>
      <c r="K849" s="4">
        <f>Table1[[#This Row],[PRICEEACH]]-Table1[[#This Row],[MSRP]]</f>
        <v>-14.11</v>
      </c>
      <c r="L849" t="s">
        <v>622</v>
      </c>
      <c r="M849" t="s">
        <v>225</v>
      </c>
      <c r="N849" t="s">
        <v>226</v>
      </c>
      <c r="O849" t="s">
        <v>227</v>
      </c>
      <c r="P849" t="s">
        <v>228</v>
      </c>
      <c r="Q849">
        <v>10100</v>
      </c>
      <c r="R849" t="s">
        <v>229</v>
      </c>
      <c r="S849" t="s">
        <v>230</v>
      </c>
      <c r="T849" t="s">
        <v>231</v>
      </c>
      <c r="U849" t="s">
        <v>28</v>
      </c>
    </row>
    <row r="850" spans="1:21" x14ac:dyDescent="0.3">
      <c r="A850">
        <v>10291</v>
      </c>
      <c r="B850" s="5">
        <v>29</v>
      </c>
      <c r="C850" s="4">
        <v>51.82</v>
      </c>
      <c r="D850">
        <v>9</v>
      </c>
      <c r="E850" s="9">
        <v>1502.78</v>
      </c>
      <c r="F850" s="1">
        <v>45115</v>
      </c>
      <c r="G850" s="5">
        <f ca="1">DATEDIF(F850, TODAY(), "D")</f>
        <v>274</v>
      </c>
      <c r="H850" t="s">
        <v>19</v>
      </c>
      <c r="I850" t="s">
        <v>509</v>
      </c>
      <c r="J850" s="4">
        <v>50</v>
      </c>
      <c r="K850" s="4">
        <f>Table1[[#This Row],[PRICEEACH]]-Table1[[#This Row],[MSRP]]</f>
        <v>1.8200000000000003</v>
      </c>
      <c r="L850" t="s">
        <v>576</v>
      </c>
      <c r="M850" t="s">
        <v>232</v>
      </c>
      <c r="N850" t="s">
        <v>233</v>
      </c>
      <c r="O850" t="s">
        <v>234</v>
      </c>
      <c r="P850" t="s">
        <v>235</v>
      </c>
      <c r="Q850" t="s">
        <v>236</v>
      </c>
      <c r="R850" t="s">
        <v>162</v>
      </c>
      <c r="S850" t="s">
        <v>237</v>
      </c>
      <c r="T850" t="s">
        <v>178</v>
      </c>
      <c r="U850" t="s">
        <v>28</v>
      </c>
    </row>
    <row r="851" spans="1:21" x14ac:dyDescent="0.3">
      <c r="A851">
        <v>10288</v>
      </c>
      <c r="B851" s="5">
        <v>29</v>
      </c>
      <c r="C851" s="4">
        <v>38.17</v>
      </c>
      <c r="D851">
        <v>1</v>
      </c>
      <c r="E851" s="9">
        <v>1106.93</v>
      </c>
      <c r="F851" s="1">
        <v>45108</v>
      </c>
      <c r="G851" s="5">
        <f ca="1">DATEDIF(F851, TODAY(), "D")</f>
        <v>281</v>
      </c>
      <c r="H851" t="s">
        <v>19</v>
      </c>
      <c r="I851" t="s">
        <v>509</v>
      </c>
      <c r="J851" s="4">
        <v>33</v>
      </c>
      <c r="K851" s="4">
        <f>Table1[[#This Row],[PRICEEACH]]-Table1[[#This Row],[MSRP]]</f>
        <v>5.1700000000000017</v>
      </c>
      <c r="L851" t="s">
        <v>584</v>
      </c>
      <c r="M851" t="s">
        <v>381</v>
      </c>
      <c r="N851" t="s">
        <v>382</v>
      </c>
      <c r="O851" t="s">
        <v>383</v>
      </c>
      <c r="P851" t="s">
        <v>173</v>
      </c>
      <c r="Q851">
        <v>69045</v>
      </c>
      <c r="R851" t="s">
        <v>173</v>
      </c>
      <c r="S851" t="s">
        <v>384</v>
      </c>
      <c r="T851" t="s">
        <v>385</v>
      </c>
      <c r="U851" t="s">
        <v>28</v>
      </c>
    </row>
    <row r="852" spans="1:21" x14ac:dyDescent="0.3">
      <c r="A852">
        <v>10282</v>
      </c>
      <c r="B852" s="5">
        <v>29</v>
      </c>
      <c r="C852" s="4">
        <v>46.82</v>
      </c>
      <c r="D852">
        <v>11</v>
      </c>
      <c r="E852" s="9">
        <v>1357.78</v>
      </c>
      <c r="F852" s="1">
        <v>45097</v>
      </c>
      <c r="G852" s="5">
        <f ca="1">DATEDIF(F852, TODAY(), "D")</f>
        <v>292</v>
      </c>
      <c r="H852" t="s">
        <v>19</v>
      </c>
      <c r="I852" t="s">
        <v>155</v>
      </c>
      <c r="J852" s="4">
        <v>57</v>
      </c>
      <c r="K852" s="4">
        <f>Table1[[#This Row],[PRICEEACH]]-Table1[[#This Row],[MSRP]]</f>
        <v>-10.18</v>
      </c>
      <c r="L852" t="s">
        <v>580</v>
      </c>
      <c r="M852" t="s">
        <v>243</v>
      </c>
      <c r="N852">
        <v>4155551450</v>
      </c>
      <c r="O852" t="s">
        <v>244</v>
      </c>
      <c r="P852" t="s">
        <v>245</v>
      </c>
      <c r="Q852">
        <v>97562</v>
      </c>
      <c r="R852" t="s">
        <v>25</v>
      </c>
      <c r="S852" t="s">
        <v>246</v>
      </c>
      <c r="T852" t="s">
        <v>247</v>
      </c>
      <c r="U852" t="s">
        <v>28</v>
      </c>
    </row>
    <row r="853" spans="1:21" x14ac:dyDescent="0.3">
      <c r="A853">
        <v>10281</v>
      </c>
      <c r="B853" s="5">
        <v>29</v>
      </c>
      <c r="C853" s="4">
        <v>57.73</v>
      </c>
      <c r="D853">
        <v>7</v>
      </c>
      <c r="E853" s="9">
        <v>1674.17</v>
      </c>
      <c r="F853" s="1">
        <v>45096</v>
      </c>
      <c r="G853" s="5">
        <f ca="1">DATEDIF(F853, TODAY(), "D")</f>
        <v>293</v>
      </c>
      <c r="H853" t="s">
        <v>19</v>
      </c>
      <c r="I853" t="s">
        <v>465</v>
      </c>
      <c r="J853" s="4">
        <v>60</v>
      </c>
      <c r="K853" s="4">
        <f>Table1[[#This Row],[PRICEEACH]]-Table1[[#This Row],[MSRP]]</f>
        <v>-2.2700000000000031</v>
      </c>
      <c r="L853" t="s">
        <v>550</v>
      </c>
      <c r="M853" t="s">
        <v>116</v>
      </c>
      <c r="N853">
        <v>2155551555</v>
      </c>
      <c r="O853" t="s">
        <v>117</v>
      </c>
      <c r="P853" t="s">
        <v>118</v>
      </c>
      <c r="Q853">
        <v>70267</v>
      </c>
      <c r="R853" t="s">
        <v>25</v>
      </c>
      <c r="S853" t="s">
        <v>26</v>
      </c>
      <c r="T853" t="s">
        <v>119</v>
      </c>
      <c r="U853" t="s">
        <v>28</v>
      </c>
    </row>
    <row r="854" spans="1:21" x14ac:dyDescent="0.3">
      <c r="A854">
        <v>10281</v>
      </c>
      <c r="B854" s="5">
        <v>29</v>
      </c>
      <c r="C854" s="4">
        <v>82.83</v>
      </c>
      <c r="D854">
        <v>8</v>
      </c>
      <c r="E854" s="9">
        <v>2402.0700000000002</v>
      </c>
      <c r="F854" s="1">
        <v>45096</v>
      </c>
      <c r="G854" s="5">
        <f ca="1">DATEDIF(F854, TODAY(), "D")</f>
        <v>293</v>
      </c>
      <c r="H854" t="s">
        <v>19</v>
      </c>
      <c r="I854" t="s">
        <v>465</v>
      </c>
      <c r="J854" s="4">
        <v>96</v>
      </c>
      <c r="K854" s="4">
        <f>Table1[[#This Row],[PRICEEACH]]-Table1[[#This Row],[MSRP]]</f>
        <v>-13.170000000000002</v>
      </c>
      <c r="L854" t="s">
        <v>608</v>
      </c>
      <c r="M854" t="s">
        <v>116</v>
      </c>
      <c r="N854">
        <v>2155551555</v>
      </c>
      <c r="O854" t="s">
        <v>117</v>
      </c>
      <c r="P854" t="s">
        <v>118</v>
      </c>
      <c r="Q854">
        <v>70267</v>
      </c>
      <c r="R854" t="s">
        <v>25</v>
      </c>
      <c r="S854" t="s">
        <v>26</v>
      </c>
      <c r="T854" t="s">
        <v>119</v>
      </c>
      <c r="U854" t="s">
        <v>28</v>
      </c>
    </row>
    <row r="855" spans="1:21" x14ac:dyDescent="0.3">
      <c r="A855">
        <v>10280</v>
      </c>
      <c r="B855" s="5">
        <v>29</v>
      </c>
      <c r="C855" s="4">
        <v>103.67</v>
      </c>
      <c r="D855">
        <v>4</v>
      </c>
      <c r="E855" s="9">
        <v>3006.43</v>
      </c>
      <c r="F855" s="1">
        <v>45094</v>
      </c>
      <c r="G855" s="5">
        <f ca="1">DATEDIF(F855, TODAY(), "D")</f>
        <v>295</v>
      </c>
      <c r="H855" t="s">
        <v>19</v>
      </c>
      <c r="I855" t="s">
        <v>509</v>
      </c>
      <c r="J855" s="4">
        <v>104</v>
      </c>
      <c r="K855" s="4">
        <f>Table1[[#This Row],[PRICEEACH]]-Table1[[#This Row],[MSRP]]</f>
        <v>-0.32999999999999829</v>
      </c>
      <c r="L855" t="s">
        <v>561</v>
      </c>
      <c r="M855" t="s">
        <v>225</v>
      </c>
      <c r="N855" t="s">
        <v>226</v>
      </c>
      <c r="O855" t="s">
        <v>227</v>
      </c>
      <c r="P855" t="s">
        <v>228</v>
      </c>
      <c r="Q855">
        <v>10100</v>
      </c>
      <c r="R855" t="s">
        <v>229</v>
      </c>
      <c r="S855" t="s">
        <v>230</v>
      </c>
      <c r="T855" t="s">
        <v>231</v>
      </c>
      <c r="U855" t="s">
        <v>42</v>
      </c>
    </row>
    <row r="856" spans="1:21" x14ac:dyDescent="0.3">
      <c r="A856">
        <v>10278</v>
      </c>
      <c r="B856" s="5">
        <v>29</v>
      </c>
      <c r="C856" s="4">
        <v>90.86</v>
      </c>
      <c r="D856">
        <v>10</v>
      </c>
      <c r="E856" s="9">
        <v>2634.94</v>
      </c>
      <c r="F856" s="1">
        <v>45083</v>
      </c>
      <c r="G856" s="5">
        <f ca="1">DATEDIF(F856, TODAY(), "D")</f>
        <v>306</v>
      </c>
      <c r="H856" t="s">
        <v>19</v>
      </c>
      <c r="I856" t="s">
        <v>155</v>
      </c>
      <c r="J856" s="4">
        <v>77</v>
      </c>
      <c r="K856" s="4">
        <f>Table1[[#This Row],[PRICEEACH]]-Table1[[#This Row],[MSRP]]</f>
        <v>13.86</v>
      </c>
      <c r="L856" t="s">
        <v>544</v>
      </c>
      <c r="M856" t="s">
        <v>499</v>
      </c>
      <c r="N856">
        <v>7025551838</v>
      </c>
      <c r="O856" t="s">
        <v>500</v>
      </c>
      <c r="P856" t="s">
        <v>501</v>
      </c>
      <c r="Q856">
        <v>83030</v>
      </c>
      <c r="R856" t="s">
        <v>25</v>
      </c>
      <c r="S856" t="s">
        <v>91</v>
      </c>
      <c r="T856" t="s">
        <v>363</v>
      </c>
      <c r="U856" t="s">
        <v>28</v>
      </c>
    </row>
    <row r="857" spans="1:21" x14ac:dyDescent="0.3">
      <c r="A857">
        <v>10278</v>
      </c>
      <c r="B857" s="5">
        <v>29</v>
      </c>
      <c r="C857" s="4">
        <v>129.44999999999999</v>
      </c>
      <c r="D857">
        <v>5</v>
      </c>
      <c r="E857" s="9">
        <v>3754.05</v>
      </c>
      <c r="F857" s="1">
        <v>45083</v>
      </c>
      <c r="G857" s="5">
        <f ca="1">DATEDIF(F857, TODAY(), "D")</f>
        <v>306</v>
      </c>
      <c r="H857" t="s">
        <v>19</v>
      </c>
      <c r="I857" t="s">
        <v>155</v>
      </c>
      <c r="J857" s="4">
        <v>142</v>
      </c>
      <c r="K857" s="4">
        <f>Table1[[#This Row],[PRICEEACH]]-Table1[[#This Row],[MSRP]]</f>
        <v>-12.550000000000011</v>
      </c>
      <c r="L857" t="s">
        <v>545</v>
      </c>
      <c r="M857" t="s">
        <v>499</v>
      </c>
      <c r="N857">
        <v>7025551838</v>
      </c>
      <c r="O857" t="s">
        <v>500</v>
      </c>
      <c r="P857" t="s">
        <v>501</v>
      </c>
      <c r="Q857">
        <v>83030</v>
      </c>
      <c r="R857" t="s">
        <v>25</v>
      </c>
      <c r="S857" t="s">
        <v>91</v>
      </c>
      <c r="T857" t="s">
        <v>363</v>
      </c>
      <c r="U857" t="s">
        <v>42</v>
      </c>
    </row>
    <row r="858" spans="1:21" x14ac:dyDescent="0.3">
      <c r="A858">
        <v>10266</v>
      </c>
      <c r="B858" s="5">
        <v>29</v>
      </c>
      <c r="C858" s="4">
        <v>165.95</v>
      </c>
      <c r="D858">
        <v>7</v>
      </c>
      <c r="E858" s="9">
        <v>4812.55</v>
      </c>
      <c r="F858" s="1">
        <v>45052</v>
      </c>
      <c r="G858" s="5">
        <f ca="1">DATEDIF(F858, TODAY(), "D")</f>
        <v>337</v>
      </c>
      <c r="H858" t="s">
        <v>19</v>
      </c>
      <c r="I858" t="s">
        <v>155</v>
      </c>
      <c r="J858" s="4">
        <v>169</v>
      </c>
      <c r="K858" s="4">
        <f>Table1[[#This Row],[PRICEEACH]]-Table1[[#This Row],[MSRP]]</f>
        <v>-3.0500000000000114</v>
      </c>
      <c r="L858" t="s">
        <v>563</v>
      </c>
      <c r="M858" t="s">
        <v>414</v>
      </c>
      <c r="N858" t="s">
        <v>415</v>
      </c>
      <c r="O858" t="s">
        <v>416</v>
      </c>
      <c r="P858" t="s">
        <v>417</v>
      </c>
      <c r="Q858">
        <v>42100</v>
      </c>
      <c r="R858" t="s">
        <v>229</v>
      </c>
      <c r="S858" t="s">
        <v>418</v>
      </c>
      <c r="T858" t="s">
        <v>419</v>
      </c>
      <c r="U858" t="s">
        <v>42</v>
      </c>
    </row>
    <row r="859" spans="1:21" x14ac:dyDescent="0.3">
      <c r="A859">
        <v>10261</v>
      </c>
      <c r="B859" s="5">
        <v>29</v>
      </c>
      <c r="C859" s="4">
        <v>50.78</v>
      </c>
      <c r="D859">
        <v>7</v>
      </c>
      <c r="E859" s="9">
        <v>1472.62</v>
      </c>
      <c r="F859" s="1">
        <v>45033</v>
      </c>
      <c r="G859" s="5">
        <f ca="1">DATEDIF(F859, TODAY(), "D")</f>
        <v>356</v>
      </c>
      <c r="H859" t="s">
        <v>19</v>
      </c>
      <c r="I859" t="s">
        <v>557</v>
      </c>
      <c r="J859" s="4">
        <v>54</v>
      </c>
      <c r="K859" s="4">
        <f>Table1[[#This Row],[PRICEEACH]]-Table1[[#This Row],[MSRP]]</f>
        <v>-3.2199999999999989</v>
      </c>
      <c r="L859" t="s">
        <v>633</v>
      </c>
      <c r="M859" t="s">
        <v>261</v>
      </c>
      <c r="N859" t="s">
        <v>262</v>
      </c>
      <c r="O859" t="s">
        <v>263</v>
      </c>
      <c r="P859" t="s">
        <v>264</v>
      </c>
      <c r="Q859" t="s">
        <v>265</v>
      </c>
      <c r="R859" t="s">
        <v>201</v>
      </c>
      <c r="S859" t="s">
        <v>266</v>
      </c>
      <c r="T859" t="s">
        <v>267</v>
      </c>
      <c r="U859" t="s">
        <v>28</v>
      </c>
    </row>
    <row r="860" spans="1:21" x14ac:dyDescent="0.3">
      <c r="A860">
        <v>10259</v>
      </c>
      <c r="B860" s="5">
        <v>29</v>
      </c>
      <c r="C860" s="4">
        <v>105.33</v>
      </c>
      <c r="D860">
        <v>2</v>
      </c>
      <c r="E860" s="9">
        <v>3054.57</v>
      </c>
      <c r="F860" s="1">
        <v>45031</v>
      </c>
      <c r="G860" s="5">
        <f ca="1">DATEDIF(F860, TODAY(), "D")</f>
        <v>358</v>
      </c>
      <c r="H860" t="s">
        <v>19</v>
      </c>
      <c r="I860" t="s">
        <v>465</v>
      </c>
      <c r="J860" s="4">
        <v>115</v>
      </c>
      <c r="K860" s="4">
        <f>Table1[[#This Row],[PRICEEACH]]-Table1[[#This Row],[MSRP]]</f>
        <v>-9.6700000000000017</v>
      </c>
      <c r="L860" t="s">
        <v>617</v>
      </c>
      <c r="M860" t="s">
        <v>381</v>
      </c>
      <c r="N860" t="s">
        <v>382</v>
      </c>
      <c r="O860" t="s">
        <v>383</v>
      </c>
      <c r="P860" t="s">
        <v>173</v>
      </c>
      <c r="Q860">
        <v>69045</v>
      </c>
      <c r="R860" t="s">
        <v>173</v>
      </c>
      <c r="S860" t="s">
        <v>384</v>
      </c>
      <c r="T860" t="s">
        <v>385</v>
      </c>
      <c r="U860" t="s">
        <v>42</v>
      </c>
    </row>
    <row r="861" spans="1:21" x14ac:dyDescent="0.3">
      <c r="A861">
        <v>10256</v>
      </c>
      <c r="B861" s="5">
        <v>29</v>
      </c>
      <c r="C861" s="4">
        <v>51.75</v>
      </c>
      <c r="D861">
        <v>1</v>
      </c>
      <c r="E861" s="9">
        <v>1500.75</v>
      </c>
      <c r="F861" s="1">
        <v>45024</v>
      </c>
      <c r="G861" s="5">
        <f ca="1">DATEDIF(F861, TODAY(), "D")</f>
        <v>365</v>
      </c>
      <c r="H861" t="s">
        <v>19</v>
      </c>
      <c r="I861" t="s">
        <v>509</v>
      </c>
      <c r="J861" s="4">
        <v>53</v>
      </c>
      <c r="K861" s="4">
        <f>Table1[[#This Row],[PRICEEACH]]-Table1[[#This Row],[MSRP]]</f>
        <v>-1.25</v>
      </c>
      <c r="L861" t="s">
        <v>523</v>
      </c>
      <c r="M861" t="s">
        <v>290</v>
      </c>
      <c r="N861" t="s">
        <v>291</v>
      </c>
      <c r="O861" t="s">
        <v>292</v>
      </c>
      <c r="P861" t="s">
        <v>293</v>
      </c>
      <c r="Q861">
        <v>1734</v>
      </c>
      <c r="R861" t="s">
        <v>294</v>
      </c>
      <c r="S861" t="s">
        <v>295</v>
      </c>
      <c r="T861" t="s">
        <v>296</v>
      </c>
      <c r="U861" t="s">
        <v>28</v>
      </c>
    </row>
    <row r="862" spans="1:21" x14ac:dyDescent="0.3">
      <c r="A862">
        <v>10251</v>
      </c>
      <c r="B862" s="5">
        <v>29</v>
      </c>
      <c r="C862" s="4">
        <v>61.18</v>
      </c>
      <c r="D862">
        <v>6</v>
      </c>
      <c r="E862" s="9">
        <v>1774.22</v>
      </c>
      <c r="F862" s="1">
        <v>45003</v>
      </c>
      <c r="G862" s="5">
        <f ca="1">DATEDIF(F862, TODAY(), "D")</f>
        <v>386</v>
      </c>
      <c r="H862" t="s">
        <v>19</v>
      </c>
      <c r="I862" t="s">
        <v>20</v>
      </c>
      <c r="J862" s="4">
        <v>60</v>
      </c>
      <c r="K862" s="4">
        <f>Table1[[#This Row],[PRICEEACH]]-Table1[[#This Row],[MSRP]]</f>
        <v>1.1799999999999997</v>
      </c>
      <c r="L862" t="s">
        <v>552</v>
      </c>
      <c r="M862" t="s">
        <v>83</v>
      </c>
      <c r="N862">
        <v>2015559350</v>
      </c>
      <c r="O862" t="s">
        <v>84</v>
      </c>
      <c r="P862" t="s">
        <v>85</v>
      </c>
      <c r="Q862">
        <v>94019</v>
      </c>
      <c r="R862" t="s">
        <v>25</v>
      </c>
      <c r="S862" t="s">
        <v>86</v>
      </c>
      <c r="T862" t="s">
        <v>87</v>
      </c>
      <c r="U862" t="s">
        <v>28</v>
      </c>
    </row>
    <row r="863" spans="1:21" x14ac:dyDescent="0.3">
      <c r="A863">
        <v>10246</v>
      </c>
      <c r="B863" s="5">
        <v>29</v>
      </c>
      <c r="C863" s="4">
        <v>121.4</v>
      </c>
      <c r="D863">
        <v>10</v>
      </c>
      <c r="E863" s="9">
        <v>3520.6</v>
      </c>
      <c r="F863" s="1">
        <v>44990</v>
      </c>
      <c r="G863" s="5">
        <f ca="1">DATEDIF(F863, TODAY(), "D")</f>
        <v>399</v>
      </c>
      <c r="H863" t="s">
        <v>19</v>
      </c>
      <c r="I863" t="s">
        <v>465</v>
      </c>
      <c r="J863" s="4">
        <v>127</v>
      </c>
      <c r="K863" s="4">
        <f>Table1[[#This Row],[PRICEEACH]]-Table1[[#This Row],[MSRP]]</f>
        <v>-5.5999999999999943</v>
      </c>
      <c r="L863" t="s">
        <v>588</v>
      </c>
      <c r="M863" t="s">
        <v>148</v>
      </c>
      <c r="N863" t="s">
        <v>149</v>
      </c>
      <c r="O863" t="s">
        <v>150</v>
      </c>
      <c r="P863" t="s">
        <v>151</v>
      </c>
      <c r="Q863">
        <v>28034</v>
      </c>
      <c r="R863" t="s">
        <v>152</v>
      </c>
      <c r="S863" t="s">
        <v>153</v>
      </c>
      <c r="T863" t="s">
        <v>154</v>
      </c>
      <c r="U863" t="s">
        <v>42</v>
      </c>
    </row>
    <row r="864" spans="1:21" x14ac:dyDescent="0.3">
      <c r="A864">
        <v>10107</v>
      </c>
      <c r="B864" s="5">
        <v>29</v>
      </c>
      <c r="C864" s="4">
        <v>119</v>
      </c>
      <c r="D864">
        <v>8</v>
      </c>
      <c r="E864" s="9">
        <v>3451</v>
      </c>
      <c r="F864" s="1">
        <v>44989</v>
      </c>
      <c r="G864" s="5">
        <f ca="1">DATEDIF(F864, TODAY(), "D")</f>
        <v>400</v>
      </c>
      <c r="H864" t="s">
        <v>19</v>
      </c>
      <c r="I864" t="s">
        <v>465</v>
      </c>
      <c r="J864" s="4">
        <v>116</v>
      </c>
      <c r="K864" s="4">
        <f>Table1[[#This Row],[PRICEEACH]]-Table1[[#This Row],[MSRP]]</f>
        <v>3</v>
      </c>
      <c r="L864" t="s">
        <v>497</v>
      </c>
      <c r="M864" t="s">
        <v>212</v>
      </c>
      <c r="N864">
        <v>2035559545</v>
      </c>
      <c r="O864" t="s">
        <v>213</v>
      </c>
      <c r="P864" t="s">
        <v>214</v>
      </c>
      <c r="Q864">
        <v>97823</v>
      </c>
      <c r="R864" t="s">
        <v>25</v>
      </c>
      <c r="S864" t="s">
        <v>215</v>
      </c>
      <c r="T864" t="s">
        <v>216</v>
      </c>
      <c r="U864" t="s">
        <v>42</v>
      </c>
    </row>
    <row r="865" spans="1:21" x14ac:dyDescent="0.3">
      <c r="A865">
        <v>10244</v>
      </c>
      <c r="B865" s="5">
        <v>29</v>
      </c>
      <c r="C865" s="4">
        <v>115.19</v>
      </c>
      <c r="D865">
        <v>2</v>
      </c>
      <c r="E865" s="9">
        <v>3340.51</v>
      </c>
      <c r="F865" s="1">
        <v>44986</v>
      </c>
      <c r="G865" s="5">
        <f ca="1">DATEDIF(F865, TODAY(), "D")</f>
        <v>403</v>
      </c>
      <c r="H865" t="s">
        <v>19</v>
      </c>
      <c r="I865" t="s">
        <v>509</v>
      </c>
      <c r="J865" s="4">
        <v>104</v>
      </c>
      <c r="K865" s="4">
        <f>Table1[[#This Row],[PRICEEACH]]-Table1[[#This Row],[MSRP]]</f>
        <v>11.189999999999998</v>
      </c>
      <c r="L865" t="s">
        <v>561</v>
      </c>
      <c r="M865" t="s">
        <v>148</v>
      </c>
      <c r="N865" t="s">
        <v>149</v>
      </c>
      <c r="O865" t="s">
        <v>150</v>
      </c>
      <c r="P865" t="s">
        <v>151</v>
      </c>
      <c r="Q865">
        <v>28034</v>
      </c>
      <c r="R865" t="s">
        <v>152</v>
      </c>
      <c r="S865" t="s">
        <v>153</v>
      </c>
      <c r="T865" t="s">
        <v>154</v>
      </c>
      <c r="U865" t="s">
        <v>42</v>
      </c>
    </row>
    <row r="866" spans="1:21" x14ac:dyDescent="0.3">
      <c r="A866">
        <v>10239</v>
      </c>
      <c r="B866" s="5">
        <v>29</v>
      </c>
      <c r="C866" s="4">
        <v>154.47</v>
      </c>
      <c r="D866">
        <v>3</v>
      </c>
      <c r="E866" s="9">
        <v>4479.63</v>
      </c>
      <c r="F866" s="1">
        <v>44969</v>
      </c>
      <c r="G866" s="5">
        <f ca="1">DATEDIF(F866, TODAY(), "D")</f>
        <v>420</v>
      </c>
      <c r="H866" t="s">
        <v>19</v>
      </c>
      <c r="I866" t="s">
        <v>155</v>
      </c>
      <c r="J866" s="4">
        <v>140</v>
      </c>
      <c r="K866" s="4">
        <f>Table1[[#This Row],[PRICEEACH]]-Table1[[#This Row],[MSRP]]</f>
        <v>14.469999999999999</v>
      </c>
      <c r="L866" t="s">
        <v>601</v>
      </c>
      <c r="M866" t="s">
        <v>354</v>
      </c>
      <c r="N866" t="s">
        <v>355</v>
      </c>
      <c r="O866" t="s">
        <v>356</v>
      </c>
      <c r="P866" t="s">
        <v>357</v>
      </c>
      <c r="Q866">
        <v>90110</v>
      </c>
      <c r="R866" t="s">
        <v>107</v>
      </c>
      <c r="S866" t="s">
        <v>358</v>
      </c>
      <c r="T866" t="s">
        <v>359</v>
      </c>
      <c r="U866" t="s">
        <v>42</v>
      </c>
    </row>
    <row r="867" spans="1:21" x14ac:dyDescent="0.3">
      <c r="A867">
        <v>10107</v>
      </c>
      <c r="B867" s="5">
        <v>29</v>
      </c>
      <c r="C867" s="4">
        <v>109.22</v>
      </c>
      <c r="D867">
        <v>1</v>
      </c>
      <c r="E867" s="9">
        <v>3167.38</v>
      </c>
      <c r="F867" s="1">
        <v>44966</v>
      </c>
      <c r="G867" s="5">
        <f ca="1">DATEDIF(F867, TODAY(), "D")</f>
        <v>423</v>
      </c>
      <c r="H867" t="s">
        <v>19</v>
      </c>
      <c r="I867" t="s">
        <v>155</v>
      </c>
      <c r="J867" s="4">
        <v>117</v>
      </c>
      <c r="K867" s="4">
        <f>Table1[[#This Row],[PRICEEACH]]-Table1[[#This Row],[MSRP]]</f>
        <v>-7.7800000000000011</v>
      </c>
      <c r="L867" t="s">
        <v>473</v>
      </c>
      <c r="M867" t="s">
        <v>290</v>
      </c>
      <c r="N867" t="s">
        <v>291</v>
      </c>
      <c r="O867" t="s">
        <v>292</v>
      </c>
      <c r="P867" t="s">
        <v>293</v>
      </c>
      <c r="Q867">
        <v>1734</v>
      </c>
      <c r="R867" t="s">
        <v>294</v>
      </c>
      <c r="S867" t="s">
        <v>295</v>
      </c>
      <c r="T867" t="s">
        <v>296</v>
      </c>
      <c r="U867" t="s">
        <v>42</v>
      </c>
    </row>
    <row r="868" spans="1:21" x14ac:dyDescent="0.3">
      <c r="A868">
        <v>10233</v>
      </c>
      <c r="B868" s="5">
        <v>29</v>
      </c>
      <c r="C868" s="4">
        <v>82.4</v>
      </c>
      <c r="D868">
        <v>1</v>
      </c>
      <c r="E868" s="9">
        <v>2389.6</v>
      </c>
      <c r="F868" s="1">
        <v>44955</v>
      </c>
      <c r="G868" s="5">
        <f ca="1">DATEDIF(F868, TODAY(), "D")</f>
        <v>434</v>
      </c>
      <c r="H868" t="s">
        <v>19</v>
      </c>
      <c r="I868" t="s">
        <v>557</v>
      </c>
      <c r="J868" s="4">
        <v>72</v>
      </c>
      <c r="K868" s="4">
        <f>Table1[[#This Row],[PRICEEACH]]-Table1[[#This Row],[MSRP]]</f>
        <v>10.400000000000006</v>
      </c>
      <c r="L868" t="s">
        <v>625</v>
      </c>
      <c r="M868" t="s">
        <v>83</v>
      </c>
      <c r="N868">
        <v>2015559350</v>
      </c>
      <c r="O868" t="s">
        <v>84</v>
      </c>
      <c r="P868" t="s">
        <v>85</v>
      </c>
      <c r="Q868">
        <v>94019</v>
      </c>
      <c r="R868" t="s">
        <v>25</v>
      </c>
      <c r="S868" t="s">
        <v>86</v>
      </c>
      <c r="T868" t="s">
        <v>87</v>
      </c>
      <c r="U868" t="s">
        <v>28</v>
      </c>
    </row>
    <row r="869" spans="1:21" x14ac:dyDescent="0.3">
      <c r="A869">
        <v>10107</v>
      </c>
      <c r="B869" s="5">
        <v>29</v>
      </c>
      <c r="C869" s="4">
        <v>222.87</v>
      </c>
      <c r="D869">
        <v>2</v>
      </c>
      <c r="E869" s="9">
        <v>6463.23</v>
      </c>
      <c r="F869" s="1">
        <v>44936</v>
      </c>
      <c r="G869" s="5">
        <f ca="1">DATEDIF(F869, TODAY(), "D")</f>
        <v>453</v>
      </c>
      <c r="H869" t="s">
        <v>19</v>
      </c>
      <c r="I869" t="s">
        <v>155</v>
      </c>
      <c r="J869" s="4">
        <v>214</v>
      </c>
      <c r="K869" s="4">
        <f>Table1[[#This Row],[PRICEEACH]]-Table1[[#This Row],[MSRP]]</f>
        <v>8.8700000000000045</v>
      </c>
      <c r="L869" t="s">
        <v>156</v>
      </c>
      <c r="M869" t="s">
        <v>209</v>
      </c>
      <c r="N869">
        <v>6175555555</v>
      </c>
      <c r="O869" t="s">
        <v>210</v>
      </c>
      <c r="P869" t="s">
        <v>100</v>
      </c>
      <c r="Q869">
        <v>51247</v>
      </c>
      <c r="R869" t="s">
        <v>25</v>
      </c>
      <c r="S869" t="s">
        <v>211</v>
      </c>
      <c r="T869" t="s">
        <v>119</v>
      </c>
      <c r="U869" t="s">
        <v>42</v>
      </c>
    </row>
    <row r="870" spans="1:21" x14ac:dyDescent="0.3">
      <c r="A870">
        <v>10227</v>
      </c>
      <c r="B870" s="5">
        <v>29</v>
      </c>
      <c r="C870" s="4">
        <v>192.38</v>
      </c>
      <c r="D870">
        <v>4</v>
      </c>
      <c r="E870" s="9">
        <v>5579.02</v>
      </c>
      <c r="F870" s="1">
        <v>44928</v>
      </c>
      <c r="G870" s="5">
        <f ca="1">DATEDIF(F870, TODAY(), "D")</f>
        <v>461</v>
      </c>
      <c r="H870" t="s">
        <v>19</v>
      </c>
      <c r="I870" t="s">
        <v>509</v>
      </c>
      <c r="J870" s="4">
        <v>168</v>
      </c>
      <c r="K870" s="4">
        <f>Table1[[#This Row],[PRICEEACH]]-Table1[[#This Row],[MSRP]]</f>
        <v>24.379999999999995</v>
      </c>
      <c r="L870" t="s">
        <v>553</v>
      </c>
      <c r="M870" t="s">
        <v>190</v>
      </c>
      <c r="N870" t="s">
        <v>191</v>
      </c>
      <c r="O870" t="s">
        <v>192</v>
      </c>
      <c r="P870" t="s">
        <v>193</v>
      </c>
      <c r="Q870">
        <v>69004</v>
      </c>
      <c r="R870" t="s">
        <v>33</v>
      </c>
      <c r="S870" t="s">
        <v>194</v>
      </c>
      <c r="T870" t="s">
        <v>195</v>
      </c>
      <c r="U870" t="s">
        <v>42</v>
      </c>
    </row>
    <row r="871" spans="1:21" x14ac:dyDescent="0.3">
      <c r="A871">
        <v>10223</v>
      </c>
      <c r="B871" s="5">
        <v>29</v>
      </c>
      <c r="C871" s="4">
        <v>110.34</v>
      </c>
      <c r="D871">
        <v>8</v>
      </c>
      <c r="E871" s="9">
        <v>3199.86</v>
      </c>
      <c r="F871" s="1">
        <v>44915</v>
      </c>
      <c r="G871" s="5">
        <f ca="1">DATEDIF(F871, TODAY(), "D")</f>
        <v>474</v>
      </c>
      <c r="H871" t="s">
        <v>19</v>
      </c>
      <c r="I871" t="s">
        <v>525</v>
      </c>
      <c r="J871" s="4">
        <v>118</v>
      </c>
      <c r="K871" s="4">
        <f>Table1[[#This Row],[PRICEEACH]]-Table1[[#This Row],[MSRP]]</f>
        <v>-7.6599999999999966</v>
      </c>
      <c r="L871" t="s">
        <v>627</v>
      </c>
      <c r="M871" t="s">
        <v>72</v>
      </c>
      <c r="N871" t="s">
        <v>73</v>
      </c>
      <c r="O871" t="s">
        <v>74</v>
      </c>
      <c r="P871" t="s">
        <v>75</v>
      </c>
      <c r="Q871">
        <v>3004</v>
      </c>
      <c r="R871" t="s">
        <v>76</v>
      </c>
      <c r="S871" t="s">
        <v>77</v>
      </c>
      <c r="T871" t="s">
        <v>78</v>
      </c>
      <c r="U871" t="s">
        <v>42</v>
      </c>
    </row>
    <row r="872" spans="1:21" x14ac:dyDescent="0.3">
      <c r="A872">
        <v>10212</v>
      </c>
      <c r="B872" s="5">
        <v>29</v>
      </c>
      <c r="C872" s="4">
        <v>144.37</v>
      </c>
      <c r="D872">
        <v>10</v>
      </c>
      <c r="E872" s="9">
        <v>4186.7299999999996</v>
      </c>
      <c r="F872" s="1">
        <v>44881</v>
      </c>
      <c r="G872" s="5">
        <f ca="1">DATEDIF(F872, TODAY(), "D")</f>
        <v>508</v>
      </c>
      <c r="H872" t="s">
        <v>19</v>
      </c>
      <c r="I872" t="s">
        <v>155</v>
      </c>
      <c r="J872" s="4">
        <v>141</v>
      </c>
      <c r="K872" s="4">
        <f>Table1[[#This Row],[PRICEEACH]]-Table1[[#This Row],[MSRP]]</f>
        <v>3.3700000000000045</v>
      </c>
      <c r="L872" t="s">
        <v>498</v>
      </c>
      <c r="M872" t="s">
        <v>148</v>
      </c>
      <c r="N872" t="s">
        <v>149</v>
      </c>
      <c r="O872" t="s">
        <v>150</v>
      </c>
      <c r="P872" t="s">
        <v>151</v>
      </c>
      <c r="Q872">
        <v>28034</v>
      </c>
      <c r="R872" t="s">
        <v>152</v>
      </c>
      <c r="S872" t="s">
        <v>153</v>
      </c>
      <c r="T872" t="s">
        <v>154</v>
      </c>
      <c r="U872" t="s">
        <v>42</v>
      </c>
    </row>
    <row r="873" spans="1:21" x14ac:dyDescent="0.3">
      <c r="A873">
        <v>10210</v>
      </c>
      <c r="B873" s="5">
        <v>29</v>
      </c>
      <c r="C873" s="4">
        <v>69.599999999999994</v>
      </c>
      <c r="D873">
        <v>16</v>
      </c>
      <c r="E873" s="9">
        <v>2018.4</v>
      </c>
      <c r="F873" s="1">
        <v>44877</v>
      </c>
      <c r="G873" s="5">
        <f ca="1">DATEDIF(F873, TODAY(), "D")</f>
        <v>512</v>
      </c>
      <c r="H873" t="s">
        <v>19</v>
      </c>
      <c r="I873" t="s">
        <v>525</v>
      </c>
      <c r="J873" s="4">
        <v>68</v>
      </c>
      <c r="K873" s="4">
        <f>Table1[[#This Row],[PRICEEACH]]-Table1[[#This Row],[MSRP]]</f>
        <v>1.5999999999999943</v>
      </c>
      <c r="L873" t="s">
        <v>602</v>
      </c>
      <c r="M873" t="s">
        <v>270</v>
      </c>
      <c r="N873" t="s">
        <v>271</v>
      </c>
      <c r="O873" t="s">
        <v>272</v>
      </c>
      <c r="P873" t="s">
        <v>273</v>
      </c>
      <c r="Q873" t="s">
        <v>274</v>
      </c>
      <c r="R873" t="s">
        <v>222</v>
      </c>
      <c r="S873" t="s">
        <v>275</v>
      </c>
      <c r="T873" t="s">
        <v>276</v>
      </c>
      <c r="U873" t="s">
        <v>28</v>
      </c>
    </row>
    <row r="874" spans="1:21" x14ac:dyDescent="0.3">
      <c r="A874">
        <v>10204</v>
      </c>
      <c r="B874" s="5">
        <v>29</v>
      </c>
      <c r="C874" s="4">
        <v>85.59</v>
      </c>
      <c r="D874">
        <v>5</v>
      </c>
      <c r="E874" s="9">
        <v>2482.11</v>
      </c>
      <c r="F874" s="1">
        <v>44836</v>
      </c>
      <c r="G874" s="5">
        <f ca="1">DATEDIF(F874, TODAY(), "D")</f>
        <v>553</v>
      </c>
      <c r="H874" t="s">
        <v>19</v>
      </c>
      <c r="I874" t="s">
        <v>509</v>
      </c>
      <c r="J874" s="4">
        <v>92</v>
      </c>
      <c r="K874" s="4">
        <f>Table1[[#This Row],[PRICEEACH]]-Table1[[#This Row],[MSRP]]</f>
        <v>-6.4099999999999966</v>
      </c>
      <c r="L874" t="s">
        <v>573</v>
      </c>
      <c r="M874" t="s">
        <v>437</v>
      </c>
      <c r="N874">
        <v>2125557413</v>
      </c>
      <c r="O874" t="s">
        <v>438</v>
      </c>
      <c r="P874" t="s">
        <v>24</v>
      </c>
      <c r="Q874">
        <v>10022</v>
      </c>
      <c r="R874" t="s">
        <v>25</v>
      </c>
      <c r="S874" t="s">
        <v>46</v>
      </c>
      <c r="T874" t="s">
        <v>439</v>
      </c>
      <c r="U874" t="s">
        <v>28</v>
      </c>
    </row>
    <row r="875" spans="1:21" x14ac:dyDescent="0.3">
      <c r="A875">
        <v>10199</v>
      </c>
      <c r="B875" s="5">
        <v>29</v>
      </c>
      <c r="C875" s="4">
        <v>38.4</v>
      </c>
      <c r="D875">
        <v>1</v>
      </c>
      <c r="E875" s="9">
        <v>1113.5999999999999</v>
      </c>
      <c r="F875" s="1">
        <v>44835</v>
      </c>
      <c r="G875" s="5">
        <f ca="1">DATEDIF(F875, TODAY(), "D")</f>
        <v>554</v>
      </c>
      <c r="H875" t="s">
        <v>19</v>
      </c>
      <c r="I875" t="s">
        <v>509</v>
      </c>
      <c r="J875" s="4">
        <v>43</v>
      </c>
      <c r="K875" s="4">
        <f>Table1[[#This Row],[PRICEEACH]]-Table1[[#This Row],[MSRP]]</f>
        <v>-4.6000000000000014</v>
      </c>
      <c r="L875" t="s">
        <v>616</v>
      </c>
      <c r="M875" t="s">
        <v>204</v>
      </c>
      <c r="N875">
        <v>3105553722</v>
      </c>
      <c r="O875" t="s">
        <v>205</v>
      </c>
      <c r="P875" t="s">
        <v>206</v>
      </c>
      <c r="Q875">
        <v>94019</v>
      </c>
      <c r="R875" t="s">
        <v>25</v>
      </c>
      <c r="S875" t="s">
        <v>207</v>
      </c>
      <c r="T875" t="s">
        <v>208</v>
      </c>
      <c r="U875" t="s">
        <v>28</v>
      </c>
    </row>
    <row r="876" spans="1:21" x14ac:dyDescent="0.3">
      <c r="A876">
        <v>10197</v>
      </c>
      <c r="B876" s="5">
        <v>29</v>
      </c>
      <c r="C876" s="4">
        <v>41.71</v>
      </c>
      <c r="D876">
        <v>1</v>
      </c>
      <c r="E876" s="9">
        <v>1209.5899999999999</v>
      </c>
      <c r="F876" s="1">
        <v>44830</v>
      </c>
      <c r="G876" s="5">
        <f ca="1">DATEDIF(F876, TODAY(), "D")</f>
        <v>559</v>
      </c>
      <c r="H876" t="s">
        <v>19</v>
      </c>
      <c r="I876" t="s">
        <v>525</v>
      </c>
      <c r="J876" s="4">
        <v>49</v>
      </c>
      <c r="K876" s="4">
        <f>Table1[[#This Row],[PRICEEACH]]-Table1[[#This Row],[MSRP]]</f>
        <v>-7.2899999999999991</v>
      </c>
      <c r="L876" t="s">
        <v>632</v>
      </c>
      <c r="M876" t="s">
        <v>320</v>
      </c>
      <c r="N876" t="s">
        <v>321</v>
      </c>
      <c r="O876" t="s">
        <v>322</v>
      </c>
      <c r="P876" t="s">
        <v>323</v>
      </c>
      <c r="Q876">
        <v>8022</v>
      </c>
      <c r="R876" t="s">
        <v>152</v>
      </c>
      <c r="S876" t="s">
        <v>324</v>
      </c>
      <c r="T876" t="s">
        <v>325</v>
      </c>
      <c r="U876" t="s">
        <v>28</v>
      </c>
    </row>
    <row r="877" spans="1:21" x14ac:dyDescent="0.3">
      <c r="A877">
        <v>10192</v>
      </c>
      <c r="B877" s="5">
        <v>29</v>
      </c>
      <c r="C877" s="4">
        <v>146.84</v>
      </c>
      <c r="D877">
        <v>7</v>
      </c>
      <c r="E877" s="9">
        <v>4258.3599999999997</v>
      </c>
      <c r="F877" s="1">
        <v>44824</v>
      </c>
      <c r="G877" s="5">
        <f ca="1">DATEDIF(F877, TODAY(), "D")</f>
        <v>565</v>
      </c>
      <c r="H877" t="s">
        <v>19</v>
      </c>
      <c r="I877" t="s">
        <v>155</v>
      </c>
      <c r="J877" s="4">
        <v>124</v>
      </c>
      <c r="K877" s="4">
        <f>Table1[[#This Row],[PRICEEACH]]-Table1[[#This Row],[MSRP]]</f>
        <v>22.840000000000003</v>
      </c>
      <c r="L877" t="s">
        <v>524</v>
      </c>
      <c r="M877" t="s">
        <v>248</v>
      </c>
      <c r="N877">
        <v>6035558647</v>
      </c>
      <c r="O877" t="s">
        <v>249</v>
      </c>
      <c r="P877" t="s">
        <v>250</v>
      </c>
      <c r="Q877">
        <v>62005</v>
      </c>
      <c r="R877" t="s">
        <v>25</v>
      </c>
      <c r="S877" t="s">
        <v>46</v>
      </c>
      <c r="T877" t="s">
        <v>247</v>
      </c>
      <c r="U877" t="s">
        <v>42</v>
      </c>
    </row>
    <row r="878" spans="1:21" x14ac:dyDescent="0.3">
      <c r="A878">
        <v>10188</v>
      </c>
      <c r="B878" s="5">
        <v>29</v>
      </c>
      <c r="C878" s="4">
        <v>136.44999999999999</v>
      </c>
      <c r="D878">
        <v>8</v>
      </c>
      <c r="E878" s="9">
        <v>3957.05</v>
      </c>
      <c r="F878" s="1">
        <v>44822</v>
      </c>
      <c r="G878" s="5">
        <f ca="1">DATEDIF(F878, TODAY(), "D")</f>
        <v>567</v>
      </c>
      <c r="H878" t="s">
        <v>19</v>
      </c>
      <c r="I878" t="s">
        <v>525</v>
      </c>
      <c r="J878" s="4">
        <v>118</v>
      </c>
      <c r="K878" s="4">
        <f>Table1[[#This Row],[PRICEEACH]]-Table1[[#This Row],[MSRP]]</f>
        <v>18.449999999999989</v>
      </c>
      <c r="L878" t="s">
        <v>627</v>
      </c>
      <c r="M878" t="s">
        <v>59</v>
      </c>
      <c r="N878" t="s">
        <v>60</v>
      </c>
      <c r="O878" t="s">
        <v>61</v>
      </c>
      <c r="P878" t="s">
        <v>62</v>
      </c>
      <c r="Q878" t="s">
        <v>63</v>
      </c>
      <c r="R878" t="s">
        <v>64</v>
      </c>
      <c r="S878" t="s">
        <v>65</v>
      </c>
      <c r="T878" t="s">
        <v>66</v>
      </c>
      <c r="U878" t="s">
        <v>42</v>
      </c>
    </row>
    <row r="879" spans="1:21" x14ac:dyDescent="0.3">
      <c r="A879">
        <v>10107</v>
      </c>
      <c r="B879" s="5">
        <v>29</v>
      </c>
      <c r="C879" s="4">
        <v>86.13</v>
      </c>
      <c r="D879">
        <v>9</v>
      </c>
      <c r="E879" s="9">
        <v>2497.77</v>
      </c>
      <c r="F879" s="1">
        <v>44815</v>
      </c>
      <c r="G879" s="5">
        <f ca="1">DATEDIF(F879, TODAY(), "D")</f>
        <v>574</v>
      </c>
      <c r="H879" t="s">
        <v>19</v>
      </c>
      <c r="I879" t="s">
        <v>20</v>
      </c>
      <c r="J879" s="4">
        <v>95</v>
      </c>
      <c r="K879" s="4">
        <f>Table1[[#This Row],[PRICEEACH]]-Table1[[#This Row],[MSRP]]</f>
        <v>-8.8700000000000045</v>
      </c>
      <c r="L879" t="s">
        <v>21</v>
      </c>
      <c r="M879" t="s">
        <v>53</v>
      </c>
      <c r="N879" t="s">
        <v>54</v>
      </c>
      <c r="O879" t="s">
        <v>55</v>
      </c>
      <c r="P879" t="s">
        <v>56</v>
      </c>
      <c r="Q879">
        <v>59000</v>
      </c>
      <c r="R879" t="s">
        <v>33</v>
      </c>
      <c r="S879" t="s">
        <v>57</v>
      </c>
      <c r="T879" t="s">
        <v>58</v>
      </c>
      <c r="U879" t="s">
        <v>28</v>
      </c>
    </row>
    <row r="880" spans="1:21" x14ac:dyDescent="0.3">
      <c r="A880">
        <v>10177</v>
      </c>
      <c r="B880" s="5">
        <v>29</v>
      </c>
      <c r="C880" s="4">
        <v>105.88</v>
      </c>
      <c r="D880">
        <v>11</v>
      </c>
      <c r="E880" s="9">
        <v>3070.52</v>
      </c>
      <c r="F880" s="1">
        <v>44811</v>
      </c>
      <c r="G880" s="5">
        <f ca="1">DATEDIF(F880, TODAY(), "D")</f>
        <v>578</v>
      </c>
      <c r="H880" t="s">
        <v>19</v>
      </c>
      <c r="I880" t="s">
        <v>564</v>
      </c>
      <c r="J880" s="4">
        <v>100</v>
      </c>
      <c r="K880" s="4">
        <f>Table1[[#This Row],[PRICEEACH]]-Table1[[#This Row],[MSRP]]</f>
        <v>5.8799999999999955</v>
      </c>
      <c r="L880" t="s">
        <v>565</v>
      </c>
      <c r="M880" t="s">
        <v>447</v>
      </c>
      <c r="N880" t="s">
        <v>448</v>
      </c>
      <c r="O880" t="s">
        <v>449</v>
      </c>
      <c r="P880" t="s">
        <v>151</v>
      </c>
      <c r="Q880">
        <v>28023</v>
      </c>
      <c r="R880" t="s">
        <v>152</v>
      </c>
      <c r="S880" t="s">
        <v>450</v>
      </c>
      <c r="T880" t="s">
        <v>451</v>
      </c>
      <c r="U880" t="s">
        <v>42</v>
      </c>
    </row>
    <row r="881" spans="1:21" x14ac:dyDescent="0.3">
      <c r="A881">
        <v>10175</v>
      </c>
      <c r="B881" s="5">
        <v>29</v>
      </c>
      <c r="C881" s="4">
        <v>152.41</v>
      </c>
      <c r="D881">
        <v>5</v>
      </c>
      <c r="E881" s="9">
        <v>4419.8900000000003</v>
      </c>
      <c r="F881" s="1">
        <v>44810</v>
      </c>
      <c r="G881" s="5">
        <f ca="1">DATEDIF(F881, TODAY(), "D")</f>
        <v>579</v>
      </c>
      <c r="H881" t="s">
        <v>19</v>
      </c>
      <c r="I881" t="s">
        <v>155</v>
      </c>
      <c r="J881" s="4">
        <v>169</v>
      </c>
      <c r="K881" s="4">
        <f>Table1[[#This Row],[PRICEEACH]]-Table1[[#This Row],[MSRP]]</f>
        <v>-16.590000000000003</v>
      </c>
      <c r="L881" t="s">
        <v>563</v>
      </c>
      <c r="M881" t="s">
        <v>297</v>
      </c>
      <c r="N881" t="s">
        <v>298</v>
      </c>
      <c r="O881" t="s">
        <v>299</v>
      </c>
      <c r="P881" t="s">
        <v>300</v>
      </c>
      <c r="Q881" t="s">
        <v>301</v>
      </c>
      <c r="R881" t="s">
        <v>144</v>
      </c>
      <c r="S881" t="s">
        <v>86</v>
      </c>
      <c r="T881" t="s">
        <v>302</v>
      </c>
      <c r="U881" t="s">
        <v>42</v>
      </c>
    </row>
    <row r="882" spans="1:21" x14ac:dyDescent="0.3">
      <c r="A882">
        <v>10176</v>
      </c>
      <c r="B882" s="5">
        <v>29</v>
      </c>
      <c r="C882" s="4">
        <v>100.54</v>
      </c>
      <c r="D882">
        <v>7</v>
      </c>
      <c r="E882" s="9">
        <v>2915.66</v>
      </c>
      <c r="F882" s="1">
        <v>44810</v>
      </c>
      <c r="G882" s="5">
        <f ca="1">DATEDIF(F882, TODAY(), "D")</f>
        <v>579</v>
      </c>
      <c r="H882" t="s">
        <v>19</v>
      </c>
      <c r="I882" t="s">
        <v>155</v>
      </c>
      <c r="J882" s="4">
        <v>118</v>
      </c>
      <c r="K882" s="4">
        <f>Table1[[#This Row],[PRICEEACH]]-Table1[[#This Row],[MSRP]]</f>
        <v>-17.459999999999994</v>
      </c>
      <c r="L882" t="s">
        <v>604</v>
      </c>
      <c r="M882" t="s">
        <v>414</v>
      </c>
      <c r="N882" t="s">
        <v>415</v>
      </c>
      <c r="O882" t="s">
        <v>416</v>
      </c>
      <c r="P882" t="s">
        <v>417</v>
      </c>
      <c r="Q882">
        <v>42100</v>
      </c>
      <c r="R882" t="s">
        <v>229</v>
      </c>
      <c r="S882" t="s">
        <v>418</v>
      </c>
      <c r="T882" t="s">
        <v>419</v>
      </c>
      <c r="U882" t="s">
        <v>28</v>
      </c>
    </row>
    <row r="883" spans="1:21" x14ac:dyDescent="0.3">
      <c r="A883">
        <v>10175</v>
      </c>
      <c r="B883" s="5">
        <v>29</v>
      </c>
      <c r="C883" s="4">
        <v>74.98</v>
      </c>
      <c r="D883">
        <v>12</v>
      </c>
      <c r="E883" s="9">
        <v>2174.42</v>
      </c>
      <c r="F883" s="1">
        <v>44810</v>
      </c>
      <c r="G883" s="5">
        <f ca="1">DATEDIF(F883, TODAY(), "D")</f>
        <v>579</v>
      </c>
      <c r="H883" t="s">
        <v>19</v>
      </c>
      <c r="I883" t="s">
        <v>465</v>
      </c>
      <c r="J883" s="4">
        <v>64</v>
      </c>
      <c r="K883" s="4">
        <f>Table1[[#This Row],[PRICEEACH]]-Table1[[#This Row],[MSRP]]</f>
        <v>10.980000000000004</v>
      </c>
      <c r="L883" t="s">
        <v>613</v>
      </c>
      <c r="M883" t="s">
        <v>297</v>
      </c>
      <c r="N883" t="s">
        <v>298</v>
      </c>
      <c r="O883" t="s">
        <v>299</v>
      </c>
      <c r="P883" t="s">
        <v>300</v>
      </c>
      <c r="Q883" t="s">
        <v>301</v>
      </c>
      <c r="R883" t="s">
        <v>144</v>
      </c>
      <c r="S883" t="s">
        <v>86</v>
      </c>
      <c r="T883" t="s">
        <v>302</v>
      </c>
      <c r="U883" t="s">
        <v>28</v>
      </c>
    </row>
    <row r="884" spans="1:21" x14ac:dyDescent="0.3">
      <c r="A884">
        <v>10173</v>
      </c>
      <c r="B884" s="5">
        <v>29</v>
      </c>
      <c r="C884" s="4">
        <v>95.24</v>
      </c>
      <c r="D884">
        <v>4</v>
      </c>
      <c r="E884" s="9">
        <v>2761.96</v>
      </c>
      <c r="F884" s="1">
        <v>44809</v>
      </c>
      <c r="G884" s="5">
        <f ca="1">DATEDIF(F884, TODAY(), "D")</f>
        <v>580</v>
      </c>
      <c r="H884" t="s">
        <v>19</v>
      </c>
      <c r="I884" t="s">
        <v>509</v>
      </c>
      <c r="J884" s="4">
        <v>99</v>
      </c>
      <c r="K884" s="4">
        <f>Table1[[#This Row],[PRICEEACH]]-Table1[[#This Row],[MSRP]]</f>
        <v>-3.7600000000000051</v>
      </c>
      <c r="L884" t="s">
        <v>567</v>
      </c>
      <c r="M884" t="s">
        <v>511</v>
      </c>
      <c r="N884" t="s">
        <v>512</v>
      </c>
      <c r="O884" t="s">
        <v>513</v>
      </c>
      <c r="P884" t="s">
        <v>514</v>
      </c>
      <c r="Q884">
        <v>24100</v>
      </c>
      <c r="R884" t="s">
        <v>229</v>
      </c>
      <c r="S884" t="s">
        <v>515</v>
      </c>
      <c r="T884" t="s">
        <v>516</v>
      </c>
      <c r="U884" t="s">
        <v>28</v>
      </c>
    </row>
    <row r="885" spans="1:21" x14ac:dyDescent="0.3">
      <c r="A885">
        <v>10168</v>
      </c>
      <c r="B885" s="5">
        <v>29</v>
      </c>
      <c r="C885" s="4">
        <v>75.41</v>
      </c>
      <c r="D885">
        <v>6</v>
      </c>
      <c r="E885" s="9">
        <v>2186.89</v>
      </c>
      <c r="F885" s="1">
        <v>44801</v>
      </c>
      <c r="G885" s="5">
        <f ca="1">DATEDIF(F885, TODAY(), "D")</f>
        <v>588</v>
      </c>
      <c r="H885" t="s">
        <v>19</v>
      </c>
      <c r="I885" t="s">
        <v>20</v>
      </c>
      <c r="J885" s="4">
        <v>76</v>
      </c>
      <c r="K885" s="4">
        <f>Table1[[#This Row],[PRICEEACH]]-Table1[[#This Row],[MSRP]]</f>
        <v>-0.59000000000000341</v>
      </c>
      <c r="L885" t="s">
        <v>585</v>
      </c>
      <c r="M885" t="s">
        <v>48</v>
      </c>
      <c r="N885">
        <v>6505556809</v>
      </c>
      <c r="O885" t="s">
        <v>49</v>
      </c>
      <c r="P885" t="s">
        <v>50</v>
      </c>
      <c r="Q885">
        <v>94217</v>
      </c>
      <c r="R885" t="s">
        <v>25</v>
      </c>
      <c r="S885" t="s">
        <v>51</v>
      </c>
      <c r="T885" t="s">
        <v>52</v>
      </c>
      <c r="U885" t="s">
        <v>28</v>
      </c>
    </row>
    <row r="886" spans="1:21" hidden="1" x14ac:dyDescent="0.3">
      <c r="A886">
        <v>10167</v>
      </c>
      <c r="B886" s="5">
        <v>29</v>
      </c>
      <c r="C886" s="4">
        <v>83.86</v>
      </c>
      <c r="D886">
        <v>8</v>
      </c>
      <c r="E886" s="9">
        <v>2431.94</v>
      </c>
      <c r="F886" s="1">
        <v>44796</v>
      </c>
      <c r="G886" s="5">
        <f ca="1">DATEDIF(F886, TODAY(), "D")</f>
        <v>593</v>
      </c>
      <c r="H886" t="s">
        <v>307</v>
      </c>
      <c r="I886" t="s">
        <v>509</v>
      </c>
      <c r="J886" s="4">
        <v>83</v>
      </c>
      <c r="K886" s="4">
        <f>Table1[[#This Row],[PRICEEACH]]-Table1[[#This Row],[MSRP]]</f>
        <v>0.85999999999999943</v>
      </c>
      <c r="L886" t="s">
        <v>600</v>
      </c>
      <c r="M886" t="s">
        <v>232</v>
      </c>
      <c r="N886" t="s">
        <v>233</v>
      </c>
      <c r="O886" t="s">
        <v>234</v>
      </c>
      <c r="P886" t="s">
        <v>235</v>
      </c>
      <c r="Q886" t="s">
        <v>236</v>
      </c>
      <c r="R886" t="s">
        <v>162</v>
      </c>
      <c r="S886" t="s">
        <v>237</v>
      </c>
      <c r="T886" t="s">
        <v>178</v>
      </c>
      <c r="U886" t="s">
        <v>28</v>
      </c>
    </row>
    <row r="887" spans="1:21" hidden="1" x14ac:dyDescent="0.3">
      <c r="A887">
        <v>10167</v>
      </c>
      <c r="B887" s="5">
        <v>29</v>
      </c>
      <c r="C887" s="4">
        <v>101.38</v>
      </c>
      <c r="D887">
        <v>5</v>
      </c>
      <c r="E887" s="9">
        <v>2940.02</v>
      </c>
      <c r="F887" s="1">
        <v>44796</v>
      </c>
      <c r="G887" s="5">
        <f ca="1">DATEDIF(F887, TODAY(), "D")</f>
        <v>593</v>
      </c>
      <c r="H887" t="s">
        <v>307</v>
      </c>
      <c r="I887" t="s">
        <v>557</v>
      </c>
      <c r="J887" s="4">
        <v>90</v>
      </c>
      <c r="K887" s="4">
        <f>Table1[[#This Row],[PRICEEACH]]-Table1[[#This Row],[MSRP]]</f>
        <v>11.379999999999995</v>
      </c>
      <c r="L887" t="s">
        <v>623</v>
      </c>
      <c r="M887" t="s">
        <v>232</v>
      </c>
      <c r="N887" t="s">
        <v>233</v>
      </c>
      <c r="O887" t="s">
        <v>234</v>
      </c>
      <c r="P887" t="s">
        <v>235</v>
      </c>
      <c r="Q887" t="s">
        <v>236</v>
      </c>
      <c r="R887" t="s">
        <v>162</v>
      </c>
      <c r="S887" t="s">
        <v>237</v>
      </c>
      <c r="T887" t="s">
        <v>178</v>
      </c>
      <c r="U887" t="s">
        <v>28</v>
      </c>
    </row>
    <row r="888" spans="1:21" x14ac:dyDescent="0.3">
      <c r="A888">
        <v>10165</v>
      </c>
      <c r="B888" s="5">
        <v>29</v>
      </c>
      <c r="C888" s="4">
        <v>173.55</v>
      </c>
      <c r="D888">
        <v>11</v>
      </c>
      <c r="E888" s="9">
        <v>5032.95</v>
      </c>
      <c r="F888" s="1">
        <v>44795</v>
      </c>
      <c r="G888" s="5">
        <f ca="1">DATEDIF(F888, TODAY(), "D")</f>
        <v>594</v>
      </c>
      <c r="H888" t="s">
        <v>19</v>
      </c>
      <c r="I888" t="s">
        <v>155</v>
      </c>
      <c r="J888" s="4">
        <v>163</v>
      </c>
      <c r="K888" s="4">
        <f>Table1[[#This Row],[PRICEEACH]]-Table1[[#This Row],[MSRP]]</f>
        <v>10.550000000000011</v>
      </c>
      <c r="L888" t="s">
        <v>546</v>
      </c>
      <c r="M888" t="s">
        <v>170</v>
      </c>
      <c r="N888" t="s">
        <v>171</v>
      </c>
      <c r="O888" t="s">
        <v>172</v>
      </c>
      <c r="P888" t="s">
        <v>173</v>
      </c>
      <c r="Q888">
        <v>79903</v>
      </c>
      <c r="R888" t="s">
        <v>173</v>
      </c>
      <c r="S888" t="s">
        <v>174</v>
      </c>
      <c r="T888" t="s">
        <v>175</v>
      </c>
      <c r="U888" t="s">
        <v>42</v>
      </c>
    </row>
    <row r="889" spans="1:21" x14ac:dyDescent="0.3">
      <c r="A889">
        <v>10166</v>
      </c>
      <c r="B889" s="5">
        <v>29</v>
      </c>
      <c r="C889" s="4">
        <v>103.93</v>
      </c>
      <c r="D889">
        <v>3</v>
      </c>
      <c r="E889" s="9">
        <v>3013.97</v>
      </c>
      <c r="F889" s="1">
        <v>44794</v>
      </c>
      <c r="G889" s="5">
        <f ca="1">DATEDIF(F889, TODAY(), "D")</f>
        <v>595</v>
      </c>
      <c r="H889" t="s">
        <v>19</v>
      </c>
      <c r="I889" t="s">
        <v>557</v>
      </c>
      <c r="J889" s="4">
        <v>86</v>
      </c>
      <c r="K889" s="4">
        <f>Table1[[#This Row],[PRICEEACH]]-Table1[[#This Row],[MSRP]]</f>
        <v>17.930000000000007</v>
      </c>
      <c r="L889" t="s">
        <v>622</v>
      </c>
      <c r="M889" t="s">
        <v>134</v>
      </c>
      <c r="N889">
        <v>5085552555</v>
      </c>
      <c r="O889" t="s">
        <v>135</v>
      </c>
      <c r="P889" t="s">
        <v>136</v>
      </c>
      <c r="Q889">
        <v>50553</v>
      </c>
      <c r="R889" t="s">
        <v>25</v>
      </c>
      <c r="S889" t="s">
        <v>137</v>
      </c>
      <c r="T889" t="s">
        <v>138</v>
      </c>
      <c r="U889" t="s">
        <v>42</v>
      </c>
    </row>
    <row r="890" spans="1:21" x14ac:dyDescent="0.3">
      <c r="A890">
        <v>10155</v>
      </c>
      <c r="B890" s="5">
        <v>29</v>
      </c>
      <c r="C890" s="4">
        <v>124.93</v>
      </c>
      <c r="D890">
        <v>10</v>
      </c>
      <c r="E890" s="9">
        <v>3622.97</v>
      </c>
      <c r="F890" s="1">
        <v>44779</v>
      </c>
      <c r="G890" s="5">
        <f ca="1">DATEDIF(F890, TODAY(), "D")</f>
        <v>610</v>
      </c>
      <c r="H890" t="s">
        <v>19</v>
      </c>
      <c r="I890" t="s">
        <v>509</v>
      </c>
      <c r="J890" s="4">
        <v>105</v>
      </c>
      <c r="K890" s="4">
        <f>Table1[[#This Row],[PRICEEACH]]-Table1[[#This Row],[MSRP]]</f>
        <v>19.930000000000007</v>
      </c>
      <c r="L890" t="s">
        <v>571</v>
      </c>
      <c r="M890" t="s">
        <v>103</v>
      </c>
      <c r="N890" t="s">
        <v>104</v>
      </c>
      <c r="O890" t="s">
        <v>105</v>
      </c>
      <c r="P890" t="s">
        <v>106</v>
      </c>
      <c r="Q890">
        <v>21240</v>
      </c>
      <c r="R890" t="s">
        <v>107</v>
      </c>
      <c r="S890" t="s">
        <v>108</v>
      </c>
      <c r="T890" t="s">
        <v>109</v>
      </c>
      <c r="U890" t="s">
        <v>42</v>
      </c>
    </row>
    <row r="891" spans="1:21" x14ac:dyDescent="0.3">
      <c r="A891">
        <v>10107</v>
      </c>
      <c r="B891" s="5">
        <v>29</v>
      </c>
      <c r="C891" s="4">
        <v>137.4</v>
      </c>
      <c r="D891">
        <v>3</v>
      </c>
      <c r="E891" s="9">
        <v>3984.6</v>
      </c>
      <c r="F891" s="1">
        <v>44777</v>
      </c>
      <c r="G891" s="5">
        <f ca="1">DATEDIF(F891, TODAY(), "D")</f>
        <v>612</v>
      </c>
      <c r="H891" t="s">
        <v>19</v>
      </c>
      <c r="I891" t="s">
        <v>155</v>
      </c>
      <c r="J891" s="4">
        <v>117</v>
      </c>
      <c r="K891" s="4">
        <f>Table1[[#This Row],[PRICEEACH]]-Table1[[#This Row],[MSRP]]</f>
        <v>20.400000000000006</v>
      </c>
      <c r="L891" t="s">
        <v>473</v>
      </c>
      <c r="M891" t="s">
        <v>424</v>
      </c>
      <c r="N891" t="s">
        <v>425</v>
      </c>
      <c r="O891" t="s">
        <v>426</v>
      </c>
      <c r="P891" t="s">
        <v>427</v>
      </c>
      <c r="Q891">
        <v>60528</v>
      </c>
      <c r="R891" t="s">
        <v>405</v>
      </c>
      <c r="S891" t="s">
        <v>428</v>
      </c>
      <c r="T891" t="s">
        <v>377</v>
      </c>
      <c r="U891" t="s">
        <v>42</v>
      </c>
    </row>
    <row r="892" spans="1:21" x14ac:dyDescent="0.3">
      <c r="A892">
        <v>10153</v>
      </c>
      <c r="B892" s="5">
        <v>29</v>
      </c>
      <c r="C892" s="4">
        <v>88.74</v>
      </c>
      <c r="D892">
        <v>9</v>
      </c>
      <c r="E892" s="9">
        <v>2573.46</v>
      </c>
      <c r="F892" s="1">
        <v>44770</v>
      </c>
      <c r="G892" s="5">
        <f ca="1">DATEDIF(F892, TODAY(), "D")</f>
        <v>619</v>
      </c>
      <c r="H892" t="s">
        <v>19</v>
      </c>
      <c r="I892" t="s">
        <v>564</v>
      </c>
      <c r="J892" s="4">
        <v>100</v>
      </c>
      <c r="K892" s="4">
        <f>Table1[[#This Row],[PRICEEACH]]-Table1[[#This Row],[MSRP]]</f>
        <v>-11.260000000000005</v>
      </c>
      <c r="L892" t="s">
        <v>565</v>
      </c>
      <c r="M892" t="s">
        <v>148</v>
      </c>
      <c r="N892" t="s">
        <v>149</v>
      </c>
      <c r="O892" t="s">
        <v>150</v>
      </c>
      <c r="P892" t="s">
        <v>151</v>
      </c>
      <c r="Q892">
        <v>28034</v>
      </c>
      <c r="R892" t="s">
        <v>152</v>
      </c>
      <c r="S892" t="s">
        <v>153</v>
      </c>
      <c r="T892" t="s">
        <v>154</v>
      </c>
      <c r="U892" t="s">
        <v>28</v>
      </c>
    </row>
    <row r="893" spans="1:21" x14ac:dyDescent="0.3">
      <c r="A893">
        <v>10148</v>
      </c>
      <c r="B893" s="5">
        <v>29</v>
      </c>
      <c r="C893" s="4">
        <v>81.25</v>
      </c>
      <c r="D893">
        <v>2</v>
      </c>
      <c r="E893" s="9">
        <v>2356.25</v>
      </c>
      <c r="F893" s="1">
        <v>44753</v>
      </c>
      <c r="G893" s="5">
        <f ca="1">DATEDIF(F893, TODAY(), "D")</f>
        <v>636</v>
      </c>
      <c r="H893" t="s">
        <v>19</v>
      </c>
      <c r="I893" t="s">
        <v>155</v>
      </c>
      <c r="J893" s="4">
        <v>71</v>
      </c>
      <c r="K893" s="4">
        <f>Table1[[#This Row],[PRICEEACH]]-Table1[[#This Row],[MSRP]]</f>
        <v>10.25</v>
      </c>
      <c r="L893" t="s">
        <v>578</v>
      </c>
      <c r="M893" t="s">
        <v>255</v>
      </c>
      <c r="N893" t="s">
        <v>256</v>
      </c>
      <c r="O893" t="s">
        <v>257</v>
      </c>
      <c r="P893" t="s">
        <v>258</v>
      </c>
      <c r="Q893">
        <v>2060</v>
      </c>
      <c r="R893" t="s">
        <v>76</v>
      </c>
      <c r="S893" t="s">
        <v>259</v>
      </c>
      <c r="T893" t="s">
        <v>260</v>
      </c>
      <c r="U893" t="s">
        <v>28</v>
      </c>
    </row>
    <row r="894" spans="1:21" x14ac:dyDescent="0.3">
      <c r="A894">
        <v>10146</v>
      </c>
      <c r="B894" s="5">
        <v>29</v>
      </c>
      <c r="C894" s="4">
        <v>153.26</v>
      </c>
      <c r="D894">
        <v>1</v>
      </c>
      <c r="E894" s="9">
        <v>4444.54</v>
      </c>
      <c r="F894" s="1">
        <v>44745</v>
      </c>
      <c r="G894" s="5">
        <f ca="1">DATEDIF(F894, TODAY(), "D")</f>
        <v>644</v>
      </c>
      <c r="H894" t="s">
        <v>19</v>
      </c>
      <c r="I894" t="s">
        <v>155</v>
      </c>
      <c r="J894" s="4">
        <v>148</v>
      </c>
      <c r="K894" s="4">
        <f>Table1[[#This Row],[PRICEEACH]]-Table1[[#This Row],[MSRP]]</f>
        <v>5.2599999999999909</v>
      </c>
      <c r="L894" t="s">
        <v>577</v>
      </c>
      <c r="M894" t="s">
        <v>527</v>
      </c>
      <c r="N894">
        <v>2035554407</v>
      </c>
      <c r="O894" t="s">
        <v>528</v>
      </c>
      <c r="P894" t="s">
        <v>476</v>
      </c>
      <c r="Q894">
        <v>97561</v>
      </c>
      <c r="R894" t="s">
        <v>25</v>
      </c>
      <c r="S894" t="s">
        <v>529</v>
      </c>
      <c r="T894" t="s">
        <v>530</v>
      </c>
      <c r="U894" t="s">
        <v>42</v>
      </c>
    </row>
    <row r="895" spans="1:21" x14ac:dyDescent="0.3">
      <c r="A895">
        <v>10140</v>
      </c>
      <c r="B895" s="5">
        <v>29</v>
      </c>
      <c r="C895" s="4">
        <v>43.27</v>
      </c>
      <c r="D895">
        <v>9</v>
      </c>
      <c r="E895" s="9">
        <v>1254.83</v>
      </c>
      <c r="F895" s="1">
        <v>44705</v>
      </c>
      <c r="G895" s="5">
        <f ca="1">DATEDIF(F895, TODAY(), "D")</f>
        <v>684</v>
      </c>
      <c r="H895" t="s">
        <v>19</v>
      </c>
      <c r="I895" t="s">
        <v>509</v>
      </c>
      <c r="J895" s="4">
        <v>50</v>
      </c>
      <c r="K895" s="4">
        <f>Table1[[#This Row],[PRICEEACH]]-Table1[[#This Row],[MSRP]]</f>
        <v>-6.7299999999999969</v>
      </c>
      <c r="L895" t="s">
        <v>576</v>
      </c>
      <c r="M895" t="s">
        <v>48</v>
      </c>
      <c r="N895">
        <v>6505556809</v>
      </c>
      <c r="O895" t="s">
        <v>49</v>
      </c>
      <c r="P895" t="s">
        <v>50</v>
      </c>
      <c r="Q895">
        <v>94217</v>
      </c>
      <c r="R895" t="s">
        <v>25</v>
      </c>
      <c r="S895" t="s">
        <v>51</v>
      </c>
      <c r="T895" t="s">
        <v>52</v>
      </c>
      <c r="U895" t="s">
        <v>28</v>
      </c>
    </row>
    <row r="896" spans="1:21" x14ac:dyDescent="0.3">
      <c r="A896">
        <v>10139</v>
      </c>
      <c r="B896" s="5">
        <v>29</v>
      </c>
      <c r="C896" s="4">
        <v>112.97</v>
      </c>
      <c r="D896">
        <v>4</v>
      </c>
      <c r="E896" s="9">
        <v>3276.13</v>
      </c>
      <c r="F896" s="1">
        <v>44697</v>
      </c>
      <c r="G896" s="5">
        <f ca="1">DATEDIF(F896, TODAY(), "D")</f>
        <v>692</v>
      </c>
      <c r="H896" t="s">
        <v>19</v>
      </c>
      <c r="I896" t="s">
        <v>509</v>
      </c>
      <c r="J896" s="4">
        <v>97</v>
      </c>
      <c r="K896" s="4">
        <f>Table1[[#This Row],[PRICEEACH]]-Table1[[#This Row],[MSRP]]</f>
        <v>15.969999999999999</v>
      </c>
      <c r="L896" t="s">
        <v>605</v>
      </c>
      <c r="M896" t="s">
        <v>128</v>
      </c>
      <c r="N896" t="s">
        <v>129</v>
      </c>
      <c r="O896" t="s">
        <v>130</v>
      </c>
      <c r="P896" t="s">
        <v>131</v>
      </c>
      <c r="Q896">
        <v>2067</v>
      </c>
      <c r="R896" t="s">
        <v>76</v>
      </c>
      <c r="S896" t="s">
        <v>132</v>
      </c>
      <c r="T896" t="s">
        <v>133</v>
      </c>
      <c r="U896" t="s">
        <v>42</v>
      </c>
    </row>
    <row r="897" spans="1:21" x14ac:dyDescent="0.3">
      <c r="A897">
        <v>10107</v>
      </c>
      <c r="B897" s="5">
        <v>29</v>
      </c>
      <c r="C897" s="4">
        <v>97.89</v>
      </c>
      <c r="D897">
        <v>4</v>
      </c>
      <c r="E897" s="9">
        <v>2838.81</v>
      </c>
      <c r="F897" s="1">
        <v>44683</v>
      </c>
      <c r="G897" s="5">
        <f ca="1">DATEDIF(F897, TODAY(), "D")</f>
        <v>706</v>
      </c>
      <c r="H897" t="s">
        <v>19</v>
      </c>
      <c r="I897" t="s">
        <v>155</v>
      </c>
      <c r="J897" s="4">
        <v>115</v>
      </c>
      <c r="K897" s="4">
        <f>Table1[[#This Row],[PRICEEACH]]-Table1[[#This Row],[MSRP]]</f>
        <v>-17.11</v>
      </c>
      <c r="L897" t="s">
        <v>490</v>
      </c>
      <c r="M897" t="s">
        <v>243</v>
      </c>
      <c r="N897">
        <v>4155551450</v>
      </c>
      <c r="O897" t="s">
        <v>244</v>
      </c>
      <c r="P897" t="s">
        <v>245</v>
      </c>
      <c r="Q897">
        <v>97562</v>
      </c>
      <c r="R897" t="s">
        <v>25</v>
      </c>
      <c r="S897" t="s">
        <v>246</v>
      </c>
      <c r="T897" t="s">
        <v>247</v>
      </c>
      <c r="U897" t="s">
        <v>28</v>
      </c>
    </row>
    <row r="898" spans="1:21" x14ac:dyDescent="0.3">
      <c r="A898">
        <v>10135</v>
      </c>
      <c r="B898" s="5">
        <v>29</v>
      </c>
      <c r="C898" s="4">
        <v>61.64</v>
      </c>
      <c r="D898">
        <v>16</v>
      </c>
      <c r="E898" s="9">
        <v>1787.56</v>
      </c>
      <c r="F898" s="1">
        <v>44683</v>
      </c>
      <c r="G898" s="5">
        <f ca="1">DATEDIF(F898, TODAY(), "D")</f>
        <v>706</v>
      </c>
      <c r="H898" t="s">
        <v>19</v>
      </c>
      <c r="I898" t="s">
        <v>20</v>
      </c>
      <c r="J898" s="4">
        <v>69</v>
      </c>
      <c r="K898" s="4">
        <f>Table1[[#This Row],[PRICEEACH]]-Table1[[#This Row],[MSRP]]</f>
        <v>-7.3599999999999994</v>
      </c>
      <c r="L898" t="s">
        <v>589</v>
      </c>
      <c r="M898" t="s">
        <v>243</v>
      </c>
      <c r="N898">
        <v>4155551450</v>
      </c>
      <c r="O898" t="s">
        <v>244</v>
      </c>
      <c r="P898" t="s">
        <v>245</v>
      </c>
      <c r="Q898">
        <v>97562</v>
      </c>
      <c r="R898" t="s">
        <v>25</v>
      </c>
      <c r="S898" t="s">
        <v>246</v>
      </c>
      <c r="T898" t="s">
        <v>247</v>
      </c>
      <c r="U898" t="s">
        <v>28</v>
      </c>
    </row>
    <row r="899" spans="1:21" x14ac:dyDescent="0.3">
      <c r="A899">
        <v>10131</v>
      </c>
      <c r="B899" s="5">
        <v>29</v>
      </c>
      <c r="C899" s="4">
        <v>59.18</v>
      </c>
      <c r="D899">
        <v>6</v>
      </c>
      <c r="E899" s="9">
        <v>1716.22</v>
      </c>
      <c r="F899" s="1">
        <v>44667</v>
      </c>
      <c r="G899" s="5">
        <f ca="1">DATEDIF(F899, TODAY(), "D")</f>
        <v>722</v>
      </c>
      <c r="H899" t="s">
        <v>19</v>
      </c>
      <c r="I899" t="s">
        <v>509</v>
      </c>
      <c r="J899" s="4">
        <v>65</v>
      </c>
      <c r="K899" s="4">
        <f>Table1[[#This Row],[PRICEEACH]]-Table1[[#This Row],[MSRP]]</f>
        <v>-5.82</v>
      </c>
      <c r="L899" t="s">
        <v>598</v>
      </c>
      <c r="M899" t="s">
        <v>527</v>
      </c>
      <c r="N899">
        <v>2035554407</v>
      </c>
      <c r="O899" t="s">
        <v>528</v>
      </c>
      <c r="P899" t="s">
        <v>476</v>
      </c>
      <c r="Q899">
        <v>97561</v>
      </c>
      <c r="R899" t="s">
        <v>25</v>
      </c>
      <c r="S899" t="s">
        <v>529</v>
      </c>
      <c r="T899" t="s">
        <v>530</v>
      </c>
      <c r="U899" t="s">
        <v>28</v>
      </c>
    </row>
    <row r="900" spans="1:21" x14ac:dyDescent="0.3">
      <c r="A900">
        <v>10127</v>
      </c>
      <c r="B900" s="5">
        <v>29</v>
      </c>
      <c r="C900" s="4">
        <v>70.84</v>
      </c>
      <c r="D900">
        <v>6</v>
      </c>
      <c r="E900" s="9">
        <v>2054.36</v>
      </c>
      <c r="F900" s="1">
        <v>44654</v>
      </c>
      <c r="G900" s="5">
        <f ca="1">DATEDIF(F900, TODAY(), "D")</f>
        <v>735</v>
      </c>
      <c r="H900" t="s">
        <v>19</v>
      </c>
      <c r="I900" t="s">
        <v>564</v>
      </c>
      <c r="J900" s="4">
        <v>62</v>
      </c>
      <c r="K900" s="4">
        <f>Table1[[#This Row],[PRICEEACH]]-Table1[[#This Row],[MSRP]]</f>
        <v>8.8400000000000034</v>
      </c>
      <c r="L900" t="s">
        <v>612</v>
      </c>
      <c r="M900" t="s">
        <v>437</v>
      </c>
      <c r="N900">
        <v>2125557413</v>
      </c>
      <c r="O900" t="s">
        <v>438</v>
      </c>
      <c r="P900" t="s">
        <v>24</v>
      </c>
      <c r="Q900">
        <v>10022</v>
      </c>
      <c r="R900" t="s">
        <v>25</v>
      </c>
      <c r="S900" t="s">
        <v>46</v>
      </c>
      <c r="T900" t="s">
        <v>439</v>
      </c>
      <c r="U900" t="s">
        <v>28</v>
      </c>
    </row>
    <row r="901" spans="1:21" x14ac:dyDescent="0.3">
      <c r="A901">
        <v>10122</v>
      </c>
      <c r="B901" s="5">
        <v>29</v>
      </c>
      <c r="C901" s="4">
        <v>71.14</v>
      </c>
      <c r="D901">
        <v>14</v>
      </c>
      <c r="E901" s="9">
        <v>2063.06</v>
      </c>
      <c r="F901" s="1">
        <v>44628</v>
      </c>
      <c r="G901" s="5">
        <f ca="1">DATEDIF(F901, TODAY(), "D")</f>
        <v>761</v>
      </c>
      <c r="H901" t="s">
        <v>19</v>
      </c>
      <c r="I901" t="s">
        <v>155</v>
      </c>
      <c r="J901" s="4">
        <v>80</v>
      </c>
      <c r="K901" s="4">
        <f>Table1[[#This Row],[PRICEEACH]]-Table1[[#This Row],[MSRP]]</f>
        <v>-8.86</v>
      </c>
      <c r="L901" t="s">
        <v>607</v>
      </c>
      <c r="M901" t="s">
        <v>395</v>
      </c>
      <c r="N901" t="s">
        <v>396</v>
      </c>
      <c r="O901" t="s">
        <v>397</v>
      </c>
      <c r="P901" t="s">
        <v>398</v>
      </c>
      <c r="Q901">
        <v>13008</v>
      </c>
      <c r="R901" t="s">
        <v>33</v>
      </c>
      <c r="S901" t="s">
        <v>399</v>
      </c>
      <c r="T901" t="s">
        <v>400</v>
      </c>
      <c r="U901" t="s">
        <v>28</v>
      </c>
    </row>
    <row r="902" spans="1:21" x14ac:dyDescent="0.3">
      <c r="A902">
        <v>10107</v>
      </c>
      <c r="B902" s="5">
        <v>29</v>
      </c>
      <c r="C902" s="4">
        <v>96.34</v>
      </c>
      <c r="D902">
        <v>3</v>
      </c>
      <c r="E902" s="9">
        <v>2793.86</v>
      </c>
      <c r="F902" s="1">
        <v>44621</v>
      </c>
      <c r="G902" s="5">
        <f ca="1">DATEDIF(F902, TODAY(), "D")</f>
        <v>768</v>
      </c>
      <c r="H902" t="s">
        <v>19</v>
      </c>
      <c r="I902" t="s">
        <v>20</v>
      </c>
      <c r="J902" s="4">
        <v>118</v>
      </c>
      <c r="K902" s="4">
        <f>Table1[[#This Row],[PRICEEACH]]-Table1[[#This Row],[MSRP]]</f>
        <v>-21.659999999999997</v>
      </c>
      <c r="L902" t="s">
        <v>269</v>
      </c>
      <c r="M902" t="s">
        <v>72</v>
      </c>
      <c r="N902" t="s">
        <v>73</v>
      </c>
      <c r="O902" t="s">
        <v>74</v>
      </c>
      <c r="P902" t="s">
        <v>75</v>
      </c>
      <c r="Q902">
        <v>3004</v>
      </c>
      <c r="R902" t="s">
        <v>76</v>
      </c>
      <c r="S902" t="s">
        <v>77</v>
      </c>
      <c r="T902" t="s">
        <v>78</v>
      </c>
      <c r="U902" t="s">
        <v>28</v>
      </c>
    </row>
    <row r="903" spans="1:21" x14ac:dyDescent="0.3">
      <c r="A903">
        <v>10120</v>
      </c>
      <c r="B903" s="5">
        <v>29</v>
      </c>
      <c r="C903" s="4">
        <v>71.81</v>
      </c>
      <c r="D903">
        <v>8</v>
      </c>
      <c r="E903" s="9">
        <v>2082.4899999999998</v>
      </c>
      <c r="F903" s="1">
        <v>44621</v>
      </c>
      <c r="G903" s="5">
        <f ca="1">DATEDIF(F903, TODAY(), "D")</f>
        <v>768</v>
      </c>
      <c r="H903" t="s">
        <v>19</v>
      </c>
      <c r="I903" t="s">
        <v>525</v>
      </c>
      <c r="J903" s="4">
        <v>84</v>
      </c>
      <c r="K903" s="4">
        <f>Table1[[#This Row],[PRICEEACH]]-Table1[[#This Row],[MSRP]]</f>
        <v>-12.189999999999998</v>
      </c>
      <c r="L903" t="s">
        <v>551</v>
      </c>
      <c r="M903" t="s">
        <v>72</v>
      </c>
      <c r="N903" t="s">
        <v>73</v>
      </c>
      <c r="O903" t="s">
        <v>74</v>
      </c>
      <c r="P903" t="s">
        <v>75</v>
      </c>
      <c r="Q903">
        <v>3004</v>
      </c>
      <c r="R903" t="s">
        <v>76</v>
      </c>
      <c r="S903" t="s">
        <v>77</v>
      </c>
      <c r="T903" t="s">
        <v>78</v>
      </c>
      <c r="U903" t="s">
        <v>28</v>
      </c>
    </row>
    <row r="904" spans="1:21" x14ac:dyDescent="0.3">
      <c r="A904">
        <v>10120</v>
      </c>
      <c r="B904" s="5">
        <v>29</v>
      </c>
      <c r="C904" s="4">
        <v>85.49</v>
      </c>
      <c r="D904">
        <v>9</v>
      </c>
      <c r="E904" s="9">
        <v>2479.21</v>
      </c>
      <c r="F904" s="1">
        <v>44621</v>
      </c>
      <c r="G904" s="5">
        <f ca="1">DATEDIF(F904, TODAY(), "D")</f>
        <v>768</v>
      </c>
      <c r="H904" t="s">
        <v>19</v>
      </c>
      <c r="I904" t="s">
        <v>525</v>
      </c>
      <c r="J904" s="4">
        <v>72</v>
      </c>
      <c r="K904" s="4">
        <f>Table1[[#This Row],[PRICEEACH]]-Table1[[#This Row],[MSRP]]</f>
        <v>13.489999999999995</v>
      </c>
      <c r="L904" t="s">
        <v>606</v>
      </c>
      <c r="M904" t="s">
        <v>72</v>
      </c>
      <c r="N904" t="s">
        <v>73</v>
      </c>
      <c r="O904" t="s">
        <v>74</v>
      </c>
      <c r="P904" t="s">
        <v>75</v>
      </c>
      <c r="Q904">
        <v>3004</v>
      </c>
      <c r="R904" t="s">
        <v>76</v>
      </c>
      <c r="S904" t="s">
        <v>77</v>
      </c>
      <c r="T904" t="s">
        <v>78</v>
      </c>
      <c r="U904" t="s">
        <v>28</v>
      </c>
    </row>
    <row r="905" spans="1:21" x14ac:dyDescent="0.3">
      <c r="A905">
        <v>10120</v>
      </c>
      <c r="B905" s="5">
        <v>29</v>
      </c>
      <c r="C905" s="4">
        <v>72.23</v>
      </c>
      <c r="D905">
        <v>11</v>
      </c>
      <c r="E905" s="9">
        <v>2094.67</v>
      </c>
      <c r="F905" s="1">
        <v>44621</v>
      </c>
      <c r="G905" s="5">
        <f ca="1">DATEDIF(F905, TODAY(), "D")</f>
        <v>768</v>
      </c>
      <c r="H905" t="s">
        <v>19</v>
      </c>
      <c r="I905" t="s">
        <v>509</v>
      </c>
      <c r="J905" s="4">
        <v>68</v>
      </c>
      <c r="K905" s="4">
        <f>Table1[[#This Row],[PRICEEACH]]-Table1[[#This Row],[MSRP]]</f>
        <v>4.230000000000004</v>
      </c>
      <c r="L905" t="s">
        <v>614</v>
      </c>
      <c r="M905" t="s">
        <v>72</v>
      </c>
      <c r="N905" t="s">
        <v>73</v>
      </c>
      <c r="O905" t="s">
        <v>74</v>
      </c>
      <c r="P905" t="s">
        <v>75</v>
      </c>
      <c r="Q905">
        <v>3004</v>
      </c>
      <c r="R905" t="s">
        <v>76</v>
      </c>
      <c r="S905" t="s">
        <v>77</v>
      </c>
      <c r="T905" t="s">
        <v>78</v>
      </c>
      <c r="U905" t="s">
        <v>28</v>
      </c>
    </row>
    <row r="906" spans="1:21" x14ac:dyDescent="0.3">
      <c r="A906">
        <v>10119</v>
      </c>
      <c r="B906" s="5">
        <v>29</v>
      </c>
      <c r="C906" s="4">
        <v>94.14</v>
      </c>
      <c r="D906">
        <v>7</v>
      </c>
      <c r="E906" s="9">
        <v>2730.06</v>
      </c>
      <c r="F906" s="1">
        <v>44620</v>
      </c>
      <c r="G906" s="5">
        <f ca="1">DATEDIF(F906, TODAY(), "D")</f>
        <v>769</v>
      </c>
      <c r="H906" t="s">
        <v>19</v>
      </c>
      <c r="I906" t="s">
        <v>557</v>
      </c>
      <c r="J906" s="4">
        <v>90</v>
      </c>
      <c r="K906" s="4">
        <f>Table1[[#This Row],[PRICEEACH]]-Table1[[#This Row],[MSRP]]</f>
        <v>4.1400000000000006</v>
      </c>
      <c r="L906" t="s">
        <v>623</v>
      </c>
      <c r="M906" t="s">
        <v>120</v>
      </c>
      <c r="N906" t="s">
        <v>121</v>
      </c>
      <c r="O906" t="s">
        <v>122</v>
      </c>
      <c r="P906" t="s">
        <v>123</v>
      </c>
      <c r="Q906">
        <v>5020</v>
      </c>
      <c r="R906" t="s">
        <v>124</v>
      </c>
      <c r="S906" t="s">
        <v>125</v>
      </c>
      <c r="T906" t="s">
        <v>126</v>
      </c>
      <c r="U906" t="s">
        <v>28</v>
      </c>
    </row>
    <row r="907" spans="1:21" x14ac:dyDescent="0.3">
      <c r="A907">
        <v>10107</v>
      </c>
      <c r="B907" s="5">
        <v>29</v>
      </c>
      <c r="C907" s="4">
        <v>248.59</v>
      </c>
      <c r="D907">
        <v>1</v>
      </c>
      <c r="E907" s="9">
        <v>7209.11</v>
      </c>
      <c r="F907" s="1">
        <v>44585</v>
      </c>
      <c r="G907" s="5">
        <f ca="1">DATEDIF(F907, TODAY(), "D")</f>
        <v>804</v>
      </c>
      <c r="H907" t="s">
        <v>19</v>
      </c>
      <c r="I907" t="s">
        <v>155</v>
      </c>
      <c r="J907" s="4">
        <v>214</v>
      </c>
      <c r="K907" s="4">
        <f>Table1[[#This Row],[PRICEEACH]]-Table1[[#This Row],[MSRP]]</f>
        <v>34.590000000000003</v>
      </c>
      <c r="L907" t="s">
        <v>156</v>
      </c>
      <c r="M907" t="s">
        <v>157</v>
      </c>
      <c r="N907" t="s">
        <v>158</v>
      </c>
      <c r="O907" t="s">
        <v>159</v>
      </c>
      <c r="P907" t="s">
        <v>160</v>
      </c>
      <c r="Q907" t="s">
        <v>161</v>
      </c>
      <c r="R907" t="s">
        <v>162</v>
      </c>
      <c r="S907" t="s">
        <v>163</v>
      </c>
      <c r="T907" t="s">
        <v>164</v>
      </c>
      <c r="U907" t="s">
        <v>127</v>
      </c>
    </row>
    <row r="908" spans="1:21" x14ac:dyDescent="0.3">
      <c r="A908">
        <v>10110</v>
      </c>
      <c r="B908" s="5">
        <v>29</v>
      </c>
      <c r="C908" s="4">
        <v>59.37</v>
      </c>
      <c r="D908">
        <v>15</v>
      </c>
      <c r="E908" s="9">
        <v>1721.73</v>
      </c>
      <c r="F908" s="1">
        <v>44579</v>
      </c>
      <c r="G908" s="5">
        <f ca="1">DATEDIF(F908, TODAY(), "D")</f>
        <v>810</v>
      </c>
      <c r="H908" t="s">
        <v>19</v>
      </c>
      <c r="I908" t="s">
        <v>155</v>
      </c>
      <c r="J908" s="4">
        <v>50</v>
      </c>
      <c r="K908" s="4">
        <f>Table1[[#This Row],[PRICEEACH]]-Table1[[#This Row],[MSRP]]</f>
        <v>9.3699999999999974</v>
      </c>
      <c r="L908" t="s">
        <v>582</v>
      </c>
      <c r="M908" t="s">
        <v>452</v>
      </c>
      <c r="N908" t="s">
        <v>453</v>
      </c>
      <c r="O908" t="s">
        <v>454</v>
      </c>
      <c r="P908" t="s">
        <v>455</v>
      </c>
      <c r="Q908" t="s">
        <v>456</v>
      </c>
      <c r="R908" t="s">
        <v>144</v>
      </c>
      <c r="S908" t="s">
        <v>457</v>
      </c>
      <c r="T908" t="s">
        <v>458</v>
      </c>
      <c r="U908" t="s">
        <v>28</v>
      </c>
    </row>
    <row r="909" spans="1:21" x14ac:dyDescent="0.3">
      <c r="A909">
        <v>10109</v>
      </c>
      <c r="B909" s="5">
        <v>29</v>
      </c>
      <c r="C909" s="4">
        <v>32.1</v>
      </c>
      <c r="D909">
        <v>6</v>
      </c>
      <c r="E909" s="9">
        <v>930.9</v>
      </c>
      <c r="F909" s="1">
        <v>44571</v>
      </c>
      <c r="G909" s="5">
        <f ca="1">DATEDIF(F909, TODAY(), "D")</f>
        <v>818</v>
      </c>
      <c r="H909" t="s">
        <v>19</v>
      </c>
      <c r="I909" t="s">
        <v>155</v>
      </c>
      <c r="J909" s="4">
        <v>37</v>
      </c>
      <c r="K909" s="4">
        <f>Table1[[#This Row],[PRICEEACH]]-Table1[[#This Row],[MSRP]]</f>
        <v>-4.8999999999999986</v>
      </c>
      <c r="L909" t="s">
        <v>594</v>
      </c>
      <c r="M909" t="s">
        <v>277</v>
      </c>
      <c r="N909">
        <v>2155559857</v>
      </c>
      <c r="O909" t="s">
        <v>278</v>
      </c>
      <c r="P909" t="s">
        <v>187</v>
      </c>
      <c r="Q909">
        <v>71270</v>
      </c>
      <c r="R909" t="s">
        <v>25</v>
      </c>
      <c r="S909" t="s">
        <v>101</v>
      </c>
      <c r="T909" t="s">
        <v>279</v>
      </c>
      <c r="U909" t="s">
        <v>28</v>
      </c>
    </row>
    <row r="910" spans="1:21" x14ac:dyDescent="0.3">
      <c r="A910">
        <v>10108</v>
      </c>
      <c r="B910" s="5">
        <v>29</v>
      </c>
      <c r="C910" s="4">
        <v>139.63999999999999</v>
      </c>
      <c r="D910">
        <v>8</v>
      </c>
      <c r="E910" s="9">
        <v>4049.56</v>
      </c>
      <c r="F910" s="1">
        <v>44564</v>
      </c>
      <c r="G910" s="5">
        <f ca="1">DATEDIF(F910, TODAY(), "D")</f>
        <v>825</v>
      </c>
      <c r="H910" t="s">
        <v>19</v>
      </c>
      <c r="I910" t="s">
        <v>155</v>
      </c>
      <c r="J910" s="4">
        <v>146</v>
      </c>
      <c r="K910" s="4">
        <f>Table1[[#This Row],[PRICEEACH]]-Table1[[#This Row],[MSRP]]</f>
        <v>-6.3600000000000136</v>
      </c>
      <c r="L910" t="s">
        <v>568</v>
      </c>
      <c r="M910" t="s">
        <v>387</v>
      </c>
      <c r="N910" t="s">
        <v>388</v>
      </c>
      <c r="O910" t="s">
        <v>389</v>
      </c>
      <c r="P910" t="s">
        <v>390</v>
      </c>
      <c r="Q910" t="s">
        <v>391</v>
      </c>
      <c r="R910" t="s">
        <v>392</v>
      </c>
      <c r="S910" t="s">
        <v>393</v>
      </c>
      <c r="T910" t="s">
        <v>394</v>
      </c>
      <c r="U910" t="s">
        <v>42</v>
      </c>
    </row>
    <row r="911" spans="1:21" x14ac:dyDescent="0.3">
      <c r="A911">
        <v>10107</v>
      </c>
      <c r="B911" s="5">
        <v>29</v>
      </c>
      <c r="C911" s="4">
        <v>70.87</v>
      </c>
      <c r="D911">
        <v>6</v>
      </c>
      <c r="E911" s="9">
        <v>2055.23</v>
      </c>
      <c r="F911" s="1">
        <v>44554</v>
      </c>
      <c r="G911" s="5">
        <f ca="1">DATEDIF(F911, TODAY(), "D")</f>
        <v>835</v>
      </c>
      <c r="H911" t="s">
        <v>19</v>
      </c>
      <c r="I911" t="s">
        <v>20</v>
      </c>
      <c r="J911" s="4">
        <v>60</v>
      </c>
      <c r="K911" s="4">
        <f>Table1[[#This Row],[PRICEEACH]]-Table1[[#This Row],[MSRP]]</f>
        <v>10.870000000000005</v>
      </c>
      <c r="L911" t="s">
        <v>552</v>
      </c>
      <c r="M911" t="s">
        <v>22</v>
      </c>
      <c r="N911">
        <v>2125557818</v>
      </c>
      <c r="O911" t="s">
        <v>23</v>
      </c>
      <c r="P911" t="s">
        <v>24</v>
      </c>
      <c r="Q911">
        <v>10022</v>
      </c>
      <c r="R911" t="s">
        <v>25</v>
      </c>
      <c r="S911" t="s">
        <v>26</v>
      </c>
      <c r="T911" t="s">
        <v>27</v>
      </c>
      <c r="U911" t="s">
        <v>28</v>
      </c>
    </row>
    <row r="912" spans="1:21" x14ac:dyDescent="0.3">
      <c r="A912">
        <v>10107</v>
      </c>
      <c r="B912" s="5">
        <v>29</v>
      </c>
      <c r="C912" s="4">
        <v>157.44999999999999</v>
      </c>
      <c r="D912">
        <v>14</v>
      </c>
      <c r="E912" s="9">
        <v>4566.05</v>
      </c>
      <c r="F912" s="1">
        <v>44541</v>
      </c>
      <c r="G912" s="5">
        <f ca="1">DATEDIF(F912, TODAY(), "D")</f>
        <v>848</v>
      </c>
      <c r="H912" t="s">
        <v>19</v>
      </c>
      <c r="I912" t="s">
        <v>155</v>
      </c>
      <c r="J912" s="4">
        <v>173</v>
      </c>
      <c r="K912" s="4">
        <f>Table1[[#This Row],[PRICEEACH]]-Table1[[#This Row],[MSRP]]</f>
        <v>-15.550000000000011</v>
      </c>
      <c r="L912" t="s">
        <v>477</v>
      </c>
      <c r="M912" t="s">
        <v>290</v>
      </c>
      <c r="N912" t="s">
        <v>291</v>
      </c>
      <c r="O912" t="s">
        <v>292</v>
      </c>
      <c r="P912" t="s">
        <v>293</v>
      </c>
      <c r="Q912">
        <v>1734</v>
      </c>
      <c r="R912" t="s">
        <v>294</v>
      </c>
      <c r="S912" t="s">
        <v>295</v>
      </c>
      <c r="T912" t="s">
        <v>296</v>
      </c>
      <c r="U912" t="s">
        <v>42</v>
      </c>
    </row>
    <row r="913" spans="1:21" x14ac:dyDescent="0.3">
      <c r="A913">
        <v>10105</v>
      </c>
      <c r="B913" s="5">
        <v>29</v>
      </c>
      <c r="C913" s="4">
        <v>70.150000000000006</v>
      </c>
      <c r="D913">
        <v>12</v>
      </c>
      <c r="E913" s="9">
        <v>2034.35</v>
      </c>
      <c r="F913" s="1">
        <v>44541</v>
      </c>
      <c r="G913" s="5">
        <f ca="1">DATEDIF(F913, TODAY(), "D")</f>
        <v>848</v>
      </c>
      <c r="H913" t="s">
        <v>19</v>
      </c>
      <c r="I913" t="s">
        <v>557</v>
      </c>
      <c r="J913" s="4">
        <v>86</v>
      </c>
      <c r="K913" s="4">
        <f>Table1[[#This Row],[PRICEEACH]]-Table1[[#This Row],[MSRP]]</f>
        <v>-15.849999999999994</v>
      </c>
      <c r="L913" t="s">
        <v>622</v>
      </c>
      <c r="M913" t="s">
        <v>290</v>
      </c>
      <c r="N913" t="s">
        <v>291</v>
      </c>
      <c r="O913" t="s">
        <v>292</v>
      </c>
      <c r="P913" t="s">
        <v>293</v>
      </c>
      <c r="Q913">
        <v>1734</v>
      </c>
      <c r="R913" t="s">
        <v>294</v>
      </c>
      <c r="S913" t="s">
        <v>295</v>
      </c>
      <c r="T913" t="s">
        <v>296</v>
      </c>
      <c r="U913" t="s">
        <v>28</v>
      </c>
    </row>
    <row r="914" spans="1:21" x14ac:dyDescent="0.3">
      <c r="A914">
        <v>10104</v>
      </c>
      <c r="B914" s="5">
        <v>29</v>
      </c>
      <c r="C914" s="4">
        <v>130.09</v>
      </c>
      <c r="D914">
        <v>12</v>
      </c>
      <c r="E914" s="9">
        <v>3772.61</v>
      </c>
      <c r="F914" s="1">
        <v>44531</v>
      </c>
      <c r="G914" s="5">
        <f ca="1">DATEDIF(F914, TODAY(), "D")</f>
        <v>858</v>
      </c>
      <c r="H914" t="s">
        <v>19</v>
      </c>
      <c r="I914" t="s">
        <v>465</v>
      </c>
      <c r="J914" s="4">
        <v>122</v>
      </c>
      <c r="K914" s="4">
        <f>Table1[[#This Row],[PRICEEACH]]-Table1[[#This Row],[MSRP]]</f>
        <v>8.0900000000000034</v>
      </c>
      <c r="L914" t="s">
        <v>548</v>
      </c>
      <c r="M914" t="s">
        <v>148</v>
      </c>
      <c r="N914" t="s">
        <v>149</v>
      </c>
      <c r="O914" t="s">
        <v>150</v>
      </c>
      <c r="P914" t="s">
        <v>151</v>
      </c>
      <c r="Q914">
        <v>28034</v>
      </c>
      <c r="R914" t="s">
        <v>152</v>
      </c>
      <c r="S914" t="s">
        <v>153</v>
      </c>
      <c r="T914" t="s">
        <v>154</v>
      </c>
      <c r="U914" t="s">
        <v>42</v>
      </c>
    </row>
    <row r="915" spans="1:21" x14ac:dyDescent="0.3">
      <c r="A915">
        <v>10412</v>
      </c>
      <c r="B915" s="5">
        <v>30</v>
      </c>
      <c r="C915" s="4">
        <v>36.07</v>
      </c>
      <c r="D915">
        <v>6</v>
      </c>
      <c r="E915" s="9">
        <v>1082.0999999999999</v>
      </c>
      <c r="F915" s="8">
        <v>45354</v>
      </c>
      <c r="G915" s="5">
        <f ca="1">DATEDIF(F915, TODAY(), "D")</f>
        <v>35</v>
      </c>
      <c r="H915" t="s">
        <v>19</v>
      </c>
      <c r="I915" t="s">
        <v>155</v>
      </c>
      <c r="J915" s="4">
        <v>35</v>
      </c>
      <c r="K915" s="4">
        <f>Table1[[#This Row],[PRICEEACH]]-Table1[[#This Row],[MSRP]]</f>
        <v>1.0700000000000003</v>
      </c>
      <c r="L915" t="s">
        <v>591</v>
      </c>
      <c r="M915" t="s">
        <v>148</v>
      </c>
      <c r="N915" t="s">
        <v>149</v>
      </c>
      <c r="O915" t="s">
        <v>150</v>
      </c>
      <c r="P915" t="s">
        <v>151</v>
      </c>
      <c r="Q915">
        <v>28034</v>
      </c>
      <c r="R915" t="s">
        <v>152</v>
      </c>
      <c r="S915" t="s">
        <v>153</v>
      </c>
      <c r="T915" t="s">
        <v>154</v>
      </c>
      <c r="U915" t="s">
        <v>28</v>
      </c>
    </row>
    <row r="916" spans="1:21" x14ac:dyDescent="0.3">
      <c r="A916">
        <v>10403</v>
      </c>
      <c r="B916" s="5">
        <v>30</v>
      </c>
      <c r="C916" s="4">
        <v>40.229999999999997</v>
      </c>
      <c r="D916">
        <v>2</v>
      </c>
      <c r="E916" s="9">
        <v>1206.9000000000001</v>
      </c>
      <c r="F916" s="8">
        <v>45330</v>
      </c>
      <c r="G916" s="5">
        <f ca="1">DATEDIF(F916, TODAY(), "D")</f>
        <v>59</v>
      </c>
      <c r="H916" t="s">
        <v>19</v>
      </c>
      <c r="I916" t="s">
        <v>20</v>
      </c>
      <c r="J916" s="4">
        <v>40</v>
      </c>
      <c r="K916" s="4">
        <f>Table1[[#This Row],[PRICEEACH]]-Table1[[#This Row],[MSRP]]</f>
        <v>0.22999999999999687</v>
      </c>
      <c r="L916" t="s">
        <v>610</v>
      </c>
      <c r="M916" t="s">
        <v>139</v>
      </c>
      <c r="N916" t="s">
        <v>140</v>
      </c>
      <c r="O916" t="s">
        <v>141</v>
      </c>
      <c r="P916" t="s">
        <v>142</v>
      </c>
      <c r="Q916" t="s">
        <v>143</v>
      </c>
      <c r="R916" t="s">
        <v>144</v>
      </c>
      <c r="S916" t="s">
        <v>145</v>
      </c>
      <c r="T916" t="s">
        <v>146</v>
      </c>
      <c r="U916" t="s">
        <v>28</v>
      </c>
    </row>
    <row r="917" spans="1:21" x14ac:dyDescent="0.3">
      <c r="A917">
        <v>10400</v>
      </c>
      <c r="B917" s="5">
        <v>30</v>
      </c>
      <c r="C917" s="4">
        <v>74.84</v>
      </c>
      <c r="D917">
        <v>7</v>
      </c>
      <c r="E917" s="9">
        <v>2245.1999999999998</v>
      </c>
      <c r="F917" s="8">
        <v>45323</v>
      </c>
      <c r="G917" s="5">
        <f ca="1">DATEDIF(F917, TODAY(), "D")</f>
        <v>66</v>
      </c>
      <c r="H917" t="s">
        <v>19</v>
      </c>
      <c r="I917" t="s">
        <v>557</v>
      </c>
      <c r="J917" s="4">
        <v>86</v>
      </c>
      <c r="K917" s="4">
        <f>Table1[[#This Row],[PRICEEACH]]-Table1[[#This Row],[MSRP]]</f>
        <v>-11.159999999999997</v>
      </c>
      <c r="L917" t="s">
        <v>558</v>
      </c>
      <c r="M917" t="s">
        <v>360</v>
      </c>
      <c r="N917">
        <v>4085553659</v>
      </c>
      <c r="O917" t="s">
        <v>361</v>
      </c>
      <c r="P917" t="s">
        <v>362</v>
      </c>
      <c r="Q917">
        <v>94217</v>
      </c>
      <c r="R917" t="s">
        <v>25</v>
      </c>
      <c r="S917" t="s">
        <v>81</v>
      </c>
      <c r="T917" t="s">
        <v>363</v>
      </c>
      <c r="U917" t="s">
        <v>28</v>
      </c>
    </row>
    <row r="918" spans="1:21" x14ac:dyDescent="0.3">
      <c r="A918">
        <v>10394</v>
      </c>
      <c r="B918" s="5">
        <v>30</v>
      </c>
      <c r="C918" s="4">
        <v>60.28</v>
      </c>
      <c r="D918">
        <v>4</v>
      </c>
      <c r="E918" s="9">
        <v>1808.4</v>
      </c>
      <c r="F918" s="8">
        <v>45306</v>
      </c>
      <c r="G918" s="5">
        <f ca="1">DATEDIF(F918, TODAY(), "D")</f>
        <v>83</v>
      </c>
      <c r="H918" t="s">
        <v>19</v>
      </c>
      <c r="I918" t="s">
        <v>564</v>
      </c>
      <c r="J918" s="4">
        <v>62</v>
      </c>
      <c r="K918" s="4">
        <f>Table1[[#This Row],[PRICEEACH]]-Table1[[#This Row],[MSRP]]</f>
        <v>-1.7199999999999989</v>
      </c>
      <c r="L918" t="s">
        <v>612</v>
      </c>
      <c r="M918" t="s">
        <v>148</v>
      </c>
      <c r="N918" t="s">
        <v>149</v>
      </c>
      <c r="O918" t="s">
        <v>150</v>
      </c>
      <c r="P918" t="s">
        <v>151</v>
      </c>
      <c r="Q918">
        <v>28034</v>
      </c>
      <c r="R918" t="s">
        <v>152</v>
      </c>
      <c r="S918" t="s">
        <v>153</v>
      </c>
      <c r="T918" t="s">
        <v>154</v>
      </c>
      <c r="U918" t="s">
        <v>28</v>
      </c>
    </row>
    <row r="919" spans="1:21" x14ac:dyDescent="0.3">
      <c r="A919">
        <v>10390</v>
      </c>
      <c r="B919" s="5">
        <v>30</v>
      </c>
      <c r="C919" s="4">
        <v>82.42</v>
      </c>
      <c r="D919">
        <v>10</v>
      </c>
      <c r="E919" s="9">
        <v>2472.6</v>
      </c>
      <c r="F919" s="8">
        <v>45295</v>
      </c>
      <c r="G919" s="5">
        <f ca="1">DATEDIF(F919, TODAY(), "D")</f>
        <v>94</v>
      </c>
      <c r="H919" t="s">
        <v>19</v>
      </c>
      <c r="I919" t="s">
        <v>155</v>
      </c>
      <c r="J919" s="4">
        <v>80</v>
      </c>
      <c r="K919" s="4">
        <f>Table1[[#This Row],[PRICEEACH]]-Table1[[#This Row],[MSRP]]</f>
        <v>2.4200000000000017</v>
      </c>
      <c r="L919" t="s">
        <v>607</v>
      </c>
      <c r="M919" t="s">
        <v>243</v>
      </c>
      <c r="N919">
        <v>4155551450</v>
      </c>
      <c r="O919" t="s">
        <v>244</v>
      </c>
      <c r="P919" t="s">
        <v>245</v>
      </c>
      <c r="Q919">
        <v>97562</v>
      </c>
      <c r="R919" t="s">
        <v>25</v>
      </c>
      <c r="S919" t="s">
        <v>246</v>
      </c>
      <c r="T919" t="s">
        <v>247</v>
      </c>
      <c r="U919" t="s">
        <v>28</v>
      </c>
    </row>
    <row r="920" spans="1:21" x14ac:dyDescent="0.3">
      <c r="A920">
        <v>10386</v>
      </c>
      <c r="B920" s="5">
        <v>30</v>
      </c>
      <c r="C920" s="4">
        <v>95.48</v>
      </c>
      <c r="D920">
        <v>3</v>
      </c>
      <c r="E920" s="9">
        <v>2864.4</v>
      </c>
      <c r="F920" s="8">
        <v>45292</v>
      </c>
      <c r="G920" s="5">
        <f ca="1">DATEDIF(F920, TODAY(), "D")</f>
        <v>97</v>
      </c>
      <c r="H920" t="s">
        <v>371</v>
      </c>
      <c r="I920" t="s">
        <v>557</v>
      </c>
      <c r="J920" s="4">
        <v>99</v>
      </c>
      <c r="K920" s="4">
        <f>Table1[[#This Row],[PRICEEACH]]-Table1[[#This Row],[MSRP]]</f>
        <v>-3.519999999999996</v>
      </c>
      <c r="L920" t="s">
        <v>630</v>
      </c>
      <c r="M920" t="s">
        <v>148</v>
      </c>
      <c r="N920" t="s">
        <v>149</v>
      </c>
      <c r="O920" t="s">
        <v>150</v>
      </c>
      <c r="P920" t="s">
        <v>151</v>
      </c>
      <c r="Q920">
        <v>28034</v>
      </c>
      <c r="R920" t="s">
        <v>152</v>
      </c>
      <c r="S920" t="s">
        <v>153</v>
      </c>
      <c r="T920" t="s">
        <v>154</v>
      </c>
      <c r="U920" t="s">
        <v>28</v>
      </c>
    </row>
    <row r="921" spans="1:21" x14ac:dyDescent="0.3">
      <c r="A921">
        <v>10371</v>
      </c>
      <c r="B921" s="5">
        <v>30</v>
      </c>
      <c r="C921" s="4">
        <v>99.55</v>
      </c>
      <c r="D921">
        <v>11</v>
      </c>
      <c r="E921" s="9">
        <v>2986.5</v>
      </c>
      <c r="F921" s="8">
        <v>45253</v>
      </c>
      <c r="G921" s="5">
        <f ca="1">DATEDIF(F921, TODAY(), "D")</f>
        <v>136</v>
      </c>
      <c r="H921" t="s">
        <v>19</v>
      </c>
      <c r="I921" t="s">
        <v>564</v>
      </c>
      <c r="J921" s="4">
        <v>62</v>
      </c>
      <c r="K921" s="4">
        <f>Table1[[#This Row],[PRICEEACH]]-Table1[[#This Row],[MSRP]]</f>
        <v>37.549999999999997</v>
      </c>
      <c r="L921" t="s">
        <v>612</v>
      </c>
      <c r="M921" t="s">
        <v>243</v>
      </c>
      <c r="N921">
        <v>4155551450</v>
      </c>
      <c r="O921" t="s">
        <v>244</v>
      </c>
      <c r="P921" t="s">
        <v>245</v>
      </c>
      <c r="Q921">
        <v>97562</v>
      </c>
      <c r="R921" t="s">
        <v>25</v>
      </c>
      <c r="S921" t="s">
        <v>246</v>
      </c>
      <c r="T921" t="s">
        <v>247</v>
      </c>
      <c r="U921" t="s">
        <v>28</v>
      </c>
    </row>
    <row r="922" spans="1:21" x14ac:dyDescent="0.3">
      <c r="A922">
        <v>10365</v>
      </c>
      <c r="B922" s="5">
        <v>30</v>
      </c>
      <c r="C922" s="4">
        <v>87.06</v>
      </c>
      <c r="D922">
        <v>1</v>
      </c>
      <c r="E922" s="9">
        <v>2611.8000000000002</v>
      </c>
      <c r="F922" s="8">
        <v>45237</v>
      </c>
      <c r="G922" s="5">
        <f ca="1">DATEDIF(F922, TODAY(), "D")</f>
        <v>152</v>
      </c>
      <c r="H922" t="s">
        <v>19</v>
      </c>
      <c r="I922" t="s">
        <v>155</v>
      </c>
      <c r="J922" s="4">
        <v>141</v>
      </c>
      <c r="K922" s="4">
        <f>Table1[[#This Row],[PRICEEACH]]-Table1[[#This Row],[MSRP]]</f>
        <v>-53.94</v>
      </c>
      <c r="L922" t="s">
        <v>498</v>
      </c>
      <c r="M922" t="s">
        <v>303</v>
      </c>
      <c r="N922">
        <v>5085559555</v>
      </c>
      <c r="O922" t="s">
        <v>304</v>
      </c>
      <c r="P922" t="s">
        <v>136</v>
      </c>
      <c r="Q922">
        <v>50553</v>
      </c>
      <c r="R922" t="s">
        <v>25</v>
      </c>
      <c r="S922" t="s">
        <v>305</v>
      </c>
      <c r="T922" t="s">
        <v>306</v>
      </c>
      <c r="U922" t="s">
        <v>28</v>
      </c>
    </row>
    <row r="923" spans="1:21" x14ac:dyDescent="0.3">
      <c r="A923">
        <v>10358</v>
      </c>
      <c r="B923" s="5">
        <v>30</v>
      </c>
      <c r="C923" s="4">
        <v>176.76</v>
      </c>
      <c r="D923">
        <v>8</v>
      </c>
      <c r="E923" s="9">
        <v>5302.8</v>
      </c>
      <c r="F923" s="1">
        <v>45209</v>
      </c>
      <c r="G923" s="5">
        <f ca="1">DATEDIF(F923, TODAY(), "D")</f>
        <v>180</v>
      </c>
      <c r="H923" t="s">
        <v>19</v>
      </c>
      <c r="I923" t="s">
        <v>509</v>
      </c>
      <c r="J923" s="4">
        <v>50</v>
      </c>
      <c r="K923" s="4">
        <f>Table1[[#This Row],[PRICEEACH]]-Table1[[#This Row],[MSRP]]</f>
        <v>126.75999999999999</v>
      </c>
      <c r="L923" t="s">
        <v>576</v>
      </c>
      <c r="M923" t="s">
        <v>148</v>
      </c>
      <c r="N923" t="s">
        <v>149</v>
      </c>
      <c r="O923" t="s">
        <v>150</v>
      </c>
      <c r="P923" t="s">
        <v>151</v>
      </c>
      <c r="Q923">
        <v>28034</v>
      </c>
      <c r="R923" t="s">
        <v>152</v>
      </c>
      <c r="S923" t="s">
        <v>153</v>
      </c>
      <c r="T923" t="s">
        <v>154</v>
      </c>
      <c r="U923" t="s">
        <v>42</v>
      </c>
    </row>
    <row r="924" spans="1:21" x14ac:dyDescent="0.3">
      <c r="A924">
        <v>10356</v>
      </c>
      <c r="B924" s="5">
        <v>30</v>
      </c>
      <c r="C924" s="4">
        <v>148.74</v>
      </c>
      <c r="D924">
        <v>1</v>
      </c>
      <c r="E924" s="9">
        <v>4462.2</v>
      </c>
      <c r="F924" s="1">
        <v>45208</v>
      </c>
      <c r="G924" s="5">
        <f ca="1">DATEDIF(F924, TODAY(), "D")</f>
        <v>181</v>
      </c>
      <c r="H924" t="s">
        <v>19</v>
      </c>
      <c r="I924" t="s">
        <v>509</v>
      </c>
      <c r="J924" s="4">
        <v>168</v>
      </c>
      <c r="K924" s="4">
        <f>Table1[[#This Row],[PRICEEACH]]-Table1[[#This Row],[MSRP]]</f>
        <v>-19.259999999999991</v>
      </c>
      <c r="L924" t="s">
        <v>553</v>
      </c>
      <c r="M924" t="s">
        <v>36</v>
      </c>
      <c r="N924" t="s">
        <v>37</v>
      </c>
      <c r="O924" t="s">
        <v>38</v>
      </c>
      <c r="P924" t="s">
        <v>39</v>
      </c>
      <c r="Q924">
        <v>75508</v>
      </c>
      <c r="R924" t="s">
        <v>33</v>
      </c>
      <c r="S924" t="s">
        <v>40</v>
      </c>
      <c r="T924" t="s">
        <v>41</v>
      </c>
      <c r="U924" t="s">
        <v>42</v>
      </c>
    </row>
    <row r="925" spans="1:21" x14ac:dyDescent="0.3">
      <c r="A925">
        <v>10350</v>
      </c>
      <c r="B925" s="5">
        <v>30</v>
      </c>
      <c r="C925" s="4">
        <v>100.77</v>
      </c>
      <c r="D925">
        <v>3</v>
      </c>
      <c r="E925" s="9">
        <v>3023.1</v>
      </c>
      <c r="F925" s="1">
        <v>45201</v>
      </c>
      <c r="G925" s="5">
        <f ca="1">DATEDIF(F925, TODAY(), "D")</f>
        <v>188</v>
      </c>
      <c r="H925" t="s">
        <v>19</v>
      </c>
      <c r="I925" t="s">
        <v>509</v>
      </c>
      <c r="J925" s="4">
        <v>87</v>
      </c>
      <c r="K925" s="4">
        <f>Table1[[#This Row],[PRICEEACH]]-Table1[[#This Row],[MSRP]]</f>
        <v>13.769999999999996</v>
      </c>
      <c r="L925" t="s">
        <v>574</v>
      </c>
      <c r="M925" t="s">
        <v>148</v>
      </c>
      <c r="N925" t="s">
        <v>149</v>
      </c>
      <c r="O925" t="s">
        <v>150</v>
      </c>
      <c r="P925" t="s">
        <v>151</v>
      </c>
      <c r="Q925">
        <v>28034</v>
      </c>
      <c r="R925" t="s">
        <v>152</v>
      </c>
      <c r="S925" t="s">
        <v>153</v>
      </c>
      <c r="T925" t="s">
        <v>154</v>
      </c>
      <c r="U925" t="s">
        <v>42</v>
      </c>
    </row>
    <row r="926" spans="1:21" x14ac:dyDescent="0.3">
      <c r="A926">
        <v>10350</v>
      </c>
      <c r="B926" s="5">
        <v>30</v>
      </c>
      <c r="C926" s="4">
        <v>100.7</v>
      </c>
      <c r="D926">
        <v>9</v>
      </c>
      <c r="E926" s="9">
        <v>3021</v>
      </c>
      <c r="F926" s="1">
        <v>45201</v>
      </c>
      <c r="G926" s="5">
        <f ca="1">DATEDIF(F926, TODAY(), "D")</f>
        <v>188</v>
      </c>
      <c r="H926" t="s">
        <v>19</v>
      </c>
      <c r="I926" t="s">
        <v>509</v>
      </c>
      <c r="J926" s="4">
        <v>88</v>
      </c>
      <c r="K926" s="4">
        <f>Table1[[#This Row],[PRICEEACH]]-Table1[[#This Row],[MSRP]]</f>
        <v>12.700000000000003</v>
      </c>
      <c r="L926" t="s">
        <v>595</v>
      </c>
      <c r="M926" t="s">
        <v>148</v>
      </c>
      <c r="N926" t="s">
        <v>149</v>
      </c>
      <c r="O926" t="s">
        <v>150</v>
      </c>
      <c r="P926" t="s">
        <v>151</v>
      </c>
      <c r="Q926">
        <v>28034</v>
      </c>
      <c r="R926" t="s">
        <v>152</v>
      </c>
      <c r="S926" t="s">
        <v>153</v>
      </c>
      <c r="T926" t="s">
        <v>154</v>
      </c>
      <c r="U926" t="s">
        <v>42</v>
      </c>
    </row>
    <row r="927" spans="1:21" x14ac:dyDescent="0.3">
      <c r="A927">
        <v>10107</v>
      </c>
      <c r="B927" s="5">
        <v>30</v>
      </c>
      <c r="C927" s="4">
        <v>131.49</v>
      </c>
      <c r="D927">
        <v>1</v>
      </c>
      <c r="E927" s="9">
        <v>3944.7</v>
      </c>
      <c r="F927" s="1">
        <v>45198</v>
      </c>
      <c r="G927" s="5">
        <f ca="1">DATEDIF(F927, TODAY(), "D")</f>
        <v>191</v>
      </c>
      <c r="H927" t="s">
        <v>19</v>
      </c>
      <c r="I927" t="s">
        <v>155</v>
      </c>
      <c r="J927" s="4">
        <v>214</v>
      </c>
      <c r="K927" s="4">
        <f>Table1[[#This Row],[PRICEEACH]]-Table1[[#This Row],[MSRP]]</f>
        <v>-82.509999999999991</v>
      </c>
      <c r="L927" t="s">
        <v>156</v>
      </c>
      <c r="M927" t="s">
        <v>72</v>
      </c>
      <c r="N927" t="s">
        <v>73</v>
      </c>
      <c r="O927" t="s">
        <v>74</v>
      </c>
      <c r="P927" t="s">
        <v>75</v>
      </c>
      <c r="Q927">
        <v>3004</v>
      </c>
      <c r="R927" t="s">
        <v>76</v>
      </c>
      <c r="S927" t="s">
        <v>77</v>
      </c>
      <c r="T927" t="s">
        <v>78</v>
      </c>
      <c r="U927" t="s">
        <v>42</v>
      </c>
    </row>
    <row r="928" spans="1:21" x14ac:dyDescent="0.3">
      <c r="A928">
        <v>10344</v>
      </c>
      <c r="B928" s="5">
        <v>30</v>
      </c>
      <c r="C928" s="4">
        <v>130.94</v>
      </c>
      <c r="D928">
        <v>3</v>
      </c>
      <c r="E928" s="9">
        <v>3928.2</v>
      </c>
      <c r="F928" s="1">
        <v>45194</v>
      </c>
      <c r="G928" s="5">
        <f ca="1">DATEDIF(F928, TODAY(), "D")</f>
        <v>195</v>
      </c>
      <c r="H928" t="s">
        <v>19</v>
      </c>
      <c r="I928" t="s">
        <v>509</v>
      </c>
      <c r="J928" s="4">
        <v>127</v>
      </c>
      <c r="K928" s="4">
        <f>Table1[[#This Row],[PRICEEACH]]-Table1[[#This Row],[MSRP]]</f>
        <v>3.9399999999999977</v>
      </c>
      <c r="L928" t="s">
        <v>549</v>
      </c>
      <c r="M928" t="s">
        <v>395</v>
      </c>
      <c r="N928" t="s">
        <v>396</v>
      </c>
      <c r="O928" t="s">
        <v>397</v>
      </c>
      <c r="P928" t="s">
        <v>398</v>
      </c>
      <c r="Q928">
        <v>13008</v>
      </c>
      <c r="R928" t="s">
        <v>33</v>
      </c>
      <c r="S928" t="s">
        <v>399</v>
      </c>
      <c r="T928" t="s">
        <v>400</v>
      </c>
      <c r="U928" t="s">
        <v>42</v>
      </c>
    </row>
    <row r="929" spans="1:21" x14ac:dyDescent="0.3">
      <c r="A929">
        <v>10342</v>
      </c>
      <c r="B929" s="5">
        <v>30</v>
      </c>
      <c r="C929" s="4">
        <v>167.65</v>
      </c>
      <c r="D929">
        <v>4</v>
      </c>
      <c r="E929" s="9">
        <v>5029.5</v>
      </c>
      <c r="F929" s="1">
        <v>45193</v>
      </c>
      <c r="G929" s="5">
        <f ca="1">DATEDIF(F929, TODAY(), "D")</f>
        <v>196</v>
      </c>
      <c r="H929" t="s">
        <v>19</v>
      </c>
      <c r="I929" t="s">
        <v>155</v>
      </c>
      <c r="J929" s="4">
        <v>169</v>
      </c>
      <c r="K929" s="4">
        <f>Table1[[#This Row],[PRICEEACH]]-Table1[[#This Row],[MSRP]]</f>
        <v>-1.3499999999999943</v>
      </c>
      <c r="L929" t="s">
        <v>563</v>
      </c>
      <c r="M929" t="s">
        <v>72</v>
      </c>
      <c r="N929" t="s">
        <v>73</v>
      </c>
      <c r="O929" t="s">
        <v>74</v>
      </c>
      <c r="P929" t="s">
        <v>75</v>
      </c>
      <c r="Q929">
        <v>3004</v>
      </c>
      <c r="R929" t="s">
        <v>76</v>
      </c>
      <c r="S929" t="s">
        <v>77</v>
      </c>
      <c r="T929" t="s">
        <v>78</v>
      </c>
      <c r="U929" t="s">
        <v>42</v>
      </c>
    </row>
    <row r="930" spans="1:21" x14ac:dyDescent="0.3">
      <c r="A930">
        <v>10343</v>
      </c>
      <c r="B930" s="5">
        <v>30</v>
      </c>
      <c r="C930" s="4">
        <v>103.29</v>
      </c>
      <c r="D930">
        <v>1</v>
      </c>
      <c r="E930" s="9">
        <v>3098.7</v>
      </c>
      <c r="F930" s="1">
        <v>45193</v>
      </c>
      <c r="G930" s="5">
        <f ca="1">DATEDIF(F930, TODAY(), "D")</f>
        <v>196</v>
      </c>
      <c r="H930" t="s">
        <v>19</v>
      </c>
      <c r="I930" t="s">
        <v>155</v>
      </c>
      <c r="J930" s="4">
        <v>80</v>
      </c>
      <c r="K930" s="4">
        <f>Table1[[#This Row],[PRICEEACH]]-Table1[[#This Row],[MSRP]]</f>
        <v>23.290000000000006</v>
      </c>
      <c r="L930" t="s">
        <v>607</v>
      </c>
      <c r="M930" t="s">
        <v>29</v>
      </c>
      <c r="N930" t="s">
        <v>30</v>
      </c>
      <c r="O930" t="s">
        <v>31</v>
      </c>
      <c r="P930" t="s">
        <v>32</v>
      </c>
      <c r="Q930">
        <v>51100</v>
      </c>
      <c r="R930" t="s">
        <v>33</v>
      </c>
      <c r="S930" t="s">
        <v>34</v>
      </c>
      <c r="T930" t="s">
        <v>35</v>
      </c>
      <c r="U930" t="s">
        <v>42</v>
      </c>
    </row>
    <row r="931" spans="1:21" x14ac:dyDescent="0.3">
      <c r="A931">
        <v>10340</v>
      </c>
      <c r="B931" s="5">
        <v>30</v>
      </c>
      <c r="C931" s="4">
        <v>88.6</v>
      </c>
      <c r="D931">
        <v>5</v>
      </c>
      <c r="E931" s="9">
        <v>2658</v>
      </c>
      <c r="F931" s="1">
        <v>45193</v>
      </c>
      <c r="G931" s="5">
        <f ca="1">DATEDIF(F931, TODAY(), "D")</f>
        <v>196</v>
      </c>
      <c r="H931" t="s">
        <v>19</v>
      </c>
      <c r="I931" t="s">
        <v>525</v>
      </c>
      <c r="J931" s="4">
        <v>91</v>
      </c>
      <c r="K931" s="4">
        <f>Table1[[#This Row],[PRICEEACH]]-Table1[[#This Row],[MSRP]]</f>
        <v>-2.4000000000000057</v>
      </c>
      <c r="L931" t="s">
        <v>621</v>
      </c>
      <c r="M931" t="s">
        <v>320</v>
      </c>
      <c r="N931" t="s">
        <v>321</v>
      </c>
      <c r="O931" t="s">
        <v>322</v>
      </c>
      <c r="P931" t="s">
        <v>323</v>
      </c>
      <c r="Q931">
        <v>8022</v>
      </c>
      <c r="R931" t="s">
        <v>152</v>
      </c>
      <c r="S931" t="s">
        <v>324</v>
      </c>
      <c r="T931" t="s">
        <v>325</v>
      </c>
      <c r="U931" t="s">
        <v>28</v>
      </c>
    </row>
    <row r="932" spans="1:21" x14ac:dyDescent="0.3">
      <c r="A932">
        <v>10339</v>
      </c>
      <c r="B932" s="5">
        <v>30</v>
      </c>
      <c r="C932" s="4">
        <v>62.16</v>
      </c>
      <c r="D932">
        <v>1</v>
      </c>
      <c r="E932" s="9">
        <v>1864.8</v>
      </c>
      <c r="F932" s="1">
        <v>45192</v>
      </c>
      <c r="G932" s="5">
        <f ca="1">DATEDIF(F932, TODAY(), "D")</f>
        <v>197</v>
      </c>
      <c r="H932" t="s">
        <v>19</v>
      </c>
      <c r="I932" t="s">
        <v>20</v>
      </c>
      <c r="J932" s="4">
        <v>60</v>
      </c>
      <c r="K932" s="4">
        <f>Table1[[#This Row],[PRICEEACH]]-Table1[[#This Row],[MSRP]]</f>
        <v>2.1599999999999966</v>
      </c>
      <c r="L932" t="s">
        <v>552</v>
      </c>
      <c r="M932" t="s">
        <v>217</v>
      </c>
      <c r="N932" t="s">
        <v>218</v>
      </c>
      <c r="O932" t="s">
        <v>219</v>
      </c>
      <c r="P932" t="s">
        <v>220</v>
      </c>
      <c r="Q932" t="s">
        <v>221</v>
      </c>
      <c r="R932" t="s">
        <v>222</v>
      </c>
      <c r="S932" t="s">
        <v>223</v>
      </c>
      <c r="T932" t="s">
        <v>224</v>
      </c>
      <c r="U932" t="s">
        <v>28</v>
      </c>
    </row>
    <row r="933" spans="1:21" x14ac:dyDescent="0.3">
      <c r="A933">
        <v>10331</v>
      </c>
      <c r="B933" s="5">
        <v>30</v>
      </c>
      <c r="C933" s="4">
        <v>32.47</v>
      </c>
      <c r="D933">
        <v>8</v>
      </c>
      <c r="E933" s="9">
        <v>974.1</v>
      </c>
      <c r="F933" s="1">
        <v>45186</v>
      </c>
      <c r="G933" s="5">
        <f ca="1">DATEDIF(F933, TODAY(), "D")</f>
        <v>203</v>
      </c>
      <c r="H933" t="s">
        <v>19</v>
      </c>
      <c r="I933" t="s">
        <v>155</v>
      </c>
      <c r="J933" s="4">
        <v>142</v>
      </c>
      <c r="K933" s="4">
        <f>Table1[[#This Row],[PRICEEACH]]-Table1[[#This Row],[MSRP]]</f>
        <v>-109.53</v>
      </c>
      <c r="L933" t="s">
        <v>545</v>
      </c>
      <c r="M933" t="s">
        <v>277</v>
      </c>
      <c r="N933">
        <v>2155559857</v>
      </c>
      <c r="O933" t="s">
        <v>278</v>
      </c>
      <c r="P933" t="s">
        <v>187</v>
      </c>
      <c r="Q933">
        <v>71270</v>
      </c>
      <c r="R933" t="s">
        <v>25</v>
      </c>
      <c r="S933" t="s">
        <v>101</v>
      </c>
      <c r="T933" t="s">
        <v>279</v>
      </c>
      <c r="U933" t="s">
        <v>28</v>
      </c>
    </row>
    <row r="934" spans="1:21" x14ac:dyDescent="0.3">
      <c r="A934">
        <v>10329</v>
      </c>
      <c r="B934" s="5">
        <v>30</v>
      </c>
      <c r="C934" s="4">
        <v>87.78</v>
      </c>
      <c r="D934">
        <v>7</v>
      </c>
      <c r="E934" s="9">
        <v>2633.4</v>
      </c>
      <c r="F934" s="1">
        <v>45184</v>
      </c>
      <c r="G934" s="5">
        <f ca="1">DATEDIF(F934, TODAY(), "D")</f>
        <v>205</v>
      </c>
      <c r="H934" t="s">
        <v>19</v>
      </c>
      <c r="I934" t="s">
        <v>20</v>
      </c>
      <c r="J934" s="4">
        <v>112</v>
      </c>
      <c r="K934" s="4">
        <f>Table1[[#This Row],[PRICEEACH]]-Table1[[#This Row],[MSRP]]</f>
        <v>-24.22</v>
      </c>
      <c r="L934" t="s">
        <v>581</v>
      </c>
      <c r="M934" t="s">
        <v>22</v>
      </c>
      <c r="N934">
        <v>2125557818</v>
      </c>
      <c r="O934" t="s">
        <v>23</v>
      </c>
      <c r="P934" t="s">
        <v>24</v>
      </c>
      <c r="Q934">
        <v>10022</v>
      </c>
      <c r="R934" t="s">
        <v>25</v>
      </c>
      <c r="S934" t="s">
        <v>26</v>
      </c>
      <c r="T934" t="s">
        <v>27</v>
      </c>
      <c r="U934" t="s">
        <v>28</v>
      </c>
    </row>
    <row r="935" spans="1:21" x14ac:dyDescent="0.3">
      <c r="A935">
        <v>10324</v>
      </c>
      <c r="B935" s="5">
        <v>30</v>
      </c>
      <c r="C935" s="4">
        <v>111.27</v>
      </c>
      <c r="D935">
        <v>9</v>
      </c>
      <c r="E935" s="9">
        <v>3338.1</v>
      </c>
      <c r="F935" s="1">
        <v>45174</v>
      </c>
      <c r="G935" s="5">
        <f ca="1">DATEDIF(F935, TODAY(), "D")</f>
        <v>215</v>
      </c>
      <c r="H935" t="s">
        <v>19</v>
      </c>
      <c r="I935" t="s">
        <v>155</v>
      </c>
      <c r="J935" s="4">
        <v>35</v>
      </c>
      <c r="K935" s="4">
        <f>Table1[[#This Row],[PRICEEACH]]-Table1[[#This Row],[MSRP]]</f>
        <v>76.27</v>
      </c>
      <c r="L935" t="s">
        <v>591</v>
      </c>
      <c r="M935" t="s">
        <v>79</v>
      </c>
      <c r="N935">
        <v>2125551500</v>
      </c>
      <c r="O935" t="s">
        <v>80</v>
      </c>
      <c r="P935" t="s">
        <v>24</v>
      </c>
      <c r="Q935">
        <v>10022</v>
      </c>
      <c r="R935" t="s">
        <v>25</v>
      </c>
      <c r="S935" t="s">
        <v>81</v>
      </c>
      <c r="T935" t="s">
        <v>82</v>
      </c>
      <c r="U935" t="s">
        <v>42</v>
      </c>
    </row>
    <row r="936" spans="1:21" x14ac:dyDescent="0.3">
      <c r="A936">
        <v>10321</v>
      </c>
      <c r="B936" s="5">
        <v>30</v>
      </c>
      <c r="C936" s="4">
        <v>70.55</v>
      </c>
      <c r="D936">
        <v>3</v>
      </c>
      <c r="E936" s="9">
        <v>2116.5</v>
      </c>
      <c r="F936" s="1">
        <v>45173</v>
      </c>
      <c r="G936" s="5">
        <f ca="1">DATEDIF(F936, TODAY(), "D")</f>
        <v>216</v>
      </c>
      <c r="H936" t="s">
        <v>19</v>
      </c>
      <c r="I936" t="s">
        <v>155</v>
      </c>
      <c r="J936" s="4">
        <v>73</v>
      </c>
      <c r="K936" s="4">
        <f>Table1[[#This Row],[PRICEEACH]]-Table1[[#This Row],[MSRP]]</f>
        <v>-2.4500000000000028</v>
      </c>
      <c r="L936" t="s">
        <v>579</v>
      </c>
      <c r="M936" t="s">
        <v>134</v>
      </c>
      <c r="N936">
        <v>5085552555</v>
      </c>
      <c r="O936" t="s">
        <v>135</v>
      </c>
      <c r="P936" t="s">
        <v>136</v>
      </c>
      <c r="Q936">
        <v>50553</v>
      </c>
      <c r="R936" t="s">
        <v>25</v>
      </c>
      <c r="S936" t="s">
        <v>137</v>
      </c>
      <c r="T936" t="s">
        <v>138</v>
      </c>
      <c r="U936" t="s">
        <v>28</v>
      </c>
    </row>
    <row r="937" spans="1:21" x14ac:dyDescent="0.3">
      <c r="A937">
        <v>10322</v>
      </c>
      <c r="B937" s="5">
        <v>30</v>
      </c>
      <c r="C937" s="4">
        <v>116.67</v>
      </c>
      <c r="D937">
        <v>4</v>
      </c>
      <c r="E937" s="9">
        <v>3500.1</v>
      </c>
      <c r="F937" s="1">
        <v>45173</v>
      </c>
      <c r="G937" s="5">
        <f ca="1">DATEDIF(F937, TODAY(), "D")</f>
        <v>216</v>
      </c>
      <c r="H937" t="s">
        <v>19</v>
      </c>
      <c r="I937" t="s">
        <v>509</v>
      </c>
      <c r="J937" s="4">
        <v>44</v>
      </c>
      <c r="K937" s="4">
        <f>Table1[[#This Row],[PRICEEACH]]-Table1[[#This Row],[MSRP]]</f>
        <v>72.67</v>
      </c>
      <c r="L937" t="s">
        <v>587</v>
      </c>
      <c r="M937" t="s">
        <v>248</v>
      </c>
      <c r="N937">
        <v>6035558647</v>
      </c>
      <c r="O937" t="s">
        <v>249</v>
      </c>
      <c r="P937" t="s">
        <v>250</v>
      </c>
      <c r="Q937">
        <v>62005</v>
      </c>
      <c r="R937" t="s">
        <v>25</v>
      </c>
      <c r="S937" t="s">
        <v>46</v>
      </c>
      <c r="T937" t="s">
        <v>247</v>
      </c>
      <c r="U937" t="s">
        <v>42</v>
      </c>
    </row>
    <row r="938" spans="1:21" x14ac:dyDescent="0.3">
      <c r="A938">
        <v>10321</v>
      </c>
      <c r="B938" s="5">
        <v>30</v>
      </c>
      <c r="C938" s="4">
        <v>72.7</v>
      </c>
      <c r="D938">
        <v>1</v>
      </c>
      <c r="E938" s="9">
        <v>2181</v>
      </c>
      <c r="F938" s="1">
        <v>45173</v>
      </c>
      <c r="G938" s="5">
        <f ca="1">DATEDIF(F938, TODAY(), "D")</f>
        <v>216</v>
      </c>
      <c r="H938" t="s">
        <v>19</v>
      </c>
      <c r="I938" t="s">
        <v>155</v>
      </c>
      <c r="J938" s="4">
        <v>90</v>
      </c>
      <c r="K938" s="4">
        <f>Table1[[#This Row],[PRICEEACH]]-Table1[[#This Row],[MSRP]]</f>
        <v>-17.299999999999997</v>
      </c>
      <c r="L938" t="s">
        <v>590</v>
      </c>
      <c r="M938" t="s">
        <v>134</v>
      </c>
      <c r="N938">
        <v>5085552555</v>
      </c>
      <c r="O938" t="s">
        <v>135</v>
      </c>
      <c r="P938" t="s">
        <v>136</v>
      </c>
      <c r="Q938">
        <v>50553</v>
      </c>
      <c r="R938" t="s">
        <v>25</v>
      </c>
      <c r="S938" t="s">
        <v>137</v>
      </c>
      <c r="T938" t="s">
        <v>138</v>
      </c>
      <c r="U938" t="s">
        <v>28</v>
      </c>
    </row>
    <row r="939" spans="1:21" x14ac:dyDescent="0.3">
      <c r="A939">
        <v>10107</v>
      </c>
      <c r="B939" s="5">
        <v>30</v>
      </c>
      <c r="C939" s="4">
        <v>137.06</v>
      </c>
      <c r="D939">
        <v>9</v>
      </c>
      <c r="E939" s="9">
        <v>4111.8</v>
      </c>
      <c r="F939" s="1">
        <v>45172</v>
      </c>
      <c r="G939" s="5">
        <f ca="1">DATEDIF(F939, TODAY(), "D")</f>
        <v>217</v>
      </c>
      <c r="H939" t="s">
        <v>19</v>
      </c>
      <c r="I939" t="s">
        <v>20</v>
      </c>
      <c r="J939" s="4">
        <v>150</v>
      </c>
      <c r="K939" s="4">
        <f>Table1[[#This Row],[PRICEEACH]]-Table1[[#This Row],[MSRP]]</f>
        <v>-12.939999999999998</v>
      </c>
      <c r="L939" t="s">
        <v>467</v>
      </c>
      <c r="M939" t="s">
        <v>468</v>
      </c>
      <c r="N939">
        <v>2125551957</v>
      </c>
      <c r="O939" t="s">
        <v>469</v>
      </c>
      <c r="P939" t="s">
        <v>24</v>
      </c>
      <c r="Q939">
        <v>10022</v>
      </c>
      <c r="R939" t="s">
        <v>25</v>
      </c>
      <c r="S939" t="s">
        <v>470</v>
      </c>
      <c r="T939" t="s">
        <v>471</v>
      </c>
      <c r="U939" t="s">
        <v>42</v>
      </c>
    </row>
    <row r="940" spans="1:21" x14ac:dyDescent="0.3">
      <c r="A940">
        <v>10316</v>
      </c>
      <c r="B940" s="5">
        <v>30</v>
      </c>
      <c r="C940" s="4">
        <v>77.790000000000006</v>
      </c>
      <c r="D940">
        <v>8</v>
      </c>
      <c r="E940" s="9">
        <v>2333.6999999999998</v>
      </c>
      <c r="F940" s="1">
        <v>45170</v>
      </c>
      <c r="G940" s="5">
        <f ca="1">DATEDIF(F940, TODAY(), "D")</f>
        <v>219</v>
      </c>
      <c r="H940" t="s">
        <v>19</v>
      </c>
      <c r="I940" t="s">
        <v>525</v>
      </c>
      <c r="J940" s="4">
        <v>68</v>
      </c>
      <c r="K940" s="4">
        <f>Table1[[#This Row],[PRICEEACH]]-Table1[[#This Row],[MSRP]]</f>
        <v>9.7900000000000063</v>
      </c>
      <c r="L940" t="s">
        <v>602</v>
      </c>
      <c r="M940" t="s">
        <v>347</v>
      </c>
      <c r="N940" t="s">
        <v>348</v>
      </c>
      <c r="O940" t="s">
        <v>349</v>
      </c>
      <c r="P940" t="s">
        <v>350</v>
      </c>
      <c r="Q940" t="s">
        <v>351</v>
      </c>
      <c r="R940" t="s">
        <v>144</v>
      </c>
      <c r="S940" t="s">
        <v>352</v>
      </c>
      <c r="T940" t="s">
        <v>353</v>
      </c>
      <c r="U940" t="s">
        <v>28</v>
      </c>
    </row>
    <row r="941" spans="1:21" x14ac:dyDescent="0.3">
      <c r="A941">
        <v>10313</v>
      </c>
      <c r="B941" s="5">
        <v>30</v>
      </c>
      <c r="C941" s="4">
        <v>99.13</v>
      </c>
      <c r="D941">
        <v>9</v>
      </c>
      <c r="E941" s="9">
        <v>2973.9</v>
      </c>
      <c r="F941" s="1">
        <v>45160</v>
      </c>
      <c r="G941" s="5">
        <f ca="1">DATEDIF(F941, TODAY(), "D")</f>
        <v>229</v>
      </c>
      <c r="H941" t="s">
        <v>19</v>
      </c>
      <c r="I941" t="s">
        <v>155</v>
      </c>
      <c r="J941" s="4">
        <v>101</v>
      </c>
      <c r="K941" s="4">
        <f>Table1[[#This Row],[PRICEEACH]]-Table1[[#This Row],[MSRP]]</f>
        <v>-1.8700000000000045</v>
      </c>
      <c r="L941" t="s">
        <v>626</v>
      </c>
      <c r="M941" t="s">
        <v>196</v>
      </c>
      <c r="N941" t="s">
        <v>197</v>
      </c>
      <c r="O941" t="s">
        <v>198</v>
      </c>
      <c r="P941" t="s">
        <v>199</v>
      </c>
      <c r="Q941" t="s">
        <v>200</v>
      </c>
      <c r="R941" t="s">
        <v>201</v>
      </c>
      <c r="S941" t="s">
        <v>202</v>
      </c>
      <c r="T941" t="s">
        <v>203</v>
      </c>
      <c r="U941" t="s">
        <v>28</v>
      </c>
    </row>
    <row r="942" spans="1:21" x14ac:dyDescent="0.3">
      <c r="A942">
        <v>10312</v>
      </c>
      <c r="B942" s="5">
        <v>30</v>
      </c>
      <c r="C942" s="4">
        <v>61.15</v>
      </c>
      <c r="D942">
        <v>16</v>
      </c>
      <c r="E942" s="9">
        <v>1834.5</v>
      </c>
      <c r="F942" s="1">
        <v>45159</v>
      </c>
      <c r="G942" s="5">
        <f ca="1">DATEDIF(F942, TODAY(), "D")</f>
        <v>230</v>
      </c>
      <c r="H942" t="s">
        <v>19</v>
      </c>
      <c r="I942" t="s">
        <v>509</v>
      </c>
      <c r="J942" s="4">
        <v>60</v>
      </c>
      <c r="K942" s="4">
        <f>Table1[[#This Row],[PRICEEACH]]-Table1[[#This Row],[MSRP]]</f>
        <v>1.1499999999999986</v>
      </c>
      <c r="L942" t="s">
        <v>547</v>
      </c>
      <c r="M942" t="s">
        <v>243</v>
      </c>
      <c r="N942">
        <v>4155551450</v>
      </c>
      <c r="O942" t="s">
        <v>244</v>
      </c>
      <c r="P942" t="s">
        <v>245</v>
      </c>
      <c r="Q942">
        <v>97562</v>
      </c>
      <c r="R942" t="s">
        <v>25</v>
      </c>
      <c r="S942" t="s">
        <v>246</v>
      </c>
      <c r="T942" t="s">
        <v>247</v>
      </c>
      <c r="U942" t="s">
        <v>28</v>
      </c>
    </row>
    <row r="943" spans="1:21" x14ac:dyDescent="0.3">
      <c r="A943">
        <v>10306</v>
      </c>
      <c r="B943" s="5">
        <v>30</v>
      </c>
      <c r="C943" s="4">
        <v>117.19</v>
      </c>
      <c r="D943">
        <v>5</v>
      </c>
      <c r="E943" s="9">
        <v>3515.7</v>
      </c>
      <c r="F943" s="1">
        <v>45152</v>
      </c>
      <c r="G943" s="5">
        <f ca="1">DATEDIF(F943, TODAY(), "D")</f>
        <v>237</v>
      </c>
      <c r="H943" t="s">
        <v>19</v>
      </c>
      <c r="I943" t="s">
        <v>557</v>
      </c>
      <c r="J943" s="4">
        <v>99</v>
      </c>
      <c r="K943" s="4">
        <f>Table1[[#This Row],[PRICEEACH]]-Table1[[#This Row],[MSRP]]</f>
        <v>18.189999999999998</v>
      </c>
      <c r="L943" t="s">
        <v>630</v>
      </c>
      <c r="M943" t="s">
        <v>452</v>
      </c>
      <c r="N943" t="s">
        <v>453</v>
      </c>
      <c r="O943" t="s">
        <v>454</v>
      </c>
      <c r="P943" t="s">
        <v>455</v>
      </c>
      <c r="Q943" t="s">
        <v>456</v>
      </c>
      <c r="R943" t="s">
        <v>144</v>
      </c>
      <c r="S943" t="s">
        <v>457</v>
      </c>
      <c r="T943" t="s">
        <v>458</v>
      </c>
      <c r="U943" t="s">
        <v>42</v>
      </c>
    </row>
    <row r="944" spans="1:21" x14ac:dyDescent="0.3">
      <c r="A944">
        <v>10107</v>
      </c>
      <c r="B944" s="5">
        <v>30</v>
      </c>
      <c r="C944" s="4">
        <v>128.53</v>
      </c>
      <c r="D944">
        <v>4</v>
      </c>
      <c r="E944" s="9">
        <v>3855.9</v>
      </c>
      <c r="F944" s="1">
        <v>45115</v>
      </c>
      <c r="G944" s="5">
        <f ca="1">DATEDIF(F944, TODAY(), "D")</f>
        <v>274</v>
      </c>
      <c r="H944" t="s">
        <v>19</v>
      </c>
      <c r="I944" t="s">
        <v>155</v>
      </c>
      <c r="J944" s="4">
        <v>147</v>
      </c>
      <c r="K944" s="4">
        <f>Table1[[#This Row],[PRICEEACH]]-Table1[[#This Row],[MSRP]]</f>
        <v>-18.47</v>
      </c>
      <c r="L944" t="s">
        <v>365</v>
      </c>
      <c r="M944" t="s">
        <v>232</v>
      </c>
      <c r="N944" t="s">
        <v>233</v>
      </c>
      <c r="O944" t="s">
        <v>234</v>
      </c>
      <c r="P944" t="s">
        <v>235</v>
      </c>
      <c r="Q944" t="s">
        <v>236</v>
      </c>
      <c r="R944" t="s">
        <v>162</v>
      </c>
      <c r="S944" t="s">
        <v>237</v>
      </c>
      <c r="T944" t="s">
        <v>178</v>
      </c>
      <c r="U944" t="s">
        <v>42</v>
      </c>
    </row>
    <row r="945" spans="1:21" x14ac:dyDescent="0.3">
      <c r="A945">
        <v>10284</v>
      </c>
      <c r="B945" s="5">
        <v>30</v>
      </c>
      <c r="C945" s="4">
        <v>73.989999999999995</v>
      </c>
      <c r="D945">
        <v>12</v>
      </c>
      <c r="E945" s="9">
        <v>2219.6999999999998</v>
      </c>
      <c r="F945" s="1">
        <v>45098</v>
      </c>
      <c r="G945" s="5">
        <f ca="1">DATEDIF(F945, TODAY(), "D")</f>
        <v>291</v>
      </c>
      <c r="H945" t="s">
        <v>19</v>
      </c>
      <c r="I945" t="s">
        <v>525</v>
      </c>
      <c r="J945" s="4">
        <v>68</v>
      </c>
      <c r="K945" s="4">
        <f>Table1[[#This Row],[PRICEEACH]]-Table1[[#This Row],[MSRP]]</f>
        <v>5.9899999999999949</v>
      </c>
      <c r="L945" t="s">
        <v>592</v>
      </c>
      <c r="M945" t="s">
        <v>502</v>
      </c>
      <c r="N945" t="s">
        <v>503</v>
      </c>
      <c r="O945" t="s">
        <v>504</v>
      </c>
      <c r="P945" t="s">
        <v>505</v>
      </c>
      <c r="Q945" t="s">
        <v>506</v>
      </c>
      <c r="R945" t="s">
        <v>64</v>
      </c>
      <c r="S945" t="s">
        <v>507</v>
      </c>
      <c r="T945" t="s">
        <v>508</v>
      </c>
      <c r="U945" t="s">
        <v>28</v>
      </c>
    </row>
    <row r="946" spans="1:21" x14ac:dyDescent="0.3">
      <c r="A946">
        <v>10276</v>
      </c>
      <c r="B946" s="5">
        <v>30</v>
      </c>
      <c r="C946" s="4">
        <v>130.82</v>
      </c>
      <c r="D946">
        <v>5</v>
      </c>
      <c r="E946" s="9">
        <v>3924.6</v>
      </c>
      <c r="F946" s="1">
        <v>45079</v>
      </c>
      <c r="G946" s="5">
        <f ca="1">DATEDIF(F946, TODAY(), "D")</f>
        <v>310</v>
      </c>
      <c r="H946" t="s">
        <v>19</v>
      </c>
      <c r="I946" t="s">
        <v>155</v>
      </c>
      <c r="J946" s="4">
        <v>146</v>
      </c>
      <c r="K946" s="4">
        <f>Table1[[#This Row],[PRICEEACH]]-Table1[[#This Row],[MSRP]]</f>
        <v>-15.180000000000007</v>
      </c>
      <c r="L946" t="s">
        <v>568</v>
      </c>
      <c r="M946" t="s">
        <v>420</v>
      </c>
      <c r="N946">
        <v>6175557555</v>
      </c>
      <c r="O946" t="s">
        <v>421</v>
      </c>
      <c r="P946" t="s">
        <v>253</v>
      </c>
      <c r="Q946">
        <v>58339</v>
      </c>
      <c r="R946" t="s">
        <v>25</v>
      </c>
      <c r="S946" t="s">
        <v>422</v>
      </c>
      <c r="T946" t="s">
        <v>423</v>
      </c>
      <c r="U946" t="s">
        <v>42</v>
      </c>
    </row>
    <row r="947" spans="1:21" x14ac:dyDescent="0.3">
      <c r="A947">
        <v>10275</v>
      </c>
      <c r="B947" s="5">
        <v>30</v>
      </c>
      <c r="C947" s="4">
        <v>79.98</v>
      </c>
      <c r="D947">
        <v>6</v>
      </c>
      <c r="E947" s="9">
        <v>2399.4</v>
      </c>
      <c r="F947" s="1">
        <v>45069</v>
      </c>
      <c r="G947" s="5">
        <f ca="1">DATEDIF(F947, TODAY(), "D")</f>
        <v>320</v>
      </c>
      <c r="H947" t="s">
        <v>19</v>
      </c>
      <c r="I947" t="s">
        <v>20</v>
      </c>
      <c r="J947" s="4">
        <v>76</v>
      </c>
      <c r="K947" s="4">
        <f>Table1[[#This Row],[PRICEEACH]]-Table1[[#This Row],[MSRP]]</f>
        <v>3.980000000000004</v>
      </c>
      <c r="L947" t="s">
        <v>585</v>
      </c>
      <c r="M947" t="s">
        <v>92</v>
      </c>
      <c r="N947" t="s">
        <v>93</v>
      </c>
      <c r="O947" t="s">
        <v>94</v>
      </c>
      <c r="P947" t="s">
        <v>95</v>
      </c>
      <c r="Q947">
        <v>44000</v>
      </c>
      <c r="R947" t="s">
        <v>33</v>
      </c>
      <c r="S947" t="s">
        <v>96</v>
      </c>
      <c r="T947" t="s">
        <v>97</v>
      </c>
      <c r="U947" t="s">
        <v>28</v>
      </c>
    </row>
    <row r="948" spans="1:21" x14ac:dyDescent="0.3">
      <c r="A948">
        <v>10107</v>
      </c>
      <c r="B948" s="5">
        <v>30</v>
      </c>
      <c r="C948" s="4">
        <v>116.96</v>
      </c>
      <c r="D948">
        <v>4</v>
      </c>
      <c r="E948" s="9">
        <v>3508.8</v>
      </c>
      <c r="F948" s="1">
        <v>45067</v>
      </c>
      <c r="G948" s="5">
        <f ca="1">DATEDIF(F948, TODAY(), "D")</f>
        <v>322</v>
      </c>
      <c r="H948" t="s">
        <v>19</v>
      </c>
      <c r="I948" t="s">
        <v>155</v>
      </c>
      <c r="J948" s="4">
        <v>136</v>
      </c>
      <c r="K948" s="4">
        <f>Table1[[#This Row],[PRICEEACH]]-Table1[[#This Row],[MSRP]]</f>
        <v>-19.040000000000006</v>
      </c>
      <c r="L948" t="s">
        <v>289</v>
      </c>
      <c r="M948" t="s">
        <v>329</v>
      </c>
      <c r="N948" t="s">
        <v>330</v>
      </c>
      <c r="O948" t="s">
        <v>331</v>
      </c>
      <c r="P948" t="s">
        <v>332</v>
      </c>
      <c r="Q948" t="s">
        <v>333</v>
      </c>
      <c r="R948" t="s">
        <v>334</v>
      </c>
      <c r="S948" t="s">
        <v>335</v>
      </c>
      <c r="T948" t="s">
        <v>336</v>
      </c>
      <c r="U948" t="s">
        <v>42</v>
      </c>
    </row>
    <row r="949" spans="1:21" x14ac:dyDescent="0.3">
      <c r="A949">
        <v>10259</v>
      </c>
      <c r="B949" s="5">
        <v>30</v>
      </c>
      <c r="C949" s="4">
        <v>189.93</v>
      </c>
      <c r="D949">
        <v>3</v>
      </c>
      <c r="E949" s="9">
        <v>5697.9</v>
      </c>
      <c r="F949" s="1">
        <v>45031</v>
      </c>
      <c r="G949" s="5">
        <f ca="1">DATEDIF(F949, TODAY(), "D")</f>
        <v>358</v>
      </c>
      <c r="H949" t="s">
        <v>19</v>
      </c>
      <c r="I949" t="s">
        <v>155</v>
      </c>
      <c r="J949" s="4">
        <v>163</v>
      </c>
      <c r="K949" s="4">
        <f>Table1[[#This Row],[PRICEEACH]]-Table1[[#This Row],[MSRP]]</f>
        <v>26.930000000000007</v>
      </c>
      <c r="L949" t="s">
        <v>546</v>
      </c>
      <c r="M949" t="s">
        <v>381</v>
      </c>
      <c r="N949" t="s">
        <v>382</v>
      </c>
      <c r="O949" t="s">
        <v>383</v>
      </c>
      <c r="P949" t="s">
        <v>173</v>
      </c>
      <c r="Q949">
        <v>69045</v>
      </c>
      <c r="R949" t="s">
        <v>173</v>
      </c>
      <c r="S949" t="s">
        <v>384</v>
      </c>
      <c r="T949" t="s">
        <v>385</v>
      </c>
      <c r="U949" t="s">
        <v>42</v>
      </c>
    </row>
    <row r="950" spans="1:21" x14ac:dyDescent="0.3">
      <c r="A950">
        <v>10259</v>
      </c>
      <c r="B950" s="5">
        <v>30</v>
      </c>
      <c r="C950" s="4">
        <v>49.22</v>
      </c>
      <c r="D950">
        <v>10</v>
      </c>
      <c r="E950" s="9">
        <v>1476.6</v>
      </c>
      <c r="F950" s="1">
        <v>45031</v>
      </c>
      <c r="G950" s="5">
        <f ca="1">DATEDIF(F950, TODAY(), "D")</f>
        <v>358</v>
      </c>
      <c r="H950" t="s">
        <v>19</v>
      </c>
      <c r="I950" t="s">
        <v>465</v>
      </c>
      <c r="J950" s="4">
        <v>60</v>
      </c>
      <c r="K950" s="4">
        <f>Table1[[#This Row],[PRICEEACH]]-Table1[[#This Row],[MSRP]]</f>
        <v>-10.780000000000001</v>
      </c>
      <c r="L950" t="s">
        <v>550</v>
      </c>
      <c r="M950" t="s">
        <v>381</v>
      </c>
      <c r="N950" t="s">
        <v>382</v>
      </c>
      <c r="O950" t="s">
        <v>383</v>
      </c>
      <c r="P950" t="s">
        <v>173</v>
      </c>
      <c r="Q950">
        <v>69045</v>
      </c>
      <c r="R950" t="s">
        <v>173</v>
      </c>
      <c r="S950" t="s">
        <v>384</v>
      </c>
      <c r="T950" t="s">
        <v>385</v>
      </c>
      <c r="U950" t="s">
        <v>28</v>
      </c>
    </row>
    <row r="951" spans="1:21" hidden="1" x14ac:dyDescent="0.3">
      <c r="A951">
        <v>10248</v>
      </c>
      <c r="B951" s="5">
        <v>30</v>
      </c>
      <c r="C951" s="4">
        <v>101.79</v>
      </c>
      <c r="D951">
        <v>5</v>
      </c>
      <c r="E951" s="9">
        <v>3053.7</v>
      </c>
      <c r="F951" s="1">
        <v>44992</v>
      </c>
      <c r="G951" s="5">
        <f ca="1">DATEDIF(F951, TODAY(), "D")</f>
        <v>397</v>
      </c>
      <c r="H951" t="s">
        <v>307</v>
      </c>
      <c r="I951" t="s">
        <v>509</v>
      </c>
      <c r="J951" s="4">
        <v>88</v>
      </c>
      <c r="K951" s="4">
        <f>Table1[[#This Row],[PRICEEACH]]-Table1[[#This Row],[MSRP]]</f>
        <v>13.790000000000006</v>
      </c>
      <c r="L951" t="s">
        <v>595</v>
      </c>
      <c r="M951" t="s">
        <v>22</v>
      </c>
      <c r="N951">
        <v>2125557818</v>
      </c>
      <c r="O951" t="s">
        <v>23</v>
      </c>
      <c r="P951" t="s">
        <v>24</v>
      </c>
      <c r="Q951">
        <v>10022</v>
      </c>
      <c r="R951" t="s">
        <v>25</v>
      </c>
      <c r="S951" t="s">
        <v>26</v>
      </c>
      <c r="T951" t="s">
        <v>27</v>
      </c>
      <c r="U951" t="s">
        <v>42</v>
      </c>
    </row>
    <row r="952" spans="1:21" hidden="1" x14ac:dyDescent="0.3">
      <c r="A952">
        <v>10248</v>
      </c>
      <c r="B952" s="5">
        <v>30</v>
      </c>
      <c r="C952" s="4">
        <v>108.18</v>
      </c>
      <c r="D952">
        <v>7</v>
      </c>
      <c r="E952" s="9">
        <v>3245.4</v>
      </c>
      <c r="F952" s="1">
        <v>44992</v>
      </c>
      <c r="G952" s="5">
        <f ca="1">DATEDIF(F952, TODAY(), "D")</f>
        <v>397</v>
      </c>
      <c r="H952" t="s">
        <v>307</v>
      </c>
      <c r="I952" t="s">
        <v>557</v>
      </c>
      <c r="J952" s="4">
        <v>100</v>
      </c>
      <c r="K952" s="4">
        <f>Table1[[#This Row],[PRICEEACH]]-Table1[[#This Row],[MSRP]]</f>
        <v>8.1800000000000068</v>
      </c>
      <c r="L952" t="s">
        <v>629</v>
      </c>
      <c r="M952" t="s">
        <v>22</v>
      </c>
      <c r="N952">
        <v>2125557818</v>
      </c>
      <c r="O952" t="s">
        <v>23</v>
      </c>
      <c r="P952" t="s">
        <v>24</v>
      </c>
      <c r="Q952">
        <v>10022</v>
      </c>
      <c r="R952" t="s">
        <v>25</v>
      </c>
      <c r="S952" t="s">
        <v>26</v>
      </c>
      <c r="T952" t="s">
        <v>27</v>
      </c>
      <c r="U952" t="s">
        <v>42</v>
      </c>
    </row>
    <row r="953" spans="1:21" x14ac:dyDescent="0.3">
      <c r="A953">
        <v>10246</v>
      </c>
      <c r="B953" s="5">
        <v>30</v>
      </c>
      <c r="C953" s="4">
        <v>61.99</v>
      </c>
      <c r="D953">
        <v>11</v>
      </c>
      <c r="E953" s="9">
        <v>1859.7</v>
      </c>
      <c r="F953" s="1">
        <v>44990</v>
      </c>
      <c r="G953" s="5">
        <f ca="1">DATEDIF(F953, TODAY(), "D")</f>
        <v>399</v>
      </c>
      <c r="H953" t="s">
        <v>19</v>
      </c>
      <c r="I953" t="s">
        <v>465</v>
      </c>
      <c r="J953" s="4">
        <v>60</v>
      </c>
      <c r="K953" s="4">
        <f>Table1[[#This Row],[PRICEEACH]]-Table1[[#This Row],[MSRP]]</f>
        <v>1.990000000000002</v>
      </c>
      <c r="L953" t="s">
        <v>550</v>
      </c>
      <c r="M953" t="s">
        <v>148</v>
      </c>
      <c r="N953" t="s">
        <v>149</v>
      </c>
      <c r="O953" t="s">
        <v>150</v>
      </c>
      <c r="P953" t="s">
        <v>151</v>
      </c>
      <c r="Q953">
        <v>28034</v>
      </c>
      <c r="R953" t="s">
        <v>152</v>
      </c>
      <c r="S953" t="s">
        <v>153</v>
      </c>
      <c r="T953" t="s">
        <v>154</v>
      </c>
      <c r="U953" t="s">
        <v>28</v>
      </c>
    </row>
    <row r="954" spans="1:21" x14ac:dyDescent="0.3">
      <c r="A954">
        <v>10244</v>
      </c>
      <c r="B954" s="5">
        <v>30</v>
      </c>
      <c r="C954" s="4">
        <v>117.52</v>
      </c>
      <c r="D954">
        <v>1</v>
      </c>
      <c r="E954" s="9">
        <v>3525.6</v>
      </c>
      <c r="F954" s="1">
        <v>44986</v>
      </c>
      <c r="G954" s="5">
        <f ca="1">DATEDIF(F954, TODAY(), "D")</f>
        <v>403</v>
      </c>
      <c r="H954" t="s">
        <v>19</v>
      </c>
      <c r="I954" t="s">
        <v>509</v>
      </c>
      <c r="J954" s="4">
        <v>101</v>
      </c>
      <c r="K954" s="4">
        <f>Table1[[#This Row],[PRICEEACH]]-Table1[[#This Row],[MSRP]]</f>
        <v>16.519999999999996</v>
      </c>
      <c r="L954" t="s">
        <v>555</v>
      </c>
      <c r="M954" t="s">
        <v>148</v>
      </c>
      <c r="N954" t="s">
        <v>149</v>
      </c>
      <c r="O954" t="s">
        <v>150</v>
      </c>
      <c r="P954" t="s">
        <v>151</v>
      </c>
      <c r="Q954">
        <v>28034</v>
      </c>
      <c r="R954" t="s">
        <v>152</v>
      </c>
      <c r="S954" t="s">
        <v>153</v>
      </c>
      <c r="T954" t="s">
        <v>154</v>
      </c>
      <c r="U954" t="s">
        <v>42</v>
      </c>
    </row>
    <row r="955" spans="1:21" x14ac:dyDescent="0.3">
      <c r="A955">
        <v>10241</v>
      </c>
      <c r="B955" s="5">
        <v>30</v>
      </c>
      <c r="C955" s="4">
        <v>66.989999999999995</v>
      </c>
      <c r="D955">
        <v>4</v>
      </c>
      <c r="E955" s="9">
        <v>2009.7</v>
      </c>
      <c r="F955" s="1">
        <v>44970</v>
      </c>
      <c r="G955" s="5">
        <f ca="1">DATEDIF(F955, TODAY(), "D")</f>
        <v>419</v>
      </c>
      <c r="H955" t="s">
        <v>19</v>
      </c>
      <c r="I955" t="s">
        <v>155</v>
      </c>
      <c r="J955" s="4">
        <v>71</v>
      </c>
      <c r="K955" s="4">
        <f>Table1[[#This Row],[PRICEEACH]]-Table1[[#This Row],[MSRP]]</f>
        <v>-4.0100000000000051</v>
      </c>
      <c r="L955" t="s">
        <v>578</v>
      </c>
      <c r="M955" t="s">
        <v>491</v>
      </c>
      <c r="N955" t="s">
        <v>492</v>
      </c>
      <c r="O955" t="s">
        <v>493</v>
      </c>
      <c r="P955" t="s">
        <v>494</v>
      </c>
      <c r="Q955">
        <v>67000</v>
      </c>
      <c r="R955" t="s">
        <v>33</v>
      </c>
      <c r="S955" t="s">
        <v>495</v>
      </c>
      <c r="T955" t="s">
        <v>496</v>
      </c>
      <c r="U955" t="s">
        <v>28</v>
      </c>
    </row>
    <row r="956" spans="1:21" x14ac:dyDescent="0.3">
      <c r="A956">
        <v>10229</v>
      </c>
      <c r="B956" s="5">
        <v>30</v>
      </c>
      <c r="C956" s="4">
        <v>73.040000000000006</v>
      </c>
      <c r="D956">
        <v>12</v>
      </c>
      <c r="E956" s="9">
        <v>2191.1999999999998</v>
      </c>
      <c r="F956" s="1">
        <v>44937</v>
      </c>
      <c r="G956" s="5">
        <f ca="1">DATEDIF(F956, TODAY(), "D")</f>
        <v>452</v>
      </c>
      <c r="H956" t="s">
        <v>19</v>
      </c>
      <c r="I956" t="s">
        <v>465</v>
      </c>
      <c r="J956" s="4">
        <v>64</v>
      </c>
      <c r="K956" s="4">
        <f>Table1[[#This Row],[PRICEEACH]]-Table1[[#This Row],[MSRP]]</f>
        <v>9.0400000000000063</v>
      </c>
      <c r="L956" t="s">
        <v>613</v>
      </c>
      <c r="M956" t="s">
        <v>243</v>
      </c>
      <c r="N956">
        <v>4155551450</v>
      </c>
      <c r="O956" t="s">
        <v>244</v>
      </c>
      <c r="P956" t="s">
        <v>245</v>
      </c>
      <c r="Q956">
        <v>97562</v>
      </c>
      <c r="R956" t="s">
        <v>25</v>
      </c>
      <c r="S956" t="s">
        <v>246</v>
      </c>
      <c r="T956" t="s">
        <v>247</v>
      </c>
      <c r="U956" t="s">
        <v>28</v>
      </c>
    </row>
    <row r="957" spans="1:21" x14ac:dyDescent="0.3">
      <c r="A957">
        <v>10224</v>
      </c>
      <c r="B957" s="5">
        <v>30</v>
      </c>
      <c r="C957" s="4">
        <v>111.23</v>
      </c>
      <c r="D957">
        <v>5</v>
      </c>
      <c r="E957" s="9">
        <v>3336.9</v>
      </c>
      <c r="F957" s="1">
        <v>44916</v>
      </c>
      <c r="G957" s="5">
        <f ca="1">DATEDIF(F957, TODAY(), "D")</f>
        <v>473</v>
      </c>
      <c r="H957" t="s">
        <v>19</v>
      </c>
      <c r="I957" t="s">
        <v>20</v>
      </c>
      <c r="J957" s="4">
        <v>102</v>
      </c>
      <c r="K957" s="4">
        <f>Table1[[#This Row],[PRICEEACH]]-Table1[[#This Row],[MSRP]]</f>
        <v>9.230000000000004</v>
      </c>
      <c r="L957" t="s">
        <v>615</v>
      </c>
      <c r="M957" t="s">
        <v>53</v>
      </c>
      <c r="N957" t="s">
        <v>54</v>
      </c>
      <c r="O957" t="s">
        <v>55</v>
      </c>
      <c r="P957" t="s">
        <v>56</v>
      </c>
      <c r="Q957">
        <v>59000</v>
      </c>
      <c r="R957" t="s">
        <v>33</v>
      </c>
      <c r="S957" t="s">
        <v>57</v>
      </c>
      <c r="T957" t="s">
        <v>58</v>
      </c>
      <c r="U957" t="s">
        <v>42</v>
      </c>
    </row>
    <row r="958" spans="1:21" x14ac:dyDescent="0.3">
      <c r="A958">
        <v>10107</v>
      </c>
      <c r="B958" s="5">
        <v>30</v>
      </c>
      <c r="C958" s="4">
        <v>157.12</v>
      </c>
      <c r="D958">
        <v>3</v>
      </c>
      <c r="E958" s="9">
        <v>4713.6000000000004</v>
      </c>
      <c r="F958" s="1">
        <v>44907</v>
      </c>
      <c r="G958" s="5">
        <f ca="1">DATEDIF(F958, TODAY(), "D")</f>
        <v>482</v>
      </c>
      <c r="H958" t="s">
        <v>19</v>
      </c>
      <c r="I958" t="s">
        <v>155</v>
      </c>
      <c r="J958" s="4">
        <v>151</v>
      </c>
      <c r="K958" s="4">
        <f>Table1[[#This Row],[PRICEEACH]]-Table1[[#This Row],[MSRP]]</f>
        <v>6.1200000000000045</v>
      </c>
      <c r="L958" t="s">
        <v>472</v>
      </c>
      <c r="M958" t="s">
        <v>440</v>
      </c>
      <c r="N958" t="s">
        <v>441</v>
      </c>
      <c r="O958" t="s">
        <v>442</v>
      </c>
      <c r="P958" t="s">
        <v>443</v>
      </c>
      <c r="Q958">
        <v>2</v>
      </c>
      <c r="R958" t="s">
        <v>444</v>
      </c>
      <c r="S958" t="s">
        <v>445</v>
      </c>
      <c r="T958" t="s">
        <v>446</v>
      </c>
      <c r="U958" t="s">
        <v>42</v>
      </c>
    </row>
    <row r="959" spans="1:21" x14ac:dyDescent="0.3">
      <c r="A959">
        <v>10220</v>
      </c>
      <c r="B959" s="5">
        <v>30</v>
      </c>
      <c r="C959" s="4">
        <v>68.540000000000006</v>
      </c>
      <c r="D959">
        <v>4</v>
      </c>
      <c r="E959" s="9">
        <v>2056.1999999999998</v>
      </c>
      <c r="F959" s="1">
        <v>44907</v>
      </c>
      <c r="G959" s="5">
        <f ca="1">DATEDIF(F959, TODAY(), "D")</f>
        <v>482</v>
      </c>
      <c r="H959" t="s">
        <v>19</v>
      </c>
      <c r="I959" t="s">
        <v>564</v>
      </c>
      <c r="J959" s="4">
        <v>58</v>
      </c>
      <c r="K959" s="4">
        <f>Table1[[#This Row],[PRICEEACH]]-Table1[[#This Row],[MSRP]]</f>
        <v>10.540000000000006</v>
      </c>
      <c r="L959" t="s">
        <v>618</v>
      </c>
      <c r="M959" t="s">
        <v>440</v>
      </c>
      <c r="N959" t="s">
        <v>441</v>
      </c>
      <c r="O959" t="s">
        <v>442</v>
      </c>
      <c r="P959" t="s">
        <v>443</v>
      </c>
      <c r="Q959">
        <v>2</v>
      </c>
      <c r="R959" t="s">
        <v>444</v>
      </c>
      <c r="S959" t="s">
        <v>445</v>
      </c>
      <c r="T959" t="s">
        <v>446</v>
      </c>
      <c r="U959" t="s">
        <v>28</v>
      </c>
    </row>
    <row r="960" spans="1:21" x14ac:dyDescent="0.3">
      <c r="A960">
        <v>10214</v>
      </c>
      <c r="B960" s="5">
        <v>30</v>
      </c>
      <c r="C960" s="4">
        <v>198.9</v>
      </c>
      <c r="D960">
        <v>7</v>
      </c>
      <c r="E960" s="9">
        <v>5967</v>
      </c>
      <c r="F960" s="1">
        <v>44891</v>
      </c>
      <c r="G960" s="5">
        <f ca="1">DATEDIF(F960, TODAY(), "D")</f>
        <v>498</v>
      </c>
      <c r="H960" t="s">
        <v>19</v>
      </c>
      <c r="I960" t="s">
        <v>509</v>
      </c>
      <c r="J960" s="4">
        <v>170</v>
      </c>
      <c r="K960" s="4">
        <f>Table1[[#This Row],[PRICEEACH]]-Table1[[#This Row],[MSRP]]</f>
        <v>28.900000000000006</v>
      </c>
      <c r="L960" t="s">
        <v>543</v>
      </c>
      <c r="M960" t="s">
        <v>165</v>
      </c>
      <c r="N960" t="s">
        <v>166</v>
      </c>
      <c r="O960" t="s">
        <v>167</v>
      </c>
      <c r="P960" t="s">
        <v>151</v>
      </c>
      <c r="Q960">
        <v>28023</v>
      </c>
      <c r="R960" t="s">
        <v>152</v>
      </c>
      <c r="S960" t="s">
        <v>168</v>
      </c>
      <c r="T960" t="s">
        <v>169</v>
      </c>
      <c r="U960" t="s">
        <v>42</v>
      </c>
    </row>
    <row r="961" spans="1:21" x14ac:dyDescent="0.3">
      <c r="A961">
        <v>10210</v>
      </c>
      <c r="B961" s="5">
        <v>30</v>
      </c>
      <c r="C961" s="4">
        <v>61.7</v>
      </c>
      <c r="D961">
        <v>4</v>
      </c>
      <c r="E961" s="9">
        <v>1851</v>
      </c>
      <c r="F961" s="1">
        <v>44877</v>
      </c>
      <c r="G961" s="5">
        <f ca="1">DATEDIF(F961, TODAY(), "D")</f>
        <v>512</v>
      </c>
      <c r="H961" t="s">
        <v>19</v>
      </c>
      <c r="I961" t="s">
        <v>20</v>
      </c>
      <c r="J961" s="4">
        <v>76</v>
      </c>
      <c r="K961" s="4">
        <f>Table1[[#This Row],[PRICEEACH]]-Table1[[#This Row],[MSRP]]</f>
        <v>-14.299999999999997</v>
      </c>
      <c r="L961" t="s">
        <v>585</v>
      </c>
      <c r="M961" t="s">
        <v>270</v>
      </c>
      <c r="N961" t="s">
        <v>271</v>
      </c>
      <c r="O961" t="s">
        <v>272</v>
      </c>
      <c r="P961" t="s">
        <v>273</v>
      </c>
      <c r="Q961" t="s">
        <v>274</v>
      </c>
      <c r="R961" t="s">
        <v>222</v>
      </c>
      <c r="S961" t="s">
        <v>275</v>
      </c>
      <c r="T961" t="s">
        <v>276</v>
      </c>
      <c r="U961" t="s">
        <v>28</v>
      </c>
    </row>
    <row r="962" spans="1:21" x14ac:dyDescent="0.3">
      <c r="A962">
        <v>10208</v>
      </c>
      <c r="B962" s="5">
        <v>30</v>
      </c>
      <c r="C962" s="4">
        <v>65.61</v>
      </c>
      <c r="D962">
        <v>15</v>
      </c>
      <c r="E962" s="9">
        <v>1968.3</v>
      </c>
      <c r="F962" s="1">
        <v>44867</v>
      </c>
      <c r="G962" s="5">
        <f ca="1">DATEDIF(F962, TODAY(), "D")</f>
        <v>522</v>
      </c>
      <c r="H962" t="s">
        <v>19</v>
      </c>
      <c r="I962" t="s">
        <v>564</v>
      </c>
      <c r="J962" s="4">
        <v>58</v>
      </c>
      <c r="K962" s="4">
        <f>Table1[[#This Row],[PRICEEACH]]-Table1[[#This Row],[MSRP]]</f>
        <v>7.6099999999999994</v>
      </c>
      <c r="L962" t="s">
        <v>618</v>
      </c>
      <c r="M962" t="s">
        <v>190</v>
      </c>
      <c r="N962" t="s">
        <v>191</v>
      </c>
      <c r="O962" t="s">
        <v>192</v>
      </c>
      <c r="P962" t="s">
        <v>193</v>
      </c>
      <c r="Q962">
        <v>69004</v>
      </c>
      <c r="R962" t="s">
        <v>33</v>
      </c>
      <c r="S962" t="s">
        <v>194</v>
      </c>
      <c r="T962" t="s">
        <v>195</v>
      </c>
      <c r="U962" t="s">
        <v>28</v>
      </c>
    </row>
    <row r="963" spans="1:21" x14ac:dyDescent="0.3">
      <c r="A963">
        <v>10206</v>
      </c>
      <c r="B963" s="5">
        <v>30</v>
      </c>
      <c r="C963" s="4">
        <v>119.38</v>
      </c>
      <c r="D963">
        <v>8</v>
      </c>
      <c r="E963" s="9">
        <v>3581.4</v>
      </c>
      <c r="F963" s="1">
        <v>44839</v>
      </c>
      <c r="G963" s="5">
        <f ca="1">DATEDIF(F963, TODAY(), "D")</f>
        <v>550</v>
      </c>
      <c r="H963" t="s">
        <v>19</v>
      </c>
      <c r="I963" t="s">
        <v>509</v>
      </c>
      <c r="J963" s="4">
        <v>104</v>
      </c>
      <c r="K963" s="4">
        <f>Table1[[#This Row],[PRICEEACH]]-Table1[[#This Row],[MSRP]]</f>
        <v>15.379999999999995</v>
      </c>
      <c r="L963" t="s">
        <v>561</v>
      </c>
      <c r="M963" t="s">
        <v>196</v>
      </c>
      <c r="N963" t="s">
        <v>197</v>
      </c>
      <c r="O963" t="s">
        <v>198</v>
      </c>
      <c r="P963" t="s">
        <v>199</v>
      </c>
      <c r="Q963" t="s">
        <v>200</v>
      </c>
      <c r="R963" t="s">
        <v>201</v>
      </c>
      <c r="S963" t="s">
        <v>202</v>
      </c>
      <c r="T963" t="s">
        <v>203</v>
      </c>
      <c r="U963" t="s">
        <v>42</v>
      </c>
    </row>
    <row r="964" spans="1:21" x14ac:dyDescent="0.3">
      <c r="A964">
        <v>10107</v>
      </c>
      <c r="B964" s="5">
        <v>30</v>
      </c>
      <c r="C964" s="4">
        <v>64.64</v>
      </c>
      <c r="D964">
        <v>4</v>
      </c>
      <c r="E964" s="9">
        <v>1939.2</v>
      </c>
      <c r="F964" s="1">
        <v>44824</v>
      </c>
      <c r="G964" s="5">
        <f ca="1">DATEDIF(F964, TODAY(), "D")</f>
        <v>565</v>
      </c>
      <c r="H964" t="s">
        <v>19</v>
      </c>
      <c r="I964" t="s">
        <v>155</v>
      </c>
      <c r="J964" s="4">
        <v>79</v>
      </c>
      <c r="K964" s="4">
        <f>Table1[[#This Row],[PRICEEACH]]-Table1[[#This Row],[MSRP]]</f>
        <v>-14.36</v>
      </c>
      <c r="L964" t="s">
        <v>478</v>
      </c>
      <c r="M964" t="s">
        <v>401</v>
      </c>
      <c r="N964" t="s">
        <v>402</v>
      </c>
      <c r="O964" t="s">
        <v>403</v>
      </c>
      <c r="P964" t="s">
        <v>404</v>
      </c>
      <c r="Q964">
        <v>50739</v>
      </c>
      <c r="R964" t="s">
        <v>405</v>
      </c>
      <c r="S964" t="s">
        <v>406</v>
      </c>
      <c r="T964" t="s">
        <v>407</v>
      </c>
      <c r="U964" t="s">
        <v>28</v>
      </c>
    </row>
    <row r="965" spans="1:21" x14ac:dyDescent="0.3">
      <c r="A965">
        <v>10192</v>
      </c>
      <c r="B965" s="5">
        <v>30</v>
      </c>
      <c r="C965" s="4">
        <v>30.59</v>
      </c>
      <c r="D965">
        <v>13</v>
      </c>
      <c r="E965" s="9">
        <v>917.7</v>
      </c>
      <c r="F965" s="1">
        <v>44824</v>
      </c>
      <c r="G965" s="5">
        <f ca="1">DATEDIF(F965, TODAY(), "D")</f>
        <v>565</v>
      </c>
      <c r="H965" t="s">
        <v>19</v>
      </c>
      <c r="I965" t="s">
        <v>155</v>
      </c>
      <c r="J965" s="4">
        <v>37</v>
      </c>
      <c r="K965" s="4">
        <f>Table1[[#This Row],[PRICEEACH]]-Table1[[#This Row],[MSRP]]</f>
        <v>-6.41</v>
      </c>
      <c r="L965" t="s">
        <v>594</v>
      </c>
      <c r="M965" t="s">
        <v>248</v>
      </c>
      <c r="N965">
        <v>6035558647</v>
      </c>
      <c r="O965" t="s">
        <v>249</v>
      </c>
      <c r="P965" t="s">
        <v>250</v>
      </c>
      <c r="Q965">
        <v>62005</v>
      </c>
      <c r="R965" t="s">
        <v>25</v>
      </c>
      <c r="S965" t="s">
        <v>46</v>
      </c>
      <c r="T965" t="s">
        <v>247</v>
      </c>
      <c r="U965" t="s">
        <v>28</v>
      </c>
    </row>
    <row r="966" spans="1:21" x14ac:dyDescent="0.3">
      <c r="A966">
        <v>10185</v>
      </c>
      <c r="B966" s="5">
        <v>30</v>
      </c>
      <c r="C966" s="4">
        <v>105.69</v>
      </c>
      <c r="D966">
        <v>7</v>
      </c>
      <c r="E966" s="9">
        <v>3170.7</v>
      </c>
      <c r="F966" s="1">
        <v>44818</v>
      </c>
      <c r="G966" s="5">
        <f ca="1">DATEDIF(F966, TODAY(), "D")</f>
        <v>571</v>
      </c>
      <c r="H966" t="s">
        <v>19</v>
      </c>
      <c r="I966" t="s">
        <v>557</v>
      </c>
      <c r="J966" s="4">
        <v>122</v>
      </c>
      <c r="K966" s="4">
        <f>Table1[[#This Row],[PRICEEACH]]-Table1[[#This Row],[MSRP]]</f>
        <v>-16.310000000000002</v>
      </c>
      <c r="L966" t="s">
        <v>586</v>
      </c>
      <c r="M966" t="s">
        <v>303</v>
      </c>
      <c r="N966">
        <v>5085559555</v>
      </c>
      <c r="O966" t="s">
        <v>304</v>
      </c>
      <c r="P966" t="s">
        <v>136</v>
      </c>
      <c r="Q966">
        <v>50553</v>
      </c>
      <c r="R966" t="s">
        <v>25</v>
      </c>
      <c r="S966" t="s">
        <v>305</v>
      </c>
      <c r="T966" t="s">
        <v>306</v>
      </c>
      <c r="U966" t="s">
        <v>42</v>
      </c>
    </row>
    <row r="967" spans="1:21" x14ac:dyDescent="0.3">
      <c r="A967">
        <v>10185</v>
      </c>
      <c r="B967" s="5">
        <v>30</v>
      </c>
      <c r="C967" s="4">
        <v>94.4</v>
      </c>
      <c r="D967">
        <v>10</v>
      </c>
      <c r="E967" s="9">
        <v>2832</v>
      </c>
      <c r="F967" s="1">
        <v>44818</v>
      </c>
      <c r="G967" s="5">
        <f ca="1">DATEDIF(F967, TODAY(), "D")</f>
        <v>571</v>
      </c>
      <c r="H967" t="s">
        <v>19</v>
      </c>
      <c r="I967" t="s">
        <v>557</v>
      </c>
      <c r="J967" s="4">
        <v>86</v>
      </c>
      <c r="K967" s="4">
        <f>Table1[[#This Row],[PRICEEACH]]-Table1[[#This Row],[MSRP]]</f>
        <v>8.4000000000000057</v>
      </c>
      <c r="L967" t="s">
        <v>622</v>
      </c>
      <c r="M967" t="s">
        <v>303</v>
      </c>
      <c r="N967">
        <v>5085559555</v>
      </c>
      <c r="O967" t="s">
        <v>304</v>
      </c>
      <c r="P967" t="s">
        <v>136</v>
      </c>
      <c r="Q967">
        <v>50553</v>
      </c>
      <c r="R967" t="s">
        <v>25</v>
      </c>
      <c r="S967" t="s">
        <v>305</v>
      </c>
      <c r="T967" t="s">
        <v>306</v>
      </c>
      <c r="U967" t="s">
        <v>28</v>
      </c>
    </row>
    <row r="968" spans="1:21" x14ac:dyDescent="0.3">
      <c r="A968">
        <v>10181</v>
      </c>
      <c r="B968" s="5">
        <v>30</v>
      </c>
      <c r="C968" s="4">
        <v>82.82</v>
      </c>
      <c r="D968">
        <v>17</v>
      </c>
      <c r="E968" s="9">
        <v>2484.6</v>
      </c>
      <c r="F968" s="1">
        <v>44816</v>
      </c>
      <c r="G968" s="5">
        <f ca="1">DATEDIF(F968, TODAY(), "D")</f>
        <v>573</v>
      </c>
      <c r="H968" t="s">
        <v>19</v>
      </c>
      <c r="I968" t="s">
        <v>155</v>
      </c>
      <c r="J968" s="4">
        <v>80</v>
      </c>
      <c r="K968" s="4">
        <f>Table1[[#This Row],[PRICEEACH]]-Table1[[#This Row],[MSRP]]</f>
        <v>2.8199999999999932</v>
      </c>
      <c r="L968" t="s">
        <v>566</v>
      </c>
      <c r="M968" t="s">
        <v>59</v>
      </c>
      <c r="N968" t="s">
        <v>60</v>
      </c>
      <c r="O968" t="s">
        <v>61</v>
      </c>
      <c r="P968" t="s">
        <v>62</v>
      </c>
      <c r="Q968" t="s">
        <v>63</v>
      </c>
      <c r="R968" t="s">
        <v>64</v>
      </c>
      <c r="S968" t="s">
        <v>65</v>
      </c>
      <c r="T968" t="s">
        <v>66</v>
      </c>
      <c r="U968" t="s">
        <v>28</v>
      </c>
    </row>
    <row r="969" spans="1:21" x14ac:dyDescent="0.3">
      <c r="A969">
        <v>10178</v>
      </c>
      <c r="B969" s="5">
        <v>30</v>
      </c>
      <c r="C969" s="4">
        <v>72.33</v>
      </c>
      <c r="D969">
        <v>3</v>
      </c>
      <c r="E969" s="9">
        <v>2169.9</v>
      </c>
      <c r="F969" s="1">
        <v>44812</v>
      </c>
      <c r="G969" s="5">
        <f ca="1">DATEDIF(F969, TODAY(), "D")</f>
        <v>577</v>
      </c>
      <c r="H969" t="s">
        <v>19</v>
      </c>
      <c r="I969" t="s">
        <v>525</v>
      </c>
      <c r="J969" s="4">
        <v>68</v>
      </c>
      <c r="K969" s="4">
        <f>Table1[[#This Row],[PRICEEACH]]-Table1[[#This Row],[MSRP]]</f>
        <v>4.3299999999999983</v>
      </c>
      <c r="L969" t="s">
        <v>602</v>
      </c>
      <c r="M969" t="s">
        <v>308</v>
      </c>
      <c r="N969" t="s">
        <v>309</v>
      </c>
      <c r="O969" t="s">
        <v>310</v>
      </c>
      <c r="P969" t="s">
        <v>311</v>
      </c>
      <c r="Q969">
        <v>31000</v>
      </c>
      <c r="R969" t="s">
        <v>33</v>
      </c>
      <c r="S969" t="s">
        <v>312</v>
      </c>
      <c r="T969" t="s">
        <v>313</v>
      </c>
      <c r="U969" t="s">
        <v>28</v>
      </c>
    </row>
    <row r="970" spans="1:21" x14ac:dyDescent="0.3">
      <c r="A970">
        <v>10107</v>
      </c>
      <c r="B970" s="5">
        <v>30</v>
      </c>
      <c r="C970" s="4">
        <v>167.33</v>
      </c>
      <c r="D970">
        <v>2</v>
      </c>
      <c r="E970" s="9">
        <v>5019.8999999999996</v>
      </c>
      <c r="F970" s="1">
        <v>44808</v>
      </c>
      <c r="G970" s="5">
        <f ca="1">DATEDIF(F970, TODAY(), "D")</f>
        <v>581</v>
      </c>
      <c r="H970" t="s">
        <v>19</v>
      </c>
      <c r="I970" t="s">
        <v>155</v>
      </c>
      <c r="J970" s="4">
        <v>194</v>
      </c>
      <c r="K970" s="4">
        <f>Table1[[#This Row],[PRICEEACH]]-Table1[[#This Row],[MSRP]]</f>
        <v>-26.669999999999987</v>
      </c>
      <c r="L970" t="s">
        <v>386</v>
      </c>
      <c r="M970" t="s">
        <v>255</v>
      </c>
      <c r="N970" t="s">
        <v>256</v>
      </c>
      <c r="O970" t="s">
        <v>257</v>
      </c>
      <c r="P970" t="s">
        <v>258</v>
      </c>
      <c r="Q970">
        <v>2060</v>
      </c>
      <c r="R970" t="s">
        <v>76</v>
      </c>
      <c r="S970" t="s">
        <v>259</v>
      </c>
      <c r="T970" t="s">
        <v>260</v>
      </c>
      <c r="U970" t="s">
        <v>42</v>
      </c>
    </row>
    <row r="971" spans="1:21" x14ac:dyDescent="0.3">
      <c r="A971">
        <v>10161</v>
      </c>
      <c r="B971" s="5">
        <v>30</v>
      </c>
      <c r="C971" s="4">
        <v>104.94</v>
      </c>
      <c r="D971">
        <v>6</v>
      </c>
      <c r="E971" s="9">
        <v>3148.2</v>
      </c>
      <c r="F971" s="1">
        <v>44790</v>
      </c>
      <c r="G971" s="5">
        <f ca="1">DATEDIF(F971, TODAY(), "D")</f>
        <v>599</v>
      </c>
      <c r="H971" t="s">
        <v>19</v>
      </c>
      <c r="I971" t="s">
        <v>155</v>
      </c>
      <c r="J971" s="4">
        <v>107</v>
      </c>
      <c r="K971" s="4">
        <f>Table1[[#This Row],[PRICEEACH]]-Table1[[#This Row],[MSRP]]</f>
        <v>-2.0600000000000023</v>
      </c>
      <c r="L971" t="s">
        <v>599</v>
      </c>
      <c r="M971" t="s">
        <v>459</v>
      </c>
      <c r="N971" t="s">
        <v>460</v>
      </c>
      <c r="O971" t="s">
        <v>461</v>
      </c>
      <c r="P971" t="s">
        <v>462</v>
      </c>
      <c r="Q971">
        <v>8200</v>
      </c>
      <c r="R971" t="s">
        <v>294</v>
      </c>
      <c r="S971" t="s">
        <v>463</v>
      </c>
      <c r="T971" t="s">
        <v>464</v>
      </c>
      <c r="U971" t="s">
        <v>42</v>
      </c>
    </row>
    <row r="972" spans="1:21" x14ac:dyDescent="0.3">
      <c r="A972">
        <v>10151</v>
      </c>
      <c r="B972" s="5">
        <v>30</v>
      </c>
      <c r="C972" s="4">
        <v>40.31</v>
      </c>
      <c r="D972">
        <v>4</v>
      </c>
      <c r="E972" s="9">
        <v>1209.3</v>
      </c>
      <c r="F972" s="1">
        <v>44763</v>
      </c>
      <c r="G972" s="5">
        <f ca="1">DATEDIF(F972, TODAY(), "D")</f>
        <v>626</v>
      </c>
      <c r="H972" t="s">
        <v>19</v>
      </c>
      <c r="I972" t="s">
        <v>155</v>
      </c>
      <c r="J972" s="4">
        <v>35</v>
      </c>
      <c r="K972" s="4">
        <f>Table1[[#This Row],[PRICEEACH]]-Table1[[#This Row],[MSRP]]</f>
        <v>5.3100000000000023</v>
      </c>
      <c r="L972" t="s">
        <v>591</v>
      </c>
      <c r="M972" t="s">
        <v>354</v>
      </c>
      <c r="N972" t="s">
        <v>355</v>
      </c>
      <c r="O972" t="s">
        <v>356</v>
      </c>
      <c r="P972" t="s">
        <v>357</v>
      </c>
      <c r="Q972">
        <v>90110</v>
      </c>
      <c r="R972" t="s">
        <v>107</v>
      </c>
      <c r="S972" t="s">
        <v>358</v>
      </c>
      <c r="T972" t="s">
        <v>359</v>
      </c>
      <c r="U972" t="s">
        <v>28</v>
      </c>
    </row>
    <row r="973" spans="1:21" x14ac:dyDescent="0.3">
      <c r="A973">
        <v>10107</v>
      </c>
      <c r="B973" s="5">
        <v>30</v>
      </c>
      <c r="C973" s="4">
        <v>136.66999999999999</v>
      </c>
      <c r="D973">
        <v>5</v>
      </c>
      <c r="E973" s="9">
        <v>4100.1000000000004</v>
      </c>
      <c r="F973" s="1">
        <v>44761</v>
      </c>
      <c r="G973" s="5">
        <f ca="1">DATEDIF(F973, TODAY(), "D")</f>
        <v>628</v>
      </c>
      <c r="H973" t="s">
        <v>19</v>
      </c>
      <c r="I973" t="s">
        <v>465</v>
      </c>
      <c r="J973" s="4">
        <v>136</v>
      </c>
      <c r="K973" s="4">
        <f>Table1[[#This Row],[PRICEEACH]]-Table1[[#This Row],[MSRP]]</f>
        <v>0.66999999999998749</v>
      </c>
      <c r="L973" t="s">
        <v>466</v>
      </c>
      <c r="M973" t="s">
        <v>170</v>
      </c>
      <c r="N973" t="s">
        <v>171</v>
      </c>
      <c r="O973" t="s">
        <v>172</v>
      </c>
      <c r="P973" t="s">
        <v>173</v>
      </c>
      <c r="Q973">
        <v>79903</v>
      </c>
      <c r="R973" t="s">
        <v>173</v>
      </c>
      <c r="S973" t="s">
        <v>174</v>
      </c>
      <c r="T973" t="s">
        <v>175</v>
      </c>
      <c r="U973" t="s">
        <v>42</v>
      </c>
    </row>
    <row r="974" spans="1:21" x14ac:dyDescent="0.3">
      <c r="A974">
        <v>10150</v>
      </c>
      <c r="B974" s="5">
        <v>30</v>
      </c>
      <c r="C974" s="4">
        <v>49.97</v>
      </c>
      <c r="D974">
        <v>11</v>
      </c>
      <c r="E974" s="9">
        <v>1499.1</v>
      </c>
      <c r="F974" s="1">
        <v>44761</v>
      </c>
      <c r="G974" s="5">
        <f ca="1">DATEDIF(F974, TODAY(), "D")</f>
        <v>628</v>
      </c>
      <c r="H974" t="s">
        <v>19</v>
      </c>
      <c r="I974" t="s">
        <v>509</v>
      </c>
      <c r="J974" s="4">
        <v>62</v>
      </c>
      <c r="K974" s="4">
        <f>Table1[[#This Row],[PRICEEACH]]-Table1[[#This Row],[MSRP]]</f>
        <v>-12.030000000000001</v>
      </c>
      <c r="L974" t="s">
        <v>556</v>
      </c>
      <c r="M974" t="s">
        <v>170</v>
      </c>
      <c r="N974" t="s">
        <v>171</v>
      </c>
      <c r="O974" t="s">
        <v>172</v>
      </c>
      <c r="P974" t="s">
        <v>173</v>
      </c>
      <c r="Q974">
        <v>79903</v>
      </c>
      <c r="R974" t="s">
        <v>173</v>
      </c>
      <c r="S974" t="s">
        <v>174</v>
      </c>
      <c r="T974" t="s">
        <v>175</v>
      </c>
      <c r="U974" t="s">
        <v>28</v>
      </c>
    </row>
    <row r="975" spans="1:21" x14ac:dyDescent="0.3">
      <c r="A975">
        <v>10150</v>
      </c>
      <c r="B975" s="5">
        <v>30</v>
      </c>
      <c r="C975" s="4">
        <v>42.76</v>
      </c>
      <c r="D975">
        <v>6</v>
      </c>
      <c r="E975" s="9">
        <v>1282.8</v>
      </c>
      <c r="F975" s="1">
        <v>44761</v>
      </c>
      <c r="G975" s="5">
        <f ca="1">DATEDIF(F975, TODAY(), "D")</f>
        <v>628</v>
      </c>
      <c r="H975" t="s">
        <v>19</v>
      </c>
      <c r="I975" t="s">
        <v>509</v>
      </c>
      <c r="J975" s="4">
        <v>50</v>
      </c>
      <c r="K975" s="4">
        <f>Table1[[#This Row],[PRICEEACH]]-Table1[[#This Row],[MSRP]]</f>
        <v>-7.240000000000002</v>
      </c>
      <c r="L975" t="s">
        <v>576</v>
      </c>
      <c r="M975" t="s">
        <v>170</v>
      </c>
      <c r="N975" t="s">
        <v>171</v>
      </c>
      <c r="O975" t="s">
        <v>172</v>
      </c>
      <c r="P975" t="s">
        <v>173</v>
      </c>
      <c r="Q975">
        <v>79903</v>
      </c>
      <c r="R975" t="s">
        <v>173</v>
      </c>
      <c r="S975" t="s">
        <v>174</v>
      </c>
      <c r="T975" t="s">
        <v>175</v>
      </c>
      <c r="U975" t="s">
        <v>28</v>
      </c>
    </row>
    <row r="976" spans="1:21" x14ac:dyDescent="0.3">
      <c r="A976">
        <v>10149</v>
      </c>
      <c r="B976" s="5">
        <v>30</v>
      </c>
      <c r="C976" s="4">
        <v>58.22</v>
      </c>
      <c r="D976">
        <v>3</v>
      </c>
      <c r="E976" s="9">
        <v>1746.6</v>
      </c>
      <c r="F976" s="1">
        <v>44754</v>
      </c>
      <c r="G976" s="5">
        <f ca="1">DATEDIF(F976, TODAY(), "D")</f>
        <v>635</v>
      </c>
      <c r="H976" t="s">
        <v>19</v>
      </c>
      <c r="I976" t="s">
        <v>509</v>
      </c>
      <c r="J976" s="4">
        <v>53</v>
      </c>
      <c r="K976" s="4">
        <f>Table1[[#This Row],[PRICEEACH]]-Table1[[#This Row],[MSRP]]</f>
        <v>5.2199999999999989</v>
      </c>
      <c r="L976" t="s">
        <v>523</v>
      </c>
      <c r="M976" t="s">
        <v>486</v>
      </c>
      <c r="N976">
        <v>4155554312</v>
      </c>
      <c r="O976" t="s">
        <v>487</v>
      </c>
      <c r="P976" t="s">
        <v>488</v>
      </c>
      <c r="Q976">
        <v>94217</v>
      </c>
      <c r="R976" t="s">
        <v>25</v>
      </c>
      <c r="S976" t="s">
        <v>489</v>
      </c>
      <c r="T976" t="s">
        <v>363</v>
      </c>
      <c r="U976" t="s">
        <v>28</v>
      </c>
    </row>
    <row r="977" spans="1:21" x14ac:dyDescent="0.3">
      <c r="A977">
        <v>10147</v>
      </c>
      <c r="B977" s="5">
        <v>30</v>
      </c>
      <c r="C977" s="4">
        <v>68.58</v>
      </c>
      <c r="D977">
        <v>6</v>
      </c>
      <c r="E977" s="9">
        <v>2057.4</v>
      </c>
      <c r="F977" s="1">
        <v>44747</v>
      </c>
      <c r="G977" s="5">
        <f ca="1">DATEDIF(F977, TODAY(), "D")</f>
        <v>642</v>
      </c>
      <c r="H977" t="s">
        <v>19</v>
      </c>
      <c r="I977" t="s">
        <v>155</v>
      </c>
      <c r="J977" s="4">
        <v>61</v>
      </c>
      <c r="K977" s="4">
        <f>Table1[[#This Row],[PRICEEACH]]-Table1[[#This Row],[MSRP]]</f>
        <v>7.5799999999999983</v>
      </c>
      <c r="L977" t="s">
        <v>597</v>
      </c>
      <c r="M977" t="s">
        <v>251</v>
      </c>
      <c r="N977">
        <v>6175558555</v>
      </c>
      <c r="O977" t="s">
        <v>252</v>
      </c>
      <c r="P977" t="s">
        <v>253</v>
      </c>
      <c r="Q977">
        <v>58339</v>
      </c>
      <c r="R977" t="s">
        <v>25</v>
      </c>
      <c r="S977" t="s">
        <v>246</v>
      </c>
      <c r="T977" t="s">
        <v>254</v>
      </c>
      <c r="U977" t="s">
        <v>28</v>
      </c>
    </row>
    <row r="978" spans="1:21" x14ac:dyDescent="0.3">
      <c r="A978">
        <v>10145</v>
      </c>
      <c r="B978" s="5">
        <v>30</v>
      </c>
      <c r="C978" s="4">
        <v>85.32</v>
      </c>
      <c r="D978">
        <v>14</v>
      </c>
      <c r="E978" s="9">
        <v>2559.6</v>
      </c>
      <c r="F978" s="1">
        <v>44737</v>
      </c>
      <c r="G978" s="5">
        <f ca="1">DATEDIF(F978, TODAY(), "D")</f>
        <v>652</v>
      </c>
      <c r="H978" t="s">
        <v>19</v>
      </c>
      <c r="I978" t="s">
        <v>525</v>
      </c>
      <c r="J978" s="4">
        <v>84</v>
      </c>
      <c r="K978" s="4">
        <f>Table1[[#This Row],[PRICEEACH]]-Table1[[#This Row],[MSRP]]</f>
        <v>1.3199999999999932</v>
      </c>
      <c r="L978" t="s">
        <v>551</v>
      </c>
      <c r="M978" t="s">
        <v>43</v>
      </c>
      <c r="N978">
        <v>6265557265</v>
      </c>
      <c r="O978" t="s">
        <v>44</v>
      </c>
      <c r="P978" t="s">
        <v>45</v>
      </c>
      <c r="Q978">
        <v>90003</v>
      </c>
      <c r="R978" t="s">
        <v>25</v>
      </c>
      <c r="S978" t="s">
        <v>46</v>
      </c>
      <c r="T978" t="s">
        <v>47</v>
      </c>
      <c r="U978" t="s">
        <v>28</v>
      </c>
    </row>
    <row r="979" spans="1:21" x14ac:dyDescent="0.3">
      <c r="A979">
        <v>10145</v>
      </c>
      <c r="B979" s="5">
        <v>30</v>
      </c>
      <c r="C979" s="4">
        <v>49.67</v>
      </c>
      <c r="D979">
        <v>10</v>
      </c>
      <c r="E979" s="9">
        <v>1490.1</v>
      </c>
      <c r="F979" s="1">
        <v>44737</v>
      </c>
      <c r="G979" s="5">
        <f ca="1">DATEDIF(F979, TODAY(), "D")</f>
        <v>652</v>
      </c>
      <c r="H979" t="s">
        <v>19</v>
      </c>
      <c r="I979" t="s">
        <v>20</v>
      </c>
      <c r="J979" s="4">
        <v>60</v>
      </c>
      <c r="K979" s="4">
        <f>Table1[[#This Row],[PRICEEACH]]-Table1[[#This Row],[MSRP]]</f>
        <v>-10.329999999999998</v>
      </c>
      <c r="L979" t="s">
        <v>552</v>
      </c>
      <c r="M979" t="s">
        <v>43</v>
      </c>
      <c r="N979">
        <v>6265557265</v>
      </c>
      <c r="O979" t="s">
        <v>44</v>
      </c>
      <c r="P979" t="s">
        <v>45</v>
      </c>
      <c r="Q979">
        <v>90003</v>
      </c>
      <c r="R979" t="s">
        <v>25</v>
      </c>
      <c r="S979" t="s">
        <v>46</v>
      </c>
      <c r="T979" t="s">
        <v>47</v>
      </c>
      <c r="U979" t="s">
        <v>28</v>
      </c>
    </row>
    <row r="980" spans="1:21" x14ac:dyDescent="0.3">
      <c r="A980">
        <v>10139</v>
      </c>
      <c r="B980" s="5">
        <v>30</v>
      </c>
      <c r="C980" s="4">
        <v>103.18</v>
      </c>
      <c r="D980">
        <v>5</v>
      </c>
      <c r="E980" s="9">
        <v>3095.4</v>
      </c>
      <c r="F980" s="1">
        <v>44697</v>
      </c>
      <c r="G980" s="5">
        <f ca="1">DATEDIF(F980, TODAY(), "D")</f>
        <v>692</v>
      </c>
      <c r="H980" t="s">
        <v>19</v>
      </c>
      <c r="I980" t="s">
        <v>509</v>
      </c>
      <c r="J980" s="4">
        <v>99</v>
      </c>
      <c r="K980" s="4">
        <f>Table1[[#This Row],[PRICEEACH]]-Table1[[#This Row],[MSRP]]</f>
        <v>4.1800000000000068</v>
      </c>
      <c r="L980" t="s">
        <v>567</v>
      </c>
      <c r="M980" t="s">
        <v>128</v>
      </c>
      <c r="N980" t="s">
        <v>129</v>
      </c>
      <c r="O980" t="s">
        <v>130</v>
      </c>
      <c r="P980" t="s">
        <v>131</v>
      </c>
      <c r="Q980">
        <v>2067</v>
      </c>
      <c r="R980" t="s">
        <v>76</v>
      </c>
      <c r="S980" t="s">
        <v>132</v>
      </c>
      <c r="T980" t="s">
        <v>133</v>
      </c>
      <c r="U980" t="s">
        <v>42</v>
      </c>
    </row>
    <row r="981" spans="1:21" x14ac:dyDescent="0.3">
      <c r="A981">
        <v>10135</v>
      </c>
      <c r="B981" s="5">
        <v>30</v>
      </c>
      <c r="C981" s="4">
        <v>89.8</v>
      </c>
      <c r="D981">
        <v>17</v>
      </c>
      <c r="E981" s="9">
        <v>2694</v>
      </c>
      <c r="F981" s="1">
        <v>44683</v>
      </c>
      <c r="G981" s="5">
        <f ca="1">DATEDIF(F981, TODAY(), "D")</f>
        <v>706</v>
      </c>
      <c r="H981" t="s">
        <v>19</v>
      </c>
      <c r="I981" t="s">
        <v>20</v>
      </c>
      <c r="J981" s="4">
        <v>102</v>
      </c>
      <c r="K981" s="4">
        <f>Table1[[#This Row],[PRICEEACH]]-Table1[[#This Row],[MSRP]]</f>
        <v>-12.200000000000003</v>
      </c>
      <c r="L981" t="s">
        <v>615</v>
      </c>
      <c r="M981" t="s">
        <v>243</v>
      </c>
      <c r="N981">
        <v>4155551450</v>
      </c>
      <c r="O981" t="s">
        <v>244</v>
      </c>
      <c r="P981" t="s">
        <v>245</v>
      </c>
      <c r="Q981">
        <v>97562</v>
      </c>
      <c r="R981" t="s">
        <v>25</v>
      </c>
      <c r="S981" t="s">
        <v>246</v>
      </c>
      <c r="T981" t="s">
        <v>247</v>
      </c>
      <c r="U981" t="s">
        <v>28</v>
      </c>
    </row>
    <row r="982" spans="1:21" x14ac:dyDescent="0.3">
      <c r="A982">
        <v>10134</v>
      </c>
      <c r="B982" s="5">
        <v>30</v>
      </c>
      <c r="C982" s="4">
        <v>61.78</v>
      </c>
      <c r="D982">
        <v>6</v>
      </c>
      <c r="E982" s="9">
        <v>1853.4</v>
      </c>
      <c r="F982" s="1">
        <v>44682</v>
      </c>
      <c r="G982" s="5">
        <f ca="1">DATEDIF(F982, TODAY(), "D")</f>
        <v>707</v>
      </c>
      <c r="H982" t="s">
        <v>19</v>
      </c>
      <c r="I982" t="s">
        <v>20</v>
      </c>
      <c r="J982" s="4">
        <v>60</v>
      </c>
      <c r="K982" s="4">
        <f>Table1[[#This Row],[PRICEEACH]]-Table1[[#This Row],[MSRP]]</f>
        <v>1.7800000000000011</v>
      </c>
      <c r="L982" t="s">
        <v>552</v>
      </c>
      <c r="M982" t="s">
        <v>36</v>
      </c>
      <c r="N982" t="s">
        <v>37</v>
      </c>
      <c r="O982" t="s">
        <v>38</v>
      </c>
      <c r="P982" t="s">
        <v>39</v>
      </c>
      <c r="Q982">
        <v>75508</v>
      </c>
      <c r="R982" t="s">
        <v>33</v>
      </c>
      <c r="S982" t="s">
        <v>40</v>
      </c>
      <c r="T982" t="s">
        <v>41</v>
      </c>
      <c r="U982" t="s">
        <v>28</v>
      </c>
    </row>
    <row r="983" spans="1:21" x14ac:dyDescent="0.3">
      <c r="A983">
        <v>10129</v>
      </c>
      <c r="B983" s="5">
        <v>30</v>
      </c>
      <c r="C983" s="4">
        <v>85.41</v>
      </c>
      <c r="D983">
        <v>7</v>
      </c>
      <c r="E983" s="9">
        <v>2562.3000000000002</v>
      </c>
      <c r="F983" s="1">
        <v>44663</v>
      </c>
      <c r="G983" s="5">
        <f ca="1">DATEDIF(F983, TODAY(), "D")</f>
        <v>726</v>
      </c>
      <c r="H983" t="s">
        <v>19</v>
      </c>
      <c r="I983" t="s">
        <v>557</v>
      </c>
      <c r="J983" s="4">
        <v>99</v>
      </c>
      <c r="K983" s="4">
        <f>Table1[[#This Row],[PRICEEACH]]-Table1[[#This Row],[MSRP]]</f>
        <v>-13.590000000000003</v>
      </c>
      <c r="L983" t="s">
        <v>630</v>
      </c>
      <c r="M983" t="s">
        <v>297</v>
      </c>
      <c r="N983" t="s">
        <v>298</v>
      </c>
      <c r="O983" t="s">
        <v>299</v>
      </c>
      <c r="P983" t="s">
        <v>300</v>
      </c>
      <c r="Q983" t="s">
        <v>301</v>
      </c>
      <c r="R983" t="s">
        <v>144</v>
      </c>
      <c r="S983" t="s">
        <v>86</v>
      </c>
      <c r="T983" t="s">
        <v>302</v>
      </c>
      <c r="U983" t="s">
        <v>28</v>
      </c>
    </row>
    <row r="984" spans="1:21" x14ac:dyDescent="0.3">
      <c r="A984">
        <v>10126</v>
      </c>
      <c r="B984" s="5">
        <v>30</v>
      </c>
      <c r="C984" s="4">
        <v>97.39</v>
      </c>
      <c r="D984">
        <v>13</v>
      </c>
      <c r="E984" s="9">
        <v>2921.7</v>
      </c>
      <c r="F984" s="1">
        <v>44648</v>
      </c>
      <c r="G984" s="5">
        <f ca="1">DATEDIF(F984, TODAY(), "D")</f>
        <v>741</v>
      </c>
      <c r="H984" t="s">
        <v>19</v>
      </c>
      <c r="I984" t="s">
        <v>509</v>
      </c>
      <c r="J984" s="4">
        <v>104</v>
      </c>
      <c r="K984" s="4">
        <f>Table1[[#This Row],[PRICEEACH]]-Table1[[#This Row],[MSRP]]</f>
        <v>-6.6099999999999994</v>
      </c>
      <c r="L984" t="s">
        <v>561</v>
      </c>
      <c r="M984" t="s">
        <v>165</v>
      </c>
      <c r="N984" t="s">
        <v>166</v>
      </c>
      <c r="O984" t="s">
        <v>167</v>
      </c>
      <c r="P984" t="s">
        <v>151</v>
      </c>
      <c r="Q984">
        <v>28023</v>
      </c>
      <c r="R984" t="s">
        <v>152</v>
      </c>
      <c r="S984" t="s">
        <v>168</v>
      </c>
      <c r="T984" t="s">
        <v>169</v>
      </c>
      <c r="U984" t="s">
        <v>28</v>
      </c>
    </row>
    <row r="985" spans="1:21" x14ac:dyDescent="0.3">
      <c r="A985">
        <v>10108</v>
      </c>
      <c r="B985" s="5">
        <v>30</v>
      </c>
      <c r="C985" s="4">
        <v>63.07</v>
      </c>
      <c r="D985">
        <v>5</v>
      </c>
      <c r="E985" s="9">
        <v>1892.1</v>
      </c>
      <c r="F985" s="1">
        <v>44564</v>
      </c>
      <c r="G985" s="5">
        <f ca="1">DATEDIF(F985, TODAY(), "D")</f>
        <v>825</v>
      </c>
      <c r="H985" t="s">
        <v>19</v>
      </c>
      <c r="I985" t="s">
        <v>155</v>
      </c>
      <c r="J985" s="4">
        <v>61</v>
      </c>
      <c r="K985" s="4">
        <f>Table1[[#This Row],[PRICEEACH]]-Table1[[#This Row],[MSRP]]</f>
        <v>2.0700000000000003</v>
      </c>
      <c r="L985" t="s">
        <v>597</v>
      </c>
      <c r="M985" t="s">
        <v>387</v>
      </c>
      <c r="N985" t="s">
        <v>388</v>
      </c>
      <c r="O985" t="s">
        <v>389</v>
      </c>
      <c r="P985" t="s">
        <v>390</v>
      </c>
      <c r="Q985" t="s">
        <v>391</v>
      </c>
      <c r="R985" t="s">
        <v>392</v>
      </c>
      <c r="S985" t="s">
        <v>393</v>
      </c>
      <c r="T985" t="s">
        <v>394</v>
      </c>
      <c r="U985" t="s">
        <v>28</v>
      </c>
    </row>
    <row r="986" spans="1:21" x14ac:dyDescent="0.3">
      <c r="A986">
        <v>10107</v>
      </c>
      <c r="B986" s="5">
        <v>30</v>
      </c>
      <c r="C986" s="4">
        <v>95.7</v>
      </c>
      <c r="D986">
        <v>2</v>
      </c>
      <c r="E986" s="9">
        <v>2871</v>
      </c>
      <c r="F986" s="1">
        <v>44554</v>
      </c>
      <c r="G986" s="5">
        <f ca="1">DATEDIF(F986, TODAY(), "D")</f>
        <v>835</v>
      </c>
      <c r="H986" t="s">
        <v>19</v>
      </c>
      <c r="I986" t="s">
        <v>20</v>
      </c>
      <c r="J986" s="4">
        <v>95</v>
      </c>
      <c r="K986" s="4">
        <f>Table1[[#This Row],[PRICEEACH]]-Table1[[#This Row],[MSRP]]</f>
        <v>0.70000000000000284</v>
      </c>
      <c r="L986" t="s">
        <v>21</v>
      </c>
      <c r="M986" t="s">
        <v>22</v>
      </c>
      <c r="N986">
        <v>2125557818</v>
      </c>
      <c r="O986" t="s">
        <v>23</v>
      </c>
      <c r="P986" t="s">
        <v>24</v>
      </c>
      <c r="Q986">
        <v>10022</v>
      </c>
      <c r="R986" t="s">
        <v>25</v>
      </c>
      <c r="S986" t="s">
        <v>26</v>
      </c>
      <c r="T986" t="s">
        <v>27</v>
      </c>
      <c r="U986" t="s">
        <v>28</v>
      </c>
    </row>
    <row r="987" spans="1:21" x14ac:dyDescent="0.3">
      <c r="A987">
        <v>10106</v>
      </c>
      <c r="B987" s="5">
        <v>30</v>
      </c>
      <c r="C987" s="4">
        <v>105.91</v>
      </c>
      <c r="D987">
        <v>16</v>
      </c>
      <c r="E987" s="9">
        <v>3177.3</v>
      </c>
      <c r="F987" s="1">
        <v>44547</v>
      </c>
      <c r="G987" s="5">
        <f ca="1">DATEDIF(F987, TODAY(), "D")</f>
        <v>842</v>
      </c>
      <c r="H987" t="s">
        <v>19</v>
      </c>
      <c r="I987" t="s">
        <v>557</v>
      </c>
      <c r="J987" s="4">
        <v>90</v>
      </c>
      <c r="K987" s="4">
        <f>Table1[[#This Row],[PRICEEACH]]-Table1[[#This Row],[MSRP]]</f>
        <v>15.909999999999997</v>
      </c>
      <c r="L987" t="s">
        <v>623</v>
      </c>
      <c r="M987" t="s">
        <v>511</v>
      </c>
      <c r="N987" t="s">
        <v>512</v>
      </c>
      <c r="O987" t="s">
        <v>513</v>
      </c>
      <c r="P987" t="s">
        <v>514</v>
      </c>
      <c r="Q987">
        <v>24100</v>
      </c>
      <c r="R987" t="s">
        <v>229</v>
      </c>
      <c r="S987" t="s">
        <v>515</v>
      </c>
      <c r="T987" t="s">
        <v>516</v>
      </c>
      <c r="U987" t="s">
        <v>42</v>
      </c>
    </row>
    <row r="988" spans="1:21" x14ac:dyDescent="0.3">
      <c r="A988">
        <v>10100</v>
      </c>
      <c r="B988" s="5">
        <v>30</v>
      </c>
      <c r="C988" s="4">
        <v>171.7</v>
      </c>
      <c r="D988">
        <v>3</v>
      </c>
      <c r="E988" s="9">
        <v>5151</v>
      </c>
      <c r="F988" s="1">
        <v>44506</v>
      </c>
      <c r="G988" s="5">
        <f ca="1">DATEDIF(F988, TODAY(), "D")</f>
        <v>883</v>
      </c>
      <c r="H988" t="s">
        <v>19</v>
      </c>
      <c r="I988" t="s">
        <v>509</v>
      </c>
      <c r="J988" s="4">
        <v>170</v>
      </c>
      <c r="K988" s="4">
        <f>Table1[[#This Row],[PRICEEACH]]-Table1[[#This Row],[MSRP]]</f>
        <v>1.6999999999999886</v>
      </c>
      <c r="L988" t="s">
        <v>543</v>
      </c>
      <c r="M988" t="s">
        <v>248</v>
      </c>
      <c r="N988">
        <v>6035558647</v>
      </c>
      <c r="O988" t="s">
        <v>249</v>
      </c>
      <c r="P988" t="s">
        <v>250</v>
      </c>
      <c r="Q988">
        <v>62005</v>
      </c>
      <c r="R988" t="s">
        <v>25</v>
      </c>
      <c r="S988" t="s">
        <v>46</v>
      </c>
      <c r="T988" t="s">
        <v>247</v>
      </c>
      <c r="U988" t="s">
        <v>42</v>
      </c>
    </row>
    <row r="989" spans="1:21" hidden="1" x14ac:dyDescent="0.3">
      <c r="A989">
        <v>10425</v>
      </c>
      <c r="B989" s="5">
        <v>31</v>
      </c>
      <c r="C989" s="4">
        <v>33.24</v>
      </c>
      <c r="D989">
        <v>5</v>
      </c>
      <c r="E989" s="9">
        <v>1030.44</v>
      </c>
      <c r="F989" s="8">
        <v>45382</v>
      </c>
      <c r="G989" s="5">
        <f ca="1">DATEDIF(F989, TODAY(), "D")</f>
        <v>7</v>
      </c>
      <c r="H989" t="s">
        <v>268</v>
      </c>
      <c r="I989" t="s">
        <v>155</v>
      </c>
      <c r="J989" s="4">
        <v>35</v>
      </c>
      <c r="K989" s="4">
        <f>Table1[[#This Row],[PRICEEACH]]-Table1[[#This Row],[MSRP]]</f>
        <v>-1.759999999999998</v>
      </c>
      <c r="L989" t="s">
        <v>591</v>
      </c>
      <c r="M989" t="s">
        <v>92</v>
      </c>
      <c r="N989" t="s">
        <v>93</v>
      </c>
      <c r="O989" t="s">
        <v>94</v>
      </c>
      <c r="P989" t="s">
        <v>95</v>
      </c>
      <c r="Q989">
        <v>44000</v>
      </c>
      <c r="R989" t="s">
        <v>33</v>
      </c>
      <c r="S989" t="s">
        <v>96</v>
      </c>
      <c r="T989" t="s">
        <v>97</v>
      </c>
      <c r="U989" t="s">
        <v>28</v>
      </c>
    </row>
    <row r="990" spans="1:21" hidden="1" x14ac:dyDescent="0.3">
      <c r="A990">
        <v>10423</v>
      </c>
      <c r="B990" s="5">
        <v>31</v>
      </c>
      <c r="C990" s="4">
        <v>53.72</v>
      </c>
      <c r="D990">
        <v>3</v>
      </c>
      <c r="E990" s="9">
        <v>1665.32</v>
      </c>
      <c r="F990" s="8">
        <v>45381</v>
      </c>
      <c r="G990" s="5">
        <f ca="1">DATEDIF(F990, TODAY(), "D")</f>
        <v>8</v>
      </c>
      <c r="H990" t="s">
        <v>268</v>
      </c>
      <c r="I990" t="s">
        <v>509</v>
      </c>
      <c r="J990" s="4">
        <v>62</v>
      </c>
      <c r="K990" s="4">
        <f>Table1[[#This Row],[PRICEEACH]]-Table1[[#This Row],[MSRP]]</f>
        <v>-8.2800000000000011</v>
      </c>
      <c r="L990" t="s">
        <v>556</v>
      </c>
      <c r="M990" t="s">
        <v>329</v>
      </c>
      <c r="N990" t="s">
        <v>330</v>
      </c>
      <c r="O990" t="s">
        <v>331</v>
      </c>
      <c r="P990" t="s">
        <v>332</v>
      </c>
      <c r="Q990" t="s">
        <v>333</v>
      </c>
      <c r="R990" t="s">
        <v>334</v>
      </c>
      <c r="S990" t="s">
        <v>335</v>
      </c>
      <c r="T990" t="s">
        <v>336</v>
      </c>
      <c r="U990" t="s">
        <v>28</v>
      </c>
    </row>
    <row r="991" spans="1:21" hidden="1" x14ac:dyDescent="0.3">
      <c r="A991">
        <v>10414</v>
      </c>
      <c r="B991" s="5">
        <v>31</v>
      </c>
      <c r="C991" s="4">
        <v>75.89</v>
      </c>
      <c r="D991">
        <v>4</v>
      </c>
      <c r="E991" s="9">
        <v>2352.59</v>
      </c>
      <c r="F991" s="8">
        <v>45357</v>
      </c>
      <c r="G991" s="5">
        <f ca="1">DATEDIF(F991, TODAY(), "D")</f>
        <v>32</v>
      </c>
      <c r="H991" t="s">
        <v>364</v>
      </c>
      <c r="I991" t="s">
        <v>557</v>
      </c>
      <c r="J991" s="4">
        <v>72</v>
      </c>
      <c r="K991" s="4">
        <f>Table1[[#This Row],[PRICEEACH]]-Table1[[#This Row],[MSRP]]</f>
        <v>3.8900000000000006</v>
      </c>
      <c r="L991" t="s">
        <v>625</v>
      </c>
      <c r="M991" t="s">
        <v>343</v>
      </c>
      <c r="N991">
        <v>6175559555</v>
      </c>
      <c r="O991" t="s">
        <v>344</v>
      </c>
      <c r="P991" t="s">
        <v>345</v>
      </c>
      <c r="Q991">
        <v>51003</v>
      </c>
      <c r="R991" t="s">
        <v>25</v>
      </c>
      <c r="S991" t="s">
        <v>346</v>
      </c>
      <c r="T991" t="s">
        <v>52</v>
      </c>
      <c r="U991" t="s">
        <v>28</v>
      </c>
    </row>
    <row r="992" spans="1:21" x14ac:dyDescent="0.3">
      <c r="A992">
        <v>10412</v>
      </c>
      <c r="B992" s="5">
        <v>31</v>
      </c>
      <c r="C992" s="4">
        <v>137.19999999999999</v>
      </c>
      <c r="D992">
        <v>1</v>
      </c>
      <c r="E992" s="9">
        <v>4253.2</v>
      </c>
      <c r="F992" s="8">
        <v>45354</v>
      </c>
      <c r="G992" s="5">
        <f ca="1">DATEDIF(F992, TODAY(), "D")</f>
        <v>35</v>
      </c>
      <c r="H992" t="s">
        <v>19</v>
      </c>
      <c r="I992" t="s">
        <v>155</v>
      </c>
      <c r="J992" s="4">
        <v>118</v>
      </c>
      <c r="K992" s="4">
        <f>Table1[[#This Row],[PRICEEACH]]-Table1[[#This Row],[MSRP]]</f>
        <v>19.199999999999989</v>
      </c>
      <c r="L992" t="s">
        <v>604</v>
      </c>
      <c r="M992" t="s">
        <v>148</v>
      </c>
      <c r="N992" t="s">
        <v>149</v>
      </c>
      <c r="O992" t="s">
        <v>150</v>
      </c>
      <c r="P992" t="s">
        <v>151</v>
      </c>
      <c r="Q992">
        <v>28034</v>
      </c>
      <c r="R992" t="s">
        <v>152</v>
      </c>
      <c r="S992" t="s">
        <v>153</v>
      </c>
      <c r="T992" t="s">
        <v>154</v>
      </c>
      <c r="U992" t="s">
        <v>42</v>
      </c>
    </row>
    <row r="993" spans="1:21" x14ac:dyDescent="0.3">
      <c r="A993">
        <v>10403</v>
      </c>
      <c r="B993" s="5">
        <v>31</v>
      </c>
      <c r="C993" s="4">
        <v>68.34</v>
      </c>
      <c r="D993">
        <v>3</v>
      </c>
      <c r="E993" s="9">
        <v>2118.54</v>
      </c>
      <c r="F993" s="8">
        <v>45330</v>
      </c>
      <c r="G993" s="5">
        <f ca="1">DATEDIF(F993, TODAY(), "D")</f>
        <v>59</v>
      </c>
      <c r="H993" t="s">
        <v>19</v>
      </c>
      <c r="I993" t="s">
        <v>20</v>
      </c>
      <c r="J993" s="4">
        <v>81</v>
      </c>
      <c r="K993" s="4">
        <f>Table1[[#This Row],[PRICEEACH]]-Table1[[#This Row],[MSRP]]</f>
        <v>-12.659999999999997</v>
      </c>
      <c r="L993" t="s">
        <v>619</v>
      </c>
      <c r="M993" t="s">
        <v>139</v>
      </c>
      <c r="N993" t="s">
        <v>140</v>
      </c>
      <c r="O993" t="s">
        <v>141</v>
      </c>
      <c r="P993" t="s">
        <v>142</v>
      </c>
      <c r="Q993" t="s">
        <v>143</v>
      </c>
      <c r="R993" t="s">
        <v>144</v>
      </c>
      <c r="S993" t="s">
        <v>145</v>
      </c>
      <c r="T993" t="s">
        <v>146</v>
      </c>
      <c r="U993" t="s">
        <v>28</v>
      </c>
    </row>
    <row r="994" spans="1:21" x14ac:dyDescent="0.3">
      <c r="A994">
        <v>10394</v>
      </c>
      <c r="B994" s="5">
        <v>31</v>
      </c>
      <c r="C994" s="4">
        <v>50.29</v>
      </c>
      <c r="D994">
        <v>2</v>
      </c>
      <c r="E994" s="9">
        <v>1558.99</v>
      </c>
      <c r="F994" s="8">
        <v>45306</v>
      </c>
      <c r="G994" s="5">
        <f ca="1">DATEDIF(F994, TODAY(), "D")</f>
        <v>83</v>
      </c>
      <c r="H994" t="s">
        <v>19</v>
      </c>
      <c r="I994" t="s">
        <v>155</v>
      </c>
      <c r="J994" s="4">
        <v>57</v>
      </c>
      <c r="K994" s="4">
        <f>Table1[[#This Row],[PRICEEACH]]-Table1[[#This Row],[MSRP]]</f>
        <v>-6.7100000000000009</v>
      </c>
      <c r="L994" t="s">
        <v>580</v>
      </c>
      <c r="M994" t="s">
        <v>148</v>
      </c>
      <c r="N994" t="s">
        <v>149</v>
      </c>
      <c r="O994" t="s">
        <v>150</v>
      </c>
      <c r="P994" t="s">
        <v>151</v>
      </c>
      <c r="Q994">
        <v>28034</v>
      </c>
      <c r="R994" t="s">
        <v>152</v>
      </c>
      <c r="S994" t="s">
        <v>153</v>
      </c>
      <c r="T994" t="s">
        <v>154</v>
      </c>
      <c r="U994" t="s">
        <v>28</v>
      </c>
    </row>
    <row r="995" spans="1:21" x14ac:dyDescent="0.3">
      <c r="A995">
        <v>10390</v>
      </c>
      <c r="B995" s="5">
        <v>31</v>
      </c>
      <c r="C995" s="4">
        <v>98.99</v>
      </c>
      <c r="D995">
        <v>16</v>
      </c>
      <c r="E995" s="9">
        <v>3068.69</v>
      </c>
      <c r="F995" s="8">
        <v>45295</v>
      </c>
      <c r="G995" s="5">
        <f ca="1">DATEDIF(F995, TODAY(), "D")</f>
        <v>94</v>
      </c>
      <c r="H995" t="s">
        <v>19</v>
      </c>
      <c r="I995" t="s">
        <v>509</v>
      </c>
      <c r="J995" s="4">
        <v>127</v>
      </c>
      <c r="K995" s="4">
        <f>Table1[[#This Row],[PRICEEACH]]-Table1[[#This Row],[MSRP]]</f>
        <v>-28.010000000000005</v>
      </c>
      <c r="L995" t="s">
        <v>549</v>
      </c>
      <c r="M995" t="s">
        <v>243</v>
      </c>
      <c r="N995">
        <v>4155551450</v>
      </c>
      <c r="O995" t="s">
        <v>244</v>
      </c>
      <c r="P995" t="s">
        <v>245</v>
      </c>
      <c r="Q995">
        <v>97562</v>
      </c>
      <c r="R995" t="s">
        <v>25</v>
      </c>
      <c r="S995" t="s">
        <v>246</v>
      </c>
      <c r="T995" t="s">
        <v>247</v>
      </c>
      <c r="U995" t="s">
        <v>42</v>
      </c>
    </row>
    <row r="996" spans="1:21" x14ac:dyDescent="0.3">
      <c r="A996">
        <v>10377</v>
      </c>
      <c r="B996" s="5">
        <v>31</v>
      </c>
      <c r="C996" s="4">
        <v>67.760000000000005</v>
      </c>
      <c r="D996">
        <v>4</v>
      </c>
      <c r="E996" s="9">
        <v>2100.56</v>
      </c>
      <c r="F996" s="8">
        <v>45269</v>
      </c>
      <c r="G996" s="5">
        <f ca="1">DATEDIF(F996, TODAY(), "D")</f>
        <v>120</v>
      </c>
      <c r="H996" t="s">
        <v>19</v>
      </c>
      <c r="I996" t="s">
        <v>155</v>
      </c>
      <c r="J996" s="4">
        <v>77</v>
      </c>
      <c r="K996" s="4">
        <f>Table1[[#This Row],[PRICEEACH]]-Table1[[#This Row],[MSRP]]</f>
        <v>-9.2399999999999949</v>
      </c>
      <c r="L996" t="s">
        <v>544</v>
      </c>
      <c r="M996" t="s">
        <v>103</v>
      </c>
      <c r="N996" t="s">
        <v>104</v>
      </c>
      <c r="O996" t="s">
        <v>105</v>
      </c>
      <c r="P996" t="s">
        <v>106</v>
      </c>
      <c r="Q996">
        <v>21240</v>
      </c>
      <c r="R996" t="s">
        <v>107</v>
      </c>
      <c r="S996" t="s">
        <v>108</v>
      </c>
      <c r="T996" t="s">
        <v>109</v>
      </c>
      <c r="U996" t="s">
        <v>28</v>
      </c>
    </row>
    <row r="997" spans="1:21" x14ac:dyDescent="0.3">
      <c r="A997">
        <v>10368</v>
      </c>
      <c r="B997" s="5">
        <v>31</v>
      </c>
      <c r="C997" s="4">
        <v>136.22999999999999</v>
      </c>
      <c r="D997">
        <v>5</v>
      </c>
      <c r="E997" s="9">
        <v>4223.13</v>
      </c>
      <c r="F997" s="8">
        <v>45249</v>
      </c>
      <c r="G997" s="5">
        <f ca="1">DATEDIF(F997, TODAY(), "D")</f>
        <v>140</v>
      </c>
      <c r="H997" t="s">
        <v>19</v>
      </c>
      <c r="I997" t="s">
        <v>155</v>
      </c>
      <c r="J997" s="4">
        <v>117</v>
      </c>
      <c r="K997" s="4">
        <f>Table1[[#This Row],[PRICEEACH]]-Table1[[#This Row],[MSRP]]</f>
        <v>19.22999999999999</v>
      </c>
      <c r="L997" t="s">
        <v>593</v>
      </c>
      <c r="M997" t="s">
        <v>243</v>
      </c>
      <c r="N997">
        <v>4155551450</v>
      </c>
      <c r="O997" t="s">
        <v>244</v>
      </c>
      <c r="P997" t="s">
        <v>245</v>
      </c>
      <c r="Q997">
        <v>97562</v>
      </c>
      <c r="R997" t="s">
        <v>25</v>
      </c>
      <c r="S997" t="s">
        <v>246</v>
      </c>
      <c r="T997" t="s">
        <v>247</v>
      </c>
      <c r="U997" t="s">
        <v>42</v>
      </c>
    </row>
    <row r="998" spans="1:21" x14ac:dyDescent="0.3">
      <c r="A998">
        <v>10363</v>
      </c>
      <c r="B998" s="5">
        <v>31</v>
      </c>
      <c r="C998" s="4">
        <v>94.58</v>
      </c>
      <c r="D998">
        <v>1</v>
      </c>
      <c r="E998" s="9">
        <v>2931.98</v>
      </c>
      <c r="F998" s="8">
        <v>45236</v>
      </c>
      <c r="G998" s="5">
        <f ca="1">DATEDIF(F998, TODAY(), "D")</f>
        <v>153</v>
      </c>
      <c r="H998" t="s">
        <v>19</v>
      </c>
      <c r="I998" t="s">
        <v>155</v>
      </c>
      <c r="J998" s="4">
        <v>140</v>
      </c>
      <c r="K998" s="4">
        <f>Table1[[#This Row],[PRICEEACH]]-Table1[[#This Row],[MSRP]]</f>
        <v>-45.42</v>
      </c>
      <c r="L998" t="s">
        <v>601</v>
      </c>
      <c r="M998" t="s">
        <v>429</v>
      </c>
      <c r="N998" t="s">
        <v>430</v>
      </c>
      <c r="O998" t="s">
        <v>431</v>
      </c>
      <c r="P998" t="s">
        <v>432</v>
      </c>
      <c r="Q998" t="s">
        <v>433</v>
      </c>
      <c r="R998" t="s">
        <v>107</v>
      </c>
      <c r="S998" t="s">
        <v>434</v>
      </c>
      <c r="T998" t="s">
        <v>435</v>
      </c>
      <c r="U998" t="s">
        <v>28</v>
      </c>
    </row>
    <row r="999" spans="1:21" x14ac:dyDescent="0.3">
      <c r="A999">
        <v>10355</v>
      </c>
      <c r="B999" s="5">
        <v>31</v>
      </c>
      <c r="C999" s="4">
        <v>53.47</v>
      </c>
      <c r="D999">
        <v>1</v>
      </c>
      <c r="E999" s="9">
        <v>1657.57</v>
      </c>
      <c r="F999" s="1">
        <v>45206</v>
      </c>
      <c r="G999" s="5">
        <f ca="1">DATEDIF(F999, TODAY(), "D")</f>
        <v>183</v>
      </c>
      <c r="H999" t="s">
        <v>19</v>
      </c>
      <c r="I999" t="s">
        <v>20</v>
      </c>
      <c r="J999" s="4">
        <v>62</v>
      </c>
      <c r="K999" s="4">
        <f>Table1[[#This Row],[PRICEEACH]]-Table1[[#This Row],[MSRP]]</f>
        <v>-8.5300000000000011</v>
      </c>
      <c r="L999" t="s">
        <v>570</v>
      </c>
      <c r="M999" t="s">
        <v>148</v>
      </c>
      <c r="N999" t="s">
        <v>149</v>
      </c>
      <c r="O999" t="s">
        <v>150</v>
      </c>
      <c r="P999" t="s">
        <v>151</v>
      </c>
      <c r="Q999">
        <v>28034</v>
      </c>
      <c r="R999" t="s">
        <v>152</v>
      </c>
      <c r="S999" t="s">
        <v>153</v>
      </c>
      <c r="T999" t="s">
        <v>154</v>
      </c>
      <c r="U999" t="s">
        <v>28</v>
      </c>
    </row>
    <row r="1000" spans="1:21" x14ac:dyDescent="0.3">
      <c r="A1000">
        <v>10350</v>
      </c>
      <c r="B1000" s="5">
        <v>31</v>
      </c>
      <c r="C1000" s="4">
        <v>71.400000000000006</v>
      </c>
      <c r="D1000">
        <v>8</v>
      </c>
      <c r="E1000" s="9">
        <v>2213.4</v>
      </c>
      <c r="F1000" s="1">
        <v>45201</v>
      </c>
      <c r="G1000" s="5">
        <f ca="1">DATEDIF(F1000, TODAY(), "D")</f>
        <v>188</v>
      </c>
      <c r="H1000" t="s">
        <v>19</v>
      </c>
      <c r="I1000" t="s">
        <v>465</v>
      </c>
      <c r="J1000" s="4">
        <v>115</v>
      </c>
      <c r="K1000" s="4">
        <f>Table1[[#This Row],[PRICEEACH]]-Table1[[#This Row],[MSRP]]</f>
        <v>-43.599999999999994</v>
      </c>
      <c r="L1000" t="s">
        <v>617</v>
      </c>
      <c r="M1000" t="s">
        <v>148</v>
      </c>
      <c r="N1000" t="s">
        <v>149</v>
      </c>
      <c r="O1000" t="s">
        <v>150</v>
      </c>
      <c r="P1000" t="s">
        <v>151</v>
      </c>
      <c r="Q1000">
        <v>28034</v>
      </c>
      <c r="R1000" t="s">
        <v>152</v>
      </c>
      <c r="S1000" t="s">
        <v>153</v>
      </c>
      <c r="T1000" t="s">
        <v>154</v>
      </c>
      <c r="U1000" t="s">
        <v>28</v>
      </c>
    </row>
    <row r="1001" spans="1:21" x14ac:dyDescent="0.3">
      <c r="A1001">
        <v>10350</v>
      </c>
      <c r="B1001" s="5">
        <v>31</v>
      </c>
      <c r="C1001" s="4">
        <v>77.34</v>
      </c>
      <c r="D1001">
        <v>13</v>
      </c>
      <c r="E1001" s="9">
        <v>2397.54</v>
      </c>
      <c r="F1001" s="1">
        <v>45201</v>
      </c>
      <c r="G1001" s="5">
        <f ca="1">DATEDIF(F1001, TODAY(), "D")</f>
        <v>188</v>
      </c>
      <c r="H1001" t="s">
        <v>19</v>
      </c>
      <c r="I1001" t="s">
        <v>557</v>
      </c>
      <c r="J1001" s="4">
        <v>100</v>
      </c>
      <c r="K1001" s="4">
        <f>Table1[[#This Row],[PRICEEACH]]-Table1[[#This Row],[MSRP]]</f>
        <v>-22.659999999999997</v>
      </c>
      <c r="L1001" t="s">
        <v>629</v>
      </c>
      <c r="M1001" t="s">
        <v>148</v>
      </c>
      <c r="N1001" t="s">
        <v>149</v>
      </c>
      <c r="O1001" t="s">
        <v>150</v>
      </c>
      <c r="P1001" t="s">
        <v>151</v>
      </c>
      <c r="Q1001">
        <v>28034</v>
      </c>
      <c r="R1001" t="s">
        <v>152</v>
      </c>
      <c r="S1001" t="s">
        <v>153</v>
      </c>
      <c r="T1001" t="s">
        <v>154</v>
      </c>
      <c r="U1001" t="s">
        <v>28</v>
      </c>
    </row>
    <row r="1002" spans="1:21" x14ac:dyDescent="0.3">
      <c r="A1002">
        <v>10341</v>
      </c>
      <c r="B1002" s="5">
        <v>31</v>
      </c>
      <c r="C1002" s="4">
        <v>71.02</v>
      </c>
      <c r="D1002">
        <v>4</v>
      </c>
      <c r="E1002" s="9">
        <v>2201.62</v>
      </c>
      <c r="F1002" s="1">
        <v>45193</v>
      </c>
      <c r="G1002" s="5">
        <f ca="1">DATEDIF(F1002, TODAY(), "D")</f>
        <v>196</v>
      </c>
      <c r="H1002" t="s">
        <v>19</v>
      </c>
      <c r="I1002" t="s">
        <v>20</v>
      </c>
      <c r="J1002" s="4">
        <v>102</v>
      </c>
      <c r="K1002" s="4">
        <f>Table1[[#This Row],[PRICEEACH]]-Table1[[#This Row],[MSRP]]</f>
        <v>-30.980000000000004</v>
      </c>
      <c r="L1002" t="s">
        <v>615</v>
      </c>
      <c r="M1002" t="s">
        <v>120</v>
      </c>
      <c r="N1002" t="s">
        <v>121</v>
      </c>
      <c r="O1002" t="s">
        <v>122</v>
      </c>
      <c r="P1002" t="s">
        <v>123</v>
      </c>
      <c r="Q1002">
        <v>5020</v>
      </c>
      <c r="R1002" t="s">
        <v>124</v>
      </c>
      <c r="S1002" t="s">
        <v>125</v>
      </c>
      <c r="T1002" t="s">
        <v>126</v>
      </c>
      <c r="U1002" t="s">
        <v>28</v>
      </c>
    </row>
    <row r="1003" spans="1:21" x14ac:dyDescent="0.3">
      <c r="A1003">
        <v>10337</v>
      </c>
      <c r="B1003" s="5">
        <v>31</v>
      </c>
      <c r="C1003" s="4">
        <v>89.38</v>
      </c>
      <c r="D1003">
        <v>1</v>
      </c>
      <c r="E1003" s="9">
        <v>2770.78</v>
      </c>
      <c r="F1003" s="1">
        <v>45190</v>
      </c>
      <c r="G1003" s="5">
        <f ca="1">DATEDIF(F1003, TODAY(), "D")</f>
        <v>199</v>
      </c>
      <c r="H1003" t="s">
        <v>19</v>
      </c>
      <c r="I1003" t="s">
        <v>557</v>
      </c>
      <c r="J1003" s="4">
        <v>100</v>
      </c>
      <c r="K1003" s="4">
        <f>Table1[[#This Row],[PRICEEACH]]-Table1[[#This Row],[MSRP]]</f>
        <v>-10.620000000000005</v>
      </c>
      <c r="L1003" t="s">
        <v>629</v>
      </c>
      <c r="M1003" t="s">
        <v>176</v>
      </c>
      <c r="N1003">
        <v>2125558493</v>
      </c>
      <c r="O1003" t="s">
        <v>177</v>
      </c>
      <c r="P1003" t="s">
        <v>24</v>
      </c>
      <c r="Q1003">
        <v>10022</v>
      </c>
      <c r="R1003" t="s">
        <v>25</v>
      </c>
      <c r="S1003" t="s">
        <v>101</v>
      </c>
      <c r="T1003" t="s">
        <v>178</v>
      </c>
      <c r="U1003" t="s">
        <v>28</v>
      </c>
    </row>
    <row r="1004" spans="1:21" x14ac:dyDescent="0.3">
      <c r="A1004">
        <v>10336</v>
      </c>
      <c r="B1004" s="5">
        <v>31</v>
      </c>
      <c r="C1004" s="4">
        <v>148.99</v>
      </c>
      <c r="D1004">
        <v>5</v>
      </c>
      <c r="E1004" s="9">
        <v>4618.6899999999996</v>
      </c>
      <c r="F1004" s="1">
        <v>45189</v>
      </c>
      <c r="G1004" s="5">
        <f ca="1">DATEDIF(F1004, TODAY(), "D")</f>
        <v>200</v>
      </c>
      <c r="H1004" t="s">
        <v>19</v>
      </c>
      <c r="I1004" t="s">
        <v>155</v>
      </c>
      <c r="J1004" s="4">
        <v>118</v>
      </c>
      <c r="K1004" s="4">
        <f>Table1[[#This Row],[PRICEEACH]]-Table1[[#This Row],[MSRP]]</f>
        <v>30.990000000000009</v>
      </c>
      <c r="L1004" t="s">
        <v>604</v>
      </c>
      <c r="M1004" t="s">
        <v>366</v>
      </c>
      <c r="N1004" t="s">
        <v>367</v>
      </c>
      <c r="O1004" t="s">
        <v>368</v>
      </c>
      <c r="P1004" t="s">
        <v>39</v>
      </c>
      <c r="Q1004">
        <v>75012</v>
      </c>
      <c r="R1004" t="s">
        <v>33</v>
      </c>
      <c r="S1004" t="s">
        <v>369</v>
      </c>
      <c r="T1004" t="s">
        <v>370</v>
      </c>
      <c r="U1004" t="s">
        <v>42</v>
      </c>
    </row>
    <row r="1005" spans="1:21" x14ac:dyDescent="0.3">
      <c r="A1005">
        <v>10336</v>
      </c>
      <c r="B1005" s="5">
        <v>31</v>
      </c>
      <c r="C1005" s="4">
        <v>84.71</v>
      </c>
      <c r="D1005">
        <v>9</v>
      </c>
      <c r="E1005" s="9">
        <v>2626.01</v>
      </c>
      <c r="F1005" s="1">
        <v>45189</v>
      </c>
      <c r="G1005" s="5">
        <f ca="1">DATEDIF(F1005, TODAY(), "D")</f>
        <v>200</v>
      </c>
      <c r="H1005" t="s">
        <v>19</v>
      </c>
      <c r="I1005" t="s">
        <v>564</v>
      </c>
      <c r="J1005" s="4">
        <v>62</v>
      </c>
      <c r="K1005" s="4">
        <f>Table1[[#This Row],[PRICEEACH]]-Table1[[#This Row],[MSRP]]</f>
        <v>22.709999999999994</v>
      </c>
      <c r="L1005" t="s">
        <v>612</v>
      </c>
      <c r="M1005" t="s">
        <v>366</v>
      </c>
      <c r="N1005" t="s">
        <v>367</v>
      </c>
      <c r="O1005" t="s">
        <v>368</v>
      </c>
      <c r="P1005" t="s">
        <v>39</v>
      </c>
      <c r="Q1005">
        <v>75012</v>
      </c>
      <c r="R1005" t="s">
        <v>33</v>
      </c>
      <c r="S1005" t="s">
        <v>369</v>
      </c>
      <c r="T1005" t="s">
        <v>370</v>
      </c>
      <c r="U1005" t="s">
        <v>28</v>
      </c>
    </row>
    <row r="1006" spans="1:21" x14ac:dyDescent="0.3">
      <c r="A1006">
        <v>10332</v>
      </c>
      <c r="B1006" s="5">
        <v>31</v>
      </c>
      <c r="C1006" s="4">
        <v>37.18</v>
      </c>
      <c r="D1006">
        <v>13</v>
      </c>
      <c r="E1006" s="9">
        <v>1152.58</v>
      </c>
      <c r="F1006" s="1">
        <v>45186</v>
      </c>
      <c r="G1006" s="5">
        <f ca="1">DATEDIF(F1006, TODAY(), "D")</f>
        <v>203</v>
      </c>
      <c r="H1006" t="s">
        <v>19</v>
      </c>
      <c r="I1006" t="s">
        <v>155</v>
      </c>
      <c r="J1006" s="4">
        <v>107</v>
      </c>
      <c r="K1006" s="4">
        <f>Table1[[#This Row],[PRICEEACH]]-Table1[[#This Row],[MSRP]]</f>
        <v>-69.819999999999993</v>
      </c>
      <c r="L1006" t="s">
        <v>599</v>
      </c>
      <c r="M1006" t="s">
        <v>452</v>
      </c>
      <c r="N1006" t="s">
        <v>453</v>
      </c>
      <c r="O1006" t="s">
        <v>454</v>
      </c>
      <c r="P1006" t="s">
        <v>455</v>
      </c>
      <c r="Q1006" t="s">
        <v>456</v>
      </c>
      <c r="R1006" t="s">
        <v>144</v>
      </c>
      <c r="S1006" t="s">
        <v>457</v>
      </c>
      <c r="T1006" t="s">
        <v>458</v>
      </c>
      <c r="U1006" t="s">
        <v>28</v>
      </c>
    </row>
    <row r="1007" spans="1:21" x14ac:dyDescent="0.3">
      <c r="A1007">
        <v>10324</v>
      </c>
      <c r="B1007" s="5">
        <v>31</v>
      </c>
      <c r="C1007" s="4">
        <v>123.24</v>
      </c>
      <c r="D1007">
        <v>2</v>
      </c>
      <c r="E1007" s="9">
        <v>3820.44</v>
      </c>
      <c r="F1007" s="1">
        <v>45174</v>
      </c>
      <c r="G1007" s="5">
        <f ca="1">DATEDIF(F1007, TODAY(), "D")</f>
        <v>215</v>
      </c>
      <c r="H1007" t="s">
        <v>19</v>
      </c>
      <c r="I1007" t="s">
        <v>465</v>
      </c>
      <c r="J1007" s="4">
        <v>127</v>
      </c>
      <c r="K1007" s="4">
        <f>Table1[[#This Row],[PRICEEACH]]-Table1[[#This Row],[MSRP]]</f>
        <v>-3.7600000000000051</v>
      </c>
      <c r="L1007" t="s">
        <v>588</v>
      </c>
      <c r="M1007" t="s">
        <v>79</v>
      </c>
      <c r="N1007">
        <v>2125551500</v>
      </c>
      <c r="O1007" t="s">
        <v>80</v>
      </c>
      <c r="P1007" t="s">
        <v>24</v>
      </c>
      <c r="Q1007">
        <v>10022</v>
      </c>
      <c r="R1007" t="s">
        <v>25</v>
      </c>
      <c r="S1007" t="s">
        <v>81</v>
      </c>
      <c r="T1007" t="s">
        <v>82</v>
      </c>
      <c r="U1007" t="s">
        <v>42</v>
      </c>
    </row>
    <row r="1008" spans="1:21" x14ac:dyDescent="0.3">
      <c r="A1008">
        <v>10107</v>
      </c>
      <c r="B1008" s="5">
        <v>31</v>
      </c>
      <c r="C1008" s="4">
        <v>221.81</v>
      </c>
      <c r="D1008">
        <v>3</v>
      </c>
      <c r="E1008" s="9">
        <v>6876.11</v>
      </c>
      <c r="F1008" s="1">
        <v>45172</v>
      </c>
      <c r="G1008" s="5">
        <f ca="1">DATEDIF(F1008, TODAY(), "D")</f>
        <v>217</v>
      </c>
      <c r="H1008" t="s">
        <v>19</v>
      </c>
      <c r="I1008" t="s">
        <v>155</v>
      </c>
      <c r="J1008" s="4">
        <v>194</v>
      </c>
      <c r="K1008" s="4">
        <f>Table1[[#This Row],[PRICEEACH]]-Table1[[#This Row],[MSRP]]</f>
        <v>27.810000000000002</v>
      </c>
      <c r="L1008" t="s">
        <v>386</v>
      </c>
      <c r="M1008" t="s">
        <v>157</v>
      </c>
      <c r="N1008" t="s">
        <v>158</v>
      </c>
      <c r="O1008" t="s">
        <v>159</v>
      </c>
      <c r="P1008" t="s">
        <v>160</v>
      </c>
      <c r="Q1008" t="s">
        <v>161</v>
      </c>
      <c r="R1008" t="s">
        <v>162</v>
      </c>
      <c r="S1008" t="s">
        <v>163</v>
      </c>
      <c r="T1008" t="s">
        <v>164</v>
      </c>
      <c r="U1008" t="s">
        <v>42</v>
      </c>
    </row>
    <row r="1009" spans="1:21" x14ac:dyDescent="0.3">
      <c r="A1009">
        <v>10319</v>
      </c>
      <c r="B1009" s="5">
        <v>31</v>
      </c>
      <c r="C1009" s="4">
        <v>81.73</v>
      </c>
      <c r="D1009">
        <v>7</v>
      </c>
      <c r="E1009" s="9">
        <v>2533.63</v>
      </c>
      <c r="F1009" s="1">
        <v>45172</v>
      </c>
      <c r="G1009" s="5">
        <f ca="1">DATEDIF(F1009, TODAY(), "D")</f>
        <v>217</v>
      </c>
      <c r="H1009" t="s">
        <v>19</v>
      </c>
      <c r="I1009" t="s">
        <v>20</v>
      </c>
      <c r="J1009" s="4">
        <v>69</v>
      </c>
      <c r="K1009" s="4">
        <f>Table1[[#This Row],[PRICEEACH]]-Table1[[#This Row],[MSRP]]</f>
        <v>12.730000000000004</v>
      </c>
      <c r="L1009" t="s">
        <v>589</v>
      </c>
      <c r="M1009" t="s">
        <v>468</v>
      </c>
      <c r="N1009">
        <v>2125551957</v>
      </c>
      <c r="O1009" t="s">
        <v>469</v>
      </c>
      <c r="P1009" t="s">
        <v>24</v>
      </c>
      <c r="Q1009">
        <v>10022</v>
      </c>
      <c r="R1009" t="s">
        <v>25</v>
      </c>
      <c r="S1009" t="s">
        <v>470</v>
      </c>
      <c r="T1009" t="s">
        <v>471</v>
      </c>
      <c r="U1009" t="s">
        <v>28</v>
      </c>
    </row>
    <row r="1010" spans="1:21" x14ac:dyDescent="0.3">
      <c r="A1010">
        <v>10318</v>
      </c>
      <c r="B1010" s="5">
        <v>31</v>
      </c>
      <c r="C1010" s="4">
        <v>100.53</v>
      </c>
      <c r="D1010">
        <v>9</v>
      </c>
      <c r="E1010" s="9">
        <v>3116.43</v>
      </c>
      <c r="F1010" s="1">
        <v>45171</v>
      </c>
      <c r="G1010" s="5">
        <f ca="1">DATEDIF(F1010, TODAY(), "D")</f>
        <v>218</v>
      </c>
      <c r="H1010" t="s">
        <v>19</v>
      </c>
      <c r="I1010" t="s">
        <v>525</v>
      </c>
      <c r="J1010" s="4">
        <v>84</v>
      </c>
      <c r="K1010" s="4">
        <f>Table1[[#This Row],[PRICEEACH]]-Table1[[#This Row],[MSRP]]</f>
        <v>16.53</v>
      </c>
      <c r="L1010" t="s">
        <v>551</v>
      </c>
      <c r="M1010" t="s">
        <v>116</v>
      </c>
      <c r="N1010">
        <v>2155551555</v>
      </c>
      <c r="O1010" t="s">
        <v>117</v>
      </c>
      <c r="P1010" t="s">
        <v>118</v>
      </c>
      <c r="Q1010">
        <v>70267</v>
      </c>
      <c r="R1010" t="s">
        <v>25</v>
      </c>
      <c r="S1010" t="s">
        <v>26</v>
      </c>
      <c r="T1010" t="s">
        <v>119</v>
      </c>
      <c r="U1010" t="s">
        <v>42</v>
      </c>
    </row>
    <row r="1011" spans="1:21" x14ac:dyDescent="0.3">
      <c r="A1011">
        <v>10348</v>
      </c>
      <c r="B1011" s="5">
        <v>31</v>
      </c>
      <c r="C1011" s="4">
        <v>101.29</v>
      </c>
      <c r="D1011">
        <v>5</v>
      </c>
      <c r="E1011" s="9">
        <v>3139.99</v>
      </c>
      <c r="F1011" s="1">
        <v>45170</v>
      </c>
      <c r="G1011" s="5">
        <f ca="1">DATEDIF(F1011, TODAY(), "D")</f>
        <v>219</v>
      </c>
      <c r="H1011" t="s">
        <v>19</v>
      </c>
      <c r="I1011" t="s">
        <v>465</v>
      </c>
      <c r="J1011" s="4">
        <v>64</v>
      </c>
      <c r="K1011" s="4">
        <f>Table1[[#This Row],[PRICEEACH]]-Table1[[#This Row],[MSRP]]</f>
        <v>37.290000000000006</v>
      </c>
      <c r="L1011" t="s">
        <v>613</v>
      </c>
      <c r="M1011" t="s">
        <v>165</v>
      </c>
      <c r="N1011" t="s">
        <v>166</v>
      </c>
      <c r="O1011" t="s">
        <v>167</v>
      </c>
      <c r="P1011" t="s">
        <v>151</v>
      </c>
      <c r="Q1011">
        <v>28023</v>
      </c>
      <c r="R1011" t="s">
        <v>152</v>
      </c>
      <c r="S1011" t="s">
        <v>168</v>
      </c>
      <c r="T1011" t="s">
        <v>169</v>
      </c>
      <c r="U1011" t="s">
        <v>42</v>
      </c>
    </row>
    <row r="1012" spans="1:21" x14ac:dyDescent="0.3">
      <c r="A1012">
        <v>10315</v>
      </c>
      <c r="B1012" s="5">
        <v>31</v>
      </c>
      <c r="C1012" s="4">
        <v>86.15</v>
      </c>
      <c r="D1012">
        <v>3</v>
      </c>
      <c r="E1012" s="9">
        <v>2670.65</v>
      </c>
      <c r="F1012" s="1">
        <v>45167</v>
      </c>
      <c r="G1012" s="5">
        <f ca="1">DATEDIF(F1012, TODAY(), "D")</f>
        <v>222</v>
      </c>
      <c r="H1012" t="s">
        <v>19</v>
      </c>
      <c r="I1012" t="s">
        <v>557</v>
      </c>
      <c r="J1012" s="4">
        <v>100</v>
      </c>
      <c r="K1012" s="4">
        <f>Table1[[#This Row],[PRICEEACH]]-Table1[[#This Row],[MSRP]]</f>
        <v>-13.849999999999994</v>
      </c>
      <c r="L1012" t="s">
        <v>629</v>
      </c>
      <c r="M1012" t="s">
        <v>92</v>
      </c>
      <c r="N1012" t="s">
        <v>93</v>
      </c>
      <c r="O1012" t="s">
        <v>94</v>
      </c>
      <c r="P1012" t="s">
        <v>95</v>
      </c>
      <c r="Q1012">
        <v>44000</v>
      </c>
      <c r="R1012" t="s">
        <v>33</v>
      </c>
      <c r="S1012" t="s">
        <v>96</v>
      </c>
      <c r="T1012" t="s">
        <v>97</v>
      </c>
      <c r="U1012" t="s">
        <v>28</v>
      </c>
    </row>
    <row r="1013" spans="1:21" x14ac:dyDescent="0.3">
      <c r="A1013">
        <v>10312</v>
      </c>
      <c r="B1013" s="5">
        <v>31</v>
      </c>
      <c r="C1013" s="4">
        <v>152.56</v>
      </c>
      <c r="D1013">
        <v>14</v>
      </c>
      <c r="E1013" s="9">
        <v>4729.3599999999997</v>
      </c>
      <c r="F1013" s="1">
        <v>45159</v>
      </c>
      <c r="G1013" s="5">
        <f ca="1">DATEDIF(F1013, TODAY(), "D")</f>
        <v>230</v>
      </c>
      <c r="H1013" t="s">
        <v>19</v>
      </c>
      <c r="I1013" t="s">
        <v>509</v>
      </c>
      <c r="J1013" s="4">
        <v>127</v>
      </c>
      <c r="K1013" s="4">
        <f>Table1[[#This Row],[PRICEEACH]]-Table1[[#This Row],[MSRP]]</f>
        <v>25.560000000000002</v>
      </c>
      <c r="L1013" t="s">
        <v>549</v>
      </c>
      <c r="M1013" t="s">
        <v>243</v>
      </c>
      <c r="N1013">
        <v>4155551450</v>
      </c>
      <c r="O1013" t="s">
        <v>244</v>
      </c>
      <c r="P1013" t="s">
        <v>245</v>
      </c>
      <c r="Q1013">
        <v>97562</v>
      </c>
      <c r="R1013" t="s">
        <v>25</v>
      </c>
      <c r="S1013" t="s">
        <v>246</v>
      </c>
      <c r="T1013" t="s">
        <v>247</v>
      </c>
      <c r="U1013" t="s">
        <v>42</v>
      </c>
    </row>
    <row r="1014" spans="1:21" x14ac:dyDescent="0.3">
      <c r="A1014">
        <v>10312</v>
      </c>
      <c r="B1014" s="5">
        <v>31</v>
      </c>
      <c r="C1014" s="4">
        <v>35.29</v>
      </c>
      <c r="D1014">
        <v>15</v>
      </c>
      <c r="E1014" s="9">
        <v>1093.99</v>
      </c>
      <c r="F1014" s="1">
        <v>45159</v>
      </c>
      <c r="G1014" s="5">
        <f ca="1">DATEDIF(F1014, TODAY(), "D")</f>
        <v>230</v>
      </c>
      <c r="H1014" t="s">
        <v>19</v>
      </c>
      <c r="I1014" t="s">
        <v>509</v>
      </c>
      <c r="J1014" s="4">
        <v>41</v>
      </c>
      <c r="K1014" s="4">
        <f>Table1[[#This Row],[PRICEEACH]]-Table1[[#This Row],[MSRP]]</f>
        <v>-5.7100000000000009</v>
      </c>
      <c r="L1014" t="s">
        <v>603</v>
      </c>
      <c r="M1014" t="s">
        <v>243</v>
      </c>
      <c r="N1014">
        <v>4155551450</v>
      </c>
      <c r="O1014" t="s">
        <v>244</v>
      </c>
      <c r="P1014" t="s">
        <v>245</v>
      </c>
      <c r="Q1014">
        <v>97562</v>
      </c>
      <c r="R1014" t="s">
        <v>25</v>
      </c>
      <c r="S1014" t="s">
        <v>246</v>
      </c>
      <c r="T1014" t="s">
        <v>247</v>
      </c>
      <c r="U1014" t="s">
        <v>28</v>
      </c>
    </row>
    <row r="1015" spans="1:21" x14ac:dyDescent="0.3">
      <c r="A1015">
        <v>10308</v>
      </c>
      <c r="B1015" s="5">
        <v>31</v>
      </c>
      <c r="C1015" s="4">
        <v>112.7</v>
      </c>
      <c r="D1015">
        <v>9</v>
      </c>
      <c r="E1015" s="9">
        <v>3493.7</v>
      </c>
      <c r="F1015" s="1">
        <v>45153</v>
      </c>
      <c r="G1015" s="5">
        <f ca="1">DATEDIF(F1015, TODAY(), "D")</f>
        <v>236</v>
      </c>
      <c r="H1015" t="s">
        <v>19</v>
      </c>
      <c r="I1015" t="s">
        <v>525</v>
      </c>
      <c r="J1015" s="4">
        <v>109</v>
      </c>
      <c r="K1015" s="4">
        <f>Table1[[#This Row],[PRICEEACH]]-Table1[[#This Row],[MSRP]]</f>
        <v>3.7000000000000028</v>
      </c>
      <c r="L1015" t="s">
        <v>583</v>
      </c>
      <c r="M1015" t="s">
        <v>285</v>
      </c>
      <c r="N1015">
        <v>9145554562</v>
      </c>
      <c r="O1015" t="s">
        <v>286</v>
      </c>
      <c r="P1015" t="s">
        <v>287</v>
      </c>
      <c r="Q1015">
        <v>24067</v>
      </c>
      <c r="R1015" t="s">
        <v>25</v>
      </c>
      <c r="S1015" t="s">
        <v>81</v>
      </c>
      <c r="T1015" t="s">
        <v>208</v>
      </c>
      <c r="U1015" t="s">
        <v>42</v>
      </c>
    </row>
    <row r="1016" spans="1:21" x14ac:dyDescent="0.3">
      <c r="A1016">
        <v>10308</v>
      </c>
      <c r="B1016" s="5">
        <v>31</v>
      </c>
      <c r="C1016" s="4">
        <v>129.33000000000001</v>
      </c>
      <c r="D1016">
        <v>6</v>
      </c>
      <c r="E1016" s="9">
        <v>4009.23</v>
      </c>
      <c r="F1016" s="1">
        <v>45153</v>
      </c>
      <c r="G1016" s="5">
        <f ca="1">DATEDIF(F1016, TODAY(), "D")</f>
        <v>236</v>
      </c>
      <c r="H1016" t="s">
        <v>19</v>
      </c>
      <c r="I1016" t="s">
        <v>525</v>
      </c>
      <c r="J1016" s="4">
        <v>118</v>
      </c>
      <c r="K1016" s="4">
        <f>Table1[[#This Row],[PRICEEACH]]-Table1[[#This Row],[MSRP]]</f>
        <v>11.330000000000013</v>
      </c>
      <c r="L1016" t="s">
        <v>627</v>
      </c>
      <c r="M1016" t="s">
        <v>285</v>
      </c>
      <c r="N1016">
        <v>9145554562</v>
      </c>
      <c r="O1016" t="s">
        <v>286</v>
      </c>
      <c r="P1016" t="s">
        <v>287</v>
      </c>
      <c r="Q1016">
        <v>24067</v>
      </c>
      <c r="R1016" t="s">
        <v>25</v>
      </c>
      <c r="S1016" t="s">
        <v>81</v>
      </c>
      <c r="T1016" t="s">
        <v>208</v>
      </c>
      <c r="U1016" t="s">
        <v>42</v>
      </c>
    </row>
    <row r="1017" spans="1:21" x14ac:dyDescent="0.3">
      <c r="A1017">
        <v>10107</v>
      </c>
      <c r="B1017" s="5">
        <v>31</v>
      </c>
      <c r="C1017" s="4">
        <v>211.96</v>
      </c>
      <c r="D1017">
        <v>13</v>
      </c>
      <c r="E1017" s="9">
        <v>6570.76</v>
      </c>
      <c r="F1017" s="1">
        <v>45152</v>
      </c>
      <c r="G1017" s="5">
        <f ca="1">DATEDIF(F1017, TODAY(), "D")</f>
        <v>237</v>
      </c>
      <c r="H1017" t="s">
        <v>19</v>
      </c>
      <c r="I1017" t="s">
        <v>155</v>
      </c>
      <c r="J1017" s="4">
        <v>207</v>
      </c>
      <c r="K1017" s="4">
        <f>Table1[[#This Row],[PRICEEACH]]-Table1[[#This Row],[MSRP]]</f>
        <v>4.960000000000008</v>
      </c>
      <c r="L1017" t="s">
        <v>436</v>
      </c>
      <c r="M1017" t="s">
        <v>452</v>
      </c>
      <c r="N1017" t="s">
        <v>453</v>
      </c>
      <c r="O1017" t="s">
        <v>454</v>
      </c>
      <c r="P1017" t="s">
        <v>455</v>
      </c>
      <c r="Q1017" t="s">
        <v>456</v>
      </c>
      <c r="R1017" t="s">
        <v>144</v>
      </c>
      <c r="S1017" t="s">
        <v>457</v>
      </c>
      <c r="T1017" t="s">
        <v>458</v>
      </c>
      <c r="U1017" t="s">
        <v>42</v>
      </c>
    </row>
    <row r="1018" spans="1:21" x14ac:dyDescent="0.3">
      <c r="A1018">
        <v>10307</v>
      </c>
      <c r="B1018" s="5">
        <v>31</v>
      </c>
      <c r="C1018" s="4">
        <v>83.44</v>
      </c>
      <c r="D1018">
        <v>7</v>
      </c>
      <c r="E1018" s="9">
        <v>2586.64</v>
      </c>
      <c r="F1018" s="1">
        <v>45152</v>
      </c>
      <c r="G1018" s="5">
        <f ca="1">DATEDIF(F1018, TODAY(), "D")</f>
        <v>237</v>
      </c>
      <c r="H1018" t="s">
        <v>19</v>
      </c>
      <c r="I1018" t="s">
        <v>557</v>
      </c>
      <c r="J1018" s="4">
        <v>86</v>
      </c>
      <c r="K1018" s="4">
        <f>Table1[[#This Row],[PRICEEACH]]-Table1[[#This Row],[MSRP]]</f>
        <v>-2.5600000000000023</v>
      </c>
      <c r="L1018" t="s">
        <v>558</v>
      </c>
      <c r="M1018" t="s">
        <v>185</v>
      </c>
      <c r="N1018">
        <v>2155554695</v>
      </c>
      <c r="O1018" t="s">
        <v>186</v>
      </c>
      <c r="P1018" t="s">
        <v>187</v>
      </c>
      <c r="Q1018">
        <v>71270</v>
      </c>
      <c r="R1018" t="s">
        <v>25</v>
      </c>
      <c r="S1018" t="s">
        <v>188</v>
      </c>
      <c r="T1018" t="s">
        <v>189</v>
      </c>
      <c r="U1018" t="s">
        <v>28</v>
      </c>
    </row>
    <row r="1019" spans="1:21" x14ac:dyDescent="0.3">
      <c r="A1019">
        <v>10306</v>
      </c>
      <c r="B1019" s="5">
        <v>31</v>
      </c>
      <c r="C1019" s="4">
        <v>84.08</v>
      </c>
      <c r="D1019">
        <v>2</v>
      </c>
      <c r="E1019" s="9">
        <v>2606.48</v>
      </c>
      <c r="F1019" s="1">
        <v>45152</v>
      </c>
      <c r="G1019" s="5">
        <f ca="1">DATEDIF(F1019, TODAY(), "D")</f>
        <v>237</v>
      </c>
      <c r="H1019" t="s">
        <v>19</v>
      </c>
      <c r="I1019" t="s">
        <v>509</v>
      </c>
      <c r="J1019" s="4">
        <v>88</v>
      </c>
      <c r="K1019" s="4">
        <f>Table1[[#This Row],[PRICEEACH]]-Table1[[#This Row],[MSRP]]</f>
        <v>-3.9200000000000017</v>
      </c>
      <c r="L1019" t="s">
        <v>595</v>
      </c>
      <c r="M1019" t="s">
        <v>452</v>
      </c>
      <c r="N1019" t="s">
        <v>453</v>
      </c>
      <c r="O1019" t="s">
        <v>454</v>
      </c>
      <c r="P1019" t="s">
        <v>455</v>
      </c>
      <c r="Q1019" t="s">
        <v>456</v>
      </c>
      <c r="R1019" t="s">
        <v>144</v>
      </c>
      <c r="S1019" t="s">
        <v>457</v>
      </c>
      <c r="T1019" t="s">
        <v>458</v>
      </c>
      <c r="U1019" t="s">
        <v>28</v>
      </c>
    </row>
    <row r="1020" spans="1:21" x14ac:dyDescent="0.3">
      <c r="A1020">
        <v>10296</v>
      </c>
      <c r="B1020" s="5">
        <v>31</v>
      </c>
      <c r="C1020" s="4">
        <v>53.92</v>
      </c>
      <c r="D1020">
        <v>9</v>
      </c>
      <c r="E1020" s="9">
        <v>1671.52</v>
      </c>
      <c r="F1020" s="1">
        <v>45122</v>
      </c>
      <c r="G1020" s="5">
        <f ca="1">DATEDIF(F1020, TODAY(), "D")</f>
        <v>267</v>
      </c>
      <c r="H1020" t="s">
        <v>19</v>
      </c>
      <c r="I1020" t="s">
        <v>509</v>
      </c>
      <c r="J1020" s="4">
        <v>65</v>
      </c>
      <c r="K1020" s="4">
        <f>Table1[[#This Row],[PRICEEACH]]-Table1[[#This Row],[MSRP]]</f>
        <v>-11.079999999999998</v>
      </c>
      <c r="L1020" t="s">
        <v>598</v>
      </c>
      <c r="M1020" t="s">
        <v>531</v>
      </c>
      <c r="N1020" t="s">
        <v>532</v>
      </c>
      <c r="O1020" t="s">
        <v>533</v>
      </c>
      <c r="P1020" t="s">
        <v>534</v>
      </c>
      <c r="Q1020">
        <v>80686</v>
      </c>
      <c r="R1020" t="s">
        <v>405</v>
      </c>
      <c r="S1020" t="s">
        <v>535</v>
      </c>
      <c r="T1020" t="s">
        <v>82</v>
      </c>
      <c r="U1020" t="s">
        <v>28</v>
      </c>
    </row>
    <row r="1021" spans="1:21" x14ac:dyDescent="0.3">
      <c r="A1021">
        <v>10292</v>
      </c>
      <c r="B1021" s="5">
        <v>31</v>
      </c>
      <c r="C1021" s="4">
        <v>67.73</v>
      </c>
      <c r="D1021">
        <v>3</v>
      </c>
      <c r="E1021" s="9">
        <v>2099.63</v>
      </c>
      <c r="F1021" s="1">
        <v>45115</v>
      </c>
      <c r="G1021" s="5">
        <f ca="1">DATEDIF(F1021, TODAY(), "D")</f>
        <v>274</v>
      </c>
      <c r="H1021" t="s">
        <v>19</v>
      </c>
      <c r="I1021" t="s">
        <v>564</v>
      </c>
      <c r="J1021" s="4">
        <v>62</v>
      </c>
      <c r="K1021" s="4">
        <f>Table1[[#This Row],[PRICEEACH]]-Table1[[#This Row],[MSRP]]</f>
        <v>5.730000000000004</v>
      </c>
      <c r="L1021" t="s">
        <v>612</v>
      </c>
      <c r="M1021" t="s">
        <v>22</v>
      </c>
      <c r="N1021">
        <v>2125557818</v>
      </c>
      <c r="O1021" t="s">
        <v>23</v>
      </c>
      <c r="P1021" t="s">
        <v>24</v>
      </c>
      <c r="Q1021">
        <v>10022</v>
      </c>
      <c r="R1021" t="s">
        <v>25</v>
      </c>
      <c r="S1021" t="s">
        <v>26</v>
      </c>
      <c r="T1021" t="s">
        <v>27</v>
      </c>
      <c r="U1021" t="s">
        <v>28</v>
      </c>
    </row>
    <row r="1022" spans="1:21" x14ac:dyDescent="0.3">
      <c r="A1022">
        <v>10288</v>
      </c>
      <c r="B1022" s="5">
        <v>31</v>
      </c>
      <c r="C1022" s="4">
        <v>123.32</v>
      </c>
      <c r="D1022">
        <v>2</v>
      </c>
      <c r="E1022" s="9">
        <v>3822.92</v>
      </c>
      <c r="F1022" s="1">
        <v>45108</v>
      </c>
      <c r="G1022" s="5">
        <f ca="1">DATEDIF(F1022, TODAY(), "D")</f>
        <v>281</v>
      </c>
      <c r="H1022" t="s">
        <v>19</v>
      </c>
      <c r="I1022" t="s">
        <v>509</v>
      </c>
      <c r="J1022" s="4">
        <v>127</v>
      </c>
      <c r="K1022" s="4">
        <f>Table1[[#This Row],[PRICEEACH]]-Table1[[#This Row],[MSRP]]</f>
        <v>-3.6800000000000068</v>
      </c>
      <c r="L1022" t="s">
        <v>549</v>
      </c>
      <c r="M1022" t="s">
        <v>381</v>
      </c>
      <c r="N1022" t="s">
        <v>382</v>
      </c>
      <c r="O1022" t="s">
        <v>383</v>
      </c>
      <c r="P1022" t="s">
        <v>173</v>
      </c>
      <c r="Q1022">
        <v>69045</v>
      </c>
      <c r="R1022" t="s">
        <v>173</v>
      </c>
      <c r="S1022" t="s">
        <v>384</v>
      </c>
      <c r="T1022" t="s">
        <v>385</v>
      </c>
      <c r="U1022" t="s">
        <v>42</v>
      </c>
    </row>
    <row r="1023" spans="1:21" x14ac:dyDescent="0.3">
      <c r="A1023">
        <v>10284</v>
      </c>
      <c r="B1023" s="5">
        <v>31</v>
      </c>
      <c r="C1023" s="4">
        <v>71.81</v>
      </c>
      <c r="D1023">
        <v>1</v>
      </c>
      <c r="E1023" s="9">
        <v>2226.11</v>
      </c>
      <c r="F1023" s="1">
        <v>45098</v>
      </c>
      <c r="G1023" s="5">
        <f ca="1">DATEDIF(F1023, TODAY(), "D")</f>
        <v>291</v>
      </c>
      <c r="H1023" t="s">
        <v>19</v>
      </c>
      <c r="I1023" t="s">
        <v>525</v>
      </c>
      <c r="J1023" s="4">
        <v>84</v>
      </c>
      <c r="K1023" s="4">
        <f>Table1[[#This Row],[PRICEEACH]]-Table1[[#This Row],[MSRP]]</f>
        <v>-12.189999999999998</v>
      </c>
      <c r="L1023" t="s">
        <v>551</v>
      </c>
      <c r="M1023" t="s">
        <v>502</v>
      </c>
      <c r="N1023" t="s">
        <v>503</v>
      </c>
      <c r="O1023" t="s">
        <v>504</v>
      </c>
      <c r="P1023" t="s">
        <v>505</v>
      </c>
      <c r="Q1023" t="s">
        <v>506</v>
      </c>
      <c r="R1023" t="s">
        <v>64</v>
      </c>
      <c r="S1023" t="s">
        <v>507</v>
      </c>
      <c r="T1023" t="s">
        <v>508</v>
      </c>
      <c r="U1023" t="s">
        <v>28</v>
      </c>
    </row>
    <row r="1024" spans="1:21" x14ac:dyDescent="0.3">
      <c r="A1024">
        <v>10282</v>
      </c>
      <c r="B1024" s="5">
        <v>31</v>
      </c>
      <c r="C1024" s="4">
        <v>150.80000000000001</v>
      </c>
      <c r="D1024">
        <v>8</v>
      </c>
      <c r="E1024" s="9">
        <v>4674.8</v>
      </c>
      <c r="F1024" s="1">
        <v>45097</v>
      </c>
      <c r="G1024" s="5">
        <f ca="1">DATEDIF(F1024, TODAY(), "D")</f>
        <v>292</v>
      </c>
      <c r="H1024" t="s">
        <v>19</v>
      </c>
      <c r="I1024" t="s">
        <v>155</v>
      </c>
      <c r="J1024" s="4">
        <v>143</v>
      </c>
      <c r="K1024" s="4">
        <f>Table1[[#This Row],[PRICEEACH]]-Table1[[#This Row],[MSRP]]</f>
        <v>7.8000000000000114</v>
      </c>
      <c r="L1024" t="s">
        <v>572</v>
      </c>
      <c r="M1024" t="s">
        <v>243</v>
      </c>
      <c r="N1024">
        <v>4155551450</v>
      </c>
      <c r="O1024" t="s">
        <v>244</v>
      </c>
      <c r="P1024" t="s">
        <v>245</v>
      </c>
      <c r="Q1024">
        <v>97562</v>
      </c>
      <c r="R1024" t="s">
        <v>25</v>
      </c>
      <c r="S1024" t="s">
        <v>246</v>
      </c>
      <c r="T1024" t="s">
        <v>247</v>
      </c>
      <c r="U1024" t="s">
        <v>42</v>
      </c>
    </row>
    <row r="1025" spans="1:21" x14ac:dyDescent="0.3">
      <c r="A1025">
        <v>10281</v>
      </c>
      <c r="B1025" s="5">
        <v>31</v>
      </c>
      <c r="C1025" s="4">
        <v>55.19</v>
      </c>
      <c r="D1025">
        <v>3</v>
      </c>
      <c r="E1025" s="9">
        <v>1710.89</v>
      </c>
      <c r="F1025" s="1">
        <v>45096</v>
      </c>
      <c r="G1025" s="5">
        <f ca="1">DATEDIF(F1025, TODAY(), "D")</f>
        <v>293</v>
      </c>
      <c r="H1025" t="s">
        <v>19</v>
      </c>
      <c r="I1025" t="s">
        <v>465</v>
      </c>
      <c r="J1025" s="4">
        <v>54</v>
      </c>
      <c r="K1025" s="4">
        <f>Table1[[#This Row],[PRICEEACH]]-Table1[[#This Row],[MSRP]]</f>
        <v>1.1899999999999977</v>
      </c>
      <c r="L1025" t="s">
        <v>611</v>
      </c>
      <c r="M1025" t="s">
        <v>116</v>
      </c>
      <c r="N1025">
        <v>2155551555</v>
      </c>
      <c r="O1025" t="s">
        <v>117</v>
      </c>
      <c r="P1025" t="s">
        <v>118</v>
      </c>
      <c r="Q1025">
        <v>70267</v>
      </c>
      <c r="R1025" t="s">
        <v>25</v>
      </c>
      <c r="S1025" t="s">
        <v>26</v>
      </c>
      <c r="T1025" t="s">
        <v>119</v>
      </c>
      <c r="U1025" t="s">
        <v>28</v>
      </c>
    </row>
    <row r="1026" spans="1:21" x14ac:dyDescent="0.3">
      <c r="A1026">
        <v>10278</v>
      </c>
      <c r="B1026" s="5">
        <v>31</v>
      </c>
      <c r="C1026" s="4">
        <v>132.80000000000001</v>
      </c>
      <c r="D1026">
        <v>4</v>
      </c>
      <c r="E1026" s="9">
        <v>4116.8</v>
      </c>
      <c r="F1026" s="1">
        <v>45083</v>
      </c>
      <c r="G1026" s="5">
        <f ca="1">DATEDIF(F1026, TODAY(), "D")</f>
        <v>306</v>
      </c>
      <c r="H1026" t="s">
        <v>19</v>
      </c>
      <c r="I1026" t="s">
        <v>155</v>
      </c>
      <c r="J1026" s="4">
        <v>141</v>
      </c>
      <c r="K1026" s="4">
        <f>Table1[[#This Row],[PRICEEACH]]-Table1[[#This Row],[MSRP]]</f>
        <v>-8.1999999999999886</v>
      </c>
      <c r="L1026" t="s">
        <v>569</v>
      </c>
      <c r="M1026" t="s">
        <v>499</v>
      </c>
      <c r="N1026">
        <v>7025551838</v>
      </c>
      <c r="O1026" t="s">
        <v>500</v>
      </c>
      <c r="P1026" t="s">
        <v>501</v>
      </c>
      <c r="Q1026">
        <v>83030</v>
      </c>
      <c r="R1026" t="s">
        <v>25</v>
      </c>
      <c r="S1026" t="s">
        <v>91</v>
      </c>
      <c r="T1026" t="s">
        <v>363</v>
      </c>
      <c r="U1026" t="s">
        <v>42</v>
      </c>
    </row>
    <row r="1027" spans="1:21" x14ac:dyDescent="0.3">
      <c r="A1027">
        <v>10278</v>
      </c>
      <c r="B1027" s="5">
        <v>31</v>
      </c>
      <c r="C1027" s="4">
        <v>38.89</v>
      </c>
      <c r="D1027">
        <v>8</v>
      </c>
      <c r="E1027" s="9">
        <v>1205.5899999999999</v>
      </c>
      <c r="F1027" s="1">
        <v>45083</v>
      </c>
      <c r="G1027" s="5">
        <f ca="1">DATEDIF(F1027, TODAY(), "D")</f>
        <v>306</v>
      </c>
      <c r="H1027" t="s">
        <v>19</v>
      </c>
      <c r="I1027" t="s">
        <v>155</v>
      </c>
      <c r="J1027" s="4">
        <v>37</v>
      </c>
      <c r="K1027" s="4">
        <f>Table1[[#This Row],[PRICEEACH]]-Table1[[#This Row],[MSRP]]</f>
        <v>1.8900000000000006</v>
      </c>
      <c r="L1027" t="s">
        <v>594</v>
      </c>
      <c r="M1027" t="s">
        <v>499</v>
      </c>
      <c r="N1027">
        <v>7025551838</v>
      </c>
      <c r="O1027" t="s">
        <v>500</v>
      </c>
      <c r="P1027" t="s">
        <v>501</v>
      </c>
      <c r="Q1027">
        <v>83030</v>
      </c>
      <c r="R1027" t="s">
        <v>25</v>
      </c>
      <c r="S1027" t="s">
        <v>91</v>
      </c>
      <c r="T1027" t="s">
        <v>363</v>
      </c>
      <c r="U1027" t="s">
        <v>28</v>
      </c>
    </row>
    <row r="1028" spans="1:21" x14ac:dyDescent="0.3">
      <c r="A1028">
        <v>10275</v>
      </c>
      <c r="B1028" s="5">
        <v>31</v>
      </c>
      <c r="C1028" s="4">
        <v>72.55</v>
      </c>
      <c r="D1028">
        <v>17</v>
      </c>
      <c r="E1028" s="9">
        <v>2249.0500000000002</v>
      </c>
      <c r="F1028" s="1">
        <v>45069</v>
      </c>
      <c r="G1028" s="5">
        <f ca="1">DATEDIF(F1028, TODAY(), "D")</f>
        <v>320</v>
      </c>
      <c r="H1028" t="s">
        <v>19</v>
      </c>
      <c r="I1028" t="s">
        <v>525</v>
      </c>
      <c r="J1028" s="4">
        <v>74</v>
      </c>
      <c r="K1028" s="4">
        <f>Table1[[#This Row],[PRICEEACH]]-Table1[[#This Row],[MSRP]]</f>
        <v>-1.4500000000000028</v>
      </c>
      <c r="L1028" t="s">
        <v>631</v>
      </c>
      <c r="M1028" t="s">
        <v>92</v>
      </c>
      <c r="N1028" t="s">
        <v>93</v>
      </c>
      <c r="O1028" t="s">
        <v>94</v>
      </c>
      <c r="P1028" t="s">
        <v>95</v>
      </c>
      <c r="Q1028">
        <v>44000</v>
      </c>
      <c r="R1028" t="s">
        <v>33</v>
      </c>
      <c r="S1028" t="s">
        <v>96</v>
      </c>
      <c r="T1028" t="s">
        <v>97</v>
      </c>
      <c r="U1028" t="s">
        <v>28</v>
      </c>
    </row>
    <row r="1029" spans="1:21" x14ac:dyDescent="0.3">
      <c r="A1029">
        <v>10107</v>
      </c>
      <c r="B1029" s="5">
        <v>31</v>
      </c>
      <c r="C1029" s="4">
        <v>97.17</v>
      </c>
      <c r="D1029">
        <v>5</v>
      </c>
      <c r="E1029" s="9">
        <v>3012.27</v>
      </c>
      <c r="F1029" s="1">
        <v>45066</v>
      </c>
      <c r="G1029" s="5">
        <f ca="1">DATEDIF(F1029, TODAY(), "D")</f>
        <v>323</v>
      </c>
      <c r="H1029" t="s">
        <v>19</v>
      </c>
      <c r="I1029" t="s">
        <v>465</v>
      </c>
      <c r="J1029" s="4">
        <v>118</v>
      </c>
      <c r="K1029" s="4">
        <f>Table1[[#This Row],[PRICEEACH]]-Table1[[#This Row],[MSRP]]</f>
        <v>-20.83</v>
      </c>
      <c r="L1029" t="s">
        <v>479</v>
      </c>
      <c r="M1029" t="s">
        <v>243</v>
      </c>
      <c r="N1029">
        <v>4155551450</v>
      </c>
      <c r="O1029" t="s">
        <v>244</v>
      </c>
      <c r="P1029" t="s">
        <v>245</v>
      </c>
      <c r="Q1029">
        <v>97562</v>
      </c>
      <c r="R1029" t="s">
        <v>25</v>
      </c>
      <c r="S1029" t="s">
        <v>246</v>
      </c>
      <c r="T1029" t="s">
        <v>247</v>
      </c>
      <c r="U1029" t="s">
        <v>42</v>
      </c>
    </row>
    <row r="1030" spans="1:21" x14ac:dyDescent="0.3">
      <c r="A1030">
        <v>10270</v>
      </c>
      <c r="B1030" s="5">
        <v>31</v>
      </c>
      <c r="C1030" s="4">
        <v>96.24</v>
      </c>
      <c r="D1030">
        <v>10</v>
      </c>
      <c r="E1030" s="9">
        <v>2983.44</v>
      </c>
      <c r="F1030" s="1">
        <v>45065</v>
      </c>
      <c r="G1030" s="5">
        <f ca="1">DATEDIF(F1030, TODAY(), "D")</f>
        <v>324</v>
      </c>
      <c r="H1030" t="s">
        <v>19</v>
      </c>
      <c r="I1030" t="s">
        <v>509</v>
      </c>
      <c r="J1030" s="4">
        <v>101</v>
      </c>
      <c r="K1030" s="4">
        <f>Table1[[#This Row],[PRICEEACH]]-Table1[[#This Row],[MSRP]]</f>
        <v>-4.7600000000000051</v>
      </c>
      <c r="L1030" t="s">
        <v>555</v>
      </c>
      <c r="M1030" t="s">
        <v>128</v>
      </c>
      <c r="N1030" t="s">
        <v>129</v>
      </c>
      <c r="O1030" t="s">
        <v>130</v>
      </c>
      <c r="P1030" t="s">
        <v>131</v>
      </c>
      <c r="Q1030">
        <v>2067</v>
      </c>
      <c r="R1030" t="s">
        <v>76</v>
      </c>
      <c r="S1030" t="s">
        <v>132</v>
      </c>
      <c r="T1030" t="s">
        <v>133</v>
      </c>
      <c r="U1030" t="s">
        <v>28</v>
      </c>
    </row>
    <row r="1031" spans="1:21" x14ac:dyDescent="0.3">
      <c r="A1031">
        <v>10263</v>
      </c>
      <c r="B1031" s="5">
        <v>31</v>
      </c>
      <c r="C1031" s="4">
        <v>79.91</v>
      </c>
      <c r="D1031">
        <v>8</v>
      </c>
      <c r="E1031" s="9">
        <v>2477.21</v>
      </c>
      <c r="F1031" s="1">
        <v>45044</v>
      </c>
      <c r="G1031" s="5">
        <f ca="1">DATEDIF(F1031, TODAY(), "D")</f>
        <v>345</v>
      </c>
      <c r="H1031" t="s">
        <v>19</v>
      </c>
      <c r="I1031" t="s">
        <v>20</v>
      </c>
      <c r="J1031" s="4">
        <v>99</v>
      </c>
      <c r="K1031" s="4">
        <f>Table1[[#This Row],[PRICEEACH]]-Table1[[#This Row],[MSRP]]</f>
        <v>-19.090000000000003</v>
      </c>
      <c r="L1031" t="s">
        <v>609</v>
      </c>
      <c r="M1031" t="s">
        <v>88</v>
      </c>
      <c r="N1031">
        <v>2035552570</v>
      </c>
      <c r="O1031" t="s">
        <v>89</v>
      </c>
      <c r="P1031" t="s">
        <v>90</v>
      </c>
      <c r="Q1031">
        <v>97562</v>
      </c>
      <c r="R1031" t="s">
        <v>25</v>
      </c>
      <c r="S1031" t="s">
        <v>91</v>
      </c>
      <c r="T1031" t="s">
        <v>47</v>
      </c>
      <c r="U1031" t="s">
        <v>28</v>
      </c>
    </row>
    <row r="1032" spans="1:21" x14ac:dyDescent="0.3">
      <c r="A1032">
        <v>10259</v>
      </c>
      <c r="B1032" s="5">
        <v>31</v>
      </c>
      <c r="C1032" s="4">
        <v>33.24</v>
      </c>
      <c r="D1032">
        <v>5</v>
      </c>
      <c r="E1032" s="9">
        <v>1030.44</v>
      </c>
      <c r="F1032" s="1">
        <v>45031</v>
      </c>
      <c r="G1032" s="5">
        <f ca="1">DATEDIF(F1032, TODAY(), "D")</f>
        <v>358</v>
      </c>
      <c r="H1032" t="s">
        <v>19</v>
      </c>
      <c r="I1032" t="s">
        <v>155</v>
      </c>
      <c r="J1032" s="4">
        <v>35</v>
      </c>
      <c r="K1032" s="4">
        <f>Table1[[#This Row],[PRICEEACH]]-Table1[[#This Row],[MSRP]]</f>
        <v>-1.759999999999998</v>
      </c>
      <c r="L1032" t="s">
        <v>591</v>
      </c>
      <c r="M1032" t="s">
        <v>381</v>
      </c>
      <c r="N1032" t="s">
        <v>382</v>
      </c>
      <c r="O1032" t="s">
        <v>383</v>
      </c>
      <c r="P1032" t="s">
        <v>173</v>
      </c>
      <c r="Q1032">
        <v>69045</v>
      </c>
      <c r="R1032" t="s">
        <v>173</v>
      </c>
      <c r="S1032" t="s">
        <v>384</v>
      </c>
      <c r="T1032" t="s">
        <v>385</v>
      </c>
      <c r="U1032" t="s">
        <v>28</v>
      </c>
    </row>
    <row r="1033" spans="1:21" hidden="1" x14ac:dyDescent="0.3">
      <c r="A1033">
        <v>10253</v>
      </c>
      <c r="B1033" s="5">
        <v>31</v>
      </c>
      <c r="C1033" s="4">
        <v>129.97999999999999</v>
      </c>
      <c r="D1033">
        <v>3</v>
      </c>
      <c r="E1033" s="9">
        <v>4029.38</v>
      </c>
      <c r="F1033" s="1">
        <v>45017</v>
      </c>
      <c r="G1033" s="5">
        <f ca="1">DATEDIF(F1033, TODAY(), "D")</f>
        <v>372</v>
      </c>
      <c r="H1033" t="s">
        <v>307</v>
      </c>
      <c r="I1033" t="s">
        <v>155</v>
      </c>
      <c r="J1033" s="4">
        <v>141</v>
      </c>
      <c r="K1033" s="4">
        <f>Table1[[#This Row],[PRICEEACH]]-Table1[[#This Row],[MSRP]]</f>
        <v>-11.02000000000001</v>
      </c>
      <c r="L1033" t="s">
        <v>569</v>
      </c>
      <c r="M1033" t="s">
        <v>139</v>
      </c>
      <c r="N1033" t="s">
        <v>140</v>
      </c>
      <c r="O1033" t="s">
        <v>141</v>
      </c>
      <c r="P1033" t="s">
        <v>142</v>
      </c>
      <c r="Q1033" t="s">
        <v>143</v>
      </c>
      <c r="R1033" t="s">
        <v>144</v>
      </c>
      <c r="S1033" t="s">
        <v>145</v>
      </c>
      <c r="T1033" t="s">
        <v>146</v>
      </c>
      <c r="U1033" t="s">
        <v>42</v>
      </c>
    </row>
    <row r="1034" spans="1:21" x14ac:dyDescent="0.3">
      <c r="A1034">
        <v>10252</v>
      </c>
      <c r="B1034" s="5">
        <v>31</v>
      </c>
      <c r="C1034" s="4">
        <v>52.84</v>
      </c>
      <c r="D1034">
        <v>5</v>
      </c>
      <c r="E1034" s="9">
        <v>1638.04</v>
      </c>
      <c r="F1034" s="1">
        <v>45011</v>
      </c>
      <c r="G1034" s="5">
        <f ca="1">DATEDIF(F1034, TODAY(), "D")</f>
        <v>378</v>
      </c>
      <c r="H1034" t="s">
        <v>19</v>
      </c>
      <c r="I1034" t="s">
        <v>20</v>
      </c>
      <c r="J1034" s="4">
        <v>62</v>
      </c>
      <c r="K1034" s="4">
        <f>Table1[[#This Row],[PRICEEACH]]-Table1[[#This Row],[MSRP]]</f>
        <v>-9.1599999999999966</v>
      </c>
      <c r="L1034" t="s">
        <v>570</v>
      </c>
      <c r="M1034" t="s">
        <v>67</v>
      </c>
      <c r="N1034" t="s">
        <v>68</v>
      </c>
      <c r="O1034" t="s">
        <v>69</v>
      </c>
      <c r="P1034" t="s">
        <v>39</v>
      </c>
      <c r="Q1034">
        <v>75016</v>
      </c>
      <c r="R1034" t="s">
        <v>33</v>
      </c>
      <c r="S1034" t="s">
        <v>70</v>
      </c>
      <c r="T1034" t="s">
        <v>71</v>
      </c>
      <c r="U1034" t="s">
        <v>28</v>
      </c>
    </row>
    <row r="1035" spans="1:21" x14ac:dyDescent="0.3">
      <c r="A1035">
        <v>10250</v>
      </c>
      <c r="B1035" s="5">
        <v>31</v>
      </c>
      <c r="C1035" s="4">
        <v>88.63</v>
      </c>
      <c r="D1035">
        <v>6</v>
      </c>
      <c r="E1035" s="9">
        <v>2747.53</v>
      </c>
      <c r="F1035" s="1">
        <v>44996</v>
      </c>
      <c r="G1035" s="5">
        <f ca="1">DATEDIF(F1035, TODAY(), "D")</f>
        <v>393</v>
      </c>
      <c r="H1035" t="s">
        <v>19</v>
      </c>
      <c r="I1035" t="s">
        <v>525</v>
      </c>
      <c r="J1035" s="4">
        <v>109</v>
      </c>
      <c r="K1035" s="4">
        <f>Table1[[#This Row],[PRICEEACH]]-Table1[[#This Row],[MSRP]]</f>
        <v>-20.370000000000005</v>
      </c>
      <c r="L1035" t="s">
        <v>583</v>
      </c>
      <c r="M1035" t="s">
        <v>360</v>
      </c>
      <c r="N1035">
        <v>4085553659</v>
      </c>
      <c r="O1035" t="s">
        <v>361</v>
      </c>
      <c r="P1035" t="s">
        <v>362</v>
      </c>
      <c r="Q1035">
        <v>94217</v>
      </c>
      <c r="R1035" t="s">
        <v>25</v>
      </c>
      <c r="S1035" t="s">
        <v>81</v>
      </c>
      <c r="T1035" t="s">
        <v>363</v>
      </c>
      <c r="U1035" t="s">
        <v>28</v>
      </c>
    </row>
    <row r="1036" spans="1:21" x14ac:dyDescent="0.3">
      <c r="A1036">
        <v>10250</v>
      </c>
      <c r="B1036" s="5">
        <v>31</v>
      </c>
      <c r="C1036" s="4">
        <v>105.88</v>
      </c>
      <c r="D1036">
        <v>2</v>
      </c>
      <c r="E1036" s="9">
        <v>3282.28</v>
      </c>
      <c r="F1036" s="1">
        <v>44996</v>
      </c>
      <c r="G1036" s="5">
        <f ca="1">DATEDIF(F1036, TODAY(), "D")</f>
        <v>393</v>
      </c>
      <c r="H1036" t="s">
        <v>19</v>
      </c>
      <c r="I1036" t="s">
        <v>20</v>
      </c>
      <c r="J1036" s="4">
        <v>99</v>
      </c>
      <c r="K1036" s="4">
        <f>Table1[[#This Row],[PRICEEACH]]-Table1[[#This Row],[MSRP]]</f>
        <v>6.8799999999999955</v>
      </c>
      <c r="L1036" t="s">
        <v>609</v>
      </c>
      <c r="M1036" t="s">
        <v>360</v>
      </c>
      <c r="N1036">
        <v>4085553659</v>
      </c>
      <c r="O1036" t="s">
        <v>361</v>
      </c>
      <c r="P1036" t="s">
        <v>362</v>
      </c>
      <c r="Q1036">
        <v>94217</v>
      </c>
      <c r="R1036" t="s">
        <v>25</v>
      </c>
      <c r="S1036" t="s">
        <v>81</v>
      </c>
      <c r="T1036" t="s">
        <v>363</v>
      </c>
      <c r="U1036" t="s">
        <v>42</v>
      </c>
    </row>
    <row r="1037" spans="1:21" x14ac:dyDescent="0.3">
      <c r="A1037">
        <v>10250</v>
      </c>
      <c r="B1037" s="5">
        <v>31</v>
      </c>
      <c r="C1037" s="4">
        <v>91.34</v>
      </c>
      <c r="D1037">
        <v>9</v>
      </c>
      <c r="E1037" s="9">
        <v>2831.54</v>
      </c>
      <c r="F1037" s="1">
        <v>44996</v>
      </c>
      <c r="G1037" s="5">
        <f ca="1">DATEDIF(F1037, TODAY(), "D")</f>
        <v>393</v>
      </c>
      <c r="H1037" t="s">
        <v>19</v>
      </c>
      <c r="I1037" t="s">
        <v>525</v>
      </c>
      <c r="J1037" s="4">
        <v>91</v>
      </c>
      <c r="K1037" s="4">
        <f>Table1[[#This Row],[PRICEEACH]]-Table1[[#This Row],[MSRP]]</f>
        <v>0.34000000000000341</v>
      </c>
      <c r="L1037" t="s">
        <v>621</v>
      </c>
      <c r="M1037" t="s">
        <v>360</v>
      </c>
      <c r="N1037">
        <v>4085553659</v>
      </c>
      <c r="O1037" t="s">
        <v>361</v>
      </c>
      <c r="P1037" t="s">
        <v>362</v>
      </c>
      <c r="Q1037">
        <v>94217</v>
      </c>
      <c r="R1037" t="s">
        <v>25</v>
      </c>
      <c r="S1037" t="s">
        <v>81</v>
      </c>
      <c r="T1037" t="s">
        <v>363</v>
      </c>
      <c r="U1037" t="s">
        <v>28</v>
      </c>
    </row>
    <row r="1038" spans="1:21" x14ac:dyDescent="0.3">
      <c r="A1038">
        <v>10228</v>
      </c>
      <c r="B1038" s="5">
        <v>31</v>
      </c>
      <c r="C1038" s="4">
        <v>102.63</v>
      </c>
      <c r="D1038">
        <v>4</v>
      </c>
      <c r="E1038" s="9">
        <v>3181.53</v>
      </c>
      <c r="F1038" s="1">
        <v>44936</v>
      </c>
      <c r="G1038" s="5">
        <f ca="1">DATEDIF(F1038, TODAY(), "D")</f>
        <v>453</v>
      </c>
      <c r="H1038" t="s">
        <v>19</v>
      </c>
      <c r="I1038" t="s">
        <v>509</v>
      </c>
      <c r="J1038" s="4">
        <v>104</v>
      </c>
      <c r="K1038" s="4">
        <f>Table1[[#This Row],[PRICEEACH]]-Table1[[#This Row],[MSRP]]</f>
        <v>-1.3700000000000045</v>
      </c>
      <c r="L1038" t="s">
        <v>561</v>
      </c>
      <c r="M1038" t="s">
        <v>209</v>
      </c>
      <c r="N1038">
        <v>6175555555</v>
      </c>
      <c r="O1038" t="s">
        <v>210</v>
      </c>
      <c r="P1038" t="s">
        <v>100</v>
      </c>
      <c r="Q1038">
        <v>51247</v>
      </c>
      <c r="R1038" t="s">
        <v>25</v>
      </c>
      <c r="S1038" t="s">
        <v>211</v>
      </c>
      <c r="T1038" t="s">
        <v>119</v>
      </c>
      <c r="U1038" t="s">
        <v>42</v>
      </c>
    </row>
    <row r="1039" spans="1:21" x14ac:dyDescent="0.3">
      <c r="A1039">
        <v>10227</v>
      </c>
      <c r="B1039" s="5">
        <v>31</v>
      </c>
      <c r="C1039" s="4">
        <v>48.52</v>
      </c>
      <c r="D1039">
        <v>2</v>
      </c>
      <c r="E1039" s="9">
        <v>1504.12</v>
      </c>
      <c r="F1039" s="1">
        <v>44928</v>
      </c>
      <c r="G1039" s="5">
        <f ca="1">DATEDIF(F1039, TODAY(), "D")</f>
        <v>461</v>
      </c>
      <c r="H1039" t="s">
        <v>19</v>
      </c>
      <c r="I1039" t="s">
        <v>509</v>
      </c>
      <c r="J1039" s="4">
        <v>53</v>
      </c>
      <c r="K1039" s="4">
        <f>Table1[[#This Row],[PRICEEACH]]-Table1[[#This Row],[MSRP]]</f>
        <v>-4.4799999999999969</v>
      </c>
      <c r="L1039" t="s">
        <v>523</v>
      </c>
      <c r="M1039" t="s">
        <v>190</v>
      </c>
      <c r="N1039" t="s">
        <v>191</v>
      </c>
      <c r="O1039" t="s">
        <v>192</v>
      </c>
      <c r="P1039" t="s">
        <v>193</v>
      </c>
      <c r="Q1039">
        <v>69004</v>
      </c>
      <c r="R1039" t="s">
        <v>33</v>
      </c>
      <c r="S1039" t="s">
        <v>194</v>
      </c>
      <c r="T1039" t="s">
        <v>195</v>
      </c>
      <c r="U1039" t="s">
        <v>28</v>
      </c>
    </row>
    <row r="1040" spans="1:21" x14ac:dyDescent="0.3">
      <c r="A1040">
        <v>10222</v>
      </c>
      <c r="B1040" s="5">
        <v>31</v>
      </c>
      <c r="C1040" s="4">
        <v>62.67</v>
      </c>
      <c r="D1040">
        <v>15</v>
      </c>
      <c r="E1040" s="9">
        <v>1942.77</v>
      </c>
      <c r="F1040" s="1">
        <v>44914</v>
      </c>
      <c r="G1040" s="5">
        <f ca="1">DATEDIF(F1040, TODAY(), "D")</f>
        <v>475</v>
      </c>
      <c r="H1040" t="s">
        <v>19</v>
      </c>
      <c r="I1040" t="s">
        <v>557</v>
      </c>
      <c r="J1040" s="4">
        <v>66</v>
      </c>
      <c r="K1040" s="4">
        <f>Table1[[#This Row],[PRICEEACH]]-Table1[[#This Row],[MSRP]]</f>
        <v>-3.3299999999999983</v>
      </c>
      <c r="L1040" t="s">
        <v>620</v>
      </c>
      <c r="M1040" t="s">
        <v>326</v>
      </c>
      <c r="N1040">
        <v>7605558146</v>
      </c>
      <c r="O1040" t="s">
        <v>327</v>
      </c>
      <c r="P1040" t="s">
        <v>328</v>
      </c>
      <c r="Q1040">
        <v>91217</v>
      </c>
      <c r="R1040" t="s">
        <v>25</v>
      </c>
      <c r="S1040" t="s">
        <v>207</v>
      </c>
      <c r="T1040" t="s">
        <v>247</v>
      </c>
      <c r="U1040" t="s">
        <v>28</v>
      </c>
    </row>
    <row r="1041" spans="1:21" x14ac:dyDescent="0.3">
      <c r="A1041">
        <v>10222</v>
      </c>
      <c r="B1041" s="5">
        <v>31</v>
      </c>
      <c r="C1041" s="4">
        <v>95.34</v>
      </c>
      <c r="D1041">
        <v>17</v>
      </c>
      <c r="E1041" s="9">
        <v>2955.54</v>
      </c>
      <c r="F1041" s="1">
        <v>44914</v>
      </c>
      <c r="G1041" s="5">
        <f ca="1">DATEDIF(F1041, TODAY(), "D")</f>
        <v>475</v>
      </c>
      <c r="H1041" t="s">
        <v>19</v>
      </c>
      <c r="I1041" t="s">
        <v>557</v>
      </c>
      <c r="J1041" s="4">
        <v>99</v>
      </c>
      <c r="K1041" s="4">
        <f>Table1[[#This Row],[PRICEEACH]]-Table1[[#This Row],[MSRP]]</f>
        <v>-3.6599999999999966</v>
      </c>
      <c r="L1041" t="s">
        <v>630</v>
      </c>
      <c r="M1041" t="s">
        <v>326</v>
      </c>
      <c r="N1041">
        <v>7605558146</v>
      </c>
      <c r="O1041" t="s">
        <v>327</v>
      </c>
      <c r="P1041" t="s">
        <v>328</v>
      </c>
      <c r="Q1041">
        <v>91217</v>
      </c>
      <c r="R1041" t="s">
        <v>25</v>
      </c>
      <c r="S1041" t="s">
        <v>207</v>
      </c>
      <c r="T1041" t="s">
        <v>247</v>
      </c>
      <c r="U1041" t="s">
        <v>28</v>
      </c>
    </row>
    <row r="1042" spans="1:21" x14ac:dyDescent="0.3">
      <c r="A1042">
        <v>10222</v>
      </c>
      <c r="B1042" s="5">
        <v>31</v>
      </c>
      <c r="C1042" s="4">
        <v>45.69</v>
      </c>
      <c r="D1042">
        <v>7</v>
      </c>
      <c r="E1042" s="9">
        <v>1416.39</v>
      </c>
      <c r="F1042" s="1">
        <v>44914</v>
      </c>
      <c r="G1042" s="5">
        <f ca="1">DATEDIF(F1042, TODAY(), "D")</f>
        <v>475</v>
      </c>
      <c r="H1042" t="s">
        <v>19</v>
      </c>
      <c r="I1042" t="s">
        <v>525</v>
      </c>
      <c r="J1042" s="4">
        <v>49</v>
      </c>
      <c r="K1042" s="4">
        <f>Table1[[#This Row],[PRICEEACH]]-Table1[[#This Row],[MSRP]]</f>
        <v>-3.3100000000000023</v>
      </c>
      <c r="L1042" t="s">
        <v>632</v>
      </c>
      <c r="M1042" t="s">
        <v>326</v>
      </c>
      <c r="N1042">
        <v>7605558146</v>
      </c>
      <c r="O1042" t="s">
        <v>327</v>
      </c>
      <c r="P1042" t="s">
        <v>328</v>
      </c>
      <c r="Q1042">
        <v>91217</v>
      </c>
      <c r="R1042" t="s">
        <v>25</v>
      </c>
      <c r="S1042" t="s">
        <v>207</v>
      </c>
      <c r="T1042" t="s">
        <v>247</v>
      </c>
      <c r="U1042" t="s">
        <v>28</v>
      </c>
    </row>
    <row r="1043" spans="1:21" x14ac:dyDescent="0.3">
      <c r="A1043">
        <v>10217</v>
      </c>
      <c r="B1043" s="5">
        <v>31</v>
      </c>
      <c r="C1043" s="4">
        <v>88</v>
      </c>
      <c r="D1043">
        <v>6</v>
      </c>
      <c r="E1043" s="9">
        <v>2728</v>
      </c>
      <c r="F1043" s="1">
        <v>44899</v>
      </c>
      <c r="G1043" s="5">
        <f ca="1">DATEDIF(F1043, TODAY(), "D")</f>
        <v>490</v>
      </c>
      <c r="H1043" t="s">
        <v>19</v>
      </c>
      <c r="I1043" t="s">
        <v>155</v>
      </c>
      <c r="J1043" s="4">
        <v>101</v>
      </c>
      <c r="K1043" s="4">
        <f>Table1[[#This Row],[PRICEEACH]]-Table1[[#This Row],[MSRP]]</f>
        <v>-13</v>
      </c>
      <c r="L1043" t="s">
        <v>626</v>
      </c>
      <c r="M1043" t="s">
        <v>381</v>
      </c>
      <c r="N1043" t="s">
        <v>382</v>
      </c>
      <c r="O1043" t="s">
        <v>383</v>
      </c>
      <c r="P1043" t="s">
        <v>173</v>
      </c>
      <c r="Q1043">
        <v>69045</v>
      </c>
      <c r="R1043" t="s">
        <v>173</v>
      </c>
      <c r="S1043" t="s">
        <v>384</v>
      </c>
      <c r="T1043" t="s">
        <v>385</v>
      </c>
      <c r="U1043" t="s">
        <v>28</v>
      </c>
    </row>
    <row r="1044" spans="1:21" x14ac:dyDescent="0.3">
      <c r="A1044">
        <v>10215</v>
      </c>
      <c r="B1044" s="5">
        <v>31</v>
      </c>
      <c r="C1044" s="4">
        <v>58.71</v>
      </c>
      <c r="D1044">
        <v>6</v>
      </c>
      <c r="E1044" s="9">
        <v>1820.01</v>
      </c>
      <c r="F1044" s="1">
        <v>44894</v>
      </c>
      <c r="G1044" s="5">
        <f ca="1">DATEDIF(F1044, TODAY(), "D")</f>
        <v>495</v>
      </c>
      <c r="H1044" t="s">
        <v>19</v>
      </c>
      <c r="I1044" t="s">
        <v>509</v>
      </c>
      <c r="J1044" s="4">
        <v>62</v>
      </c>
      <c r="K1044" s="4">
        <f>Table1[[#This Row],[PRICEEACH]]-Table1[[#This Row],[MSRP]]</f>
        <v>-3.2899999999999991</v>
      </c>
      <c r="L1044" t="s">
        <v>556</v>
      </c>
      <c r="M1044" t="s">
        <v>204</v>
      </c>
      <c r="N1044">
        <v>3105553722</v>
      </c>
      <c r="O1044" t="s">
        <v>205</v>
      </c>
      <c r="P1044" t="s">
        <v>206</v>
      </c>
      <c r="Q1044">
        <v>94019</v>
      </c>
      <c r="R1044" t="s">
        <v>25</v>
      </c>
      <c r="S1044" t="s">
        <v>207</v>
      </c>
      <c r="T1044" t="s">
        <v>208</v>
      </c>
      <c r="U1044" t="s">
        <v>28</v>
      </c>
    </row>
    <row r="1045" spans="1:21" x14ac:dyDescent="0.3">
      <c r="A1045">
        <v>10210</v>
      </c>
      <c r="B1045" s="5">
        <v>31</v>
      </c>
      <c r="C1045" s="4">
        <v>184.5</v>
      </c>
      <c r="D1045">
        <v>17</v>
      </c>
      <c r="E1045" s="9">
        <v>5719.5</v>
      </c>
      <c r="F1045" s="1">
        <v>44877</v>
      </c>
      <c r="G1045" s="5">
        <f ca="1">DATEDIF(F1045, TODAY(), "D")</f>
        <v>512</v>
      </c>
      <c r="H1045" t="s">
        <v>19</v>
      </c>
      <c r="I1045" t="s">
        <v>525</v>
      </c>
      <c r="J1045" s="4">
        <v>157</v>
      </c>
      <c r="K1045" s="4">
        <f>Table1[[#This Row],[PRICEEACH]]-Table1[[#This Row],[MSRP]]</f>
        <v>27.5</v>
      </c>
      <c r="L1045" t="s">
        <v>526</v>
      </c>
      <c r="M1045" t="s">
        <v>270</v>
      </c>
      <c r="N1045" t="s">
        <v>271</v>
      </c>
      <c r="O1045" t="s">
        <v>272</v>
      </c>
      <c r="P1045" t="s">
        <v>273</v>
      </c>
      <c r="Q1045" t="s">
        <v>274</v>
      </c>
      <c r="R1045" t="s">
        <v>222</v>
      </c>
      <c r="S1045" t="s">
        <v>275</v>
      </c>
      <c r="T1045" t="s">
        <v>276</v>
      </c>
      <c r="U1045" t="s">
        <v>42</v>
      </c>
    </row>
    <row r="1046" spans="1:21" x14ac:dyDescent="0.3">
      <c r="A1046">
        <v>10210</v>
      </c>
      <c r="B1046" s="5">
        <v>31</v>
      </c>
      <c r="C1046" s="4">
        <v>86.4</v>
      </c>
      <c r="D1046">
        <v>13</v>
      </c>
      <c r="E1046" s="9">
        <v>2678.4</v>
      </c>
      <c r="F1046" s="1">
        <v>44877</v>
      </c>
      <c r="G1046" s="5">
        <f ca="1">DATEDIF(F1046, TODAY(), "D")</f>
        <v>512</v>
      </c>
      <c r="H1046" t="s">
        <v>19</v>
      </c>
      <c r="I1046" t="s">
        <v>525</v>
      </c>
      <c r="J1046" s="4">
        <v>80</v>
      </c>
      <c r="K1046" s="4">
        <f>Table1[[#This Row],[PRICEEACH]]-Table1[[#This Row],[MSRP]]</f>
        <v>6.4000000000000057</v>
      </c>
      <c r="L1046" t="s">
        <v>628</v>
      </c>
      <c r="M1046" t="s">
        <v>270</v>
      </c>
      <c r="N1046" t="s">
        <v>271</v>
      </c>
      <c r="O1046" t="s">
        <v>272</v>
      </c>
      <c r="P1046" t="s">
        <v>273</v>
      </c>
      <c r="Q1046" t="s">
        <v>274</v>
      </c>
      <c r="R1046" t="s">
        <v>222</v>
      </c>
      <c r="S1046" t="s">
        <v>275</v>
      </c>
      <c r="T1046" t="s">
        <v>276</v>
      </c>
      <c r="U1046" t="s">
        <v>28</v>
      </c>
    </row>
    <row r="1047" spans="1:21" x14ac:dyDescent="0.3">
      <c r="A1047">
        <v>10107</v>
      </c>
      <c r="B1047" s="5">
        <v>31</v>
      </c>
      <c r="C1047" s="4">
        <v>131.49</v>
      </c>
      <c r="D1047">
        <v>15</v>
      </c>
      <c r="E1047" s="9">
        <v>4076.19</v>
      </c>
      <c r="F1047" s="1">
        <v>44843</v>
      </c>
      <c r="G1047" s="5">
        <f ca="1">DATEDIF(F1047, TODAY(), "D")</f>
        <v>546</v>
      </c>
      <c r="H1047" t="s">
        <v>19</v>
      </c>
      <c r="I1047" t="s">
        <v>155</v>
      </c>
      <c r="J1047" s="4">
        <v>147</v>
      </c>
      <c r="K1047" s="4">
        <f>Table1[[#This Row],[PRICEEACH]]-Table1[[#This Row],[MSRP]]</f>
        <v>-15.509999999999991</v>
      </c>
      <c r="L1047" t="s">
        <v>365</v>
      </c>
      <c r="M1047" t="s">
        <v>378</v>
      </c>
      <c r="N1047">
        <v>6175552555</v>
      </c>
      <c r="O1047" t="s">
        <v>379</v>
      </c>
      <c r="P1047" t="s">
        <v>345</v>
      </c>
      <c r="Q1047">
        <v>51003</v>
      </c>
      <c r="R1047" t="s">
        <v>25</v>
      </c>
      <c r="S1047" t="s">
        <v>380</v>
      </c>
      <c r="T1047" t="s">
        <v>247</v>
      </c>
      <c r="U1047" t="s">
        <v>42</v>
      </c>
    </row>
    <row r="1048" spans="1:21" x14ac:dyDescent="0.3">
      <c r="A1048">
        <v>10184</v>
      </c>
      <c r="B1048" s="5">
        <v>31</v>
      </c>
      <c r="C1048" s="4">
        <v>60.11</v>
      </c>
      <c r="D1048">
        <v>3</v>
      </c>
      <c r="E1048" s="9">
        <v>1863.41</v>
      </c>
      <c r="F1048" s="1">
        <v>44818</v>
      </c>
      <c r="G1048" s="5">
        <f ca="1">DATEDIF(F1048, TODAY(), "D")</f>
        <v>571</v>
      </c>
      <c r="H1048" t="s">
        <v>19</v>
      </c>
      <c r="I1048" t="s">
        <v>155</v>
      </c>
      <c r="J1048" s="4">
        <v>57</v>
      </c>
      <c r="K1048" s="4">
        <f>Table1[[#This Row],[PRICEEACH]]-Table1[[#This Row],[MSRP]]</f>
        <v>3.1099999999999994</v>
      </c>
      <c r="L1048" t="s">
        <v>580</v>
      </c>
      <c r="M1048" t="s">
        <v>480</v>
      </c>
      <c r="N1048" t="s">
        <v>481</v>
      </c>
      <c r="O1048" t="s">
        <v>482</v>
      </c>
      <c r="P1048" t="s">
        <v>483</v>
      </c>
      <c r="Q1048">
        <v>41101</v>
      </c>
      <c r="R1048" t="s">
        <v>152</v>
      </c>
      <c r="S1048" t="s">
        <v>484</v>
      </c>
      <c r="T1048" t="s">
        <v>485</v>
      </c>
      <c r="U1048" t="s">
        <v>28</v>
      </c>
    </row>
    <row r="1049" spans="1:21" x14ac:dyDescent="0.3">
      <c r="A1049">
        <v>10182</v>
      </c>
      <c r="B1049" s="5">
        <v>31</v>
      </c>
      <c r="C1049" s="4">
        <v>36.74</v>
      </c>
      <c r="D1049">
        <v>5</v>
      </c>
      <c r="E1049" s="9">
        <v>1138.94</v>
      </c>
      <c r="F1049" s="1">
        <v>44816</v>
      </c>
      <c r="G1049" s="5">
        <f ca="1">DATEDIF(F1049, TODAY(), "D")</f>
        <v>573</v>
      </c>
      <c r="H1049" t="s">
        <v>19</v>
      </c>
      <c r="I1049" t="s">
        <v>509</v>
      </c>
      <c r="J1049" s="4">
        <v>44</v>
      </c>
      <c r="K1049" s="4">
        <f>Table1[[#This Row],[PRICEEACH]]-Table1[[#This Row],[MSRP]]</f>
        <v>-7.259999999999998</v>
      </c>
      <c r="L1049" t="s">
        <v>587</v>
      </c>
      <c r="M1049" t="s">
        <v>243</v>
      </c>
      <c r="N1049">
        <v>4155551450</v>
      </c>
      <c r="O1049" t="s">
        <v>244</v>
      </c>
      <c r="P1049" t="s">
        <v>245</v>
      </c>
      <c r="Q1049">
        <v>97562</v>
      </c>
      <c r="R1049" t="s">
        <v>25</v>
      </c>
      <c r="S1049" t="s">
        <v>246</v>
      </c>
      <c r="T1049" t="s">
        <v>247</v>
      </c>
      <c r="U1049" t="s">
        <v>28</v>
      </c>
    </row>
    <row r="1050" spans="1:21" x14ac:dyDescent="0.3">
      <c r="A1050">
        <v>10177</v>
      </c>
      <c r="B1050" s="5">
        <v>31</v>
      </c>
      <c r="C1050" s="4">
        <v>88.34</v>
      </c>
      <c r="D1050">
        <v>10</v>
      </c>
      <c r="E1050" s="9">
        <v>2738.54</v>
      </c>
      <c r="F1050" s="1">
        <v>44811</v>
      </c>
      <c r="G1050" s="5">
        <f ca="1">DATEDIF(F1050, TODAY(), "D")</f>
        <v>578</v>
      </c>
      <c r="H1050" t="s">
        <v>19</v>
      </c>
      <c r="I1050" t="s">
        <v>557</v>
      </c>
      <c r="J1050" s="4">
        <v>86</v>
      </c>
      <c r="K1050" s="4">
        <f>Table1[[#This Row],[PRICEEACH]]-Table1[[#This Row],[MSRP]]</f>
        <v>2.3400000000000034</v>
      </c>
      <c r="L1050" t="s">
        <v>622</v>
      </c>
      <c r="M1050" t="s">
        <v>447</v>
      </c>
      <c r="N1050" t="s">
        <v>448</v>
      </c>
      <c r="O1050" t="s">
        <v>449</v>
      </c>
      <c r="P1050" t="s">
        <v>151</v>
      </c>
      <c r="Q1050">
        <v>28023</v>
      </c>
      <c r="R1050" t="s">
        <v>152</v>
      </c>
      <c r="S1050" t="s">
        <v>450</v>
      </c>
      <c r="T1050" t="s">
        <v>451</v>
      </c>
      <c r="U1050" t="s">
        <v>28</v>
      </c>
    </row>
    <row r="1051" spans="1:21" x14ac:dyDescent="0.3">
      <c r="A1051">
        <v>10173</v>
      </c>
      <c r="B1051" s="5">
        <v>31</v>
      </c>
      <c r="C1051" s="4">
        <v>144.93</v>
      </c>
      <c r="D1051">
        <v>10</v>
      </c>
      <c r="E1051" s="9">
        <v>4492.83</v>
      </c>
      <c r="F1051" s="1">
        <v>44809</v>
      </c>
      <c r="G1051" s="5">
        <f ca="1">DATEDIF(F1051, TODAY(), "D")</f>
        <v>580</v>
      </c>
      <c r="H1051" t="s">
        <v>19</v>
      </c>
      <c r="I1051" t="s">
        <v>509</v>
      </c>
      <c r="J1051" s="4">
        <v>127</v>
      </c>
      <c r="K1051" s="4">
        <f>Table1[[#This Row],[PRICEEACH]]-Table1[[#This Row],[MSRP]]</f>
        <v>17.930000000000007</v>
      </c>
      <c r="L1051" t="s">
        <v>549</v>
      </c>
      <c r="M1051" t="s">
        <v>511</v>
      </c>
      <c r="N1051" t="s">
        <v>512</v>
      </c>
      <c r="O1051" t="s">
        <v>513</v>
      </c>
      <c r="P1051" t="s">
        <v>514</v>
      </c>
      <c r="Q1051">
        <v>24100</v>
      </c>
      <c r="R1051" t="s">
        <v>229</v>
      </c>
      <c r="S1051" t="s">
        <v>515</v>
      </c>
      <c r="T1051" t="s">
        <v>516</v>
      </c>
      <c r="U1051" t="s">
        <v>42</v>
      </c>
    </row>
    <row r="1052" spans="1:21" x14ac:dyDescent="0.3">
      <c r="A1052">
        <v>10173</v>
      </c>
      <c r="B1052" s="5">
        <v>31</v>
      </c>
      <c r="C1052" s="4">
        <v>89.01</v>
      </c>
      <c r="D1052">
        <v>1</v>
      </c>
      <c r="E1052" s="9">
        <v>2759.31</v>
      </c>
      <c r="F1052" s="1">
        <v>44809</v>
      </c>
      <c r="G1052" s="5">
        <f ca="1">DATEDIF(F1052, TODAY(), "D")</f>
        <v>580</v>
      </c>
      <c r="H1052" t="s">
        <v>19</v>
      </c>
      <c r="I1052" t="s">
        <v>509</v>
      </c>
      <c r="J1052" s="4">
        <v>104</v>
      </c>
      <c r="K1052" s="4">
        <f>Table1[[#This Row],[PRICEEACH]]-Table1[[#This Row],[MSRP]]</f>
        <v>-14.989999999999995</v>
      </c>
      <c r="L1052" t="s">
        <v>561</v>
      </c>
      <c r="M1052" t="s">
        <v>511</v>
      </c>
      <c r="N1052" t="s">
        <v>512</v>
      </c>
      <c r="O1052" t="s">
        <v>513</v>
      </c>
      <c r="P1052" t="s">
        <v>514</v>
      </c>
      <c r="Q1052">
        <v>24100</v>
      </c>
      <c r="R1052" t="s">
        <v>229</v>
      </c>
      <c r="S1052" t="s">
        <v>515</v>
      </c>
      <c r="T1052" t="s">
        <v>516</v>
      </c>
      <c r="U1052" t="s">
        <v>28</v>
      </c>
    </row>
    <row r="1053" spans="1:21" x14ac:dyDescent="0.3">
      <c r="A1053">
        <v>10173</v>
      </c>
      <c r="B1053" s="5">
        <v>31</v>
      </c>
      <c r="C1053" s="4">
        <v>31.53</v>
      </c>
      <c r="D1053">
        <v>9</v>
      </c>
      <c r="E1053" s="9">
        <v>977.43</v>
      </c>
      <c r="F1053" s="1">
        <v>44809</v>
      </c>
      <c r="G1053" s="5">
        <f ca="1">DATEDIF(F1053, TODAY(), "D")</f>
        <v>580</v>
      </c>
      <c r="H1053" t="s">
        <v>19</v>
      </c>
      <c r="I1053" t="s">
        <v>509</v>
      </c>
      <c r="J1053" s="4">
        <v>33</v>
      </c>
      <c r="K1053" s="4">
        <f>Table1[[#This Row],[PRICEEACH]]-Table1[[#This Row],[MSRP]]</f>
        <v>-1.4699999999999989</v>
      </c>
      <c r="L1053" t="s">
        <v>584</v>
      </c>
      <c r="M1053" t="s">
        <v>511</v>
      </c>
      <c r="N1053" t="s">
        <v>512</v>
      </c>
      <c r="O1053" t="s">
        <v>513</v>
      </c>
      <c r="P1053" t="s">
        <v>514</v>
      </c>
      <c r="Q1053">
        <v>24100</v>
      </c>
      <c r="R1053" t="s">
        <v>229</v>
      </c>
      <c r="S1053" t="s">
        <v>515</v>
      </c>
      <c r="T1053" t="s">
        <v>516</v>
      </c>
      <c r="U1053" t="s">
        <v>28</v>
      </c>
    </row>
    <row r="1054" spans="1:21" x14ac:dyDescent="0.3">
      <c r="A1054">
        <v>10168</v>
      </c>
      <c r="B1054" s="5">
        <v>31</v>
      </c>
      <c r="C1054" s="4">
        <v>73.61</v>
      </c>
      <c r="D1054">
        <v>12</v>
      </c>
      <c r="E1054" s="9">
        <v>2281.91</v>
      </c>
      <c r="F1054" s="1">
        <v>44801</v>
      </c>
      <c r="G1054" s="5">
        <f ca="1">DATEDIF(F1054, TODAY(), "D")</f>
        <v>588</v>
      </c>
      <c r="H1054" t="s">
        <v>19</v>
      </c>
      <c r="I1054" t="s">
        <v>509</v>
      </c>
      <c r="J1054" s="4">
        <v>68</v>
      </c>
      <c r="K1054" s="4">
        <f>Table1[[#This Row],[PRICEEACH]]-Table1[[#This Row],[MSRP]]</f>
        <v>5.6099999999999994</v>
      </c>
      <c r="L1054" t="s">
        <v>614</v>
      </c>
      <c r="M1054" t="s">
        <v>48</v>
      </c>
      <c r="N1054">
        <v>6505556809</v>
      </c>
      <c r="O1054" t="s">
        <v>49</v>
      </c>
      <c r="P1054" t="s">
        <v>50</v>
      </c>
      <c r="Q1054">
        <v>94217</v>
      </c>
      <c r="R1054" t="s">
        <v>25</v>
      </c>
      <c r="S1054" t="s">
        <v>51</v>
      </c>
      <c r="T1054" t="s">
        <v>52</v>
      </c>
      <c r="U1054" t="s">
        <v>28</v>
      </c>
    </row>
    <row r="1055" spans="1:21" x14ac:dyDescent="0.3">
      <c r="A1055">
        <v>10168</v>
      </c>
      <c r="B1055" s="5">
        <v>31</v>
      </c>
      <c r="C1055" s="4">
        <v>110.69</v>
      </c>
      <c r="D1055">
        <v>16</v>
      </c>
      <c r="E1055" s="9">
        <v>3431.39</v>
      </c>
      <c r="F1055" s="1">
        <v>44801</v>
      </c>
      <c r="G1055" s="5">
        <f ca="1">DATEDIF(F1055, TODAY(), "D")</f>
        <v>588</v>
      </c>
      <c r="H1055" t="s">
        <v>19</v>
      </c>
      <c r="I1055" t="s">
        <v>525</v>
      </c>
      <c r="J1055" s="4">
        <v>99</v>
      </c>
      <c r="K1055" s="4">
        <f>Table1[[#This Row],[PRICEEACH]]-Table1[[#This Row],[MSRP]]</f>
        <v>11.689999999999998</v>
      </c>
      <c r="L1055" t="s">
        <v>624</v>
      </c>
      <c r="M1055" t="s">
        <v>48</v>
      </c>
      <c r="N1055">
        <v>6505556809</v>
      </c>
      <c r="O1055" t="s">
        <v>49</v>
      </c>
      <c r="P1055" t="s">
        <v>50</v>
      </c>
      <c r="Q1055">
        <v>94217</v>
      </c>
      <c r="R1055" t="s">
        <v>25</v>
      </c>
      <c r="S1055" t="s">
        <v>51</v>
      </c>
      <c r="T1055" t="s">
        <v>52</v>
      </c>
      <c r="U1055" t="s">
        <v>42</v>
      </c>
    </row>
    <row r="1056" spans="1:21" x14ac:dyDescent="0.3">
      <c r="A1056">
        <v>10165</v>
      </c>
      <c r="B1056" s="5">
        <v>31</v>
      </c>
      <c r="C1056" s="4">
        <v>71.099999999999994</v>
      </c>
      <c r="D1056">
        <v>18</v>
      </c>
      <c r="E1056" s="9">
        <v>2204.1</v>
      </c>
      <c r="F1056" s="1">
        <v>44795</v>
      </c>
      <c r="G1056" s="5">
        <f ca="1">DATEDIF(F1056, TODAY(), "D")</f>
        <v>594</v>
      </c>
      <c r="H1056" t="s">
        <v>19</v>
      </c>
      <c r="I1056" t="s">
        <v>465</v>
      </c>
      <c r="J1056" s="4">
        <v>60</v>
      </c>
      <c r="K1056" s="4">
        <f>Table1[[#This Row],[PRICEEACH]]-Table1[[#This Row],[MSRP]]</f>
        <v>11.099999999999994</v>
      </c>
      <c r="L1056" t="s">
        <v>550</v>
      </c>
      <c r="M1056" t="s">
        <v>170</v>
      </c>
      <c r="N1056" t="s">
        <v>171</v>
      </c>
      <c r="O1056" t="s">
        <v>172</v>
      </c>
      <c r="P1056" t="s">
        <v>173</v>
      </c>
      <c r="Q1056">
        <v>79903</v>
      </c>
      <c r="R1056" t="s">
        <v>173</v>
      </c>
      <c r="S1056" t="s">
        <v>174</v>
      </c>
      <c r="T1056" t="s">
        <v>175</v>
      </c>
      <c r="U1056" t="s">
        <v>28</v>
      </c>
    </row>
    <row r="1057" spans="1:21" x14ac:dyDescent="0.3">
      <c r="A1057">
        <v>10163</v>
      </c>
      <c r="B1057" s="5">
        <v>31</v>
      </c>
      <c r="C1057" s="4">
        <v>107.39</v>
      </c>
      <c r="D1057">
        <v>2</v>
      </c>
      <c r="E1057" s="9">
        <v>3329.09</v>
      </c>
      <c r="F1057" s="1">
        <v>44793</v>
      </c>
      <c r="G1057" s="5">
        <f ca="1">DATEDIF(F1057, TODAY(), "D")</f>
        <v>596</v>
      </c>
      <c r="H1057" t="s">
        <v>19</v>
      </c>
      <c r="I1057" t="s">
        <v>509</v>
      </c>
      <c r="J1057" s="4">
        <v>101</v>
      </c>
      <c r="K1057" s="4">
        <f>Table1[[#This Row],[PRICEEACH]]-Table1[[#This Row],[MSRP]]</f>
        <v>6.3900000000000006</v>
      </c>
      <c r="L1057" t="s">
        <v>555</v>
      </c>
      <c r="M1057" t="s">
        <v>176</v>
      </c>
      <c r="N1057">
        <v>2125558493</v>
      </c>
      <c r="O1057" t="s">
        <v>177</v>
      </c>
      <c r="P1057" t="s">
        <v>24</v>
      </c>
      <c r="Q1057">
        <v>10022</v>
      </c>
      <c r="R1057" t="s">
        <v>25</v>
      </c>
      <c r="S1057" t="s">
        <v>101</v>
      </c>
      <c r="T1057" t="s">
        <v>178</v>
      </c>
      <c r="U1057" t="s">
        <v>42</v>
      </c>
    </row>
    <row r="1058" spans="1:21" x14ac:dyDescent="0.3">
      <c r="A1058">
        <v>10300</v>
      </c>
      <c r="B1058" s="5">
        <v>31</v>
      </c>
      <c r="C1058" s="4">
        <v>58.78</v>
      </c>
      <c r="D1058">
        <v>4</v>
      </c>
      <c r="E1058" s="9">
        <v>1822.18</v>
      </c>
      <c r="F1058" s="1">
        <v>44777</v>
      </c>
      <c r="G1058" s="5">
        <f ca="1">DATEDIF(F1058, TODAY(), "D")</f>
        <v>612</v>
      </c>
      <c r="H1058" t="s">
        <v>19</v>
      </c>
      <c r="I1058" t="s">
        <v>155</v>
      </c>
      <c r="J1058" s="4">
        <v>61</v>
      </c>
      <c r="K1058" s="4">
        <f>Table1[[#This Row],[PRICEEACH]]-Table1[[#This Row],[MSRP]]</f>
        <v>-2.2199999999999989</v>
      </c>
      <c r="L1058" t="s">
        <v>597</v>
      </c>
      <c r="M1058" t="s">
        <v>424</v>
      </c>
      <c r="N1058" t="s">
        <v>425</v>
      </c>
      <c r="O1058" t="s">
        <v>426</v>
      </c>
      <c r="P1058" t="s">
        <v>427</v>
      </c>
      <c r="Q1058">
        <v>60528</v>
      </c>
      <c r="R1058" t="s">
        <v>405</v>
      </c>
      <c r="S1058" t="s">
        <v>428</v>
      </c>
      <c r="T1058" t="s">
        <v>377</v>
      </c>
      <c r="U1058" t="s">
        <v>28</v>
      </c>
    </row>
    <row r="1059" spans="1:21" x14ac:dyDescent="0.3">
      <c r="A1059">
        <v>10154</v>
      </c>
      <c r="B1059" s="5">
        <v>31</v>
      </c>
      <c r="C1059" s="4">
        <v>91.17</v>
      </c>
      <c r="D1059">
        <v>2</v>
      </c>
      <c r="E1059" s="9">
        <v>2826.27</v>
      </c>
      <c r="F1059" s="1">
        <v>44775</v>
      </c>
      <c r="G1059" s="5">
        <f ca="1">DATEDIF(F1059, TODAY(), "D")</f>
        <v>614</v>
      </c>
      <c r="H1059" t="s">
        <v>19</v>
      </c>
      <c r="I1059" t="s">
        <v>509</v>
      </c>
      <c r="J1059" s="4">
        <v>88</v>
      </c>
      <c r="K1059" s="4">
        <f>Table1[[#This Row],[PRICEEACH]]-Table1[[#This Row],[MSRP]]</f>
        <v>3.1700000000000017</v>
      </c>
      <c r="L1059" t="s">
        <v>595</v>
      </c>
      <c r="M1059" t="s">
        <v>474</v>
      </c>
      <c r="N1059">
        <v>3105552373</v>
      </c>
      <c r="O1059" t="s">
        <v>475</v>
      </c>
      <c r="P1059" t="s">
        <v>476</v>
      </c>
      <c r="Q1059">
        <v>92561</v>
      </c>
      <c r="R1059" t="s">
        <v>25</v>
      </c>
      <c r="S1059" t="s">
        <v>46</v>
      </c>
      <c r="T1059" t="s">
        <v>216</v>
      </c>
      <c r="U1059" t="s">
        <v>28</v>
      </c>
    </row>
    <row r="1060" spans="1:21" x14ac:dyDescent="0.3">
      <c r="A1060">
        <v>10153</v>
      </c>
      <c r="B1060" s="5">
        <v>31</v>
      </c>
      <c r="C1060" s="4">
        <v>117.47</v>
      </c>
      <c r="D1060">
        <v>7</v>
      </c>
      <c r="E1060" s="9">
        <v>3641.57</v>
      </c>
      <c r="F1060" s="1">
        <v>44770</v>
      </c>
      <c r="G1060" s="5">
        <f ca="1">DATEDIF(F1060, TODAY(), "D")</f>
        <v>619</v>
      </c>
      <c r="H1060" t="s">
        <v>19</v>
      </c>
      <c r="I1060" t="s">
        <v>509</v>
      </c>
      <c r="J1060" s="4">
        <v>136</v>
      </c>
      <c r="K1060" s="4">
        <f>Table1[[#This Row],[PRICEEACH]]-Table1[[#This Row],[MSRP]]</f>
        <v>-18.53</v>
      </c>
      <c r="L1060" t="s">
        <v>562</v>
      </c>
      <c r="M1060" t="s">
        <v>148</v>
      </c>
      <c r="N1060" t="s">
        <v>149</v>
      </c>
      <c r="O1060" t="s">
        <v>150</v>
      </c>
      <c r="P1060" t="s">
        <v>151</v>
      </c>
      <c r="Q1060">
        <v>28034</v>
      </c>
      <c r="R1060" t="s">
        <v>152</v>
      </c>
      <c r="S1060" t="s">
        <v>153</v>
      </c>
      <c r="T1060" t="s">
        <v>154</v>
      </c>
      <c r="U1060" t="s">
        <v>42</v>
      </c>
    </row>
    <row r="1061" spans="1:21" x14ac:dyDescent="0.3">
      <c r="A1061">
        <v>10153</v>
      </c>
      <c r="B1061" s="5">
        <v>31</v>
      </c>
      <c r="C1061" s="4">
        <v>57.41</v>
      </c>
      <c r="D1061">
        <v>13</v>
      </c>
      <c r="E1061" s="9">
        <v>1779.71</v>
      </c>
      <c r="F1061" s="1">
        <v>44770</v>
      </c>
      <c r="G1061" s="5">
        <f ca="1">DATEDIF(F1061, TODAY(), "D")</f>
        <v>619</v>
      </c>
      <c r="H1061" t="s">
        <v>19</v>
      </c>
      <c r="I1061" t="s">
        <v>564</v>
      </c>
      <c r="J1061" s="4">
        <v>58</v>
      </c>
      <c r="K1061" s="4">
        <f>Table1[[#This Row],[PRICEEACH]]-Table1[[#This Row],[MSRP]]</f>
        <v>-0.59000000000000341</v>
      </c>
      <c r="L1061" t="s">
        <v>618</v>
      </c>
      <c r="M1061" t="s">
        <v>148</v>
      </c>
      <c r="N1061" t="s">
        <v>149</v>
      </c>
      <c r="O1061" t="s">
        <v>150</v>
      </c>
      <c r="P1061" t="s">
        <v>151</v>
      </c>
      <c r="Q1061">
        <v>28034</v>
      </c>
      <c r="R1061" t="s">
        <v>152</v>
      </c>
      <c r="S1061" t="s">
        <v>153</v>
      </c>
      <c r="T1061" t="s">
        <v>154</v>
      </c>
      <c r="U1061" t="s">
        <v>28</v>
      </c>
    </row>
    <row r="1062" spans="1:21" x14ac:dyDescent="0.3">
      <c r="A1062">
        <v>10153</v>
      </c>
      <c r="B1062" s="5">
        <v>31</v>
      </c>
      <c r="C1062" s="4">
        <v>87.48</v>
      </c>
      <c r="D1062">
        <v>8</v>
      </c>
      <c r="E1062" s="9">
        <v>2711.88</v>
      </c>
      <c r="F1062" s="1">
        <v>44770</v>
      </c>
      <c r="G1062" s="5">
        <f ca="1">DATEDIF(F1062, TODAY(), "D")</f>
        <v>619</v>
      </c>
      <c r="H1062" t="s">
        <v>19</v>
      </c>
      <c r="I1062" t="s">
        <v>557</v>
      </c>
      <c r="J1062" s="4">
        <v>86</v>
      </c>
      <c r="K1062" s="4">
        <f>Table1[[#This Row],[PRICEEACH]]-Table1[[#This Row],[MSRP]]</f>
        <v>1.480000000000004</v>
      </c>
      <c r="L1062" t="s">
        <v>622</v>
      </c>
      <c r="M1062" t="s">
        <v>148</v>
      </c>
      <c r="N1062" t="s">
        <v>149</v>
      </c>
      <c r="O1062" t="s">
        <v>150</v>
      </c>
      <c r="P1062" t="s">
        <v>151</v>
      </c>
      <c r="Q1062">
        <v>28034</v>
      </c>
      <c r="R1062" t="s">
        <v>152</v>
      </c>
      <c r="S1062" t="s">
        <v>153</v>
      </c>
      <c r="T1062" t="s">
        <v>154</v>
      </c>
      <c r="U1062" t="s">
        <v>28</v>
      </c>
    </row>
    <row r="1063" spans="1:21" x14ac:dyDescent="0.3">
      <c r="A1063">
        <v>10148</v>
      </c>
      <c r="B1063" s="5">
        <v>31</v>
      </c>
      <c r="C1063" s="4">
        <v>73.62</v>
      </c>
      <c r="D1063">
        <v>5</v>
      </c>
      <c r="E1063" s="9">
        <v>2282.2199999999998</v>
      </c>
      <c r="F1063" s="1">
        <v>44753</v>
      </c>
      <c r="G1063" s="5">
        <f ca="1">DATEDIF(F1063, TODAY(), "D")</f>
        <v>636</v>
      </c>
      <c r="H1063" t="s">
        <v>19</v>
      </c>
      <c r="I1063" t="s">
        <v>155</v>
      </c>
      <c r="J1063" s="4">
        <v>85</v>
      </c>
      <c r="K1063" s="4">
        <f>Table1[[#This Row],[PRICEEACH]]-Table1[[#This Row],[MSRP]]</f>
        <v>-11.379999999999995</v>
      </c>
      <c r="L1063" t="s">
        <v>596</v>
      </c>
      <c r="M1063" t="s">
        <v>255</v>
      </c>
      <c r="N1063" t="s">
        <v>256</v>
      </c>
      <c r="O1063" t="s">
        <v>257</v>
      </c>
      <c r="P1063" t="s">
        <v>258</v>
      </c>
      <c r="Q1063">
        <v>2060</v>
      </c>
      <c r="R1063" t="s">
        <v>76</v>
      </c>
      <c r="S1063" t="s">
        <v>259</v>
      </c>
      <c r="T1063" t="s">
        <v>260</v>
      </c>
      <c r="U1063" t="s">
        <v>28</v>
      </c>
    </row>
    <row r="1064" spans="1:21" x14ac:dyDescent="0.3">
      <c r="A1064">
        <v>10107</v>
      </c>
      <c r="B1064" s="5">
        <v>31</v>
      </c>
      <c r="C1064" s="4">
        <v>112.74</v>
      </c>
      <c r="D1064">
        <v>5</v>
      </c>
      <c r="E1064" s="9">
        <v>3494.94</v>
      </c>
      <c r="F1064" s="1">
        <v>44747</v>
      </c>
      <c r="G1064" s="5">
        <f ca="1">DATEDIF(F1064, TODAY(), "D")</f>
        <v>642</v>
      </c>
      <c r="H1064" t="s">
        <v>19</v>
      </c>
      <c r="I1064" t="s">
        <v>155</v>
      </c>
      <c r="J1064" s="4">
        <v>117</v>
      </c>
      <c r="K1064" s="4">
        <f>Table1[[#This Row],[PRICEEACH]]-Table1[[#This Row],[MSRP]]</f>
        <v>-4.2600000000000051</v>
      </c>
      <c r="L1064" t="s">
        <v>473</v>
      </c>
      <c r="M1064" t="s">
        <v>251</v>
      </c>
      <c r="N1064">
        <v>6175558555</v>
      </c>
      <c r="O1064" t="s">
        <v>252</v>
      </c>
      <c r="P1064" t="s">
        <v>253</v>
      </c>
      <c r="Q1064">
        <v>58339</v>
      </c>
      <c r="R1064" t="s">
        <v>25</v>
      </c>
      <c r="S1064" t="s">
        <v>246</v>
      </c>
      <c r="T1064" t="s">
        <v>254</v>
      </c>
      <c r="U1064" t="s">
        <v>42</v>
      </c>
    </row>
    <row r="1065" spans="1:21" x14ac:dyDescent="0.3">
      <c r="A1065">
        <v>10147</v>
      </c>
      <c r="B1065" s="5">
        <v>31</v>
      </c>
      <c r="C1065" s="4">
        <v>64.67</v>
      </c>
      <c r="D1065">
        <v>11</v>
      </c>
      <c r="E1065" s="9">
        <v>2004.77</v>
      </c>
      <c r="F1065" s="1">
        <v>44747</v>
      </c>
      <c r="G1065" s="5">
        <f ca="1">DATEDIF(F1065, TODAY(), "D")</f>
        <v>642</v>
      </c>
      <c r="H1065" t="s">
        <v>19</v>
      </c>
      <c r="I1065" t="s">
        <v>155</v>
      </c>
      <c r="J1065" s="4">
        <v>80</v>
      </c>
      <c r="K1065" s="4">
        <f>Table1[[#This Row],[PRICEEACH]]-Table1[[#This Row],[MSRP]]</f>
        <v>-15.329999999999998</v>
      </c>
      <c r="L1065" t="s">
        <v>607</v>
      </c>
      <c r="M1065" t="s">
        <v>251</v>
      </c>
      <c r="N1065">
        <v>6175558555</v>
      </c>
      <c r="O1065" t="s">
        <v>252</v>
      </c>
      <c r="P1065" t="s">
        <v>253</v>
      </c>
      <c r="Q1065">
        <v>58339</v>
      </c>
      <c r="R1065" t="s">
        <v>25</v>
      </c>
      <c r="S1065" t="s">
        <v>246</v>
      </c>
      <c r="T1065" t="s">
        <v>254</v>
      </c>
      <c r="U1065" t="s">
        <v>28</v>
      </c>
    </row>
    <row r="1066" spans="1:21" x14ac:dyDescent="0.3">
      <c r="A1066">
        <v>10145</v>
      </c>
      <c r="B1066" s="5">
        <v>31</v>
      </c>
      <c r="C1066" s="4">
        <v>35.799999999999997</v>
      </c>
      <c r="D1066">
        <v>1</v>
      </c>
      <c r="E1066" s="9">
        <v>1109.8</v>
      </c>
      <c r="F1066" s="1">
        <v>44737</v>
      </c>
      <c r="G1066" s="5">
        <f ca="1">DATEDIF(F1066, TODAY(), "D")</f>
        <v>652</v>
      </c>
      <c r="H1066" t="s">
        <v>19</v>
      </c>
      <c r="I1066" t="s">
        <v>20</v>
      </c>
      <c r="J1066" s="4">
        <v>40</v>
      </c>
      <c r="K1066" s="4">
        <f>Table1[[#This Row],[PRICEEACH]]-Table1[[#This Row],[MSRP]]</f>
        <v>-4.2000000000000028</v>
      </c>
      <c r="L1066" t="s">
        <v>610</v>
      </c>
      <c r="M1066" t="s">
        <v>43</v>
      </c>
      <c r="N1066">
        <v>6265557265</v>
      </c>
      <c r="O1066" t="s">
        <v>44</v>
      </c>
      <c r="P1066" t="s">
        <v>45</v>
      </c>
      <c r="Q1066">
        <v>90003</v>
      </c>
      <c r="R1066" t="s">
        <v>25</v>
      </c>
      <c r="S1066" t="s">
        <v>46</v>
      </c>
      <c r="T1066" t="s">
        <v>47</v>
      </c>
      <c r="U1066" t="s">
        <v>28</v>
      </c>
    </row>
    <row r="1067" spans="1:21" x14ac:dyDescent="0.3">
      <c r="A1067">
        <v>10143</v>
      </c>
      <c r="B1067" s="5">
        <v>31</v>
      </c>
      <c r="C1067" s="4">
        <v>85.29</v>
      </c>
      <c r="D1067">
        <v>16</v>
      </c>
      <c r="E1067" s="9">
        <v>2643.99</v>
      </c>
      <c r="F1067" s="1">
        <v>44722</v>
      </c>
      <c r="G1067" s="5">
        <f ca="1">DATEDIF(F1067, TODAY(), "D")</f>
        <v>667</v>
      </c>
      <c r="H1067" t="s">
        <v>19</v>
      </c>
      <c r="I1067" t="s">
        <v>557</v>
      </c>
      <c r="J1067" s="4">
        <v>72</v>
      </c>
      <c r="K1067" s="4">
        <f>Table1[[#This Row],[PRICEEACH]]-Table1[[#This Row],[MSRP]]</f>
        <v>13.290000000000006</v>
      </c>
      <c r="L1067" t="s">
        <v>625</v>
      </c>
      <c r="M1067" t="s">
        <v>303</v>
      </c>
      <c r="N1067">
        <v>5085559555</v>
      </c>
      <c r="O1067" t="s">
        <v>304</v>
      </c>
      <c r="P1067" t="s">
        <v>136</v>
      </c>
      <c r="Q1067">
        <v>50553</v>
      </c>
      <c r="R1067" t="s">
        <v>25</v>
      </c>
      <c r="S1067" t="s">
        <v>305</v>
      </c>
      <c r="T1067" t="s">
        <v>306</v>
      </c>
      <c r="U1067" t="s">
        <v>28</v>
      </c>
    </row>
    <row r="1068" spans="1:21" x14ac:dyDescent="0.3">
      <c r="A1068">
        <v>10139</v>
      </c>
      <c r="B1068" s="5">
        <v>31</v>
      </c>
      <c r="C1068" s="4">
        <v>102.74</v>
      </c>
      <c r="D1068">
        <v>7</v>
      </c>
      <c r="E1068" s="9">
        <v>3184.94</v>
      </c>
      <c r="F1068" s="1">
        <v>44697</v>
      </c>
      <c r="G1068" s="5">
        <f ca="1">DATEDIF(F1068, TODAY(), "D")</f>
        <v>692</v>
      </c>
      <c r="H1068" t="s">
        <v>19</v>
      </c>
      <c r="I1068" t="s">
        <v>509</v>
      </c>
      <c r="J1068" s="4">
        <v>102</v>
      </c>
      <c r="K1068" s="4">
        <f>Table1[[#This Row],[PRICEEACH]]-Table1[[#This Row],[MSRP]]</f>
        <v>0.73999999999999488</v>
      </c>
      <c r="L1068" t="s">
        <v>510</v>
      </c>
      <c r="M1068" t="s">
        <v>128</v>
      </c>
      <c r="N1068" t="s">
        <v>129</v>
      </c>
      <c r="O1068" t="s">
        <v>130</v>
      </c>
      <c r="P1068" t="s">
        <v>131</v>
      </c>
      <c r="Q1068">
        <v>2067</v>
      </c>
      <c r="R1068" t="s">
        <v>76</v>
      </c>
      <c r="S1068" t="s">
        <v>132</v>
      </c>
      <c r="T1068" t="s">
        <v>133</v>
      </c>
      <c r="U1068" t="s">
        <v>42</v>
      </c>
    </row>
    <row r="1069" spans="1:21" x14ac:dyDescent="0.3">
      <c r="A1069">
        <v>10137</v>
      </c>
      <c r="B1069" s="5">
        <v>31</v>
      </c>
      <c r="C1069" s="4">
        <v>165.3</v>
      </c>
      <c r="D1069">
        <v>4</v>
      </c>
      <c r="E1069" s="9">
        <v>5124.3</v>
      </c>
      <c r="F1069" s="1">
        <v>44691</v>
      </c>
      <c r="G1069" s="5">
        <f ca="1">DATEDIF(F1069, TODAY(), "D")</f>
        <v>698</v>
      </c>
      <c r="H1069" t="s">
        <v>19</v>
      </c>
      <c r="I1069" t="s">
        <v>155</v>
      </c>
      <c r="J1069" s="4">
        <v>141</v>
      </c>
      <c r="K1069" s="4">
        <f>Table1[[#This Row],[PRICEEACH]]-Table1[[#This Row],[MSRP]]</f>
        <v>24.300000000000011</v>
      </c>
      <c r="L1069" t="s">
        <v>569</v>
      </c>
      <c r="M1069" t="s">
        <v>29</v>
      </c>
      <c r="N1069" t="s">
        <v>30</v>
      </c>
      <c r="O1069" t="s">
        <v>31</v>
      </c>
      <c r="P1069" t="s">
        <v>32</v>
      </c>
      <c r="Q1069">
        <v>51100</v>
      </c>
      <c r="R1069" t="s">
        <v>33</v>
      </c>
      <c r="S1069" t="s">
        <v>34</v>
      </c>
      <c r="T1069" t="s">
        <v>35</v>
      </c>
      <c r="U1069" t="s">
        <v>42</v>
      </c>
    </row>
    <row r="1070" spans="1:21" x14ac:dyDescent="0.3">
      <c r="A1070">
        <v>10135</v>
      </c>
      <c r="B1070" s="5">
        <v>31</v>
      </c>
      <c r="C1070" s="4">
        <v>151.78</v>
      </c>
      <c r="D1070">
        <v>12</v>
      </c>
      <c r="E1070" s="9">
        <v>4705.18</v>
      </c>
      <c r="F1070" s="1">
        <v>44683</v>
      </c>
      <c r="G1070" s="5">
        <f ca="1">DATEDIF(F1070, TODAY(), "D")</f>
        <v>706</v>
      </c>
      <c r="H1070" t="s">
        <v>19</v>
      </c>
      <c r="I1070" t="s">
        <v>155</v>
      </c>
      <c r="J1070" s="4">
        <v>148</v>
      </c>
      <c r="K1070" s="4">
        <f>Table1[[#This Row],[PRICEEACH]]-Table1[[#This Row],[MSRP]]</f>
        <v>3.7800000000000011</v>
      </c>
      <c r="L1070" t="s">
        <v>577</v>
      </c>
      <c r="M1070" t="s">
        <v>243</v>
      </c>
      <c r="N1070">
        <v>4155551450</v>
      </c>
      <c r="O1070" t="s">
        <v>244</v>
      </c>
      <c r="P1070" t="s">
        <v>245</v>
      </c>
      <c r="Q1070">
        <v>97562</v>
      </c>
      <c r="R1070" t="s">
        <v>25</v>
      </c>
      <c r="S1070" t="s">
        <v>246</v>
      </c>
      <c r="T1070" t="s">
        <v>247</v>
      </c>
      <c r="U1070" t="s">
        <v>42</v>
      </c>
    </row>
    <row r="1071" spans="1:21" x14ac:dyDescent="0.3">
      <c r="A1071">
        <v>10107</v>
      </c>
      <c r="B1071" s="5">
        <v>31</v>
      </c>
      <c r="C1071" s="4">
        <v>226.58</v>
      </c>
      <c r="D1071">
        <v>4</v>
      </c>
      <c r="E1071" s="9">
        <v>7023.98</v>
      </c>
      <c r="F1071" s="1">
        <v>44682</v>
      </c>
      <c r="G1071" s="5">
        <f ca="1">DATEDIF(F1071, TODAY(), "D")</f>
        <v>707</v>
      </c>
      <c r="H1071" t="s">
        <v>19</v>
      </c>
      <c r="I1071" t="s">
        <v>20</v>
      </c>
      <c r="J1071" s="4">
        <v>193</v>
      </c>
      <c r="K1071" s="4">
        <f>Table1[[#This Row],[PRICEEACH]]-Table1[[#This Row],[MSRP]]</f>
        <v>33.580000000000013</v>
      </c>
      <c r="L1071" t="s">
        <v>288</v>
      </c>
      <c r="M1071" t="s">
        <v>36</v>
      </c>
      <c r="N1071" t="s">
        <v>37</v>
      </c>
      <c r="O1071" t="s">
        <v>38</v>
      </c>
      <c r="P1071" t="s">
        <v>39</v>
      </c>
      <c r="Q1071">
        <v>75508</v>
      </c>
      <c r="R1071" t="s">
        <v>33</v>
      </c>
      <c r="S1071" t="s">
        <v>40</v>
      </c>
      <c r="T1071" t="s">
        <v>41</v>
      </c>
      <c r="U1071" t="s">
        <v>127</v>
      </c>
    </row>
    <row r="1072" spans="1:21" x14ac:dyDescent="0.3">
      <c r="A1072">
        <v>10129</v>
      </c>
      <c r="B1072" s="5">
        <v>31</v>
      </c>
      <c r="C1072" s="4">
        <v>60</v>
      </c>
      <c r="D1072">
        <v>5</v>
      </c>
      <c r="E1072" s="9">
        <v>1860</v>
      </c>
      <c r="F1072" s="1">
        <v>44663</v>
      </c>
      <c r="G1072" s="5">
        <f ca="1">DATEDIF(F1072, TODAY(), "D")</f>
        <v>726</v>
      </c>
      <c r="H1072" t="s">
        <v>19</v>
      </c>
      <c r="I1072" t="s">
        <v>557</v>
      </c>
      <c r="J1072" s="4">
        <v>66</v>
      </c>
      <c r="K1072" s="4">
        <f>Table1[[#This Row],[PRICEEACH]]-Table1[[#This Row],[MSRP]]</f>
        <v>-6</v>
      </c>
      <c r="L1072" t="s">
        <v>620</v>
      </c>
      <c r="M1072" t="s">
        <v>297</v>
      </c>
      <c r="N1072" t="s">
        <v>298</v>
      </c>
      <c r="O1072" t="s">
        <v>299</v>
      </c>
      <c r="P1072" t="s">
        <v>300</v>
      </c>
      <c r="Q1072" t="s">
        <v>301</v>
      </c>
      <c r="R1072" t="s">
        <v>144</v>
      </c>
      <c r="S1072" t="s">
        <v>86</v>
      </c>
      <c r="T1072" t="s">
        <v>302</v>
      </c>
      <c r="U1072" t="s">
        <v>28</v>
      </c>
    </row>
    <row r="1073" spans="1:21" x14ac:dyDescent="0.3">
      <c r="A1073">
        <v>10126</v>
      </c>
      <c r="B1073" s="5">
        <v>31</v>
      </c>
      <c r="C1073" s="4">
        <v>90.17</v>
      </c>
      <c r="D1073">
        <v>12</v>
      </c>
      <c r="E1073" s="9">
        <v>2795.27</v>
      </c>
      <c r="F1073" s="1">
        <v>44648</v>
      </c>
      <c r="G1073" s="5">
        <f ca="1">DATEDIF(F1073, TODAY(), "D")</f>
        <v>741</v>
      </c>
      <c r="H1073" t="s">
        <v>19</v>
      </c>
      <c r="I1073" t="s">
        <v>509</v>
      </c>
      <c r="J1073" s="4">
        <v>101</v>
      </c>
      <c r="K1073" s="4">
        <f>Table1[[#This Row],[PRICEEACH]]-Table1[[#This Row],[MSRP]]</f>
        <v>-10.829999999999998</v>
      </c>
      <c r="L1073" t="s">
        <v>555</v>
      </c>
      <c r="M1073" t="s">
        <v>165</v>
      </c>
      <c r="N1073" t="s">
        <v>166</v>
      </c>
      <c r="O1073" t="s">
        <v>167</v>
      </c>
      <c r="P1073" t="s">
        <v>151</v>
      </c>
      <c r="Q1073">
        <v>28023</v>
      </c>
      <c r="R1073" t="s">
        <v>152</v>
      </c>
      <c r="S1073" t="s">
        <v>168</v>
      </c>
      <c r="T1073" t="s">
        <v>169</v>
      </c>
      <c r="U1073" t="s">
        <v>28</v>
      </c>
    </row>
    <row r="1074" spans="1:21" x14ac:dyDescent="0.3">
      <c r="A1074">
        <v>10122</v>
      </c>
      <c r="B1074" s="5">
        <v>31</v>
      </c>
      <c r="C1074" s="4">
        <v>132.29</v>
      </c>
      <c r="D1074">
        <v>1</v>
      </c>
      <c r="E1074" s="9">
        <v>4100.99</v>
      </c>
      <c r="F1074" s="1">
        <v>44628</v>
      </c>
      <c r="G1074" s="5">
        <f ca="1">DATEDIF(F1074, TODAY(), "D")</f>
        <v>761</v>
      </c>
      <c r="H1074" t="s">
        <v>19</v>
      </c>
      <c r="I1074" t="s">
        <v>155</v>
      </c>
      <c r="J1074" s="4">
        <v>142</v>
      </c>
      <c r="K1074" s="4">
        <f>Table1[[#This Row],[PRICEEACH]]-Table1[[#This Row],[MSRP]]</f>
        <v>-9.710000000000008</v>
      </c>
      <c r="L1074" t="s">
        <v>545</v>
      </c>
      <c r="M1074" t="s">
        <v>395</v>
      </c>
      <c r="N1074" t="s">
        <v>396</v>
      </c>
      <c r="O1074" t="s">
        <v>397</v>
      </c>
      <c r="P1074" t="s">
        <v>398</v>
      </c>
      <c r="Q1074">
        <v>13008</v>
      </c>
      <c r="R1074" t="s">
        <v>33</v>
      </c>
      <c r="S1074" t="s">
        <v>399</v>
      </c>
      <c r="T1074" t="s">
        <v>400</v>
      </c>
      <c r="U1074" t="s">
        <v>42</v>
      </c>
    </row>
    <row r="1075" spans="1:21" x14ac:dyDescent="0.3">
      <c r="A1075">
        <v>10122</v>
      </c>
      <c r="B1075" s="5">
        <v>31</v>
      </c>
      <c r="C1075" s="4">
        <v>44.66</v>
      </c>
      <c r="D1075">
        <v>17</v>
      </c>
      <c r="E1075" s="9">
        <v>1384.46</v>
      </c>
      <c r="F1075" s="1">
        <v>44628</v>
      </c>
      <c r="G1075" s="5">
        <f ca="1">DATEDIF(F1075, TODAY(), "D")</f>
        <v>761</v>
      </c>
      <c r="H1075" t="s">
        <v>19</v>
      </c>
      <c r="I1075" t="s">
        <v>20</v>
      </c>
      <c r="J1075" s="4">
        <v>40</v>
      </c>
      <c r="K1075" s="4">
        <f>Table1[[#This Row],[PRICEEACH]]-Table1[[#This Row],[MSRP]]</f>
        <v>4.6599999999999966</v>
      </c>
      <c r="L1075" t="s">
        <v>610</v>
      </c>
      <c r="M1075" t="s">
        <v>395</v>
      </c>
      <c r="N1075" t="s">
        <v>396</v>
      </c>
      <c r="O1075" t="s">
        <v>397</v>
      </c>
      <c r="P1075" t="s">
        <v>398</v>
      </c>
      <c r="Q1075">
        <v>13008</v>
      </c>
      <c r="R1075" t="s">
        <v>33</v>
      </c>
      <c r="S1075" t="s">
        <v>399</v>
      </c>
      <c r="T1075" t="s">
        <v>400</v>
      </c>
      <c r="U1075" t="s">
        <v>28</v>
      </c>
    </row>
    <row r="1076" spans="1:21" x14ac:dyDescent="0.3">
      <c r="A1076">
        <v>10107</v>
      </c>
      <c r="B1076" s="5">
        <v>31</v>
      </c>
      <c r="C1076" s="4">
        <v>138.88</v>
      </c>
      <c r="D1076">
        <v>8</v>
      </c>
      <c r="E1076" s="9">
        <v>4305.28</v>
      </c>
      <c r="F1076" s="1">
        <v>44593</v>
      </c>
      <c r="G1076" s="5">
        <f ca="1">DATEDIF(F1076, TODAY(), "D")</f>
        <v>796</v>
      </c>
      <c r="H1076" t="s">
        <v>19</v>
      </c>
      <c r="I1076" t="s">
        <v>155</v>
      </c>
      <c r="J1076" s="4">
        <v>147</v>
      </c>
      <c r="K1076" s="4">
        <f>Table1[[#This Row],[PRICEEACH]]-Table1[[#This Row],[MSRP]]</f>
        <v>-8.1200000000000045</v>
      </c>
      <c r="L1076" t="s">
        <v>365</v>
      </c>
      <c r="M1076" t="s">
        <v>366</v>
      </c>
      <c r="N1076" t="s">
        <v>367</v>
      </c>
      <c r="O1076" t="s">
        <v>368</v>
      </c>
      <c r="P1076" t="s">
        <v>39</v>
      </c>
      <c r="Q1076">
        <v>75012</v>
      </c>
      <c r="R1076" t="s">
        <v>33</v>
      </c>
      <c r="S1076" t="s">
        <v>369</v>
      </c>
      <c r="T1076" t="s">
        <v>370</v>
      </c>
      <c r="U1076" t="s">
        <v>42</v>
      </c>
    </row>
    <row r="1077" spans="1:21" x14ac:dyDescent="0.3">
      <c r="A1077">
        <v>10110</v>
      </c>
      <c r="B1077" s="5">
        <v>31</v>
      </c>
      <c r="C1077" s="4">
        <v>163.69</v>
      </c>
      <c r="D1077">
        <v>1</v>
      </c>
      <c r="E1077" s="9">
        <v>5074.3900000000003</v>
      </c>
      <c r="F1077" s="1">
        <v>44579</v>
      </c>
      <c r="G1077" s="5">
        <f ca="1">DATEDIF(F1077, TODAY(), "D")</f>
        <v>810</v>
      </c>
      <c r="H1077" t="s">
        <v>19</v>
      </c>
      <c r="I1077" t="s">
        <v>509</v>
      </c>
      <c r="J1077" s="4">
        <v>168</v>
      </c>
      <c r="K1077" s="4">
        <f>Table1[[#This Row],[PRICEEACH]]-Table1[[#This Row],[MSRP]]</f>
        <v>-4.3100000000000023</v>
      </c>
      <c r="L1077" t="s">
        <v>553</v>
      </c>
      <c r="M1077" t="s">
        <v>452</v>
      </c>
      <c r="N1077" t="s">
        <v>453</v>
      </c>
      <c r="O1077" t="s">
        <v>454</v>
      </c>
      <c r="P1077" t="s">
        <v>455</v>
      </c>
      <c r="Q1077" t="s">
        <v>456</v>
      </c>
      <c r="R1077" t="s">
        <v>144</v>
      </c>
      <c r="S1077" t="s">
        <v>457</v>
      </c>
      <c r="T1077" t="s">
        <v>458</v>
      </c>
      <c r="U1077" t="s">
        <v>42</v>
      </c>
    </row>
    <row r="1078" spans="1:21" x14ac:dyDescent="0.3">
      <c r="A1078">
        <v>10108</v>
      </c>
      <c r="B1078" s="5">
        <v>31</v>
      </c>
      <c r="C1078" s="4">
        <v>68.709999999999994</v>
      </c>
      <c r="D1078">
        <v>10</v>
      </c>
      <c r="E1078" s="9">
        <v>2130.0100000000002</v>
      </c>
      <c r="F1078" s="1">
        <v>44564</v>
      </c>
      <c r="G1078" s="5">
        <f ca="1">DATEDIF(F1078, TODAY(), "D")</f>
        <v>825</v>
      </c>
      <c r="H1078" t="s">
        <v>19</v>
      </c>
      <c r="I1078" t="s">
        <v>155</v>
      </c>
      <c r="J1078" s="4">
        <v>80</v>
      </c>
      <c r="K1078" s="4">
        <f>Table1[[#This Row],[PRICEEACH]]-Table1[[#This Row],[MSRP]]</f>
        <v>-11.290000000000006</v>
      </c>
      <c r="L1078" t="s">
        <v>607</v>
      </c>
      <c r="M1078" t="s">
        <v>387</v>
      </c>
      <c r="N1078" t="s">
        <v>388</v>
      </c>
      <c r="O1078" t="s">
        <v>389</v>
      </c>
      <c r="P1078" t="s">
        <v>390</v>
      </c>
      <c r="Q1078" t="s">
        <v>391</v>
      </c>
      <c r="R1078" t="s">
        <v>392</v>
      </c>
      <c r="S1078" t="s">
        <v>393</v>
      </c>
      <c r="T1078" t="s">
        <v>394</v>
      </c>
      <c r="U1078" t="s">
        <v>28</v>
      </c>
    </row>
    <row r="1079" spans="1:21" x14ac:dyDescent="0.3">
      <c r="A1079">
        <v>10108</v>
      </c>
      <c r="B1079" s="5">
        <v>31</v>
      </c>
      <c r="C1079" s="4">
        <v>118.38</v>
      </c>
      <c r="D1079">
        <v>16</v>
      </c>
      <c r="E1079" s="9">
        <v>3669.78</v>
      </c>
      <c r="F1079" s="1">
        <v>44564</v>
      </c>
      <c r="G1079" s="5">
        <f ca="1">DATEDIF(F1079, TODAY(), "D")</f>
        <v>825</v>
      </c>
      <c r="H1079" t="s">
        <v>19</v>
      </c>
      <c r="I1079" t="s">
        <v>20</v>
      </c>
      <c r="J1079" s="4">
        <v>102</v>
      </c>
      <c r="K1079" s="4">
        <f>Table1[[#This Row],[PRICEEACH]]-Table1[[#This Row],[MSRP]]</f>
        <v>16.379999999999995</v>
      </c>
      <c r="L1079" t="s">
        <v>615</v>
      </c>
      <c r="M1079" t="s">
        <v>387</v>
      </c>
      <c r="N1079" t="s">
        <v>388</v>
      </c>
      <c r="O1079" t="s">
        <v>389</v>
      </c>
      <c r="P1079" t="s">
        <v>390</v>
      </c>
      <c r="Q1079" t="s">
        <v>391</v>
      </c>
      <c r="R1079" t="s">
        <v>392</v>
      </c>
      <c r="S1079" t="s">
        <v>393</v>
      </c>
      <c r="T1079" t="s">
        <v>394</v>
      </c>
      <c r="U1079" t="s">
        <v>42</v>
      </c>
    </row>
    <row r="1080" spans="1:21" x14ac:dyDescent="0.3">
      <c r="A1080">
        <v>10106</v>
      </c>
      <c r="B1080" s="5">
        <v>31</v>
      </c>
      <c r="C1080" s="4">
        <v>52.6</v>
      </c>
      <c r="D1080">
        <v>14</v>
      </c>
      <c r="E1080" s="9">
        <v>1630.6</v>
      </c>
      <c r="F1080" s="1">
        <v>44547</v>
      </c>
      <c r="G1080" s="5">
        <f ca="1">DATEDIF(F1080, TODAY(), "D")</f>
        <v>842</v>
      </c>
      <c r="H1080" t="s">
        <v>19</v>
      </c>
      <c r="I1080" t="s">
        <v>509</v>
      </c>
      <c r="J1080" s="4">
        <v>65</v>
      </c>
      <c r="K1080" s="4">
        <f>Table1[[#This Row],[PRICEEACH]]-Table1[[#This Row],[MSRP]]</f>
        <v>-12.399999999999999</v>
      </c>
      <c r="L1080" t="s">
        <v>598</v>
      </c>
      <c r="M1080" t="s">
        <v>511</v>
      </c>
      <c r="N1080" t="s">
        <v>512</v>
      </c>
      <c r="O1080" t="s">
        <v>513</v>
      </c>
      <c r="P1080" t="s">
        <v>514</v>
      </c>
      <c r="Q1080">
        <v>24100</v>
      </c>
      <c r="R1080" t="s">
        <v>229</v>
      </c>
      <c r="S1080" t="s">
        <v>515</v>
      </c>
      <c r="T1080" t="s">
        <v>516</v>
      </c>
      <c r="U1080" t="s">
        <v>28</v>
      </c>
    </row>
    <row r="1081" spans="1:21" x14ac:dyDescent="0.3">
      <c r="A1081">
        <v>10106</v>
      </c>
      <c r="B1081" s="5">
        <v>31</v>
      </c>
      <c r="C1081" s="4">
        <v>106.87</v>
      </c>
      <c r="D1081">
        <v>7</v>
      </c>
      <c r="E1081" s="9">
        <v>3312.97</v>
      </c>
      <c r="F1081" s="1">
        <v>44547</v>
      </c>
      <c r="G1081" s="5">
        <f ca="1">DATEDIF(F1081, TODAY(), "D")</f>
        <v>842</v>
      </c>
      <c r="H1081" t="s">
        <v>19</v>
      </c>
      <c r="I1081" t="s">
        <v>525</v>
      </c>
      <c r="J1081" s="4">
        <v>91</v>
      </c>
      <c r="K1081" s="4">
        <f>Table1[[#This Row],[PRICEEACH]]-Table1[[#This Row],[MSRP]]</f>
        <v>15.870000000000005</v>
      </c>
      <c r="L1081" t="s">
        <v>621</v>
      </c>
      <c r="M1081" t="s">
        <v>511</v>
      </c>
      <c r="N1081" t="s">
        <v>512</v>
      </c>
      <c r="O1081" t="s">
        <v>513</v>
      </c>
      <c r="P1081" t="s">
        <v>514</v>
      </c>
      <c r="Q1081">
        <v>24100</v>
      </c>
      <c r="R1081" t="s">
        <v>229</v>
      </c>
      <c r="S1081" t="s">
        <v>515</v>
      </c>
      <c r="T1081" t="s">
        <v>516</v>
      </c>
      <c r="U1081" t="s">
        <v>42</v>
      </c>
    </row>
    <row r="1082" spans="1:21" x14ac:dyDescent="0.3">
      <c r="A1082">
        <v>10105</v>
      </c>
      <c r="B1082" s="5">
        <v>31</v>
      </c>
      <c r="C1082" s="4">
        <v>65.77</v>
      </c>
      <c r="D1082">
        <v>3</v>
      </c>
      <c r="E1082" s="9">
        <v>2038.87</v>
      </c>
      <c r="F1082" s="1">
        <v>44541</v>
      </c>
      <c r="G1082" s="5">
        <f ca="1">DATEDIF(F1082, TODAY(), "D")</f>
        <v>848</v>
      </c>
      <c r="H1082" t="s">
        <v>19</v>
      </c>
      <c r="I1082" t="s">
        <v>557</v>
      </c>
      <c r="J1082" s="4">
        <v>72</v>
      </c>
      <c r="K1082" s="4">
        <f>Table1[[#This Row],[PRICEEACH]]-Table1[[#This Row],[MSRP]]</f>
        <v>-6.230000000000004</v>
      </c>
      <c r="L1082" t="s">
        <v>625</v>
      </c>
      <c r="M1082" t="s">
        <v>290</v>
      </c>
      <c r="N1082" t="s">
        <v>291</v>
      </c>
      <c r="O1082" t="s">
        <v>292</v>
      </c>
      <c r="P1082" t="s">
        <v>293</v>
      </c>
      <c r="Q1082">
        <v>1734</v>
      </c>
      <c r="R1082" t="s">
        <v>294</v>
      </c>
      <c r="S1082" t="s">
        <v>295</v>
      </c>
      <c r="T1082" t="s">
        <v>296</v>
      </c>
      <c r="U1082" t="s">
        <v>28</v>
      </c>
    </row>
    <row r="1083" spans="1:21" x14ac:dyDescent="0.3">
      <c r="A1083">
        <v>10103</v>
      </c>
      <c r="B1083" s="5">
        <v>31</v>
      </c>
      <c r="C1083" s="4">
        <v>104.01</v>
      </c>
      <c r="D1083">
        <v>3</v>
      </c>
      <c r="E1083" s="9">
        <v>3224.31</v>
      </c>
      <c r="F1083" s="1">
        <v>44529</v>
      </c>
      <c r="G1083" s="5">
        <f ca="1">DATEDIF(F1083, TODAY(), "D")</f>
        <v>860</v>
      </c>
      <c r="H1083" t="s">
        <v>19</v>
      </c>
      <c r="I1083" t="s">
        <v>465</v>
      </c>
      <c r="J1083" s="4">
        <v>96</v>
      </c>
      <c r="K1083" s="4">
        <f>Table1[[#This Row],[PRICEEACH]]-Table1[[#This Row],[MSRP]]</f>
        <v>8.0100000000000051</v>
      </c>
      <c r="L1083" t="s">
        <v>608</v>
      </c>
      <c r="M1083" t="s">
        <v>110</v>
      </c>
      <c r="N1083" t="s">
        <v>111</v>
      </c>
      <c r="O1083" t="s">
        <v>112</v>
      </c>
      <c r="P1083" t="s">
        <v>113</v>
      </c>
      <c r="Q1083">
        <v>4110</v>
      </c>
      <c r="R1083" t="s">
        <v>64</v>
      </c>
      <c r="S1083" t="s">
        <v>114</v>
      </c>
      <c r="T1083" t="s">
        <v>115</v>
      </c>
      <c r="U1083" t="s">
        <v>42</v>
      </c>
    </row>
    <row r="1084" spans="1:21" x14ac:dyDescent="0.3">
      <c r="A1084">
        <v>10107</v>
      </c>
      <c r="B1084" s="5">
        <v>32</v>
      </c>
      <c r="C1084" s="4">
        <v>119.77</v>
      </c>
      <c r="D1084">
        <v>10</v>
      </c>
      <c r="E1084" s="9">
        <v>3832.64</v>
      </c>
      <c r="F1084" s="8">
        <v>45368</v>
      </c>
      <c r="G1084" s="5">
        <f ca="1">DATEDIF(F1084, TODAY(), "D")</f>
        <v>21</v>
      </c>
      <c r="H1084" t="s">
        <v>19</v>
      </c>
      <c r="I1084" t="s">
        <v>155</v>
      </c>
      <c r="J1084" s="4">
        <v>115</v>
      </c>
      <c r="K1084" s="4">
        <f>Table1[[#This Row],[PRICEEACH]]-Table1[[#This Row],[MSRP]]</f>
        <v>4.769999999999996</v>
      </c>
      <c r="L1084" t="s">
        <v>490</v>
      </c>
      <c r="M1084" t="s">
        <v>120</v>
      </c>
      <c r="N1084" t="s">
        <v>121</v>
      </c>
      <c r="O1084" t="s">
        <v>122</v>
      </c>
      <c r="P1084" t="s">
        <v>123</v>
      </c>
      <c r="Q1084">
        <v>5020</v>
      </c>
      <c r="R1084" t="s">
        <v>124</v>
      </c>
      <c r="S1084" t="s">
        <v>125</v>
      </c>
      <c r="T1084" t="s">
        <v>126</v>
      </c>
      <c r="U1084" t="s">
        <v>42</v>
      </c>
    </row>
    <row r="1085" spans="1:21" x14ac:dyDescent="0.3">
      <c r="A1085">
        <v>10416</v>
      </c>
      <c r="B1085" s="5">
        <v>32</v>
      </c>
      <c r="C1085" s="4">
        <v>87.6</v>
      </c>
      <c r="D1085">
        <v>1</v>
      </c>
      <c r="E1085" s="9">
        <v>2803.2</v>
      </c>
      <c r="F1085" s="8">
        <v>45361</v>
      </c>
      <c r="G1085" s="5">
        <f ca="1">DATEDIF(F1085, TODAY(), "D")</f>
        <v>28</v>
      </c>
      <c r="H1085" t="s">
        <v>19</v>
      </c>
      <c r="I1085" t="s">
        <v>20</v>
      </c>
      <c r="J1085" s="4">
        <v>76</v>
      </c>
      <c r="K1085" s="4">
        <f>Table1[[#This Row],[PRICEEACH]]-Table1[[#This Row],[MSRP]]</f>
        <v>11.599999999999994</v>
      </c>
      <c r="L1085" t="s">
        <v>585</v>
      </c>
      <c r="M1085" t="s">
        <v>414</v>
      </c>
      <c r="N1085" t="s">
        <v>415</v>
      </c>
      <c r="O1085" t="s">
        <v>416</v>
      </c>
      <c r="P1085" t="s">
        <v>417</v>
      </c>
      <c r="Q1085">
        <v>42100</v>
      </c>
      <c r="R1085" t="s">
        <v>229</v>
      </c>
      <c r="S1085" t="s">
        <v>418</v>
      </c>
      <c r="T1085" t="s">
        <v>419</v>
      </c>
      <c r="U1085" t="s">
        <v>28</v>
      </c>
    </row>
    <row r="1086" spans="1:21" hidden="1" x14ac:dyDescent="0.3">
      <c r="A1086">
        <v>10415</v>
      </c>
      <c r="B1086" s="5">
        <v>32</v>
      </c>
      <c r="C1086" s="4">
        <v>95.95</v>
      </c>
      <c r="D1086">
        <v>4</v>
      </c>
      <c r="E1086" s="9">
        <v>3070.4</v>
      </c>
      <c r="F1086" s="8">
        <v>45360</v>
      </c>
      <c r="G1086" s="5">
        <f ca="1">DATEDIF(F1086, TODAY(), "D")</f>
        <v>29</v>
      </c>
      <c r="H1086" t="s">
        <v>147</v>
      </c>
      <c r="I1086" t="s">
        <v>557</v>
      </c>
      <c r="J1086" s="4">
        <v>90</v>
      </c>
      <c r="K1086" s="4">
        <f>Table1[[#This Row],[PRICEEACH]]-Table1[[#This Row],[MSRP]]</f>
        <v>5.9500000000000028</v>
      </c>
      <c r="L1086" t="s">
        <v>623</v>
      </c>
      <c r="M1086" t="s">
        <v>517</v>
      </c>
      <c r="N1086" t="s">
        <v>518</v>
      </c>
      <c r="O1086" t="s">
        <v>519</v>
      </c>
      <c r="P1086" t="s">
        <v>520</v>
      </c>
      <c r="Q1086">
        <v>3150</v>
      </c>
      <c r="R1086" t="s">
        <v>76</v>
      </c>
      <c r="S1086" t="s">
        <v>521</v>
      </c>
      <c r="T1086" t="s">
        <v>522</v>
      </c>
      <c r="U1086" t="s">
        <v>42</v>
      </c>
    </row>
    <row r="1087" spans="1:21" x14ac:dyDescent="0.3">
      <c r="A1087">
        <v>10397</v>
      </c>
      <c r="B1087" s="5">
        <v>32</v>
      </c>
      <c r="C1087" s="4">
        <v>80.55</v>
      </c>
      <c r="D1087">
        <v>5</v>
      </c>
      <c r="E1087" s="9">
        <v>2577.6</v>
      </c>
      <c r="F1087" s="8">
        <v>45319</v>
      </c>
      <c r="G1087" s="5">
        <f ca="1">DATEDIF(F1087, TODAY(), "D")</f>
        <v>70</v>
      </c>
      <c r="H1087" t="s">
        <v>19</v>
      </c>
      <c r="I1087" t="s">
        <v>557</v>
      </c>
      <c r="J1087" s="4">
        <v>86</v>
      </c>
      <c r="K1087" s="4">
        <f>Table1[[#This Row],[PRICEEACH]]-Table1[[#This Row],[MSRP]]</f>
        <v>-5.4500000000000028</v>
      </c>
      <c r="L1087" t="s">
        <v>622</v>
      </c>
      <c r="M1087" t="s">
        <v>308</v>
      </c>
      <c r="N1087" t="s">
        <v>309</v>
      </c>
      <c r="O1087" t="s">
        <v>310</v>
      </c>
      <c r="P1087" t="s">
        <v>311</v>
      </c>
      <c r="Q1087">
        <v>31000</v>
      </c>
      <c r="R1087" t="s">
        <v>33</v>
      </c>
      <c r="S1087" t="s">
        <v>312</v>
      </c>
      <c r="T1087" t="s">
        <v>313</v>
      </c>
      <c r="U1087" t="s">
        <v>28</v>
      </c>
    </row>
    <row r="1088" spans="1:21" x14ac:dyDescent="0.3">
      <c r="A1088">
        <v>10107</v>
      </c>
      <c r="B1088" s="5">
        <v>32</v>
      </c>
      <c r="C1088" s="4">
        <v>105.33</v>
      </c>
      <c r="D1088">
        <v>2</v>
      </c>
      <c r="E1088" s="9">
        <v>3370.56</v>
      </c>
      <c r="F1088" s="8">
        <v>45308</v>
      </c>
      <c r="G1088" s="5">
        <f ca="1">DATEDIF(F1088, TODAY(), "D")</f>
        <v>81</v>
      </c>
      <c r="H1088" t="s">
        <v>19</v>
      </c>
      <c r="I1088" t="s">
        <v>155</v>
      </c>
      <c r="J1088" s="4">
        <v>136</v>
      </c>
      <c r="K1088" s="4">
        <f>Table1[[#This Row],[PRICEEACH]]-Table1[[#This Row],[MSRP]]</f>
        <v>-30.67</v>
      </c>
      <c r="L1088" t="s">
        <v>289</v>
      </c>
      <c r="M1088" t="s">
        <v>36</v>
      </c>
      <c r="N1088" t="s">
        <v>37</v>
      </c>
      <c r="O1088" t="s">
        <v>38</v>
      </c>
      <c r="P1088" t="s">
        <v>39</v>
      </c>
      <c r="Q1088">
        <v>75508</v>
      </c>
      <c r="R1088" t="s">
        <v>33</v>
      </c>
      <c r="S1088" t="s">
        <v>40</v>
      </c>
      <c r="T1088" t="s">
        <v>41</v>
      </c>
      <c r="U1088" t="s">
        <v>42</v>
      </c>
    </row>
    <row r="1089" spans="1:21" x14ac:dyDescent="0.3">
      <c r="A1089">
        <v>10391</v>
      </c>
      <c r="B1089" s="5">
        <v>32</v>
      </c>
      <c r="C1089" s="4">
        <v>45.25</v>
      </c>
      <c r="D1089">
        <v>6</v>
      </c>
      <c r="E1089" s="9">
        <v>1448</v>
      </c>
      <c r="F1089" s="8">
        <v>45300</v>
      </c>
      <c r="G1089" s="5">
        <f ca="1">DATEDIF(F1089, TODAY(), "D")</f>
        <v>89</v>
      </c>
      <c r="H1089" t="s">
        <v>19</v>
      </c>
      <c r="I1089" t="s">
        <v>509</v>
      </c>
      <c r="J1089" s="4">
        <v>101</v>
      </c>
      <c r="K1089" s="4">
        <f>Table1[[#This Row],[PRICEEACH]]-Table1[[#This Row],[MSRP]]</f>
        <v>-55.75</v>
      </c>
      <c r="L1089" t="s">
        <v>555</v>
      </c>
      <c r="M1089" t="s">
        <v>255</v>
      </c>
      <c r="N1089" t="s">
        <v>256</v>
      </c>
      <c r="O1089" t="s">
        <v>257</v>
      </c>
      <c r="P1089" t="s">
        <v>258</v>
      </c>
      <c r="Q1089">
        <v>2060</v>
      </c>
      <c r="R1089" t="s">
        <v>76</v>
      </c>
      <c r="S1089" t="s">
        <v>259</v>
      </c>
      <c r="T1089" t="s">
        <v>260</v>
      </c>
      <c r="U1089" t="s">
        <v>28</v>
      </c>
    </row>
    <row r="1090" spans="1:21" x14ac:dyDescent="0.3">
      <c r="A1090">
        <v>10386</v>
      </c>
      <c r="B1090" s="5">
        <v>32</v>
      </c>
      <c r="C1090" s="4">
        <v>94.34</v>
      </c>
      <c r="D1090">
        <v>17</v>
      </c>
      <c r="E1090" s="9">
        <v>3018.88</v>
      </c>
      <c r="F1090" s="8">
        <v>45292</v>
      </c>
      <c r="G1090" s="5">
        <f ca="1">DATEDIF(F1090, TODAY(), "D")</f>
        <v>97</v>
      </c>
      <c r="H1090" t="s">
        <v>371</v>
      </c>
      <c r="I1090" t="s">
        <v>525</v>
      </c>
      <c r="J1090" s="4">
        <v>80</v>
      </c>
      <c r="K1090" s="4">
        <f>Table1[[#This Row],[PRICEEACH]]-Table1[[#This Row],[MSRP]]</f>
        <v>14.340000000000003</v>
      </c>
      <c r="L1090" t="s">
        <v>628</v>
      </c>
      <c r="M1090" t="s">
        <v>148</v>
      </c>
      <c r="N1090" t="s">
        <v>149</v>
      </c>
      <c r="O1090" t="s">
        <v>150</v>
      </c>
      <c r="P1090" t="s">
        <v>151</v>
      </c>
      <c r="Q1090">
        <v>28034</v>
      </c>
      <c r="R1090" t="s">
        <v>152</v>
      </c>
      <c r="S1090" t="s">
        <v>153</v>
      </c>
      <c r="T1090" t="s">
        <v>154</v>
      </c>
      <c r="U1090" t="s">
        <v>42</v>
      </c>
    </row>
    <row r="1091" spans="1:21" x14ac:dyDescent="0.3">
      <c r="A1091">
        <v>10383</v>
      </c>
      <c r="B1091" s="5">
        <v>32</v>
      </c>
      <c r="C1091" s="4">
        <v>53.18</v>
      </c>
      <c r="D1091">
        <v>5</v>
      </c>
      <c r="E1091" s="9">
        <v>1701.76</v>
      </c>
      <c r="F1091" s="8">
        <v>45282</v>
      </c>
      <c r="G1091" s="5">
        <f ca="1">DATEDIF(F1091, TODAY(), "D")</f>
        <v>107</v>
      </c>
      <c r="H1091" t="s">
        <v>19</v>
      </c>
      <c r="I1091" t="s">
        <v>465</v>
      </c>
      <c r="J1091" s="4">
        <v>54</v>
      </c>
      <c r="K1091" s="4">
        <f>Table1[[#This Row],[PRICEEACH]]-Table1[[#This Row],[MSRP]]</f>
        <v>-0.82000000000000028</v>
      </c>
      <c r="L1091" t="s">
        <v>611</v>
      </c>
      <c r="M1091" t="s">
        <v>148</v>
      </c>
      <c r="N1091" t="s">
        <v>149</v>
      </c>
      <c r="O1091" t="s">
        <v>150</v>
      </c>
      <c r="P1091" t="s">
        <v>151</v>
      </c>
      <c r="Q1091">
        <v>28034</v>
      </c>
      <c r="R1091" t="s">
        <v>152</v>
      </c>
      <c r="S1091" t="s">
        <v>153</v>
      </c>
      <c r="T1091" t="s">
        <v>154</v>
      </c>
      <c r="U1091" t="s">
        <v>28</v>
      </c>
    </row>
    <row r="1092" spans="1:21" x14ac:dyDescent="0.3">
      <c r="A1092">
        <v>10107</v>
      </c>
      <c r="B1092" s="5">
        <v>32</v>
      </c>
      <c r="C1092" s="4">
        <v>66.58</v>
      </c>
      <c r="D1092">
        <v>13</v>
      </c>
      <c r="E1092" s="9">
        <v>2130.56</v>
      </c>
      <c r="F1092" s="8">
        <v>45277</v>
      </c>
      <c r="G1092" s="5">
        <f ca="1">DATEDIF(F1092, TODAY(), "D")</f>
        <v>112</v>
      </c>
      <c r="H1092" t="s">
        <v>19</v>
      </c>
      <c r="I1092" t="s">
        <v>465</v>
      </c>
      <c r="J1092" s="4">
        <v>118</v>
      </c>
      <c r="K1092" s="4">
        <f>Table1[[#This Row],[PRICEEACH]]-Table1[[#This Row],[MSRP]]</f>
        <v>-51.42</v>
      </c>
      <c r="L1092" t="s">
        <v>479</v>
      </c>
      <c r="M1092" t="s">
        <v>243</v>
      </c>
      <c r="N1092">
        <v>4155551450</v>
      </c>
      <c r="O1092" t="s">
        <v>244</v>
      </c>
      <c r="P1092" t="s">
        <v>245</v>
      </c>
      <c r="Q1092">
        <v>97562</v>
      </c>
      <c r="R1092" t="s">
        <v>25</v>
      </c>
      <c r="S1092" t="s">
        <v>246</v>
      </c>
      <c r="T1092" t="s">
        <v>247</v>
      </c>
      <c r="U1092" t="s">
        <v>28</v>
      </c>
    </row>
    <row r="1093" spans="1:21" x14ac:dyDescent="0.3">
      <c r="A1093">
        <v>10380</v>
      </c>
      <c r="B1093" s="5">
        <v>32</v>
      </c>
      <c r="C1093" s="4">
        <v>105.52</v>
      </c>
      <c r="D1093">
        <v>1</v>
      </c>
      <c r="E1093" s="9">
        <v>3376.64</v>
      </c>
      <c r="F1093" s="8">
        <v>45276</v>
      </c>
      <c r="G1093" s="5">
        <f ca="1">DATEDIF(F1093, TODAY(), "D")</f>
        <v>113</v>
      </c>
      <c r="H1093" t="s">
        <v>19</v>
      </c>
      <c r="I1093" t="s">
        <v>509</v>
      </c>
      <c r="J1093" s="4">
        <v>92</v>
      </c>
      <c r="K1093" s="4">
        <f>Table1[[#This Row],[PRICEEACH]]-Table1[[#This Row],[MSRP]]</f>
        <v>13.519999999999996</v>
      </c>
      <c r="L1093" t="s">
        <v>573</v>
      </c>
      <c r="M1093" t="s">
        <v>148</v>
      </c>
      <c r="N1093" t="s">
        <v>149</v>
      </c>
      <c r="O1093" t="s">
        <v>150</v>
      </c>
      <c r="P1093" t="s">
        <v>151</v>
      </c>
      <c r="Q1093">
        <v>28034</v>
      </c>
      <c r="R1093" t="s">
        <v>152</v>
      </c>
      <c r="S1093" t="s">
        <v>153</v>
      </c>
      <c r="T1093" t="s">
        <v>154</v>
      </c>
      <c r="U1093" t="s">
        <v>42</v>
      </c>
    </row>
    <row r="1094" spans="1:21" x14ac:dyDescent="0.3">
      <c r="A1094">
        <v>10380</v>
      </c>
      <c r="B1094" s="5">
        <v>32</v>
      </c>
      <c r="C1094" s="4">
        <v>70.56</v>
      </c>
      <c r="D1094">
        <v>4</v>
      </c>
      <c r="E1094" s="9">
        <v>2257.92</v>
      </c>
      <c r="F1094" s="8">
        <v>45276</v>
      </c>
      <c r="G1094" s="5">
        <f ca="1">DATEDIF(F1094, TODAY(), "D")</f>
        <v>113</v>
      </c>
      <c r="H1094" t="s">
        <v>19</v>
      </c>
      <c r="I1094" t="s">
        <v>509</v>
      </c>
      <c r="J1094" s="4">
        <v>33</v>
      </c>
      <c r="K1094" s="4">
        <f>Table1[[#This Row],[PRICEEACH]]-Table1[[#This Row],[MSRP]]</f>
        <v>37.56</v>
      </c>
      <c r="L1094" t="s">
        <v>584</v>
      </c>
      <c r="M1094" t="s">
        <v>148</v>
      </c>
      <c r="N1094" t="s">
        <v>149</v>
      </c>
      <c r="O1094" t="s">
        <v>150</v>
      </c>
      <c r="P1094" t="s">
        <v>151</v>
      </c>
      <c r="Q1094">
        <v>28034</v>
      </c>
      <c r="R1094" t="s">
        <v>152</v>
      </c>
      <c r="S1094" t="s">
        <v>153</v>
      </c>
      <c r="T1094" t="s">
        <v>154</v>
      </c>
      <c r="U1094" t="s">
        <v>28</v>
      </c>
    </row>
    <row r="1095" spans="1:21" x14ac:dyDescent="0.3">
      <c r="A1095">
        <v>10379</v>
      </c>
      <c r="B1095" s="5">
        <v>32</v>
      </c>
      <c r="C1095" s="4">
        <v>70.83</v>
      </c>
      <c r="D1095">
        <v>4</v>
      </c>
      <c r="E1095" s="9">
        <v>2266.56</v>
      </c>
      <c r="F1095" s="8">
        <v>45270</v>
      </c>
      <c r="G1095" s="5">
        <f ca="1">DATEDIF(F1095, TODAY(), "D")</f>
        <v>119</v>
      </c>
      <c r="H1095" t="s">
        <v>19</v>
      </c>
      <c r="I1095" t="s">
        <v>155</v>
      </c>
      <c r="J1095" s="4">
        <v>141</v>
      </c>
      <c r="K1095" s="4">
        <f>Table1[[#This Row],[PRICEEACH]]-Table1[[#This Row],[MSRP]]</f>
        <v>-70.17</v>
      </c>
      <c r="L1095" t="s">
        <v>569</v>
      </c>
      <c r="M1095" t="s">
        <v>148</v>
      </c>
      <c r="N1095" t="s">
        <v>149</v>
      </c>
      <c r="O1095" t="s">
        <v>150</v>
      </c>
      <c r="P1095" t="s">
        <v>151</v>
      </c>
      <c r="Q1095">
        <v>28034</v>
      </c>
      <c r="R1095" t="s">
        <v>152</v>
      </c>
      <c r="S1095" t="s">
        <v>153</v>
      </c>
      <c r="T1095" t="s">
        <v>154</v>
      </c>
      <c r="U1095" t="s">
        <v>28</v>
      </c>
    </row>
    <row r="1096" spans="1:21" x14ac:dyDescent="0.3">
      <c r="A1096">
        <v>10379</v>
      </c>
      <c r="B1096" s="5">
        <v>32</v>
      </c>
      <c r="C1096" s="4">
        <v>124.08</v>
      </c>
      <c r="D1096">
        <v>3</v>
      </c>
      <c r="E1096" s="9">
        <v>3970.56</v>
      </c>
      <c r="F1096" s="8">
        <v>45270</v>
      </c>
      <c r="G1096" s="5">
        <f ca="1">DATEDIF(F1096, TODAY(), "D")</f>
        <v>119</v>
      </c>
      <c r="H1096" t="s">
        <v>19</v>
      </c>
      <c r="I1096" t="s">
        <v>155</v>
      </c>
      <c r="J1096" s="4">
        <v>50</v>
      </c>
      <c r="K1096" s="4">
        <f>Table1[[#This Row],[PRICEEACH]]-Table1[[#This Row],[MSRP]]</f>
        <v>74.08</v>
      </c>
      <c r="L1096" t="s">
        <v>582</v>
      </c>
      <c r="M1096" t="s">
        <v>148</v>
      </c>
      <c r="N1096" t="s">
        <v>149</v>
      </c>
      <c r="O1096" t="s">
        <v>150</v>
      </c>
      <c r="P1096" t="s">
        <v>151</v>
      </c>
      <c r="Q1096">
        <v>28034</v>
      </c>
      <c r="R1096" t="s">
        <v>152</v>
      </c>
      <c r="S1096" t="s">
        <v>153</v>
      </c>
      <c r="T1096" t="s">
        <v>154</v>
      </c>
      <c r="U1096" t="s">
        <v>42</v>
      </c>
    </row>
    <row r="1097" spans="1:21" x14ac:dyDescent="0.3">
      <c r="A1097">
        <v>10373</v>
      </c>
      <c r="B1097" s="5">
        <v>32</v>
      </c>
      <c r="C1097" s="4">
        <v>84.41</v>
      </c>
      <c r="D1097">
        <v>15</v>
      </c>
      <c r="E1097" s="9">
        <v>2701.12</v>
      </c>
      <c r="F1097" s="8">
        <v>45261</v>
      </c>
      <c r="G1097" s="5">
        <f ca="1">DATEDIF(F1097, TODAY(), "D")</f>
        <v>128</v>
      </c>
      <c r="H1097" t="s">
        <v>19</v>
      </c>
      <c r="I1097" t="s">
        <v>557</v>
      </c>
      <c r="J1097" s="4">
        <v>90</v>
      </c>
      <c r="K1097" s="4">
        <f>Table1[[#This Row],[PRICEEACH]]-Table1[[#This Row],[MSRP]]</f>
        <v>-5.5900000000000034</v>
      </c>
      <c r="L1097" t="s">
        <v>623</v>
      </c>
      <c r="M1097" t="s">
        <v>354</v>
      </c>
      <c r="N1097" t="s">
        <v>355</v>
      </c>
      <c r="O1097" t="s">
        <v>356</v>
      </c>
      <c r="P1097" t="s">
        <v>357</v>
      </c>
      <c r="Q1097">
        <v>90110</v>
      </c>
      <c r="R1097" t="s">
        <v>107</v>
      </c>
      <c r="S1097" t="s">
        <v>358</v>
      </c>
      <c r="T1097" t="s">
        <v>359</v>
      </c>
      <c r="U1097" t="s">
        <v>28</v>
      </c>
    </row>
    <row r="1098" spans="1:21" x14ac:dyDescent="0.3">
      <c r="A1098">
        <v>10107</v>
      </c>
      <c r="B1098" s="5">
        <v>32</v>
      </c>
      <c r="C1098" s="4">
        <v>111.27</v>
      </c>
      <c r="D1098">
        <v>6</v>
      </c>
      <c r="E1098" s="9">
        <v>3560.64</v>
      </c>
      <c r="F1098" s="8">
        <v>45253</v>
      </c>
      <c r="G1098" s="5">
        <f ca="1">DATEDIF(F1098, TODAY(), "D")</f>
        <v>136</v>
      </c>
      <c r="H1098" t="s">
        <v>19</v>
      </c>
      <c r="I1098" t="s">
        <v>155</v>
      </c>
      <c r="J1098" s="4">
        <v>207</v>
      </c>
      <c r="K1098" s="4">
        <f>Table1[[#This Row],[PRICEEACH]]-Table1[[#This Row],[MSRP]]</f>
        <v>-95.73</v>
      </c>
      <c r="L1098" t="s">
        <v>436</v>
      </c>
      <c r="M1098" t="s">
        <v>243</v>
      </c>
      <c r="N1098">
        <v>4155551450</v>
      </c>
      <c r="O1098" t="s">
        <v>244</v>
      </c>
      <c r="P1098" t="s">
        <v>245</v>
      </c>
      <c r="Q1098">
        <v>97562</v>
      </c>
      <c r="R1098" t="s">
        <v>25</v>
      </c>
      <c r="S1098" t="s">
        <v>246</v>
      </c>
      <c r="T1098" t="s">
        <v>247</v>
      </c>
      <c r="U1098" t="s">
        <v>42</v>
      </c>
    </row>
    <row r="1099" spans="1:21" x14ac:dyDescent="0.3">
      <c r="A1099">
        <v>10369</v>
      </c>
      <c r="B1099" s="5">
        <v>32</v>
      </c>
      <c r="C1099" s="4">
        <v>98.63</v>
      </c>
      <c r="D1099">
        <v>7</v>
      </c>
      <c r="E1099" s="9">
        <v>3156.16</v>
      </c>
      <c r="F1099" s="8">
        <v>45250</v>
      </c>
      <c r="G1099" s="5">
        <f ca="1">DATEDIF(F1099, TODAY(), "D")</f>
        <v>139</v>
      </c>
      <c r="H1099" t="s">
        <v>19</v>
      </c>
      <c r="I1099" t="s">
        <v>509</v>
      </c>
      <c r="J1099" s="4">
        <v>53</v>
      </c>
      <c r="K1099" s="4">
        <f>Table1[[#This Row],[PRICEEACH]]-Table1[[#This Row],[MSRP]]</f>
        <v>45.629999999999995</v>
      </c>
      <c r="L1099" t="s">
        <v>523</v>
      </c>
      <c r="M1099" t="s">
        <v>251</v>
      </c>
      <c r="N1099">
        <v>6175558555</v>
      </c>
      <c r="O1099" t="s">
        <v>252</v>
      </c>
      <c r="P1099" t="s">
        <v>253</v>
      </c>
      <c r="Q1099">
        <v>58339</v>
      </c>
      <c r="R1099" t="s">
        <v>25</v>
      </c>
      <c r="S1099" t="s">
        <v>246</v>
      </c>
      <c r="T1099" t="s">
        <v>254</v>
      </c>
      <c r="U1099" t="s">
        <v>42</v>
      </c>
    </row>
    <row r="1100" spans="1:21" x14ac:dyDescent="0.3">
      <c r="A1100">
        <v>10367</v>
      </c>
      <c r="B1100" s="5">
        <v>32</v>
      </c>
      <c r="C1100" s="4">
        <v>94.79</v>
      </c>
      <c r="D1100">
        <v>7</v>
      </c>
      <c r="E1100" s="9">
        <v>3033.28</v>
      </c>
      <c r="F1100" s="8">
        <v>45242</v>
      </c>
      <c r="G1100" s="5">
        <f ca="1">DATEDIF(F1100, TODAY(), "D")</f>
        <v>147</v>
      </c>
      <c r="H1100" t="s">
        <v>371</v>
      </c>
      <c r="I1100" t="s">
        <v>509</v>
      </c>
      <c r="J1100" s="4">
        <v>168</v>
      </c>
      <c r="K1100" s="4">
        <f>Table1[[#This Row],[PRICEEACH]]-Table1[[#This Row],[MSRP]]</f>
        <v>-73.209999999999994</v>
      </c>
      <c r="L1100" t="s">
        <v>553</v>
      </c>
      <c r="M1100" t="s">
        <v>43</v>
      </c>
      <c r="N1100">
        <v>6265557265</v>
      </c>
      <c r="O1100" t="s">
        <v>44</v>
      </c>
      <c r="P1100" t="s">
        <v>45</v>
      </c>
      <c r="Q1100">
        <v>90003</v>
      </c>
      <c r="R1100" t="s">
        <v>25</v>
      </c>
      <c r="S1100" t="s">
        <v>46</v>
      </c>
      <c r="T1100" t="s">
        <v>47</v>
      </c>
      <c r="U1100" t="s">
        <v>42</v>
      </c>
    </row>
    <row r="1101" spans="1:21" x14ac:dyDescent="0.3">
      <c r="A1101">
        <v>10363</v>
      </c>
      <c r="B1101" s="5">
        <v>32</v>
      </c>
      <c r="C1101" s="4">
        <v>89.12</v>
      </c>
      <c r="D1101">
        <v>12</v>
      </c>
      <c r="E1101" s="9">
        <v>2851.84</v>
      </c>
      <c r="F1101" s="8">
        <v>45236</v>
      </c>
      <c r="G1101" s="5">
        <f ca="1">DATEDIF(F1101, TODAY(), "D")</f>
        <v>153</v>
      </c>
      <c r="H1101" t="s">
        <v>19</v>
      </c>
      <c r="I1101" t="s">
        <v>20</v>
      </c>
      <c r="J1101" s="4">
        <v>62</v>
      </c>
      <c r="K1101" s="4">
        <f>Table1[[#This Row],[PRICEEACH]]-Table1[[#This Row],[MSRP]]</f>
        <v>27.120000000000005</v>
      </c>
      <c r="L1101" t="s">
        <v>570</v>
      </c>
      <c r="M1101" t="s">
        <v>429</v>
      </c>
      <c r="N1101" t="s">
        <v>430</v>
      </c>
      <c r="O1101" t="s">
        <v>431</v>
      </c>
      <c r="P1101" t="s">
        <v>432</v>
      </c>
      <c r="Q1101" t="s">
        <v>433</v>
      </c>
      <c r="R1101" t="s">
        <v>107</v>
      </c>
      <c r="S1101" t="s">
        <v>434</v>
      </c>
      <c r="T1101" t="s">
        <v>435</v>
      </c>
      <c r="U1101" t="s">
        <v>28</v>
      </c>
    </row>
    <row r="1102" spans="1:21" x14ac:dyDescent="0.3">
      <c r="A1102">
        <v>10107</v>
      </c>
      <c r="B1102" s="5">
        <v>32</v>
      </c>
      <c r="C1102" s="4">
        <v>177.87</v>
      </c>
      <c r="D1102">
        <v>10</v>
      </c>
      <c r="E1102" s="9">
        <v>5691.84</v>
      </c>
      <c r="F1102" s="1">
        <v>45209</v>
      </c>
      <c r="G1102" s="5">
        <f ca="1">DATEDIF(F1102, TODAY(), "D")</f>
        <v>180</v>
      </c>
      <c r="H1102" t="s">
        <v>19</v>
      </c>
      <c r="I1102" t="s">
        <v>155</v>
      </c>
      <c r="J1102" s="4">
        <v>214</v>
      </c>
      <c r="K1102" s="4">
        <f>Table1[[#This Row],[PRICEEACH]]-Table1[[#This Row],[MSRP]]</f>
        <v>-36.129999999999995</v>
      </c>
      <c r="L1102" t="s">
        <v>156</v>
      </c>
      <c r="M1102" t="s">
        <v>243</v>
      </c>
      <c r="N1102">
        <v>4155551450</v>
      </c>
      <c r="O1102" t="s">
        <v>244</v>
      </c>
      <c r="P1102" t="s">
        <v>245</v>
      </c>
      <c r="Q1102">
        <v>97562</v>
      </c>
      <c r="R1102" t="s">
        <v>25</v>
      </c>
      <c r="S1102" t="s">
        <v>246</v>
      </c>
      <c r="T1102" t="s">
        <v>247</v>
      </c>
      <c r="U1102" t="s">
        <v>42</v>
      </c>
    </row>
    <row r="1103" spans="1:21" x14ac:dyDescent="0.3">
      <c r="A1103">
        <v>10358</v>
      </c>
      <c r="B1103" s="5">
        <v>32</v>
      </c>
      <c r="C1103" s="4">
        <v>93.49</v>
      </c>
      <c r="D1103">
        <v>12</v>
      </c>
      <c r="E1103" s="9">
        <v>2991.68</v>
      </c>
      <c r="F1103" s="1">
        <v>45209</v>
      </c>
      <c r="G1103" s="5">
        <f ca="1">DATEDIF(F1103, TODAY(), "D")</f>
        <v>180</v>
      </c>
      <c r="H1103" t="s">
        <v>19</v>
      </c>
      <c r="I1103" t="s">
        <v>155</v>
      </c>
      <c r="J1103" s="4">
        <v>169</v>
      </c>
      <c r="K1103" s="4">
        <f>Table1[[#This Row],[PRICEEACH]]-Table1[[#This Row],[MSRP]]</f>
        <v>-75.510000000000005</v>
      </c>
      <c r="L1103" t="s">
        <v>563</v>
      </c>
      <c r="M1103" t="s">
        <v>148</v>
      </c>
      <c r="N1103" t="s">
        <v>149</v>
      </c>
      <c r="O1103" t="s">
        <v>150</v>
      </c>
      <c r="P1103" t="s">
        <v>151</v>
      </c>
      <c r="Q1103">
        <v>28034</v>
      </c>
      <c r="R1103" t="s">
        <v>152</v>
      </c>
      <c r="S1103" t="s">
        <v>153</v>
      </c>
      <c r="T1103" t="s">
        <v>154</v>
      </c>
      <c r="U1103" t="s">
        <v>28</v>
      </c>
    </row>
    <row r="1104" spans="1:21" x14ac:dyDescent="0.3">
      <c r="A1104">
        <v>10355</v>
      </c>
      <c r="B1104" s="5">
        <v>32</v>
      </c>
      <c r="C1104" s="4">
        <v>165.71</v>
      </c>
      <c r="D1104">
        <v>8</v>
      </c>
      <c r="E1104" s="9">
        <v>5302.72</v>
      </c>
      <c r="F1104" s="1">
        <v>45206</v>
      </c>
      <c r="G1104" s="5">
        <f ca="1">DATEDIF(F1104, TODAY(), "D")</f>
        <v>183</v>
      </c>
      <c r="H1104" t="s">
        <v>19</v>
      </c>
      <c r="I1104" t="s">
        <v>155</v>
      </c>
      <c r="J1104" s="4">
        <v>140</v>
      </c>
      <c r="K1104" s="4">
        <f>Table1[[#This Row],[PRICEEACH]]-Table1[[#This Row],[MSRP]]</f>
        <v>25.710000000000008</v>
      </c>
      <c r="L1104" t="s">
        <v>601</v>
      </c>
      <c r="M1104" t="s">
        <v>148</v>
      </c>
      <c r="N1104" t="s">
        <v>149</v>
      </c>
      <c r="O1104" t="s">
        <v>150</v>
      </c>
      <c r="P1104" t="s">
        <v>151</v>
      </c>
      <c r="Q1104">
        <v>28034</v>
      </c>
      <c r="R1104" t="s">
        <v>152</v>
      </c>
      <c r="S1104" t="s">
        <v>153</v>
      </c>
      <c r="T1104" t="s">
        <v>154</v>
      </c>
      <c r="U1104" t="s">
        <v>42</v>
      </c>
    </row>
    <row r="1105" spans="1:21" x14ac:dyDescent="0.3">
      <c r="A1105">
        <v>10341</v>
      </c>
      <c r="B1105" s="5">
        <v>32</v>
      </c>
      <c r="C1105" s="4">
        <v>103.35</v>
      </c>
      <c r="D1105">
        <v>6</v>
      </c>
      <c r="E1105" s="9">
        <v>3307.2</v>
      </c>
      <c r="F1105" s="1">
        <v>45193</v>
      </c>
      <c r="G1105" s="5">
        <f ca="1">DATEDIF(F1105, TODAY(), "D")</f>
        <v>196</v>
      </c>
      <c r="H1105" t="s">
        <v>19</v>
      </c>
      <c r="I1105" t="s">
        <v>20</v>
      </c>
      <c r="J1105" s="4">
        <v>69</v>
      </c>
      <c r="K1105" s="4">
        <f>Table1[[#This Row],[PRICEEACH]]-Table1[[#This Row],[MSRP]]</f>
        <v>34.349999999999994</v>
      </c>
      <c r="L1105" t="s">
        <v>589</v>
      </c>
      <c r="M1105" t="s">
        <v>120</v>
      </c>
      <c r="N1105" t="s">
        <v>121</v>
      </c>
      <c r="O1105" t="s">
        <v>122</v>
      </c>
      <c r="P1105" t="s">
        <v>123</v>
      </c>
      <c r="Q1105">
        <v>5020</v>
      </c>
      <c r="R1105" t="s">
        <v>124</v>
      </c>
      <c r="S1105" t="s">
        <v>125</v>
      </c>
      <c r="T1105" t="s">
        <v>126</v>
      </c>
      <c r="U1105" t="s">
        <v>42</v>
      </c>
    </row>
    <row r="1106" spans="1:21" x14ac:dyDescent="0.3">
      <c r="A1106">
        <v>10331</v>
      </c>
      <c r="B1106" s="5">
        <v>32</v>
      </c>
      <c r="C1106" s="4">
        <v>157.08000000000001</v>
      </c>
      <c r="D1106">
        <v>4</v>
      </c>
      <c r="E1106" s="9">
        <v>5026.5600000000004</v>
      </c>
      <c r="F1106" s="1">
        <v>45186</v>
      </c>
      <c r="G1106" s="5">
        <f ca="1">DATEDIF(F1106, TODAY(), "D")</f>
        <v>203</v>
      </c>
      <c r="H1106" t="s">
        <v>19</v>
      </c>
      <c r="I1106" t="s">
        <v>20</v>
      </c>
      <c r="J1106" s="4">
        <v>102</v>
      </c>
      <c r="K1106" s="4">
        <f>Table1[[#This Row],[PRICEEACH]]-Table1[[#This Row],[MSRP]]</f>
        <v>55.080000000000013</v>
      </c>
      <c r="L1106" t="s">
        <v>615</v>
      </c>
      <c r="M1106" t="s">
        <v>277</v>
      </c>
      <c r="N1106">
        <v>2155559857</v>
      </c>
      <c r="O1106" t="s">
        <v>278</v>
      </c>
      <c r="P1106" t="s">
        <v>187</v>
      </c>
      <c r="Q1106">
        <v>71270</v>
      </c>
      <c r="R1106" t="s">
        <v>25</v>
      </c>
      <c r="S1106" t="s">
        <v>101</v>
      </c>
      <c r="T1106" t="s">
        <v>279</v>
      </c>
      <c r="U1106" t="s">
        <v>42</v>
      </c>
    </row>
    <row r="1107" spans="1:21" x14ac:dyDescent="0.3">
      <c r="A1107">
        <v>10326</v>
      </c>
      <c r="B1107" s="5">
        <v>32</v>
      </c>
      <c r="C1107" s="4">
        <v>118.99</v>
      </c>
      <c r="D1107">
        <v>6</v>
      </c>
      <c r="E1107" s="9">
        <v>3807.68</v>
      </c>
      <c r="F1107" s="1">
        <v>45178</v>
      </c>
      <c r="G1107" s="5">
        <f ca="1">DATEDIF(F1107, TODAY(), "D")</f>
        <v>211</v>
      </c>
      <c r="H1107" t="s">
        <v>19</v>
      </c>
      <c r="I1107" t="s">
        <v>564</v>
      </c>
      <c r="J1107" s="4">
        <v>100</v>
      </c>
      <c r="K1107" s="4">
        <f>Table1[[#This Row],[PRICEEACH]]-Table1[[#This Row],[MSRP]]</f>
        <v>18.989999999999995</v>
      </c>
      <c r="L1107" t="s">
        <v>565</v>
      </c>
      <c r="M1107" t="s">
        <v>157</v>
      </c>
      <c r="N1107" t="s">
        <v>158</v>
      </c>
      <c r="O1107" t="s">
        <v>159</v>
      </c>
      <c r="P1107" t="s">
        <v>160</v>
      </c>
      <c r="Q1107" t="s">
        <v>161</v>
      </c>
      <c r="R1107" t="s">
        <v>162</v>
      </c>
      <c r="S1107" t="s">
        <v>163</v>
      </c>
      <c r="T1107" t="s">
        <v>164</v>
      </c>
      <c r="U1107" t="s">
        <v>42</v>
      </c>
    </row>
    <row r="1108" spans="1:21" x14ac:dyDescent="0.3">
      <c r="A1108">
        <v>10348</v>
      </c>
      <c r="B1108" s="5">
        <v>32</v>
      </c>
      <c r="C1108" s="4">
        <v>82.83</v>
      </c>
      <c r="D1108">
        <v>7</v>
      </c>
      <c r="E1108" s="9">
        <v>2650.56</v>
      </c>
      <c r="F1108" s="1">
        <v>45170</v>
      </c>
      <c r="G1108" s="5">
        <f ca="1">DATEDIF(F1108, TODAY(), "D")</f>
        <v>219</v>
      </c>
      <c r="H1108" t="s">
        <v>19</v>
      </c>
      <c r="I1108" t="s">
        <v>155</v>
      </c>
      <c r="J1108" s="4">
        <v>101</v>
      </c>
      <c r="K1108" s="4">
        <f>Table1[[#This Row],[PRICEEACH]]-Table1[[#This Row],[MSRP]]</f>
        <v>-18.170000000000002</v>
      </c>
      <c r="L1108" t="s">
        <v>626</v>
      </c>
      <c r="M1108" t="s">
        <v>165</v>
      </c>
      <c r="N1108" t="s">
        <v>166</v>
      </c>
      <c r="O1108" t="s">
        <v>167</v>
      </c>
      <c r="P1108" t="s">
        <v>151</v>
      </c>
      <c r="Q1108">
        <v>28023</v>
      </c>
      <c r="R1108" t="s">
        <v>152</v>
      </c>
      <c r="S1108" t="s">
        <v>168</v>
      </c>
      <c r="T1108" t="s">
        <v>169</v>
      </c>
      <c r="U1108" t="s">
        <v>28</v>
      </c>
    </row>
    <row r="1109" spans="1:21" x14ac:dyDescent="0.3">
      <c r="A1109">
        <v>10107</v>
      </c>
      <c r="B1109" s="5">
        <v>32</v>
      </c>
      <c r="C1109" s="4">
        <v>130.66999999999999</v>
      </c>
      <c r="D1109">
        <v>2</v>
      </c>
      <c r="E1109" s="9">
        <v>4181.4399999999996</v>
      </c>
      <c r="F1109" s="1">
        <v>45159</v>
      </c>
      <c r="G1109" s="5">
        <f ca="1">DATEDIF(F1109, TODAY(), "D")</f>
        <v>230</v>
      </c>
      <c r="H1109" t="s">
        <v>19</v>
      </c>
      <c r="I1109" t="s">
        <v>465</v>
      </c>
      <c r="J1109" s="4">
        <v>116</v>
      </c>
      <c r="K1109" s="4">
        <f>Table1[[#This Row],[PRICEEACH]]-Table1[[#This Row],[MSRP]]</f>
        <v>14.669999999999987</v>
      </c>
      <c r="L1109" t="s">
        <v>497</v>
      </c>
      <c r="M1109" t="s">
        <v>243</v>
      </c>
      <c r="N1109">
        <v>4155551450</v>
      </c>
      <c r="O1109" t="s">
        <v>244</v>
      </c>
      <c r="P1109" t="s">
        <v>245</v>
      </c>
      <c r="Q1109">
        <v>97562</v>
      </c>
      <c r="R1109" t="s">
        <v>25</v>
      </c>
      <c r="S1109" t="s">
        <v>246</v>
      </c>
      <c r="T1109" t="s">
        <v>247</v>
      </c>
      <c r="U1109" t="s">
        <v>42</v>
      </c>
    </row>
    <row r="1110" spans="1:21" x14ac:dyDescent="0.3">
      <c r="A1110">
        <v>10311</v>
      </c>
      <c r="B1110" s="5">
        <v>32</v>
      </c>
      <c r="C1110" s="4">
        <v>113.02</v>
      </c>
      <c r="D1110">
        <v>11</v>
      </c>
      <c r="E1110" s="9">
        <v>3616.64</v>
      </c>
      <c r="F1110" s="1">
        <v>45154</v>
      </c>
      <c r="G1110" s="5">
        <f ca="1">DATEDIF(F1110, TODAY(), "D")</f>
        <v>235</v>
      </c>
      <c r="H1110" t="s">
        <v>19</v>
      </c>
      <c r="I1110" t="s">
        <v>155</v>
      </c>
      <c r="J1110" s="4">
        <v>141</v>
      </c>
      <c r="K1110" s="4">
        <f>Table1[[#This Row],[PRICEEACH]]-Table1[[#This Row],[MSRP]]</f>
        <v>-27.980000000000004</v>
      </c>
      <c r="L1110" t="s">
        <v>569</v>
      </c>
      <c r="M1110" t="s">
        <v>148</v>
      </c>
      <c r="N1110" t="s">
        <v>149</v>
      </c>
      <c r="O1110" t="s">
        <v>150</v>
      </c>
      <c r="P1110" t="s">
        <v>151</v>
      </c>
      <c r="Q1110">
        <v>28034</v>
      </c>
      <c r="R1110" t="s">
        <v>152</v>
      </c>
      <c r="S1110" t="s">
        <v>153</v>
      </c>
      <c r="T1110" t="s">
        <v>154</v>
      </c>
      <c r="U1110" t="s">
        <v>42</v>
      </c>
    </row>
    <row r="1111" spans="1:21" x14ac:dyDescent="0.3">
      <c r="A1111">
        <v>10306</v>
      </c>
      <c r="B1111" s="5">
        <v>32</v>
      </c>
      <c r="C1111" s="4">
        <v>117.47</v>
      </c>
      <c r="D1111">
        <v>9</v>
      </c>
      <c r="E1111" s="9">
        <v>3759.04</v>
      </c>
      <c r="F1111" s="1">
        <v>45152</v>
      </c>
      <c r="G1111" s="5">
        <f ca="1">DATEDIF(F1111, TODAY(), "D")</f>
        <v>237</v>
      </c>
      <c r="H1111" t="s">
        <v>19</v>
      </c>
      <c r="I1111" t="s">
        <v>509</v>
      </c>
      <c r="J1111" s="4">
        <v>136</v>
      </c>
      <c r="K1111" s="4">
        <f>Table1[[#This Row],[PRICEEACH]]-Table1[[#This Row],[MSRP]]</f>
        <v>-18.53</v>
      </c>
      <c r="L1111" t="s">
        <v>562</v>
      </c>
      <c r="M1111" t="s">
        <v>452</v>
      </c>
      <c r="N1111" t="s">
        <v>453</v>
      </c>
      <c r="O1111" t="s">
        <v>454</v>
      </c>
      <c r="P1111" t="s">
        <v>455</v>
      </c>
      <c r="Q1111" t="s">
        <v>456</v>
      </c>
      <c r="R1111" t="s">
        <v>144</v>
      </c>
      <c r="S1111" t="s">
        <v>457</v>
      </c>
      <c r="T1111" t="s">
        <v>458</v>
      </c>
      <c r="U1111" t="s">
        <v>42</v>
      </c>
    </row>
    <row r="1112" spans="1:21" x14ac:dyDescent="0.3">
      <c r="A1112">
        <v>10306</v>
      </c>
      <c r="B1112" s="5">
        <v>32</v>
      </c>
      <c r="C1112" s="4">
        <v>90.15</v>
      </c>
      <c r="D1112">
        <v>4</v>
      </c>
      <c r="E1112" s="9">
        <v>2884.8</v>
      </c>
      <c r="F1112" s="1">
        <v>45152</v>
      </c>
      <c r="G1112" s="5">
        <f ca="1">DATEDIF(F1112, TODAY(), "D")</f>
        <v>237</v>
      </c>
      <c r="H1112" t="s">
        <v>19</v>
      </c>
      <c r="I1112" t="s">
        <v>557</v>
      </c>
      <c r="J1112" s="4">
        <v>100</v>
      </c>
      <c r="K1112" s="4">
        <f>Table1[[#This Row],[PRICEEACH]]-Table1[[#This Row],[MSRP]]</f>
        <v>-9.8499999999999943</v>
      </c>
      <c r="L1112" t="s">
        <v>629</v>
      </c>
      <c r="M1112" t="s">
        <v>452</v>
      </c>
      <c r="N1112" t="s">
        <v>453</v>
      </c>
      <c r="O1112" t="s">
        <v>454</v>
      </c>
      <c r="P1112" t="s">
        <v>455</v>
      </c>
      <c r="Q1112" t="s">
        <v>456</v>
      </c>
      <c r="R1112" t="s">
        <v>144</v>
      </c>
      <c r="S1112" t="s">
        <v>457</v>
      </c>
      <c r="T1112" t="s">
        <v>458</v>
      </c>
      <c r="U1112" t="s">
        <v>28</v>
      </c>
    </row>
    <row r="1113" spans="1:21" x14ac:dyDescent="0.3">
      <c r="A1113">
        <v>10299</v>
      </c>
      <c r="B1113" s="5">
        <v>32</v>
      </c>
      <c r="C1113" s="4">
        <v>80.84</v>
      </c>
      <c r="D1113">
        <v>1</v>
      </c>
      <c r="E1113" s="9">
        <v>2586.88</v>
      </c>
      <c r="F1113" s="1">
        <v>45137</v>
      </c>
      <c r="G1113" s="5">
        <f ca="1">DATEDIF(F1113, TODAY(), "D")</f>
        <v>252</v>
      </c>
      <c r="H1113" t="s">
        <v>19</v>
      </c>
      <c r="I1113" t="s">
        <v>155</v>
      </c>
      <c r="J1113" s="4">
        <v>80</v>
      </c>
      <c r="K1113" s="4">
        <f>Table1[[#This Row],[PRICEEACH]]-Table1[[#This Row],[MSRP]]</f>
        <v>0.84000000000000341</v>
      </c>
      <c r="L1113" t="s">
        <v>607</v>
      </c>
      <c r="M1113" t="s">
        <v>103</v>
      </c>
      <c r="N1113" t="s">
        <v>104</v>
      </c>
      <c r="O1113" t="s">
        <v>105</v>
      </c>
      <c r="P1113" t="s">
        <v>106</v>
      </c>
      <c r="Q1113">
        <v>21240</v>
      </c>
      <c r="R1113" t="s">
        <v>107</v>
      </c>
      <c r="S1113" t="s">
        <v>108</v>
      </c>
      <c r="T1113" t="s">
        <v>109</v>
      </c>
      <c r="U1113" t="s">
        <v>28</v>
      </c>
    </row>
    <row r="1114" spans="1:21" x14ac:dyDescent="0.3">
      <c r="A1114">
        <v>10298</v>
      </c>
      <c r="B1114" s="5">
        <v>32</v>
      </c>
      <c r="C1114" s="4">
        <v>48.46</v>
      </c>
      <c r="D1114">
        <v>2</v>
      </c>
      <c r="E1114" s="9">
        <v>1550.72</v>
      </c>
      <c r="F1114" s="1">
        <v>45134</v>
      </c>
      <c r="G1114" s="5">
        <f ca="1">DATEDIF(F1114, TODAY(), "D")</f>
        <v>255</v>
      </c>
      <c r="H1114" t="s">
        <v>19</v>
      </c>
      <c r="I1114" t="s">
        <v>20</v>
      </c>
      <c r="J1114" s="4">
        <v>60</v>
      </c>
      <c r="K1114" s="4">
        <f>Table1[[#This Row],[PRICEEACH]]-Table1[[#This Row],[MSRP]]</f>
        <v>-11.54</v>
      </c>
      <c r="L1114" t="s">
        <v>552</v>
      </c>
      <c r="M1114" t="s">
        <v>280</v>
      </c>
      <c r="N1114" t="s">
        <v>281</v>
      </c>
      <c r="O1114" t="s">
        <v>282</v>
      </c>
      <c r="P1114" t="s">
        <v>95</v>
      </c>
      <c r="Q1114">
        <v>44000</v>
      </c>
      <c r="R1114" t="s">
        <v>33</v>
      </c>
      <c r="S1114" t="s">
        <v>283</v>
      </c>
      <c r="T1114" t="s">
        <v>284</v>
      </c>
      <c r="U1114" t="s">
        <v>28</v>
      </c>
    </row>
    <row r="1115" spans="1:21" x14ac:dyDescent="0.3">
      <c r="A1115">
        <v>10297</v>
      </c>
      <c r="B1115" s="5">
        <v>32</v>
      </c>
      <c r="C1115" s="4">
        <v>126.93</v>
      </c>
      <c r="D1115">
        <v>6</v>
      </c>
      <c r="E1115" s="9">
        <v>4061.76</v>
      </c>
      <c r="F1115" s="1">
        <v>45123</v>
      </c>
      <c r="G1115" s="5">
        <f ca="1">DATEDIF(F1115, TODAY(), "D")</f>
        <v>266</v>
      </c>
      <c r="H1115" t="s">
        <v>19</v>
      </c>
      <c r="I1115" t="s">
        <v>525</v>
      </c>
      <c r="J1115" s="4">
        <v>109</v>
      </c>
      <c r="K1115" s="4">
        <f>Table1[[#This Row],[PRICEEACH]]-Table1[[#This Row],[MSRP]]</f>
        <v>17.930000000000007</v>
      </c>
      <c r="L1115" t="s">
        <v>583</v>
      </c>
      <c r="M1115" t="s">
        <v>440</v>
      </c>
      <c r="N1115" t="s">
        <v>441</v>
      </c>
      <c r="O1115" t="s">
        <v>442</v>
      </c>
      <c r="P1115" t="s">
        <v>443</v>
      </c>
      <c r="Q1115">
        <v>2</v>
      </c>
      <c r="R1115" t="s">
        <v>444</v>
      </c>
      <c r="S1115" t="s">
        <v>445</v>
      </c>
      <c r="T1115" t="s">
        <v>446</v>
      </c>
      <c r="U1115" t="s">
        <v>42</v>
      </c>
    </row>
    <row r="1116" spans="1:21" x14ac:dyDescent="0.3">
      <c r="A1116">
        <v>10297</v>
      </c>
      <c r="B1116" s="5">
        <v>32</v>
      </c>
      <c r="C1116" s="4">
        <v>65.510000000000005</v>
      </c>
      <c r="D1116">
        <v>1</v>
      </c>
      <c r="E1116" s="9">
        <v>2096.3200000000002</v>
      </c>
      <c r="F1116" s="1">
        <v>45123</v>
      </c>
      <c r="G1116" s="5">
        <f ca="1">DATEDIF(F1116, TODAY(), "D")</f>
        <v>266</v>
      </c>
      <c r="H1116" t="s">
        <v>19</v>
      </c>
      <c r="I1116" t="s">
        <v>20</v>
      </c>
      <c r="J1116" s="4">
        <v>76</v>
      </c>
      <c r="K1116" s="4">
        <f>Table1[[#This Row],[PRICEEACH]]-Table1[[#This Row],[MSRP]]</f>
        <v>-10.489999999999995</v>
      </c>
      <c r="L1116" t="s">
        <v>585</v>
      </c>
      <c r="M1116" t="s">
        <v>440</v>
      </c>
      <c r="N1116" t="s">
        <v>441</v>
      </c>
      <c r="O1116" t="s">
        <v>442</v>
      </c>
      <c r="P1116" t="s">
        <v>443</v>
      </c>
      <c r="Q1116">
        <v>2</v>
      </c>
      <c r="R1116" t="s">
        <v>444</v>
      </c>
      <c r="S1116" t="s">
        <v>445</v>
      </c>
      <c r="T1116" t="s">
        <v>446</v>
      </c>
      <c r="U1116" t="s">
        <v>28</v>
      </c>
    </row>
    <row r="1117" spans="1:21" x14ac:dyDescent="0.3">
      <c r="A1117">
        <v>10296</v>
      </c>
      <c r="B1117" s="5">
        <v>32</v>
      </c>
      <c r="C1117" s="4">
        <v>71.650000000000006</v>
      </c>
      <c r="D1117">
        <v>6</v>
      </c>
      <c r="E1117" s="9">
        <v>2292.8000000000002</v>
      </c>
      <c r="F1117" s="1">
        <v>45122</v>
      </c>
      <c r="G1117" s="5">
        <f ca="1">DATEDIF(F1117, TODAY(), "D")</f>
        <v>267</v>
      </c>
      <c r="H1117" t="s">
        <v>19</v>
      </c>
      <c r="I1117" t="s">
        <v>525</v>
      </c>
      <c r="J1117" s="4">
        <v>68</v>
      </c>
      <c r="K1117" s="4">
        <f>Table1[[#This Row],[PRICEEACH]]-Table1[[#This Row],[MSRP]]</f>
        <v>3.6500000000000057</v>
      </c>
      <c r="L1117" t="s">
        <v>602</v>
      </c>
      <c r="M1117" t="s">
        <v>531</v>
      </c>
      <c r="N1117" t="s">
        <v>532</v>
      </c>
      <c r="O1117" t="s">
        <v>533</v>
      </c>
      <c r="P1117" t="s">
        <v>534</v>
      </c>
      <c r="Q1117">
        <v>80686</v>
      </c>
      <c r="R1117" t="s">
        <v>405</v>
      </c>
      <c r="S1117" t="s">
        <v>535</v>
      </c>
      <c r="T1117" t="s">
        <v>82</v>
      </c>
      <c r="U1117" t="s">
        <v>28</v>
      </c>
    </row>
    <row r="1118" spans="1:21" x14ac:dyDescent="0.3">
      <c r="A1118">
        <v>10293</v>
      </c>
      <c r="B1118" s="5">
        <v>32</v>
      </c>
      <c r="C1118" s="4">
        <v>60.06</v>
      </c>
      <c r="D1118">
        <v>1</v>
      </c>
      <c r="E1118" s="9">
        <v>1921.92</v>
      </c>
      <c r="F1118" s="1">
        <v>45116</v>
      </c>
      <c r="G1118" s="5">
        <f ca="1">DATEDIF(F1118, TODAY(), "D")</f>
        <v>273</v>
      </c>
      <c r="H1118" t="s">
        <v>19</v>
      </c>
      <c r="I1118" t="s">
        <v>557</v>
      </c>
      <c r="J1118" s="4">
        <v>54</v>
      </c>
      <c r="K1118" s="4">
        <f>Table1[[#This Row],[PRICEEACH]]-Table1[[#This Row],[MSRP]]</f>
        <v>6.0600000000000023</v>
      </c>
      <c r="L1118" t="s">
        <v>633</v>
      </c>
      <c r="M1118" t="s">
        <v>225</v>
      </c>
      <c r="N1118" t="s">
        <v>226</v>
      </c>
      <c r="O1118" t="s">
        <v>227</v>
      </c>
      <c r="P1118" t="s">
        <v>228</v>
      </c>
      <c r="Q1118">
        <v>10100</v>
      </c>
      <c r="R1118" t="s">
        <v>229</v>
      </c>
      <c r="S1118" t="s">
        <v>230</v>
      </c>
      <c r="T1118" t="s">
        <v>231</v>
      </c>
      <c r="U1118" t="s">
        <v>28</v>
      </c>
    </row>
    <row r="1119" spans="1:21" x14ac:dyDescent="0.3">
      <c r="A1119">
        <v>10291</v>
      </c>
      <c r="B1119" s="5">
        <v>32</v>
      </c>
      <c r="C1119" s="4">
        <v>71.75</v>
      </c>
      <c r="D1119">
        <v>7</v>
      </c>
      <c r="E1119" s="9">
        <v>2296</v>
      </c>
      <c r="F1119" s="1">
        <v>45115</v>
      </c>
      <c r="G1119" s="5">
        <f ca="1">DATEDIF(F1119, TODAY(), "D")</f>
        <v>274</v>
      </c>
      <c r="H1119" t="s">
        <v>19</v>
      </c>
      <c r="I1119" t="s">
        <v>465</v>
      </c>
      <c r="J1119" s="4">
        <v>64</v>
      </c>
      <c r="K1119" s="4">
        <f>Table1[[#This Row],[PRICEEACH]]-Table1[[#This Row],[MSRP]]</f>
        <v>7.75</v>
      </c>
      <c r="L1119" t="s">
        <v>613</v>
      </c>
      <c r="M1119" t="s">
        <v>232</v>
      </c>
      <c r="N1119" t="s">
        <v>233</v>
      </c>
      <c r="O1119" t="s">
        <v>234</v>
      </c>
      <c r="P1119" t="s">
        <v>235</v>
      </c>
      <c r="Q1119" t="s">
        <v>236</v>
      </c>
      <c r="R1119" t="s">
        <v>162</v>
      </c>
      <c r="S1119" t="s">
        <v>237</v>
      </c>
      <c r="T1119" t="s">
        <v>178</v>
      </c>
      <c r="U1119" t="s">
        <v>28</v>
      </c>
    </row>
    <row r="1120" spans="1:21" x14ac:dyDescent="0.3">
      <c r="A1120">
        <v>10288</v>
      </c>
      <c r="B1120" s="5">
        <v>32</v>
      </c>
      <c r="C1120" s="4">
        <v>183.6</v>
      </c>
      <c r="D1120">
        <v>5</v>
      </c>
      <c r="E1120" s="9">
        <v>5875.2</v>
      </c>
      <c r="F1120" s="1">
        <v>45108</v>
      </c>
      <c r="G1120" s="5">
        <f ca="1">DATEDIF(F1120, TODAY(), "D")</f>
        <v>281</v>
      </c>
      <c r="H1120" t="s">
        <v>19</v>
      </c>
      <c r="I1120" t="s">
        <v>509</v>
      </c>
      <c r="J1120" s="4">
        <v>170</v>
      </c>
      <c r="K1120" s="4">
        <f>Table1[[#This Row],[PRICEEACH]]-Table1[[#This Row],[MSRP]]</f>
        <v>13.599999999999994</v>
      </c>
      <c r="L1120" t="s">
        <v>543</v>
      </c>
      <c r="M1120" t="s">
        <v>381</v>
      </c>
      <c r="N1120" t="s">
        <v>382</v>
      </c>
      <c r="O1120" t="s">
        <v>383</v>
      </c>
      <c r="P1120" t="s">
        <v>173</v>
      </c>
      <c r="Q1120">
        <v>69045</v>
      </c>
      <c r="R1120" t="s">
        <v>173</v>
      </c>
      <c r="S1120" t="s">
        <v>384</v>
      </c>
      <c r="T1120" t="s">
        <v>385</v>
      </c>
      <c r="U1120" t="s">
        <v>42</v>
      </c>
    </row>
    <row r="1121" spans="1:21" x14ac:dyDescent="0.3">
      <c r="A1121">
        <v>10284</v>
      </c>
      <c r="B1121" s="5">
        <v>32</v>
      </c>
      <c r="C1121" s="4">
        <v>64.41</v>
      </c>
      <c r="D1121">
        <v>9</v>
      </c>
      <c r="E1121" s="9">
        <v>2061.12</v>
      </c>
      <c r="F1121" s="1">
        <v>45098</v>
      </c>
      <c r="G1121" s="5">
        <f ca="1">DATEDIF(F1121, TODAY(), "D")</f>
        <v>291</v>
      </c>
      <c r="H1121" t="s">
        <v>19</v>
      </c>
      <c r="I1121" t="s">
        <v>525</v>
      </c>
      <c r="J1121" s="4">
        <v>74</v>
      </c>
      <c r="K1121" s="4">
        <f>Table1[[#This Row],[PRICEEACH]]-Table1[[#This Row],[MSRP]]</f>
        <v>-9.5900000000000034</v>
      </c>
      <c r="L1121" t="s">
        <v>631</v>
      </c>
      <c r="M1121" t="s">
        <v>502</v>
      </c>
      <c r="N1121" t="s">
        <v>503</v>
      </c>
      <c r="O1121" t="s">
        <v>504</v>
      </c>
      <c r="P1121" t="s">
        <v>505</v>
      </c>
      <c r="Q1121" t="s">
        <v>506</v>
      </c>
      <c r="R1121" t="s">
        <v>64</v>
      </c>
      <c r="S1121" t="s">
        <v>507</v>
      </c>
      <c r="T1121" t="s">
        <v>508</v>
      </c>
      <c r="U1121" t="s">
        <v>28</v>
      </c>
    </row>
    <row r="1122" spans="1:21" x14ac:dyDescent="0.3">
      <c r="A1122">
        <v>10279</v>
      </c>
      <c r="B1122" s="5">
        <v>32</v>
      </c>
      <c r="C1122" s="4">
        <v>74.959999999999994</v>
      </c>
      <c r="D1122">
        <v>5</v>
      </c>
      <c r="E1122" s="9">
        <v>2398.7199999999998</v>
      </c>
      <c r="F1122" s="1">
        <v>45086</v>
      </c>
      <c r="G1122" s="5">
        <f ca="1">DATEDIF(F1122, TODAY(), "D")</f>
        <v>303</v>
      </c>
      <c r="H1122" t="s">
        <v>19</v>
      </c>
      <c r="I1122" t="s">
        <v>155</v>
      </c>
      <c r="J1122" s="4">
        <v>73</v>
      </c>
      <c r="K1122" s="4">
        <f>Table1[[#This Row],[PRICEEACH]]-Table1[[#This Row],[MSRP]]</f>
        <v>1.9599999999999937</v>
      </c>
      <c r="L1122" t="s">
        <v>579</v>
      </c>
      <c r="M1122" t="s">
        <v>148</v>
      </c>
      <c r="N1122" t="s">
        <v>149</v>
      </c>
      <c r="O1122" t="s">
        <v>150</v>
      </c>
      <c r="P1122" t="s">
        <v>151</v>
      </c>
      <c r="Q1122">
        <v>28034</v>
      </c>
      <c r="R1122" t="s">
        <v>152</v>
      </c>
      <c r="S1122" t="s">
        <v>153</v>
      </c>
      <c r="T1122" t="s">
        <v>154</v>
      </c>
      <c r="U1122" t="s">
        <v>28</v>
      </c>
    </row>
    <row r="1123" spans="1:21" x14ac:dyDescent="0.3">
      <c r="A1123">
        <v>10275</v>
      </c>
      <c r="B1123" s="5">
        <v>32</v>
      </c>
      <c r="C1123" s="4">
        <v>89.51</v>
      </c>
      <c r="D1123">
        <v>14</v>
      </c>
      <c r="E1123" s="9">
        <v>2864.32</v>
      </c>
      <c r="F1123" s="1">
        <v>45069</v>
      </c>
      <c r="G1123" s="5">
        <f ca="1">DATEDIF(F1123, TODAY(), "D")</f>
        <v>320</v>
      </c>
      <c r="H1123" t="s">
        <v>19</v>
      </c>
      <c r="I1123" t="s">
        <v>525</v>
      </c>
      <c r="J1123" s="4">
        <v>91</v>
      </c>
      <c r="K1123" s="4">
        <f>Table1[[#This Row],[PRICEEACH]]-Table1[[#This Row],[MSRP]]</f>
        <v>-1.4899999999999949</v>
      </c>
      <c r="L1123" t="s">
        <v>621</v>
      </c>
      <c r="M1123" t="s">
        <v>92</v>
      </c>
      <c r="N1123" t="s">
        <v>93</v>
      </c>
      <c r="O1123" t="s">
        <v>94</v>
      </c>
      <c r="P1123" t="s">
        <v>95</v>
      </c>
      <c r="Q1123">
        <v>44000</v>
      </c>
      <c r="R1123" t="s">
        <v>33</v>
      </c>
      <c r="S1123" t="s">
        <v>96</v>
      </c>
      <c r="T1123" t="s">
        <v>97</v>
      </c>
      <c r="U1123" t="s">
        <v>28</v>
      </c>
    </row>
    <row r="1124" spans="1:21" x14ac:dyDescent="0.3">
      <c r="A1124">
        <v>10274</v>
      </c>
      <c r="B1124" s="5">
        <v>32</v>
      </c>
      <c r="C1124" s="4">
        <v>58.6</v>
      </c>
      <c r="D1124">
        <v>4</v>
      </c>
      <c r="E1124" s="9">
        <v>1875.2</v>
      </c>
      <c r="F1124" s="1">
        <v>45067</v>
      </c>
      <c r="G1124" s="5">
        <f ca="1">DATEDIF(F1124, TODAY(), "D")</f>
        <v>322</v>
      </c>
      <c r="H1124" t="s">
        <v>19</v>
      </c>
      <c r="I1124" t="s">
        <v>525</v>
      </c>
      <c r="J1124" s="4">
        <v>49</v>
      </c>
      <c r="K1124" s="4">
        <f>Table1[[#This Row],[PRICEEACH]]-Table1[[#This Row],[MSRP]]</f>
        <v>9.6000000000000014</v>
      </c>
      <c r="L1124" t="s">
        <v>632</v>
      </c>
      <c r="M1124" t="s">
        <v>251</v>
      </c>
      <c r="N1124">
        <v>6175558555</v>
      </c>
      <c r="O1124" t="s">
        <v>252</v>
      </c>
      <c r="P1124" t="s">
        <v>253</v>
      </c>
      <c r="Q1124">
        <v>58339</v>
      </c>
      <c r="R1124" t="s">
        <v>25</v>
      </c>
      <c r="S1124" t="s">
        <v>246</v>
      </c>
      <c r="T1124" t="s">
        <v>254</v>
      </c>
      <c r="U1124" t="s">
        <v>28</v>
      </c>
    </row>
    <row r="1125" spans="1:21" x14ac:dyDescent="0.3">
      <c r="A1125">
        <v>10107</v>
      </c>
      <c r="B1125" s="5">
        <v>32</v>
      </c>
      <c r="C1125" s="4">
        <v>134.44</v>
      </c>
      <c r="D1125">
        <v>2</v>
      </c>
      <c r="E1125" s="9">
        <v>4302.08</v>
      </c>
      <c r="F1125" s="1">
        <v>45065</v>
      </c>
      <c r="G1125" s="5">
        <f ca="1">DATEDIF(F1125, TODAY(), "D")</f>
        <v>324</v>
      </c>
      <c r="H1125" t="s">
        <v>19</v>
      </c>
      <c r="I1125" t="s">
        <v>155</v>
      </c>
      <c r="J1125" s="4">
        <v>147</v>
      </c>
      <c r="K1125" s="4">
        <f>Table1[[#This Row],[PRICEEACH]]-Table1[[#This Row],[MSRP]]</f>
        <v>-12.560000000000002</v>
      </c>
      <c r="L1125" t="s">
        <v>365</v>
      </c>
      <c r="M1125" t="s">
        <v>128</v>
      </c>
      <c r="N1125" t="s">
        <v>129</v>
      </c>
      <c r="O1125" t="s">
        <v>130</v>
      </c>
      <c r="P1125" t="s">
        <v>131</v>
      </c>
      <c r="Q1125">
        <v>2067</v>
      </c>
      <c r="R1125" t="s">
        <v>76</v>
      </c>
      <c r="S1125" t="s">
        <v>132</v>
      </c>
      <c r="T1125" t="s">
        <v>133</v>
      </c>
      <c r="U1125" t="s">
        <v>42</v>
      </c>
    </row>
    <row r="1126" spans="1:21" x14ac:dyDescent="0.3">
      <c r="A1126">
        <v>10270</v>
      </c>
      <c r="B1126" s="5">
        <v>32</v>
      </c>
      <c r="C1126" s="4">
        <v>85.72</v>
      </c>
      <c r="D1126">
        <v>1</v>
      </c>
      <c r="E1126" s="9">
        <v>2743.04</v>
      </c>
      <c r="F1126" s="1">
        <v>45065</v>
      </c>
      <c r="G1126" s="5">
        <f ca="1">DATEDIF(F1126, TODAY(), "D")</f>
        <v>324</v>
      </c>
      <c r="H1126" t="s">
        <v>19</v>
      </c>
      <c r="I1126" t="s">
        <v>465</v>
      </c>
      <c r="J1126" s="4">
        <v>96</v>
      </c>
      <c r="K1126" s="4">
        <f>Table1[[#This Row],[PRICEEACH]]-Table1[[#This Row],[MSRP]]</f>
        <v>-10.280000000000001</v>
      </c>
      <c r="L1126" t="s">
        <v>608</v>
      </c>
      <c r="M1126" t="s">
        <v>128</v>
      </c>
      <c r="N1126" t="s">
        <v>129</v>
      </c>
      <c r="O1126" t="s">
        <v>130</v>
      </c>
      <c r="P1126" t="s">
        <v>131</v>
      </c>
      <c r="Q1126">
        <v>2067</v>
      </c>
      <c r="R1126" t="s">
        <v>76</v>
      </c>
      <c r="S1126" t="s">
        <v>132</v>
      </c>
      <c r="T1126" t="s">
        <v>133</v>
      </c>
      <c r="U1126" t="s">
        <v>28</v>
      </c>
    </row>
    <row r="1127" spans="1:21" x14ac:dyDescent="0.3">
      <c r="A1127">
        <v>10269</v>
      </c>
      <c r="B1127" s="5">
        <v>32</v>
      </c>
      <c r="C1127" s="4">
        <v>63.08</v>
      </c>
      <c r="D1127">
        <v>1</v>
      </c>
      <c r="E1127" s="9">
        <v>2018.56</v>
      </c>
      <c r="F1127" s="1">
        <v>45062</v>
      </c>
      <c r="G1127" s="5">
        <f ca="1">DATEDIF(F1127, TODAY(), "D")</f>
        <v>327</v>
      </c>
      <c r="H1127" t="s">
        <v>19</v>
      </c>
      <c r="I1127" t="s">
        <v>509</v>
      </c>
      <c r="J1127" s="4">
        <v>62</v>
      </c>
      <c r="K1127" s="4">
        <f>Table1[[#This Row],[PRICEEACH]]-Table1[[#This Row],[MSRP]]</f>
        <v>1.0799999999999983</v>
      </c>
      <c r="L1127" t="s">
        <v>556</v>
      </c>
      <c r="M1127" t="s">
        <v>120</v>
      </c>
      <c r="N1127" t="s">
        <v>121</v>
      </c>
      <c r="O1127" t="s">
        <v>122</v>
      </c>
      <c r="P1127" t="s">
        <v>123</v>
      </c>
      <c r="Q1127">
        <v>5020</v>
      </c>
      <c r="R1127" t="s">
        <v>124</v>
      </c>
      <c r="S1127" t="s">
        <v>125</v>
      </c>
      <c r="T1127" t="s">
        <v>126</v>
      </c>
      <c r="U1127" t="s">
        <v>28</v>
      </c>
    </row>
    <row r="1128" spans="1:21" hidden="1" x14ac:dyDescent="0.3">
      <c r="A1128">
        <v>10262</v>
      </c>
      <c r="B1128" s="5">
        <v>32</v>
      </c>
      <c r="C1128" s="4">
        <v>84.3</v>
      </c>
      <c r="D1128">
        <v>15</v>
      </c>
      <c r="E1128" s="9">
        <v>2697.6</v>
      </c>
      <c r="F1128" s="1">
        <v>45040</v>
      </c>
      <c r="G1128" s="5">
        <f ca="1">DATEDIF(F1128, TODAY(), "D")</f>
        <v>349</v>
      </c>
      <c r="H1128" t="s">
        <v>307</v>
      </c>
      <c r="I1128" t="s">
        <v>557</v>
      </c>
      <c r="J1128" s="4">
        <v>86</v>
      </c>
      <c r="K1128" s="4">
        <f>Table1[[#This Row],[PRICEEACH]]-Table1[[#This Row],[MSRP]]</f>
        <v>-1.7000000000000028</v>
      </c>
      <c r="L1128" t="s">
        <v>558</v>
      </c>
      <c r="M1128" t="s">
        <v>148</v>
      </c>
      <c r="N1128" t="s">
        <v>149</v>
      </c>
      <c r="O1128" t="s">
        <v>150</v>
      </c>
      <c r="P1128" t="s">
        <v>151</v>
      </c>
      <c r="Q1128">
        <v>28034</v>
      </c>
      <c r="R1128" t="s">
        <v>152</v>
      </c>
      <c r="S1128" t="s">
        <v>153</v>
      </c>
      <c r="T1128" t="s">
        <v>154</v>
      </c>
      <c r="U1128" t="s">
        <v>28</v>
      </c>
    </row>
    <row r="1129" spans="1:21" x14ac:dyDescent="0.3">
      <c r="A1129">
        <v>10107</v>
      </c>
      <c r="B1129" s="5">
        <v>32</v>
      </c>
      <c r="C1129" s="4">
        <v>240.02</v>
      </c>
      <c r="D1129">
        <v>6</v>
      </c>
      <c r="E1129" s="9">
        <v>7680.64</v>
      </c>
      <c r="F1129" s="1">
        <v>45031</v>
      </c>
      <c r="G1129" s="5">
        <f ca="1">DATEDIF(F1129, TODAY(), "D")</f>
        <v>358</v>
      </c>
      <c r="H1129" t="s">
        <v>19</v>
      </c>
      <c r="I1129" t="s">
        <v>155</v>
      </c>
      <c r="J1129" s="4">
        <v>214</v>
      </c>
      <c r="K1129" s="4">
        <f>Table1[[#This Row],[PRICEEACH]]-Table1[[#This Row],[MSRP]]</f>
        <v>26.02000000000001</v>
      </c>
      <c r="L1129" t="s">
        <v>156</v>
      </c>
      <c r="M1129" t="s">
        <v>217</v>
      </c>
      <c r="N1129" t="s">
        <v>218</v>
      </c>
      <c r="O1129" t="s">
        <v>219</v>
      </c>
      <c r="P1129" t="s">
        <v>220</v>
      </c>
      <c r="Q1129" t="s">
        <v>221</v>
      </c>
      <c r="R1129" t="s">
        <v>222</v>
      </c>
      <c r="S1129" t="s">
        <v>223</v>
      </c>
      <c r="T1129" t="s">
        <v>224</v>
      </c>
      <c r="U1129" t="s">
        <v>127</v>
      </c>
    </row>
    <row r="1130" spans="1:21" x14ac:dyDescent="0.3">
      <c r="A1130">
        <v>10250</v>
      </c>
      <c r="B1130" s="5">
        <v>32</v>
      </c>
      <c r="C1130" s="4">
        <v>87.6</v>
      </c>
      <c r="D1130">
        <v>1</v>
      </c>
      <c r="E1130" s="9">
        <v>2803.2</v>
      </c>
      <c r="F1130" s="1">
        <v>44996</v>
      </c>
      <c r="G1130" s="5">
        <f ca="1">DATEDIF(F1130, TODAY(), "D")</f>
        <v>393</v>
      </c>
      <c r="H1130" t="s">
        <v>19</v>
      </c>
      <c r="I1130" t="s">
        <v>20</v>
      </c>
      <c r="J1130" s="4">
        <v>76</v>
      </c>
      <c r="K1130" s="4">
        <f>Table1[[#This Row],[PRICEEACH]]-Table1[[#This Row],[MSRP]]</f>
        <v>11.599999999999994</v>
      </c>
      <c r="L1130" t="s">
        <v>585</v>
      </c>
      <c r="M1130" t="s">
        <v>360</v>
      </c>
      <c r="N1130">
        <v>4085553659</v>
      </c>
      <c r="O1130" t="s">
        <v>361</v>
      </c>
      <c r="P1130" t="s">
        <v>362</v>
      </c>
      <c r="Q1130">
        <v>94217</v>
      </c>
      <c r="R1130" t="s">
        <v>25</v>
      </c>
      <c r="S1130" t="s">
        <v>81</v>
      </c>
      <c r="T1130" t="s">
        <v>363</v>
      </c>
      <c r="U1130" t="s">
        <v>28</v>
      </c>
    </row>
    <row r="1131" spans="1:21" x14ac:dyDescent="0.3">
      <c r="A1131">
        <v>10249</v>
      </c>
      <c r="B1131" s="5">
        <v>32</v>
      </c>
      <c r="C1131" s="4">
        <v>57.61</v>
      </c>
      <c r="D1131">
        <v>3</v>
      </c>
      <c r="E1131" s="9">
        <v>1843.52</v>
      </c>
      <c r="F1131" s="1">
        <v>44993</v>
      </c>
      <c r="G1131" s="5">
        <f ca="1">DATEDIF(F1131, TODAY(), "D")</f>
        <v>396</v>
      </c>
      <c r="H1131" t="s">
        <v>19</v>
      </c>
      <c r="I1131" t="s">
        <v>525</v>
      </c>
      <c r="J1131" s="4">
        <v>49</v>
      </c>
      <c r="K1131" s="4">
        <f>Table1[[#This Row],[PRICEEACH]]-Table1[[#This Row],[MSRP]]</f>
        <v>8.61</v>
      </c>
      <c r="L1131" t="s">
        <v>632</v>
      </c>
      <c r="M1131" t="s">
        <v>209</v>
      </c>
      <c r="N1131">
        <v>6175555555</v>
      </c>
      <c r="O1131" t="s">
        <v>210</v>
      </c>
      <c r="P1131" t="s">
        <v>100</v>
      </c>
      <c r="Q1131">
        <v>51247</v>
      </c>
      <c r="R1131" t="s">
        <v>25</v>
      </c>
      <c r="S1131" t="s">
        <v>211</v>
      </c>
      <c r="T1131" t="s">
        <v>119</v>
      </c>
      <c r="U1131" t="s">
        <v>28</v>
      </c>
    </row>
    <row r="1132" spans="1:21" hidden="1" x14ac:dyDescent="0.3">
      <c r="A1132">
        <v>10248</v>
      </c>
      <c r="B1132" s="5">
        <v>32</v>
      </c>
      <c r="C1132" s="4">
        <v>118.83</v>
      </c>
      <c r="D1132">
        <v>12</v>
      </c>
      <c r="E1132" s="9">
        <v>3802.56</v>
      </c>
      <c r="F1132" s="1">
        <v>44992</v>
      </c>
      <c r="G1132" s="5">
        <f ca="1">DATEDIF(F1132, TODAY(), "D")</f>
        <v>397</v>
      </c>
      <c r="H1132" t="s">
        <v>307</v>
      </c>
      <c r="I1132" t="s">
        <v>509</v>
      </c>
      <c r="J1132" s="4">
        <v>136</v>
      </c>
      <c r="K1132" s="4">
        <f>Table1[[#This Row],[PRICEEACH]]-Table1[[#This Row],[MSRP]]</f>
        <v>-17.170000000000002</v>
      </c>
      <c r="L1132" t="s">
        <v>562</v>
      </c>
      <c r="M1132" t="s">
        <v>22</v>
      </c>
      <c r="N1132">
        <v>2125557818</v>
      </c>
      <c r="O1132" t="s">
        <v>23</v>
      </c>
      <c r="P1132" t="s">
        <v>24</v>
      </c>
      <c r="Q1132">
        <v>10022</v>
      </c>
      <c r="R1132" t="s">
        <v>25</v>
      </c>
      <c r="S1132" t="s">
        <v>26</v>
      </c>
      <c r="T1132" t="s">
        <v>27</v>
      </c>
      <c r="U1132" t="s">
        <v>42</v>
      </c>
    </row>
    <row r="1133" spans="1:21" hidden="1" x14ac:dyDescent="0.3">
      <c r="A1133">
        <v>10248</v>
      </c>
      <c r="B1133" s="5">
        <v>32</v>
      </c>
      <c r="C1133" s="4">
        <v>75.89</v>
      </c>
      <c r="D1133">
        <v>4</v>
      </c>
      <c r="E1133" s="9">
        <v>2428.48</v>
      </c>
      <c r="F1133" s="1">
        <v>44992</v>
      </c>
      <c r="G1133" s="5">
        <f ca="1">DATEDIF(F1133, TODAY(), "D")</f>
        <v>397</v>
      </c>
      <c r="H1133" t="s">
        <v>307</v>
      </c>
      <c r="I1133" t="s">
        <v>557</v>
      </c>
      <c r="J1133" s="4">
        <v>72</v>
      </c>
      <c r="K1133" s="4">
        <f>Table1[[#This Row],[PRICEEACH]]-Table1[[#This Row],[MSRP]]</f>
        <v>3.8900000000000006</v>
      </c>
      <c r="L1133" t="s">
        <v>625</v>
      </c>
      <c r="M1133" t="s">
        <v>22</v>
      </c>
      <c r="N1133">
        <v>2125557818</v>
      </c>
      <c r="O1133" t="s">
        <v>23</v>
      </c>
      <c r="P1133" t="s">
        <v>24</v>
      </c>
      <c r="Q1133">
        <v>10022</v>
      </c>
      <c r="R1133" t="s">
        <v>25</v>
      </c>
      <c r="S1133" t="s">
        <v>26</v>
      </c>
      <c r="T1133" t="s">
        <v>27</v>
      </c>
      <c r="U1133" t="s">
        <v>28</v>
      </c>
    </row>
    <row r="1134" spans="1:21" x14ac:dyDescent="0.3">
      <c r="A1134">
        <v>10107</v>
      </c>
      <c r="B1134" s="5">
        <v>32</v>
      </c>
      <c r="C1134" s="4">
        <v>131.04</v>
      </c>
      <c r="D1134">
        <v>6</v>
      </c>
      <c r="E1134" s="9">
        <v>4193.28</v>
      </c>
      <c r="F1134" s="1">
        <v>44962</v>
      </c>
      <c r="G1134" s="5">
        <f ca="1">DATEDIF(F1134, TODAY(), "D")</f>
        <v>427</v>
      </c>
      <c r="H1134" t="s">
        <v>19</v>
      </c>
      <c r="I1134" t="s">
        <v>20</v>
      </c>
      <c r="J1134" s="4">
        <v>150</v>
      </c>
      <c r="K1134" s="4">
        <f>Table1[[#This Row],[PRICEEACH]]-Table1[[#This Row],[MSRP]]</f>
        <v>-18.960000000000008</v>
      </c>
      <c r="L1134" t="s">
        <v>467</v>
      </c>
      <c r="M1134" t="s">
        <v>79</v>
      </c>
      <c r="N1134">
        <v>2125551500</v>
      </c>
      <c r="O1134" t="s">
        <v>80</v>
      </c>
      <c r="P1134" t="s">
        <v>24</v>
      </c>
      <c r="Q1134">
        <v>10022</v>
      </c>
      <c r="R1134" t="s">
        <v>25</v>
      </c>
      <c r="S1134" t="s">
        <v>81</v>
      </c>
      <c r="T1134" t="s">
        <v>82</v>
      </c>
      <c r="U1134" t="s">
        <v>42</v>
      </c>
    </row>
    <row r="1135" spans="1:21" x14ac:dyDescent="0.3">
      <c r="A1135">
        <v>10235</v>
      </c>
      <c r="B1135" s="5">
        <v>32</v>
      </c>
      <c r="C1135" s="4">
        <v>92</v>
      </c>
      <c r="D1135">
        <v>9</v>
      </c>
      <c r="E1135" s="9">
        <v>2944</v>
      </c>
      <c r="F1135" s="1">
        <v>44959</v>
      </c>
      <c r="G1135" s="5">
        <f ca="1">DATEDIF(F1135, TODAY(), "D")</f>
        <v>430</v>
      </c>
      <c r="H1135" t="s">
        <v>19</v>
      </c>
      <c r="I1135" t="s">
        <v>525</v>
      </c>
      <c r="J1135" s="4">
        <v>80</v>
      </c>
      <c r="K1135" s="4">
        <f>Table1[[#This Row],[PRICEEACH]]-Table1[[#This Row],[MSRP]]</f>
        <v>12</v>
      </c>
      <c r="L1135" t="s">
        <v>628</v>
      </c>
      <c r="M1135" t="s">
        <v>337</v>
      </c>
      <c r="N1135" t="s">
        <v>338</v>
      </c>
      <c r="O1135" t="s">
        <v>339</v>
      </c>
      <c r="P1135" t="s">
        <v>340</v>
      </c>
      <c r="Q1135" t="s">
        <v>341</v>
      </c>
      <c r="R1135" t="s">
        <v>201</v>
      </c>
      <c r="S1135" t="s">
        <v>342</v>
      </c>
      <c r="T1135" t="s">
        <v>146</v>
      </c>
      <c r="U1135" t="s">
        <v>28</v>
      </c>
    </row>
    <row r="1136" spans="1:21" x14ac:dyDescent="0.3">
      <c r="A1136">
        <v>10107</v>
      </c>
      <c r="B1136" s="5">
        <v>32</v>
      </c>
      <c r="C1136" s="4">
        <v>105</v>
      </c>
      <c r="D1136">
        <v>1</v>
      </c>
      <c r="E1136" s="9">
        <v>3360</v>
      </c>
      <c r="F1136" s="1">
        <v>44936</v>
      </c>
      <c r="G1136" s="5">
        <f ca="1">DATEDIF(F1136, TODAY(), "D")</f>
        <v>453</v>
      </c>
      <c r="H1136" t="s">
        <v>19</v>
      </c>
      <c r="I1136" t="s">
        <v>465</v>
      </c>
      <c r="J1136" s="4">
        <v>116</v>
      </c>
      <c r="K1136" s="4">
        <f>Table1[[#This Row],[PRICEEACH]]-Table1[[#This Row],[MSRP]]</f>
        <v>-11</v>
      </c>
      <c r="L1136" t="s">
        <v>497</v>
      </c>
      <c r="M1136" t="s">
        <v>209</v>
      </c>
      <c r="N1136">
        <v>6175555555</v>
      </c>
      <c r="O1136" t="s">
        <v>210</v>
      </c>
      <c r="P1136" t="s">
        <v>100</v>
      </c>
      <c r="Q1136">
        <v>51247</v>
      </c>
      <c r="R1136" t="s">
        <v>25</v>
      </c>
      <c r="S1136" t="s">
        <v>211</v>
      </c>
      <c r="T1136" t="s">
        <v>119</v>
      </c>
      <c r="U1136" t="s">
        <v>42</v>
      </c>
    </row>
    <row r="1137" spans="1:21" x14ac:dyDescent="0.3">
      <c r="A1137">
        <v>10225</v>
      </c>
      <c r="B1137" s="5">
        <v>32</v>
      </c>
      <c r="C1137" s="4">
        <v>141.54</v>
      </c>
      <c r="D1137">
        <v>1</v>
      </c>
      <c r="E1137" s="9">
        <v>4529.28</v>
      </c>
      <c r="F1137" s="1">
        <v>44917</v>
      </c>
      <c r="G1137" s="5">
        <f ca="1">DATEDIF(F1137, TODAY(), "D")</f>
        <v>472</v>
      </c>
      <c r="H1137" t="s">
        <v>19</v>
      </c>
      <c r="I1137" t="s">
        <v>155</v>
      </c>
      <c r="J1137" s="4">
        <v>141</v>
      </c>
      <c r="K1137" s="4">
        <f>Table1[[#This Row],[PRICEEACH]]-Table1[[#This Row],[MSRP]]</f>
        <v>0.53999999999999204</v>
      </c>
      <c r="L1137" t="s">
        <v>498</v>
      </c>
      <c r="M1137" t="s">
        <v>408</v>
      </c>
      <c r="N1137" t="s">
        <v>409</v>
      </c>
      <c r="O1137" t="s">
        <v>410</v>
      </c>
      <c r="P1137" t="s">
        <v>411</v>
      </c>
      <c r="Q1137">
        <v>1203</v>
      </c>
      <c r="R1137" t="s">
        <v>412</v>
      </c>
      <c r="S1137" t="s">
        <v>413</v>
      </c>
      <c r="T1137" t="s">
        <v>82</v>
      </c>
      <c r="U1137" t="s">
        <v>42</v>
      </c>
    </row>
    <row r="1138" spans="1:21" x14ac:dyDescent="0.3">
      <c r="A1138">
        <v>10223</v>
      </c>
      <c r="B1138" s="5">
        <v>32</v>
      </c>
      <c r="C1138" s="4">
        <v>91.29</v>
      </c>
      <c r="D1138">
        <v>2</v>
      </c>
      <c r="E1138" s="9">
        <v>2921.28</v>
      </c>
      <c r="F1138" s="1">
        <v>44915</v>
      </c>
      <c r="G1138" s="5">
        <f ca="1">DATEDIF(F1138, TODAY(), "D")</f>
        <v>474</v>
      </c>
      <c r="H1138" t="s">
        <v>19</v>
      </c>
      <c r="I1138" t="s">
        <v>20</v>
      </c>
      <c r="J1138" s="4">
        <v>112</v>
      </c>
      <c r="K1138" s="4">
        <f>Table1[[#This Row],[PRICEEACH]]-Table1[[#This Row],[MSRP]]</f>
        <v>-20.709999999999994</v>
      </c>
      <c r="L1138" t="s">
        <v>581</v>
      </c>
      <c r="M1138" t="s">
        <v>72</v>
      </c>
      <c r="N1138" t="s">
        <v>73</v>
      </c>
      <c r="O1138" t="s">
        <v>74</v>
      </c>
      <c r="P1138" t="s">
        <v>75</v>
      </c>
      <c r="Q1138">
        <v>3004</v>
      </c>
      <c r="R1138" t="s">
        <v>76</v>
      </c>
      <c r="S1138" t="s">
        <v>77</v>
      </c>
      <c r="T1138" t="s">
        <v>78</v>
      </c>
      <c r="U1138" t="s">
        <v>28</v>
      </c>
    </row>
    <row r="1139" spans="1:21" x14ac:dyDescent="0.3">
      <c r="A1139">
        <v>10222</v>
      </c>
      <c r="B1139" s="5">
        <v>32</v>
      </c>
      <c r="C1139" s="4">
        <v>81.53</v>
      </c>
      <c r="D1139">
        <v>5</v>
      </c>
      <c r="E1139" s="9">
        <v>2608.96</v>
      </c>
      <c r="F1139" s="1">
        <v>44914</v>
      </c>
      <c r="G1139" s="5">
        <f ca="1">DATEDIF(F1139, TODAY(), "D")</f>
        <v>475</v>
      </c>
      <c r="H1139" t="s">
        <v>19</v>
      </c>
      <c r="I1139" t="s">
        <v>525</v>
      </c>
      <c r="J1139" s="4">
        <v>68</v>
      </c>
      <c r="K1139" s="4">
        <f>Table1[[#This Row],[PRICEEACH]]-Table1[[#This Row],[MSRP]]</f>
        <v>13.530000000000001</v>
      </c>
      <c r="L1139" t="s">
        <v>592</v>
      </c>
      <c r="M1139" t="s">
        <v>326</v>
      </c>
      <c r="N1139">
        <v>7605558146</v>
      </c>
      <c r="O1139" t="s">
        <v>327</v>
      </c>
      <c r="P1139" t="s">
        <v>328</v>
      </c>
      <c r="Q1139">
        <v>91217</v>
      </c>
      <c r="R1139" t="s">
        <v>25</v>
      </c>
      <c r="S1139" t="s">
        <v>207</v>
      </c>
      <c r="T1139" t="s">
        <v>247</v>
      </c>
      <c r="U1139" t="s">
        <v>28</v>
      </c>
    </row>
    <row r="1140" spans="1:21" x14ac:dyDescent="0.3">
      <c r="A1140">
        <v>10107</v>
      </c>
      <c r="B1140" s="5">
        <v>32</v>
      </c>
      <c r="C1140" s="4">
        <v>224.42</v>
      </c>
      <c r="D1140">
        <v>2</v>
      </c>
      <c r="E1140" s="9">
        <v>7181.44</v>
      </c>
      <c r="F1140" s="1">
        <v>44907</v>
      </c>
      <c r="G1140" s="5">
        <f ca="1">DATEDIF(F1140, TODAY(), "D")</f>
        <v>482</v>
      </c>
      <c r="H1140" t="s">
        <v>19</v>
      </c>
      <c r="I1140" t="s">
        <v>155</v>
      </c>
      <c r="J1140" s="4">
        <v>207</v>
      </c>
      <c r="K1140" s="4">
        <f>Table1[[#This Row],[PRICEEACH]]-Table1[[#This Row],[MSRP]]</f>
        <v>17.419999999999987</v>
      </c>
      <c r="L1140" t="s">
        <v>436</v>
      </c>
      <c r="M1140" t="s">
        <v>440</v>
      </c>
      <c r="N1140" t="s">
        <v>441</v>
      </c>
      <c r="O1140" t="s">
        <v>442</v>
      </c>
      <c r="P1140" t="s">
        <v>443</v>
      </c>
      <c r="Q1140">
        <v>2</v>
      </c>
      <c r="R1140" t="s">
        <v>444</v>
      </c>
      <c r="S1140" t="s">
        <v>445</v>
      </c>
      <c r="T1140" t="s">
        <v>446</v>
      </c>
      <c r="U1140" t="s">
        <v>127</v>
      </c>
    </row>
    <row r="1141" spans="1:21" x14ac:dyDescent="0.3">
      <c r="A1141">
        <v>10205</v>
      </c>
      <c r="B1141" s="5">
        <v>32</v>
      </c>
      <c r="C1141" s="4">
        <v>37.17</v>
      </c>
      <c r="D1141">
        <v>5</v>
      </c>
      <c r="E1141" s="9">
        <v>1189.44</v>
      </c>
      <c r="F1141" s="1">
        <v>44837</v>
      </c>
      <c r="G1141" s="5">
        <f ca="1">DATEDIF(F1141, TODAY(), "D")</f>
        <v>552</v>
      </c>
      <c r="H1141" t="s">
        <v>19</v>
      </c>
      <c r="I1141" t="s">
        <v>509</v>
      </c>
      <c r="J1141" s="4">
        <v>33</v>
      </c>
      <c r="K1141" s="4">
        <f>Table1[[#This Row],[PRICEEACH]]-Table1[[#This Row],[MSRP]]</f>
        <v>4.1700000000000017</v>
      </c>
      <c r="L1141" t="s">
        <v>584</v>
      </c>
      <c r="M1141" t="s">
        <v>148</v>
      </c>
      <c r="N1141" t="s">
        <v>149</v>
      </c>
      <c r="O1141" t="s">
        <v>150</v>
      </c>
      <c r="P1141" t="s">
        <v>151</v>
      </c>
      <c r="Q1141">
        <v>28034</v>
      </c>
      <c r="R1141" t="s">
        <v>152</v>
      </c>
      <c r="S1141" t="s">
        <v>153</v>
      </c>
      <c r="T1141" t="s">
        <v>154</v>
      </c>
      <c r="U1141" t="s">
        <v>28</v>
      </c>
    </row>
    <row r="1142" spans="1:21" x14ac:dyDescent="0.3">
      <c r="A1142">
        <v>10203</v>
      </c>
      <c r="B1142" s="5">
        <v>32</v>
      </c>
      <c r="C1142" s="4">
        <v>160.22</v>
      </c>
      <c r="D1142">
        <v>10</v>
      </c>
      <c r="E1142" s="9">
        <v>5127.04</v>
      </c>
      <c r="F1142" s="1">
        <v>44836</v>
      </c>
      <c r="G1142" s="5">
        <f ca="1">DATEDIF(F1142, TODAY(), "D")</f>
        <v>553</v>
      </c>
      <c r="H1142" t="s">
        <v>19</v>
      </c>
      <c r="I1142" t="s">
        <v>155</v>
      </c>
      <c r="J1142" s="4">
        <v>146</v>
      </c>
      <c r="K1142" s="4">
        <f>Table1[[#This Row],[PRICEEACH]]-Table1[[#This Row],[MSRP]]</f>
        <v>14.219999999999999</v>
      </c>
      <c r="L1142" t="s">
        <v>568</v>
      </c>
      <c r="M1142" t="s">
        <v>148</v>
      </c>
      <c r="N1142" t="s">
        <v>149</v>
      </c>
      <c r="O1142" t="s">
        <v>150</v>
      </c>
      <c r="P1142" t="s">
        <v>151</v>
      </c>
      <c r="Q1142">
        <v>28034</v>
      </c>
      <c r="R1142" t="s">
        <v>152</v>
      </c>
      <c r="S1142" t="s">
        <v>153</v>
      </c>
      <c r="T1142" t="s">
        <v>154</v>
      </c>
      <c r="U1142" t="s">
        <v>42</v>
      </c>
    </row>
    <row r="1143" spans="1:21" x14ac:dyDescent="0.3">
      <c r="A1143">
        <v>10194</v>
      </c>
      <c r="B1143" s="5">
        <v>32</v>
      </c>
      <c r="C1143" s="4">
        <v>133.19</v>
      </c>
      <c r="D1143">
        <v>5</v>
      </c>
      <c r="E1143" s="9">
        <v>4262.08</v>
      </c>
      <c r="F1143" s="1">
        <v>44829</v>
      </c>
      <c r="G1143" s="5">
        <f ca="1">DATEDIF(F1143, TODAY(), "D")</f>
        <v>560</v>
      </c>
      <c r="H1143" t="s">
        <v>19</v>
      </c>
      <c r="I1143" t="s">
        <v>465</v>
      </c>
      <c r="J1143" s="4">
        <v>121</v>
      </c>
      <c r="K1143" s="4">
        <f>Table1[[#This Row],[PRICEEACH]]-Table1[[#This Row],[MSRP]]</f>
        <v>12.189999999999998</v>
      </c>
      <c r="L1143" t="s">
        <v>575</v>
      </c>
      <c r="M1143" t="s">
        <v>190</v>
      </c>
      <c r="N1143" t="s">
        <v>191</v>
      </c>
      <c r="O1143" t="s">
        <v>192</v>
      </c>
      <c r="P1143" t="s">
        <v>193</v>
      </c>
      <c r="Q1143">
        <v>69004</v>
      </c>
      <c r="R1143" t="s">
        <v>33</v>
      </c>
      <c r="S1143" t="s">
        <v>194</v>
      </c>
      <c r="T1143" t="s">
        <v>195</v>
      </c>
      <c r="U1143" t="s">
        <v>42</v>
      </c>
    </row>
    <row r="1144" spans="1:21" x14ac:dyDescent="0.3">
      <c r="A1144">
        <v>10195</v>
      </c>
      <c r="B1144" s="5">
        <v>32</v>
      </c>
      <c r="C1144" s="4">
        <v>28.29</v>
      </c>
      <c r="D1144">
        <v>7</v>
      </c>
      <c r="E1144" s="9">
        <v>905.28</v>
      </c>
      <c r="F1144" s="1">
        <v>44829</v>
      </c>
      <c r="G1144" s="5">
        <f ca="1">DATEDIF(F1144, TODAY(), "D")</f>
        <v>560</v>
      </c>
      <c r="H1144" t="s">
        <v>19</v>
      </c>
      <c r="I1144" t="s">
        <v>155</v>
      </c>
      <c r="J1144" s="4">
        <v>35</v>
      </c>
      <c r="K1144" s="4">
        <f>Table1[[#This Row],[PRICEEACH]]-Table1[[#This Row],[MSRP]]</f>
        <v>-6.7100000000000009</v>
      </c>
      <c r="L1144" t="s">
        <v>591</v>
      </c>
      <c r="M1144" t="s">
        <v>285</v>
      </c>
      <c r="N1144">
        <v>9145554562</v>
      </c>
      <c r="O1144" t="s">
        <v>286</v>
      </c>
      <c r="P1144" t="s">
        <v>287</v>
      </c>
      <c r="Q1144">
        <v>24067</v>
      </c>
      <c r="R1144" t="s">
        <v>25</v>
      </c>
      <c r="S1144" t="s">
        <v>81</v>
      </c>
      <c r="T1144" t="s">
        <v>208</v>
      </c>
      <c r="U1144" t="s">
        <v>28</v>
      </c>
    </row>
    <row r="1145" spans="1:21" x14ac:dyDescent="0.3">
      <c r="A1145">
        <v>10195</v>
      </c>
      <c r="B1145" s="5">
        <v>32</v>
      </c>
      <c r="C1145" s="4">
        <v>43.29</v>
      </c>
      <c r="D1145">
        <v>8</v>
      </c>
      <c r="E1145" s="9">
        <v>1385.28</v>
      </c>
      <c r="F1145" s="1">
        <v>44829</v>
      </c>
      <c r="G1145" s="5">
        <f ca="1">DATEDIF(F1145, TODAY(), "D")</f>
        <v>560</v>
      </c>
      <c r="H1145" t="s">
        <v>19</v>
      </c>
      <c r="I1145" t="s">
        <v>465</v>
      </c>
      <c r="J1145" s="4">
        <v>54</v>
      </c>
      <c r="K1145" s="4">
        <f>Table1[[#This Row],[PRICEEACH]]-Table1[[#This Row],[MSRP]]</f>
        <v>-10.71</v>
      </c>
      <c r="L1145" t="s">
        <v>611</v>
      </c>
      <c r="M1145" t="s">
        <v>285</v>
      </c>
      <c r="N1145">
        <v>9145554562</v>
      </c>
      <c r="O1145" t="s">
        <v>286</v>
      </c>
      <c r="P1145" t="s">
        <v>287</v>
      </c>
      <c r="Q1145">
        <v>24067</v>
      </c>
      <c r="R1145" t="s">
        <v>25</v>
      </c>
      <c r="S1145" t="s">
        <v>81</v>
      </c>
      <c r="T1145" t="s">
        <v>208</v>
      </c>
      <c r="U1145" t="s">
        <v>28</v>
      </c>
    </row>
    <row r="1146" spans="1:21" x14ac:dyDescent="0.3">
      <c r="A1146">
        <v>10193</v>
      </c>
      <c r="B1146" s="5">
        <v>32</v>
      </c>
      <c r="C1146" s="4">
        <v>79.37</v>
      </c>
      <c r="D1146">
        <v>5</v>
      </c>
      <c r="E1146" s="9">
        <v>2539.84</v>
      </c>
      <c r="F1146" s="1">
        <v>44825</v>
      </c>
      <c r="G1146" s="5">
        <f ca="1">DATEDIF(F1146, TODAY(), "D")</f>
        <v>564</v>
      </c>
      <c r="H1146" t="s">
        <v>19</v>
      </c>
      <c r="I1146" t="s">
        <v>509</v>
      </c>
      <c r="J1146" s="4">
        <v>99</v>
      </c>
      <c r="K1146" s="4">
        <f>Table1[[#This Row],[PRICEEACH]]-Table1[[#This Row],[MSRP]]</f>
        <v>-19.629999999999995</v>
      </c>
      <c r="L1146" t="s">
        <v>567</v>
      </c>
      <c r="M1146" t="s">
        <v>517</v>
      </c>
      <c r="N1146" t="s">
        <v>518</v>
      </c>
      <c r="O1146" t="s">
        <v>519</v>
      </c>
      <c r="P1146" t="s">
        <v>520</v>
      </c>
      <c r="Q1146">
        <v>3150</v>
      </c>
      <c r="R1146" t="s">
        <v>76</v>
      </c>
      <c r="S1146" t="s">
        <v>521</v>
      </c>
      <c r="T1146" t="s">
        <v>522</v>
      </c>
      <c r="U1146" t="s">
        <v>28</v>
      </c>
    </row>
    <row r="1147" spans="1:21" x14ac:dyDescent="0.3">
      <c r="A1147">
        <v>10191</v>
      </c>
      <c r="B1147" s="5">
        <v>32</v>
      </c>
      <c r="C1147" s="4">
        <v>132.43</v>
      </c>
      <c r="D1147">
        <v>8</v>
      </c>
      <c r="E1147" s="9">
        <v>4237.76</v>
      </c>
      <c r="F1147" s="1">
        <v>44824</v>
      </c>
      <c r="G1147" s="5">
        <f ca="1">DATEDIF(F1147, TODAY(), "D")</f>
        <v>565</v>
      </c>
      <c r="H1147" t="s">
        <v>19</v>
      </c>
      <c r="I1147" t="s">
        <v>155</v>
      </c>
      <c r="J1147" s="4">
        <v>148</v>
      </c>
      <c r="K1147" s="4">
        <f>Table1[[#This Row],[PRICEEACH]]-Table1[[#This Row],[MSRP]]</f>
        <v>-15.569999999999993</v>
      </c>
      <c r="L1147" t="s">
        <v>577</v>
      </c>
      <c r="M1147" t="s">
        <v>401</v>
      </c>
      <c r="N1147" t="s">
        <v>402</v>
      </c>
      <c r="O1147" t="s">
        <v>403</v>
      </c>
      <c r="P1147" t="s">
        <v>404</v>
      </c>
      <c r="Q1147">
        <v>50739</v>
      </c>
      <c r="R1147" t="s">
        <v>405</v>
      </c>
      <c r="S1147" t="s">
        <v>406</v>
      </c>
      <c r="T1147" t="s">
        <v>407</v>
      </c>
      <c r="U1147" t="s">
        <v>42</v>
      </c>
    </row>
    <row r="1148" spans="1:21" x14ac:dyDescent="0.3">
      <c r="A1148">
        <v>10192</v>
      </c>
      <c r="B1148" s="5">
        <v>32</v>
      </c>
      <c r="C1148" s="4">
        <v>72.77</v>
      </c>
      <c r="D1148">
        <v>3</v>
      </c>
      <c r="E1148" s="9">
        <v>2328.64</v>
      </c>
      <c r="F1148" s="1">
        <v>44824</v>
      </c>
      <c r="G1148" s="5">
        <f ca="1">DATEDIF(F1148, TODAY(), "D")</f>
        <v>565</v>
      </c>
      <c r="H1148" t="s">
        <v>19</v>
      </c>
      <c r="I1148" t="s">
        <v>155</v>
      </c>
      <c r="J1148" s="4">
        <v>85</v>
      </c>
      <c r="K1148" s="4">
        <f>Table1[[#This Row],[PRICEEACH]]-Table1[[#This Row],[MSRP]]</f>
        <v>-12.230000000000004</v>
      </c>
      <c r="L1148" t="s">
        <v>596</v>
      </c>
      <c r="M1148" t="s">
        <v>248</v>
      </c>
      <c r="N1148">
        <v>6035558647</v>
      </c>
      <c r="O1148" t="s">
        <v>249</v>
      </c>
      <c r="P1148" t="s">
        <v>250</v>
      </c>
      <c r="Q1148">
        <v>62005</v>
      </c>
      <c r="R1148" t="s">
        <v>25</v>
      </c>
      <c r="S1148" t="s">
        <v>46</v>
      </c>
      <c r="T1148" t="s">
        <v>247</v>
      </c>
      <c r="U1148" t="s">
        <v>28</v>
      </c>
    </row>
    <row r="1149" spans="1:21" x14ac:dyDescent="0.3">
      <c r="A1149">
        <v>10188</v>
      </c>
      <c r="B1149" s="5">
        <v>32</v>
      </c>
      <c r="C1149" s="4">
        <v>65.42</v>
      </c>
      <c r="D1149">
        <v>5</v>
      </c>
      <c r="E1149" s="9">
        <v>2093.44</v>
      </c>
      <c r="F1149" s="1">
        <v>44822</v>
      </c>
      <c r="G1149" s="5">
        <f ca="1">DATEDIF(F1149, TODAY(), "D")</f>
        <v>567</v>
      </c>
      <c r="H1149" t="s">
        <v>19</v>
      </c>
      <c r="I1149" t="s">
        <v>20</v>
      </c>
      <c r="J1149" s="4">
        <v>60</v>
      </c>
      <c r="K1149" s="4">
        <f>Table1[[#This Row],[PRICEEACH]]-Table1[[#This Row],[MSRP]]</f>
        <v>5.4200000000000017</v>
      </c>
      <c r="L1149" t="s">
        <v>552</v>
      </c>
      <c r="M1149" t="s">
        <v>59</v>
      </c>
      <c r="N1149" t="s">
        <v>60</v>
      </c>
      <c r="O1149" t="s">
        <v>61</v>
      </c>
      <c r="P1149" t="s">
        <v>62</v>
      </c>
      <c r="Q1149" t="s">
        <v>63</v>
      </c>
      <c r="R1149" t="s">
        <v>64</v>
      </c>
      <c r="S1149" t="s">
        <v>65</v>
      </c>
      <c r="T1149" t="s">
        <v>66</v>
      </c>
      <c r="U1149" t="s">
        <v>28</v>
      </c>
    </row>
    <row r="1150" spans="1:21" x14ac:dyDescent="0.3">
      <c r="A1150">
        <v>10186</v>
      </c>
      <c r="B1150" s="5">
        <v>32</v>
      </c>
      <c r="C1150" s="4">
        <v>187.65</v>
      </c>
      <c r="D1150">
        <v>1</v>
      </c>
      <c r="E1150" s="9">
        <v>6004.8</v>
      </c>
      <c r="F1150" s="1">
        <v>44818</v>
      </c>
      <c r="G1150" s="5">
        <f ca="1">DATEDIF(F1150, TODAY(), "D")</f>
        <v>571</v>
      </c>
      <c r="H1150" t="s">
        <v>19</v>
      </c>
      <c r="I1150" t="s">
        <v>525</v>
      </c>
      <c r="J1150" s="4">
        <v>157</v>
      </c>
      <c r="K1150" s="4">
        <f>Table1[[#This Row],[PRICEEACH]]-Table1[[#This Row],[MSRP]]</f>
        <v>30.650000000000006</v>
      </c>
      <c r="L1150" t="s">
        <v>526</v>
      </c>
      <c r="M1150" t="s">
        <v>314</v>
      </c>
      <c r="N1150" t="s">
        <v>315</v>
      </c>
      <c r="O1150" t="s">
        <v>316</v>
      </c>
      <c r="P1150" t="s">
        <v>300</v>
      </c>
      <c r="Q1150" t="s">
        <v>317</v>
      </c>
      <c r="R1150" t="s">
        <v>144</v>
      </c>
      <c r="S1150" t="s">
        <v>318</v>
      </c>
      <c r="T1150" t="s">
        <v>319</v>
      </c>
      <c r="U1150" t="s">
        <v>42</v>
      </c>
    </row>
    <row r="1151" spans="1:21" x14ac:dyDescent="0.3">
      <c r="A1151">
        <v>10186</v>
      </c>
      <c r="B1151" s="5">
        <v>32</v>
      </c>
      <c r="C1151" s="4">
        <v>89.46</v>
      </c>
      <c r="D1151">
        <v>7</v>
      </c>
      <c r="E1151" s="9">
        <v>2862.72</v>
      </c>
      <c r="F1151" s="1">
        <v>44818</v>
      </c>
      <c r="G1151" s="5">
        <f ca="1">DATEDIF(F1151, TODAY(), "D")</f>
        <v>571</v>
      </c>
      <c r="H1151" t="s">
        <v>19</v>
      </c>
      <c r="I1151" t="s">
        <v>557</v>
      </c>
      <c r="J1151" s="4">
        <v>86</v>
      </c>
      <c r="K1151" s="4">
        <f>Table1[[#This Row],[PRICEEACH]]-Table1[[#This Row],[MSRP]]</f>
        <v>3.4599999999999937</v>
      </c>
      <c r="L1151" t="s">
        <v>558</v>
      </c>
      <c r="M1151" t="s">
        <v>314</v>
      </c>
      <c r="N1151" t="s">
        <v>315</v>
      </c>
      <c r="O1151" t="s">
        <v>316</v>
      </c>
      <c r="P1151" t="s">
        <v>300</v>
      </c>
      <c r="Q1151" t="s">
        <v>317</v>
      </c>
      <c r="R1151" t="s">
        <v>144</v>
      </c>
      <c r="S1151" t="s">
        <v>318</v>
      </c>
      <c r="T1151" t="s">
        <v>319</v>
      </c>
      <c r="U1151" t="s">
        <v>28</v>
      </c>
    </row>
    <row r="1152" spans="1:21" x14ac:dyDescent="0.3">
      <c r="A1152">
        <v>10182</v>
      </c>
      <c r="B1152" s="5">
        <v>32</v>
      </c>
      <c r="C1152" s="4">
        <v>54.45</v>
      </c>
      <c r="D1152">
        <v>2</v>
      </c>
      <c r="E1152" s="9">
        <v>1742.4</v>
      </c>
      <c r="F1152" s="1">
        <v>44816</v>
      </c>
      <c r="G1152" s="5">
        <f ca="1">DATEDIF(F1152, TODAY(), "D")</f>
        <v>573</v>
      </c>
      <c r="H1152" t="s">
        <v>19</v>
      </c>
      <c r="I1152" t="s">
        <v>509</v>
      </c>
      <c r="J1152" s="4">
        <v>53</v>
      </c>
      <c r="K1152" s="4">
        <f>Table1[[#This Row],[PRICEEACH]]-Table1[[#This Row],[MSRP]]</f>
        <v>1.4500000000000028</v>
      </c>
      <c r="L1152" t="s">
        <v>523</v>
      </c>
      <c r="M1152" t="s">
        <v>243</v>
      </c>
      <c r="N1152">
        <v>4155551450</v>
      </c>
      <c r="O1152" t="s">
        <v>244</v>
      </c>
      <c r="P1152" t="s">
        <v>245</v>
      </c>
      <c r="Q1152">
        <v>97562</v>
      </c>
      <c r="R1152" t="s">
        <v>25</v>
      </c>
      <c r="S1152" t="s">
        <v>246</v>
      </c>
      <c r="T1152" t="s">
        <v>247</v>
      </c>
      <c r="U1152" t="s">
        <v>28</v>
      </c>
    </row>
    <row r="1153" spans="1:21" x14ac:dyDescent="0.3">
      <c r="A1153">
        <v>10177</v>
      </c>
      <c r="B1153" s="5">
        <v>32</v>
      </c>
      <c r="C1153" s="4">
        <v>76.62</v>
      </c>
      <c r="D1153">
        <v>1</v>
      </c>
      <c r="E1153" s="9">
        <v>2451.84</v>
      </c>
      <c r="F1153" s="1">
        <v>44811</v>
      </c>
      <c r="G1153" s="5">
        <f ca="1">DATEDIF(F1153, TODAY(), "D")</f>
        <v>578</v>
      </c>
      <c r="H1153" t="s">
        <v>19</v>
      </c>
      <c r="I1153" t="s">
        <v>557</v>
      </c>
      <c r="J1153" s="4">
        <v>72</v>
      </c>
      <c r="K1153" s="4">
        <f>Table1[[#This Row],[PRICEEACH]]-Table1[[#This Row],[MSRP]]</f>
        <v>4.6200000000000045</v>
      </c>
      <c r="L1153" t="s">
        <v>625</v>
      </c>
      <c r="M1153" t="s">
        <v>447</v>
      </c>
      <c r="N1153" t="s">
        <v>448</v>
      </c>
      <c r="O1153" t="s">
        <v>449</v>
      </c>
      <c r="P1153" t="s">
        <v>151</v>
      </c>
      <c r="Q1153">
        <v>28023</v>
      </c>
      <c r="R1153" t="s">
        <v>152</v>
      </c>
      <c r="S1153" t="s">
        <v>450</v>
      </c>
      <c r="T1153" t="s">
        <v>451</v>
      </c>
      <c r="U1153" t="s">
        <v>28</v>
      </c>
    </row>
    <row r="1154" spans="1:21" x14ac:dyDescent="0.3">
      <c r="A1154">
        <v>10172</v>
      </c>
      <c r="B1154" s="5">
        <v>32</v>
      </c>
      <c r="C1154" s="4">
        <v>75.69</v>
      </c>
      <c r="D1154">
        <v>3</v>
      </c>
      <c r="E1154" s="9">
        <v>2422.08</v>
      </c>
      <c r="F1154" s="1">
        <v>44809</v>
      </c>
      <c r="G1154" s="5">
        <f ca="1">DATEDIF(F1154, TODAY(), "D")</f>
        <v>580</v>
      </c>
      <c r="H1154" t="s">
        <v>19</v>
      </c>
      <c r="I1154" t="s">
        <v>155</v>
      </c>
      <c r="J1154" s="4">
        <v>73</v>
      </c>
      <c r="K1154" s="4">
        <f>Table1[[#This Row],[PRICEEACH]]-Table1[[#This Row],[MSRP]]</f>
        <v>2.6899999999999977</v>
      </c>
      <c r="L1154" t="s">
        <v>579</v>
      </c>
      <c r="M1154" t="s">
        <v>88</v>
      </c>
      <c r="N1154">
        <v>2035552570</v>
      </c>
      <c r="O1154" t="s">
        <v>89</v>
      </c>
      <c r="P1154" t="s">
        <v>90</v>
      </c>
      <c r="Q1154">
        <v>97562</v>
      </c>
      <c r="R1154" t="s">
        <v>25</v>
      </c>
      <c r="S1154" t="s">
        <v>91</v>
      </c>
      <c r="T1154" t="s">
        <v>47</v>
      </c>
      <c r="U1154" t="s">
        <v>28</v>
      </c>
    </row>
    <row r="1155" spans="1:21" x14ac:dyDescent="0.3">
      <c r="A1155">
        <v>10169</v>
      </c>
      <c r="B1155" s="5">
        <v>32</v>
      </c>
      <c r="C1155" s="4">
        <v>70.760000000000005</v>
      </c>
      <c r="D1155">
        <v>5</v>
      </c>
      <c r="E1155" s="9">
        <v>2264.3200000000002</v>
      </c>
      <c r="F1155" s="1">
        <v>44808</v>
      </c>
      <c r="G1155" s="5">
        <f ca="1">DATEDIF(F1155, TODAY(), "D")</f>
        <v>581</v>
      </c>
      <c r="H1155" t="s">
        <v>19</v>
      </c>
      <c r="I1155" t="s">
        <v>155</v>
      </c>
      <c r="J1155" s="4">
        <v>80</v>
      </c>
      <c r="K1155" s="4">
        <f>Table1[[#This Row],[PRICEEACH]]-Table1[[#This Row],[MSRP]]</f>
        <v>-9.2399999999999949</v>
      </c>
      <c r="L1155" t="s">
        <v>566</v>
      </c>
      <c r="M1155" t="s">
        <v>255</v>
      </c>
      <c r="N1155" t="s">
        <v>256</v>
      </c>
      <c r="O1155" t="s">
        <v>257</v>
      </c>
      <c r="P1155" t="s">
        <v>258</v>
      </c>
      <c r="Q1155">
        <v>2060</v>
      </c>
      <c r="R1155" t="s">
        <v>76</v>
      </c>
      <c r="S1155" t="s">
        <v>259</v>
      </c>
      <c r="T1155" t="s">
        <v>260</v>
      </c>
      <c r="U1155" t="s">
        <v>28</v>
      </c>
    </row>
    <row r="1156" spans="1:21" hidden="1" x14ac:dyDescent="0.3">
      <c r="A1156">
        <v>10167</v>
      </c>
      <c r="B1156" s="5">
        <v>32</v>
      </c>
      <c r="C1156" s="4">
        <v>63.12</v>
      </c>
      <c r="D1156">
        <v>3</v>
      </c>
      <c r="E1156" s="9">
        <v>2019.84</v>
      </c>
      <c r="F1156" s="1">
        <v>44796</v>
      </c>
      <c r="G1156" s="5">
        <f ca="1">DATEDIF(F1156, TODAY(), "D")</f>
        <v>593</v>
      </c>
      <c r="H1156" t="s">
        <v>307</v>
      </c>
      <c r="I1156" t="s">
        <v>509</v>
      </c>
      <c r="J1156" s="4">
        <v>65</v>
      </c>
      <c r="K1156" s="4">
        <f>Table1[[#This Row],[PRICEEACH]]-Table1[[#This Row],[MSRP]]</f>
        <v>-1.8800000000000026</v>
      </c>
      <c r="L1156" t="s">
        <v>598</v>
      </c>
      <c r="M1156" t="s">
        <v>232</v>
      </c>
      <c r="N1156" t="s">
        <v>233</v>
      </c>
      <c r="O1156" t="s">
        <v>234</v>
      </c>
      <c r="P1156" t="s">
        <v>235</v>
      </c>
      <c r="Q1156" t="s">
        <v>236</v>
      </c>
      <c r="R1156" t="s">
        <v>162</v>
      </c>
      <c r="S1156" t="s">
        <v>237</v>
      </c>
      <c r="T1156" t="s">
        <v>178</v>
      </c>
      <c r="U1156" t="s">
        <v>28</v>
      </c>
    </row>
    <row r="1157" spans="1:21" x14ac:dyDescent="0.3">
      <c r="A1157">
        <v>10165</v>
      </c>
      <c r="B1157" s="5">
        <v>32</v>
      </c>
      <c r="C1157" s="4">
        <v>145.68</v>
      </c>
      <c r="D1157">
        <v>17</v>
      </c>
      <c r="E1157" s="9">
        <v>4661.76</v>
      </c>
      <c r="F1157" s="1">
        <v>44795</v>
      </c>
      <c r="G1157" s="5">
        <f ca="1">DATEDIF(F1157, TODAY(), "D")</f>
        <v>594</v>
      </c>
      <c r="H1157" t="s">
        <v>19</v>
      </c>
      <c r="I1157" t="s">
        <v>465</v>
      </c>
      <c r="J1157" s="4">
        <v>127</v>
      </c>
      <c r="K1157" s="4">
        <f>Table1[[#This Row],[PRICEEACH]]-Table1[[#This Row],[MSRP]]</f>
        <v>18.680000000000007</v>
      </c>
      <c r="L1157" t="s">
        <v>588</v>
      </c>
      <c r="M1157" t="s">
        <v>170</v>
      </c>
      <c r="N1157" t="s">
        <v>171</v>
      </c>
      <c r="O1157" t="s">
        <v>172</v>
      </c>
      <c r="P1157" t="s">
        <v>173</v>
      </c>
      <c r="Q1157">
        <v>79903</v>
      </c>
      <c r="R1157" t="s">
        <v>173</v>
      </c>
      <c r="S1157" t="s">
        <v>174</v>
      </c>
      <c r="T1157" t="s">
        <v>175</v>
      </c>
      <c r="U1157" t="s">
        <v>42</v>
      </c>
    </row>
    <row r="1158" spans="1:21" x14ac:dyDescent="0.3">
      <c r="A1158">
        <v>10107</v>
      </c>
      <c r="B1158" s="5">
        <v>32</v>
      </c>
      <c r="C1158" s="4">
        <v>141.44</v>
      </c>
      <c r="D1158">
        <v>13</v>
      </c>
      <c r="E1158" s="9">
        <v>4526.08</v>
      </c>
      <c r="F1158" s="1">
        <v>44779</v>
      </c>
      <c r="G1158" s="5">
        <f ca="1">DATEDIF(F1158, TODAY(), "D")</f>
        <v>610</v>
      </c>
      <c r="H1158" t="s">
        <v>19</v>
      </c>
      <c r="I1158" t="s">
        <v>155</v>
      </c>
      <c r="J1158" s="4">
        <v>136</v>
      </c>
      <c r="K1158" s="4">
        <f>Table1[[#This Row],[PRICEEACH]]-Table1[[#This Row],[MSRP]]</f>
        <v>5.4399999999999977</v>
      </c>
      <c r="L1158" t="s">
        <v>289</v>
      </c>
      <c r="M1158" t="s">
        <v>103</v>
      </c>
      <c r="N1158" t="s">
        <v>104</v>
      </c>
      <c r="O1158" t="s">
        <v>105</v>
      </c>
      <c r="P1158" t="s">
        <v>106</v>
      </c>
      <c r="Q1158">
        <v>21240</v>
      </c>
      <c r="R1158" t="s">
        <v>107</v>
      </c>
      <c r="S1158" t="s">
        <v>108</v>
      </c>
      <c r="T1158" t="s">
        <v>109</v>
      </c>
      <c r="U1158" t="s">
        <v>42</v>
      </c>
    </row>
    <row r="1159" spans="1:21" x14ac:dyDescent="0.3">
      <c r="A1159">
        <v>10155</v>
      </c>
      <c r="B1159" s="5">
        <v>32</v>
      </c>
      <c r="C1159" s="4">
        <v>91.43</v>
      </c>
      <c r="D1159">
        <v>9</v>
      </c>
      <c r="E1159" s="9">
        <v>2925.76</v>
      </c>
      <c r="F1159" s="1">
        <v>44779</v>
      </c>
      <c r="G1159" s="5">
        <f ca="1">DATEDIF(F1159, TODAY(), "D")</f>
        <v>610</v>
      </c>
      <c r="H1159" t="s">
        <v>19</v>
      </c>
      <c r="I1159" t="s">
        <v>557</v>
      </c>
      <c r="J1159" s="4">
        <v>90</v>
      </c>
      <c r="K1159" s="4">
        <f>Table1[[#This Row],[PRICEEACH]]-Table1[[#This Row],[MSRP]]</f>
        <v>1.4300000000000068</v>
      </c>
      <c r="L1159" t="s">
        <v>623</v>
      </c>
      <c r="M1159" t="s">
        <v>103</v>
      </c>
      <c r="N1159" t="s">
        <v>104</v>
      </c>
      <c r="O1159" t="s">
        <v>105</v>
      </c>
      <c r="P1159" t="s">
        <v>106</v>
      </c>
      <c r="Q1159">
        <v>21240</v>
      </c>
      <c r="R1159" t="s">
        <v>107</v>
      </c>
      <c r="S1159" t="s">
        <v>108</v>
      </c>
      <c r="T1159" t="s">
        <v>109</v>
      </c>
      <c r="U1159" t="s">
        <v>28</v>
      </c>
    </row>
    <row r="1160" spans="1:21" x14ac:dyDescent="0.3">
      <c r="A1160">
        <v>10301</v>
      </c>
      <c r="B1160" s="5">
        <v>32</v>
      </c>
      <c r="C1160" s="4">
        <v>107.02</v>
      </c>
      <c r="D1160">
        <v>4</v>
      </c>
      <c r="E1160" s="9">
        <v>3424.64</v>
      </c>
      <c r="F1160" s="1">
        <v>44778</v>
      </c>
      <c r="G1160" s="5">
        <f ca="1">DATEDIF(F1160, TODAY(), "D")</f>
        <v>611</v>
      </c>
      <c r="H1160" t="s">
        <v>19</v>
      </c>
      <c r="I1160" t="s">
        <v>155</v>
      </c>
      <c r="J1160" s="4">
        <v>124</v>
      </c>
      <c r="K1160" s="4">
        <f>Table1[[#This Row],[PRICEEACH]]-Table1[[#This Row],[MSRP]]</f>
        <v>-16.980000000000004</v>
      </c>
      <c r="L1160" t="s">
        <v>524</v>
      </c>
      <c r="M1160" t="s">
        <v>502</v>
      </c>
      <c r="N1160" t="s">
        <v>503</v>
      </c>
      <c r="O1160" t="s">
        <v>504</v>
      </c>
      <c r="P1160" t="s">
        <v>505</v>
      </c>
      <c r="Q1160" t="s">
        <v>506</v>
      </c>
      <c r="R1160" t="s">
        <v>64</v>
      </c>
      <c r="S1160" t="s">
        <v>507</v>
      </c>
      <c r="T1160" t="s">
        <v>508</v>
      </c>
      <c r="U1160" t="s">
        <v>42</v>
      </c>
    </row>
    <row r="1161" spans="1:21" x14ac:dyDescent="0.3">
      <c r="A1161">
        <v>10148</v>
      </c>
      <c r="B1161" s="5">
        <v>32</v>
      </c>
      <c r="C1161" s="4">
        <v>169.34</v>
      </c>
      <c r="D1161">
        <v>14</v>
      </c>
      <c r="E1161" s="9">
        <v>5418.88</v>
      </c>
      <c r="F1161" s="1">
        <v>44753</v>
      </c>
      <c r="G1161" s="5">
        <f ca="1">DATEDIF(F1161, TODAY(), "D")</f>
        <v>636</v>
      </c>
      <c r="H1161" t="s">
        <v>19</v>
      </c>
      <c r="I1161" t="s">
        <v>155</v>
      </c>
      <c r="J1161" s="4">
        <v>169</v>
      </c>
      <c r="K1161" s="4">
        <f>Table1[[#This Row],[PRICEEACH]]-Table1[[#This Row],[MSRP]]</f>
        <v>0.34000000000000341</v>
      </c>
      <c r="L1161" t="s">
        <v>563</v>
      </c>
      <c r="M1161" t="s">
        <v>255</v>
      </c>
      <c r="N1161" t="s">
        <v>256</v>
      </c>
      <c r="O1161" t="s">
        <v>257</v>
      </c>
      <c r="P1161" t="s">
        <v>258</v>
      </c>
      <c r="Q1161">
        <v>2060</v>
      </c>
      <c r="R1161" t="s">
        <v>76</v>
      </c>
      <c r="S1161" t="s">
        <v>259</v>
      </c>
      <c r="T1161" t="s">
        <v>260</v>
      </c>
      <c r="U1161" t="s">
        <v>42</v>
      </c>
    </row>
    <row r="1162" spans="1:21" x14ac:dyDescent="0.3">
      <c r="A1162">
        <v>10143</v>
      </c>
      <c r="B1162" s="5">
        <v>32</v>
      </c>
      <c r="C1162" s="4">
        <v>164</v>
      </c>
      <c r="D1162">
        <v>7</v>
      </c>
      <c r="E1162" s="9">
        <v>5248</v>
      </c>
      <c r="F1162" s="1">
        <v>44722</v>
      </c>
      <c r="G1162" s="5">
        <f ca="1">DATEDIF(F1162, TODAY(), "D")</f>
        <v>667</v>
      </c>
      <c r="H1162" t="s">
        <v>19</v>
      </c>
      <c r="I1162" t="s">
        <v>525</v>
      </c>
      <c r="J1162" s="4">
        <v>157</v>
      </c>
      <c r="K1162" s="4">
        <f>Table1[[#This Row],[PRICEEACH]]-Table1[[#This Row],[MSRP]]</f>
        <v>7</v>
      </c>
      <c r="L1162" t="s">
        <v>526</v>
      </c>
      <c r="M1162" t="s">
        <v>303</v>
      </c>
      <c r="N1162">
        <v>5085559555</v>
      </c>
      <c r="O1162" t="s">
        <v>304</v>
      </c>
      <c r="P1162" t="s">
        <v>136</v>
      </c>
      <c r="Q1162">
        <v>50553</v>
      </c>
      <c r="R1162" t="s">
        <v>25</v>
      </c>
      <c r="S1162" t="s">
        <v>305</v>
      </c>
      <c r="T1162" t="s">
        <v>306</v>
      </c>
      <c r="U1162" t="s">
        <v>42</v>
      </c>
    </row>
    <row r="1163" spans="1:21" x14ac:dyDescent="0.3">
      <c r="A1163">
        <v>10107</v>
      </c>
      <c r="B1163" s="5">
        <v>32</v>
      </c>
      <c r="C1163" s="4">
        <v>130.66999999999999</v>
      </c>
      <c r="D1163">
        <v>10</v>
      </c>
      <c r="E1163" s="9">
        <v>4181.4399999999996</v>
      </c>
      <c r="F1163" s="1">
        <v>44705</v>
      </c>
      <c r="G1163" s="5">
        <f ca="1">DATEDIF(F1163, TODAY(), "D")</f>
        <v>684</v>
      </c>
      <c r="H1163" t="s">
        <v>19</v>
      </c>
      <c r="I1163" t="s">
        <v>465</v>
      </c>
      <c r="J1163" s="4">
        <v>116</v>
      </c>
      <c r="K1163" s="4">
        <f>Table1[[#This Row],[PRICEEACH]]-Table1[[#This Row],[MSRP]]</f>
        <v>14.669999999999987</v>
      </c>
      <c r="L1163" t="s">
        <v>497</v>
      </c>
      <c r="M1163" t="s">
        <v>48</v>
      </c>
      <c r="N1163">
        <v>6505556809</v>
      </c>
      <c r="O1163" t="s">
        <v>49</v>
      </c>
      <c r="P1163" t="s">
        <v>50</v>
      </c>
      <c r="Q1163">
        <v>94217</v>
      </c>
      <c r="R1163" t="s">
        <v>25</v>
      </c>
      <c r="S1163" t="s">
        <v>51</v>
      </c>
      <c r="T1163" t="s">
        <v>52</v>
      </c>
      <c r="U1163" t="s">
        <v>42</v>
      </c>
    </row>
    <row r="1164" spans="1:21" x14ac:dyDescent="0.3">
      <c r="A1164">
        <v>10129</v>
      </c>
      <c r="B1164" s="5">
        <v>32</v>
      </c>
      <c r="C1164" s="4">
        <v>64.97</v>
      </c>
      <c r="D1164">
        <v>8</v>
      </c>
      <c r="E1164" s="9">
        <v>2079.04</v>
      </c>
      <c r="F1164" s="1">
        <v>44663</v>
      </c>
      <c r="G1164" s="5">
        <f ca="1">DATEDIF(F1164, TODAY(), "D")</f>
        <v>726</v>
      </c>
      <c r="H1164" t="s">
        <v>19</v>
      </c>
      <c r="I1164" t="s">
        <v>557</v>
      </c>
      <c r="J1164" s="4">
        <v>54</v>
      </c>
      <c r="K1164" s="4">
        <f>Table1[[#This Row],[PRICEEACH]]-Table1[[#This Row],[MSRP]]</f>
        <v>10.969999999999999</v>
      </c>
      <c r="L1164" t="s">
        <v>633</v>
      </c>
      <c r="M1164" t="s">
        <v>297</v>
      </c>
      <c r="N1164" t="s">
        <v>298</v>
      </c>
      <c r="O1164" t="s">
        <v>299</v>
      </c>
      <c r="P1164" t="s">
        <v>300</v>
      </c>
      <c r="Q1164" t="s">
        <v>301</v>
      </c>
      <c r="R1164" t="s">
        <v>144</v>
      </c>
      <c r="S1164" t="s">
        <v>86</v>
      </c>
      <c r="T1164" t="s">
        <v>302</v>
      </c>
      <c r="U1164" t="s">
        <v>28</v>
      </c>
    </row>
    <row r="1165" spans="1:21" x14ac:dyDescent="0.3">
      <c r="A1165">
        <v>10128</v>
      </c>
      <c r="B1165" s="5">
        <v>32</v>
      </c>
      <c r="C1165" s="4">
        <v>97</v>
      </c>
      <c r="D1165">
        <v>3</v>
      </c>
      <c r="E1165" s="9">
        <v>3104</v>
      </c>
      <c r="F1165" s="1">
        <v>44657</v>
      </c>
      <c r="G1165" s="5">
        <f ca="1">DATEDIF(F1165, TODAY(), "D")</f>
        <v>732</v>
      </c>
      <c r="H1165" t="s">
        <v>19</v>
      </c>
      <c r="I1165" t="s">
        <v>557</v>
      </c>
      <c r="J1165" s="4">
        <v>86</v>
      </c>
      <c r="K1165" s="4">
        <f>Table1[[#This Row],[PRICEEACH]]-Table1[[#This Row],[MSRP]]</f>
        <v>11</v>
      </c>
      <c r="L1165" t="s">
        <v>622</v>
      </c>
      <c r="M1165" t="s">
        <v>148</v>
      </c>
      <c r="N1165" t="s">
        <v>149</v>
      </c>
      <c r="O1165" t="s">
        <v>150</v>
      </c>
      <c r="P1165" t="s">
        <v>151</v>
      </c>
      <c r="Q1165">
        <v>28034</v>
      </c>
      <c r="R1165" t="s">
        <v>152</v>
      </c>
      <c r="S1165" t="s">
        <v>153</v>
      </c>
      <c r="T1165" t="s">
        <v>154</v>
      </c>
      <c r="U1165" t="s">
        <v>42</v>
      </c>
    </row>
    <row r="1166" spans="1:21" x14ac:dyDescent="0.3">
      <c r="A1166">
        <v>10125</v>
      </c>
      <c r="B1166" s="5">
        <v>32</v>
      </c>
      <c r="C1166" s="4">
        <v>101.71</v>
      </c>
      <c r="D1166">
        <v>1</v>
      </c>
      <c r="E1166" s="9">
        <v>3254.72</v>
      </c>
      <c r="F1166" s="1">
        <v>44641</v>
      </c>
      <c r="G1166" s="5">
        <f ca="1">DATEDIF(F1166, TODAY(), "D")</f>
        <v>748</v>
      </c>
      <c r="H1166" t="s">
        <v>19</v>
      </c>
      <c r="I1166" t="s">
        <v>509</v>
      </c>
      <c r="J1166" s="4">
        <v>102</v>
      </c>
      <c r="K1166" s="4">
        <f>Table1[[#This Row],[PRICEEACH]]-Table1[[#This Row],[MSRP]]</f>
        <v>-0.29000000000000625</v>
      </c>
      <c r="L1166" t="s">
        <v>510</v>
      </c>
      <c r="M1166" t="s">
        <v>72</v>
      </c>
      <c r="N1166" t="s">
        <v>73</v>
      </c>
      <c r="O1166" t="s">
        <v>74</v>
      </c>
      <c r="P1166" t="s">
        <v>75</v>
      </c>
      <c r="Q1166">
        <v>3004</v>
      </c>
      <c r="R1166" t="s">
        <v>76</v>
      </c>
      <c r="S1166" t="s">
        <v>77</v>
      </c>
      <c r="T1166" t="s">
        <v>78</v>
      </c>
      <c r="U1166" t="s">
        <v>42</v>
      </c>
    </row>
    <row r="1167" spans="1:21" x14ac:dyDescent="0.3">
      <c r="A1167">
        <v>10124</v>
      </c>
      <c r="B1167" s="5">
        <v>32</v>
      </c>
      <c r="C1167" s="4">
        <v>72.7</v>
      </c>
      <c r="D1167">
        <v>10</v>
      </c>
      <c r="E1167" s="9">
        <v>2326.4</v>
      </c>
      <c r="F1167" s="1">
        <v>44641</v>
      </c>
      <c r="G1167" s="5">
        <f ca="1">DATEDIF(F1167, TODAY(), "D")</f>
        <v>748</v>
      </c>
      <c r="H1167" t="s">
        <v>19</v>
      </c>
      <c r="I1167" t="s">
        <v>155</v>
      </c>
      <c r="J1167" s="4">
        <v>90</v>
      </c>
      <c r="K1167" s="4">
        <f>Table1[[#This Row],[PRICEEACH]]-Table1[[#This Row],[MSRP]]</f>
        <v>-17.299999999999997</v>
      </c>
      <c r="L1167" t="s">
        <v>590</v>
      </c>
      <c r="M1167" t="s">
        <v>499</v>
      </c>
      <c r="N1167">
        <v>7025551838</v>
      </c>
      <c r="O1167" t="s">
        <v>500</v>
      </c>
      <c r="P1167" t="s">
        <v>501</v>
      </c>
      <c r="Q1167">
        <v>83030</v>
      </c>
      <c r="R1167" t="s">
        <v>25</v>
      </c>
      <c r="S1167" t="s">
        <v>91</v>
      </c>
      <c r="T1167" t="s">
        <v>363</v>
      </c>
      <c r="U1167" t="s">
        <v>28</v>
      </c>
    </row>
    <row r="1168" spans="1:21" x14ac:dyDescent="0.3">
      <c r="A1168">
        <v>10107</v>
      </c>
      <c r="B1168" s="5">
        <v>32</v>
      </c>
      <c r="C1168" s="4">
        <v>63.84</v>
      </c>
      <c r="D1168">
        <v>11</v>
      </c>
      <c r="E1168" s="9">
        <v>2042.88</v>
      </c>
      <c r="F1168" s="1">
        <v>44628</v>
      </c>
      <c r="G1168" s="5">
        <f ca="1">DATEDIF(F1168, TODAY(), "D")</f>
        <v>761</v>
      </c>
      <c r="H1168" t="s">
        <v>19</v>
      </c>
      <c r="I1168" t="s">
        <v>155</v>
      </c>
      <c r="J1168" s="4">
        <v>79</v>
      </c>
      <c r="K1168" s="4">
        <f>Table1[[#This Row],[PRICEEACH]]-Table1[[#This Row],[MSRP]]</f>
        <v>-15.159999999999997</v>
      </c>
      <c r="L1168" t="s">
        <v>478</v>
      </c>
      <c r="M1168" t="s">
        <v>395</v>
      </c>
      <c r="N1168" t="s">
        <v>396</v>
      </c>
      <c r="O1168" t="s">
        <v>397</v>
      </c>
      <c r="P1168" t="s">
        <v>398</v>
      </c>
      <c r="Q1168">
        <v>13008</v>
      </c>
      <c r="R1168" t="s">
        <v>33</v>
      </c>
      <c r="S1168" t="s">
        <v>399</v>
      </c>
      <c r="T1168" t="s">
        <v>400</v>
      </c>
      <c r="U1168" t="s">
        <v>28</v>
      </c>
    </row>
    <row r="1169" spans="1:21" x14ac:dyDescent="0.3">
      <c r="A1169">
        <v>10121</v>
      </c>
      <c r="B1169" s="5">
        <v>32</v>
      </c>
      <c r="C1169" s="4">
        <v>76.88</v>
      </c>
      <c r="D1169">
        <v>2</v>
      </c>
      <c r="E1169" s="9">
        <v>2460.16</v>
      </c>
      <c r="F1169" s="1">
        <v>44627</v>
      </c>
      <c r="G1169" s="5">
        <f ca="1">DATEDIF(F1169, TODAY(), "D")</f>
        <v>762</v>
      </c>
      <c r="H1169" t="s">
        <v>19</v>
      </c>
      <c r="I1169" t="s">
        <v>20</v>
      </c>
      <c r="J1169" s="4">
        <v>69</v>
      </c>
      <c r="K1169" s="4">
        <f>Table1[[#This Row],[PRICEEACH]]-Table1[[#This Row],[MSRP]]</f>
        <v>7.8799999999999955</v>
      </c>
      <c r="L1169" t="s">
        <v>589</v>
      </c>
      <c r="M1169" t="s">
        <v>29</v>
      </c>
      <c r="N1169" t="s">
        <v>30</v>
      </c>
      <c r="O1169" t="s">
        <v>31</v>
      </c>
      <c r="P1169" t="s">
        <v>32</v>
      </c>
      <c r="Q1169">
        <v>51100</v>
      </c>
      <c r="R1169" t="s">
        <v>33</v>
      </c>
      <c r="S1169" t="s">
        <v>34</v>
      </c>
      <c r="T1169" t="s">
        <v>35</v>
      </c>
      <c r="U1169" t="s">
        <v>28</v>
      </c>
    </row>
    <row r="1170" spans="1:21" x14ac:dyDescent="0.3">
      <c r="A1170">
        <v>10114</v>
      </c>
      <c r="B1170" s="5">
        <v>32</v>
      </c>
      <c r="C1170" s="4">
        <v>114.61</v>
      </c>
      <c r="D1170">
        <v>7</v>
      </c>
      <c r="E1170" s="9">
        <v>3667.52</v>
      </c>
      <c r="F1170" s="1">
        <v>44593</v>
      </c>
      <c r="G1170" s="5">
        <f ca="1">DATEDIF(F1170, TODAY(), "D")</f>
        <v>796</v>
      </c>
      <c r="H1170" t="s">
        <v>19</v>
      </c>
      <c r="I1170" t="s">
        <v>465</v>
      </c>
      <c r="J1170" s="4">
        <v>96</v>
      </c>
      <c r="K1170" s="4">
        <f>Table1[[#This Row],[PRICEEACH]]-Table1[[#This Row],[MSRP]]</f>
        <v>18.61</v>
      </c>
      <c r="L1170" t="s">
        <v>608</v>
      </c>
      <c r="M1170" t="s">
        <v>366</v>
      </c>
      <c r="N1170" t="s">
        <v>367</v>
      </c>
      <c r="O1170" t="s">
        <v>368</v>
      </c>
      <c r="P1170" t="s">
        <v>39</v>
      </c>
      <c r="Q1170">
        <v>75012</v>
      </c>
      <c r="R1170" t="s">
        <v>33</v>
      </c>
      <c r="S1170" t="s">
        <v>369</v>
      </c>
      <c r="T1170" t="s">
        <v>370</v>
      </c>
      <c r="U1170" t="s">
        <v>42</v>
      </c>
    </row>
    <row r="1171" spans="1:21" x14ac:dyDescent="0.3">
      <c r="A1171">
        <v>10110</v>
      </c>
      <c r="B1171" s="5">
        <v>32</v>
      </c>
      <c r="C1171" s="4">
        <v>50.25</v>
      </c>
      <c r="D1171">
        <v>6</v>
      </c>
      <c r="E1171" s="9">
        <v>1608</v>
      </c>
      <c r="F1171" s="1">
        <v>44579</v>
      </c>
      <c r="G1171" s="5">
        <f ca="1">DATEDIF(F1171, TODAY(), "D")</f>
        <v>810</v>
      </c>
      <c r="H1171" t="s">
        <v>19</v>
      </c>
      <c r="I1171" t="s">
        <v>509</v>
      </c>
      <c r="J1171" s="4">
        <v>60</v>
      </c>
      <c r="K1171" s="4">
        <f>Table1[[#This Row],[PRICEEACH]]-Table1[[#This Row],[MSRP]]</f>
        <v>-9.75</v>
      </c>
      <c r="L1171" t="s">
        <v>547</v>
      </c>
      <c r="M1171" t="s">
        <v>452</v>
      </c>
      <c r="N1171" t="s">
        <v>453</v>
      </c>
      <c r="O1171" t="s">
        <v>454</v>
      </c>
      <c r="P1171" t="s">
        <v>455</v>
      </c>
      <c r="Q1171" t="s">
        <v>456</v>
      </c>
      <c r="R1171" t="s">
        <v>144</v>
      </c>
      <c r="S1171" t="s">
        <v>457</v>
      </c>
      <c r="T1171" t="s">
        <v>458</v>
      </c>
      <c r="U1171" t="s">
        <v>28</v>
      </c>
    </row>
    <row r="1172" spans="1:21" x14ac:dyDescent="0.3">
      <c r="A1172">
        <v>10106</v>
      </c>
      <c r="B1172" s="5">
        <v>32</v>
      </c>
      <c r="C1172" s="4">
        <v>124.58</v>
      </c>
      <c r="D1172">
        <v>1</v>
      </c>
      <c r="E1172" s="9">
        <v>3986.56</v>
      </c>
      <c r="F1172" s="1">
        <v>44547</v>
      </c>
      <c r="G1172" s="5">
        <f ca="1">DATEDIF(F1172, TODAY(), "D")</f>
        <v>842</v>
      </c>
      <c r="H1172" t="s">
        <v>19</v>
      </c>
      <c r="I1172" t="s">
        <v>525</v>
      </c>
      <c r="J1172" s="4">
        <v>118</v>
      </c>
      <c r="K1172" s="4">
        <f>Table1[[#This Row],[PRICEEACH]]-Table1[[#This Row],[MSRP]]</f>
        <v>6.5799999999999983</v>
      </c>
      <c r="L1172" t="s">
        <v>627</v>
      </c>
      <c r="M1172" t="s">
        <v>511</v>
      </c>
      <c r="N1172" t="s">
        <v>512</v>
      </c>
      <c r="O1172" t="s">
        <v>513</v>
      </c>
      <c r="P1172" t="s">
        <v>514</v>
      </c>
      <c r="Q1172">
        <v>24100</v>
      </c>
      <c r="R1172" t="s">
        <v>229</v>
      </c>
      <c r="S1172" t="s">
        <v>515</v>
      </c>
      <c r="T1172" t="s">
        <v>516</v>
      </c>
      <c r="U1172" t="s">
        <v>42</v>
      </c>
    </row>
    <row r="1173" spans="1:21" x14ac:dyDescent="0.3">
      <c r="A1173">
        <v>10104</v>
      </c>
      <c r="B1173" s="5">
        <v>32</v>
      </c>
      <c r="C1173" s="4">
        <v>53.31</v>
      </c>
      <c r="D1173">
        <v>2</v>
      </c>
      <c r="E1173" s="9">
        <v>1705.92</v>
      </c>
      <c r="F1173" s="1">
        <v>44531</v>
      </c>
      <c r="G1173" s="5">
        <f ca="1">DATEDIF(F1173, TODAY(), "D")</f>
        <v>858</v>
      </c>
      <c r="H1173" t="s">
        <v>19</v>
      </c>
      <c r="I1173" t="s">
        <v>564</v>
      </c>
      <c r="J1173" s="4">
        <v>58</v>
      </c>
      <c r="K1173" s="4">
        <f>Table1[[#This Row],[PRICEEACH]]-Table1[[#This Row],[MSRP]]</f>
        <v>-4.6899999999999977</v>
      </c>
      <c r="L1173" t="s">
        <v>618</v>
      </c>
      <c r="M1173" t="s">
        <v>148</v>
      </c>
      <c r="N1173" t="s">
        <v>149</v>
      </c>
      <c r="O1173" t="s">
        <v>150</v>
      </c>
      <c r="P1173" t="s">
        <v>151</v>
      </c>
      <c r="Q1173">
        <v>28034</v>
      </c>
      <c r="R1173" t="s">
        <v>152</v>
      </c>
      <c r="S1173" t="s">
        <v>153</v>
      </c>
      <c r="T1173" t="s">
        <v>154</v>
      </c>
      <c r="U1173" t="s">
        <v>28</v>
      </c>
    </row>
    <row r="1174" spans="1:21" hidden="1" x14ac:dyDescent="0.3">
      <c r="A1174">
        <v>10107</v>
      </c>
      <c r="B1174" s="5">
        <v>33</v>
      </c>
      <c r="C1174" s="4">
        <v>142.19999999999999</v>
      </c>
      <c r="D1174">
        <v>4</v>
      </c>
      <c r="E1174" s="9">
        <v>4692.6000000000004</v>
      </c>
      <c r="F1174" s="8">
        <v>45382</v>
      </c>
      <c r="G1174" s="5">
        <f ca="1">DATEDIF(F1174, TODAY(), "D")</f>
        <v>7</v>
      </c>
      <c r="H1174" t="s">
        <v>268</v>
      </c>
      <c r="I1174" t="s">
        <v>465</v>
      </c>
      <c r="J1174" s="4">
        <v>118</v>
      </c>
      <c r="K1174" s="4">
        <f>Table1[[#This Row],[PRICEEACH]]-Table1[[#This Row],[MSRP]]</f>
        <v>24.199999999999989</v>
      </c>
      <c r="L1174" t="s">
        <v>479</v>
      </c>
      <c r="M1174" t="s">
        <v>92</v>
      </c>
      <c r="N1174" t="s">
        <v>93</v>
      </c>
      <c r="O1174" t="s">
        <v>94</v>
      </c>
      <c r="P1174" t="s">
        <v>95</v>
      </c>
      <c r="Q1174">
        <v>44000</v>
      </c>
      <c r="R1174" t="s">
        <v>33</v>
      </c>
      <c r="S1174" t="s">
        <v>96</v>
      </c>
      <c r="T1174" t="s">
        <v>97</v>
      </c>
      <c r="U1174" t="s">
        <v>42</v>
      </c>
    </row>
    <row r="1175" spans="1:21" x14ac:dyDescent="0.3">
      <c r="A1175">
        <v>10398</v>
      </c>
      <c r="B1175" s="5">
        <v>33</v>
      </c>
      <c r="C1175" s="4">
        <v>127.73</v>
      </c>
      <c r="D1175">
        <v>11</v>
      </c>
      <c r="E1175" s="9">
        <v>4215.09</v>
      </c>
      <c r="F1175" s="8">
        <v>45321</v>
      </c>
      <c r="G1175" s="5">
        <f ca="1">DATEDIF(F1175, TODAY(), "D")</f>
        <v>68</v>
      </c>
      <c r="H1175" t="s">
        <v>19</v>
      </c>
      <c r="I1175" t="s">
        <v>525</v>
      </c>
      <c r="J1175" s="4">
        <v>157</v>
      </c>
      <c r="K1175" s="4">
        <f>Table1[[#This Row],[PRICEEACH]]-Table1[[#This Row],[MSRP]]</f>
        <v>-29.269999999999996</v>
      </c>
      <c r="L1175" t="s">
        <v>526</v>
      </c>
      <c r="M1175" t="s">
        <v>29</v>
      </c>
      <c r="N1175" t="s">
        <v>30</v>
      </c>
      <c r="O1175" t="s">
        <v>31</v>
      </c>
      <c r="P1175" t="s">
        <v>32</v>
      </c>
      <c r="Q1175">
        <v>51100</v>
      </c>
      <c r="R1175" t="s">
        <v>33</v>
      </c>
      <c r="S1175" t="s">
        <v>34</v>
      </c>
      <c r="T1175" t="s">
        <v>35</v>
      </c>
      <c r="U1175" t="s">
        <v>42</v>
      </c>
    </row>
    <row r="1176" spans="1:21" x14ac:dyDescent="0.3">
      <c r="A1176">
        <v>10107</v>
      </c>
      <c r="B1176" s="5">
        <v>33</v>
      </c>
      <c r="C1176" s="4">
        <v>185.13</v>
      </c>
      <c r="D1176">
        <v>3</v>
      </c>
      <c r="E1176" s="9">
        <v>6109.29</v>
      </c>
      <c r="F1176" s="8">
        <v>45314</v>
      </c>
      <c r="G1176" s="5">
        <f ca="1">DATEDIF(F1176, TODAY(), "D")</f>
        <v>75</v>
      </c>
      <c r="H1176" t="s">
        <v>19</v>
      </c>
      <c r="I1176" t="s">
        <v>155</v>
      </c>
      <c r="J1176" s="4">
        <v>173</v>
      </c>
      <c r="K1176" s="4">
        <f>Table1[[#This Row],[PRICEEACH]]-Table1[[#This Row],[MSRP]]</f>
        <v>12.129999999999995</v>
      </c>
      <c r="L1176" t="s">
        <v>477</v>
      </c>
      <c r="M1176" t="s">
        <v>243</v>
      </c>
      <c r="N1176">
        <v>4155551450</v>
      </c>
      <c r="O1176" t="s">
        <v>244</v>
      </c>
      <c r="P1176" t="s">
        <v>245</v>
      </c>
      <c r="Q1176">
        <v>97562</v>
      </c>
      <c r="R1176" t="s">
        <v>25</v>
      </c>
      <c r="S1176" t="s">
        <v>246</v>
      </c>
      <c r="T1176" t="s">
        <v>247</v>
      </c>
      <c r="U1176" t="s">
        <v>42</v>
      </c>
    </row>
    <row r="1177" spans="1:21" x14ac:dyDescent="0.3">
      <c r="A1177">
        <v>10396</v>
      </c>
      <c r="B1177" s="5">
        <v>33</v>
      </c>
      <c r="C1177" s="4">
        <v>159.81</v>
      </c>
      <c r="D1177">
        <v>2</v>
      </c>
      <c r="E1177" s="9">
        <v>5273.73</v>
      </c>
      <c r="F1177" s="8">
        <v>45314</v>
      </c>
      <c r="G1177" s="5">
        <f ca="1">DATEDIF(F1177, TODAY(), "D")</f>
        <v>75</v>
      </c>
      <c r="H1177" t="s">
        <v>19</v>
      </c>
      <c r="I1177" t="s">
        <v>509</v>
      </c>
      <c r="J1177" s="4">
        <v>136</v>
      </c>
      <c r="K1177" s="4">
        <f>Table1[[#This Row],[PRICEEACH]]-Table1[[#This Row],[MSRP]]</f>
        <v>23.810000000000002</v>
      </c>
      <c r="L1177" t="s">
        <v>562</v>
      </c>
      <c r="M1177" t="s">
        <v>243</v>
      </c>
      <c r="N1177">
        <v>4155551450</v>
      </c>
      <c r="O1177" t="s">
        <v>244</v>
      </c>
      <c r="P1177" t="s">
        <v>245</v>
      </c>
      <c r="Q1177">
        <v>97562</v>
      </c>
      <c r="R1177" t="s">
        <v>25</v>
      </c>
      <c r="S1177" t="s">
        <v>246</v>
      </c>
      <c r="T1177" t="s">
        <v>247</v>
      </c>
      <c r="U1177" t="s">
        <v>42</v>
      </c>
    </row>
    <row r="1178" spans="1:21" x14ac:dyDescent="0.3">
      <c r="A1178">
        <v>10107</v>
      </c>
      <c r="B1178" s="5">
        <v>33</v>
      </c>
      <c r="C1178" s="4">
        <v>69.12</v>
      </c>
      <c r="D1178">
        <v>1</v>
      </c>
      <c r="E1178" s="9">
        <v>2280.96</v>
      </c>
      <c r="F1178" s="8">
        <v>45308</v>
      </c>
      <c r="G1178" s="5">
        <f ca="1">DATEDIF(F1178, TODAY(), "D")</f>
        <v>81</v>
      </c>
      <c r="H1178" t="s">
        <v>19</v>
      </c>
      <c r="I1178" t="s">
        <v>155</v>
      </c>
      <c r="J1178" s="4">
        <v>207</v>
      </c>
      <c r="K1178" s="4">
        <f>Table1[[#This Row],[PRICEEACH]]-Table1[[#This Row],[MSRP]]</f>
        <v>-137.88</v>
      </c>
      <c r="L1178" t="s">
        <v>436</v>
      </c>
      <c r="M1178" t="s">
        <v>36</v>
      </c>
      <c r="N1178" t="s">
        <v>37</v>
      </c>
      <c r="O1178" t="s">
        <v>38</v>
      </c>
      <c r="P1178" t="s">
        <v>39</v>
      </c>
      <c r="Q1178">
        <v>75508</v>
      </c>
      <c r="R1178" t="s">
        <v>33</v>
      </c>
      <c r="S1178" t="s">
        <v>40</v>
      </c>
      <c r="T1178" t="s">
        <v>41</v>
      </c>
      <c r="U1178" t="s">
        <v>28</v>
      </c>
    </row>
    <row r="1179" spans="1:21" x14ac:dyDescent="0.3">
      <c r="A1179">
        <v>10391</v>
      </c>
      <c r="B1179" s="5">
        <v>33</v>
      </c>
      <c r="C1179" s="4">
        <v>252.87</v>
      </c>
      <c r="D1179">
        <v>8</v>
      </c>
      <c r="E1179" s="9">
        <v>8344.7099999999991</v>
      </c>
      <c r="F1179" s="8">
        <v>45300</v>
      </c>
      <c r="G1179" s="5">
        <f ca="1">DATEDIF(F1179, TODAY(), "D")</f>
        <v>89</v>
      </c>
      <c r="H1179" t="s">
        <v>19</v>
      </c>
      <c r="I1179" t="s">
        <v>509</v>
      </c>
      <c r="J1179" s="4">
        <v>33</v>
      </c>
      <c r="K1179" s="4">
        <f>Table1[[#This Row],[PRICEEACH]]-Table1[[#This Row],[MSRP]]</f>
        <v>219.87</v>
      </c>
      <c r="L1179" t="s">
        <v>584</v>
      </c>
      <c r="M1179" t="s">
        <v>255</v>
      </c>
      <c r="N1179" t="s">
        <v>256</v>
      </c>
      <c r="O1179" t="s">
        <v>257</v>
      </c>
      <c r="P1179" t="s">
        <v>258</v>
      </c>
      <c r="Q1179">
        <v>2060</v>
      </c>
      <c r="R1179" t="s">
        <v>76</v>
      </c>
      <c r="S1179" t="s">
        <v>259</v>
      </c>
      <c r="T1179" t="s">
        <v>260</v>
      </c>
      <c r="U1179" t="s">
        <v>127</v>
      </c>
    </row>
    <row r="1180" spans="1:21" x14ac:dyDescent="0.3">
      <c r="A1180">
        <v>10386</v>
      </c>
      <c r="B1180" s="5">
        <v>33</v>
      </c>
      <c r="C1180" s="4">
        <v>41.71</v>
      </c>
      <c r="D1180">
        <v>11</v>
      </c>
      <c r="E1180" s="9">
        <v>1376.43</v>
      </c>
      <c r="F1180" s="8">
        <v>45292</v>
      </c>
      <c r="G1180" s="5">
        <f ca="1">DATEDIF(F1180, TODAY(), "D")</f>
        <v>97</v>
      </c>
      <c r="H1180" t="s">
        <v>371</v>
      </c>
      <c r="I1180" t="s">
        <v>525</v>
      </c>
      <c r="J1180" s="4">
        <v>109</v>
      </c>
      <c r="K1180" s="4">
        <f>Table1[[#This Row],[PRICEEACH]]-Table1[[#This Row],[MSRP]]</f>
        <v>-67.289999999999992</v>
      </c>
      <c r="L1180" t="s">
        <v>583</v>
      </c>
      <c r="M1180" t="s">
        <v>148</v>
      </c>
      <c r="N1180" t="s">
        <v>149</v>
      </c>
      <c r="O1180" t="s">
        <v>150</v>
      </c>
      <c r="P1180" t="s">
        <v>151</v>
      </c>
      <c r="Q1180">
        <v>28034</v>
      </c>
      <c r="R1180" t="s">
        <v>152</v>
      </c>
      <c r="S1180" t="s">
        <v>153</v>
      </c>
      <c r="T1180" t="s">
        <v>154</v>
      </c>
      <c r="U1180" t="s">
        <v>28</v>
      </c>
    </row>
    <row r="1181" spans="1:21" x14ac:dyDescent="0.3">
      <c r="A1181">
        <v>10382</v>
      </c>
      <c r="B1181" s="5">
        <v>33</v>
      </c>
      <c r="C1181" s="4">
        <v>139.16999999999999</v>
      </c>
      <c r="D1181">
        <v>4</v>
      </c>
      <c r="E1181" s="9">
        <v>4592.6099999999997</v>
      </c>
      <c r="F1181" s="8">
        <v>45277</v>
      </c>
      <c r="G1181" s="5">
        <f ca="1">DATEDIF(F1181, TODAY(), "D")</f>
        <v>112</v>
      </c>
      <c r="H1181" t="s">
        <v>19</v>
      </c>
      <c r="I1181" t="s">
        <v>509</v>
      </c>
      <c r="J1181" s="4">
        <v>97</v>
      </c>
      <c r="K1181" s="4">
        <f>Table1[[#This Row],[PRICEEACH]]-Table1[[#This Row],[MSRP]]</f>
        <v>42.169999999999987</v>
      </c>
      <c r="L1181" t="s">
        <v>605</v>
      </c>
      <c r="M1181" t="s">
        <v>243</v>
      </c>
      <c r="N1181">
        <v>4155551450</v>
      </c>
      <c r="O1181" t="s">
        <v>244</v>
      </c>
      <c r="P1181" t="s">
        <v>245</v>
      </c>
      <c r="Q1181">
        <v>97562</v>
      </c>
      <c r="R1181" t="s">
        <v>25</v>
      </c>
      <c r="S1181" t="s">
        <v>246</v>
      </c>
      <c r="T1181" t="s">
        <v>247</v>
      </c>
      <c r="U1181" t="s">
        <v>42</v>
      </c>
    </row>
    <row r="1182" spans="1:21" x14ac:dyDescent="0.3">
      <c r="A1182">
        <v>10378</v>
      </c>
      <c r="B1182" s="5">
        <v>33</v>
      </c>
      <c r="C1182" s="4">
        <v>53.27</v>
      </c>
      <c r="D1182">
        <v>3</v>
      </c>
      <c r="E1182" s="9">
        <v>1757.91</v>
      </c>
      <c r="F1182" s="8">
        <v>45270</v>
      </c>
      <c r="G1182" s="5">
        <f ca="1">DATEDIF(F1182, TODAY(), "D")</f>
        <v>119</v>
      </c>
      <c r="H1182" t="s">
        <v>19</v>
      </c>
      <c r="I1182" t="s">
        <v>155</v>
      </c>
      <c r="J1182" s="4">
        <v>140</v>
      </c>
      <c r="K1182" s="4">
        <f>Table1[[#This Row],[PRICEEACH]]-Table1[[#This Row],[MSRP]]</f>
        <v>-86.72999999999999</v>
      </c>
      <c r="L1182" t="s">
        <v>601</v>
      </c>
      <c r="M1182" t="s">
        <v>148</v>
      </c>
      <c r="N1182" t="s">
        <v>149</v>
      </c>
      <c r="O1182" t="s">
        <v>150</v>
      </c>
      <c r="P1182" t="s">
        <v>151</v>
      </c>
      <c r="Q1182">
        <v>28034</v>
      </c>
      <c r="R1182" t="s">
        <v>152</v>
      </c>
      <c r="S1182" t="s">
        <v>153</v>
      </c>
      <c r="T1182" t="s">
        <v>154</v>
      </c>
      <c r="U1182" t="s">
        <v>28</v>
      </c>
    </row>
    <row r="1183" spans="1:21" x14ac:dyDescent="0.3">
      <c r="A1183">
        <v>10375</v>
      </c>
      <c r="B1183" s="5">
        <v>33</v>
      </c>
      <c r="C1183" s="4">
        <v>116.87</v>
      </c>
      <c r="D1183">
        <v>1</v>
      </c>
      <c r="E1183" s="9">
        <v>3856.71</v>
      </c>
      <c r="F1183" s="8">
        <v>45263</v>
      </c>
      <c r="G1183" s="5">
        <f ca="1">DATEDIF(F1183, TODAY(), "D")</f>
        <v>126</v>
      </c>
      <c r="H1183" t="s">
        <v>19</v>
      </c>
      <c r="I1183" t="s">
        <v>525</v>
      </c>
      <c r="J1183" s="4">
        <v>99</v>
      </c>
      <c r="K1183" s="4">
        <f>Table1[[#This Row],[PRICEEACH]]-Table1[[#This Row],[MSRP]]</f>
        <v>17.870000000000005</v>
      </c>
      <c r="L1183" t="s">
        <v>624</v>
      </c>
      <c r="M1183" t="s">
        <v>92</v>
      </c>
      <c r="N1183" t="s">
        <v>93</v>
      </c>
      <c r="O1183" t="s">
        <v>94</v>
      </c>
      <c r="P1183" t="s">
        <v>95</v>
      </c>
      <c r="Q1183">
        <v>44000</v>
      </c>
      <c r="R1183" t="s">
        <v>33</v>
      </c>
      <c r="S1183" t="s">
        <v>96</v>
      </c>
      <c r="T1183" t="s">
        <v>97</v>
      </c>
      <c r="U1183" t="s">
        <v>42</v>
      </c>
    </row>
    <row r="1184" spans="1:21" x14ac:dyDescent="0.3">
      <c r="A1184">
        <v>10373</v>
      </c>
      <c r="B1184" s="5">
        <v>33</v>
      </c>
      <c r="C1184" s="4">
        <v>57.32</v>
      </c>
      <c r="D1184">
        <v>12</v>
      </c>
      <c r="E1184" s="9">
        <v>1891.56</v>
      </c>
      <c r="F1184" s="8">
        <v>45261</v>
      </c>
      <c r="G1184" s="5">
        <f ca="1">DATEDIF(F1184, TODAY(), "D")</f>
        <v>128</v>
      </c>
      <c r="H1184" t="s">
        <v>19</v>
      </c>
      <c r="I1184" t="s">
        <v>509</v>
      </c>
      <c r="J1184" s="4">
        <v>88</v>
      </c>
      <c r="K1184" s="4">
        <f>Table1[[#This Row],[PRICEEACH]]-Table1[[#This Row],[MSRP]]</f>
        <v>-30.68</v>
      </c>
      <c r="L1184" t="s">
        <v>595</v>
      </c>
      <c r="M1184" t="s">
        <v>354</v>
      </c>
      <c r="N1184" t="s">
        <v>355</v>
      </c>
      <c r="O1184" t="s">
        <v>356</v>
      </c>
      <c r="P1184" t="s">
        <v>357</v>
      </c>
      <c r="Q1184">
        <v>90110</v>
      </c>
      <c r="R1184" t="s">
        <v>107</v>
      </c>
      <c r="S1184" t="s">
        <v>358</v>
      </c>
      <c r="T1184" t="s">
        <v>359</v>
      </c>
      <c r="U1184" t="s">
        <v>28</v>
      </c>
    </row>
    <row r="1185" spans="1:21" x14ac:dyDescent="0.3">
      <c r="A1185">
        <v>10107</v>
      </c>
      <c r="B1185" s="5">
        <v>33</v>
      </c>
      <c r="C1185" s="4">
        <v>85.39</v>
      </c>
      <c r="D1185">
        <v>3</v>
      </c>
      <c r="E1185" s="9">
        <v>2817.87</v>
      </c>
      <c r="F1185" s="8">
        <v>45236</v>
      </c>
      <c r="G1185" s="5">
        <f ca="1">DATEDIF(F1185, TODAY(), "D")</f>
        <v>153</v>
      </c>
      <c r="H1185" t="s">
        <v>19</v>
      </c>
      <c r="I1185" t="s">
        <v>155</v>
      </c>
      <c r="J1185" s="4">
        <v>194</v>
      </c>
      <c r="K1185" s="4">
        <f>Table1[[#This Row],[PRICEEACH]]-Table1[[#This Row],[MSRP]]</f>
        <v>-108.61</v>
      </c>
      <c r="L1185" t="s">
        <v>386</v>
      </c>
      <c r="M1185" t="s">
        <v>429</v>
      </c>
      <c r="N1185" t="s">
        <v>430</v>
      </c>
      <c r="O1185" t="s">
        <v>431</v>
      </c>
      <c r="P1185" t="s">
        <v>432</v>
      </c>
      <c r="Q1185" t="s">
        <v>433</v>
      </c>
      <c r="R1185" t="s">
        <v>107</v>
      </c>
      <c r="S1185" t="s">
        <v>434</v>
      </c>
      <c r="T1185" t="s">
        <v>435</v>
      </c>
      <c r="U1185" t="s">
        <v>28</v>
      </c>
    </row>
    <row r="1186" spans="1:21" x14ac:dyDescent="0.3">
      <c r="A1186">
        <v>10361</v>
      </c>
      <c r="B1186" s="5">
        <v>33</v>
      </c>
      <c r="C1186" s="4">
        <v>82.59</v>
      </c>
      <c r="D1186">
        <v>3</v>
      </c>
      <c r="E1186" s="9">
        <v>2725.47</v>
      </c>
      <c r="F1186" s="1">
        <v>45216</v>
      </c>
      <c r="G1186" s="5">
        <f ca="1">DATEDIF(F1186, TODAY(), "D")</f>
        <v>173</v>
      </c>
      <c r="H1186" t="s">
        <v>19</v>
      </c>
      <c r="I1186" t="s">
        <v>509</v>
      </c>
      <c r="J1186" s="4">
        <v>43</v>
      </c>
      <c r="K1186" s="4">
        <f>Table1[[#This Row],[PRICEEACH]]-Table1[[#This Row],[MSRP]]</f>
        <v>39.590000000000003</v>
      </c>
      <c r="L1186" t="s">
        <v>616</v>
      </c>
      <c r="M1186" t="s">
        <v>128</v>
      </c>
      <c r="N1186" t="s">
        <v>129</v>
      </c>
      <c r="O1186" t="s">
        <v>130</v>
      </c>
      <c r="P1186" t="s">
        <v>131</v>
      </c>
      <c r="Q1186">
        <v>2067</v>
      </c>
      <c r="R1186" t="s">
        <v>76</v>
      </c>
      <c r="S1186" t="s">
        <v>132</v>
      </c>
      <c r="T1186" t="s">
        <v>133</v>
      </c>
      <c r="U1186" t="s">
        <v>28</v>
      </c>
    </row>
    <row r="1187" spans="1:21" x14ac:dyDescent="0.3">
      <c r="A1187">
        <v>10349</v>
      </c>
      <c r="B1187" s="5">
        <v>33</v>
      </c>
      <c r="C1187" s="4">
        <v>46.53</v>
      </c>
      <c r="D1187">
        <v>1</v>
      </c>
      <c r="E1187" s="9">
        <v>1535.49</v>
      </c>
      <c r="F1187" s="1">
        <v>45200</v>
      </c>
      <c r="G1187" s="5">
        <f ca="1">DATEDIF(F1187, TODAY(), "D")</f>
        <v>189</v>
      </c>
      <c r="H1187" t="s">
        <v>19</v>
      </c>
      <c r="I1187" t="s">
        <v>465</v>
      </c>
      <c r="J1187" s="4">
        <v>54</v>
      </c>
      <c r="K1187" s="4">
        <f>Table1[[#This Row],[PRICEEACH]]-Table1[[#This Row],[MSRP]]</f>
        <v>-7.4699999999999989</v>
      </c>
      <c r="L1187" t="s">
        <v>611</v>
      </c>
      <c r="M1187" t="s">
        <v>437</v>
      </c>
      <c r="N1187">
        <v>2125557413</v>
      </c>
      <c r="O1187" t="s">
        <v>438</v>
      </c>
      <c r="P1187" t="s">
        <v>24</v>
      </c>
      <c r="Q1187">
        <v>10022</v>
      </c>
      <c r="R1187" t="s">
        <v>25</v>
      </c>
      <c r="S1187" t="s">
        <v>46</v>
      </c>
      <c r="T1187" t="s">
        <v>439</v>
      </c>
      <c r="U1187" t="s">
        <v>28</v>
      </c>
    </row>
    <row r="1188" spans="1:21" x14ac:dyDescent="0.3">
      <c r="A1188">
        <v>10107</v>
      </c>
      <c r="B1188" s="5">
        <v>33</v>
      </c>
      <c r="C1188" s="4">
        <v>57.22</v>
      </c>
      <c r="D1188">
        <v>10</v>
      </c>
      <c r="E1188" s="9">
        <v>1888.26</v>
      </c>
      <c r="F1188" s="1">
        <v>45189</v>
      </c>
      <c r="G1188" s="5">
        <f ca="1">DATEDIF(F1188, TODAY(), "D")</f>
        <v>200</v>
      </c>
      <c r="H1188" t="s">
        <v>19</v>
      </c>
      <c r="I1188" t="s">
        <v>155</v>
      </c>
      <c r="J1188" s="4">
        <v>207</v>
      </c>
      <c r="K1188" s="4">
        <f>Table1[[#This Row],[PRICEEACH]]-Table1[[#This Row],[MSRP]]</f>
        <v>-149.78</v>
      </c>
      <c r="L1188" t="s">
        <v>436</v>
      </c>
      <c r="M1188" t="s">
        <v>366</v>
      </c>
      <c r="N1188" t="s">
        <v>367</v>
      </c>
      <c r="O1188" t="s">
        <v>368</v>
      </c>
      <c r="P1188" t="s">
        <v>39</v>
      </c>
      <c r="Q1188">
        <v>75012</v>
      </c>
      <c r="R1188" t="s">
        <v>33</v>
      </c>
      <c r="S1188" t="s">
        <v>369</v>
      </c>
      <c r="T1188" t="s">
        <v>370</v>
      </c>
      <c r="U1188" t="s">
        <v>28</v>
      </c>
    </row>
    <row r="1189" spans="1:21" x14ac:dyDescent="0.3">
      <c r="A1189">
        <v>10107</v>
      </c>
      <c r="B1189" s="5">
        <v>33</v>
      </c>
      <c r="C1189" s="4">
        <v>123.01</v>
      </c>
      <c r="D1189">
        <v>11</v>
      </c>
      <c r="E1189" s="9">
        <v>4059.33</v>
      </c>
      <c r="F1189" s="1">
        <v>45189</v>
      </c>
      <c r="G1189" s="5">
        <f ca="1">DATEDIF(F1189, TODAY(), "D")</f>
        <v>200</v>
      </c>
      <c r="H1189" t="s">
        <v>19</v>
      </c>
      <c r="I1189" t="s">
        <v>155</v>
      </c>
      <c r="J1189" s="4">
        <v>151</v>
      </c>
      <c r="K1189" s="4">
        <f>Table1[[#This Row],[PRICEEACH]]-Table1[[#This Row],[MSRP]]</f>
        <v>-27.989999999999995</v>
      </c>
      <c r="L1189" t="s">
        <v>472</v>
      </c>
      <c r="M1189" t="s">
        <v>366</v>
      </c>
      <c r="N1189" t="s">
        <v>367</v>
      </c>
      <c r="O1189" t="s">
        <v>368</v>
      </c>
      <c r="P1189" t="s">
        <v>39</v>
      </c>
      <c r="Q1189">
        <v>75012</v>
      </c>
      <c r="R1189" t="s">
        <v>33</v>
      </c>
      <c r="S1189" t="s">
        <v>369</v>
      </c>
      <c r="T1189" t="s">
        <v>370</v>
      </c>
      <c r="U1189" t="s">
        <v>42</v>
      </c>
    </row>
    <row r="1190" spans="1:21" x14ac:dyDescent="0.3">
      <c r="A1190">
        <v>10335</v>
      </c>
      <c r="B1190" s="5">
        <v>33</v>
      </c>
      <c r="C1190" s="4">
        <v>37.130000000000003</v>
      </c>
      <c r="D1190">
        <v>2</v>
      </c>
      <c r="E1190" s="9">
        <v>1225.29</v>
      </c>
      <c r="F1190" s="1">
        <v>45188</v>
      </c>
      <c r="G1190" s="5">
        <f ca="1">DATEDIF(F1190, TODAY(), "D")</f>
        <v>201</v>
      </c>
      <c r="H1190" t="s">
        <v>19</v>
      </c>
      <c r="I1190" t="s">
        <v>155</v>
      </c>
      <c r="J1190" s="4">
        <v>35</v>
      </c>
      <c r="K1190" s="4">
        <f>Table1[[#This Row],[PRICEEACH]]-Table1[[#This Row],[MSRP]]</f>
        <v>2.1300000000000026</v>
      </c>
      <c r="L1190" t="s">
        <v>591</v>
      </c>
      <c r="M1190" t="s">
        <v>243</v>
      </c>
      <c r="N1190">
        <v>4155551450</v>
      </c>
      <c r="O1190" t="s">
        <v>244</v>
      </c>
      <c r="P1190" t="s">
        <v>245</v>
      </c>
      <c r="Q1190">
        <v>97562</v>
      </c>
      <c r="R1190" t="s">
        <v>25</v>
      </c>
      <c r="S1190" t="s">
        <v>246</v>
      </c>
      <c r="T1190" t="s">
        <v>247</v>
      </c>
      <c r="U1190" t="s">
        <v>28</v>
      </c>
    </row>
    <row r="1191" spans="1:21" x14ac:dyDescent="0.3">
      <c r="A1191">
        <v>10107</v>
      </c>
      <c r="B1191" s="5">
        <v>33</v>
      </c>
      <c r="C1191" s="4">
        <v>109.32</v>
      </c>
      <c r="D1191">
        <v>14</v>
      </c>
      <c r="E1191" s="9">
        <v>3607.56</v>
      </c>
      <c r="F1191" s="1">
        <v>45184</v>
      </c>
      <c r="G1191" s="5">
        <f ca="1">DATEDIF(F1191, TODAY(), "D")</f>
        <v>205</v>
      </c>
      <c r="H1191" t="s">
        <v>19</v>
      </c>
      <c r="I1191" t="s">
        <v>155</v>
      </c>
      <c r="J1191" s="4">
        <v>79</v>
      </c>
      <c r="K1191" s="4">
        <f>Table1[[#This Row],[PRICEEACH]]-Table1[[#This Row],[MSRP]]</f>
        <v>30.319999999999993</v>
      </c>
      <c r="L1191" t="s">
        <v>478</v>
      </c>
      <c r="M1191" t="s">
        <v>22</v>
      </c>
      <c r="N1191">
        <v>2125557818</v>
      </c>
      <c r="O1191" t="s">
        <v>23</v>
      </c>
      <c r="P1191" t="s">
        <v>24</v>
      </c>
      <c r="Q1191">
        <v>10022</v>
      </c>
      <c r="R1191" t="s">
        <v>25</v>
      </c>
      <c r="S1191" t="s">
        <v>26</v>
      </c>
      <c r="T1191" t="s">
        <v>27</v>
      </c>
      <c r="U1191" t="s">
        <v>42</v>
      </c>
    </row>
    <row r="1192" spans="1:21" x14ac:dyDescent="0.3">
      <c r="A1192">
        <v>10328</v>
      </c>
      <c r="B1192" s="5">
        <v>33</v>
      </c>
      <c r="C1192" s="4">
        <v>123.4</v>
      </c>
      <c r="D1192">
        <v>11</v>
      </c>
      <c r="E1192" s="9">
        <v>4072.2</v>
      </c>
      <c r="F1192" s="1">
        <v>45181</v>
      </c>
      <c r="G1192" s="5">
        <f ca="1">DATEDIF(F1192, TODAY(), "D")</f>
        <v>208</v>
      </c>
      <c r="H1192" t="s">
        <v>19</v>
      </c>
      <c r="I1192" t="s">
        <v>525</v>
      </c>
      <c r="J1192" s="4">
        <v>118</v>
      </c>
      <c r="K1192" s="4">
        <f>Table1[[#This Row],[PRICEEACH]]-Table1[[#This Row],[MSRP]]</f>
        <v>5.4000000000000057</v>
      </c>
      <c r="L1192" t="s">
        <v>627</v>
      </c>
      <c r="M1192" t="s">
        <v>511</v>
      </c>
      <c r="N1192" t="s">
        <v>512</v>
      </c>
      <c r="O1192" t="s">
        <v>513</v>
      </c>
      <c r="P1192" t="s">
        <v>514</v>
      </c>
      <c r="Q1192">
        <v>24100</v>
      </c>
      <c r="R1192" t="s">
        <v>229</v>
      </c>
      <c r="S1192" t="s">
        <v>515</v>
      </c>
      <c r="T1192" t="s">
        <v>516</v>
      </c>
      <c r="U1192" t="s">
        <v>42</v>
      </c>
    </row>
    <row r="1193" spans="1:21" x14ac:dyDescent="0.3">
      <c r="A1193">
        <v>10328</v>
      </c>
      <c r="B1193" s="5">
        <v>33</v>
      </c>
      <c r="C1193" s="4">
        <v>64</v>
      </c>
      <c r="D1193">
        <v>13</v>
      </c>
      <c r="E1193" s="9">
        <v>2112</v>
      </c>
      <c r="F1193" s="1">
        <v>45181</v>
      </c>
      <c r="G1193" s="5">
        <f ca="1">DATEDIF(F1193, TODAY(), "D")</f>
        <v>208</v>
      </c>
      <c r="H1193" t="s">
        <v>19</v>
      </c>
      <c r="I1193" t="s">
        <v>525</v>
      </c>
      <c r="J1193" s="4">
        <v>80</v>
      </c>
      <c r="K1193" s="4">
        <f>Table1[[#This Row],[PRICEEACH]]-Table1[[#This Row],[MSRP]]</f>
        <v>-16</v>
      </c>
      <c r="L1193" t="s">
        <v>628</v>
      </c>
      <c r="M1193" t="s">
        <v>511</v>
      </c>
      <c r="N1193" t="s">
        <v>512</v>
      </c>
      <c r="O1193" t="s">
        <v>513</v>
      </c>
      <c r="P1193" t="s">
        <v>514</v>
      </c>
      <c r="Q1193">
        <v>24100</v>
      </c>
      <c r="R1193" t="s">
        <v>229</v>
      </c>
      <c r="S1193" t="s">
        <v>515</v>
      </c>
      <c r="T1193" t="s">
        <v>516</v>
      </c>
      <c r="U1193" t="s">
        <v>28</v>
      </c>
    </row>
    <row r="1194" spans="1:21" x14ac:dyDescent="0.3">
      <c r="A1194">
        <v>10324</v>
      </c>
      <c r="B1194" s="5">
        <v>33</v>
      </c>
      <c r="C1194" s="4">
        <v>37.479999999999997</v>
      </c>
      <c r="D1194">
        <v>10</v>
      </c>
      <c r="E1194" s="9">
        <v>1236.8399999999999</v>
      </c>
      <c r="F1194" s="1">
        <v>45174</v>
      </c>
      <c r="G1194" s="5">
        <f ca="1">DATEDIF(F1194, TODAY(), "D")</f>
        <v>215</v>
      </c>
      <c r="H1194" t="s">
        <v>19</v>
      </c>
      <c r="I1194" t="s">
        <v>465</v>
      </c>
      <c r="J1194" s="4">
        <v>122</v>
      </c>
      <c r="K1194" s="4">
        <f>Table1[[#This Row],[PRICEEACH]]-Table1[[#This Row],[MSRP]]</f>
        <v>-84.52000000000001</v>
      </c>
      <c r="L1194" t="s">
        <v>548</v>
      </c>
      <c r="M1194" t="s">
        <v>79</v>
      </c>
      <c r="N1194">
        <v>2125551500</v>
      </c>
      <c r="O1194" t="s">
        <v>80</v>
      </c>
      <c r="P1194" t="s">
        <v>24</v>
      </c>
      <c r="Q1194">
        <v>10022</v>
      </c>
      <c r="R1194" t="s">
        <v>25</v>
      </c>
      <c r="S1194" t="s">
        <v>81</v>
      </c>
      <c r="T1194" t="s">
        <v>82</v>
      </c>
      <c r="U1194" t="s">
        <v>28</v>
      </c>
    </row>
    <row r="1195" spans="1:21" x14ac:dyDescent="0.3">
      <c r="A1195">
        <v>10323</v>
      </c>
      <c r="B1195" s="5">
        <v>33</v>
      </c>
      <c r="C1195" s="4">
        <v>91.27</v>
      </c>
      <c r="D1195">
        <v>2</v>
      </c>
      <c r="E1195" s="9">
        <v>3011.91</v>
      </c>
      <c r="F1195" s="1">
        <v>45174</v>
      </c>
      <c r="G1195" s="5">
        <f ca="1">DATEDIF(F1195, TODAY(), "D")</f>
        <v>215</v>
      </c>
      <c r="H1195" t="s">
        <v>19</v>
      </c>
      <c r="I1195" t="s">
        <v>509</v>
      </c>
      <c r="J1195" s="4">
        <v>99</v>
      </c>
      <c r="K1195" s="4">
        <f>Table1[[#This Row],[PRICEEACH]]-Table1[[#This Row],[MSRP]]</f>
        <v>-7.730000000000004</v>
      </c>
      <c r="L1195" t="s">
        <v>567</v>
      </c>
      <c r="M1195" t="s">
        <v>424</v>
      </c>
      <c r="N1195" t="s">
        <v>425</v>
      </c>
      <c r="O1195" t="s">
        <v>426</v>
      </c>
      <c r="P1195" t="s">
        <v>427</v>
      </c>
      <c r="Q1195">
        <v>60528</v>
      </c>
      <c r="R1195" t="s">
        <v>405</v>
      </c>
      <c r="S1195" t="s">
        <v>428</v>
      </c>
      <c r="T1195" t="s">
        <v>377</v>
      </c>
      <c r="U1195" t="s">
        <v>42</v>
      </c>
    </row>
    <row r="1196" spans="1:21" x14ac:dyDescent="0.3">
      <c r="A1196">
        <v>10324</v>
      </c>
      <c r="B1196" s="5">
        <v>33</v>
      </c>
      <c r="C1196" s="4">
        <v>189.93</v>
      </c>
      <c r="D1196">
        <v>3</v>
      </c>
      <c r="E1196" s="9">
        <v>6267.69</v>
      </c>
      <c r="F1196" s="1">
        <v>45174</v>
      </c>
      <c r="G1196" s="5">
        <f ca="1">DATEDIF(F1196, TODAY(), "D")</f>
        <v>215</v>
      </c>
      <c r="H1196" t="s">
        <v>19</v>
      </c>
      <c r="I1196" t="s">
        <v>509</v>
      </c>
      <c r="J1196" s="4">
        <v>97</v>
      </c>
      <c r="K1196" s="4">
        <f>Table1[[#This Row],[PRICEEACH]]-Table1[[#This Row],[MSRP]]</f>
        <v>92.93</v>
      </c>
      <c r="L1196" t="s">
        <v>605</v>
      </c>
      <c r="M1196" t="s">
        <v>79</v>
      </c>
      <c r="N1196">
        <v>2125551500</v>
      </c>
      <c r="O1196" t="s">
        <v>80</v>
      </c>
      <c r="P1196" t="s">
        <v>24</v>
      </c>
      <c r="Q1196">
        <v>10022</v>
      </c>
      <c r="R1196" t="s">
        <v>25</v>
      </c>
      <c r="S1196" t="s">
        <v>81</v>
      </c>
      <c r="T1196" t="s">
        <v>82</v>
      </c>
      <c r="U1196" t="s">
        <v>42</v>
      </c>
    </row>
    <row r="1197" spans="1:21" x14ac:dyDescent="0.3">
      <c r="A1197">
        <v>10322</v>
      </c>
      <c r="B1197" s="5">
        <v>33</v>
      </c>
      <c r="C1197" s="4">
        <v>106.81</v>
      </c>
      <c r="D1197">
        <v>12</v>
      </c>
      <c r="E1197" s="9">
        <v>3524.73</v>
      </c>
      <c r="F1197" s="1">
        <v>45173</v>
      </c>
      <c r="G1197" s="5">
        <f ca="1">DATEDIF(F1197, TODAY(), "D")</f>
        <v>216</v>
      </c>
      <c r="H1197" t="s">
        <v>19</v>
      </c>
      <c r="I1197" t="s">
        <v>509</v>
      </c>
      <c r="J1197" s="4">
        <v>101</v>
      </c>
      <c r="K1197" s="4">
        <f>Table1[[#This Row],[PRICEEACH]]-Table1[[#This Row],[MSRP]]</f>
        <v>5.8100000000000023</v>
      </c>
      <c r="L1197" t="s">
        <v>555</v>
      </c>
      <c r="M1197" t="s">
        <v>248</v>
      </c>
      <c r="N1197">
        <v>6035558647</v>
      </c>
      <c r="O1197" t="s">
        <v>249</v>
      </c>
      <c r="P1197" t="s">
        <v>250</v>
      </c>
      <c r="Q1197">
        <v>62005</v>
      </c>
      <c r="R1197" t="s">
        <v>25</v>
      </c>
      <c r="S1197" t="s">
        <v>46</v>
      </c>
      <c r="T1197" t="s">
        <v>247</v>
      </c>
      <c r="U1197" t="s">
        <v>42</v>
      </c>
    </row>
    <row r="1198" spans="1:21" x14ac:dyDescent="0.3">
      <c r="A1198">
        <v>10321</v>
      </c>
      <c r="B1198" s="5">
        <v>33</v>
      </c>
      <c r="C1198" s="4">
        <v>172.73</v>
      </c>
      <c r="D1198">
        <v>11</v>
      </c>
      <c r="E1198" s="9">
        <v>5700.09</v>
      </c>
      <c r="F1198" s="1">
        <v>45173</v>
      </c>
      <c r="G1198" s="5">
        <f ca="1">DATEDIF(F1198, TODAY(), "D")</f>
        <v>216</v>
      </c>
      <c r="H1198" t="s">
        <v>19</v>
      </c>
      <c r="I1198" t="s">
        <v>155</v>
      </c>
      <c r="J1198" s="4">
        <v>169</v>
      </c>
      <c r="K1198" s="4">
        <f>Table1[[#This Row],[PRICEEACH]]-Table1[[#This Row],[MSRP]]</f>
        <v>3.7299999999999898</v>
      </c>
      <c r="L1198" t="s">
        <v>563</v>
      </c>
      <c r="M1198" t="s">
        <v>134</v>
      </c>
      <c r="N1198">
        <v>5085552555</v>
      </c>
      <c r="O1198" t="s">
        <v>135</v>
      </c>
      <c r="P1198" t="s">
        <v>136</v>
      </c>
      <c r="Q1198">
        <v>50553</v>
      </c>
      <c r="R1198" t="s">
        <v>25</v>
      </c>
      <c r="S1198" t="s">
        <v>137</v>
      </c>
      <c r="T1198" t="s">
        <v>138</v>
      </c>
      <c r="U1198" t="s">
        <v>42</v>
      </c>
    </row>
    <row r="1199" spans="1:21" x14ac:dyDescent="0.3">
      <c r="A1199">
        <v>10107</v>
      </c>
      <c r="B1199" s="5">
        <v>33</v>
      </c>
      <c r="C1199" s="4">
        <v>125.12</v>
      </c>
      <c r="D1199">
        <v>17</v>
      </c>
      <c r="E1199" s="9">
        <v>4128.96</v>
      </c>
      <c r="F1199" s="1">
        <v>45170</v>
      </c>
      <c r="G1199" s="5">
        <f ca="1">DATEDIF(F1199, TODAY(), "D")</f>
        <v>219</v>
      </c>
      <c r="H1199" t="s">
        <v>19</v>
      </c>
      <c r="I1199" t="s">
        <v>155</v>
      </c>
      <c r="J1199" s="4">
        <v>136</v>
      </c>
      <c r="K1199" s="4">
        <f>Table1[[#This Row],[PRICEEACH]]-Table1[[#This Row],[MSRP]]</f>
        <v>-10.879999999999995</v>
      </c>
      <c r="L1199" t="s">
        <v>289</v>
      </c>
      <c r="M1199" t="s">
        <v>347</v>
      </c>
      <c r="N1199" t="s">
        <v>348</v>
      </c>
      <c r="O1199" t="s">
        <v>349</v>
      </c>
      <c r="P1199" t="s">
        <v>350</v>
      </c>
      <c r="Q1199" t="s">
        <v>351</v>
      </c>
      <c r="R1199" t="s">
        <v>144</v>
      </c>
      <c r="S1199" t="s">
        <v>352</v>
      </c>
      <c r="T1199" t="s">
        <v>353</v>
      </c>
      <c r="U1199" t="s">
        <v>42</v>
      </c>
    </row>
    <row r="1200" spans="1:21" x14ac:dyDescent="0.3">
      <c r="A1200">
        <v>10312</v>
      </c>
      <c r="B1200" s="5">
        <v>33</v>
      </c>
      <c r="C1200" s="4">
        <v>107.15</v>
      </c>
      <c r="D1200">
        <v>8</v>
      </c>
      <c r="E1200" s="9">
        <v>3535.95</v>
      </c>
      <c r="F1200" s="1">
        <v>45159</v>
      </c>
      <c r="G1200" s="5">
        <f ca="1">DATEDIF(F1200, TODAY(), "D")</f>
        <v>230</v>
      </c>
      <c r="H1200" t="s">
        <v>19</v>
      </c>
      <c r="I1200" t="s">
        <v>509</v>
      </c>
      <c r="J1200" s="4">
        <v>99</v>
      </c>
      <c r="K1200" s="4">
        <f>Table1[[#This Row],[PRICEEACH]]-Table1[[#This Row],[MSRP]]</f>
        <v>8.1500000000000057</v>
      </c>
      <c r="L1200" t="s">
        <v>567</v>
      </c>
      <c r="M1200" t="s">
        <v>243</v>
      </c>
      <c r="N1200">
        <v>4155551450</v>
      </c>
      <c r="O1200" t="s">
        <v>244</v>
      </c>
      <c r="P1200" t="s">
        <v>245</v>
      </c>
      <c r="Q1200">
        <v>97562</v>
      </c>
      <c r="R1200" t="s">
        <v>25</v>
      </c>
      <c r="S1200" t="s">
        <v>246</v>
      </c>
      <c r="T1200" t="s">
        <v>247</v>
      </c>
      <c r="U1200" t="s">
        <v>42</v>
      </c>
    </row>
    <row r="1201" spans="1:21" x14ac:dyDescent="0.3">
      <c r="A1201">
        <v>10107</v>
      </c>
      <c r="B1201" s="5">
        <v>33</v>
      </c>
      <c r="C1201" s="4">
        <v>210.14</v>
      </c>
      <c r="D1201">
        <v>10</v>
      </c>
      <c r="E1201" s="9">
        <v>6934.62</v>
      </c>
      <c r="F1201" s="1">
        <v>45154</v>
      </c>
      <c r="G1201" s="5">
        <f ca="1">DATEDIF(F1201, TODAY(), "D")</f>
        <v>235</v>
      </c>
      <c r="H1201" t="s">
        <v>19</v>
      </c>
      <c r="I1201" t="s">
        <v>155</v>
      </c>
      <c r="J1201" s="4">
        <v>194</v>
      </c>
      <c r="K1201" s="4">
        <f>Table1[[#This Row],[PRICEEACH]]-Table1[[#This Row],[MSRP]]</f>
        <v>16.139999999999986</v>
      </c>
      <c r="L1201" t="s">
        <v>386</v>
      </c>
      <c r="M1201" t="s">
        <v>401</v>
      </c>
      <c r="N1201" t="s">
        <v>402</v>
      </c>
      <c r="O1201" t="s">
        <v>403</v>
      </c>
      <c r="P1201" t="s">
        <v>404</v>
      </c>
      <c r="Q1201">
        <v>50739</v>
      </c>
      <c r="R1201" t="s">
        <v>405</v>
      </c>
      <c r="S1201" t="s">
        <v>406</v>
      </c>
      <c r="T1201" t="s">
        <v>407</v>
      </c>
      <c r="U1201" t="s">
        <v>42</v>
      </c>
    </row>
    <row r="1202" spans="1:21" x14ac:dyDescent="0.3">
      <c r="A1202">
        <v>10310</v>
      </c>
      <c r="B1202" s="5">
        <v>33</v>
      </c>
      <c r="C1202" s="4">
        <v>41.91</v>
      </c>
      <c r="D1202">
        <v>4</v>
      </c>
      <c r="E1202" s="9">
        <v>1383.03</v>
      </c>
      <c r="F1202" s="1">
        <v>45154</v>
      </c>
      <c r="G1202" s="5">
        <f ca="1">DATEDIF(F1202, TODAY(), "D")</f>
        <v>235</v>
      </c>
      <c r="H1202" t="s">
        <v>19</v>
      </c>
      <c r="I1202" t="s">
        <v>155</v>
      </c>
      <c r="J1202" s="4">
        <v>37</v>
      </c>
      <c r="K1202" s="4">
        <f>Table1[[#This Row],[PRICEEACH]]-Table1[[#This Row],[MSRP]]</f>
        <v>4.9099999999999966</v>
      </c>
      <c r="L1202" t="s">
        <v>594</v>
      </c>
      <c r="M1202" t="s">
        <v>401</v>
      </c>
      <c r="N1202" t="s">
        <v>402</v>
      </c>
      <c r="O1202" t="s">
        <v>403</v>
      </c>
      <c r="P1202" t="s">
        <v>404</v>
      </c>
      <c r="Q1202">
        <v>50739</v>
      </c>
      <c r="R1202" t="s">
        <v>405</v>
      </c>
      <c r="S1202" t="s">
        <v>406</v>
      </c>
      <c r="T1202" t="s">
        <v>407</v>
      </c>
      <c r="U1202" t="s">
        <v>28</v>
      </c>
    </row>
    <row r="1203" spans="1:21" x14ac:dyDescent="0.3">
      <c r="A1203">
        <v>10304</v>
      </c>
      <c r="B1203" s="5">
        <v>33</v>
      </c>
      <c r="C1203" s="4">
        <v>101.29</v>
      </c>
      <c r="D1203">
        <v>10</v>
      </c>
      <c r="E1203" s="9">
        <v>3342.57</v>
      </c>
      <c r="F1203" s="1">
        <v>45149</v>
      </c>
      <c r="G1203" s="5">
        <f ca="1">DATEDIF(F1203, TODAY(), "D")</f>
        <v>240</v>
      </c>
      <c r="H1203" t="s">
        <v>19</v>
      </c>
      <c r="I1203" t="s">
        <v>509</v>
      </c>
      <c r="J1203" s="4">
        <v>97</v>
      </c>
      <c r="K1203" s="4">
        <f>Table1[[#This Row],[PRICEEACH]]-Table1[[#This Row],[MSRP]]</f>
        <v>4.2900000000000063</v>
      </c>
      <c r="L1203" t="s">
        <v>605</v>
      </c>
      <c r="M1203" t="s">
        <v>238</v>
      </c>
      <c r="N1203" t="s">
        <v>239</v>
      </c>
      <c r="O1203" t="s">
        <v>240</v>
      </c>
      <c r="P1203" t="s">
        <v>241</v>
      </c>
      <c r="Q1203">
        <v>78000</v>
      </c>
      <c r="R1203" t="s">
        <v>33</v>
      </c>
      <c r="S1203" t="s">
        <v>242</v>
      </c>
      <c r="T1203" t="s">
        <v>41</v>
      </c>
      <c r="U1203" t="s">
        <v>42</v>
      </c>
    </row>
    <row r="1204" spans="1:21" x14ac:dyDescent="0.3">
      <c r="A1204">
        <v>10299</v>
      </c>
      <c r="B1204" s="5">
        <v>33</v>
      </c>
      <c r="C1204" s="4">
        <v>66.489999999999995</v>
      </c>
      <c r="D1204">
        <v>6</v>
      </c>
      <c r="E1204" s="9">
        <v>2194.17</v>
      </c>
      <c r="F1204" s="1">
        <v>45137</v>
      </c>
      <c r="G1204" s="5">
        <f ca="1">DATEDIF(F1204, TODAY(), "D")</f>
        <v>252</v>
      </c>
      <c r="H1204" t="s">
        <v>19</v>
      </c>
      <c r="I1204" t="s">
        <v>20</v>
      </c>
      <c r="J1204" s="4">
        <v>69</v>
      </c>
      <c r="K1204" s="4">
        <f>Table1[[#This Row],[PRICEEACH]]-Table1[[#This Row],[MSRP]]</f>
        <v>-2.5100000000000051</v>
      </c>
      <c r="L1204" t="s">
        <v>589</v>
      </c>
      <c r="M1204" t="s">
        <v>103</v>
      </c>
      <c r="N1204" t="s">
        <v>104</v>
      </c>
      <c r="O1204" t="s">
        <v>105</v>
      </c>
      <c r="P1204" t="s">
        <v>106</v>
      </c>
      <c r="Q1204">
        <v>21240</v>
      </c>
      <c r="R1204" t="s">
        <v>107</v>
      </c>
      <c r="S1204" t="s">
        <v>108</v>
      </c>
      <c r="T1204" t="s">
        <v>109</v>
      </c>
      <c r="U1204" t="s">
        <v>28</v>
      </c>
    </row>
    <row r="1205" spans="1:21" x14ac:dyDescent="0.3">
      <c r="A1205">
        <v>10288</v>
      </c>
      <c r="B1205" s="5">
        <v>33</v>
      </c>
      <c r="C1205" s="4">
        <v>40.619999999999997</v>
      </c>
      <c r="D1205">
        <v>3</v>
      </c>
      <c r="E1205" s="9">
        <v>1340.46</v>
      </c>
      <c r="F1205" s="1">
        <v>45108</v>
      </c>
      <c r="G1205" s="5">
        <f ca="1">DATEDIF(F1205, TODAY(), "D")</f>
        <v>281</v>
      </c>
      <c r="H1205" t="s">
        <v>19</v>
      </c>
      <c r="I1205" t="s">
        <v>509</v>
      </c>
      <c r="J1205" s="4">
        <v>41</v>
      </c>
      <c r="K1205" s="4">
        <f>Table1[[#This Row],[PRICEEACH]]-Table1[[#This Row],[MSRP]]</f>
        <v>-0.38000000000000256</v>
      </c>
      <c r="L1205" t="s">
        <v>603</v>
      </c>
      <c r="M1205" t="s">
        <v>381</v>
      </c>
      <c r="N1205" t="s">
        <v>382</v>
      </c>
      <c r="O1205" t="s">
        <v>383</v>
      </c>
      <c r="P1205" t="s">
        <v>173</v>
      </c>
      <c r="Q1205">
        <v>69045</v>
      </c>
      <c r="R1205" t="s">
        <v>173</v>
      </c>
      <c r="S1205" t="s">
        <v>384</v>
      </c>
      <c r="T1205" t="s">
        <v>385</v>
      </c>
      <c r="U1205" t="s">
        <v>28</v>
      </c>
    </row>
    <row r="1206" spans="1:21" x14ac:dyDescent="0.3">
      <c r="A1206">
        <v>10284</v>
      </c>
      <c r="B1206" s="5">
        <v>33</v>
      </c>
      <c r="C1206" s="4">
        <v>51.93</v>
      </c>
      <c r="D1206">
        <v>5</v>
      </c>
      <c r="E1206" s="9">
        <v>1713.69</v>
      </c>
      <c r="F1206" s="1">
        <v>45098</v>
      </c>
      <c r="G1206" s="5">
        <f ca="1">DATEDIF(F1206, TODAY(), "D")</f>
        <v>291</v>
      </c>
      <c r="H1206" t="s">
        <v>19</v>
      </c>
      <c r="I1206" t="s">
        <v>509</v>
      </c>
      <c r="J1206" s="4">
        <v>43</v>
      </c>
      <c r="K1206" s="4">
        <f>Table1[[#This Row],[PRICEEACH]]-Table1[[#This Row],[MSRP]]</f>
        <v>8.93</v>
      </c>
      <c r="L1206" t="s">
        <v>616</v>
      </c>
      <c r="M1206" t="s">
        <v>502</v>
      </c>
      <c r="N1206" t="s">
        <v>503</v>
      </c>
      <c r="O1206" t="s">
        <v>504</v>
      </c>
      <c r="P1206" t="s">
        <v>505</v>
      </c>
      <c r="Q1206" t="s">
        <v>506</v>
      </c>
      <c r="R1206" t="s">
        <v>64</v>
      </c>
      <c r="S1206" t="s">
        <v>507</v>
      </c>
      <c r="T1206" t="s">
        <v>508</v>
      </c>
      <c r="U1206" t="s">
        <v>28</v>
      </c>
    </row>
    <row r="1207" spans="1:21" x14ac:dyDescent="0.3">
      <c r="A1207">
        <v>10283</v>
      </c>
      <c r="B1207" s="5">
        <v>33</v>
      </c>
      <c r="C1207" s="4">
        <v>72.959999999999994</v>
      </c>
      <c r="D1207">
        <v>5</v>
      </c>
      <c r="E1207" s="9">
        <v>2407.6799999999998</v>
      </c>
      <c r="F1207" s="1">
        <v>45097</v>
      </c>
      <c r="G1207" s="5">
        <f ca="1">DATEDIF(F1207, TODAY(), "D")</f>
        <v>292</v>
      </c>
      <c r="H1207" t="s">
        <v>19</v>
      </c>
      <c r="I1207" t="s">
        <v>509</v>
      </c>
      <c r="J1207" s="4">
        <v>83</v>
      </c>
      <c r="K1207" s="4">
        <f>Table1[[#This Row],[PRICEEACH]]-Table1[[#This Row],[MSRP]]</f>
        <v>-10.040000000000006</v>
      </c>
      <c r="L1207" t="s">
        <v>600</v>
      </c>
      <c r="M1207" t="s">
        <v>337</v>
      </c>
      <c r="N1207" t="s">
        <v>338</v>
      </c>
      <c r="O1207" t="s">
        <v>339</v>
      </c>
      <c r="P1207" t="s">
        <v>340</v>
      </c>
      <c r="Q1207" t="s">
        <v>341</v>
      </c>
      <c r="R1207" t="s">
        <v>201</v>
      </c>
      <c r="S1207" t="s">
        <v>342</v>
      </c>
      <c r="T1207" t="s">
        <v>146</v>
      </c>
      <c r="U1207" t="s">
        <v>28</v>
      </c>
    </row>
    <row r="1208" spans="1:21" x14ac:dyDescent="0.3">
      <c r="A1208">
        <v>10283</v>
      </c>
      <c r="B1208" s="5">
        <v>33</v>
      </c>
      <c r="C1208" s="4">
        <v>51.32</v>
      </c>
      <c r="D1208">
        <v>12</v>
      </c>
      <c r="E1208" s="9">
        <v>1693.56</v>
      </c>
      <c r="F1208" s="1">
        <v>45097</v>
      </c>
      <c r="G1208" s="5">
        <f ca="1">DATEDIF(F1208, TODAY(), "D")</f>
        <v>292</v>
      </c>
      <c r="H1208" t="s">
        <v>19</v>
      </c>
      <c r="I1208" t="s">
        <v>557</v>
      </c>
      <c r="J1208" s="4">
        <v>54</v>
      </c>
      <c r="K1208" s="4">
        <f>Table1[[#This Row],[PRICEEACH]]-Table1[[#This Row],[MSRP]]</f>
        <v>-2.6799999999999997</v>
      </c>
      <c r="L1208" t="s">
        <v>633</v>
      </c>
      <c r="M1208" t="s">
        <v>337</v>
      </c>
      <c r="N1208" t="s">
        <v>338</v>
      </c>
      <c r="O1208" t="s">
        <v>339</v>
      </c>
      <c r="P1208" t="s">
        <v>340</v>
      </c>
      <c r="Q1208" t="s">
        <v>341</v>
      </c>
      <c r="R1208" t="s">
        <v>201</v>
      </c>
      <c r="S1208" t="s">
        <v>342</v>
      </c>
      <c r="T1208" t="s">
        <v>146</v>
      </c>
      <c r="U1208" t="s">
        <v>28</v>
      </c>
    </row>
    <row r="1209" spans="1:21" x14ac:dyDescent="0.3">
      <c r="A1209">
        <v>10280</v>
      </c>
      <c r="B1209" s="5">
        <v>33</v>
      </c>
      <c r="C1209" s="4">
        <v>41.85</v>
      </c>
      <c r="D1209">
        <v>14</v>
      </c>
      <c r="E1209" s="9">
        <v>1381.05</v>
      </c>
      <c r="F1209" s="1">
        <v>45094</v>
      </c>
      <c r="G1209" s="5">
        <f ca="1">DATEDIF(F1209, TODAY(), "D")</f>
        <v>295</v>
      </c>
      <c r="H1209" t="s">
        <v>19</v>
      </c>
      <c r="I1209" t="s">
        <v>509</v>
      </c>
      <c r="J1209" s="4">
        <v>41</v>
      </c>
      <c r="K1209" s="4">
        <f>Table1[[#This Row],[PRICEEACH]]-Table1[[#This Row],[MSRP]]</f>
        <v>0.85000000000000142</v>
      </c>
      <c r="L1209" t="s">
        <v>603</v>
      </c>
      <c r="M1209" t="s">
        <v>225</v>
      </c>
      <c r="N1209" t="s">
        <v>226</v>
      </c>
      <c r="O1209" t="s">
        <v>227</v>
      </c>
      <c r="P1209" t="s">
        <v>228</v>
      </c>
      <c r="Q1209">
        <v>10100</v>
      </c>
      <c r="R1209" t="s">
        <v>229</v>
      </c>
      <c r="S1209" t="s">
        <v>230</v>
      </c>
      <c r="T1209" t="s">
        <v>231</v>
      </c>
      <c r="U1209" t="s">
        <v>28</v>
      </c>
    </row>
    <row r="1210" spans="1:21" x14ac:dyDescent="0.3">
      <c r="A1210">
        <v>10279</v>
      </c>
      <c r="B1210" s="5">
        <v>33</v>
      </c>
      <c r="C1210" s="4">
        <v>71.06</v>
      </c>
      <c r="D1210">
        <v>4</v>
      </c>
      <c r="E1210" s="9">
        <v>2344.98</v>
      </c>
      <c r="F1210" s="1">
        <v>45086</v>
      </c>
      <c r="G1210" s="5">
        <f ca="1">DATEDIF(F1210, TODAY(), "D")</f>
        <v>303</v>
      </c>
      <c r="H1210" t="s">
        <v>19</v>
      </c>
      <c r="I1210" t="s">
        <v>155</v>
      </c>
      <c r="J1210" s="4">
        <v>85</v>
      </c>
      <c r="K1210" s="4">
        <f>Table1[[#This Row],[PRICEEACH]]-Table1[[#This Row],[MSRP]]</f>
        <v>-13.939999999999998</v>
      </c>
      <c r="L1210" t="s">
        <v>596</v>
      </c>
      <c r="M1210" t="s">
        <v>148</v>
      </c>
      <c r="N1210" t="s">
        <v>149</v>
      </c>
      <c r="O1210" t="s">
        <v>150</v>
      </c>
      <c r="P1210" t="s">
        <v>151</v>
      </c>
      <c r="Q1210">
        <v>28034</v>
      </c>
      <c r="R1210" t="s">
        <v>152</v>
      </c>
      <c r="S1210" t="s">
        <v>153</v>
      </c>
      <c r="T1210" t="s">
        <v>154</v>
      </c>
      <c r="U1210" t="s">
        <v>28</v>
      </c>
    </row>
    <row r="1211" spans="1:21" x14ac:dyDescent="0.3">
      <c r="A1211">
        <v>10276</v>
      </c>
      <c r="B1211" s="5">
        <v>33</v>
      </c>
      <c r="C1211" s="4">
        <v>50.36</v>
      </c>
      <c r="D1211">
        <v>9</v>
      </c>
      <c r="E1211" s="9">
        <v>1661.88</v>
      </c>
      <c r="F1211" s="1">
        <v>45079</v>
      </c>
      <c r="G1211" s="5">
        <f ca="1">DATEDIF(F1211, TODAY(), "D")</f>
        <v>310</v>
      </c>
      <c r="H1211" t="s">
        <v>19</v>
      </c>
      <c r="I1211" t="s">
        <v>20</v>
      </c>
      <c r="J1211" s="4">
        <v>62</v>
      </c>
      <c r="K1211" s="4">
        <f>Table1[[#This Row],[PRICEEACH]]-Table1[[#This Row],[MSRP]]</f>
        <v>-11.64</v>
      </c>
      <c r="L1211" t="s">
        <v>570</v>
      </c>
      <c r="M1211" t="s">
        <v>420</v>
      </c>
      <c r="N1211">
        <v>6175557555</v>
      </c>
      <c r="O1211" t="s">
        <v>421</v>
      </c>
      <c r="P1211" t="s">
        <v>253</v>
      </c>
      <c r="Q1211">
        <v>58339</v>
      </c>
      <c r="R1211" t="s">
        <v>25</v>
      </c>
      <c r="S1211" t="s">
        <v>422</v>
      </c>
      <c r="T1211" t="s">
        <v>423</v>
      </c>
      <c r="U1211" t="s">
        <v>28</v>
      </c>
    </row>
    <row r="1212" spans="1:21" x14ac:dyDescent="0.3">
      <c r="A1212">
        <v>10273</v>
      </c>
      <c r="B1212" s="5">
        <v>33</v>
      </c>
      <c r="C1212" s="4">
        <v>71.09</v>
      </c>
      <c r="D1212">
        <v>12</v>
      </c>
      <c r="E1212" s="9">
        <v>2345.9699999999998</v>
      </c>
      <c r="F1212" s="1">
        <v>45067</v>
      </c>
      <c r="G1212" s="5">
        <f ca="1">DATEDIF(F1212, TODAY(), "D")</f>
        <v>322</v>
      </c>
      <c r="H1212" t="s">
        <v>19</v>
      </c>
      <c r="I1212" t="s">
        <v>509</v>
      </c>
      <c r="J1212" s="4">
        <v>87</v>
      </c>
      <c r="K1212" s="4">
        <f>Table1[[#This Row],[PRICEEACH]]-Table1[[#This Row],[MSRP]]</f>
        <v>-15.909999999999997</v>
      </c>
      <c r="L1212" t="s">
        <v>574</v>
      </c>
      <c r="M1212" t="s">
        <v>329</v>
      </c>
      <c r="N1212" t="s">
        <v>330</v>
      </c>
      <c r="O1212" t="s">
        <v>331</v>
      </c>
      <c r="P1212" t="s">
        <v>332</v>
      </c>
      <c r="Q1212" t="s">
        <v>333</v>
      </c>
      <c r="R1212" t="s">
        <v>334</v>
      </c>
      <c r="S1212" t="s">
        <v>335</v>
      </c>
      <c r="T1212" t="s">
        <v>336</v>
      </c>
      <c r="U1212" t="s">
        <v>28</v>
      </c>
    </row>
    <row r="1213" spans="1:21" x14ac:dyDescent="0.3">
      <c r="A1213">
        <v>10266</v>
      </c>
      <c r="B1213" s="5">
        <v>33</v>
      </c>
      <c r="C1213" s="4">
        <v>74.69</v>
      </c>
      <c r="D1213">
        <v>10</v>
      </c>
      <c r="E1213" s="9">
        <v>2464.77</v>
      </c>
      <c r="F1213" s="1">
        <v>45052</v>
      </c>
      <c r="G1213" s="5">
        <f ca="1">DATEDIF(F1213, TODAY(), "D")</f>
        <v>337</v>
      </c>
      <c r="H1213" t="s">
        <v>19</v>
      </c>
      <c r="I1213" t="s">
        <v>155</v>
      </c>
      <c r="J1213" s="4">
        <v>77</v>
      </c>
      <c r="K1213" s="4">
        <f>Table1[[#This Row],[PRICEEACH]]-Table1[[#This Row],[MSRP]]</f>
        <v>-2.3100000000000023</v>
      </c>
      <c r="L1213" t="s">
        <v>544</v>
      </c>
      <c r="M1213" t="s">
        <v>414</v>
      </c>
      <c r="N1213" t="s">
        <v>415</v>
      </c>
      <c r="O1213" t="s">
        <v>416</v>
      </c>
      <c r="P1213" t="s">
        <v>417</v>
      </c>
      <c r="Q1213">
        <v>42100</v>
      </c>
      <c r="R1213" t="s">
        <v>229</v>
      </c>
      <c r="S1213" t="s">
        <v>418</v>
      </c>
      <c r="T1213" t="s">
        <v>419</v>
      </c>
      <c r="U1213" t="s">
        <v>28</v>
      </c>
    </row>
    <row r="1214" spans="1:21" x14ac:dyDescent="0.3">
      <c r="A1214">
        <v>10266</v>
      </c>
      <c r="B1214" s="5">
        <v>33</v>
      </c>
      <c r="C1214" s="4">
        <v>152.58000000000001</v>
      </c>
      <c r="D1214">
        <v>4</v>
      </c>
      <c r="E1214" s="9">
        <v>5035.1400000000003</v>
      </c>
      <c r="F1214" s="1">
        <v>45052</v>
      </c>
      <c r="G1214" s="5">
        <f ca="1">DATEDIF(F1214, TODAY(), "D")</f>
        <v>337</v>
      </c>
      <c r="H1214" t="s">
        <v>19</v>
      </c>
      <c r="I1214" t="s">
        <v>155</v>
      </c>
      <c r="J1214" s="4">
        <v>141</v>
      </c>
      <c r="K1214" s="4">
        <f>Table1[[#This Row],[PRICEEACH]]-Table1[[#This Row],[MSRP]]</f>
        <v>11.580000000000013</v>
      </c>
      <c r="L1214" t="s">
        <v>569</v>
      </c>
      <c r="M1214" t="s">
        <v>414</v>
      </c>
      <c r="N1214" t="s">
        <v>415</v>
      </c>
      <c r="O1214" t="s">
        <v>416</v>
      </c>
      <c r="P1214" t="s">
        <v>417</v>
      </c>
      <c r="Q1214">
        <v>42100</v>
      </c>
      <c r="R1214" t="s">
        <v>229</v>
      </c>
      <c r="S1214" t="s">
        <v>418</v>
      </c>
      <c r="T1214" t="s">
        <v>419</v>
      </c>
      <c r="U1214" t="s">
        <v>42</v>
      </c>
    </row>
    <row r="1215" spans="1:21" x14ac:dyDescent="0.3">
      <c r="A1215">
        <v>10263</v>
      </c>
      <c r="B1215" s="5">
        <v>33</v>
      </c>
      <c r="C1215" s="4">
        <v>86.17</v>
      </c>
      <c r="D1215">
        <v>10</v>
      </c>
      <c r="E1215" s="9">
        <v>2843.61</v>
      </c>
      <c r="F1215" s="1">
        <v>45044</v>
      </c>
      <c r="G1215" s="5">
        <f ca="1">DATEDIF(F1215, TODAY(), "D")</f>
        <v>345</v>
      </c>
      <c r="H1215" t="s">
        <v>19</v>
      </c>
      <c r="I1215" t="s">
        <v>525</v>
      </c>
      <c r="J1215" s="4">
        <v>84</v>
      </c>
      <c r="K1215" s="4">
        <f>Table1[[#This Row],[PRICEEACH]]-Table1[[#This Row],[MSRP]]</f>
        <v>2.1700000000000017</v>
      </c>
      <c r="L1215" t="s">
        <v>551</v>
      </c>
      <c r="M1215" t="s">
        <v>88</v>
      </c>
      <c r="N1215">
        <v>2035552570</v>
      </c>
      <c r="O1215" t="s">
        <v>89</v>
      </c>
      <c r="P1215" t="s">
        <v>90</v>
      </c>
      <c r="Q1215">
        <v>97562</v>
      </c>
      <c r="R1215" t="s">
        <v>25</v>
      </c>
      <c r="S1215" t="s">
        <v>91</v>
      </c>
      <c r="T1215" t="s">
        <v>47</v>
      </c>
      <c r="U1215" t="s">
        <v>28</v>
      </c>
    </row>
    <row r="1216" spans="1:21" hidden="1" x14ac:dyDescent="0.3">
      <c r="A1216">
        <v>10262</v>
      </c>
      <c r="B1216" s="5">
        <v>33</v>
      </c>
      <c r="C1216" s="4">
        <v>90.75</v>
      </c>
      <c r="D1216">
        <v>6</v>
      </c>
      <c r="E1216" s="9">
        <v>2994.75</v>
      </c>
      <c r="F1216" s="1">
        <v>45040</v>
      </c>
      <c r="G1216" s="5">
        <f ca="1">DATEDIF(F1216, TODAY(), "D")</f>
        <v>349</v>
      </c>
      <c r="H1216" t="s">
        <v>307</v>
      </c>
      <c r="I1216" t="s">
        <v>525</v>
      </c>
      <c r="J1216" s="4">
        <v>99</v>
      </c>
      <c r="K1216" s="4">
        <f>Table1[[#This Row],[PRICEEACH]]-Table1[[#This Row],[MSRP]]</f>
        <v>-8.25</v>
      </c>
      <c r="L1216" t="s">
        <v>624</v>
      </c>
      <c r="M1216" t="s">
        <v>148</v>
      </c>
      <c r="N1216" t="s">
        <v>149</v>
      </c>
      <c r="O1216" t="s">
        <v>150</v>
      </c>
      <c r="P1216" t="s">
        <v>151</v>
      </c>
      <c r="Q1216">
        <v>28034</v>
      </c>
      <c r="R1216" t="s">
        <v>152</v>
      </c>
      <c r="S1216" t="s">
        <v>153</v>
      </c>
      <c r="T1216" t="s">
        <v>154</v>
      </c>
      <c r="U1216" t="s">
        <v>28</v>
      </c>
    </row>
    <row r="1217" spans="1:21" hidden="1" x14ac:dyDescent="0.3">
      <c r="A1217">
        <v>10253</v>
      </c>
      <c r="B1217" s="5">
        <v>33</v>
      </c>
      <c r="C1217" s="4">
        <v>135.13999999999999</v>
      </c>
      <c r="D1217">
        <v>4</v>
      </c>
      <c r="E1217" s="9">
        <v>4459.62</v>
      </c>
      <c r="F1217" s="1">
        <v>45017</v>
      </c>
      <c r="G1217" s="5">
        <f ca="1">DATEDIF(F1217, TODAY(), "D")</f>
        <v>372</v>
      </c>
      <c r="H1217" t="s">
        <v>307</v>
      </c>
      <c r="I1217" t="s">
        <v>155</v>
      </c>
      <c r="J1217" s="4">
        <v>142</v>
      </c>
      <c r="K1217" s="4">
        <f>Table1[[#This Row],[PRICEEACH]]-Table1[[#This Row],[MSRP]]</f>
        <v>-6.8600000000000136</v>
      </c>
      <c r="L1217" t="s">
        <v>545</v>
      </c>
      <c r="M1217" t="s">
        <v>139</v>
      </c>
      <c r="N1217" t="s">
        <v>140</v>
      </c>
      <c r="O1217" t="s">
        <v>141</v>
      </c>
      <c r="P1217" t="s">
        <v>142</v>
      </c>
      <c r="Q1217" t="s">
        <v>143</v>
      </c>
      <c r="R1217" t="s">
        <v>144</v>
      </c>
      <c r="S1217" t="s">
        <v>145</v>
      </c>
      <c r="T1217" t="s">
        <v>146</v>
      </c>
      <c r="U1217" t="s">
        <v>42</v>
      </c>
    </row>
    <row r="1218" spans="1:21" x14ac:dyDescent="0.3">
      <c r="A1218">
        <v>10243</v>
      </c>
      <c r="B1218" s="5">
        <v>33</v>
      </c>
      <c r="C1218" s="4">
        <v>29.54</v>
      </c>
      <c r="D1218">
        <v>1</v>
      </c>
      <c r="E1218" s="9">
        <v>974.82</v>
      </c>
      <c r="F1218" s="1">
        <v>44983</v>
      </c>
      <c r="G1218" s="5">
        <f ca="1">DATEDIF(F1218, TODAY(), "D")</f>
        <v>406</v>
      </c>
      <c r="H1218" t="s">
        <v>19</v>
      </c>
      <c r="I1218" t="s">
        <v>509</v>
      </c>
      <c r="J1218" s="4">
        <v>33</v>
      </c>
      <c r="K1218" s="4">
        <f>Table1[[#This Row],[PRICEEACH]]-Table1[[#This Row],[MSRP]]</f>
        <v>-3.4600000000000009</v>
      </c>
      <c r="L1218" t="s">
        <v>584</v>
      </c>
      <c r="M1218" t="s">
        <v>378</v>
      </c>
      <c r="N1218">
        <v>6175552555</v>
      </c>
      <c r="O1218" t="s">
        <v>379</v>
      </c>
      <c r="P1218" t="s">
        <v>345</v>
      </c>
      <c r="Q1218">
        <v>51003</v>
      </c>
      <c r="R1218" t="s">
        <v>25</v>
      </c>
      <c r="S1218" t="s">
        <v>380</v>
      </c>
      <c r="T1218" t="s">
        <v>247</v>
      </c>
      <c r="U1218" t="s">
        <v>28</v>
      </c>
    </row>
    <row r="1219" spans="1:21" x14ac:dyDescent="0.3">
      <c r="A1219">
        <v>10241</v>
      </c>
      <c r="B1219" s="5">
        <v>33</v>
      </c>
      <c r="C1219" s="4">
        <v>72.650000000000006</v>
      </c>
      <c r="D1219">
        <v>1</v>
      </c>
      <c r="E1219" s="9">
        <v>2397.4499999999998</v>
      </c>
      <c r="F1219" s="1">
        <v>44970</v>
      </c>
      <c r="G1219" s="5">
        <f ca="1">DATEDIF(F1219, TODAY(), "D")</f>
        <v>419</v>
      </c>
      <c r="H1219" t="s">
        <v>19</v>
      </c>
      <c r="I1219" t="s">
        <v>509</v>
      </c>
      <c r="J1219" s="4">
        <v>60</v>
      </c>
      <c r="K1219" s="4">
        <f>Table1[[#This Row],[PRICEEACH]]-Table1[[#This Row],[MSRP]]</f>
        <v>12.650000000000006</v>
      </c>
      <c r="L1219" t="s">
        <v>547</v>
      </c>
      <c r="M1219" t="s">
        <v>491</v>
      </c>
      <c r="N1219" t="s">
        <v>492</v>
      </c>
      <c r="O1219" t="s">
        <v>493</v>
      </c>
      <c r="P1219" t="s">
        <v>494</v>
      </c>
      <c r="Q1219">
        <v>67000</v>
      </c>
      <c r="R1219" t="s">
        <v>33</v>
      </c>
      <c r="S1219" t="s">
        <v>495</v>
      </c>
      <c r="T1219" t="s">
        <v>496</v>
      </c>
      <c r="U1219" t="s">
        <v>28</v>
      </c>
    </row>
    <row r="1220" spans="1:21" x14ac:dyDescent="0.3">
      <c r="A1220">
        <v>10235</v>
      </c>
      <c r="B1220" s="5">
        <v>33</v>
      </c>
      <c r="C1220" s="4">
        <v>60.05</v>
      </c>
      <c r="D1220">
        <v>12</v>
      </c>
      <c r="E1220" s="9">
        <v>1981.65</v>
      </c>
      <c r="F1220" s="1">
        <v>44959</v>
      </c>
      <c r="G1220" s="5">
        <f ca="1">DATEDIF(F1220, TODAY(), "D")</f>
        <v>430</v>
      </c>
      <c r="H1220" t="s">
        <v>19</v>
      </c>
      <c r="I1220" t="s">
        <v>525</v>
      </c>
      <c r="J1220" s="4">
        <v>68</v>
      </c>
      <c r="K1220" s="4">
        <f>Table1[[#This Row],[PRICEEACH]]-Table1[[#This Row],[MSRP]]</f>
        <v>-7.9500000000000028</v>
      </c>
      <c r="L1220" t="s">
        <v>602</v>
      </c>
      <c r="M1220" t="s">
        <v>337</v>
      </c>
      <c r="N1220" t="s">
        <v>338</v>
      </c>
      <c r="O1220" t="s">
        <v>339</v>
      </c>
      <c r="P1220" t="s">
        <v>340</v>
      </c>
      <c r="Q1220" t="s">
        <v>341</v>
      </c>
      <c r="R1220" t="s">
        <v>201</v>
      </c>
      <c r="S1220" t="s">
        <v>342</v>
      </c>
      <c r="T1220" t="s">
        <v>146</v>
      </c>
      <c r="U1220" t="s">
        <v>28</v>
      </c>
    </row>
    <row r="1221" spans="1:21" x14ac:dyDescent="0.3">
      <c r="A1221">
        <v>10229</v>
      </c>
      <c r="B1221" s="5">
        <v>33</v>
      </c>
      <c r="C1221" s="4">
        <v>32.880000000000003</v>
      </c>
      <c r="D1221">
        <v>2</v>
      </c>
      <c r="E1221" s="9">
        <v>1085.04</v>
      </c>
      <c r="F1221" s="1">
        <v>44937</v>
      </c>
      <c r="G1221" s="5">
        <f ca="1">DATEDIF(F1221, TODAY(), "D")</f>
        <v>452</v>
      </c>
      <c r="H1221" t="s">
        <v>19</v>
      </c>
      <c r="I1221" t="s">
        <v>155</v>
      </c>
      <c r="J1221" s="4">
        <v>35</v>
      </c>
      <c r="K1221" s="4">
        <f>Table1[[#This Row],[PRICEEACH]]-Table1[[#This Row],[MSRP]]</f>
        <v>-2.1199999999999974</v>
      </c>
      <c r="L1221" t="s">
        <v>591</v>
      </c>
      <c r="M1221" t="s">
        <v>243</v>
      </c>
      <c r="N1221">
        <v>4155551450</v>
      </c>
      <c r="O1221" t="s">
        <v>244</v>
      </c>
      <c r="P1221" t="s">
        <v>245</v>
      </c>
      <c r="Q1221">
        <v>97562</v>
      </c>
      <c r="R1221" t="s">
        <v>25</v>
      </c>
      <c r="S1221" t="s">
        <v>246</v>
      </c>
      <c r="T1221" t="s">
        <v>247</v>
      </c>
      <c r="U1221" t="s">
        <v>28</v>
      </c>
    </row>
    <row r="1222" spans="1:21" x14ac:dyDescent="0.3">
      <c r="A1222">
        <v>10228</v>
      </c>
      <c r="B1222" s="5">
        <v>33</v>
      </c>
      <c r="C1222" s="4">
        <v>103.23</v>
      </c>
      <c r="D1222">
        <v>6</v>
      </c>
      <c r="E1222" s="9">
        <v>3406.59</v>
      </c>
      <c r="F1222" s="1">
        <v>44936</v>
      </c>
      <c r="G1222" s="5">
        <f ca="1">DATEDIF(F1222, TODAY(), "D")</f>
        <v>453</v>
      </c>
      <c r="H1222" t="s">
        <v>19</v>
      </c>
      <c r="I1222" t="s">
        <v>509</v>
      </c>
      <c r="J1222" s="4">
        <v>97</v>
      </c>
      <c r="K1222" s="4">
        <f>Table1[[#This Row],[PRICEEACH]]-Table1[[#This Row],[MSRP]]</f>
        <v>6.230000000000004</v>
      </c>
      <c r="L1222" t="s">
        <v>605</v>
      </c>
      <c r="M1222" t="s">
        <v>209</v>
      </c>
      <c r="N1222">
        <v>6175555555</v>
      </c>
      <c r="O1222" t="s">
        <v>210</v>
      </c>
      <c r="P1222" t="s">
        <v>100</v>
      </c>
      <c r="Q1222">
        <v>51247</v>
      </c>
      <c r="R1222" t="s">
        <v>25</v>
      </c>
      <c r="S1222" t="s">
        <v>211</v>
      </c>
      <c r="T1222" t="s">
        <v>119</v>
      </c>
      <c r="U1222" t="s">
        <v>42</v>
      </c>
    </row>
    <row r="1223" spans="1:21" x14ac:dyDescent="0.3">
      <c r="A1223">
        <v>10227</v>
      </c>
      <c r="B1223" s="5">
        <v>33</v>
      </c>
      <c r="C1223" s="4">
        <v>111.12</v>
      </c>
      <c r="D1223">
        <v>1</v>
      </c>
      <c r="E1223" s="9">
        <v>3666.96</v>
      </c>
      <c r="F1223" s="1">
        <v>44928</v>
      </c>
      <c r="G1223" s="5">
        <f ca="1">DATEDIF(F1223, TODAY(), "D")</f>
        <v>461</v>
      </c>
      <c r="H1223" t="s">
        <v>19</v>
      </c>
      <c r="I1223" t="s">
        <v>509</v>
      </c>
      <c r="J1223" s="4">
        <v>99</v>
      </c>
      <c r="K1223" s="4">
        <f>Table1[[#This Row],[PRICEEACH]]-Table1[[#This Row],[MSRP]]</f>
        <v>12.120000000000005</v>
      </c>
      <c r="L1223" t="s">
        <v>567</v>
      </c>
      <c r="M1223" t="s">
        <v>190</v>
      </c>
      <c r="N1223" t="s">
        <v>191</v>
      </c>
      <c r="O1223" t="s">
        <v>192</v>
      </c>
      <c r="P1223" t="s">
        <v>193</v>
      </c>
      <c r="Q1223">
        <v>69004</v>
      </c>
      <c r="R1223" t="s">
        <v>33</v>
      </c>
      <c r="S1223" t="s">
        <v>194</v>
      </c>
      <c r="T1223" t="s">
        <v>195</v>
      </c>
      <c r="U1223" t="s">
        <v>42</v>
      </c>
    </row>
    <row r="1224" spans="1:21" x14ac:dyDescent="0.3">
      <c r="A1224">
        <v>10227</v>
      </c>
      <c r="B1224" s="5">
        <v>33</v>
      </c>
      <c r="C1224" s="4">
        <v>131.53</v>
      </c>
      <c r="D1224">
        <v>13</v>
      </c>
      <c r="E1224" s="9">
        <v>4340.49</v>
      </c>
      <c r="F1224" s="1">
        <v>44928</v>
      </c>
      <c r="G1224" s="5">
        <f ca="1">DATEDIF(F1224, TODAY(), "D")</f>
        <v>461</v>
      </c>
      <c r="H1224" t="s">
        <v>19</v>
      </c>
      <c r="I1224" t="s">
        <v>155</v>
      </c>
      <c r="J1224" s="4">
        <v>117</v>
      </c>
      <c r="K1224" s="4">
        <f>Table1[[#This Row],[PRICEEACH]]-Table1[[#This Row],[MSRP]]</f>
        <v>14.530000000000001</v>
      </c>
      <c r="L1224" t="s">
        <v>593</v>
      </c>
      <c r="M1224" t="s">
        <v>190</v>
      </c>
      <c r="N1224" t="s">
        <v>191</v>
      </c>
      <c r="O1224" t="s">
        <v>192</v>
      </c>
      <c r="P1224" t="s">
        <v>193</v>
      </c>
      <c r="Q1224">
        <v>69004</v>
      </c>
      <c r="R1224" t="s">
        <v>33</v>
      </c>
      <c r="S1224" t="s">
        <v>194</v>
      </c>
      <c r="T1224" t="s">
        <v>195</v>
      </c>
      <c r="U1224" t="s">
        <v>42</v>
      </c>
    </row>
    <row r="1225" spans="1:21" x14ac:dyDescent="0.3">
      <c r="A1225">
        <v>10221</v>
      </c>
      <c r="B1225" s="5">
        <v>33</v>
      </c>
      <c r="C1225" s="4">
        <v>133.86000000000001</v>
      </c>
      <c r="D1225">
        <v>3</v>
      </c>
      <c r="E1225" s="9">
        <v>4417.38</v>
      </c>
      <c r="F1225" s="1">
        <v>44913</v>
      </c>
      <c r="G1225" s="5">
        <f ca="1">DATEDIF(F1225, TODAY(), "D")</f>
        <v>476</v>
      </c>
      <c r="H1225" t="s">
        <v>19</v>
      </c>
      <c r="I1225" t="s">
        <v>509</v>
      </c>
      <c r="J1225" s="4">
        <v>136</v>
      </c>
      <c r="K1225" s="4">
        <f>Table1[[#This Row],[PRICEEACH]]-Table1[[#This Row],[MSRP]]</f>
        <v>-2.1399999999999864</v>
      </c>
      <c r="L1225" t="s">
        <v>562</v>
      </c>
      <c r="M1225" t="s">
        <v>329</v>
      </c>
      <c r="N1225" t="s">
        <v>330</v>
      </c>
      <c r="O1225" t="s">
        <v>331</v>
      </c>
      <c r="P1225" t="s">
        <v>332</v>
      </c>
      <c r="Q1225" t="s">
        <v>333</v>
      </c>
      <c r="R1225" t="s">
        <v>334</v>
      </c>
      <c r="S1225" t="s">
        <v>335</v>
      </c>
      <c r="T1225" t="s">
        <v>336</v>
      </c>
      <c r="U1225" t="s">
        <v>42</v>
      </c>
    </row>
    <row r="1226" spans="1:21" x14ac:dyDescent="0.3">
      <c r="A1226">
        <v>10215</v>
      </c>
      <c r="B1226" s="5">
        <v>33</v>
      </c>
      <c r="C1226" s="4">
        <v>43.13</v>
      </c>
      <c r="D1226">
        <v>9</v>
      </c>
      <c r="E1226" s="9">
        <v>1423.29</v>
      </c>
      <c r="F1226" s="1">
        <v>44894</v>
      </c>
      <c r="G1226" s="5">
        <f ca="1">DATEDIF(F1226, TODAY(), "D")</f>
        <v>495</v>
      </c>
      <c r="H1226" t="s">
        <v>19</v>
      </c>
      <c r="I1226" t="s">
        <v>509</v>
      </c>
      <c r="J1226" s="4">
        <v>53</v>
      </c>
      <c r="K1226" s="4">
        <f>Table1[[#This Row],[PRICEEACH]]-Table1[[#This Row],[MSRP]]</f>
        <v>-9.8699999999999974</v>
      </c>
      <c r="L1226" t="s">
        <v>523</v>
      </c>
      <c r="M1226" t="s">
        <v>204</v>
      </c>
      <c r="N1226">
        <v>3105553722</v>
      </c>
      <c r="O1226" t="s">
        <v>205</v>
      </c>
      <c r="P1226" t="s">
        <v>206</v>
      </c>
      <c r="Q1226">
        <v>94019</v>
      </c>
      <c r="R1226" t="s">
        <v>25</v>
      </c>
      <c r="S1226" t="s">
        <v>207</v>
      </c>
      <c r="T1226" t="s">
        <v>208</v>
      </c>
      <c r="U1226" t="s">
        <v>28</v>
      </c>
    </row>
    <row r="1227" spans="1:21" x14ac:dyDescent="0.3">
      <c r="A1227">
        <v>10107</v>
      </c>
      <c r="B1227" s="5">
        <v>33</v>
      </c>
      <c r="C1227" s="4">
        <v>126.68</v>
      </c>
      <c r="D1227">
        <v>15</v>
      </c>
      <c r="E1227" s="9">
        <v>4180.4399999999996</v>
      </c>
      <c r="F1227" s="1">
        <v>44881</v>
      </c>
      <c r="G1227" s="5">
        <f ca="1">DATEDIF(F1227, TODAY(), "D")</f>
        <v>508</v>
      </c>
      <c r="H1227" t="s">
        <v>19</v>
      </c>
      <c r="I1227" t="s">
        <v>155</v>
      </c>
      <c r="J1227" s="4">
        <v>115</v>
      </c>
      <c r="K1227" s="4">
        <f>Table1[[#This Row],[PRICEEACH]]-Table1[[#This Row],[MSRP]]</f>
        <v>11.680000000000007</v>
      </c>
      <c r="L1227" t="s">
        <v>490</v>
      </c>
      <c r="M1227" t="s">
        <v>148</v>
      </c>
      <c r="N1227" t="s">
        <v>149</v>
      </c>
      <c r="O1227" t="s">
        <v>150</v>
      </c>
      <c r="P1227" t="s">
        <v>151</v>
      </c>
      <c r="Q1227">
        <v>28034</v>
      </c>
      <c r="R1227" t="s">
        <v>152</v>
      </c>
      <c r="S1227" t="s">
        <v>153</v>
      </c>
      <c r="T1227" t="s">
        <v>154</v>
      </c>
      <c r="U1227" t="s">
        <v>42</v>
      </c>
    </row>
    <row r="1228" spans="1:21" x14ac:dyDescent="0.3">
      <c r="A1228">
        <v>10208</v>
      </c>
      <c r="B1228" s="5">
        <v>33</v>
      </c>
      <c r="C1228" s="4">
        <v>85.41</v>
      </c>
      <c r="D1228">
        <v>5</v>
      </c>
      <c r="E1228" s="9">
        <v>2818.53</v>
      </c>
      <c r="F1228" s="1">
        <v>44867</v>
      </c>
      <c r="G1228" s="5">
        <f ca="1">DATEDIF(F1228, TODAY(), "D")</f>
        <v>522</v>
      </c>
      <c r="H1228" t="s">
        <v>19</v>
      </c>
      <c r="I1228" t="s">
        <v>557</v>
      </c>
      <c r="J1228" s="4">
        <v>99</v>
      </c>
      <c r="K1228" s="4">
        <f>Table1[[#This Row],[PRICEEACH]]-Table1[[#This Row],[MSRP]]</f>
        <v>-13.590000000000003</v>
      </c>
      <c r="L1228" t="s">
        <v>630</v>
      </c>
      <c r="M1228" t="s">
        <v>190</v>
      </c>
      <c r="N1228" t="s">
        <v>191</v>
      </c>
      <c r="O1228" t="s">
        <v>192</v>
      </c>
      <c r="P1228" t="s">
        <v>193</v>
      </c>
      <c r="Q1228">
        <v>69004</v>
      </c>
      <c r="R1228" t="s">
        <v>33</v>
      </c>
      <c r="S1228" t="s">
        <v>194</v>
      </c>
      <c r="T1228" t="s">
        <v>195</v>
      </c>
      <c r="U1228" t="s">
        <v>28</v>
      </c>
    </row>
    <row r="1229" spans="1:21" x14ac:dyDescent="0.3">
      <c r="A1229">
        <v>10206</v>
      </c>
      <c r="B1229" s="5">
        <v>33</v>
      </c>
      <c r="C1229" s="4">
        <v>97.39</v>
      </c>
      <c r="D1229">
        <v>10</v>
      </c>
      <c r="E1229" s="9">
        <v>3213.87</v>
      </c>
      <c r="F1229" s="1">
        <v>44839</v>
      </c>
      <c r="G1229" s="5">
        <f ca="1">DATEDIF(F1229, TODAY(), "D")</f>
        <v>550</v>
      </c>
      <c r="H1229" t="s">
        <v>19</v>
      </c>
      <c r="I1229" t="s">
        <v>509</v>
      </c>
      <c r="J1229" s="4">
        <v>97</v>
      </c>
      <c r="K1229" s="4">
        <f>Table1[[#This Row],[PRICEEACH]]-Table1[[#This Row],[MSRP]]</f>
        <v>0.39000000000000057</v>
      </c>
      <c r="L1229" t="s">
        <v>605</v>
      </c>
      <c r="M1229" t="s">
        <v>196</v>
      </c>
      <c r="N1229" t="s">
        <v>197</v>
      </c>
      <c r="O1229" t="s">
        <v>198</v>
      </c>
      <c r="P1229" t="s">
        <v>199</v>
      </c>
      <c r="Q1229" t="s">
        <v>200</v>
      </c>
      <c r="R1229" t="s">
        <v>201</v>
      </c>
      <c r="S1229" t="s">
        <v>202</v>
      </c>
      <c r="T1229" t="s">
        <v>203</v>
      </c>
      <c r="U1229" t="s">
        <v>42</v>
      </c>
    </row>
    <row r="1230" spans="1:21" x14ac:dyDescent="0.3">
      <c r="A1230">
        <v>10206</v>
      </c>
      <c r="B1230" s="5">
        <v>33</v>
      </c>
      <c r="C1230" s="4">
        <v>117.33</v>
      </c>
      <c r="D1230">
        <v>1</v>
      </c>
      <c r="E1230" s="9">
        <v>3871.89</v>
      </c>
      <c r="F1230" s="1">
        <v>44839</v>
      </c>
      <c r="G1230" s="5">
        <f ca="1">DATEDIF(F1230, TODAY(), "D")</f>
        <v>550</v>
      </c>
      <c r="H1230" t="s">
        <v>19</v>
      </c>
      <c r="I1230" t="s">
        <v>155</v>
      </c>
      <c r="J1230" s="4">
        <v>101</v>
      </c>
      <c r="K1230" s="4">
        <f>Table1[[#This Row],[PRICEEACH]]-Table1[[#This Row],[MSRP]]</f>
        <v>16.329999999999998</v>
      </c>
      <c r="L1230" t="s">
        <v>626</v>
      </c>
      <c r="M1230" t="s">
        <v>196</v>
      </c>
      <c r="N1230" t="s">
        <v>197</v>
      </c>
      <c r="O1230" t="s">
        <v>198</v>
      </c>
      <c r="P1230" t="s">
        <v>199</v>
      </c>
      <c r="Q1230" t="s">
        <v>200</v>
      </c>
      <c r="R1230" t="s">
        <v>201</v>
      </c>
      <c r="S1230" t="s">
        <v>202</v>
      </c>
      <c r="T1230" t="s">
        <v>203</v>
      </c>
      <c r="U1230" t="s">
        <v>42</v>
      </c>
    </row>
    <row r="1231" spans="1:21" x14ac:dyDescent="0.3">
      <c r="A1231">
        <v>10204</v>
      </c>
      <c r="B1231" s="5">
        <v>33</v>
      </c>
      <c r="C1231" s="4">
        <v>178.5</v>
      </c>
      <c r="D1231">
        <v>4</v>
      </c>
      <c r="E1231" s="9">
        <v>5890.5</v>
      </c>
      <c r="F1231" s="1">
        <v>44836</v>
      </c>
      <c r="G1231" s="5">
        <f ca="1">DATEDIF(F1231, TODAY(), "D")</f>
        <v>553</v>
      </c>
      <c r="H1231" t="s">
        <v>19</v>
      </c>
      <c r="I1231" t="s">
        <v>509</v>
      </c>
      <c r="J1231" s="4">
        <v>170</v>
      </c>
      <c r="K1231" s="4">
        <f>Table1[[#This Row],[PRICEEACH]]-Table1[[#This Row],[MSRP]]</f>
        <v>8.5</v>
      </c>
      <c r="L1231" t="s">
        <v>543</v>
      </c>
      <c r="M1231" t="s">
        <v>437</v>
      </c>
      <c r="N1231">
        <v>2125557413</v>
      </c>
      <c r="O1231" t="s">
        <v>438</v>
      </c>
      <c r="P1231" t="s">
        <v>24</v>
      </c>
      <c r="Q1231">
        <v>10022</v>
      </c>
      <c r="R1231" t="s">
        <v>25</v>
      </c>
      <c r="S1231" t="s">
        <v>46</v>
      </c>
      <c r="T1231" t="s">
        <v>439</v>
      </c>
      <c r="U1231" t="s">
        <v>42</v>
      </c>
    </row>
    <row r="1232" spans="1:21" x14ac:dyDescent="0.3">
      <c r="A1232">
        <v>10203</v>
      </c>
      <c r="B1232" s="5">
        <v>33</v>
      </c>
      <c r="C1232" s="4">
        <v>86.04</v>
      </c>
      <c r="D1232">
        <v>11</v>
      </c>
      <c r="E1232" s="9">
        <v>2839.32</v>
      </c>
      <c r="F1232" s="1">
        <v>44836</v>
      </c>
      <c r="G1232" s="5">
        <f ca="1">DATEDIF(F1232, TODAY(), "D")</f>
        <v>553</v>
      </c>
      <c r="H1232" t="s">
        <v>19</v>
      </c>
      <c r="I1232" t="s">
        <v>155</v>
      </c>
      <c r="J1232" s="4">
        <v>80</v>
      </c>
      <c r="K1232" s="4">
        <f>Table1[[#This Row],[PRICEEACH]]-Table1[[#This Row],[MSRP]]</f>
        <v>6.0400000000000063</v>
      </c>
      <c r="L1232" t="s">
        <v>566</v>
      </c>
      <c r="M1232" t="s">
        <v>148</v>
      </c>
      <c r="N1232" t="s">
        <v>149</v>
      </c>
      <c r="O1232" t="s">
        <v>150</v>
      </c>
      <c r="P1232" t="s">
        <v>151</v>
      </c>
      <c r="Q1232">
        <v>28034</v>
      </c>
      <c r="R1232" t="s">
        <v>152</v>
      </c>
      <c r="S1232" t="s">
        <v>153</v>
      </c>
      <c r="T1232" t="s">
        <v>154</v>
      </c>
      <c r="U1232" t="s">
        <v>28</v>
      </c>
    </row>
    <row r="1233" spans="1:21" x14ac:dyDescent="0.3">
      <c r="A1233">
        <v>10195</v>
      </c>
      <c r="B1233" s="5">
        <v>33</v>
      </c>
      <c r="C1233" s="4">
        <v>54.68</v>
      </c>
      <c r="D1233">
        <v>1</v>
      </c>
      <c r="E1233" s="9">
        <v>1804.44</v>
      </c>
      <c r="F1233" s="1">
        <v>44829</v>
      </c>
      <c r="G1233" s="5">
        <f ca="1">DATEDIF(F1233, TODAY(), "D")</f>
        <v>560</v>
      </c>
      <c r="H1233" t="s">
        <v>19</v>
      </c>
      <c r="I1233" t="s">
        <v>564</v>
      </c>
      <c r="J1233" s="4">
        <v>62</v>
      </c>
      <c r="K1233" s="4">
        <f>Table1[[#This Row],[PRICEEACH]]-Table1[[#This Row],[MSRP]]</f>
        <v>-7.32</v>
      </c>
      <c r="L1233" t="s">
        <v>612</v>
      </c>
      <c r="M1233" t="s">
        <v>285</v>
      </c>
      <c r="N1233">
        <v>9145554562</v>
      </c>
      <c r="O1233" t="s">
        <v>286</v>
      </c>
      <c r="P1233" t="s">
        <v>287</v>
      </c>
      <c r="Q1233">
        <v>24067</v>
      </c>
      <c r="R1233" t="s">
        <v>25</v>
      </c>
      <c r="S1233" t="s">
        <v>81</v>
      </c>
      <c r="T1233" t="s">
        <v>208</v>
      </c>
      <c r="U1233" t="s">
        <v>28</v>
      </c>
    </row>
    <row r="1234" spans="1:21" x14ac:dyDescent="0.3">
      <c r="A1234">
        <v>10107</v>
      </c>
      <c r="B1234" s="5">
        <v>33</v>
      </c>
      <c r="C1234" s="4">
        <v>122.37</v>
      </c>
      <c r="D1234">
        <v>14</v>
      </c>
      <c r="E1234" s="9">
        <v>4038.21</v>
      </c>
      <c r="F1234" s="1">
        <v>44818</v>
      </c>
      <c r="G1234" s="5">
        <f ca="1">DATEDIF(F1234, TODAY(), "D")</f>
        <v>571</v>
      </c>
      <c r="H1234" t="s">
        <v>19</v>
      </c>
      <c r="I1234" t="s">
        <v>155</v>
      </c>
      <c r="J1234" s="4">
        <v>151</v>
      </c>
      <c r="K1234" s="4">
        <f>Table1[[#This Row],[PRICEEACH]]-Table1[[#This Row],[MSRP]]</f>
        <v>-28.629999999999995</v>
      </c>
      <c r="L1234" t="s">
        <v>472</v>
      </c>
      <c r="M1234" t="s">
        <v>303</v>
      </c>
      <c r="N1234">
        <v>5085559555</v>
      </c>
      <c r="O1234" t="s">
        <v>304</v>
      </c>
      <c r="P1234" t="s">
        <v>136</v>
      </c>
      <c r="Q1234">
        <v>50553</v>
      </c>
      <c r="R1234" t="s">
        <v>25</v>
      </c>
      <c r="S1234" t="s">
        <v>305</v>
      </c>
      <c r="T1234" t="s">
        <v>306</v>
      </c>
      <c r="U1234" t="s">
        <v>42</v>
      </c>
    </row>
    <row r="1235" spans="1:21" x14ac:dyDescent="0.3">
      <c r="A1235">
        <v>10185</v>
      </c>
      <c r="B1235" s="5">
        <v>33</v>
      </c>
      <c r="C1235" s="4">
        <v>74.349999999999994</v>
      </c>
      <c r="D1235">
        <v>2</v>
      </c>
      <c r="E1235" s="9">
        <v>2453.5500000000002</v>
      </c>
      <c r="F1235" s="1">
        <v>44818</v>
      </c>
      <c r="G1235" s="5">
        <f ca="1">DATEDIF(F1235, TODAY(), "D")</f>
        <v>571</v>
      </c>
      <c r="H1235" t="s">
        <v>19</v>
      </c>
      <c r="I1235" t="s">
        <v>509</v>
      </c>
      <c r="J1235" s="4">
        <v>88</v>
      </c>
      <c r="K1235" s="4">
        <f>Table1[[#This Row],[PRICEEACH]]-Table1[[#This Row],[MSRP]]</f>
        <v>-13.650000000000006</v>
      </c>
      <c r="L1235" t="s">
        <v>595</v>
      </c>
      <c r="M1235" t="s">
        <v>303</v>
      </c>
      <c r="N1235">
        <v>5085559555</v>
      </c>
      <c r="O1235" t="s">
        <v>304</v>
      </c>
      <c r="P1235" t="s">
        <v>136</v>
      </c>
      <c r="Q1235">
        <v>50553</v>
      </c>
      <c r="R1235" t="s">
        <v>25</v>
      </c>
      <c r="S1235" t="s">
        <v>305</v>
      </c>
      <c r="T1235" t="s">
        <v>306</v>
      </c>
      <c r="U1235" t="s">
        <v>28</v>
      </c>
    </row>
    <row r="1236" spans="1:21" x14ac:dyDescent="0.3">
      <c r="A1236">
        <v>10184</v>
      </c>
      <c r="B1236" s="5">
        <v>33</v>
      </c>
      <c r="C1236" s="4">
        <v>62.77</v>
      </c>
      <c r="D1236">
        <v>8</v>
      </c>
      <c r="E1236" s="9">
        <v>2071.41</v>
      </c>
      <c r="F1236" s="1">
        <v>44818</v>
      </c>
      <c r="G1236" s="5">
        <f ca="1">DATEDIF(F1236, TODAY(), "D")</f>
        <v>571</v>
      </c>
      <c r="H1236" t="s">
        <v>19</v>
      </c>
      <c r="I1236" t="s">
        <v>465</v>
      </c>
      <c r="J1236" s="4">
        <v>54</v>
      </c>
      <c r="K1236" s="4">
        <f>Table1[[#This Row],[PRICEEACH]]-Table1[[#This Row],[MSRP]]</f>
        <v>8.7700000000000031</v>
      </c>
      <c r="L1236" t="s">
        <v>611</v>
      </c>
      <c r="M1236" t="s">
        <v>480</v>
      </c>
      <c r="N1236" t="s">
        <v>481</v>
      </c>
      <c r="O1236" t="s">
        <v>482</v>
      </c>
      <c r="P1236" t="s">
        <v>483</v>
      </c>
      <c r="Q1236">
        <v>41101</v>
      </c>
      <c r="R1236" t="s">
        <v>152</v>
      </c>
      <c r="S1236" t="s">
        <v>484</v>
      </c>
      <c r="T1236" t="s">
        <v>485</v>
      </c>
      <c r="U1236" t="s">
        <v>28</v>
      </c>
    </row>
    <row r="1237" spans="1:21" x14ac:dyDescent="0.3">
      <c r="A1237">
        <v>10182</v>
      </c>
      <c r="B1237" s="5">
        <v>33</v>
      </c>
      <c r="C1237" s="4">
        <v>86.31</v>
      </c>
      <c r="D1237">
        <v>1</v>
      </c>
      <c r="E1237" s="9">
        <v>2848.23</v>
      </c>
      <c r="F1237" s="1">
        <v>44816</v>
      </c>
      <c r="G1237" s="5">
        <f ca="1">DATEDIF(F1237, TODAY(), "D")</f>
        <v>573</v>
      </c>
      <c r="H1237" t="s">
        <v>19</v>
      </c>
      <c r="I1237" t="s">
        <v>509</v>
      </c>
      <c r="J1237" s="4">
        <v>99</v>
      </c>
      <c r="K1237" s="4">
        <f>Table1[[#This Row],[PRICEEACH]]-Table1[[#This Row],[MSRP]]</f>
        <v>-12.689999999999998</v>
      </c>
      <c r="L1237" t="s">
        <v>567</v>
      </c>
      <c r="M1237" t="s">
        <v>243</v>
      </c>
      <c r="N1237">
        <v>4155551450</v>
      </c>
      <c r="O1237" t="s">
        <v>244</v>
      </c>
      <c r="P1237" t="s">
        <v>245</v>
      </c>
      <c r="Q1237">
        <v>97562</v>
      </c>
      <c r="R1237" t="s">
        <v>25</v>
      </c>
      <c r="S1237" t="s">
        <v>246</v>
      </c>
      <c r="T1237" t="s">
        <v>247</v>
      </c>
      <c r="U1237" t="s">
        <v>28</v>
      </c>
    </row>
    <row r="1238" spans="1:21" x14ac:dyDescent="0.3">
      <c r="A1238">
        <v>10182</v>
      </c>
      <c r="B1238" s="5">
        <v>33</v>
      </c>
      <c r="C1238" s="4">
        <v>94.17</v>
      </c>
      <c r="D1238">
        <v>15</v>
      </c>
      <c r="E1238" s="9">
        <v>3107.61</v>
      </c>
      <c r="F1238" s="1">
        <v>44816</v>
      </c>
      <c r="G1238" s="5">
        <f ca="1">DATEDIF(F1238, TODAY(), "D")</f>
        <v>573</v>
      </c>
      <c r="H1238" t="s">
        <v>19</v>
      </c>
      <c r="I1238" t="s">
        <v>155</v>
      </c>
      <c r="J1238" s="4">
        <v>85</v>
      </c>
      <c r="K1238" s="4">
        <f>Table1[[#This Row],[PRICEEACH]]-Table1[[#This Row],[MSRP]]</f>
        <v>9.1700000000000017</v>
      </c>
      <c r="L1238" t="s">
        <v>596</v>
      </c>
      <c r="M1238" t="s">
        <v>243</v>
      </c>
      <c r="N1238">
        <v>4155551450</v>
      </c>
      <c r="O1238" t="s">
        <v>244</v>
      </c>
      <c r="P1238" t="s">
        <v>245</v>
      </c>
      <c r="Q1238">
        <v>97562</v>
      </c>
      <c r="R1238" t="s">
        <v>25</v>
      </c>
      <c r="S1238" t="s">
        <v>246</v>
      </c>
      <c r="T1238" t="s">
        <v>247</v>
      </c>
      <c r="U1238" t="s">
        <v>42</v>
      </c>
    </row>
    <row r="1239" spans="1:21" x14ac:dyDescent="0.3">
      <c r="A1239">
        <v>10107</v>
      </c>
      <c r="B1239" s="5">
        <v>33</v>
      </c>
      <c r="C1239" s="4">
        <v>162.51</v>
      </c>
      <c r="D1239">
        <v>9</v>
      </c>
      <c r="E1239" s="9">
        <v>5362.83</v>
      </c>
      <c r="F1239" s="1">
        <v>44810</v>
      </c>
      <c r="G1239" s="5">
        <f ca="1">DATEDIF(F1239, TODAY(), "D")</f>
        <v>579</v>
      </c>
      <c r="H1239" t="s">
        <v>19</v>
      </c>
      <c r="I1239" t="s">
        <v>155</v>
      </c>
      <c r="J1239" s="4">
        <v>147</v>
      </c>
      <c r="K1239" s="4">
        <f>Table1[[#This Row],[PRICEEACH]]-Table1[[#This Row],[MSRP]]</f>
        <v>15.509999999999991</v>
      </c>
      <c r="L1239" t="s">
        <v>365</v>
      </c>
      <c r="M1239" t="s">
        <v>297</v>
      </c>
      <c r="N1239" t="s">
        <v>298</v>
      </c>
      <c r="O1239" t="s">
        <v>299</v>
      </c>
      <c r="P1239" t="s">
        <v>300</v>
      </c>
      <c r="Q1239" t="s">
        <v>301</v>
      </c>
      <c r="R1239" t="s">
        <v>144</v>
      </c>
      <c r="S1239" t="s">
        <v>86</v>
      </c>
      <c r="T1239" t="s">
        <v>302</v>
      </c>
      <c r="U1239" t="s">
        <v>42</v>
      </c>
    </row>
    <row r="1240" spans="1:21" x14ac:dyDescent="0.3">
      <c r="A1240">
        <v>10107</v>
      </c>
      <c r="B1240" s="5">
        <v>33</v>
      </c>
      <c r="C1240" s="4">
        <v>226.5</v>
      </c>
      <c r="D1240">
        <v>2</v>
      </c>
      <c r="E1240" s="9">
        <v>7474.5</v>
      </c>
      <c r="F1240" s="1">
        <v>44810</v>
      </c>
      <c r="G1240" s="5">
        <f ca="1">DATEDIF(F1240, TODAY(), "D")</f>
        <v>579</v>
      </c>
      <c r="H1240" t="s">
        <v>19</v>
      </c>
      <c r="I1240" t="s">
        <v>155</v>
      </c>
      <c r="J1240" s="4">
        <v>207</v>
      </c>
      <c r="K1240" s="4">
        <f>Table1[[#This Row],[PRICEEACH]]-Table1[[#This Row],[MSRP]]</f>
        <v>19.5</v>
      </c>
      <c r="L1240" t="s">
        <v>436</v>
      </c>
      <c r="M1240" t="s">
        <v>414</v>
      </c>
      <c r="N1240" t="s">
        <v>415</v>
      </c>
      <c r="O1240" t="s">
        <v>416</v>
      </c>
      <c r="P1240" t="s">
        <v>417</v>
      </c>
      <c r="Q1240">
        <v>42100</v>
      </c>
      <c r="R1240" t="s">
        <v>229</v>
      </c>
      <c r="S1240" t="s">
        <v>418</v>
      </c>
      <c r="T1240" t="s">
        <v>419</v>
      </c>
      <c r="U1240" t="s">
        <v>127</v>
      </c>
    </row>
    <row r="1241" spans="1:21" x14ac:dyDescent="0.3">
      <c r="A1241">
        <v>10169</v>
      </c>
      <c r="B1241" s="5">
        <v>33</v>
      </c>
      <c r="C1241" s="4">
        <v>148.80000000000001</v>
      </c>
      <c r="D1241">
        <v>7</v>
      </c>
      <c r="E1241" s="9">
        <v>4910.3999999999996</v>
      </c>
      <c r="F1241" s="1">
        <v>44808</v>
      </c>
      <c r="G1241" s="5">
        <f ca="1">DATEDIF(F1241, TODAY(), "D")</f>
        <v>581</v>
      </c>
      <c r="H1241" t="s">
        <v>19</v>
      </c>
      <c r="I1241" t="s">
        <v>155</v>
      </c>
      <c r="J1241" s="4">
        <v>148</v>
      </c>
      <c r="K1241" s="4">
        <f>Table1[[#This Row],[PRICEEACH]]-Table1[[#This Row],[MSRP]]</f>
        <v>0.80000000000001137</v>
      </c>
      <c r="L1241" t="s">
        <v>577</v>
      </c>
      <c r="M1241" t="s">
        <v>255</v>
      </c>
      <c r="N1241" t="s">
        <v>256</v>
      </c>
      <c r="O1241" t="s">
        <v>257</v>
      </c>
      <c r="P1241" t="s">
        <v>258</v>
      </c>
      <c r="Q1241">
        <v>2060</v>
      </c>
      <c r="R1241" t="s">
        <v>76</v>
      </c>
      <c r="S1241" t="s">
        <v>259</v>
      </c>
      <c r="T1241" t="s">
        <v>260</v>
      </c>
      <c r="U1241" t="s">
        <v>42</v>
      </c>
    </row>
    <row r="1242" spans="1:21" hidden="1" x14ac:dyDescent="0.3">
      <c r="A1242">
        <v>10167</v>
      </c>
      <c r="B1242" s="5">
        <v>33</v>
      </c>
      <c r="C1242" s="4">
        <v>115.52</v>
      </c>
      <c r="D1242">
        <v>16</v>
      </c>
      <c r="E1242" s="9">
        <v>3812.16</v>
      </c>
      <c r="F1242" s="1">
        <v>44796</v>
      </c>
      <c r="G1242" s="5">
        <f ca="1">DATEDIF(F1242, TODAY(), "D")</f>
        <v>593</v>
      </c>
      <c r="H1242" t="s">
        <v>307</v>
      </c>
      <c r="I1242" t="s">
        <v>557</v>
      </c>
      <c r="J1242" s="4">
        <v>122</v>
      </c>
      <c r="K1242" s="4">
        <f>Table1[[#This Row],[PRICEEACH]]-Table1[[#This Row],[MSRP]]</f>
        <v>-6.480000000000004</v>
      </c>
      <c r="L1242" t="s">
        <v>586</v>
      </c>
      <c r="M1242" t="s">
        <v>232</v>
      </c>
      <c r="N1242" t="s">
        <v>233</v>
      </c>
      <c r="O1242" t="s">
        <v>234</v>
      </c>
      <c r="P1242" t="s">
        <v>235</v>
      </c>
      <c r="Q1242" t="s">
        <v>236</v>
      </c>
      <c r="R1242" t="s">
        <v>162</v>
      </c>
      <c r="S1242" t="s">
        <v>237</v>
      </c>
      <c r="T1242" t="s">
        <v>178</v>
      </c>
      <c r="U1242" t="s">
        <v>42</v>
      </c>
    </row>
    <row r="1243" spans="1:21" x14ac:dyDescent="0.3">
      <c r="A1243">
        <v>10107</v>
      </c>
      <c r="B1243" s="5">
        <v>33</v>
      </c>
      <c r="C1243" s="4">
        <v>167.33</v>
      </c>
      <c r="D1243">
        <v>5</v>
      </c>
      <c r="E1243" s="9">
        <v>5521.89</v>
      </c>
      <c r="F1243" s="1">
        <v>44777</v>
      </c>
      <c r="G1243" s="5">
        <f ca="1">DATEDIF(F1243, TODAY(), "D")</f>
        <v>612</v>
      </c>
      <c r="H1243" t="s">
        <v>19</v>
      </c>
      <c r="I1243" t="s">
        <v>155</v>
      </c>
      <c r="J1243" s="4">
        <v>194</v>
      </c>
      <c r="K1243" s="4">
        <f>Table1[[#This Row],[PRICEEACH]]-Table1[[#This Row],[MSRP]]</f>
        <v>-26.669999999999987</v>
      </c>
      <c r="L1243" t="s">
        <v>386</v>
      </c>
      <c r="M1243" t="s">
        <v>424</v>
      </c>
      <c r="N1243" t="s">
        <v>425</v>
      </c>
      <c r="O1243" t="s">
        <v>426</v>
      </c>
      <c r="P1243" t="s">
        <v>427</v>
      </c>
      <c r="Q1243">
        <v>60528</v>
      </c>
      <c r="R1243" t="s">
        <v>405</v>
      </c>
      <c r="S1243" t="s">
        <v>428</v>
      </c>
      <c r="T1243" t="s">
        <v>377</v>
      </c>
      <c r="U1243" t="s">
        <v>42</v>
      </c>
    </row>
    <row r="1244" spans="1:21" x14ac:dyDescent="0.3">
      <c r="A1244">
        <v>10152</v>
      </c>
      <c r="B1244" s="5">
        <v>33</v>
      </c>
      <c r="C1244" s="4">
        <v>50.95</v>
      </c>
      <c r="D1244">
        <v>2</v>
      </c>
      <c r="E1244" s="9">
        <v>1681.35</v>
      </c>
      <c r="F1244" s="1">
        <v>44767</v>
      </c>
      <c r="G1244" s="5">
        <f ca="1">DATEDIF(F1244, TODAY(), "D")</f>
        <v>622</v>
      </c>
      <c r="H1244" t="s">
        <v>19</v>
      </c>
      <c r="I1244" t="s">
        <v>564</v>
      </c>
      <c r="J1244" s="4">
        <v>62</v>
      </c>
      <c r="K1244" s="4">
        <f>Table1[[#This Row],[PRICEEACH]]-Table1[[#This Row],[MSRP]]</f>
        <v>-11.049999999999997</v>
      </c>
      <c r="L1244" t="s">
        <v>612</v>
      </c>
      <c r="M1244" t="s">
        <v>179</v>
      </c>
      <c r="N1244" t="s">
        <v>180</v>
      </c>
      <c r="O1244" t="s">
        <v>181</v>
      </c>
      <c r="P1244" t="s">
        <v>182</v>
      </c>
      <c r="Q1244">
        <v>4101</v>
      </c>
      <c r="R1244" t="s">
        <v>76</v>
      </c>
      <c r="S1244" t="s">
        <v>183</v>
      </c>
      <c r="T1244" t="s">
        <v>184</v>
      </c>
      <c r="U1244" t="s">
        <v>28</v>
      </c>
    </row>
    <row r="1245" spans="1:21" x14ac:dyDescent="0.3">
      <c r="A1245">
        <v>10149</v>
      </c>
      <c r="B1245" s="5">
        <v>33</v>
      </c>
      <c r="C1245" s="4">
        <v>150.01</v>
      </c>
      <c r="D1245">
        <v>8</v>
      </c>
      <c r="E1245" s="9">
        <v>4950.33</v>
      </c>
      <c r="F1245" s="1">
        <v>44754</v>
      </c>
      <c r="G1245" s="5">
        <f ca="1">DATEDIF(F1245, TODAY(), "D")</f>
        <v>635</v>
      </c>
      <c r="H1245" t="s">
        <v>19</v>
      </c>
      <c r="I1245" t="s">
        <v>509</v>
      </c>
      <c r="J1245" s="4">
        <v>127</v>
      </c>
      <c r="K1245" s="4">
        <f>Table1[[#This Row],[PRICEEACH]]-Table1[[#This Row],[MSRP]]</f>
        <v>23.009999999999991</v>
      </c>
      <c r="L1245" t="s">
        <v>549</v>
      </c>
      <c r="M1245" t="s">
        <v>486</v>
      </c>
      <c r="N1245">
        <v>4155554312</v>
      </c>
      <c r="O1245" t="s">
        <v>487</v>
      </c>
      <c r="P1245" t="s">
        <v>488</v>
      </c>
      <c r="Q1245">
        <v>94217</v>
      </c>
      <c r="R1245" t="s">
        <v>25</v>
      </c>
      <c r="S1245" t="s">
        <v>489</v>
      </c>
      <c r="T1245" t="s">
        <v>363</v>
      </c>
      <c r="U1245" t="s">
        <v>42</v>
      </c>
    </row>
    <row r="1246" spans="1:21" x14ac:dyDescent="0.3">
      <c r="A1246">
        <v>10107</v>
      </c>
      <c r="B1246" s="5">
        <v>33</v>
      </c>
      <c r="C1246" s="4">
        <v>97.89</v>
      </c>
      <c r="D1246">
        <v>4</v>
      </c>
      <c r="E1246" s="9">
        <v>3230.37</v>
      </c>
      <c r="F1246" s="1">
        <v>44747</v>
      </c>
      <c r="G1246" s="5">
        <f ca="1">DATEDIF(F1246, TODAY(), "D")</f>
        <v>642</v>
      </c>
      <c r="H1246" t="s">
        <v>19</v>
      </c>
      <c r="I1246" t="s">
        <v>155</v>
      </c>
      <c r="J1246" s="4">
        <v>115</v>
      </c>
      <c r="K1246" s="4">
        <f>Table1[[#This Row],[PRICEEACH]]-Table1[[#This Row],[MSRP]]</f>
        <v>-17.11</v>
      </c>
      <c r="L1246" t="s">
        <v>490</v>
      </c>
      <c r="M1246" t="s">
        <v>251</v>
      </c>
      <c r="N1246">
        <v>6175558555</v>
      </c>
      <c r="O1246" t="s">
        <v>252</v>
      </c>
      <c r="P1246" t="s">
        <v>253</v>
      </c>
      <c r="Q1246">
        <v>58339</v>
      </c>
      <c r="R1246" t="s">
        <v>25</v>
      </c>
      <c r="S1246" t="s">
        <v>246</v>
      </c>
      <c r="T1246" t="s">
        <v>254</v>
      </c>
      <c r="U1246" t="s">
        <v>42</v>
      </c>
    </row>
    <row r="1247" spans="1:21" x14ac:dyDescent="0.3">
      <c r="A1247">
        <v>10107</v>
      </c>
      <c r="B1247" s="5">
        <v>33</v>
      </c>
      <c r="C1247" s="4">
        <v>156.86000000000001</v>
      </c>
      <c r="D1247">
        <v>8</v>
      </c>
      <c r="E1247" s="9">
        <v>5176.38</v>
      </c>
      <c r="F1247" s="1">
        <v>44737</v>
      </c>
      <c r="G1247" s="5">
        <f ca="1">DATEDIF(F1247, TODAY(), "D")</f>
        <v>652</v>
      </c>
      <c r="H1247" t="s">
        <v>19</v>
      </c>
      <c r="I1247" t="s">
        <v>20</v>
      </c>
      <c r="J1247" s="4">
        <v>193</v>
      </c>
      <c r="K1247" s="4">
        <f>Table1[[#This Row],[PRICEEACH]]-Table1[[#This Row],[MSRP]]</f>
        <v>-36.139999999999986</v>
      </c>
      <c r="L1247" t="s">
        <v>288</v>
      </c>
      <c r="M1247" t="s">
        <v>43</v>
      </c>
      <c r="N1247">
        <v>6265557265</v>
      </c>
      <c r="O1247" t="s">
        <v>44</v>
      </c>
      <c r="P1247" t="s">
        <v>45</v>
      </c>
      <c r="Q1247">
        <v>90003</v>
      </c>
      <c r="R1247" t="s">
        <v>25</v>
      </c>
      <c r="S1247" t="s">
        <v>46</v>
      </c>
      <c r="T1247" t="s">
        <v>47</v>
      </c>
      <c r="U1247" t="s">
        <v>42</v>
      </c>
    </row>
    <row r="1248" spans="1:21" x14ac:dyDescent="0.3">
      <c r="A1248">
        <v>10145</v>
      </c>
      <c r="B1248" s="5">
        <v>33</v>
      </c>
      <c r="C1248" s="4">
        <v>84.77</v>
      </c>
      <c r="D1248">
        <v>15</v>
      </c>
      <c r="E1248" s="9">
        <v>2797.41</v>
      </c>
      <c r="F1248" s="1">
        <v>44737</v>
      </c>
      <c r="G1248" s="5">
        <f ca="1">DATEDIF(F1248, TODAY(), "D")</f>
        <v>652</v>
      </c>
      <c r="H1248" t="s">
        <v>19</v>
      </c>
      <c r="I1248" t="s">
        <v>525</v>
      </c>
      <c r="J1248" s="4">
        <v>72</v>
      </c>
      <c r="K1248" s="4">
        <f>Table1[[#This Row],[PRICEEACH]]-Table1[[#This Row],[MSRP]]</f>
        <v>12.769999999999996</v>
      </c>
      <c r="L1248" t="s">
        <v>606</v>
      </c>
      <c r="M1248" t="s">
        <v>43</v>
      </c>
      <c r="N1248">
        <v>6265557265</v>
      </c>
      <c r="O1248" t="s">
        <v>44</v>
      </c>
      <c r="P1248" t="s">
        <v>45</v>
      </c>
      <c r="Q1248">
        <v>90003</v>
      </c>
      <c r="R1248" t="s">
        <v>25</v>
      </c>
      <c r="S1248" t="s">
        <v>46</v>
      </c>
      <c r="T1248" t="s">
        <v>47</v>
      </c>
      <c r="U1248" t="s">
        <v>28</v>
      </c>
    </row>
    <row r="1249" spans="1:21" x14ac:dyDescent="0.3">
      <c r="A1249">
        <v>10145</v>
      </c>
      <c r="B1249" s="5">
        <v>33</v>
      </c>
      <c r="C1249" s="4">
        <v>93.9</v>
      </c>
      <c r="D1249">
        <v>12</v>
      </c>
      <c r="E1249" s="9">
        <v>3098.7</v>
      </c>
      <c r="F1249" s="1">
        <v>44737</v>
      </c>
      <c r="G1249" s="5">
        <f ca="1">DATEDIF(F1249, TODAY(), "D")</f>
        <v>652</v>
      </c>
      <c r="H1249" t="s">
        <v>19</v>
      </c>
      <c r="I1249" t="s">
        <v>20</v>
      </c>
      <c r="J1249" s="4">
        <v>99</v>
      </c>
      <c r="K1249" s="4">
        <f>Table1[[#This Row],[PRICEEACH]]-Table1[[#This Row],[MSRP]]</f>
        <v>-5.0999999999999943</v>
      </c>
      <c r="L1249" t="s">
        <v>609</v>
      </c>
      <c r="M1249" t="s">
        <v>43</v>
      </c>
      <c r="N1249">
        <v>6265557265</v>
      </c>
      <c r="O1249" t="s">
        <v>44</v>
      </c>
      <c r="P1249" t="s">
        <v>45</v>
      </c>
      <c r="Q1249">
        <v>90003</v>
      </c>
      <c r="R1249" t="s">
        <v>25</v>
      </c>
      <c r="S1249" t="s">
        <v>46</v>
      </c>
      <c r="T1249" t="s">
        <v>47</v>
      </c>
      <c r="U1249" t="s">
        <v>42</v>
      </c>
    </row>
    <row r="1250" spans="1:21" x14ac:dyDescent="0.3">
      <c r="A1250">
        <v>10143</v>
      </c>
      <c r="B1250" s="5">
        <v>33</v>
      </c>
      <c r="C1250" s="4">
        <v>77.59</v>
      </c>
      <c r="D1250">
        <v>9</v>
      </c>
      <c r="E1250" s="9">
        <v>2560.4699999999998</v>
      </c>
      <c r="F1250" s="1">
        <v>44722</v>
      </c>
      <c r="G1250" s="5">
        <f ca="1">DATEDIF(F1250, TODAY(), "D")</f>
        <v>667</v>
      </c>
      <c r="H1250" t="s">
        <v>19</v>
      </c>
      <c r="I1250" t="s">
        <v>509</v>
      </c>
      <c r="J1250" s="4">
        <v>65</v>
      </c>
      <c r="K1250" s="4">
        <f>Table1[[#This Row],[PRICEEACH]]-Table1[[#This Row],[MSRP]]</f>
        <v>12.590000000000003</v>
      </c>
      <c r="L1250" t="s">
        <v>598</v>
      </c>
      <c r="M1250" t="s">
        <v>303</v>
      </c>
      <c r="N1250">
        <v>5085559555</v>
      </c>
      <c r="O1250" t="s">
        <v>304</v>
      </c>
      <c r="P1250" t="s">
        <v>136</v>
      </c>
      <c r="Q1250">
        <v>50553</v>
      </c>
      <c r="R1250" t="s">
        <v>25</v>
      </c>
      <c r="S1250" t="s">
        <v>305</v>
      </c>
      <c r="T1250" t="s">
        <v>306</v>
      </c>
      <c r="U1250" t="s">
        <v>28</v>
      </c>
    </row>
    <row r="1251" spans="1:21" x14ac:dyDescent="0.3">
      <c r="A1251">
        <v>10107</v>
      </c>
      <c r="B1251" s="5">
        <v>33</v>
      </c>
      <c r="C1251" s="4">
        <v>243.13</v>
      </c>
      <c r="D1251">
        <v>12</v>
      </c>
      <c r="E1251" s="9">
        <v>8023.29</v>
      </c>
      <c r="F1251" s="1">
        <v>44720</v>
      </c>
      <c r="G1251" s="5">
        <f ca="1">DATEDIF(F1251, TODAY(), "D")</f>
        <v>669</v>
      </c>
      <c r="H1251" t="s">
        <v>19</v>
      </c>
      <c r="I1251" t="s">
        <v>155</v>
      </c>
      <c r="J1251" s="4">
        <v>207</v>
      </c>
      <c r="K1251" s="4">
        <f>Table1[[#This Row],[PRICEEACH]]-Table1[[#This Row],[MSRP]]</f>
        <v>36.129999999999995</v>
      </c>
      <c r="L1251" t="s">
        <v>436</v>
      </c>
      <c r="M1251" t="s">
        <v>243</v>
      </c>
      <c r="N1251">
        <v>4155551450</v>
      </c>
      <c r="O1251" t="s">
        <v>244</v>
      </c>
      <c r="P1251" t="s">
        <v>245</v>
      </c>
      <c r="Q1251">
        <v>97562</v>
      </c>
      <c r="R1251" t="s">
        <v>25</v>
      </c>
      <c r="S1251" t="s">
        <v>246</v>
      </c>
      <c r="T1251" t="s">
        <v>247</v>
      </c>
      <c r="U1251" t="s">
        <v>127</v>
      </c>
    </row>
    <row r="1252" spans="1:21" x14ac:dyDescent="0.3">
      <c r="A1252">
        <v>10107</v>
      </c>
      <c r="B1252" s="5">
        <v>33</v>
      </c>
      <c r="C1252" s="4">
        <v>151.08000000000001</v>
      </c>
      <c r="D1252">
        <v>13</v>
      </c>
      <c r="E1252" s="9">
        <v>4985.6400000000003</v>
      </c>
      <c r="F1252" s="1">
        <v>44720</v>
      </c>
      <c r="G1252" s="5">
        <f ca="1">DATEDIF(F1252, TODAY(), "D")</f>
        <v>669</v>
      </c>
      <c r="H1252" t="s">
        <v>19</v>
      </c>
      <c r="I1252" t="s">
        <v>155</v>
      </c>
      <c r="J1252" s="4">
        <v>151</v>
      </c>
      <c r="K1252" s="4">
        <f>Table1[[#This Row],[PRICEEACH]]-Table1[[#This Row],[MSRP]]</f>
        <v>8.0000000000012506E-2</v>
      </c>
      <c r="L1252" t="s">
        <v>472</v>
      </c>
      <c r="M1252" t="s">
        <v>243</v>
      </c>
      <c r="N1252">
        <v>4155551450</v>
      </c>
      <c r="O1252" t="s">
        <v>244</v>
      </c>
      <c r="P1252" t="s">
        <v>245</v>
      </c>
      <c r="Q1252">
        <v>97562</v>
      </c>
      <c r="R1252" t="s">
        <v>25</v>
      </c>
      <c r="S1252" t="s">
        <v>246</v>
      </c>
      <c r="T1252" t="s">
        <v>247</v>
      </c>
      <c r="U1252" t="s">
        <v>42</v>
      </c>
    </row>
    <row r="1253" spans="1:21" x14ac:dyDescent="0.3">
      <c r="A1253">
        <v>10142</v>
      </c>
      <c r="B1253" s="5">
        <v>33</v>
      </c>
      <c r="C1253" s="4">
        <v>102</v>
      </c>
      <c r="D1253">
        <v>6</v>
      </c>
      <c r="E1253" s="9">
        <v>3366</v>
      </c>
      <c r="F1253" s="1">
        <v>44720</v>
      </c>
      <c r="G1253" s="5">
        <f ca="1">DATEDIF(F1253, TODAY(), "D")</f>
        <v>669</v>
      </c>
      <c r="H1253" t="s">
        <v>19</v>
      </c>
      <c r="I1253" t="s">
        <v>557</v>
      </c>
      <c r="J1253" s="4">
        <v>122</v>
      </c>
      <c r="K1253" s="4">
        <f>Table1[[#This Row],[PRICEEACH]]-Table1[[#This Row],[MSRP]]</f>
        <v>-20</v>
      </c>
      <c r="L1253" t="s">
        <v>586</v>
      </c>
      <c r="M1253" t="s">
        <v>243</v>
      </c>
      <c r="N1253">
        <v>4155551450</v>
      </c>
      <c r="O1253" t="s">
        <v>244</v>
      </c>
      <c r="P1253" t="s">
        <v>245</v>
      </c>
      <c r="Q1253">
        <v>97562</v>
      </c>
      <c r="R1253" t="s">
        <v>25</v>
      </c>
      <c r="S1253" t="s">
        <v>246</v>
      </c>
      <c r="T1253" t="s">
        <v>247</v>
      </c>
      <c r="U1253" t="s">
        <v>42</v>
      </c>
    </row>
    <row r="1254" spans="1:21" x14ac:dyDescent="0.3">
      <c r="A1254">
        <v>10135</v>
      </c>
      <c r="B1254" s="5">
        <v>33</v>
      </c>
      <c r="C1254" s="4">
        <v>40.229999999999997</v>
      </c>
      <c r="D1254">
        <v>14</v>
      </c>
      <c r="E1254" s="9">
        <v>1327.59</v>
      </c>
      <c r="F1254" s="1">
        <v>44683</v>
      </c>
      <c r="G1254" s="5">
        <f ca="1">DATEDIF(F1254, TODAY(), "D")</f>
        <v>706</v>
      </c>
      <c r="H1254" t="s">
        <v>19</v>
      </c>
      <c r="I1254" t="s">
        <v>20</v>
      </c>
      <c r="J1254" s="4">
        <v>40</v>
      </c>
      <c r="K1254" s="4">
        <f>Table1[[#This Row],[PRICEEACH]]-Table1[[#This Row],[MSRP]]</f>
        <v>0.22999999999999687</v>
      </c>
      <c r="L1254" t="s">
        <v>610</v>
      </c>
      <c r="M1254" t="s">
        <v>243</v>
      </c>
      <c r="N1254">
        <v>4155551450</v>
      </c>
      <c r="O1254" t="s">
        <v>244</v>
      </c>
      <c r="P1254" t="s">
        <v>245</v>
      </c>
      <c r="Q1254">
        <v>97562</v>
      </c>
      <c r="R1254" t="s">
        <v>25</v>
      </c>
      <c r="S1254" t="s">
        <v>246</v>
      </c>
      <c r="T1254" t="s">
        <v>247</v>
      </c>
      <c r="U1254" t="s">
        <v>28</v>
      </c>
    </row>
    <row r="1255" spans="1:21" x14ac:dyDescent="0.3">
      <c r="A1255">
        <v>10130</v>
      </c>
      <c r="B1255" s="5">
        <v>33</v>
      </c>
      <c r="C1255" s="4">
        <v>103.75</v>
      </c>
      <c r="D1255">
        <v>1</v>
      </c>
      <c r="E1255" s="9">
        <v>3423.75</v>
      </c>
      <c r="F1255" s="1">
        <v>44667</v>
      </c>
      <c r="G1255" s="5">
        <f ca="1">DATEDIF(F1255, TODAY(), "D")</f>
        <v>722</v>
      </c>
      <c r="H1255" t="s">
        <v>19</v>
      </c>
      <c r="I1255" t="s">
        <v>509</v>
      </c>
      <c r="J1255" s="4">
        <v>105</v>
      </c>
      <c r="K1255" s="4">
        <f>Table1[[#This Row],[PRICEEACH]]-Table1[[#This Row],[MSRP]]</f>
        <v>-1.25</v>
      </c>
      <c r="L1255" t="s">
        <v>571</v>
      </c>
      <c r="M1255" t="s">
        <v>559</v>
      </c>
      <c r="N1255">
        <v>6175558428</v>
      </c>
      <c r="O1255" t="s">
        <v>560</v>
      </c>
      <c r="P1255" t="s">
        <v>253</v>
      </c>
      <c r="Q1255">
        <v>58339</v>
      </c>
      <c r="R1255" t="s">
        <v>25</v>
      </c>
      <c r="S1255" t="s">
        <v>489</v>
      </c>
      <c r="T1255" t="s">
        <v>216</v>
      </c>
      <c r="U1255" t="s">
        <v>42</v>
      </c>
    </row>
    <row r="1256" spans="1:21" x14ac:dyDescent="0.3">
      <c r="A1256">
        <v>10107</v>
      </c>
      <c r="B1256" s="5">
        <v>33</v>
      </c>
      <c r="C1256" s="4">
        <v>133.28</v>
      </c>
      <c r="D1256">
        <v>2</v>
      </c>
      <c r="E1256" s="9">
        <v>4398.24</v>
      </c>
      <c r="F1256" s="1">
        <v>44663</v>
      </c>
      <c r="G1256" s="5">
        <f ca="1">DATEDIF(F1256, TODAY(), "D")</f>
        <v>726</v>
      </c>
      <c r="H1256" t="s">
        <v>19</v>
      </c>
      <c r="I1256" t="s">
        <v>155</v>
      </c>
      <c r="J1256" s="4">
        <v>136</v>
      </c>
      <c r="K1256" s="4">
        <f>Table1[[#This Row],[PRICEEACH]]-Table1[[#This Row],[MSRP]]</f>
        <v>-2.7199999999999989</v>
      </c>
      <c r="L1256" t="s">
        <v>289</v>
      </c>
      <c r="M1256" t="s">
        <v>297</v>
      </c>
      <c r="N1256" t="s">
        <v>298</v>
      </c>
      <c r="O1256" t="s">
        <v>299</v>
      </c>
      <c r="P1256" t="s">
        <v>300</v>
      </c>
      <c r="Q1256" t="s">
        <v>301</v>
      </c>
      <c r="R1256" t="s">
        <v>144</v>
      </c>
      <c r="S1256" t="s">
        <v>86</v>
      </c>
      <c r="T1256" t="s">
        <v>302</v>
      </c>
      <c r="U1256" t="s">
        <v>42</v>
      </c>
    </row>
    <row r="1257" spans="1:21" x14ac:dyDescent="0.3">
      <c r="A1257">
        <v>10107</v>
      </c>
      <c r="B1257" s="5">
        <v>33</v>
      </c>
      <c r="C1257" s="4">
        <v>182.86</v>
      </c>
      <c r="D1257">
        <v>9</v>
      </c>
      <c r="E1257" s="9">
        <v>6034.38</v>
      </c>
      <c r="F1257" s="1">
        <v>44608</v>
      </c>
      <c r="G1257" s="5">
        <f ca="1">DATEDIF(F1257, TODAY(), "D")</f>
        <v>781</v>
      </c>
      <c r="H1257" t="s">
        <v>19</v>
      </c>
      <c r="I1257" t="s">
        <v>155</v>
      </c>
      <c r="J1257" s="4">
        <v>207</v>
      </c>
      <c r="K1257" s="4">
        <f>Table1[[#This Row],[PRICEEACH]]-Table1[[#This Row],[MSRP]]</f>
        <v>-24.139999999999986</v>
      </c>
      <c r="L1257" t="s">
        <v>436</v>
      </c>
      <c r="M1257" t="s">
        <v>170</v>
      </c>
      <c r="N1257" t="s">
        <v>171</v>
      </c>
      <c r="O1257" t="s">
        <v>172</v>
      </c>
      <c r="P1257" t="s">
        <v>173</v>
      </c>
      <c r="Q1257">
        <v>79903</v>
      </c>
      <c r="R1257" t="s">
        <v>173</v>
      </c>
      <c r="S1257" t="s">
        <v>174</v>
      </c>
      <c r="T1257" t="s">
        <v>175</v>
      </c>
      <c r="U1257" t="s">
        <v>42</v>
      </c>
    </row>
    <row r="1258" spans="1:21" x14ac:dyDescent="0.3">
      <c r="A1258">
        <v>10110</v>
      </c>
      <c r="B1258" s="5">
        <v>33</v>
      </c>
      <c r="C1258" s="4">
        <v>116.96</v>
      </c>
      <c r="D1258">
        <v>4</v>
      </c>
      <c r="E1258" s="9">
        <v>3859.68</v>
      </c>
      <c r="F1258" s="1">
        <v>44579</v>
      </c>
      <c r="G1258" s="5">
        <f ca="1">DATEDIF(F1258, TODAY(), "D")</f>
        <v>810</v>
      </c>
      <c r="H1258" t="s">
        <v>19</v>
      </c>
      <c r="I1258" t="s">
        <v>509</v>
      </c>
      <c r="J1258" s="4">
        <v>127</v>
      </c>
      <c r="K1258" s="4">
        <f>Table1[[#This Row],[PRICEEACH]]-Table1[[#This Row],[MSRP]]</f>
        <v>-10.040000000000006</v>
      </c>
      <c r="L1258" t="s">
        <v>549</v>
      </c>
      <c r="M1258" t="s">
        <v>452</v>
      </c>
      <c r="N1258" t="s">
        <v>453</v>
      </c>
      <c r="O1258" t="s">
        <v>454</v>
      </c>
      <c r="P1258" t="s">
        <v>455</v>
      </c>
      <c r="Q1258" t="s">
        <v>456</v>
      </c>
      <c r="R1258" t="s">
        <v>144</v>
      </c>
      <c r="S1258" t="s">
        <v>457</v>
      </c>
      <c r="T1258" t="s">
        <v>458</v>
      </c>
      <c r="U1258" t="s">
        <v>42</v>
      </c>
    </row>
    <row r="1259" spans="1:21" x14ac:dyDescent="0.3">
      <c r="A1259">
        <v>10107</v>
      </c>
      <c r="B1259" s="5">
        <v>33</v>
      </c>
      <c r="C1259" s="4">
        <v>159.55000000000001</v>
      </c>
      <c r="D1259">
        <v>6</v>
      </c>
      <c r="E1259" s="9">
        <v>5265.15</v>
      </c>
      <c r="F1259" s="1">
        <v>44564</v>
      </c>
      <c r="G1259" s="5">
        <f ca="1">DATEDIF(F1259, TODAY(), "D")</f>
        <v>825</v>
      </c>
      <c r="H1259" t="s">
        <v>19</v>
      </c>
      <c r="I1259" t="s">
        <v>155</v>
      </c>
      <c r="J1259" s="4">
        <v>194</v>
      </c>
      <c r="K1259" s="4">
        <f>Table1[[#This Row],[PRICEEACH]]-Table1[[#This Row],[MSRP]]</f>
        <v>-34.449999999999989</v>
      </c>
      <c r="L1259" t="s">
        <v>386</v>
      </c>
      <c r="M1259" t="s">
        <v>387</v>
      </c>
      <c r="N1259" t="s">
        <v>388</v>
      </c>
      <c r="O1259" t="s">
        <v>389</v>
      </c>
      <c r="P1259" t="s">
        <v>390</v>
      </c>
      <c r="Q1259" t="s">
        <v>391</v>
      </c>
      <c r="R1259" t="s">
        <v>392</v>
      </c>
      <c r="S1259" t="s">
        <v>393</v>
      </c>
      <c r="T1259" t="s">
        <v>394</v>
      </c>
      <c r="U1259" t="s">
        <v>42</v>
      </c>
    </row>
    <row r="1260" spans="1:21" x14ac:dyDescent="0.3">
      <c r="A1260">
        <v>10106</v>
      </c>
      <c r="B1260" s="5">
        <v>33</v>
      </c>
      <c r="C1260" s="4">
        <v>72.92</v>
      </c>
      <c r="D1260">
        <v>5</v>
      </c>
      <c r="E1260" s="9">
        <v>2406.36</v>
      </c>
      <c r="F1260" s="1">
        <v>44547</v>
      </c>
      <c r="G1260" s="5">
        <f ca="1">DATEDIF(F1260, TODAY(), "D")</f>
        <v>842</v>
      </c>
      <c r="H1260" t="s">
        <v>19</v>
      </c>
      <c r="I1260" t="s">
        <v>509</v>
      </c>
      <c r="J1260" s="4">
        <v>68</v>
      </c>
      <c r="K1260" s="4">
        <f>Table1[[#This Row],[PRICEEACH]]-Table1[[#This Row],[MSRP]]</f>
        <v>4.9200000000000017</v>
      </c>
      <c r="L1260" t="s">
        <v>614</v>
      </c>
      <c r="M1260" t="s">
        <v>511</v>
      </c>
      <c r="N1260" t="s">
        <v>512</v>
      </c>
      <c r="O1260" t="s">
        <v>513</v>
      </c>
      <c r="P1260" t="s">
        <v>514</v>
      </c>
      <c r="Q1260">
        <v>24100</v>
      </c>
      <c r="R1260" t="s">
        <v>229</v>
      </c>
      <c r="S1260" t="s">
        <v>515</v>
      </c>
      <c r="T1260" t="s">
        <v>516</v>
      </c>
      <c r="U1260" t="s">
        <v>28</v>
      </c>
    </row>
    <row r="1261" spans="1:21" x14ac:dyDescent="0.3">
      <c r="A1261">
        <v>10104</v>
      </c>
      <c r="B1261" s="5">
        <v>33</v>
      </c>
      <c r="C1261" s="4">
        <v>112.28</v>
      </c>
      <c r="D1261">
        <v>7</v>
      </c>
      <c r="E1261" s="9">
        <v>3705.24</v>
      </c>
      <c r="F1261" s="1">
        <v>44531</v>
      </c>
      <c r="G1261" s="5">
        <f ca="1">DATEDIF(F1261, TODAY(), "D")</f>
        <v>858</v>
      </c>
      <c r="H1261" t="s">
        <v>19</v>
      </c>
      <c r="I1261" t="s">
        <v>465</v>
      </c>
      <c r="J1261" s="4">
        <v>115</v>
      </c>
      <c r="K1261" s="4">
        <f>Table1[[#This Row],[PRICEEACH]]-Table1[[#This Row],[MSRP]]</f>
        <v>-2.7199999999999989</v>
      </c>
      <c r="L1261" t="s">
        <v>617</v>
      </c>
      <c r="M1261" t="s">
        <v>148</v>
      </c>
      <c r="N1261" t="s">
        <v>149</v>
      </c>
      <c r="O1261" t="s">
        <v>150</v>
      </c>
      <c r="P1261" t="s">
        <v>151</v>
      </c>
      <c r="Q1261">
        <v>28034</v>
      </c>
      <c r="R1261" t="s">
        <v>152</v>
      </c>
      <c r="S1261" t="s">
        <v>153</v>
      </c>
      <c r="T1261" t="s">
        <v>154</v>
      </c>
      <c r="U1261" t="s">
        <v>42</v>
      </c>
    </row>
    <row r="1262" spans="1:21" x14ac:dyDescent="0.3">
      <c r="A1262">
        <v>10107</v>
      </c>
      <c r="B1262" s="5">
        <v>34</v>
      </c>
      <c r="C1262" s="4">
        <v>90.17</v>
      </c>
      <c r="D1262">
        <v>14</v>
      </c>
      <c r="E1262" s="9">
        <v>3065.78</v>
      </c>
      <c r="F1262" s="8">
        <v>45368</v>
      </c>
      <c r="G1262" s="5">
        <f ca="1">DATEDIF(F1262, TODAY(), "D")</f>
        <v>21</v>
      </c>
      <c r="H1262" t="s">
        <v>19</v>
      </c>
      <c r="I1262" t="s">
        <v>155</v>
      </c>
      <c r="J1262" s="4">
        <v>79</v>
      </c>
      <c r="K1262" s="4">
        <f>Table1[[#This Row],[PRICEEACH]]-Table1[[#This Row],[MSRP]]</f>
        <v>11.170000000000002</v>
      </c>
      <c r="L1262" t="s">
        <v>478</v>
      </c>
      <c r="M1262" t="s">
        <v>120</v>
      </c>
      <c r="N1262" t="s">
        <v>121</v>
      </c>
      <c r="O1262" t="s">
        <v>122</v>
      </c>
      <c r="P1262" t="s">
        <v>123</v>
      </c>
      <c r="Q1262">
        <v>5020</v>
      </c>
      <c r="R1262" t="s">
        <v>124</v>
      </c>
      <c r="S1262" t="s">
        <v>125</v>
      </c>
      <c r="T1262" t="s">
        <v>126</v>
      </c>
      <c r="U1262" t="s">
        <v>42</v>
      </c>
    </row>
    <row r="1263" spans="1:21" x14ac:dyDescent="0.3">
      <c r="A1263">
        <v>10419</v>
      </c>
      <c r="B1263" s="5">
        <v>34</v>
      </c>
      <c r="C1263" s="4">
        <v>135.13999999999999</v>
      </c>
      <c r="D1263">
        <v>4</v>
      </c>
      <c r="E1263" s="9">
        <v>4594.76</v>
      </c>
      <c r="F1263" s="8">
        <v>45368</v>
      </c>
      <c r="G1263" s="5">
        <f ca="1">DATEDIF(F1263, TODAY(), "D")</f>
        <v>21</v>
      </c>
      <c r="H1263" t="s">
        <v>19</v>
      </c>
      <c r="I1263" t="s">
        <v>155</v>
      </c>
      <c r="J1263" s="4">
        <v>142</v>
      </c>
      <c r="K1263" s="4">
        <f>Table1[[#This Row],[PRICEEACH]]-Table1[[#This Row],[MSRP]]</f>
        <v>-6.8600000000000136</v>
      </c>
      <c r="L1263" t="s">
        <v>545</v>
      </c>
      <c r="M1263" t="s">
        <v>120</v>
      </c>
      <c r="N1263" t="s">
        <v>121</v>
      </c>
      <c r="O1263" t="s">
        <v>122</v>
      </c>
      <c r="P1263" t="s">
        <v>123</v>
      </c>
      <c r="Q1263">
        <v>5020</v>
      </c>
      <c r="R1263" t="s">
        <v>124</v>
      </c>
      <c r="S1263" t="s">
        <v>125</v>
      </c>
      <c r="T1263" t="s">
        <v>126</v>
      </c>
      <c r="U1263" t="s">
        <v>42</v>
      </c>
    </row>
    <row r="1264" spans="1:21" hidden="1" x14ac:dyDescent="0.3">
      <c r="A1264">
        <v>10414</v>
      </c>
      <c r="B1264" s="5">
        <v>34</v>
      </c>
      <c r="C1264" s="4">
        <v>103.93</v>
      </c>
      <c r="D1264">
        <v>13</v>
      </c>
      <c r="E1264" s="9">
        <v>3533.62</v>
      </c>
      <c r="F1264" s="8">
        <v>45357</v>
      </c>
      <c r="G1264" s="5">
        <f ca="1">DATEDIF(F1264, TODAY(), "D")</f>
        <v>32</v>
      </c>
      <c r="H1264" t="s">
        <v>364</v>
      </c>
      <c r="I1264" t="s">
        <v>557</v>
      </c>
      <c r="J1264" s="4">
        <v>86</v>
      </c>
      <c r="K1264" s="4">
        <f>Table1[[#This Row],[PRICEEACH]]-Table1[[#This Row],[MSRP]]</f>
        <v>17.930000000000007</v>
      </c>
      <c r="L1264" t="s">
        <v>622</v>
      </c>
      <c r="M1264" t="s">
        <v>343</v>
      </c>
      <c r="N1264">
        <v>6175559555</v>
      </c>
      <c r="O1264" t="s">
        <v>344</v>
      </c>
      <c r="P1264" t="s">
        <v>345</v>
      </c>
      <c r="Q1264">
        <v>51003</v>
      </c>
      <c r="R1264" t="s">
        <v>25</v>
      </c>
      <c r="S1264" t="s">
        <v>346</v>
      </c>
      <c r="T1264" t="s">
        <v>52</v>
      </c>
      <c r="U1264" t="s">
        <v>42</v>
      </c>
    </row>
    <row r="1265" spans="1:21" x14ac:dyDescent="0.3">
      <c r="A1265">
        <v>10411</v>
      </c>
      <c r="B1265" s="5">
        <v>34</v>
      </c>
      <c r="C1265" s="4">
        <v>105.2</v>
      </c>
      <c r="D1265">
        <v>4</v>
      </c>
      <c r="E1265" s="9">
        <v>3576.8</v>
      </c>
      <c r="F1265" s="8">
        <v>45352</v>
      </c>
      <c r="G1265" s="5">
        <f ca="1">DATEDIF(F1265, TODAY(), "D")</f>
        <v>37</v>
      </c>
      <c r="H1265" t="s">
        <v>19</v>
      </c>
      <c r="I1265" t="s">
        <v>155</v>
      </c>
      <c r="J1265" s="4">
        <v>101</v>
      </c>
      <c r="K1265" s="4">
        <f>Table1[[#This Row],[PRICEEACH]]-Table1[[#This Row],[MSRP]]</f>
        <v>4.2000000000000028</v>
      </c>
      <c r="L1265" t="s">
        <v>626</v>
      </c>
      <c r="M1265" t="s">
        <v>261</v>
      </c>
      <c r="N1265" t="s">
        <v>262</v>
      </c>
      <c r="O1265" t="s">
        <v>263</v>
      </c>
      <c r="P1265" t="s">
        <v>264</v>
      </c>
      <c r="Q1265" t="s">
        <v>265</v>
      </c>
      <c r="R1265" t="s">
        <v>201</v>
      </c>
      <c r="S1265" t="s">
        <v>266</v>
      </c>
      <c r="T1265" t="s">
        <v>267</v>
      </c>
      <c r="U1265" t="s">
        <v>42</v>
      </c>
    </row>
    <row r="1266" spans="1:21" x14ac:dyDescent="0.3">
      <c r="A1266">
        <v>10400</v>
      </c>
      <c r="B1266" s="5">
        <v>34</v>
      </c>
      <c r="C1266" s="4">
        <v>189.23</v>
      </c>
      <c r="D1266">
        <v>1</v>
      </c>
      <c r="E1266" s="9">
        <v>6433.82</v>
      </c>
      <c r="F1266" s="8">
        <v>45323</v>
      </c>
      <c r="G1266" s="5">
        <f ca="1">DATEDIF(F1266, TODAY(), "D")</f>
        <v>66</v>
      </c>
      <c r="H1266" t="s">
        <v>19</v>
      </c>
      <c r="I1266" t="s">
        <v>525</v>
      </c>
      <c r="J1266" s="4">
        <v>157</v>
      </c>
      <c r="K1266" s="4">
        <f>Table1[[#This Row],[PRICEEACH]]-Table1[[#This Row],[MSRP]]</f>
        <v>32.22999999999999</v>
      </c>
      <c r="L1266" t="s">
        <v>526</v>
      </c>
      <c r="M1266" t="s">
        <v>360</v>
      </c>
      <c r="N1266">
        <v>4085553659</v>
      </c>
      <c r="O1266" t="s">
        <v>361</v>
      </c>
      <c r="P1266" t="s">
        <v>362</v>
      </c>
      <c r="Q1266">
        <v>94217</v>
      </c>
      <c r="R1266" t="s">
        <v>25</v>
      </c>
      <c r="S1266" t="s">
        <v>81</v>
      </c>
      <c r="T1266" t="s">
        <v>363</v>
      </c>
      <c r="U1266" t="s">
        <v>42</v>
      </c>
    </row>
    <row r="1267" spans="1:21" x14ac:dyDescent="0.3">
      <c r="A1267">
        <v>10398</v>
      </c>
      <c r="B1267" s="5">
        <v>34</v>
      </c>
      <c r="C1267" s="4">
        <v>76.88</v>
      </c>
      <c r="D1267">
        <v>15</v>
      </c>
      <c r="E1267" s="9">
        <v>2613.92</v>
      </c>
      <c r="F1267" s="8">
        <v>45321</v>
      </c>
      <c r="G1267" s="5">
        <f ca="1">DATEDIF(F1267, TODAY(), "D")</f>
        <v>68</v>
      </c>
      <c r="H1267" t="s">
        <v>19</v>
      </c>
      <c r="I1267" t="s">
        <v>525</v>
      </c>
      <c r="J1267" s="4">
        <v>84</v>
      </c>
      <c r="K1267" s="4">
        <f>Table1[[#This Row],[PRICEEACH]]-Table1[[#This Row],[MSRP]]</f>
        <v>-7.1200000000000045</v>
      </c>
      <c r="L1267" t="s">
        <v>551</v>
      </c>
      <c r="M1267" t="s">
        <v>29</v>
      </c>
      <c r="N1267" t="s">
        <v>30</v>
      </c>
      <c r="O1267" t="s">
        <v>31</v>
      </c>
      <c r="P1267" t="s">
        <v>32</v>
      </c>
      <c r="Q1267">
        <v>51100</v>
      </c>
      <c r="R1267" t="s">
        <v>33</v>
      </c>
      <c r="S1267" t="s">
        <v>34</v>
      </c>
      <c r="T1267" t="s">
        <v>35</v>
      </c>
      <c r="U1267" t="s">
        <v>28</v>
      </c>
    </row>
    <row r="1268" spans="1:21" x14ac:dyDescent="0.3">
      <c r="A1268">
        <v>10398</v>
      </c>
      <c r="B1268" s="5">
        <v>34</v>
      </c>
      <c r="C1268" s="4">
        <v>71.67</v>
      </c>
      <c r="D1268">
        <v>13</v>
      </c>
      <c r="E1268" s="9">
        <v>2436.7800000000002</v>
      </c>
      <c r="F1268" s="8">
        <v>45321</v>
      </c>
      <c r="G1268" s="5">
        <f ca="1">DATEDIF(F1268, TODAY(), "D")</f>
        <v>68</v>
      </c>
      <c r="H1268" t="s">
        <v>19</v>
      </c>
      <c r="I1268" t="s">
        <v>509</v>
      </c>
      <c r="J1268" s="4">
        <v>65</v>
      </c>
      <c r="K1268" s="4">
        <f>Table1[[#This Row],[PRICEEACH]]-Table1[[#This Row],[MSRP]]</f>
        <v>6.6700000000000017</v>
      </c>
      <c r="L1268" t="s">
        <v>598</v>
      </c>
      <c r="M1268" t="s">
        <v>29</v>
      </c>
      <c r="N1268" t="s">
        <v>30</v>
      </c>
      <c r="O1268" t="s">
        <v>31</v>
      </c>
      <c r="P1268" t="s">
        <v>32</v>
      </c>
      <c r="Q1268">
        <v>51100</v>
      </c>
      <c r="R1268" t="s">
        <v>33</v>
      </c>
      <c r="S1268" t="s">
        <v>34</v>
      </c>
      <c r="T1268" t="s">
        <v>35</v>
      </c>
      <c r="U1268" t="s">
        <v>28</v>
      </c>
    </row>
    <row r="1269" spans="1:21" x14ac:dyDescent="0.3">
      <c r="A1269">
        <v>10398</v>
      </c>
      <c r="B1269" s="5">
        <v>34</v>
      </c>
      <c r="C1269" s="4">
        <v>40.22</v>
      </c>
      <c r="D1269">
        <v>1</v>
      </c>
      <c r="E1269" s="9">
        <v>1367.48</v>
      </c>
      <c r="F1269" s="8">
        <v>45321</v>
      </c>
      <c r="G1269" s="5">
        <f ca="1">DATEDIF(F1269, TODAY(), "D")</f>
        <v>68</v>
      </c>
      <c r="H1269" t="s">
        <v>19</v>
      </c>
      <c r="I1269" t="s">
        <v>525</v>
      </c>
      <c r="J1269" s="4">
        <v>49</v>
      </c>
      <c r="K1269" s="4">
        <f>Table1[[#This Row],[PRICEEACH]]-Table1[[#This Row],[MSRP]]</f>
        <v>-8.7800000000000011</v>
      </c>
      <c r="L1269" t="s">
        <v>632</v>
      </c>
      <c r="M1269" t="s">
        <v>29</v>
      </c>
      <c r="N1269" t="s">
        <v>30</v>
      </c>
      <c r="O1269" t="s">
        <v>31</v>
      </c>
      <c r="P1269" t="s">
        <v>32</v>
      </c>
      <c r="Q1269">
        <v>51100</v>
      </c>
      <c r="R1269" t="s">
        <v>33</v>
      </c>
      <c r="S1269" t="s">
        <v>34</v>
      </c>
      <c r="T1269" t="s">
        <v>35</v>
      </c>
      <c r="U1269" t="s">
        <v>28</v>
      </c>
    </row>
    <row r="1270" spans="1:21" x14ac:dyDescent="0.3">
      <c r="A1270">
        <v>10397</v>
      </c>
      <c r="B1270" s="5">
        <v>34</v>
      </c>
      <c r="C1270" s="4">
        <v>62.24</v>
      </c>
      <c r="D1270">
        <v>1</v>
      </c>
      <c r="E1270" s="9">
        <v>2116.16</v>
      </c>
      <c r="F1270" s="8">
        <v>45319</v>
      </c>
      <c r="G1270" s="5">
        <f ca="1">DATEDIF(F1270, TODAY(), "D")</f>
        <v>70</v>
      </c>
      <c r="H1270" t="s">
        <v>19</v>
      </c>
      <c r="I1270" t="s">
        <v>557</v>
      </c>
      <c r="J1270" s="4">
        <v>54</v>
      </c>
      <c r="K1270" s="4">
        <f>Table1[[#This Row],[PRICEEACH]]-Table1[[#This Row],[MSRP]]</f>
        <v>8.240000000000002</v>
      </c>
      <c r="L1270" t="s">
        <v>633</v>
      </c>
      <c r="M1270" t="s">
        <v>308</v>
      </c>
      <c r="N1270" t="s">
        <v>309</v>
      </c>
      <c r="O1270" t="s">
        <v>310</v>
      </c>
      <c r="P1270" t="s">
        <v>311</v>
      </c>
      <c r="Q1270">
        <v>31000</v>
      </c>
      <c r="R1270" t="s">
        <v>33</v>
      </c>
      <c r="S1270" t="s">
        <v>312</v>
      </c>
      <c r="T1270" t="s">
        <v>313</v>
      </c>
      <c r="U1270" t="s">
        <v>28</v>
      </c>
    </row>
    <row r="1271" spans="1:21" x14ac:dyDescent="0.3">
      <c r="A1271">
        <v>10390</v>
      </c>
      <c r="B1271" s="5">
        <v>34</v>
      </c>
      <c r="C1271" s="4">
        <v>43.05</v>
      </c>
      <c r="D1271">
        <v>15</v>
      </c>
      <c r="E1271" s="9">
        <v>1463.7</v>
      </c>
      <c r="F1271" s="8">
        <v>45295</v>
      </c>
      <c r="G1271" s="5">
        <f ca="1">DATEDIF(F1271, TODAY(), "D")</f>
        <v>94</v>
      </c>
      <c r="H1271" t="s">
        <v>19</v>
      </c>
      <c r="I1271" t="s">
        <v>155</v>
      </c>
      <c r="J1271" s="4">
        <v>142</v>
      </c>
      <c r="K1271" s="4">
        <f>Table1[[#This Row],[PRICEEACH]]-Table1[[#This Row],[MSRP]]</f>
        <v>-98.95</v>
      </c>
      <c r="L1271" t="s">
        <v>545</v>
      </c>
      <c r="M1271" t="s">
        <v>243</v>
      </c>
      <c r="N1271">
        <v>4155551450</v>
      </c>
      <c r="O1271" t="s">
        <v>244</v>
      </c>
      <c r="P1271" t="s">
        <v>245</v>
      </c>
      <c r="Q1271">
        <v>97562</v>
      </c>
      <c r="R1271" t="s">
        <v>25</v>
      </c>
      <c r="S1271" t="s">
        <v>246</v>
      </c>
      <c r="T1271" t="s">
        <v>247</v>
      </c>
      <c r="U1271" t="s">
        <v>28</v>
      </c>
    </row>
    <row r="1272" spans="1:21" x14ac:dyDescent="0.3">
      <c r="A1272">
        <v>10107</v>
      </c>
      <c r="B1272" s="5">
        <v>34</v>
      </c>
      <c r="C1272" s="4">
        <v>112.46</v>
      </c>
      <c r="D1272">
        <v>10</v>
      </c>
      <c r="E1272" s="9">
        <v>3823.64</v>
      </c>
      <c r="F1272" s="8">
        <v>45277</v>
      </c>
      <c r="G1272" s="5">
        <f ca="1">DATEDIF(F1272, TODAY(), "D")</f>
        <v>112</v>
      </c>
      <c r="H1272" t="s">
        <v>19</v>
      </c>
      <c r="I1272" t="s">
        <v>155</v>
      </c>
      <c r="J1272" s="4">
        <v>207</v>
      </c>
      <c r="K1272" s="4">
        <f>Table1[[#This Row],[PRICEEACH]]-Table1[[#This Row],[MSRP]]</f>
        <v>-94.54</v>
      </c>
      <c r="L1272" t="s">
        <v>436</v>
      </c>
      <c r="M1272" t="s">
        <v>243</v>
      </c>
      <c r="N1272">
        <v>4155551450</v>
      </c>
      <c r="O1272" t="s">
        <v>244</v>
      </c>
      <c r="P1272" t="s">
        <v>245</v>
      </c>
      <c r="Q1272">
        <v>97562</v>
      </c>
      <c r="R1272" t="s">
        <v>25</v>
      </c>
      <c r="S1272" t="s">
        <v>246</v>
      </c>
      <c r="T1272" t="s">
        <v>247</v>
      </c>
      <c r="U1272" t="s">
        <v>42</v>
      </c>
    </row>
    <row r="1273" spans="1:21" x14ac:dyDescent="0.3">
      <c r="A1273">
        <v>10107</v>
      </c>
      <c r="B1273" s="5">
        <v>34</v>
      </c>
      <c r="C1273" s="4">
        <v>95.35</v>
      </c>
      <c r="D1273">
        <v>12</v>
      </c>
      <c r="E1273" s="9">
        <v>3241.9</v>
      </c>
      <c r="F1273" s="8">
        <v>45277</v>
      </c>
      <c r="G1273" s="5">
        <f ca="1">DATEDIF(F1273, TODAY(), "D")</f>
        <v>112</v>
      </c>
      <c r="H1273" t="s">
        <v>19</v>
      </c>
      <c r="I1273" t="s">
        <v>155</v>
      </c>
      <c r="J1273" s="4">
        <v>173</v>
      </c>
      <c r="K1273" s="4">
        <f>Table1[[#This Row],[PRICEEACH]]-Table1[[#This Row],[MSRP]]</f>
        <v>-77.650000000000006</v>
      </c>
      <c r="L1273" t="s">
        <v>477</v>
      </c>
      <c r="M1273" t="s">
        <v>243</v>
      </c>
      <c r="N1273">
        <v>4155551450</v>
      </c>
      <c r="O1273" t="s">
        <v>244</v>
      </c>
      <c r="P1273" t="s">
        <v>245</v>
      </c>
      <c r="Q1273">
        <v>97562</v>
      </c>
      <c r="R1273" t="s">
        <v>25</v>
      </c>
      <c r="S1273" t="s">
        <v>246</v>
      </c>
      <c r="T1273" t="s">
        <v>247</v>
      </c>
      <c r="U1273" t="s">
        <v>42</v>
      </c>
    </row>
    <row r="1274" spans="1:21" x14ac:dyDescent="0.3">
      <c r="A1274">
        <v>10382</v>
      </c>
      <c r="B1274" s="5">
        <v>34</v>
      </c>
      <c r="C1274" s="4">
        <v>54.84</v>
      </c>
      <c r="D1274">
        <v>9</v>
      </c>
      <c r="E1274" s="9">
        <v>1864.56</v>
      </c>
      <c r="F1274" s="8">
        <v>45277</v>
      </c>
      <c r="G1274" s="5">
        <f ca="1">DATEDIF(F1274, TODAY(), "D")</f>
        <v>112</v>
      </c>
      <c r="H1274" t="s">
        <v>19</v>
      </c>
      <c r="I1274" t="s">
        <v>155</v>
      </c>
      <c r="J1274" s="4">
        <v>101</v>
      </c>
      <c r="K1274" s="4">
        <f>Table1[[#This Row],[PRICEEACH]]-Table1[[#This Row],[MSRP]]</f>
        <v>-46.16</v>
      </c>
      <c r="L1274" t="s">
        <v>626</v>
      </c>
      <c r="M1274" t="s">
        <v>243</v>
      </c>
      <c r="N1274">
        <v>4155551450</v>
      </c>
      <c r="O1274" t="s">
        <v>244</v>
      </c>
      <c r="P1274" t="s">
        <v>245</v>
      </c>
      <c r="Q1274">
        <v>97562</v>
      </c>
      <c r="R1274" t="s">
        <v>25</v>
      </c>
      <c r="S1274" t="s">
        <v>246</v>
      </c>
      <c r="T1274" t="s">
        <v>247</v>
      </c>
      <c r="U1274" t="s">
        <v>28</v>
      </c>
    </row>
    <row r="1275" spans="1:21" x14ac:dyDescent="0.3">
      <c r="A1275">
        <v>10380</v>
      </c>
      <c r="B1275" s="5">
        <v>34</v>
      </c>
      <c r="C1275" s="4">
        <v>101.23</v>
      </c>
      <c r="D1275">
        <v>3</v>
      </c>
      <c r="E1275" s="9">
        <v>3441.82</v>
      </c>
      <c r="F1275" s="8">
        <v>45276</v>
      </c>
      <c r="G1275" s="5">
        <f ca="1">DATEDIF(F1275, TODAY(), "D")</f>
        <v>113</v>
      </c>
      <c r="H1275" t="s">
        <v>19</v>
      </c>
      <c r="I1275" t="s">
        <v>155</v>
      </c>
      <c r="J1275" s="4">
        <v>73</v>
      </c>
      <c r="K1275" s="4">
        <f>Table1[[#This Row],[PRICEEACH]]-Table1[[#This Row],[MSRP]]</f>
        <v>28.230000000000004</v>
      </c>
      <c r="L1275" t="s">
        <v>579</v>
      </c>
      <c r="M1275" t="s">
        <v>148</v>
      </c>
      <c r="N1275" t="s">
        <v>149</v>
      </c>
      <c r="O1275" t="s">
        <v>150</v>
      </c>
      <c r="P1275" t="s">
        <v>151</v>
      </c>
      <c r="Q1275">
        <v>28034</v>
      </c>
      <c r="R1275" t="s">
        <v>152</v>
      </c>
      <c r="S1275" t="s">
        <v>153</v>
      </c>
      <c r="T1275" t="s">
        <v>154</v>
      </c>
      <c r="U1275" t="s">
        <v>42</v>
      </c>
    </row>
    <row r="1276" spans="1:21" x14ac:dyDescent="0.3">
      <c r="A1276">
        <v>10380</v>
      </c>
      <c r="B1276" s="5">
        <v>34</v>
      </c>
      <c r="C1276" s="4">
        <v>116.27</v>
      </c>
      <c r="D1276">
        <v>11</v>
      </c>
      <c r="E1276" s="9">
        <v>3953.18</v>
      </c>
      <c r="F1276" s="8">
        <v>45276</v>
      </c>
      <c r="G1276" s="5">
        <f ca="1">DATEDIF(F1276, TODAY(), "D")</f>
        <v>113</v>
      </c>
      <c r="H1276" t="s">
        <v>19</v>
      </c>
      <c r="I1276" t="s">
        <v>155</v>
      </c>
      <c r="J1276" s="4">
        <v>107</v>
      </c>
      <c r="K1276" s="4">
        <f>Table1[[#This Row],[PRICEEACH]]-Table1[[#This Row],[MSRP]]</f>
        <v>9.269999999999996</v>
      </c>
      <c r="L1276" t="s">
        <v>599</v>
      </c>
      <c r="M1276" t="s">
        <v>148</v>
      </c>
      <c r="N1276" t="s">
        <v>149</v>
      </c>
      <c r="O1276" t="s">
        <v>150</v>
      </c>
      <c r="P1276" t="s">
        <v>151</v>
      </c>
      <c r="Q1276">
        <v>28034</v>
      </c>
      <c r="R1276" t="s">
        <v>152</v>
      </c>
      <c r="S1276" t="s">
        <v>153</v>
      </c>
      <c r="T1276" t="s">
        <v>154</v>
      </c>
      <c r="U1276" t="s">
        <v>42</v>
      </c>
    </row>
    <row r="1277" spans="1:21" x14ac:dyDescent="0.3">
      <c r="A1277">
        <v>10378</v>
      </c>
      <c r="B1277" s="5">
        <v>34</v>
      </c>
      <c r="C1277" s="4">
        <v>42.64</v>
      </c>
      <c r="D1277">
        <v>5</v>
      </c>
      <c r="E1277" s="9">
        <v>1449.76</v>
      </c>
      <c r="F1277" s="8">
        <v>45270</v>
      </c>
      <c r="G1277" s="5">
        <f ca="1">DATEDIF(F1277, TODAY(), "D")</f>
        <v>119</v>
      </c>
      <c r="H1277" t="s">
        <v>19</v>
      </c>
      <c r="I1277" t="s">
        <v>155</v>
      </c>
      <c r="J1277" s="4">
        <v>124</v>
      </c>
      <c r="K1277" s="4">
        <f>Table1[[#This Row],[PRICEEACH]]-Table1[[#This Row],[MSRP]]</f>
        <v>-81.36</v>
      </c>
      <c r="L1277" t="s">
        <v>524</v>
      </c>
      <c r="M1277" t="s">
        <v>148</v>
      </c>
      <c r="N1277" t="s">
        <v>149</v>
      </c>
      <c r="O1277" t="s">
        <v>150</v>
      </c>
      <c r="P1277" t="s">
        <v>151</v>
      </c>
      <c r="Q1277">
        <v>28034</v>
      </c>
      <c r="R1277" t="s">
        <v>152</v>
      </c>
      <c r="S1277" t="s">
        <v>153</v>
      </c>
      <c r="T1277" t="s">
        <v>154</v>
      </c>
      <c r="U1277" t="s">
        <v>28</v>
      </c>
    </row>
    <row r="1278" spans="1:21" x14ac:dyDescent="0.3">
      <c r="A1278">
        <v>10373</v>
      </c>
      <c r="B1278" s="5">
        <v>34</v>
      </c>
      <c r="C1278" s="4">
        <v>96.34</v>
      </c>
      <c r="D1278">
        <v>2</v>
      </c>
      <c r="E1278" s="9">
        <v>3275.56</v>
      </c>
      <c r="F1278" s="8">
        <v>45261</v>
      </c>
      <c r="G1278" s="5">
        <f ca="1">DATEDIF(F1278, TODAY(), "D")</f>
        <v>128</v>
      </c>
      <c r="H1278" t="s">
        <v>19</v>
      </c>
      <c r="I1278" t="s">
        <v>557</v>
      </c>
      <c r="J1278" s="4">
        <v>100</v>
      </c>
      <c r="K1278" s="4">
        <f>Table1[[#This Row],[PRICEEACH]]-Table1[[#This Row],[MSRP]]</f>
        <v>-3.6599999999999966</v>
      </c>
      <c r="L1278" t="s">
        <v>629</v>
      </c>
      <c r="M1278" t="s">
        <v>354</v>
      </c>
      <c r="N1278" t="s">
        <v>355</v>
      </c>
      <c r="O1278" t="s">
        <v>356</v>
      </c>
      <c r="P1278" t="s">
        <v>357</v>
      </c>
      <c r="Q1278">
        <v>90110</v>
      </c>
      <c r="R1278" t="s">
        <v>107</v>
      </c>
      <c r="S1278" t="s">
        <v>358</v>
      </c>
      <c r="T1278" t="s">
        <v>359</v>
      </c>
      <c r="U1278" t="s">
        <v>42</v>
      </c>
    </row>
    <row r="1279" spans="1:21" x14ac:dyDescent="0.3">
      <c r="A1279">
        <v>10107</v>
      </c>
      <c r="B1279" s="5">
        <v>34</v>
      </c>
      <c r="C1279" s="4">
        <v>174.75</v>
      </c>
      <c r="D1279">
        <v>1</v>
      </c>
      <c r="E1279" s="9">
        <v>5941.5</v>
      </c>
      <c r="F1279" s="8">
        <v>45256</v>
      </c>
      <c r="G1279" s="5">
        <f ca="1">DATEDIF(F1279, TODAY(), "D")</f>
        <v>133</v>
      </c>
      <c r="H1279" t="s">
        <v>19</v>
      </c>
      <c r="I1279" t="s">
        <v>155</v>
      </c>
      <c r="J1279" s="4">
        <v>173</v>
      </c>
      <c r="K1279" s="4">
        <f>Table1[[#This Row],[PRICEEACH]]-Table1[[#This Row],[MSRP]]</f>
        <v>1.75</v>
      </c>
      <c r="L1279" t="s">
        <v>477</v>
      </c>
      <c r="M1279" t="s">
        <v>217</v>
      </c>
      <c r="N1279" t="s">
        <v>218</v>
      </c>
      <c r="O1279" t="s">
        <v>219</v>
      </c>
      <c r="P1279" t="s">
        <v>220</v>
      </c>
      <c r="Q1279" t="s">
        <v>221</v>
      </c>
      <c r="R1279" t="s">
        <v>222</v>
      </c>
      <c r="S1279" t="s">
        <v>223</v>
      </c>
      <c r="T1279" t="s">
        <v>224</v>
      </c>
      <c r="U1279" t="s">
        <v>42</v>
      </c>
    </row>
    <row r="1280" spans="1:21" x14ac:dyDescent="0.3">
      <c r="A1280">
        <v>10371</v>
      </c>
      <c r="B1280" s="5">
        <v>34</v>
      </c>
      <c r="C1280" s="4">
        <v>126.51</v>
      </c>
      <c r="D1280">
        <v>3</v>
      </c>
      <c r="E1280" s="9">
        <v>4301.34</v>
      </c>
      <c r="F1280" s="8">
        <v>45253</v>
      </c>
      <c r="G1280" s="5">
        <f ca="1">DATEDIF(F1280, TODAY(), "D")</f>
        <v>136</v>
      </c>
      <c r="H1280" t="s">
        <v>19</v>
      </c>
      <c r="I1280" t="s">
        <v>155</v>
      </c>
      <c r="J1280" s="4">
        <v>101</v>
      </c>
      <c r="K1280" s="4">
        <f>Table1[[#This Row],[PRICEEACH]]-Table1[[#This Row],[MSRP]]</f>
        <v>25.510000000000005</v>
      </c>
      <c r="L1280" t="s">
        <v>626</v>
      </c>
      <c r="M1280" t="s">
        <v>243</v>
      </c>
      <c r="N1280">
        <v>4155551450</v>
      </c>
      <c r="O1280" t="s">
        <v>244</v>
      </c>
      <c r="P1280" t="s">
        <v>245</v>
      </c>
      <c r="Q1280">
        <v>97562</v>
      </c>
      <c r="R1280" t="s">
        <v>25</v>
      </c>
      <c r="S1280" t="s">
        <v>246</v>
      </c>
      <c r="T1280" t="s">
        <v>247</v>
      </c>
      <c r="U1280" t="s">
        <v>42</v>
      </c>
    </row>
    <row r="1281" spans="1:21" x14ac:dyDescent="0.3">
      <c r="A1281">
        <v>10366</v>
      </c>
      <c r="B1281" s="5">
        <v>34</v>
      </c>
      <c r="C1281" s="4">
        <v>123.76</v>
      </c>
      <c r="D1281">
        <v>3</v>
      </c>
      <c r="E1281" s="9">
        <v>4207.84</v>
      </c>
      <c r="F1281" s="8">
        <v>45240</v>
      </c>
      <c r="G1281" s="5">
        <f ca="1">DATEDIF(F1281, TODAY(), "D")</f>
        <v>149</v>
      </c>
      <c r="H1281" t="s">
        <v>19</v>
      </c>
      <c r="I1281" t="s">
        <v>155</v>
      </c>
      <c r="J1281" s="4">
        <v>142</v>
      </c>
      <c r="K1281" s="4">
        <f>Table1[[#This Row],[PRICEEACH]]-Table1[[#This Row],[MSRP]]</f>
        <v>-18.239999999999995</v>
      </c>
      <c r="L1281" t="s">
        <v>545</v>
      </c>
      <c r="M1281" t="s">
        <v>536</v>
      </c>
      <c r="N1281" t="s">
        <v>537</v>
      </c>
      <c r="O1281" t="s">
        <v>538</v>
      </c>
      <c r="P1281" t="s">
        <v>539</v>
      </c>
      <c r="Q1281" t="s">
        <v>540</v>
      </c>
      <c r="R1281" t="s">
        <v>334</v>
      </c>
      <c r="S1281" t="s">
        <v>541</v>
      </c>
      <c r="T1281" t="s">
        <v>542</v>
      </c>
      <c r="U1281" t="s">
        <v>42</v>
      </c>
    </row>
    <row r="1282" spans="1:21" x14ac:dyDescent="0.3">
      <c r="A1282">
        <v>10366</v>
      </c>
      <c r="B1282" s="5">
        <v>34</v>
      </c>
      <c r="C1282" s="4">
        <v>184.58</v>
      </c>
      <c r="D1282">
        <v>1</v>
      </c>
      <c r="E1282" s="9">
        <v>6275.72</v>
      </c>
      <c r="F1282" s="8">
        <v>45240</v>
      </c>
      <c r="G1282" s="5">
        <f ca="1">DATEDIF(F1282, TODAY(), "D")</f>
        <v>149</v>
      </c>
      <c r="H1282" t="s">
        <v>19</v>
      </c>
      <c r="I1282" t="s">
        <v>155</v>
      </c>
      <c r="J1282" s="4">
        <v>169</v>
      </c>
      <c r="K1282" s="4">
        <f>Table1[[#This Row],[PRICEEACH]]-Table1[[#This Row],[MSRP]]</f>
        <v>15.580000000000013</v>
      </c>
      <c r="L1282" t="s">
        <v>563</v>
      </c>
      <c r="M1282" t="s">
        <v>536</v>
      </c>
      <c r="N1282" t="s">
        <v>537</v>
      </c>
      <c r="O1282" t="s">
        <v>538</v>
      </c>
      <c r="P1282" t="s">
        <v>539</v>
      </c>
      <c r="Q1282" t="s">
        <v>540</v>
      </c>
      <c r="R1282" t="s">
        <v>334</v>
      </c>
      <c r="S1282" t="s">
        <v>541</v>
      </c>
      <c r="T1282" t="s">
        <v>542</v>
      </c>
      <c r="U1282" t="s">
        <v>42</v>
      </c>
    </row>
    <row r="1283" spans="1:21" x14ac:dyDescent="0.3">
      <c r="A1283">
        <v>10107</v>
      </c>
      <c r="B1283" s="5">
        <v>34</v>
      </c>
      <c r="C1283" s="4">
        <v>96.73</v>
      </c>
      <c r="D1283">
        <v>4</v>
      </c>
      <c r="E1283" s="9">
        <v>3288.82</v>
      </c>
      <c r="F1283" s="8">
        <v>45236</v>
      </c>
      <c r="G1283" s="5">
        <f ca="1">DATEDIF(F1283, TODAY(), "D")</f>
        <v>153</v>
      </c>
      <c r="H1283" t="s">
        <v>19</v>
      </c>
      <c r="I1283" t="s">
        <v>155</v>
      </c>
      <c r="J1283" s="4">
        <v>117</v>
      </c>
      <c r="K1283" s="4">
        <f>Table1[[#This Row],[PRICEEACH]]-Table1[[#This Row],[MSRP]]</f>
        <v>-20.269999999999996</v>
      </c>
      <c r="L1283" t="s">
        <v>473</v>
      </c>
      <c r="M1283" t="s">
        <v>429</v>
      </c>
      <c r="N1283" t="s">
        <v>430</v>
      </c>
      <c r="O1283" t="s">
        <v>431</v>
      </c>
      <c r="P1283" t="s">
        <v>432</v>
      </c>
      <c r="Q1283" t="s">
        <v>433</v>
      </c>
      <c r="R1283" t="s">
        <v>107</v>
      </c>
      <c r="S1283" t="s">
        <v>434</v>
      </c>
      <c r="T1283" t="s">
        <v>435</v>
      </c>
      <c r="U1283" t="s">
        <v>42</v>
      </c>
    </row>
    <row r="1284" spans="1:21" x14ac:dyDescent="0.3">
      <c r="A1284">
        <v>10107</v>
      </c>
      <c r="B1284" s="5">
        <v>34</v>
      </c>
      <c r="C1284" s="4">
        <v>81.62</v>
      </c>
      <c r="D1284">
        <v>5</v>
      </c>
      <c r="E1284" s="9">
        <v>2775.08</v>
      </c>
      <c r="F1284" s="8">
        <v>45236</v>
      </c>
      <c r="G1284" s="5">
        <f ca="1">DATEDIF(F1284, TODAY(), "D")</f>
        <v>153</v>
      </c>
      <c r="H1284" t="s">
        <v>19</v>
      </c>
      <c r="I1284" t="s">
        <v>155</v>
      </c>
      <c r="J1284" s="4">
        <v>79</v>
      </c>
      <c r="K1284" s="4">
        <f>Table1[[#This Row],[PRICEEACH]]-Table1[[#This Row],[MSRP]]</f>
        <v>2.6200000000000045</v>
      </c>
      <c r="L1284" t="s">
        <v>478</v>
      </c>
      <c r="M1284" t="s">
        <v>429</v>
      </c>
      <c r="N1284" t="s">
        <v>430</v>
      </c>
      <c r="O1284" t="s">
        <v>431</v>
      </c>
      <c r="P1284" t="s">
        <v>432</v>
      </c>
      <c r="Q1284" t="s">
        <v>433</v>
      </c>
      <c r="R1284" t="s">
        <v>107</v>
      </c>
      <c r="S1284" t="s">
        <v>434</v>
      </c>
      <c r="T1284" t="s">
        <v>435</v>
      </c>
      <c r="U1284" t="s">
        <v>28</v>
      </c>
    </row>
    <row r="1285" spans="1:21" x14ac:dyDescent="0.3">
      <c r="A1285">
        <v>10361</v>
      </c>
      <c r="B1285" s="5">
        <v>34</v>
      </c>
      <c r="C1285" s="4">
        <v>113.88</v>
      </c>
      <c r="D1285">
        <v>6</v>
      </c>
      <c r="E1285" s="9">
        <v>3871.92</v>
      </c>
      <c r="F1285" s="1">
        <v>45216</v>
      </c>
      <c r="G1285" s="5">
        <f ca="1">DATEDIF(F1285, TODAY(), "D")</f>
        <v>173</v>
      </c>
      <c r="H1285" t="s">
        <v>19</v>
      </c>
      <c r="I1285" t="s">
        <v>509</v>
      </c>
      <c r="J1285" s="4">
        <v>65</v>
      </c>
      <c r="K1285" s="4">
        <f>Table1[[#This Row],[PRICEEACH]]-Table1[[#This Row],[MSRP]]</f>
        <v>48.879999999999995</v>
      </c>
      <c r="L1285" t="s">
        <v>598</v>
      </c>
      <c r="M1285" t="s">
        <v>128</v>
      </c>
      <c r="N1285" t="s">
        <v>129</v>
      </c>
      <c r="O1285" t="s">
        <v>130</v>
      </c>
      <c r="P1285" t="s">
        <v>131</v>
      </c>
      <c r="Q1285">
        <v>2067</v>
      </c>
      <c r="R1285" t="s">
        <v>76</v>
      </c>
      <c r="S1285" t="s">
        <v>132</v>
      </c>
      <c r="T1285" t="s">
        <v>133</v>
      </c>
      <c r="U1285" t="s">
        <v>42</v>
      </c>
    </row>
    <row r="1286" spans="1:21" x14ac:dyDescent="0.3">
      <c r="A1286">
        <v>10351</v>
      </c>
      <c r="B1286" s="5">
        <v>34</v>
      </c>
      <c r="C1286" s="4">
        <v>59.37</v>
      </c>
      <c r="D1286">
        <v>3</v>
      </c>
      <c r="E1286" s="9">
        <v>2018.58</v>
      </c>
      <c r="F1286" s="1">
        <v>45202</v>
      </c>
      <c r="G1286" s="5">
        <f ca="1">DATEDIF(F1286, TODAY(), "D")</f>
        <v>187</v>
      </c>
      <c r="H1286" t="s">
        <v>19</v>
      </c>
      <c r="I1286" t="s">
        <v>525</v>
      </c>
      <c r="J1286" s="4">
        <v>68</v>
      </c>
      <c r="K1286" s="4">
        <f>Table1[[#This Row],[PRICEEACH]]-Table1[[#This Row],[MSRP]]</f>
        <v>-8.6300000000000026</v>
      </c>
      <c r="L1286" t="s">
        <v>602</v>
      </c>
      <c r="M1286" t="s">
        <v>297</v>
      </c>
      <c r="N1286" t="s">
        <v>298</v>
      </c>
      <c r="O1286" t="s">
        <v>299</v>
      </c>
      <c r="P1286" t="s">
        <v>300</v>
      </c>
      <c r="Q1286" t="s">
        <v>301</v>
      </c>
      <c r="R1286" t="s">
        <v>144</v>
      </c>
      <c r="S1286" t="s">
        <v>86</v>
      </c>
      <c r="T1286" t="s">
        <v>302</v>
      </c>
      <c r="U1286" t="s">
        <v>28</v>
      </c>
    </row>
    <row r="1287" spans="1:21" x14ac:dyDescent="0.3">
      <c r="A1287">
        <v>10350</v>
      </c>
      <c r="B1287" s="5">
        <v>34</v>
      </c>
      <c r="C1287" s="4">
        <v>50.33</v>
      </c>
      <c r="D1287">
        <v>7</v>
      </c>
      <c r="E1287" s="9">
        <v>1711.22</v>
      </c>
      <c r="F1287" s="1">
        <v>45201</v>
      </c>
      <c r="G1287" s="5">
        <f ca="1">DATEDIF(F1287, TODAY(), "D")</f>
        <v>188</v>
      </c>
      <c r="H1287" t="s">
        <v>19</v>
      </c>
      <c r="I1287" t="s">
        <v>557</v>
      </c>
      <c r="J1287" s="4">
        <v>122</v>
      </c>
      <c r="K1287" s="4">
        <f>Table1[[#This Row],[PRICEEACH]]-Table1[[#This Row],[MSRP]]</f>
        <v>-71.67</v>
      </c>
      <c r="L1287" t="s">
        <v>586</v>
      </c>
      <c r="M1287" t="s">
        <v>148</v>
      </c>
      <c r="N1287" t="s">
        <v>149</v>
      </c>
      <c r="O1287" t="s">
        <v>150</v>
      </c>
      <c r="P1287" t="s">
        <v>151</v>
      </c>
      <c r="Q1287">
        <v>28034</v>
      </c>
      <c r="R1287" t="s">
        <v>152</v>
      </c>
      <c r="S1287" t="s">
        <v>153</v>
      </c>
      <c r="T1287" t="s">
        <v>154</v>
      </c>
      <c r="U1287" t="s">
        <v>28</v>
      </c>
    </row>
    <row r="1288" spans="1:21" x14ac:dyDescent="0.3">
      <c r="A1288">
        <v>10349</v>
      </c>
      <c r="B1288" s="5">
        <v>34</v>
      </c>
      <c r="C1288" s="4">
        <v>129.26</v>
      </c>
      <c r="D1288">
        <v>5</v>
      </c>
      <c r="E1288" s="9">
        <v>4394.84</v>
      </c>
      <c r="F1288" s="1">
        <v>45200</v>
      </c>
      <c r="G1288" s="5">
        <f ca="1">DATEDIF(F1288, TODAY(), "D")</f>
        <v>189</v>
      </c>
      <c r="H1288" t="s">
        <v>19</v>
      </c>
      <c r="I1288" t="s">
        <v>155</v>
      </c>
      <c r="J1288" s="4">
        <v>143</v>
      </c>
      <c r="K1288" s="4">
        <f>Table1[[#This Row],[PRICEEACH]]-Table1[[#This Row],[MSRP]]</f>
        <v>-13.740000000000009</v>
      </c>
      <c r="L1288" t="s">
        <v>572</v>
      </c>
      <c r="M1288" t="s">
        <v>437</v>
      </c>
      <c r="N1288">
        <v>2125557413</v>
      </c>
      <c r="O1288" t="s">
        <v>438</v>
      </c>
      <c r="P1288" t="s">
        <v>24</v>
      </c>
      <c r="Q1288">
        <v>10022</v>
      </c>
      <c r="R1288" t="s">
        <v>25</v>
      </c>
      <c r="S1288" t="s">
        <v>46</v>
      </c>
      <c r="T1288" t="s">
        <v>439</v>
      </c>
      <c r="U1288" t="s">
        <v>42</v>
      </c>
    </row>
    <row r="1289" spans="1:21" x14ac:dyDescent="0.3">
      <c r="A1289">
        <v>10347</v>
      </c>
      <c r="B1289" s="5">
        <v>34</v>
      </c>
      <c r="C1289" s="4">
        <v>64.959999999999994</v>
      </c>
      <c r="D1289">
        <v>10</v>
      </c>
      <c r="E1289" s="9">
        <v>2208.64</v>
      </c>
      <c r="F1289" s="1">
        <v>45198</v>
      </c>
      <c r="G1289" s="5">
        <f ca="1">DATEDIF(F1289, TODAY(), "D")</f>
        <v>191</v>
      </c>
      <c r="H1289" t="s">
        <v>19</v>
      </c>
      <c r="I1289" t="s">
        <v>509</v>
      </c>
      <c r="J1289" s="4">
        <v>62</v>
      </c>
      <c r="K1289" s="4">
        <f>Table1[[#This Row],[PRICEEACH]]-Table1[[#This Row],[MSRP]]</f>
        <v>2.9599999999999937</v>
      </c>
      <c r="L1289" t="s">
        <v>556</v>
      </c>
      <c r="M1289" t="s">
        <v>72</v>
      </c>
      <c r="N1289" t="s">
        <v>73</v>
      </c>
      <c r="O1289" t="s">
        <v>74</v>
      </c>
      <c r="P1289" t="s">
        <v>75</v>
      </c>
      <c r="Q1289">
        <v>3004</v>
      </c>
      <c r="R1289" t="s">
        <v>76</v>
      </c>
      <c r="S1289" t="s">
        <v>77</v>
      </c>
      <c r="T1289" t="s">
        <v>78</v>
      </c>
      <c r="U1289" t="s">
        <v>28</v>
      </c>
    </row>
    <row r="1290" spans="1:21" x14ac:dyDescent="0.3">
      <c r="A1290">
        <v>10341</v>
      </c>
      <c r="B1290" s="5">
        <v>34</v>
      </c>
      <c r="C1290" s="4">
        <v>107.18</v>
      </c>
      <c r="D1290">
        <v>5</v>
      </c>
      <c r="E1290" s="9">
        <v>3644.12</v>
      </c>
      <c r="F1290" s="1">
        <v>45193</v>
      </c>
      <c r="G1290" s="5">
        <f ca="1">DATEDIF(F1290, TODAY(), "D")</f>
        <v>196</v>
      </c>
      <c r="H1290" t="s">
        <v>19</v>
      </c>
      <c r="I1290" t="s">
        <v>525</v>
      </c>
      <c r="J1290" s="4">
        <v>80</v>
      </c>
      <c r="K1290" s="4">
        <f>Table1[[#This Row],[PRICEEACH]]-Table1[[#This Row],[MSRP]]</f>
        <v>27.180000000000007</v>
      </c>
      <c r="L1290" t="s">
        <v>628</v>
      </c>
      <c r="M1290" t="s">
        <v>120</v>
      </c>
      <c r="N1290" t="s">
        <v>121</v>
      </c>
      <c r="O1290" t="s">
        <v>122</v>
      </c>
      <c r="P1290" t="s">
        <v>123</v>
      </c>
      <c r="Q1290">
        <v>5020</v>
      </c>
      <c r="R1290" t="s">
        <v>124</v>
      </c>
      <c r="S1290" t="s">
        <v>125</v>
      </c>
      <c r="T1290" t="s">
        <v>126</v>
      </c>
      <c r="U1290" t="s">
        <v>42</v>
      </c>
    </row>
    <row r="1291" spans="1:21" hidden="1" x14ac:dyDescent="0.3">
      <c r="A1291">
        <v>10334</v>
      </c>
      <c r="B1291" s="5">
        <v>34</v>
      </c>
      <c r="C1291" s="4">
        <v>61.38</v>
      </c>
      <c r="D1291">
        <v>1</v>
      </c>
      <c r="E1291" s="9">
        <v>2086.92</v>
      </c>
      <c r="F1291" s="1">
        <v>45188</v>
      </c>
      <c r="G1291" s="5">
        <f ca="1">DATEDIF(F1291, TODAY(), "D")</f>
        <v>201</v>
      </c>
      <c r="H1291" t="s">
        <v>364</v>
      </c>
      <c r="I1291" t="s">
        <v>465</v>
      </c>
      <c r="J1291" s="4">
        <v>60</v>
      </c>
      <c r="K1291" s="4">
        <f>Table1[[#This Row],[PRICEEACH]]-Table1[[#This Row],[MSRP]]</f>
        <v>1.3800000000000026</v>
      </c>
      <c r="L1291" t="s">
        <v>550</v>
      </c>
      <c r="M1291" t="s">
        <v>157</v>
      </c>
      <c r="N1291" t="s">
        <v>158</v>
      </c>
      <c r="O1291" t="s">
        <v>159</v>
      </c>
      <c r="P1291" t="s">
        <v>160</v>
      </c>
      <c r="Q1291" t="s">
        <v>161</v>
      </c>
      <c r="R1291" t="s">
        <v>162</v>
      </c>
      <c r="S1291" t="s">
        <v>163</v>
      </c>
      <c r="T1291" t="s">
        <v>164</v>
      </c>
      <c r="U1291" t="s">
        <v>28</v>
      </c>
    </row>
    <row r="1292" spans="1:21" x14ac:dyDescent="0.3">
      <c r="A1292">
        <v>10328</v>
      </c>
      <c r="B1292" s="5">
        <v>34</v>
      </c>
      <c r="C1292" s="4">
        <v>112.22</v>
      </c>
      <c r="D1292">
        <v>6</v>
      </c>
      <c r="E1292" s="9">
        <v>3815.48</v>
      </c>
      <c r="F1292" s="1">
        <v>45181</v>
      </c>
      <c r="G1292" s="5">
        <f ca="1">DATEDIF(F1292, TODAY(), "D")</f>
        <v>208</v>
      </c>
      <c r="H1292" t="s">
        <v>19</v>
      </c>
      <c r="I1292" t="s">
        <v>509</v>
      </c>
      <c r="J1292" s="4">
        <v>105</v>
      </c>
      <c r="K1292" s="4">
        <f>Table1[[#This Row],[PRICEEACH]]-Table1[[#This Row],[MSRP]]</f>
        <v>7.2199999999999989</v>
      </c>
      <c r="L1292" t="s">
        <v>571</v>
      </c>
      <c r="M1292" t="s">
        <v>511</v>
      </c>
      <c r="N1292" t="s">
        <v>512</v>
      </c>
      <c r="O1292" t="s">
        <v>513</v>
      </c>
      <c r="P1292" t="s">
        <v>514</v>
      </c>
      <c r="Q1292">
        <v>24100</v>
      </c>
      <c r="R1292" t="s">
        <v>229</v>
      </c>
      <c r="S1292" t="s">
        <v>515</v>
      </c>
      <c r="T1292" t="s">
        <v>516</v>
      </c>
      <c r="U1292" t="s">
        <v>42</v>
      </c>
    </row>
    <row r="1293" spans="1:21" x14ac:dyDescent="0.3">
      <c r="A1293">
        <v>10328</v>
      </c>
      <c r="B1293" s="5">
        <v>34</v>
      </c>
      <c r="C1293" s="4">
        <v>51.93</v>
      </c>
      <c r="D1293">
        <v>7</v>
      </c>
      <c r="E1293" s="9">
        <v>1765.62</v>
      </c>
      <c r="F1293" s="1">
        <v>45181</v>
      </c>
      <c r="G1293" s="5">
        <f ca="1">DATEDIF(F1293, TODAY(), "D")</f>
        <v>208</v>
      </c>
      <c r="H1293" t="s">
        <v>19</v>
      </c>
      <c r="I1293" t="s">
        <v>509</v>
      </c>
      <c r="J1293" s="4">
        <v>43</v>
      </c>
      <c r="K1293" s="4">
        <f>Table1[[#This Row],[PRICEEACH]]-Table1[[#This Row],[MSRP]]</f>
        <v>8.93</v>
      </c>
      <c r="L1293" t="s">
        <v>616</v>
      </c>
      <c r="M1293" t="s">
        <v>511</v>
      </c>
      <c r="N1293" t="s">
        <v>512</v>
      </c>
      <c r="O1293" t="s">
        <v>513</v>
      </c>
      <c r="P1293" t="s">
        <v>514</v>
      </c>
      <c r="Q1293">
        <v>24100</v>
      </c>
      <c r="R1293" t="s">
        <v>229</v>
      </c>
      <c r="S1293" t="s">
        <v>515</v>
      </c>
      <c r="T1293" t="s">
        <v>516</v>
      </c>
      <c r="U1293" t="s">
        <v>28</v>
      </c>
    </row>
    <row r="1294" spans="1:21" x14ac:dyDescent="0.3">
      <c r="A1294">
        <v>10324</v>
      </c>
      <c r="B1294" s="5">
        <v>34</v>
      </c>
      <c r="C1294" s="4">
        <v>124.95</v>
      </c>
      <c r="D1294">
        <v>5</v>
      </c>
      <c r="E1294" s="9">
        <v>4248.3</v>
      </c>
      <c r="F1294" s="1">
        <v>45174</v>
      </c>
      <c r="G1294" s="5">
        <f ca="1">DATEDIF(F1294, TODAY(), "D")</f>
        <v>215</v>
      </c>
      <c r="H1294" t="s">
        <v>19</v>
      </c>
      <c r="I1294" t="s">
        <v>155</v>
      </c>
      <c r="J1294" s="4">
        <v>101</v>
      </c>
      <c r="K1294" s="4">
        <f>Table1[[#This Row],[PRICEEACH]]-Table1[[#This Row],[MSRP]]</f>
        <v>23.950000000000003</v>
      </c>
      <c r="L1294" t="s">
        <v>626</v>
      </c>
      <c r="M1294" t="s">
        <v>79</v>
      </c>
      <c r="N1294">
        <v>2125551500</v>
      </c>
      <c r="O1294" t="s">
        <v>80</v>
      </c>
      <c r="P1294" t="s">
        <v>24</v>
      </c>
      <c r="Q1294">
        <v>10022</v>
      </c>
      <c r="R1294" t="s">
        <v>25</v>
      </c>
      <c r="S1294" t="s">
        <v>81</v>
      </c>
      <c r="T1294" t="s">
        <v>82</v>
      </c>
      <c r="U1294" t="s">
        <v>42</v>
      </c>
    </row>
    <row r="1295" spans="1:21" x14ac:dyDescent="0.3">
      <c r="A1295">
        <v>10316</v>
      </c>
      <c r="B1295" s="5">
        <v>34</v>
      </c>
      <c r="C1295" s="4">
        <v>63.71</v>
      </c>
      <c r="D1295">
        <v>10</v>
      </c>
      <c r="E1295" s="9">
        <v>2166.14</v>
      </c>
      <c r="F1295" s="1">
        <v>45170</v>
      </c>
      <c r="G1295" s="5">
        <f ca="1">DATEDIF(F1295, TODAY(), "D")</f>
        <v>219</v>
      </c>
      <c r="H1295" t="s">
        <v>19</v>
      </c>
      <c r="I1295" t="s">
        <v>525</v>
      </c>
      <c r="J1295" s="4">
        <v>68</v>
      </c>
      <c r="K1295" s="4">
        <f>Table1[[#This Row],[PRICEEACH]]-Table1[[#This Row],[MSRP]]</f>
        <v>-4.2899999999999991</v>
      </c>
      <c r="L1295" t="s">
        <v>592</v>
      </c>
      <c r="M1295" t="s">
        <v>347</v>
      </c>
      <c r="N1295" t="s">
        <v>348</v>
      </c>
      <c r="O1295" t="s">
        <v>349</v>
      </c>
      <c r="P1295" t="s">
        <v>350</v>
      </c>
      <c r="Q1295" t="s">
        <v>351</v>
      </c>
      <c r="R1295" t="s">
        <v>144</v>
      </c>
      <c r="S1295" t="s">
        <v>352</v>
      </c>
      <c r="T1295" t="s">
        <v>353</v>
      </c>
      <c r="U1295" t="s">
        <v>28</v>
      </c>
    </row>
    <row r="1296" spans="1:21" x14ac:dyDescent="0.3">
      <c r="A1296">
        <v>10316</v>
      </c>
      <c r="B1296" s="5">
        <v>34</v>
      </c>
      <c r="C1296" s="4">
        <v>47.57</v>
      </c>
      <c r="D1296">
        <v>3</v>
      </c>
      <c r="E1296" s="9">
        <v>1617.38</v>
      </c>
      <c r="F1296" s="1">
        <v>45170</v>
      </c>
      <c r="G1296" s="5">
        <f ca="1">DATEDIF(F1296, TODAY(), "D")</f>
        <v>219</v>
      </c>
      <c r="H1296" t="s">
        <v>19</v>
      </c>
      <c r="I1296" t="s">
        <v>509</v>
      </c>
      <c r="J1296" s="4">
        <v>43</v>
      </c>
      <c r="K1296" s="4">
        <f>Table1[[#This Row],[PRICEEACH]]-Table1[[#This Row],[MSRP]]</f>
        <v>4.57</v>
      </c>
      <c r="L1296" t="s">
        <v>616</v>
      </c>
      <c r="M1296" t="s">
        <v>347</v>
      </c>
      <c r="N1296" t="s">
        <v>348</v>
      </c>
      <c r="O1296" t="s">
        <v>349</v>
      </c>
      <c r="P1296" t="s">
        <v>350</v>
      </c>
      <c r="Q1296" t="s">
        <v>351</v>
      </c>
      <c r="R1296" t="s">
        <v>144</v>
      </c>
      <c r="S1296" t="s">
        <v>352</v>
      </c>
      <c r="T1296" t="s">
        <v>353</v>
      </c>
      <c r="U1296" t="s">
        <v>28</v>
      </c>
    </row>
    <row r="1297" spans="1:21" x14ac:dyDescent="0.3">
      <c r="A1297">
        <v>10316</v>
      </c>
      <c r="B1297" s="5">
        <v>34</v>
      </c>
      <c r="C1297" s="4">
        <v>82.21</v>
      </c>
      <c r="D1297">
        <v>4</v>
      </c>
      <c r="E1297" s="9">
        <v>2795.14</v>
      </c>
      <c r="F1297" s="1">
        <v>45170</v>
      </c>
      <c r="G1297" s="5">
        <f ca="1">DATEDIF(F1297, TODAY(), "D")</f>
        <v>219</v>
      </c>
      <c r="H1297" t="s">
        <v>19</v>
      </c>
      <c r="I1297" t="s">
        <v>525</v>
      </c>
      <c r="J1297" s="4">
        <v>91</v>
      </c>
      <c r="K1297" s="4">
        <f>Table1[[#This Row],[PRICEEACH]]-Table1[[#This Row],[MSRP]]</f>
        <v>-8.7900000000000063</v>
      </c>
      <c r="L1297" t="s">
        <v>621</v>
      </c>
      <c r="M1297" t="s">
        <v>347</v>
      </c>
      <c r="N1297" t="s">
        <v>348</v>
      </c>
      <c r="O1297" t="s">
        <v>349</v>
      </c>
      <c r="P1297" t="s">
        <v>350</v>
      </c>
      <c r="Q1297" t="s">
        <v>351</v>
      </c>
      <c r="R1297" t="s">
        <v>144</v>
      </c>
      <c r="S1297" t="s">
        <v>352</v>
      </c>
      <c r="T1297" t="s">
        <v>353</v>
      </c>
      <c r="U1297" t="s">
        <v>28</v>
      </c>
    </row>
    <row r="1298" spans="1:21" x14ac:dyDescent="0.3">
      <c r="A1298">
        <v>10316</v>
      </c>
      <c r="B1298" s="5">
        <v>34</v>
      </c>
      <c r="C1298" s="4">
        <v>43.7</v>
      </c>
      <c r="D1298">
        <v>12</v>
      </c>
      <c r="E1298" s="9">
        <v>1485.8</v>
      </c>
      <c r="F1298" s="1">
        <v>45170</v>
      </c>
      <c r="G1298" s="5">
        <f ca="1">DATEDIF(F1298, TODAY(), "D")</f>
        <v>219</v>
      </c>
      <c r="H1298" t="s">
        <v>19</v>
      </c>
      <c r="I1298" t="s">
        <v>525</v>
      </c>
      <c r="J1298" s="4">
        <v>49</v>
      </c>
      <c r="K1298" s="4">
        <f>Table1[[#This Row],[PRICEEACH]]-Table1[[#This Row],[MSRP]]</f>
        <v>-5.2999999999999972</v>
      </c>
      <c r="L1298" t="s">
        <v>632</v>
      </c>
      <c r="M1298" t="s">
        <v>347</v>
      </c>
      <c r="N1298" t="s">
        <v>348</v>
      </c>
      <c r="O1298" t="s">
        <v>349</v>
      </c>
      <c r="P1298" t="s">
        <v>350</v>
      </c>
      <c r="Q1298" t="s">
        <v>351</v>
      </c>
      <c r="R1298" t="s">
        <v>144</v>
      </c>
      <c r="S1298" t="s">
        <v>352</v>
      </c>
      <c r="T1298" t="s">
        <v>353</v>
      </c>
      <c r="U1298" t="s">
        <v>28</v>
      </c>
    </row>
    <row r="1299" spans="1:21" x14ac:dyDescent="0.3">
      <c r="A1299">
        <v>10313</v>
      </c>
      <c r="B1299" s="5">
        <v>34</v>
      </c>
      <c r="C1299" s="4">
        <v>52.87</v>
      </c>
      <c r="D1299">
        <v>5</v>
      </c>
      <c r="E1299" s="9">
        <v>1797.58</v>
      </c>
      <c r="F1299" s="1">
        <v>45160</v>
      </c>
      <c r="G1299" s="5">
        <f ca="1">DATEDIF(F1299, TODAY(), "D")</f>
        <v>229</v>
      </c>
      <c r="H1299" t="s">
        <v>19</v>
      </c>
      <c r="I1299" t="s">
        <v>465</v>
      </c>
      <c r="J1299" s="4">
        <v>60</v>
      </c>
      <c r="K1299" s="4">
        <f>Table1[[#This Row],[PRICEEACH]]-Table1[[#This Row],[MSRP]]</f>
        <v>-7.1300000000000026</v>
      </c>
      <c r="L1299" t="s">
        <v>550</v>
      </c>
      <c r="M1299" t="s">
        <v>196</v>
      </c>
      <c r="N1299" t="s">
        <v>197</v>
      </c>
      <c r="O1299" t="s">
        <v>198</v>
      </c>
      <c r="P1299" t="s">
        <v>199</v>
      </c>
      <c r="Q1299" t="s">
        <v>200</v>
      </c>
      <c r="R1299" t="s">
        <v>201</v>
      </c>
      <c r="S1299" t="s">
        <v>202</v>
      </c>
      <c r="T1299" t="s">
        <v>203</v>
      </c>
      <c r="U1299" t="s">
        <v>28</v>
      </c>
    </row>
    <row r="1300" spans="1:21" x14ac:dyDescent="0.3">
      <c r="A1300">
        <v>10313</v>
      </c>
      <c r="B1300" s="5">
        <v>34</v>
      </c>
      <c r="C1300" s="4">
        <v>56.24</v>
      </c>
      <c r="D1300">
        <v>10</v>
      </c>
      <c r="E1300" s="9">
        <v>1912.16</v>
      </c>
      <c r="F1300" s="1">
        <v>45160</v>
      </c>
      <c r="G1300" s="5">
        <f ca="1">DATEDIF(F1300, TODAY(), "D")</f>
        <v>229</v>
      </c>
      <c r="H1300" t="s">
        <v>19</v>
      </c>
      <c r="I1300" t="s">
        <v>465</v>
      </c>
      <c r="J1300" s="4">
        <v>64</v>
      </c>
      <c r="K1300" s="4">
        <f>Table1[[#This Row],[PRICEEACH]]-Table1[[#This Row],[MSRP]]</f>
        <v>-7.759999999999998</v>
      </c>
      <c r="L1300" t="s">
        <v>613</v>
      </c>
      <c r="M1300" t="s">
        <v>196</v>
      </c>
      <c r="N1300" t="s">
        <v>197</v>
      </c>
      <c r="O1300" t="s">
        <v>198</v>
      </c>
      <c r="P1300" t="s">
        <v>199</v>
      </c>
      <c r="Q1300" t="s">
        <v>200</v>
      </c>
      <c r="R1300" t="s">
        <v>201</v>
      </c>
      <c r="S1300" t="s">
        <v>202</v>
      </c>
      <c r="T1300" t="s">
        <v>203</v>
      </c>
      <c r="U1300" t="s">
        <v>28</v>
      </c>
    </row>
    <row r="1301" spans="1:21" x14ac:dyDescent="0.3">
      <c r="A1301">
        <v>10107</v>
      </c>
      <c r="B1301" s="5">
        <v>34</v>
      </c>
      <c r="C1301" s="4">
        <v>118.94</v>
      </c>
      <c r="D1301">
        <v>2</v>
      </c>
      <c r="E1301" s="9">
        <v>4043.96</v>
      </c>
      <c r="F1301" s="1">
        <v>45153</v>
      </c>
      <c r="G1301" s="5">
        <f ca="1">DATEDIF(F1301, TODAY(), "D")</f>
        <v>236</v>
      </c>
      <c r="H1301" t="s">
        <v>19</v>
      </c>
      <c r="I1301" t="s">
        <v>20</v>
      </c>
      <c r="J1301" s="4">
        <v>118</v>
      </c>
      <c r="K1301" s="4">
        <f>Table1[[#This Row],[PRICEEACH]]-Table1[[#This Row],[MSRP]]</f>
        <v>0.93999999999999773</v>
      </c>
      <c r="L1301" t="s">
        <v>269</v>
      </c>
      <c r="M1301" t="s">
        <v>285</v>
      </c>
      <c r="N1301">
        <v>9145554562</v>
      </c>
      <c r="O1301" t="s">
        <v>286</v>
      </c>
      <c r="P1301" t="s">
        <v>287</v>
      </c>
      <c r="Q1301">
        <v>24067</v>
      </c>
      <c r="R1301" t="s">
        <v>25</v>
      </c>
      <c r="S1301" t="s">
        <v>81</v>
      </c>
      <c r="T1301" t="s">
        <v>208</v>
      </c>
      <c r="U1301" t="s">
        <v>42</v>
      </c>
    </row>
    <row r="1302" spans="1:21" x14ac:dyDescent="0.3">
      <c r="A1302">
        <v>10308</v>
      </c>
      <c r="B1302" s="5">
        <v>34</v>
      </c>
      <c r="C1302" s="4">
        <v>52.09</v>
      </c>
      <c r="D1302">
        <v>3</v>
      </c>
      <c r="E1302" s="9">
        <v>1771.06</v>
      </c>
      <c r="F1302" s="1">
        <v>45153</v>
      </c>
      <c r="G1302" s="5">
        <f ca="1">DATEDIF(F1302, TODAY(), "D")</f>
        <v>236</v>
      </c>
      <c r="H1302" t="s">
        <v>19</v>
      </c>
      <c r="I1302" t="s">
        <v>20</v>
      </c>
      <c r="J1302" s="4">
        <v>60</v>
      </c>
      <c r="K1302" s="4">
        <f>Table1[[#This Row],[PRICEEACH]]-Table1[[#This Row],[MSRP]]</f>
        <v>-7.9099999999999966</v>
      </c>
      <c r="L1302" t="s">
        <v>552</v>
      </c>
      <c r="M1302" t="s">
        <v>285</v>
      </c>
      <c r="N1302">
        <v>9145554562</v>
      </c>
      <c r="O1302" t="s">
        <v>286</v>
      </c>
      <c r="P1302" t="s">
        <v>287</v>
      </c>
      <c r="Q1302">
        <v>24067</v>
      </c>
      <c r="R1302" t="s">
        <v>25</v>
      </c>
      <c r="S1302" t="s">
        <v>81</v>
      </c>
      <c r="T1302" t="s">
        <v>208</v>
      </c>
      <c r="U1302" t="s">
        <v>28</v>
      </c>
    </row>
    <row r="1303" spans="1:21" x14ac:dyDescent="0.3">
      <c r="A1303">
        <v>10107</v>
      </c>
      <c r="B1303" s="5">
        <v>34</v>
      </c>
      <c r="C1303" s="4">
        <v>146.55000000000001</v>
      </c>
      <c r="D1303">
        <v>14</v>
      </c>
      <c r="E1303" s="9">
        <v>4982.7</v>
      </c>
      <c r="F1303" s="1">
        <v>45152</v>
      </c>
      <c r="G1303" s="5">
        <f ca="1">DATEDIF(F1303, TODAY(), "D")</f>
        <v>237</v>
      </c>
      <c r="H1303" t="s">
        <v>19</v>
      </c>
      <c r="I1303" t="s">
        <v>155</v>
      </c>
      <c r="J1303" s="4">
        <v>151</v>
      </c>
      <c r="K1303" s="4">
        <f>Table1[[#This Row],[PRICEEACH]]-Table1[[#This Row],[MSRP]]</f>
        <v>-4.4499999999999886</v>
      </c>
      <c r="L1303" t="s">
        <v>472</v>
      </c>
      <c r="M1303" t="s">
        <v>452</v>
      </c>
      <c r="N1303" t="s">
        <v>453</v>
      </c>
      <c r="O1303" t="s">
        <v>454</v>
      </c>
      <c r="P1303" t="s">
        <v>455</v>
      </c>
      <c r="Q1303" t="s">
        <v>456</v>
      </c>
      <c r="R1303" t="s">
        <v>144</v>
      </c>
      <c r="S1303" t="s">
        <v>457</v>
      </c>
      <c r="T1303" t="s">
        <v>458</v>
      </c>
      <c r="U1303" t="s">
        <v>42</v>
      </c>
    </row>
    <row r="1304" spans="1:21" x14ac:dyDescent="0.3">
      <c r="A1304">
        <v>10306</v>
      </c>
      <c r="B1304" s="5">
        <v>34</v>
      </c>
      <c r="C1304" s="4">
        <v>60.34</v>
      </c>
      <c r="D1304">
        <v>15</v>
      </c>
      <c r="E1304" s="9">
        <v>2051.56</v>
      </c>
      <c r="F1304" s="1">
        <v>45152</v>
      </c>
      <c r="G1304" s="5">
        <f ca="1">DATEDIF(F1304, TODAY(), "D")</f>
        <v>237</v>
      </c>
      <c r="H1304" t="s">
        <v>19</v>
      </c>
      <c r="I1304" t="s">
        <v>564</v>
      </c>
      <c r="J1304" s="4">
        <v>58</v>
      </c>
      <c r="K1304" s="4">
        <f>Table1[[#This Row],[PRICEEACH]]-Table1[[#This Row],[MSRP]]</f>
        <v>2.3400000000000034</v>
      </c>
      <c r="L1304" t="s">
        <v>618</v>
      </c>
      <c r="M1304" t="s">
        <v>452</v>
      </c>
      <c r="N1304" t="s">
        <v>453</v>
      </c>
      <c r="O1304" t="s">
        <v>454</v>
      </c>
      <c r="P1304" t="s">
        <v>455</v>
      </c>
      <c r="Q1304" t="s">
        <v>456</v>
      </c>
      <c r="R1304" t="s">
        <v>144</v>
      </c>
      <c r="S1304" t="s">
        <v>457</v>
      </c>
      <c r="T1304" t="s">
        <v>458</v>
      </c>
      <c r="U1304" t="s">
        <v>28</v>
      </c>
    </row>
    <row r="1305" spans="1:21" x14ac:dyDescent="0.3">
      <c r="A1305">
        <v>10307</v>
      </c>
      <c r="B1305" s="5">
        <v>34</v>
      </c>
      <c r="C1305" s="4">
        <v>97.76</v>
      </c>
      <c r="D1305">
        <v>5</v>
      </c>
      <c r="E1305" s="9">
        <v>3323.84</v>
      </c>
      <c r="F1305" s="1">
        <v>45152</v>
      </c>
      <c r="G1305" s="5">
        <f ca="1">DATEDIF(F1305, TODAY(), "D")</f>
        <v>237</v>
      </c>
      <c r="H1305" t="s">
        <v>19</v>
      </c>
      <c r="I1305" t="s">
        <v>557</v>
      </c>
      <c r="J1305" s="4">
        <v>90</v>
      </c>
      <c r="K1305" s="4">
        <f>Table1[[#This Row],[PRICEEACH]]-Table1[[#This Row],[MSRP]]</f>
        <v>7.7600000000000051</v>
      </c>
      <c r="L1305" t="s">
        <v>623</v>
      </c>
      <c r="M1305" t="s">
        <v>185</v>
      </c>
      <c r="N1305">
        <v>2155554695</v>
      </c>
      <c r="O1305" t="s">
        <v>186</v>
      </c>
      <c r="P1305" t="s">
        <v>187</v>
      </c>
      <c r="Q1305">
        <v>71270</v>
      </c>
      <c r="R1305" t="s">
        <v>25</v>
      </c>
      <c r="S1305" t="s">
        <v>188</v>
      </c>
      <c r="T1305" t="s">
        <v>189</v>
      </c>
      <c r="U1305" t="s">
        <v>42</v>
      </c>
    </row>
    <row r="1306" spans="1:21" x14ac:dyDescent="0.3">
      <c r="A1306">
        <v>10307</v>
      </c>
      <c r="B1306" s="5">
        <v>34</v>
      </c>
      <c r="C1306" s="4">
        <v>53.63</v>
      </c>
      <c r="D1306">
        <v>4</v>
      </c>
      <c r="E1306" s="9">
        <v>1823.42</v>
      </c>
      <c r="F1306" s="1">
        <v>45152</v>
      </c>
      <c r="G1306" s="5">
        <f ca="1">DATEDIF(F1306, TODAY(), "D")</f>
        <v>237</v>
      </c>
      <c r="H1306" t="s">
        <v>19</v>
      </c>
      <c r="I1306" t="s">
        <v>525</v>
      </c>
      <c r="J1306" s="4">
        <v>49</v>
      </c>
      <c r="K1306" s="4">
        <f>Table1[[#This Row],[PRICEEACH]]-Table1[[#This Row],[MSRP]]</f>
        <v>4.6300000000000026</v>
      </c>
      <c r="L1306" t="s">
        <v>632</v>
      </c>
      <c r="M1306" t="s">
        <v>185</v>
      </c>
      <c r="N1306">
        <v>2155554695</v>
      </c>
      <c r="O1306" t="s">
        <v>186</v>
      </c>
      <c r="P1306" t="s">
        <v>187</v>
      </c>
      <c r="Q1306">
        <v>71270</v>
      </c>
      <c r="R1306" t="s">
        <v>25</v>
      </c>
      <c r="S1306" t="s">
        <v>188</v>
      </c>
      <c r="T1306" t="s">
        <v>189</v>
      </c>
      <c r="U1306" t="s">
        <v>28</v>
      </c>
    </row>
    <row r="1307" spans="1:21" x14ac:dyDescent="0.3">
      <c r="A1307">
        <v>10304</v>
      </c>
      <c r="B1307" s="5">
        <v>34</v>
      </c>
      <c r="C1307" s="4">
        <v>49.3</v>
      </c>
      <c r="D1307">
        <v>4</v>
      </c>
      <c r="E1307" s="9">
        <v>1676.2</v>
      </c>
      <c r="F1307" s="1">
        <v>45149</v>
      </c>
      <c r="G1307" s="5">
        <f ca="1">DATEDIF(F1307, TODAY(), "D")</f>
        <v>240</v>
      </c>
      <c r="H1307" t="s">
        <v>19</v>
      </c>
      <c r="I1307" t="s">
        <v>509</v>
      </c>
      <c r="J1307" s="4">
        <v>50</v>
      </c>
      <c r="K1307" s="4">
        <f>Table1[[#This Row],[PRICEEACH]]-Table1[[#This Row],[MSRP]]</f>
        <v>-0.70000000000000284</v>
      </c>
      <c r="L1307" t="s">
        <v>576</v>
      </c>
      <c r="M1307" t="s">
        <v>238</v>
      </c>
      <c r="N1307" t="s">
        <v>239</v>
      </c>
      <c r="O1307" t="s">
        <v>240</v>
      </c>
      <c r="P1307" t="s">
        <v>241</v>
      </c>
      <c r="Q1307">
        <v>78000</v>
      </c>
      <c r="R1307" t="s">
        <v>33</v>
      </c>
      <c r="S1307" t="s">
        <v>242</v>
      </c>
      <c r="T1307" t="s">
        <v>41</v>
      </c>
      <c r="U1307" t="s">
        <v>28</v>
      </c>
    </row>
    <row r="1308" spans="1:21" x14ac:dyDescent="0.3">
      <c r="A1308">
        <v>10296</v>
      </c>
      <c r="B1308" s="5">
        <v>34</v>
      </c>
      <c r="C1308" s="4">
        <v>102.29</v>
      </c>
      <c r="D1308">
        <v>11</v>
      </c>
      <c r="E1308" s="9">
        <v>3477.86</v>
      </c>
      <c r="F1308" s="1">
        <v>45122</v>
      </c>
      <c r="G1308" s="5">
        <f ca="1">DATEDIF(F1308, TODAY(), "D")</f>
        <v>267</v>
      </c>
      <c r="H1308" t="s">
        <v>19</v>
      </c>
      <c r="I1308" t="s">
        <v>557</v>
      </c>
      <c r="J1308" s="4">
        <v>90</v>
      </c>
      <c r="K1308" s="4">
        <f>Table1[[#This Row],[PRICEEACH]]-Table1[[#This Row],[MSRP]]</f>
        <v>12.290000000000006</v>
      </c>
      <c r="L1308" t="s">
        <v>623</v>
      </c>
      <c r="M1308" t="s">
        <v>531</v>
      </c>
      <c r="N1308" t="s">
        <v>532</v>
      </c>
      <c r="O1308" t="s">
        <v>533</v>
      </c>
      <c r="P1308" t="s">
        <v>534</v>
      </c>
      <c r="Q1308">
        <v>80686</v>
      </c>
      <c r="R1308" t="s">
        <v>405</v>
      </c>
      <c r="S1308" t="s">
        <v>535</v>
      </c>
      <c r="T1308" t="s">
        <v>82</v>
      </c>
      <c r="U1308" t="s">
        <v>42</v>
      </c>
    </row>
    <row r="1309" spans="1:21" x14ac:dyDescent="0.3">
      <c r="A1309">
        <v>10295</v>
      </c>
      <c r="B1309" s="5">
        <v>34</v>
      </c>
      <c r="C1309" s="4">
        <v>102.17</v>
      </c>
      <c r="D1309">
        <v>5</v>
      </c>
      <c r="E1309" s="9">
        <v>3473.78</v>
      </c>
      <c r="F1309" s="1">
        <v>45117</v>
      </c>
      <c r="G1309" s="5">
        <f ca="1">DATEDIF(F1309, TODAY(), "D")</f>
        <v>272</v>
      </c>
      <c r="H1309" t="s">
        <v>19</v>
      </c>
      <c r="I1309" t="s">
        <v>557</v>
      </c>
      <c r="J1309" s="4">
        <v>100</v>
      </c>
      <c r="K1309" s="4">
        <f>Table1[[#This Row],[PRICEEACH]]-Table1[[#This Row],[MSRP]]</f>
        <v>2.1700000000000017</v>
      </c>
      <c r="L1309" t="s">
        <v>629</v>
      </c>
      <c r="M1309" t="s">
        <v>343</v>
      </c>
      <c r="N1309">
        <v>6175559555</v>
      </c>
      <c r="O1309" t="s">
        <v>344</v>
      </c>
      <c r="P1309" t="s">
        <v>345</v>
      </c>
      <c r="Q1309">
        <v>51003</v>
      </c>
      <c r="R1309" t="s">
        <v>25</v>
      </c>
      <c r="S1309" t="s">
        <v>346</v>
      </c>
      <c r="T1309" t="s">
        <v>52</v>
      </c>
      <c r="U1309" t="s">
        <v>42</v>
      </c>
    </row>
    <row r="1310" spans="1:21" x14ac:dyDescent="0.3">
      <c r="A1310">
        <v>10288</v>
      </c>
      <c r="B1310" s="5">
        <v>34</v>
      </c>
      <c r="C1310" s="4">
        <v>68.489999999999995</v>
      </c>
      <c r="D1310">
        <v>10</v>
      </c>
      <c r="E1310" s="9">
        <v>2328.66</v>
      </c>
      <c r="F1310" s="1">
        <v>45108</v>
      </c>
      <c r="G1310" s="5">
        <f ca="1">DATEDIF(F1310, TODAY(), "D")</f>
        <v>281</v>
      </c>
      <c r="H1310" t="s">
        <v>19</v>
      </c>
      <c r="I1310" t="s">
        <v>155</v>
      </c>
      <c r="J1310" s="4">
        <v>85</v>
      </c>
      <c r="K1310" s="4">
        <f>Table1[[#This Row],[PRICEEACH]]-Table1[[#This Row],[MSRP]]</f>
        <v>-16.510000000000005</v>
      </c>
      <c r="L1310" t="s">
        <v>596</v>
      </c>
      <c r="M1310" t="s">
        <v>381</v>
      </c>
      <c r="N1310" t="s">
        <v>382</v>
      </c>
      <c r="O1310" t="s">
        <v>383</v>
      </c>
      <c r="P1310" t="s">
        <v>173</v>
      </c>
      <c r="Q1310">
        <v>69045</v>
      </c>
      <c r="R1310" t="s">
        <v>173</v>
      </c>
      <c r="S1310" t="s">
        <v>384</v>
      </c>
      <c r="T1310" t="s">
        <v>385</v>
      </c>
      <c r="U1310" t="s">
        <v>28</v>
      </c>
    </row>
    <row r="1311" spans="1:21" x14ac:dyDescent="0.3">
      <c r="A1311">
        <v>10287</v>
      </c>
      <c r="B1311" s="5">
        <v>34</v>
      </c>
      <c r="C1311" s="4">
        <v>126.48</v>
      </c>
      <c r="D1311">
        <v>17</v>
      </c>
      <c r="E1311" s="9">
        <v>4300.32</v>
      </c>
      <c r="F1311" s="1">
        <v>45107</v>
      </c>
      <c r="G1311" s="5">
        <f ca="1">DATEDIF(F1311, TODAY(), "D")</f>
        <v>282</v>
      </c>
      <c r="H1311" t="s">
        <v>19</v>
      </c>
      <c r="I1311" t="s">
        <v>155</v>
      </c>
      <c r="J1311" s="4">
        <v>148</v>
      </c>
      <c r="K1311" s="4">
        <f>Table1[[#This Row],[PRICEEACH]]-Table1[[#This Row],[MSRP]]</f>
        <v>-21.519999999999996</v>
      </c>
      <c r="L1311" t="s">
        <v>577</v>
      </c>
      <c r="M1311" t="s">
        <v>408</v>
      </c>
      <c r="N1311" t="s">
        <v>409</v>
      </c>
      <c r="O1311" t="s">
        <v>410</v>
      </c>
      <c r="P1311" t="s">
        <v>411</v>
      </c>
      <c r="Q1311">
        <v>1203</v>
      </c>
      <c r="R1311" t="s">
        <v>412</v>
      </c>
      <c r="S1311" t="s">
        <v>413</v>
      </c>
      <c r="T1311" t="s">
        <v>82</v>
      </c>
      <c r="U1311" t="s">
        <v>42</v>
      </c>
    </row>
    <row r="1312" spans="1:21" x14ac:dyDescent="0.3">
      <c r="A1312">
        <v>10285</v>
      </c>
      <c r="B1312" s="5">
        <v>34</v>
      </c>
      <c r="C1312" s="4">
        <v>109.32</v>
      </c>
      <c r="D1312">
        <v>7</v>
      </c>
      <c r="E1312" s="9">
        <v>3716.88</v>
      </c>
      <c r="F1312" s="1">
        <v>45104</v>
      </c>
      <c r="G1312" s="5">
        <f ca="1">DATEDIF(F1312, TODAY(), "D")</f>
        <v>285</v>
      </c>
      <c r="H1312" t="s">
        <v>19</v>
      </c>
      <c r="I1312" t="s">
        <v>20</v>
      </c>
      <c r="J1312" s="4">
        <v>112</v>
      </c>
      <c r="K1312" s="4">
        <f>Table1[[#This Row],[PRICEEACH]]-Table1[[#This Row],[MSRP]]</f>
        <v>-2.6800000000000068</v>
      </c>
      <c r="L1312" t="s">
        <v>581</v>
      </c>
      <c r="M1312" t="s">
        <v>98</v>
      </c>
      <c r="N1312">
        <v>6175558555</v>
      </c>
      <c r="O1312" t="s">
        <v>99</v>
      </c>
      <c r="P1312" t="s">
        <v>100</v>
      </c>
      <c r="Q1312">
        <v>51247</v>
      </c>
      <c r="R1312" t="s">
        <v>25</v>
      </c>
      <c r="S1312" t="s">
        <v>101</v>
      </c>
      <c r="T1312" t="s">
        <v>102</v>
      </c>
      <c r="U1312" t="s">
        <v>42</v>
      </c>
    </row>
    <row r="1313" spans="1:21" x14ac:dyDescent="0.3">
      <c r="A1313">
        <v>10283</v>
      </c>
      <c r="B1313" s="5">
        <v>34</v>
      </c>
      <c r="C1313" s="4">
        <v>105.32</v>
      </c>
      <c r="D1313">
        <v>14</v>
      </c>
      <c r="E1313" s="9">
        <v>3580.88</v>
      </c>
      <c r="F1313" s="1">
        <v>45097</v>
      </c>
      <c r="G1313" s="5">
        <f ca="1">DATEDIF(F1313, TODAY(), "D")</f>
        <v>292</v>
      </c>
      <c r="H1313" t="s">
        <v>19</v>
      </c>
      <c r="I1313" t="s">
        <v>509</v>
      </c>
      <c r="J1313" s="4">
        <v>87</v>
      </c>
      <c r="K1313" s="4">
        <f>Table1[[#This Row],[PRICEEACH]]-Table1[[#This Row],[MSRP]]</f>
        <v>18.319999999999993</v>
      </c>
      <c r="L1313" t="s">
        <v>574</v>
      </c>
      <c r="M1313" t="s">
        <v>337</v>
      </c>
      <c r="N1313" t="s">
        <v>338</v>
      </c>
      <c r="O1313" t="s">
        <v>339</v>
      </c>
      <c r="P1313" t="s">
        <v>340</v>
      </c>
      <c r="Q1313" t="s">
        <v>341</v>
      </c>
      <c r="R1313" t="s">
        <v>201</v>
      </c>
      <c r="S1313" t="s">
        <v>342</v>
      </c>
      <c r="T1313" t="s">
        <v>146</v>
      </c>
      <c r="U1313" t="s">
        <v>42</v>
      </c>
    </row>
    <row r="1314" spans="1:21" x14ac:dyDescent="0.3">
      <c r="A1314">
        <v>10283</v>
      </c>
      <c r="B1314" s="5">
        <v>34</v>
      </c>
      <c r="C1314" s="4">
        <v>92.94</v>
      </c>
      <c r="D1314">
        <v>8</v>
      </c>
      <c r="E1314" s="9">
        <v>3159.96</v>
      </c>
      <c r="F1314" s="1">
        <v>45097</v>
      </c>
      <c r="G1314" s="5">
        <f ca="1">DATEDIF(F1314, TODAY(), "D")</f>
        <v>292</v>
      </c>
      <c r="H1314" t="s">
        <v>19</v>
      </c>
      <c r="I1314" t="s">
        <v>509</v>
      </c>
      <c r="J1314" s="4">
        <v>88</v>
      </c>
      <c r="K1314" s="4">
        <f>Table1[[#This Row],[PRICEEACH]]-Table1[[#This Row],[MSRP]]</f>
        <v>4.9399999999999977</v>
      </c>
      <c r="L1314" t="s">
        <v>595</v>
      </c>
      <c r="M1314" t="s">
        <v>337</v>
      </c>
      <c r="N1314" t="s">
        <v>338</v>
      </c>
      <c r="O1314" t="s">
        <v>339</v>
      </c>
      <c r="P1314" t="s">
        <v>340</v>
      </c>
      <c r="Q1314" t="s">
        <v>341</v>
      </c>
      <c r="R1314" t="s">
        <v>201</v>
      </c>
      <c r="S1314" t="s">
        <v>342</v>
      </c>
      <c r="T1314" t="s">
        <v>146</v>
      </c>
      <c r="U1314" t="s">
        <v>42</v>
      </c>
    </row>
    <row r="1315" spans="1:21" x14ac:dyDescent="0.3">
      <c r="A1315">
        <v>10107</v>
      </c>
      <c r="B1315" s="5">
        <v>34</v>
      </c>
      <c r="C1315" s="4">
        <v>235.73</v>
      </c>
      <c r="D1315">
        <v>2</v>
      </c>
      <c r="E1315" s="9">
        <v>8014.82</v>
      </c>
      <c r="F1315" s="1">
        <v>45094</v>
      </c>
      <c r="G1315" s="5">
        <f ca="1">DATEDIF(F1315, TODAY(), "D")</f>
        <v>295</v>
      </c>
      <c r="H1315" t="s">
        <v>19</v>
      </c>
      <c r="I1315" t="s">
        <v>155</v>
      </c>
      <c r="J1315" s="4">
        <v>214</v>
      </c>
      <c r="K1315" s="4">
        <f>Table1[[#This Row],[PRICEEACH]]-Table1[[#This Row],[MSRP]]</f>
        <v>21.72999999999999</v>
      </c>
      <c r="L1315" t="s">
        <v>156</v>
      </c>
      <c r="M1315" t="s">
        <v>225</v>
      </c>
      <c r="N1315" t="s">
        <v>226</v>
      </c>
      <c r="O1315" t="s">
        <v>227</v>
      </c>
      <c r="P1315" t="s">
        <v>228</v>
      </c>
      <c r="Q1315">
        <v>10100</v>
      </c>
      <c r="R1315" t="s">
        <v>229</v>
      </c>
      <c r="S1315" t="s">
        <v>230</v>
      </c>
      <c r="T1315" t="s">
        <v>231</v>
      </c>
      <c r="U1315" t="s">
        <v>127</v>
      </c>
    </row>
    <row r="1316" spans="1:21" x14ac:dyDescent="0.3">
      <c r="A1316">
        <v>10280</v>
      </c>
      <c r="B1316" s="5">
        <v>34</v>
      </c>
      <c r="C1316" s="4">
        <v>102.19</v>
      </c>
      <c r="D1316">
        <v>7</v>
      </c>
      <c r="E1316" s="9">
        <v>3474.46</v>
      </c>
      <c r="F1316" s="1">
        <v>45094</v>
      </c>
      <c r="G1316" s="5">
        <f ca="1">DATEDIF(F1316, TODAY(), "D")</f>
        <v>295</v>
      </c>
      <c r="H1316" t="s">
        <v>19</v>
      </c>
      <c r="I1316" t="s">
        <v>509</v>
      </c>
      <c r="J1316" s="4">
        <v>99</v>
      </c>
      <c r="K1316" s="4">
        <f>Table1[[#This Row],[PRICEEACH]]-Table1[[#This Row],[MSRP]]</f>
        <v>3.1899999999999977</v>
      </c>
      <c r="L1316" t="s">
        <v>567</v>
      </c>
      <c r="M1316" t="s">
        <v>225</v>
      </c>
      <c r="N1316" t="s">
        <v>226</v>
      </c>
      <c r="O1316" t="s">
        <v>227</v>
      </c>
      <c r="P1316" t="s">
        <v>228</v>
      </c>
      <c r="Q1316">
        <v>10100</v>
      </c>
      <c r="R1316" t="s">
        <v>229</v>
      </c>
      <c r="S1316" t="s">
        <v>230</v>
      </c>
      <c r="T1316" t="s">
        <v>231</v>
      </c>
      <c r="U1316" t="s">
        <v>42</v>
      </c>
    </row>
    <row r="1317" spans="1:21" x14ac:dyDescent="0.3">
      <c r="A1317">
        <v>10278</v>
      </c>
      <c r="B1317" s="5">
        <v>34</v>
      </c>
      <c r="C1317" s="4">
        <v>137.29</v>
      </c>
      <c r="D1317">
        <v>6</v>
      </c>
      <c r="E1317" s="9">
        <v>4667.8599999999997</v>
      </c>
      <c r="F1317" s="1">
        <v>45083</v>
      </c>
      <c r="G1317" s="5">
        <f ca="1">DATEDIF(F1317, TODAY(), "D")</f>
        <v>306</v>
      </c>
      <c r="H1317" t="s">
        <v>19</v>
      </c>
      <c r="I1317" t="s">
        <v>155</v>
      </c>
      <c r="J1317" s="4">
        <v>141</v>
      </c>
      <c r="K1317" s="4">
        <f>Table1[[#This Row],[PRICEEACH]]-Table1[[#This Row],[MSRP]]</f>
        <v>-3.710000000000008</v>
      </c>
      <c r="L1317" t="s">
        <v>498</v>
      </c>
      <c r="M1317" t="s">
        <v>499</v>
      </c>
      <c r="N1317">
        <v>7025551838</v>
      </c>
      <c r="O1317" t="s">
        <v>500</v>
      </c>
      <c r="P1317" t="s">
        <v>501</v>
      </c>
      <c r="Q1317">
        <v>83030</v>
      </c>
      <c r="R1317" t="s">
        <v>25</v>
      </c>
      <c r="S1317" t="s">
        <v>91</v>
      </c>
      <c r="T1317" t="s">
        <v>363</v>
      </c>
      <c r="U1317" t="s">
        <v>42</v>
      </c>
    </row>
    <row r="1318" spans="1:21" x14ac:dyDescent="0.3">
      <c r="A1318">
        <v>10273</v>
      </c>
      <c r="B1318" s="5">
        <v>34</v>
      </c>
      <c r="C1318" s="4">
        <v>98.06</v>
      </c>
      <c r="D1318">
        <v>2</v>
      </c>
      <c r="E1318" s="9">
        <v>3334.04</v>
      </c>
      <c r="F1318" s="1">
        <v>45067</v>
      </c>
      <c r="G1318" s="5">
        <f ca="1">DATEDIF(F1318, TODAY(), "D")</f>
        <v>322</v>
      </c>
      <c r="H1318" t="s">
        <v>19</v>
      </c>
      <c r="I1318" t="s">
        <v>557</v>
      </c>
      <c r="J1318" s="4">
        <v>86</v>
      </c>
      <c r="K1318" s="4">
        <f>Table1[[#This Row],[PRICEEACH]]-Table1[[#This Row],[MSRP]]</f>
        <v>12.060000000000002</v>
      </c>
      <c r="L1318" t="s">
        <v>558</v>
      </c>
      <c r="M1318" t="s">
        <v>329</v>
      </c>
      <c r="N1318" t="s">
        <v>330</v>
      </c>
      <c r="O1318" t="s">
        <v>331</v>
      </c>
      <c r="P1318" t="s">
        <v>332</v>
      </c>
      <c r="Q1318" t="s">
        <v>333</v>
      </c>
      <c r="R1318" t="s">
        <v>334</v>
      </c>
      <c r="S1318" t="s">
        <v>335</v>
      </c>
      <c r="T1318" t="s">
        <v>336</v>
      </c>
      <c r="U1318" t="s">
        <v>42</v>
      </c>
    </row>
    <row r="1319" spans="1:21" x14ac:dyDescent="0.3">
      <c r="A1319">
        <v>10271</v>
      </c>
      <c r="B1319" s="5">
        <v>34</v>
      </c>
      <c r="C1319" s="4">
        <v>98.39</v>
      </c>
      <c r="D1319">
        <v>3</v>
      </c>
      <c r="E1319" s="9">
        <v>3345.26</v>
      </c>
      <c r="F1319" s="1">
        <v>45066</v>
      </c>
      <c r="G1319" s="5">
        <f ca="1">DATEDIF(F1319, TODAY(), "D")</f>
        <v>323</v>
      </c>
      <c r="H1319" t="s">
        <v>19</v>
      </c>
      <c r="I1319" t="s">
        <v>465</v>
      </c>
      <c r="J1319" s="4">
        <v>115</v>
      </c>
      <c r="K1319" s="4">
        <f>Table1[[#This Row],[PRICEEACH]]-Table1[[#This Row],[MSRP]]</f>
        <v>-16.61</v>
      </c>
      <c r="L1319" t="s">
        <v>617</v>
      </c>
      <c r="M1319" t="s">
        <v>243</v>
      </c>
      <c r="N1319">
        <v>4155551450</v>
      </c>
      <c r="O1319" t="s">
        <v>244</v>
      </c>
      <c r="P1319" t="s">
        <v>245</v>
      </c>
      <c r="Q1319">
        <v>97562</v>
      </c>
      <c r="R1319" t="s">
        <v>25</v>
      </c>
      <c r="S1319" t="s">
        <v>246</v>
      </c>
      <c r="T1319" t="s">
        <v>247</v>
      </c>
      <c r="U1319" t="s">
        <v>42</v>
      </c>
    </row>
    <row r="1320" spans="1:21" x14ac:dyDescent="0.3">
      <c r="A1320">
        <v>10266</v>
      </c>
      <c r="B1320" s="5">
        <v>34</v>
      </c>
      <c r="C1320" s="4">
        <v>40.4</v>
      </c>
      <c r="D1320">
        <v>8</v>
      </c>
      <c r="E1320" s="9">
        <v>1373.6</v>
      </c>
      <c r="F1320" s="1">
        <v>45052</v>
      </c>
      <c r="G1320" s="5">
        <f ca="1">DATEDIF(F1320, TODAY(), "D")</f>
        <v>337</v>
      </c>
      <c r="H1320" t="s">
        <v>19</v>
      </c>
      <c r="I1320" t="s">
        <v>155</v>
      </c>
      <c r="J1320" s="4">
        <v>37</v>
      </c>
      <c r="K1320" s="4">
        <f>Table1[[#This Row],[PRICEEACH]]-Table1[[#This Row],[MSRP]]</f>
        <v>3.3999999999999986</v>
      </c>
      <c r="L1320" t="s">
        <v>594</v>
      </c>
      <c r="M1320" t="s">
        <v>414</v>
      </c>
      <c r="N1320" t="s">
        <v>415</v>
      </c>
      <c r="O1320" t="s">
        <v>416</v>
      </c>
      <c r="P1320" t="s">
        <v>417</v>
      </c>
      <c r="Q1320">
        <v>42100</v>
      </c>
      <c r="R1320" t="s">
        <v>229</v>
      </c>
      <c r="S1320" t="s">
        <v>418</v>
      </c>
      <c r="T1320" t="s">
        <v>419</v>
      </c>
      <c r="U1320" t="s">
        <v>28</v>
      </c>
    </row>
    <row r="1321" spans="1:21" x14ac:dyDescent="0.3">
      <c r="A1321">
        <v>10264</v>
      </c>
      <c r="B1321" s="5">
        <v>34</v>
      </c>
      <c r="C1321" s="4">
        <v>97.97</v>
      </c>
      <c r="D1321">
        <v>7</v>
      </c>
      <c r="E1321" s="9">
        <v>3330.98</v>
      </c>
      <c r="F1321" s="1">
        <v>45046</v>
      </c>
      <c r="G1321" s="5">
        <f ca="1">DATEDIF(F1321, TODAY(), "D")</f>
        <v>343</v>
      </c>
      <c r="H1321" t="s">
        <v>19</v>
      </c>
      <c r="I1321" t="s">
        <v>20</v>
      </c>
      <c r="J1321" s="4">
        <v>102</v>
      </c>
      <c r="K1321" s="4">
        <f>Table1[[#This Row],[PRICEEACH]]-Table1[[#This Row],[MSRP]]</f>
        <v>-4.0300000000000011</v>
      </c>
      <c r="L1321" t="s">
        <v>615</v>
      </c>
      <c r="M1321" t="s">
        <v>343</v>
      </c>
      <c r="N1321">
        <v>6175559555</v>
      </c>
      <c r="O1321" t="s">
        <v>344</v>
      </c>
      <c r="P1321" t="s">
        <v>345</v>
      </c>
      <c r="Q1321">
        <v>51003</v>
      </c>
      <c r="R1321" t="s">
        <v>25</v>
      </c>
      <c r="S1321" t="s">
        <v>346</v>
      </c>
      <c r="T1321" t="s">
        <v>52</v>
      </c>
      <c r="U1321" t="s">
        <v>42</v>
      </c>
    </row>
    <row r="1322" spans="1:21" x14ac:dyDescent="0.3">
      <c r="A1322">
        <v>10107</v>
      </c>
      <c r="B1322" s="5">
        <v>34</v>
      </c>
      <c r="C1322" s="4">
        <v>108.14</v>
      </c>
      <c r="D1322">
        <v>2</v>
      </c>
      <c r="E1322" s="9">
        <v>3676.76</v>
      </c>
      <c r="F1322" s="1">
        <v>45044</v>
      </c>
      <c r="G1322" s="5">
        <f ca="1">DATEDIF(F1322, TODAY(), "D")</f>
        <v>345</v>
      </c>
      <c r="H1322" t="s">
        <v>19</v>
      </c>
      <c r="I1322" t="s">
        <v>20</v>
      </c>
      <c r="J1322" s="4">
        <v>95</v>
      </c>
      <c r="K1322" s="4">
        <f>Table1[[#This Row],[PRICEEACH]]-Table1[[#This Row],[MSRP]]</f>
        <v>13.14</v>
      </c>
      <c r="L1322" t="s">
        <v>21</v>
      </c>
      <c r="M1322" t="s">
        <v>88</v>
      </c>
      <c r="N1322">
        <v>2035552570</v>
      </c>
      <c r="O1322" t="s">
        <v>89</v>
      </c>
      <c r="P1322" t="s">
        <v>90</v>
      </c>
      <c r="Q1322">
        <v>97562</v>
      </c>
      <c r="R1322" t="s">
        <v>25</v>
      </c>
      <c r="S1322" t="s">
        <v>91</v>
      </c>
      <c r="T1322" t="s">
        <v>47</v>
      </c>
      <c r="U1322" t="s">
        <v>42</v>
      </c>
    </row>
    <row r="1323" spans="1:21" x14ac:dyDescent="0.3">
      <c r="A1323">
        <v>10263</v>
      </c>
      <c r="B1323" s="5">
        <v>34</v>
      </c>
      <c r="C1323" s="4">
        <v>58.75</v>
      </c>
      <c r="D1323">
        <v>6</v>
      </c>
      <c r="E1323" s="9">
        <v>1997.5</v>
      </c>
      <c r="F1323" s="1">
        <v>45044</v>
      </c>
      <c r="G1323" s="5">
        <f ca="1">DATEDIF(F1323, TODAY(), "D")</f>
        <v>345</v>
      </c>
      <c r="H1323" t="s">
        <v>19</v>
      </c>
      <c r="I1323" t="s">
        <v>20</v>
      </c>
      <c r="J1323" s="4">
        <v>60</v>
      </c>
      <c r="K1323" s="4">
        <f>Table1[[#This Row],[PRICEEACH]]-Table1[[#This Row],[MSRP]]</f>
        <v>-1.25</v>
      </c>
      <c r="L1323" t="s">
        <v>552</v>
      </c>
      <c r="M1323" t="s">
        <v>88</v>
      </c>
      <c r="N1323">
        <v>2035552570</v>
      </c>
      <c r="O1323" t="s">
        <v>89</v>
      </c>
      <c r="P1323" t="s">
        <v>90</v>
      </c>
      <c r="Q1323">
        <v>97562</v>
      </c>
      <c r="R1323" t="s">
        <v>25</v>
      </c>
      <c r="S1323" t="s">
        <v>91</v>
      </c>
      <c r="T1323" t="s">
        <v>47</v>
      </c>
      <c r="U1323" t="s">
        <v>28</v>
      </c>
    </row>
    <row r="1324" spans="1:21" hidden="1" x14ac:dyDescent="0.3">
      <c r="A1324">
        <v>10262</v>
      </c>
      <c r="B1324" s="5">
        <v>34</v>
      </c>
      <c r="C1324" s="4">
        <v>120.69</v>
      </c>
      <c r="D1324">
        <v>14</v>
      </c>
      <c r="E1324" s="9">
        <v>4103.46</v>
      </c>
      <c r="F1324" s="1">
        <v>45040</v>
      </c>
      <c r="G1324" s="5">
        <f ca="1">DATEDIF(F1324, TODAY(), "D")</f>
        <v>349</v>
      </c>
      <c r="H1324" t="s">
        <v>307</v>
      </c>
      <c r="I1324" t="s">
        <v>509</v>
      </c>
      <c r="J1324" s="4">
        <v>105</v>
      </c>
      <c r="K1324" s="4">
        <f>Table1[[#This Row],[PRICEEACH]]-Table1[[#This Row],[MSRP]]</f>
        <v>15.689999999999998</v>
      </c>
      <c r="L1324" t="s">
        <v>571</v>
      </c>
      <c r="M1324" t="s">
        <v>148</v>
      </c>
      <c r="N1324" t="s">
        <v>149</v>
      </c>
      <c r="O1324" t="s">
        <v>150</v>
      </c>
      <c r="P1324" t="s">
        <v>151</v>
      </c>
      <c r="Q1324">
        <v>28034</v>
      </c>
      <c r="R1324" t="s">
        <v>152</v>
      </c>
      <c r="S1324" t="s">
        <v>153</v>
      </c>
      <c r="T1324" t="s">
        <v>154</v>
      </c>
      <c r="U1324" t="s">
        <v>42</v>
      </c>
    </row>
    <row r="1325" spans="1:21" hidden="1" x14ac:dyDescent="0.3">
      <c r="A1325">
        <v>10262</v>
      </c>
      <c r="B1325" s="5">
        <v>34</v>
      </c>
      <c r="C1325" s="4">
        <v>97.38</v>
      </c>
      <c r="D1325">
        <v>1</v>
      </c>
      <c r="E1325" s="9">
        <v>3310.92</v>
      </c>
      <c r="F1325" s="1">
        <v>45040</v>
      </c>
      <c r="G1325" s="5">
        <f ca="1">DATEDIF(F1325, TODAY(), "D")</f>
        <v>349</v>
      </c>
      <c r="H1325" t="s">
        <v>307</v>
      </c>
      <c r="I1325" t="s">
        <v>525</v>
      </c>
      <c r="J1325" s="4">
        <v>109</v>
      </c>
      <c r="K1325" s="4">
        <f>Table1[[#This Row],[PRICEEACH]]-Table1[[#This Row],[MSRP]]</f>
        <v>-11.620000000000005</v>
      </c>
      <c r="L1325" t="s">
        <v>583</v>
      </c>
      <c r="M1325" t="s">
        <v>148</v>
      </c>
      <c r="N1325" t="s">
        <v>149</v>
      </c>
      <c r="O1325" t="s">
        <v>150</v>
      </c>
      <c r="P1325" t="s">
        <v>151</v>
      </c>
      <c r="Q1325">
        <v>28034</v>
      </c>
      <c r="R1325" t="s">
        <v>152</v>
      </c>
      <c r="S1325" t="s">
        <v>153</v>
      </c>
      <c r="T1325" t="s">
        <v>154</v>
      </c>
      <c r="U1325" t="s">
        <v>42</v>
      </c>
    </row>
    <row r="1326" spans="1:21" x14ac:dyDescent="0.3">
      <c r="A1326">
        <v>10261</v>
      </c>
      <c r="B1326" s="5">
        <v>34</v>
      </c>
      <c r="C1326" s="4">
        <v>62</v>
      </c>
      <c r="D1326">
        <v>4</v>
      </c>
      <c r="E1326" s="9">
        <v>2108</v>
      </c>
      <c r="F1326" s="1">
        <v>45033</v>
      </c>
      <c r="G1326" s="5">
        <f ca="1">DATEDIF(F1326, TODAY(), "D")</f>
        <v>356</v>
      </c>
      <c r="H1326" t="s">
        <v>19</v>
      </c>
      <c r="I1326" t="s">
        <v>557</v>
      </c>
      <c r="J1326" s="4">
        <v>66</v>
      </c>
      <c r="K1326" s="4">
        <f>Table1[[#This Row],[PRICEEACH]]-Table1[[#This Row],[MSRP]]</f>
        <v>-4</v>
      </c>
      <c r="L1326" t="s">
        <v>620</v>
      </c>
      <c r="M1326" t="s">
        <v>261</v>
      </c>
      <c r="N1326" t="s">
        <v>262</v>
      </c>
      <c r="O1326" t="s">
        <v>263</v>
      </c>
      <c r="P1326" t="s">
        <v>264</v>
      </c>
      <c r="Q1326" t="s">
        <v>265</v>
      </c>
      <c r="R1326" t="s">
        <v>201</v>
      </c>
      <c r="S1326" t="s">
        <v>266</v>
      </c>
      <c r="T1326" t="s">
        <v>267</v>
      </c>
      <c r="U1326" t="s">
        <v>28</v>
      </c>
    </row>
    <row r="1327" spans="1:21" x14ac:dyDescent="0.3">
      <c r="A1327">
        <v>10259</v>
      </c>
      <c r="B1327" s="5">
        <v>34</v>
      </c>
      <c r="C1327" s="4">
        <v>99.41</v>
      </c>
      <c r="D1327">
        <v>7</v>
      </c>
      <c r="E1327" s="9">
        <v>3379.94</v>
      </c>
      <c r="F1327" s="1">
        <v>45031</v>
      </c>
      <c r="G1327" s="5">
        <f ca="1">DATEDIF(F1327, TODAY(), "D")</f>
        <v>358</v>
      </c>
      <c r="H1327" t="s">
        <v>19</v>
      </c>
      <c r="I1327" t="s">
        <v>465</v>
      </c>
      <c r="J1327" s="4">
        <v>122</v>
      </c>
      <c r="K1327" s="4">
        <f>Table1[[#This Row],[PRICEEACH]]-Table1[[#This Row],[MSRP]]</f>
        <v>-22.590000000000003</v>
      </c>
      <c r="L1327" t="s">
        <v>548</v>
      </c>
      <c r="M1327" t="s">
        <v>381</v>
      </c>
      <c r="N1327" t="s">
        <v>382</v>
      </c>
      <c r="O1327" t="s">
        <v>383</v>
      </c>
      <c r="P1327" t="s">
        <v>173</v>
      </c>
      <c r="Q1327">
        <v>69045</v>
      </c>
      <c r="R1327" t="s">
        <v>173</v>
      </c>
      <c r="S1327" t="s">
        <v>384</v>
      </c>
      <c r="T1327" t="s">
        <v>385</v>
      </c>
      <c r="U1327" t="s">
        <v>42</v>
      </c>
    </row>
    <row r="1328" spans="1:21" x14ac:dyDescent="0.3">
      <c r="A1328">
        <v>10256</v>
      </c>
      <c r="B1328" s="5">
        <v>34</v>
      </c>
      <c r="C1328" s="4">
        <v>95.55</v>
      </c>
      <c r="D1328">
        <v>2</v>
      </c>
      <c r="E1328" s="9">
        <v>3248.7</v>
      </c>
      <c r="F1328" s="1">
        <v>45024</v>
      </c>
      <c r="G1328" s="5">
        <f ca="1">DATEDIF(F1328, TODAY(), "D")</f>
        <v>365</v>
      </c>
      <c r="H1328" t="s">
        <v>19</v>
      </c>
      <c r="I1328" t="s">
        <v>509</v>
      </c>
      <c r="J1328" s="4">
        <v>102</v>
      </c>
      <c r="K1328" s="4">
        <f>Table1[[#This Row],[PRICEEACH]]-Table1[[#This Row],[MSRP]]</f>
        <v>-6.4500000000000028</v>
      </c>
      <c r="L1328" t="s">
        <v>510</v>
      </c>
      <c r="M1328" t="s">
        <v>290</v>
      </c>
      <c r="N1328" t="s">
        <v>291</v>
      </c>
      <c r="O1328" t="s">
        <v>292</v>
      </c>
      <c r="P1328" t="s">
        <v>293</v>
      </c>
      <c r="Q1328">
        <v>1734</v>
      </c>
      <c r="R1328" t="s">
        <v>294</v>
      </c>
      <c r="S1328" t="s">
        <v>295</v>
      </c>
      <c r="T1328" t="s">
        <v>296</v>
      </c>
      <c r="U1328" t="s">
        <v>42</v>
      </c>
    </row>
    <row r="1329" spans="1:21" x14ac:dyDescent="0.3">
      <c r="A1329">
        <v>10107</v>
      </c>
      <c r="B1329" s="5">
        <v>34</v>
      </c>
      <c r="C1329" s="4">
        <v>180.01</v>
      </c>
      <c r="D1329">
        <v>9</v>
      </c>
      <c r="E1329" s="9">
        <v>6120.34</v>
      </c>
      <c r="F1329" s="1">
        <v>44989</v>
      </c>
      <c r="G1329" s="5">
        <f ca="1">DATEDIF(F1329, TODAY(), "D")</f>
        <v>400</v>
      </c>
      <c r="H1329" t="s">
        <v>19</v>
      </c>
      <c r="I1329" t="s">
        <v>155</v>
      </c>
      <c r="J1329" s="4">
        <v>214</v>
      </c>
      <c r="K1329" s="4">
        <f>Table1[[#This Row],[PRICEEACH]]-Table1[[#This Row],[MSRP]]</f>
        <v>-33.990000000000009</v>
      </c>
      <c r="L1329" t="s">
        <v>156</v>
      </c>
      <c r="M1329" t="s">
        <v>212</v>
      </c>
      <c r="N1329">
        <v>2035559545</v>
      </c>
      <c r="O1329" t="s">
        <v>213</v>
      </c>
      <c r="P1329" t="s">
        <v>214</v>
      </c>
      <c r="Q1329">
        <v>97823</v>
      </c>
      <c r="R1329" t="s">
        <v>25</v>
      </c>
      <c r="S1329" t="s">
        <v>215</v>
      </c>
      <c r="T1329" t="s">
        <v>216</v>
      </c>
      <c r="U1329" t="s">
        <v>42</v>
      </c>
    </row>
    <row r="1330" spans="1:21" x14ac:dyDescent="0.3">
      <c r="A1330">
        <v>10235</v>
      </c>
      <c r="B1330" s="5">
        <v>34</v>
      </c>
      <c r="C1330" s="4">
        <v>77.73</v>
      </c>
      <c r="D1330">
        <v>6</v>
      </c>
      <c r="E1330" s="9">
        <v>2642.82</v>
      </c>
      <c r="F1330" s="1">
        <v>44959</v>
      </c>
      <c r="G1330" s="5">
        <f ca="1">DATEDIF(F1330, TODAY(), "D")</f>
        <v>430</v>
      </c>
      <c r="H1330" t="s">
        <v>19</v>
      </c>
      <c r="I1330" t="s">
        <v>509</v>
      </c>
      <c r="J1330" s="4">
        <v>68</v>
      </c>
      <c r="K1330" s="4">
        <f>Table1[[#This Row],[PRICEEACH]]-Table1[[#This Row],[MSRP]]</f>
        <v>9.730000000000004</v>
      </c>
      <c r="L1330" t="s">
        <v>614</v>
      </c>
      <c r="M1330" t="s">
        <v>337</v>
      </c>
      <c r="N1330" t="s">
        <v>338</v>
      </c>
      <c r="O1330" t="s">
        <v>339</v>
      </c>
      <c r="P1330" t="s">
        <v>340</v>
      </c>
      <c r="Q1330" t="s">
        <v>341</v>
      </c>
      <c r="R1330" t="s">
        <v>201</v>
      </c>
      <c r="S1330" t="s">
        <v>342</v>
      </c>
      <c r="T1330" t="s">
        <v>146</v>
      </c>
      <c r="U1330" t="s">
        <v>28</v>
      </c>
    </row>
    <row r="1331" spans="1:21" x14ac:dyDescent="0.3">
      <c r="A1331">
        <v>10235</v>
      </c>
      <c r="B1331" s="5">
        <v>34</v>
      </c>
      <c r="C1331" s="4">
        <v>72.55</v>
      </c>
      <c r="D1331">
        <v>11</v>
      </c>
      <c r="E1331" s="9">
        <v>2466.6999999999998</v>
      </c>
      <c r="F1331" s="1">
        <v>44959</v>
      </c>
      <c r="G1331" s="5">
        <f ca="1">DATEDIF(F1331, TODAY(), "D")</f>
        <v>430</v>
      </c>
      <c r="H1331" t="s">
        <v>19</v>
      </c>
      <c r="I1331" t="s">
        <v>525</v>
      </c>
      <c r="J1331" s="4">
        <v>74</v>
      </c>
      <c r="K1331" s="4">
        <f>Table1[[#This Row],[PRICEEACH]]-Table1[[#This Row],[MSRP]]</f>
        <v>-1.4500000000000028</v>
      </c>
      <c r="L1331" t="s">
        <v>631</v>
      </c>
      <c r="M1331" t="s">
        <v>337</v>
      </c>
      <c r="N1331" t="s">
        <v>338</v>
      </c>
      <c r="O1331" t="s">
        <v>339</v>
      </c>
      <c r="P1331" t="s">
        <v>340</v>
      </c>
      <c r="Q1331" t="s">
        <v>341</v>
      </c>
      <c r="R1331" t="s">
        <v>201</v>
      </c>
      <c r="S1331" t="s">
        <v>342</v>
      </c>
      <c r="T1331" t="s">
        <v>146</v>
      </c>
      <c r="U1331" t="s">
        <v>28</v>
      </c>
    </row>
    <row r="1332" spans="1:21" x14ac:dyDescent="0.3">
      <c r="A1332">
        <v>10230</v>
      </c>
      <c r="B1332" s="5">
        <v>34</v>
      </c>
      <c r="C1332" s="4">
        <v>116.91</v>
      </c>
      <c r="D1332">
        <v>7</v>
      </c>
      <c r="E1332" s="9">
        <v>3974.94</v>
      </c>
      <c r="F1332" s="1">
        <v>44941</v>
      </c>
      <c r="G1332" s="5">
        <f ca="1">DATEDIF(F1332, TODAY(), "D")</f>
        <v>448</v>
      </c>
      <c r="H1332" t="s">
        <v>19</v>
      </c>
      <c r="I1332" t="s">
        <v>465</v>
      </c>
      <c r="J1332" s="4">
        <v>115</v>
      </c>
      <c r="K1332" s="4">
        <f>Table1[[#This Row],[PRICEEACH]]-Table1[[#This Row],[MSRP]]</f>
        <v>1.9099999999999966</v>
      </c>
      <c r="L1332" t="s">
        <v>617</v>
      </c>
      <c r="M1332" t="s">
        <v>424</v>
      </c>
      <c r="N1332" t="s">
        <v>425</v>
      </c>
      <c r="O1332" t="s">
        <v>426</v>
      </c>
      <c r="P1332" t="s">
        <v>427</v>
      </c>
      <c r="Q1332">
        <v>60528</v>
      </c>
      <c r="R1332" t="s">
        <v>405</v>
      </c>
      <c r="S1332" t="s">
        <v>428</v>
      </c>
      <c r="T1332" t="s">
        <v>377</v>
      </c>
      <c r="U1332" t="s">
        <v>42</v>
      </c>
    </row>
    <row r="1333" spans="1:21" x14ac:dyDescent="0.3">
      <c r="A1333">
        <v>10227</v>
      </c>
      <c r="B1333" s="5">
        <v>34</v>
      </c>
      <c r="C1333" s="4">
        <v>104.91</v>
      </c>
      <c r="D1333">
        <v>11</v>
      </c>
      <c r="E1333" s="9">
        <v>3566.94</v>
      </c>
      <c r="F1333" s="1">
        <v>44928</v>
      </c>
      <c r="G1333" s="5">
        <f ca="1">DATEDIF(F1333, TODAY(), "D")</f>
        <v>461</v>
      </c>
      <c r="H1333" t="s">
        <v>19</v>
      </c>
      <c r="I1333" t="s">
        <v>509</v>
      </c>
      <c r="J1333" s="4">
        <v>92</v>
      </c>
      <c r="K1333" s="4">
        <f>Table1[[#This Row],[PRICEEACH]]-Table1[[#This Row],[MSRP]]</f>
        <v>12.909999999999997</v>
      </c>
      <c r="L1333" t="s">
        <v>573</v>
      </c>
      <c r="M1333" t="s">
        <v>190</v>
      </c>
      <c r="N1333" t="s">
        <v>191</v>
      </c>
      <c r="O1333" t="s">
        <v>192</v>
      </c>
      <c r="P1333" t="s">
        <v>193</v>
      </c>
      <c r="Q1333">
        <v>69004</v>
      </c>
      <c r="R1333" t="s">
        <v>33</v>
      </c>
      <c r="S1333" t="s">
        <v>194</v>
      </c>
      <c r="T1333" t="s">
        <v>195</v>
      </c>
      <c r="U1333" t="s">
        <v>42</v>
      </c>
    </row>
    <row r="1334" spans="1:21" x14ac:dyDescent="0.3">
      <c r="A1334">
        <v>10223</v>
      </c>
      <c r="B1334" s="5">
        <v>34</v>
      </c>
      <c r="C1334" s="4">
        <v>106.14</v>
      </c>
      <c r="D1334">
        <v>11</v>
      </c>
      <c r="E1334" s="9">
        <v>3608.76</v>
      </c>
      <c r="F1334" s="1">
        <v>44915</v>
      </c>
      <c r="G1334" s="5">
        <f ca="1">DATEDIF(F1334, TODAY(), "D")</f>
        <v>474</v>
      </c>
      <c r="H1334" t="s">
        <v>19</v>
      </c>
      <c r="I1334" t="s">
        <v>525</v>
      </c>
      <c r="J1334" s="4">
        <v>109</v>
      </c>
      <c r="K1334" s="4">
        <f>Table1[[#This Row],[PRICEEACH]]-Table1[[#This Row],[MSRP]]</f>
        <v>-2.8599999999999994</v>
      </c>
      <c r="L1334" t="s">
        <v>583</v>
      </c>
      <c r="M1334" t="s">
        <v>72</v>
      </c>
      <c r="N1334" t="s">
        <v>73</v>
      </c>
      <c r="O1334" t="s">
        <v>74</v>
      </c>
      <c r="P1334" t="s">
        <v>75</v>
      </c>
      <c r="Q1334">
        <v>3004</v>
      </c>
      <c r="R1334" t="s">
        <v>76</v>
      </c>
      <c r="S1334" t="s">
        <v>77</v>
      </c>
      <c r="T1334" t="s">
        <v>78</v>
      </c>
      <c r="U1334" t="s">
        <v>42</v>
      </c>
    </row>
    <row r="1335" spans="1:21" x14ac:dyDescent="0.3">
      <c r="A1335">
        <v>10212</v>
      </c>
      <c r="B1335" s="5">
        <v>34</v>
      </c>
      <c r="C1335" s="4">
        <v>43.42</v>
      </c>
      <c r="D1335">
        <v>12</v>
      </c>
      <c r="E1335" s="9">
        <v>1476.28</v>
      </c>
      <c r="F1335" s="1">
        <v>44881</v>
      </c>
      <c r="G1335" s="5">
        <f ca="1">DATEDIF(F1335, TODAY(), "D")</f>
        <v>508</v>
      </c>
      <c r="H1335" t="s">
        <v>19</v>
      </c>
      <c r="I1335" t="s">
        <v>155</v>
      </c>
      <c r="J1335" s="4">
        <v>37</v>
      </c>
      <c r="K1335" s="4">
        <f>Table1[[#This Row],[PRICEEACH]]-Table1[[#This Row],[MSRP]]</f>
        <v>6.4200000000000017</v>
      </c>
      <c r="L1335" t="s">
        <v>594</v>
      </c>
      <c r="M1335" t="s">
        <v>148</v>
      </c>
      <c r="N1335" t="s">
        <v>149</v>
      </c>
      <c r="O1335" t="s">
        <v>150</v>
      </c>
      <c r="P1335" t="s">
        <v>151</v>
      </c>
      <c r="Q1335">
        <v>28034</v>
      </c>
      <c r="R1335" t="s">
        <v>152</v>
      </c>
      <c r="S1335" t="s">
        <v>153</v>
      </c>
      <c r="T1335" t="s">
        <v>154</v>
      </c>
      <c r="U1335" t="s">
        <v>28</v>
      </c>
    </row>
    <row r="1336" spans="1:21" x14ac:dyDescent="0.3">
      <c r="A1336">
        <v>10107</v>
      </c>
      <c r="B1336" s="5">
        <v>34</v>
      </c>
      <c r="C1336" s="4">
        <v>180.1</v>
      </c>
      <c r="D1336">
        <v>1</v>
      </c>
      <c r="E1336" s="9">
        <v>6123.4</v>
      </c>
      <c r="F1336" s="1">
        <v>44877</v>
      </c>
      <c r="G1336" s="5">
        <f ca="1">DATEDIF(F1336, TODAY(), "D")</f>
        <v>512</v>
      </c>
      <c r="H1336" t="s">
        <v>19</v>
      </c>
      <c r="I1336" t="s">
        <v>20</v>
      </c>
      <c r="J1336" s="4">
        <v>193</v>
      </c>
      <c r="K1336" s="4">
        <f>Table1[[#This Row],[PRICEEACH]]-Table1[[#This Row],[MSRP]]</f>
        <v>-12.900000000000006</v>
      </c>
      <c r="L1336" t="s">
        <v>288</v>
      </c>
      <c r="M1336" t="s">
        <v>270</v>
      </c>
      <c r="N1336" t="s">
        <v>271</v>
      </c>
      <c r="O1336" t="s">
        <v>272</v>
      </c>
      <c r="P1336" t="s">
        <v>273</v>
      </c>
      <c r="Q1336" t="s">
        <v>274</v>
      </c>
      <c r="R1336" t="s">
        <v>222</v>
      </c>
      <c r="S1336" t="s">
        <v>275</v>
      </c>
      <c r="T1336" t="s">
        <v>276</v>
      </c>
      <c r="U1336" t="s">
        <v>42</v>
      </c>
    </row>
    <row r="1337" spans="1:21" x14ac:dyDescent="0.3">
      <c r="A1337">
        <v>10107</v>
      </c>
      <c r="B1337" s="5">
        <v>34</v>
      </c>
      <c r="C1337" s="4">
        <v>99.54</v>
      </c>
      <c r="D1337">
        <v>7</v>
      </c>
      <c r="E1337" s="9">
        <v>3384.36</v>
      </c>
      <c r="F1337" s="1">
        <v>44843</v>
      </c>
      <c r="G1337" s="5">
        <f ca="1">DATEDIF(F1337, TODAY(), "D")</f>
        <v>546</v>
      </c>
      <c r="H1337" t="s">
        <v>19</v>
      </c>
      <c r="I1337" t="s">
        <v>465</v>
      </c>
      <c r="J1337" s="4">
        <v>118</v>
      </c>
      <c r="K1337" s="4">
        <f>Table1[[#This Row],[PRICEEACH]]-Table1[[#This Row],[MSRP]]</f>
        <v>-18.459999999999994</v>
      </c>
      <c r="L1337" t="s">
        <v>479</v>
      </c>
      <c r="M1337" t="s">
        <v>378</v>
      </c>
      <c r="N1337">
        <v>6175552555</v>
      </c>
      <c r="O1337" t="s">
        <v>379</v>
      </c>
      <c r="P1337" t="s">
        <v>345</v>
      </c>
      <c r="Q1337">
        <v>51003</v>
      </c>
      <c r="R1337" t="s">
        <v>25</v>
      </c>
      <c r="S1337" t="s">
        <v>380</v>
      </c>
      <c r="T1337" t="s">
        <v>247</v>
      </c>
      <c r="U1337" t="s">
        <v>42</v>
      </c>
    </row>
    <row r="1338" spans="1:21" x14ac:dyDescent="0.3">
      <c r="A1338">
        <v>10107</v>
      </c>
      <c r="B1338" s="5">
        <v>34</v>
      </c>
      <c r="C1338" s="4">
        <v>116.67</v>
      </c>
      <c r="D1338">
        <v>5</v>
      </c>
      <c r="E1338" s="9">
        <v>3966.78</v>
      </c>
      <c r="F1338" s="1">
        <v>44839</v>
      </c>
      <c r="G1338" s="5">
        <f ca="1">DATEDIF(F1338, TODAY(), "D")</f>
        <v>550</v>
      </c>
      <c r="H1338" t="s">
        <v>19</v>
      </c>
      <c r="I1338" t="s">
        <v>465</v>
      </c>
      <c r="J1338" s="4">
        <v>116</v>
      </c>
      <c r="K1338" s="4">
        <f>Table1[[#This Row],[PRICEEACH]]-Table1[[#This Row],[MSRP]]</f>
        <v>0.67000000000000171</v>
      </c>
      <c r="L1338" t="s">
        <v>497</v>
      </c>
      <c r="M1338" t="s">
        <v>196</v>
      </c>
      <c r="N1338" t="s">
        <v>197</v>
      </c>
      <c r="O1338" t="s">
        <v>198</v>
      </c>
      <c r="P1338" t="s">
        <v>199</v>
      </c>
      <c r="Q1338" t="s">
        <v>200</v>
      </c>
      <c r="R1338" t="s">
        <v>201</v>
      </c>
      <c r="S1338" t="s">
        <v>202</v>
      </c>
      <c r="T1338" t="s">
        <v>203</v>
      </c>
      <c r="U1338" t="s">
        <v>42</v>
      </c>
    </row>
    <row r="1339" spans="1:21" x14ac:dyDescent="0.3">
      <c r="A1339">
        <v>10203</v>
      </c>
      <c r="B1339" s="5">
        <v>34</v>
      </c>
      <c r="C1339" s="4">
        <v>64.900000000000006</v>
      </c>
      <c r="D1339">
        <v>7</v>
      </c>
      <c r="E1339" s="9">
        <v>2206.6</v>
      </c>
      <c r="F1339" s="1">
        <v>44836</v>
      </c>
      <c r="G1339" s="5">
        <f ca="1">DATEDIF(F1339, TODAY(), "D")</f>
        <v>553</v>
      </c>
      <c r="H1339" t="s">
        <v>19</v>
      </c>
      <c r="I1339" t="s">
        <v>155</v>
      </c>
      <c r="J1339" s="4">
        <v>61</v>
      </c>
      <c r="K1339" s="4">
        <f>Table1[[#This Row],[PRICEEACH]]-Table1[[#This Row],[MSRP]]</f>
        <v>3.9000000000000057</v>
      </c>
      <c r="L1339" t="s">
        <v>597</v>
      </c>
      <c r="M1339" t="s">
        <v>148</v>
      </c>
      <c r="N1339" t="s">
        <v>149</v>
      </c>
      <c r="O1339" t="s">
        <v>150</v>
      </c>
      <c r="P1339" t="s">
        <v>151</v>
      </c>
      <c r="Q1339">
        <v>28034</v>
      </c>
      <c r="R1339" t="s">
        <v>152</v>
      </c>
      <c r="S1339" t="s">
        <v>153</v>
      </c>
      <c r="T1339" t="s">
        <v>154</v>
      </c>
      <c r="U1339" t="s">
        <v>28</v>
      </c>
    </row>
    <row r="1340" spans="1:21" x14ac:dyDescent="0.3">
      <c r="A1340">
        <v>10195</v>
      </c>
      <c r="B1340" s="5">
        <v>34</v>
      </c>
      <c r="C1340" s="4">
        <v>108.82</v>
      </c>
      <c r="D1340">
        <v>2</v>
      </c>
      <c r="E1340" s="9">
        <v>3699.88</v>
      </c>
      <c r="F1340" s="1">
        <v>44829</v>
      </c>
      <c r="G1340" s="5">
        <f ca="1">DATEDIF(F1340, TODAY(), "D")</f>
        <v>560</v>
      </c>
      <c r="H1340" t="s">
        <v>19</v>
      </c>
      <c r="I1340" t="s">
        <v>155</v>
      </c>
      <c r="J1340" s="4">
        <v>118</v>
      </c>
      <c r="K1340" s="4">
        <f>Table1[[#This Row],[PRICEEACH]]-Table1[[#This Row],[MSRP]]</f>
        <v>-9.1800000000000068</v>
      </c>
      <c r="L1340" t="s">
        <v>604</v>
      </c>
      <c r="M1340" t="s">
        <v>285</v>
      </c>
      <c r="N1340">
        <v>9145554562</v>
      </c>
      <c r="O1340" t="s">
        <v>286</v>
      </c>
      <c r="P1340" t="s">
        <v>287</v>
      </c>
      <c r="Q1340">
        <v>24067</v>
      </c>
      <c r="R1340" t="s">
        <v>25</v>
      </c>
      <c r="S1340" t="s">
        <v>81</v>
      </c>
      <c r="T1340" t="s">
        <v>208</v>
      </c>
      <c r="U1340" t="s">
        <v>42</v>
      </c>
    </row>
    <row r="1341" spans="1:21" x14ac:dyDescent="0.3">
      <c r="A1341">
        <v>10181</v>
      </c>
      <c r="B1341" s="5">
        <v>34</v>
      </c>
      <c r="C1341" s="4">
        <v>53.83</v>
      </c>
      <c r="D1341">
        <v>1</v>
      </c>
      <c r="E1341" s="9">
        <v>1830.22</v>
      </c>
      <c r="F1341" s="1">
        <v>44816</v>
      </c>
      <c r="G1341" s="5">
        <f ca="1">DATEDIF(F1341, TODAY(), "D")</f>
        <v>573</v>
      </c>
      <c r="H1341" t="s">
        <v>19</v>
      </c>
      <c r="I1341" t="s">
        <v>155</v>
      </c>
      <c r="J1341" s="4">
        <v>50</v>
      </c>
      <c r="K1341" s="4">
        <f>Table1[[#This Row],[PRICEEACH]]-Table1[[#This Row],[MSRP]]</f>
        <v>3.8299999999999983</v>
      </c>
      <c r="L1341" t="s">
        <v>582</v>
      </c>
      <c r="M1341" t="s">
        <v>59</v>
      </c>
      <c r="N1341" t="s">
        <v>60</v>
      </c>
      <c r="O1341" t="s">
        <v>61</v>
      </c>
      <c r="P1341" t="s">
        <v>62</v>
      </c>
      <c r="Q1341" t="s">
        <v>63</v>
      </c>
      <c r="R1341" t="s">
        <v>64</v>
      </c>
      <c r="S1341" t="s">
        <v>65</v>
      </c>
      <c r="T1341" t="s">
        <v>66</v>
      </c>
      <c r="U1341" t="s">
        <v>28</v>
      </c>
    </row>
    <row r="1342" spans="1:21" x14ac:dyDescent="0.3">
      <c r="A1342">
        <v>10180</v>
      </c>
      <c r="B1342" s="5">
        <v>34</v>
      </c>
      <c r="C1342" s="4">
        <v>45.46</v>
      </c>
      <c r="D1342">
        <v>4</v>
      </c>
      <c r="E1342" s="9">
        <v>1545.64</v>
      </c>
      <c r="F1342" s="1">
        <v>44815</v>
      </c>
      <c r="G1342" s="5">
        <f ca="1">DATEDIF(F1342, TODAY(), "D")</f>
        <v>574</v>
      </c>
      <c r="H1342" t="s">
        <v>19</v>
      </c>
      <c r="I1342" t="s">
        <v>20</v>
      </c>
      <c r="J1342" s="4">
        <v>40</v>
      </c>
      <c r="K1342" s="4">
        <f>Table1[[#This Row],[PRICEEACH]]-Table1[[#This Row],[MSRP]]</f>
        <v>5.4600000000000009</v>
      </c>
      <c r="L1342" t="s">
        <v>610</v>
      </c>
      <c r="M1342" t="s">
        <v>53</v>
      </c>
      <c r="N1342" t="s">
        <v>54</v>
      </c>
      <c r="O1342" t="s">
        <v>55</v>
      </c>
      <c r="P1342" t="s">
        <v>56</v>
      </c>
      <c r="Q1342">
        <v>59000</v>
      </c>
      <c r="R1342" t="s">
        <v>33</v>
      </c>
      <c r="S1342" t="s">
        <v>57</v>
      </c>
      <c r="T1342" t="s">
        <v>58</v>
      </c>
      <c r="U1342" t="s">
        <v>28</v>
      </c>
    </row>
    <row r="1343" spans="1:21" x14ac:dyDescent="0.3">
      <c r="A1343">
        <v>10178</v>
      </c>
      <c r="B1343" s="5">
        <v>34</v>
      </c>
      <c r="C1343" s="4">
        <v>80.84</v>
      </c>
      <c r="D1343">
        <v>5</v>
      </c>
      <c r="E1343" s="9">
        <v>2748.56</v>
      </c>
      <c r="F1343" s="1">
        <v>44812</v>
      </c>
      <c r="G1343" s="5">
        <f ca="1">DATEDIF(F1343, TODAY(), "D")</f>
        <v>577</v>
      </c>
      <c r="H1343" t="s">
        <v>19</v>
      </c>
      <c r="I1343" t="s">
        <v>525</v>
      </c>
      <c r="J1343" s="4">
        <v>68</v>
      </c>
      <c r="K1343" s="4">
        <f>Table1[[#This Row],[PRICEEACH]]-Table1[[#This Row],[MSRP]]</f>
        <v>12.840000000000003</v>
      </c>
      <c r="L1343" t="s">
        <v>592</v>
      </c>
      <c r="M1343" t="s">
        <v>308</v>
      </c>
      <c r="N1343" t="s">
        <v>309</v>
      </c>
      <c r="O1343" t="s">
        <v>310</v>
      </c>
      <c r="P1343" t="s">
        <v>311</v>
      </c>
      <c r="Q1343">
        <v>31000</v>
      </c>
      <c r="R1343" t="s">
        <v>33</v>
      </c>
      <c r="S1343" t="s">
        <v>312</v>
      </c>
      <c r="T1343" t="s">
        <v>313</v>
      </c>
      <c r="U1343" t="s">
        <v>28</v>
      </c>
    </row>
    <row r="1344" spans="1:21" x14ac:dyDescent="0.3">
      <c r="A1344">
        <v>10178</v>
      </c>
      <c r="B1344" s="5">
        <v>34</v>
      </c>
      <c r="C1344" s="4">
        <v>96.86</v>
      </c>
      <c r="D1344">
        <v>8</v>
      </c>
      <c r="E1344" s="9">
        <v>3293.24</v>
      </c>
      <c r="F1344" s="1">
        <v>44812</v>
      </c>
      <c r="G1344" s="5">
        <f ca="1">DATEDIF(F1344, TODAY(), "D")</f>
        <v>577</v>
      </c>
      <c r="H1344" t="s">
        <v>19</v>
      </c>
      <c r="I1344" t="s">
        <v>557</v>
      </c>
      <c r="J1344" s="4">
        <v>90</v>
      </c>
      <c r="K1344" s="4">
        <f>Table1[[#This Row],[PRICEEACH]]-Table1[[#This Row],[MSRP]]</f>
        <v>6.8599999999999994</v>
      </c>
      <c r="L1344" t="s">
        <v>623</v>
      </c>
      <c r="M1344" t="s">
        <v>308</v>
      </c>
      <c r="N1344" t="s">
        <v>309</v>
      </c>
      <c r="O1344" t="s">
        <v>310</v>
      </c>
      <c r="P1344" t="s">
        <v>311</v>
      </c>
      <c r="Q1344">
        <v>31000</v>
      </c>
      <c r="R1344" t="s">
        <v>33</v>
      </c>
      <c r="S1344" t="s">
        <v>312</v>
      </c>
      <c r="T1344" t="s">
        <v>313</v>
      </c>
      <c r="U1344" t="s">
        <v>42</v>
      </c>
    </row>
    <row r="1345" spans="1:21" x14ac:dyDescent="0.3">
      <c r="A1345">
        <v>10107</v>
      </c>
      <c r="B1345" s="5">
        <v>34</v>
      </c>
      <c r="C1345" s="4">
        <v>235.73</v>
      </c>
      <c r="D1345">
        <v>4</v>
      </c>
      <c r="E1345" s="9">
        <v>8014.82</v>
      </c>
      <c r="F1345" s="1">
        <v>44810</v>
      </c>
      <c r="G1345" s="5">
        <f ca="1">DATEDIF(F1345, TODAY(), "D")</f>
        <v>579</v>
      </c>
      <c r="H1345" t="s">
        <v>19</v>
      </c>
      <c r="I1345" t="s">
        <v>155</v>
      </c>
      <c r="J1345" s="4">
        <v>214</v>
      </c>
      <c r="K1345" s="4">
        <f>Table1[[#This Row],[PRICEEACH]]-Table1[[#This Row],[MSRP]]</f>
        <v>21.72999999999999</v>
      </c>
      <c r="L1345" t="s">
        <v>156</v>
      </c>
      <c r="M1345" t="s">
        <v>179</v>
      </c>
      <c r="N1345" t="s">
        <v>180</v>
      </c>
      <c r="O1345" t="s">
        <v>181</v>
      </c>
      <c r="P1345" t="s">
        <v>182</v>
      </c>
      <c r="Q1345">
        <v>4101</v>
      </c>
      <c r="R1345" t="s">
        <v>76</v>
      </c>
      <c r="S1345" t="s">
        <v>183</v>
      </c>
      <c r="T1345" t="s">
        <v>184</v>
      </c>
      <c r="U1345" t="s">
        <v>127</v>
      </c>
    </row>
    <row r="1346" spans="1:21" x14ac:dyDescent="0.3">
      <c r="A1346">
        <v>10172</v>
      </c>
      <c r="B1346" s="5">
        <v>34</v>
      </c>
      <c r="C1346" s="4">
        <v>42.76</v>
      </c>
      <c r="D1346">
        <v>5</v>
      </c>
      <c r="E1346" s="9">
        <v>1453.84</v>
      </c>
      <c r="F1346" s="1">
        <v>44809</v>
      </c>
      <c r="G1346" s="5">
        <f ca="1">DATEDIF(F1346, TODAY(), "D")</f>
        <v>580</v>
      </c>
      <c r="H1346" t="s">
        <v>19</v>
      </c>
      <c r="I1346" t="s">
        <v>155</v>
      </c>
      <c r="J1346" s="4">
        <v>50</v>
      </c>
      <c r="K1346" s="4">
        <f>Table1[[#This Row],[PRICEEACH]]-Table1[[#This Row],[MSRP]]</f>
        <v>-7.240000000000002</v>
      </c>
      <c r="L1346" t="s">
        <v>582</v>
      </c>
      <c r="M1346" t="s">
        <v>88</v>
      </c>
      <c r="N1346">
        <v>2035552570</v>
      </c>
      <c r="O1346" t="s">
        <v>89</v>
      </c>
      <c r="P1346" t="s">
        <v>90</v>
      </c>
      <c r="Q1346">
        <v>97562</v>
      </c>
      <c r="R1346" t="s">
        <v>25</v>
      </c>
      <c r="S1346" t="s">
        <v>91</v>
      </c>
      <c r="T1346" t="s">
        <v>47</v>
      </c>
      <c r="U1346" t="s">
        <v>28</v>
      </c>
    </row>
    <row r="1347" spans="1:21" x14ac:dyDescent="0.3">
      <c r="A1347">
        <v>10169</v>
      </c>
      <c r="B1347" s="5">
        <v>34</v>
      </c>
      <c r="C1347" s="4">
        <v>50.21</v>
      </c>
      <c r="D1347">
        <v>1</v>
      </c>
      <c r="E1347" s="9">
        <v>1707.14</v>
      </c>
      <c r="F1347" s="1">
        <v>44808</v>
      </c>
      <c r="G1347" s="5">
        <f ca="1">DATEDIF(F1347, TODAY(), "D")</f>
        <v>581</v>
      </c>
      <c r="H1347" t="s">
        <v>19</v>
      </c>
      <c r="I1347" t="s">
        <v>155</v>
      </c>
      <c r="J1347" s="4">
        <v>61</v>
      </c>
      <c r="K1347" s="4">
        <f>Table1[[#This Row],[PRICEEACH]]-Table1[[#This Row],[MSRP]]</f>
        <v>-10.79</v>
      </c>
      <c r="L1347" t="s">
        <v>597</v>
      </c>
      <c r="M1347" t="s">
        <v>255</v>
      </c>
      <c r="N1347" t="s">
        <v>256</v>
      </c>
      <c r="O1347" t="s">
        <v>257</v>
      </c>
      <c r="P1347" t="s">
        <v>258</v>
      </c>
      <c r="Q1347">
        <v>2060</v>
      </c>
      <c r="R1347" t="s">
        <v>76</v>
      </c>
      <c r="S1347" t="s">
        <v>259</v>
      </c>
      <c r="T1347" t="s">
        <v>260</v>
      </c>
      <c r="U1347" t="s">
        <v>28</v>
      </c>
    </row>
    <row r="1348" spans="1:21" x14ac:dyDescent="0.3">
      <c r="A1348">
        <v>10170</v>
      </c>
      <c r="B1348" s="5">
        <v>34</v>
      </c>
      <c r="C1348" s="4">
        <v>112.34</v>
      </c>
      <c r="D1348">
        <v>1</v>
      </c>
      <c r="E1348" s="9">
        <v>3819.56</v>
      </c>
      <c r="F1348" s="1">
        <v>44808</v>
      </c>
      <c r="G1348" s="5">
        <f ca="1">DATEDIF(F1348, TODAY(), "D")</f>
        <v>581</v>
      </c>
      <c r="H1348" t="s">
        <v>19</v>
      </c>
      <c r="I1348" t="s">
        <v>155</v>
      </c>
      <c r="J1348" s="4">
        <v>140</v>
      </c>
      <c r="K1348" s="4">
        <f>Table1[[#This Row],[PRICEEACH]]-Table1[[#This Row],[MSRP]]</f>
        <v>-27.659999999999997</v>
      </c>
      <c r="L1348" t="s">
        <v>601</v>
      </c>
      <c r="M1348" t="s">
        <v>372</v>
      </c>
      <c r="N1348" t="s">
        <v>373</v>
      </c>
      <c r="O1348" t="s">
        <v>374</v>
      </c>
      <c r="P1348" t="s">
        <v>375</v>
      </c>
      <c r="Q1348">
        <v>8010</v>
      </c>
      <c r="R1348" t="s">
        <v>124</v>
      </c>
      <c r="S1348" t="s">
        <v>376</v>
      </c>
      <c r="T1348" t="s">
        <v>377</v>
      </c>
      <c r="U1348" t="s">
        <v>42</v>
      </c>
    </row>
    <row r="1349" spans="1:21" x14ac:dyDescent="0.3">
      <c r="A1349">
        <v>10169</v>
      </c>
      <c r="B1349" s="5">
        <v>34</v>
      </c>
      <c r="C1349" s="4">
        <v>115.32</v>
      </c>
      <c r="D1349">
        <v>12</v>
      </c>
      <c r="E1349" s="9">
        <v>3920.88</v>
      </c>
      <c r="F1349" s="1">
        <v>44808</v>
      </c>
      <c r="G1349" s="5">
        <f ca="1">DATEDIF(F1349, TODAY(), "D")</f>
        <v>581</v>
      </c>
      <c r="H1349" t="s">
        <v>19</v>
      </c>
      <c r="I1349" t="s">
        <v>20</v>
      </c>
      <c r="J1349" s="4">
        <v>102</v>
      </c>
      <c r="K1349" s="4">
        <f>Table1[[#This Row],[PRICEEACH]]-Table1[[#This Row],[MSRP]]</f>
        <v>13.319999999999993</v>
      </c>
      <c r="L1349" t="s">
        <v>615</v>
      </c>
      <c r="M1349" t="s">
        <v>255</v>
      </c>
      <c r="N1349" t="s">
        <v>256</v>
      </c>
      <c r="O1349" t="s">
        <v>257</v>
      </c>
      <c r="P1349" t="s">
        <v>258</v>
      </c>
      <c r="Q1349">
        <v>2060</v>
      </c>
      <c r="R1349" t="s">
        <v>76</v>
      </c>
      <c r="S1349" t="s">
        <v>259</v>
      </c>
      <c r="T1349" t="s">
        <v>260</v>
      </c>
      <c r="U1349" t="s">
        <v>42</v>
      </c>
    </row>
    <row r="1350" spans="1:21" hidden="1" x14ac:dyDescent="0.3">
      <c r="A1350">
        <v>10167</v>
      </c>
      <c r="B1350" s="5">
        <v>34</v>
      </c>
      <c r="C1350" s="4">
        <v>105.87</v>
      </c>
      <c r="D1350">
        <v>6</v>
      </c>
      <c r="E1350" s="9">
        <v>3599.58</v>
      </c>
      <c r="F1350" s="1">
        <v>44796</v>
      </c>
      <c r="G1350" s="5">
        <f ca="1">DATEDIF(F1350, TODAY(), "D")</f>
        <v>593</v>
      </c>
      <c r="H1350" t="s">
        <v>307</v>
      </c>
      <c r="I1350" t="s">
        <v>509</v>
      </c>
      <c r="J1350" s="4">
        <v>105</v>
      </c>
      <c r="K1350" s="4">
        <f>Table1[[#This Row],[PRICEEACH]]-Table1[[#This Row],[MSRP]]</f>
        <v>0.87000000000000455</v>
      </c>
      <c r="L1350" t="s">
        <v>571</v>
      </c>
      <c r="M1350" t="s">
        <v>232</v>
      </c>
      <c r="N1350" t="s">
        <v>233</v>
      </c>
      <c r="O1350" t="s">
        <v>234</v>
      </c>
      <c r="P1350" t="s">
        <v>235</v>
      </c>
      <c r="Q1350" t="s">
        <v>236</v>
      </c>
      <c r="R1350" t="s">
        <v>162</v>
      </c>
      <c r="S1350" t="s">
        <v>237</v>
      </c>
      <c r="T1350" t="s">
        <v>178</v>
      </c>
      <c r="U1350" t="s">
        <v>42</v>
      </c>
    </row>
    <row r="1351" spans="1:21" x14ac:dyDescent="0.3">
      <c r="A1351">
        <v>10107</v>
      </c>
      <c r="B1351" s="5">
        <v>34</v>
      </c>
      <c r="C1351" s="4">
        <v>143.53</v>
      </c>
      <c r="D1351">
        <v>4</v>
      </c>
      <c r="E1351" s="9">
        <v>4880.0200000000004</v>
      </c>
      <c r="F1351" s="1">
        <v>44795</v>
      </c>
      <c r="G1351" s="5">
        <f ca="1">DATEDIF(F1351, TODAY(), "D")</f>
        <v>594</v>
      </c>
      <c r="H1351" t="s">
        <v>19</v>
      </c>
      <c r="I1351" t="s">
        <v>155</v>
      </c>
      <c r="J1351" s="4">
        <v>151</v>
      </c>
      <c r="K1351" s="4">
        <f>Table1[[#This Row],[PRICEEACH]]-Table1[[#This Row],[MSRP]]</f>
        <v>-7.4699999999999989</v>
      </c>
      <c r="L1351" t="s">
        <v>472</v>
      </c>
      <c r="M1351" t="s">
        <v>170</v>
      </c>
      <c r="N1351" t="s">
        <v>171</v>
      </c>
      <c r="O1351" t="s">
        <v>172</v>
      </c>
      <c r="P1351" t="s">
        <v>173</v>
      </c>
      <c r="Q1351">
        <v>79903</v>
      </c>
      <c r="R1351" t="s">
        <v>173</v>
      </c>
      <c r="S1351" t="s">
        <v>174</v>
      </c>
      <c r="T1351" t="s">
        <v>175</v>
      </c>
      <c r="U1351" t="s">
        <v>42</v>
      </c>
    </row>
    <row r="1352" spans="1:21" x14ac:dyDescent="0.3">
      <c r="A1352">
        <v>10155</v>
      </c>
      <c r="B1352" s="5">
        <v>34</v>
      </c>
      <c r="C1352" s="4">
        <v>55.89</v>
      </c>
      <c r="D1352">
        <v>7</v>
      </c>
      <c r="E1352" s="9">
        <v>1900.26</v>
      </c>
      <c r="F1352" s="1">
        <v>44779</v>
      </c>
      <c r="G1352" s="5">
        <f ca="1">DATEDIF(F1352, TODAY(), "D")</f>
        <v>610</v>
      </c>
      <c r="H1352" t="s">
        <v>19</v>
      </c>
      <c r="I1352" t="s">
        <v>509</v>
      </c>
      <c r="J1352" s="4">
        <v>65</v>
      </c>
      <c r="K1352" s="4">
        <f>Table1[[#This Row],[PRICEEACH]]-Table1[[#This Row],[MSRP]]</f>
        <v>-9.11</v>
      </c>
      <c r="L1352" t="s">
        <v>598</v>
      </c>
      <c r="M1352" t="s">
        <v>103</v>
      </c>
      <c r="N1352" t="s">
        <v>104</v>
      </c>
      <c r="O1352" t="s">
        <v>105</v>
      </c>
      <c r="P1352" t="s">
        <v>106</v>
      </c>
      <c r="Q1352">
        <v>21240</v>
      </c>
      <c r="R1352" t="s">
        <v>107</v>
      </c>
      <c r="S1352" t="s">
        <v>108</v>
      </c>
      <c r="T1352" t="s">
        <v>109</v>
      </c>
      <c r="U1352" t="s">
        <v>28</v>
      </c>
    </row>
    <row r="1353" spans="1:21" x14ac:dyDescent="0.3">
      <c r="A1353">
        <v>10155</v>
      </c>
      <c r="B1353" s="5">
        <v>34</v>
      </c>
      <c r="C1353" s="4">
        <v>49.16</v>
      </c>
      <c r="D1353">
        <v>8</v>
      </c>
      <c r="E1353" s="9">
        <v>1671.44</v>
      </c>
      <c r="F1353" s="1">
        <v>44779</v>
      </c>
      <c r="G1353" s="5">
        <f ca="1">DATEDIF(F1353, TODAY(), "D")</f>
        <v>610</v>
      </c>
      <c r="H1353" t="s">
        <v>19</v>
      </c>
      <c r="I1353" t="s">
        <v>525</v>
      </c>
      <c r="J1353" s="4">
        <v>49</v>
      </c>
      <c r="K1353" s="4">
        <f>Table1[[#This Row],[PRICEEACH]]-Table1[[#This Row],[MSRP]]</f>
        <v>0.15999999999999659</v>
      </c>
      <c r="L1353" t="s">
        <v>632</v>
      </c>
      <c r="M1353" t="s">
        <v>103</v>
      </c>
      <c r="N1353" t="s">
        <v>104</v>
      </c>
      <c r="O1353" t="s">
        <v>105</v>
      </c>
      <c r="P1353" t="s">
        <v>106</v>
      </c>
      <c r="Q1353">
        <v>21240</v>
      </c>
      <c r="R1353" t="s">
        <v>107</v>
      </c>
      <c r="S1353" t="s">
        <v>108</v>
      </c>
      <c r="T1353" t="s">
        <v>109</v>
      </c>
      <c r="U1353" t="s">
        <v>28</v>
      </c>
    </row>
    <row r="1354" spans="1:21" x14ac:dyDescent="0.3">
      <c r="A1354">
        <v>10107</v>
      </c>
      <c r="B1354" s="5">
        <v>34</v>
      </c>
      <c r="C1354" s="4">
        <v>136.5</v>
      </c>
      <c r="D1354">
        <v>7</v>
      </c>
      <c r="E1354" s="9">
        <v>4641</v>
      </c>
      <c r="F1354" s="1">
        <v>44761</v>
      </c>
      <c r="G1354" s="5">
        <f ca="1">DATEDIF(F1354, TODAY(), "D")</f>
        <v>628</v>
      </c>
      <c r="H1354" t="s">
        <v>19</v>
      </c>
      <c r="I1354" t="s">
        <v>465</v>
      </c>
      <c r="J1354" s="4">
        <v>116</v>
      </c>
      <c r="K1354" s="4">
        <f>Table1[[#This Row],[PRICEEACH]]-Table1[[#This Row],[MSRP]]</f>
        <v>20.5</v>
      </c>
      <c r="L1354" t="s">
        <v>497</v>
      </c>
      <c r="M1354" t="s">
        <v>170</v>
      </c>
      <c r="N1354" t="s">
        <v>171</v>
      </c>
      <c r="O1354" t="s">
        <v>172</v>
      </c>
      <c r="P1354" t="s">
        <v>173</v>
      </c>
      <c r="Q1354">
        <v>79903</v>
      </c>
      <c r="R1354" t="s">
        <v>173</v>
      </c>
      <c r="S1354" t="s">
        <v>174</v>
      </c>
      <c r="T1354" t="s">
        <v>175</v>
      </c>
      <c r="U1354" t="s">
        <v>42</v>
      </c>
    </row>
    <row r="1355" spans="1:21" x14ac:dyDescent="0.3">
      <c r="A1355">
        <v>10149</v>
      </c>
      <c r="B1355" s="5">
        <v>34</v>
      </c>
      <c r="C1355" s="4">
        <v>158.1</v>
      </c>
      <c r="D1355">
        <v>11</v>
      </c>
      <c r="E1355" s="9">
        <v>5375.4</v>
      </c>
      <c r="F1355" s="1">
        <v>44754</v>
      </c>
      <c r="G1355" s="5">
        <f ca="1">DATEDIF(F1355, TODAY(), "D")</f>
        <v>635</v>
      </c>
      <c r="H1355" t="s">
        <v>19</v>
      </c>
      <c r="I1355" t="s">
        <v>509</v>
      </c>
      <c r="J1355" s="4">
        <v>170</v>
      </c>
      <c r="K1355" s="4">
        <f>Table1[[#This Row],[PRICEEACH]]-Table1[[#This Row],[MSRP]]</f>
        <v>-11.900000000000006</v>
      </c>
      <c r="L1355" t="s">
        <v>543</v>
      </c>
      <c r="M1355" t="s">
        <v>486</v>
      </c>
      <c r="N1355">
        <v>4155554312</v>
      </c>
      <c r="O1355" t="s">
        <v>487</v>
      </c>
      <c r="P1355" t="s">
        <v>488</v>
      </c>
      <c r="Q1355">
        <v>94217</v>
      </c>
      <c r="R1355" t="s">
        <v>25</v>
      </c>
      <c r="S1355" t="s">
        <v>489</v>
      </c>
      <c r="T1355" t="s">
        <v>363</v>
      </c>
      <c r="U1355" t="s">
        <v>42</v>
      </c>
    </row>
    <row r="1356" spans="1:21" x14ac:dyDescent="0.3">
      <c r="A1356">
        <v>10148</v>
      </c>
      <c r="B1356" s="5">
        <v>34</v>
      </c>
      <c r="C1356" s="4">
        <v>105.83</v>
      </c>
      <c r="D1356">
        <v>1</v>
      </c>
      <c r="E1356" s="9">
        <v>3598.22</v>
      </c>
      <c r="F1356" s="1">
        <v>44753</v>
      </c>
      <c r="G1356" s="5">
        <f ca="1">DATEDIF(F1356, TODAY(), "D")</f>
        <v>636</v>
      </c>
      <c r="H1356" t="s">
        <v>19</v>
      </c>
      <c r="I1356" t="s">
        <v>509</v>
      </c>
      <c r="J1356" s="4">
        <v>92</v>
      </c>
      <c r="K1356" s="4">
        <f>Table1[[#This Row],[PRICEEACH]]-Table1[[#This Row],[MSRP]]</f>
        <v>13.829999999999998</v>
      </c>
      <c r="L1356" t="s">
        <v>573</v>
      </c>
      <c r="M1356" t="s">
        <v>255</v>
      </c>
      <c r="N1356" t="s">
        <v>256</v>
      </c>
      <c r="O1356" t="s">
        <v>257</v>
      </c>
      <c r="P1356" t="s">
        <v>258</v>
      </c>
      <c r="Q1356">
        <v>2060</v>
      </c>
      <c r="R1356" t="s">
        <v>76</v>
      </c>
      <c r="S1356" t="s">
        <v>259</v>
      </c>
      <c r="T1356" t="s">
        <v>260</v>
      </c>
      <c r="U1356" t="s">
        <v>42</v>
      </c>
    </row>
    <row r="1357" spans="1:21" x14ac:dyDescent="0.3">
      <c r="A1357">
        <v>10148</v>
      </c>
      <c r="B1357" s="5">
        <v>34</v>
      </c>
      <c r="C1357" s="4">
        <v>129.18</v>
      </c>
      <c r="D1357">
        <v>3</v>
      </c>
      <c r="E1357" s="9">
        <v>4392.12</v>
      </c>
      <c r="F1357" s="1">
        <v>44753</v>
      </c>
      <c r="G1357" s="5">
        <f ca="1">DATEDIF(F1357, TODAY(), "D")</f>
        <v>636</v>
      </c>
      <c r="H1357" t="s">
        <v>19</v>
      </c>
      <c r="I1357" t="s">
        <v>155</v>
      </c>
      <c r="J1357" s="4">
        <v>117</v>
      </c>
      <c r="K1357" s="4">
        <f>Table1[[#This Row],[PRICEEACH]]-Table1[[#This Row],[MSRP]]</f>
        <v>12.180000000000007</v>
      </c>
      <c r="L1357" t="s">
        <v>593</v>
      </c>
      <c r="M1357" t="s">
        <v>255</v>
      </c>
      <c r="N1357" t="s">
        <v>256</v>
      </c>
      <c r="O1357" t="s">
        <v>257</v>
      </c>
      <c r="P1357" t="s">
        <v>258</v>
      </c>
      <c r="Q1357">
        <v>2060</v>
      </c>
      <c r="R1357" t="s">
        <v>76</v>
      </c>
      <c r="S1357" t="s">
        <v>259</v>
      </c>
      <c r="T1357" t="s">
        <v>260</v>
      </c>
      <c r="U1357" t="s">
        <v>42</v>
      </c>
    </row>
    <row r="1358" spans="1:21" x14ac:dyDescent="0.3">
      <c r="A1358">
        <v>10143</v>
      </c>
      <c r="B1358" s="5">
        <v>34</v>
      </c>
      <c r="C1358" s="4">
        <v>101.64</v>
      </c>
      <c r="D1358">
        <v>12</v>
      </c>
      <c r="E1358" s="9">
        <v>3455.76</v>
      </c>
      <c r="F1358" s="1">
        <v>44722</v>
      </c>
      <c r="G1358" s="5">
        <f ca="1">DATEDIF(F1358, TODAY(), "D")</f>
        <v>667</v>
      </c>
      <c r="H1358" t="s">
        <v>19</v>
      </c>
      <c r="I1358" t="s">
        <v>509</v>
      </c>
      <c r="J1358" s="4">
        <v>105</v>
      </c>
      <c r="K1358" s="4">
        <f>Table1[[#This Row],[PRICEEACH]]-Table1[[#This Row],[MSRP]]</f>
        <v>-3.3599999999999994</v>
      </c>
      <c r="L1358" t="s">
        <v>571</v>
      </c>
      <c r="M1358" t="s">
        <v>303</v>
      </c>
      <c r="N1358">
        <v>5085559555</v>
      </c>
      <c r="O1358" t="s">
        <v>304</v>
      </c>
      <c r="P1358" t="s">
        <v>136</v>
      </c>
      <c r="Q1358">
        <v>50553</v>
      </c>
      <c r="R1358" t="s">
        <v>25</v>
      </c>
      <c r="S1358" t="s">
        <v>305</v>
      </c>
      <c r="T1358" t="s">
        <v>306</v>
      </c>
      <c r="U1358" t="s">
        <v>42</v>
      </c>
    </row>
    <row r="1359" spans="1:21" x14ac:dyDescent="0.3">
      <c r="A1359">
        <v>10143</v>
      </c>
      <c r="B1359" s="5">
        <v>34</v>
      </c>
      <c r="C1359" s="4">
        <v>36.659999999999997</v>
      </c>
      <c r="D1359">
        <v>1</v>
      </c>
      <c r="E1359" s="9">
        <v>1246.44</v>
      </c>
      <c r="F1359" s="1">
        <v>44722</v>
      </c>
      <c r="G1359" s="5">
        <f ca="1">DATEDIF(F1359, TODAY(), "D")</f>
        <v>667</v>
      </c>
      <c r="H1359" t="s">
        <v>19</v>
      </c>
      <c r="I1359" t="s">
        <v>509</v>
      </c>
      <c r="J1359" s="4">
        <v>43</v>
      </c>
      <c r="K1359" s="4">
        <f>Table1[[#This Row],[PRICEEACH]]-Table1[[#This Row],[MSRP]]</f>
        <v>-6.3400000000000034</v>
      </c>
      <c r="L1359" t="s">
        <v>616</v>
      </c>
      <c r="M1359" t="s">
        <v>303</v>
      </c>
      <c r="N1359">
        <v>5085559555</v>
      </c>
      <c r="O1359" t="s">
        <v>304</v>
      </c>
      <c r="P1359" t="s">
        <v>136</v>
      </c>
      <c r="Q1359">
        <v>50553</v>
      </c>
      <c r="R1359" t="s">
        <v>25</v>
      </c>
      <c r="S1359" t="s">
        <v>305</v>
      </c>
      <c r="T1359" t="s">
        <v>306</v>
      </c>
      <c r="U1359" t="s">
        <v>28</v>
      </c>
    </row>
    <row r="1360" spans="1:21" x14ac:dyDescent="0.3">
      <c r="A1360">
        <v>10143</v>
      </c>
      <c r="B1360" s="5">
        <v>34</v>
      </c>
      <c r="C1360" s="4">
        <v>85.87</v>
      </c>
      <c r="D1360">
        <v>5</v>
      </c>
      <c r="E1360" s="9">
        <v>2919.58</v>
      </c>
      <c r="F1360" s="1">
        <v>44722</v>
      </c>
      <c r="G1360" s="5">
        <f ca="1">DATEDIF(F1360, TODAY(), "D")</f>
        <v>667</v>
      </c>
      <c r="H1360" t="s">
        <v>19</v>
      </c>
      <c r="I1360" t="s">
        <v>525</v>
      </c>
      <c r="J1360" s="4">
        <v>74</v>
      </c>
      <c r="K1360" s="4">
        <f>Table1[[#This Row],[PRICEEACH]]-Table1[[#This Row],[MSRP]]</f>
        <v>11.870000000000005</v>
      </c>
      <c r="L1360" t="s">
        <v>631</v>
      </c>
      <c r="M1360" t="s">
        <v>303</v>
      </c>
      <c r="N1360">
        <v>5085559555</v>
      </c>
      <c r="O1360" t="s">
        <v>304</v>
      </c>
      <c r="P1360" t="s">
        <v>136</v>
      </c>
      <c r="Q1360">
        <v>50553</v>
      </c>
      <c r="R1360" t="s">
        <v>25</v>
      </c>
      <c r="S1360" t="s">
        <v>305</v>
      </c>
      <c r="T1360" t="s">
        <v>306</v>
      </c>
      <c r="U1360" t="s">
        <v>28</v>
      </c>
    </row>
    <row r="1361" spans="1:21" x14ac:dyDescent="0.3">
      <c r="A1361">
        <v>10141</v>
      </c>
      <c r="B1361" s="5">
        <v>34</v>
      </c>
      <c r="C1361" s="4">
        <v>142.25</v>
      </c>
      <c r="D1361">
        <v>9</v>
      </c>
      <c r="E1361" s="9">
        <v>4836.5</v>
      </c>
      <c r="F1361" s="1">
        <v>44713</v>
      </c>
      <c r="G1361" s="5">
        <f ca="1">DATEDIF(F1361, TODAY(), "D")</f>
        <v>676</v>
      </c>
      <c r="H1361" t="s">
        <v>19</v>
      </c>
      <c r="I1361" t="s">
        <v>155</v>
      </c>
      <c r="J1361" s="4">
        <v>169</v>
      </c>
      <c r="K1361" s="4">
        <f>Table1[[#This Row],[PRICEEACH]]-Table1[[#This Row],[MSRP]]</f>
        <v>-26.75</v>
      </c>
      <c r="L1361" t="s">
        <v>563</v>
      </c>
      <c r="M1361" t="s">
        <v>429</v>
      </c>
      <c r="N1361" t="s">
        <v>430</v>
      </c>
      <c r="O1361" t="s">
        <v>431</v>
      </c>
      <c r="P1361" t="s">
        <v>432</v>
      </c>
      <c r="Q1361" t="s">
        <v>433</v>
      </c>
      <c r="R1361" t="s">
        <v>107</v>
      </c>
      <c r="S1361" t="s">
        <v>434</v>
      </c>
      <c r="T1361" t="s">
        <v>435</v>
      </c>
      <c r="U1361" t="s">
        <v>42</v>
      </c>
    </row>
    <row r="1362" spans="1:21" x14ac:dyDescent="0.3">
      <c r="A1362">
        <v>10126</v>
      </c>
      <c r="B1362" s="5">
        <v>34</v>
      </c>
      <c r="C1362" s="4">
        <v>105.18</v>
      </c>
      <c r="D1362">
        <v>15</v>
      </c>
      <c r="E1362" s="9">
        <v>3576.12</v>
      </c>
      <c r="F1362" s="1">
        <v>44648</v>
      </c>
      <c r="G1362" s="5">
        <f ca="1">DATEDIF(F1362, TODAY(), "D")</f>
        <v>741</v>
      </c>
      <c r="H1362" t="s">
        <v>19</v>
      </c>
      <c r="I1362" t="s">
        <v>509</v>
      </c>
      <c r="J1362" s="4">
        <v>97</v>
      </c>
      <c r="K1362" s="4">
        <f>Table1[[#This Row],[PRICEEACH]]-Table1[[#This Row],[MSRP]]</f>
        <v>8.1800000000000068</v>
      </c>
      <c r="L1362" t="s">
        <v>605</v>
      </c>
      <c r="M1362" t="s">
        <v>165</v>
      </c>
      <c r="N1362" t="s">
        <v>166</v>
      </c>
      <c r="O1362" t="s">
        <v>167</v>
      </c>
      <c r="P1362" t="s">
        <v>151</v>
      </c>
      <c r="Q1362">
        <v>28023</v>
      </c>
      <c r="R1362" t="s">
        <v>152</v>
      </c>
      <c r="S1362" t="s">
        <v>168</v>
      </c>
      <c r="T1362" t="s">
        <v>169</v>
      </c>
      <c r="U1362" t="s">
        <v>42</v>
      </c>
    </row>
    <row r="1363" spans="1:21" x14ac:dyDescent="0.3">
      <c r="A1363">
        <v>10125</v>
      </c>
      <c r="B1363" s="5">
        <v>34</v>
      </c>
      <c r="C1363" s="4">
        <v>190.69</v>
      </c>
      <c r="D1363">
        <v>2</v>
      </c>
      <c r="E1363" s="9">
        <v>6483.46</v>
      </c>
      <c r="F1363" s="1">
        <v>44641</v>
      </c>
      <c r="G1363" s="5">
        <f ca="1">DATEDIF(F1363, TODAY(), "D")</f>
        <v>748</v>
      </c>
      <c r="H1363" t="s">
        <v>19</v>
      </c>
      <c r="I1363" t="s">
        <v>509</v>
      </c>
      <c r="J1363" s="4">
        <v>168</v>
      </c>
      <c r="K1363" s="4">
        <f>Table1[[#This Row],[PRICEEACH]]-Table1[[#This Row],[MSRP]]</f>
        <v>22.689999999999998</v>
      </c>
      <c r="L1363" t="s">
        <v>553</v>
      </c>
      <c r="M1363" t="s">
        <v>72</v>
      </c>
      <c r="N1363" t="s">
        <v>73</v>
      </c>
      <c r="O1363" t="s">
        <v>74</v>
      </c>
      <c r="P1363" t="s">
        <v>75</v>
      </c>
      <c r="Q1363">
        <v>3004</v>
      </c>
      <c r="R1363" t="s">
        <v>76</v>
      </c>
      <c r="S1363" t="s">
        <v>77</v>
      </c>
      <c r="T1363" t="s">
        <v>78</v>
      </c>
      <c r="U1363" t="s">
        <v>42</v>
      </c>
    </row>
    <row r="1364" spans="1:21" x14ac:dyDescent="0.3">
      <c r="A1364">
        <v>10123</v>
      </c>
      <c r="B1364" s="5">
        <v>34</v>
      </c>
      <c r="C1364" s="4">
        <v>156.82</v>
      </c>
      <c r="D1364">
        <v>4</v>
      </c>
      <c r="E1364" s="9">
        <v>5331.88</v>
      </c>
      <c r="F1364" s="1">
        <v>44640</v>
      </c>
      <c r="G1364" s="5">
        <f ca="1">DATEDIF(F1364, TODAY(), "D")</f>
        <v>749</v>
      </c>
      <c r="H1364" t="s">
        <v>19</v>
      </c>
      <c r="I1364" t="s">
        <v>155</v>
      </c>
      <c r="J1364" s="4">
        <v>141</v>
      </c>
      <c r="K1364" s="4">
        <f>Table1[[#This Row],[PRICEEACH]]-Table1[[#This Row],[MSRP]]</f>
        <v>15.819999999999993</v>
      </c>
      <c r="L1364" t="s">
        <v>569</v>
      </c>
      <c r="M1364" t="s">
        <v>280</v>
      </c>
      <c r="N1364" t="s">
        <v>281</v>
      </c>
      <c r="O1364" t="s">
        <v>282</v>
      </c>
      <c r="P1364" t="s">
        <v>95</v>
      </c>
      <c r="Q1364">
        <v>44000</v>
      </c>
      <c r="R1364" t="s">
        <v>33</v>
      </c>
      <c r="S1364" t="s">
        <v>283</v>
      </c>
      <c r="T1364" t="s">
        <v>284</v>
      </c>
      <c r="U1364" t="s">
        <v>42</v>
      </c>
    </row>
    <row r="1365" spans="1:21" x14ac:dyDescent="0.3">
      <c r="A1365">
        <v>10122</v>
      </c>
      <c r="B1365" s="5">
        <v>34</v>
      </c>
      <c r="C1365" s="4">
        <v>147.19999999999999</v>
      </c>
      <c r="D1365">
        <v>2</v>
      </c>
      <c r="E1365" s="9">
        <v>5004.8</v>
      </c>
      <c r="F1365" s="1">
        <v>44628</v>
      </c>
      <c r="G1365" s="5">
        <f ca="1">DATEDIF(F1365, TODAY(), "D")</f>
        <v>761</v>
      </c>
      <c r="H1365" t="s">
        <v>19</v>
      </c>
      <c r="I1365" t="s">
        <v>155</v>
      </c>
      <c r="J1365" s="4">
        <v>141</v>
      </c>
      <c r="K1365" s="4">
        <f>Table1[[#This Row],[PRICEEACH]]-Table1[[#This Row],[MSRP]]</f>
        <v>6.1999999999999886</v>
      </c>
      <c r="L1365" t="s">
        <v>498</v>
      </c>
      <c r="M1365" t="s">
        <v>395</v>
      </c>
      <c r="N1365" t="s">
        <v>396</v>
      </c>
      <c r="O1365" t="s">
        <v>397</v>
      </c>
      <c r="P1365" t="s">
        <v>398</v>
      </c>
      <c r="Q1365">
        <v>13008</v>
      </c>
      <c r="R1365" t="s">
        <v>33</v>
      </c>
      <c r="S1365" t="s">
        <v>399</v>
      </c>
      <c r="T1365" t="s">
        <v>400</v>
      </c>
      <c r="U1365" t="s">
        <v>42</v>
      </c>
    </row>
    <row r="1366" spans="1:21" x14ac:dyDescent="0.3">
      <c r="A1366">
        <v>10122</v>
      </c>
      <c r="B1366" s="5">
        <v>34</v>
      </c>
      <c r="C1366" s="4">
        <v>50.21</v>
      </c>
      <c r="D1366">
        <v>9</v>
      </c>
      <c r="E1366" s="9">
        <v>1707.14</v>
      </c>
      <c r="F1366" s="1">
        <v>44628</v>
      </c>
      <c r="G1366" s="5">
        <f ca="1">DATEDIF(F1366, TODAY(), "D")</f>
        <v>761</v>
      </c>
      <c r="H1366" t="s">
        <v>19</v>
      </c>
      <c r="I1366" t="s">
        <v>155</v>
      </c>
      <c r="J1366" s="4">
        <v>61</v>
      </c>
      <c r="K1366" s="4">
        <f>Table1[[#This Row],[PRICEEACH]]-Table1[[#This Row],[MSRP]]</f>
        <v>-10.79</v>
      </c>
      <c r="L1366" t="s">
        <v>597</v>
      </c>
      <c r="M1366" t="s">
        <v>395</v>
      </c>
      <c r="N1366" t="s">
        <v>396</v>
      </c>
      <c r="O1366" t="s">
        <v>397</v>
      </c>
      <c r="P1366" t="s">
        <v>398</v>
      </c>
      <c r="Q1366">
        <v>13008</v>
      </c>
      <c r="R1366" t="s">
        <v>33</v>
      </c>
      <c r="S1366" t="s">
        <v>399</v>
      </c>
      <c r="T1366" t="s">
        <v>400</v>
      </c>
      <c r="U1366" t="s">
        <v>28</v>
      </c>
    </row>
    <row r="1367" spans="1:21" x14ac:dyDescent="0.3">
      <c r="A1367">
        <v>10107</v>
      </c>
      <c r="B1367" s="5">
        <v>34</v>
      </c>
      <c r="C1367" s="4">
        <v>81.349999999999994</v>
      </c>
      <c r="D1367">
        <v>5</v>
      </c>
      <c r="E1367" s="9">
        <v>2765.9</v>
      </c>
      <c r="F1367" s="1">
        <v>44627</v>
      </c>
      <c r="G1367" s="5">
        <f ca="1">DATEDIF(F1367, TODAY(), "D")</f>
        <v>762</v>
      </c>
      <c r="H1367" t="s">
        <v>19</v>
      </c>
      <c r="I1367" t="s">
        <v>20</v>
      </c>
      <c r="J1367" s="4">
        <v>95</v>
      </c>
      <c r="K1367" s="4">
        <f>Table1[[#This Row],[PRICEEACH]]-Table1[[#This Row],[MSRP]]</f>
        <v>-13.650000000000006</v>
      </c>
      <c r="L1367" t="s">
        <v>21</v>
      </c>
      <c r="M1367" t="s">
        <v>29</v>
      </c>
      <c r="N1367" t="s">
        <v>30</v>
      </c>
      <c r="O1367" t="s">
        <v>31</v>
      </c>
      <c r="P1367" t="s">
        <v>32</v>
      </c>
      <c r="Q1367">
        <v>51100</v>
      </c>
      <c r="R1367" t="s">
        <v>33</v>
      </c>
      <c r="S1367" t="s">
        <v>34</v>
      </c>
      <c r="T1367" t="s">
        <v>35</v>
      </c>
      <c r="U1367" t="s">
        <v>28</v>
      </c>
    </row>
    <row r="1368" spans="1:21" x14ac:dyDescent="0.3">
      <c r="A1368">
        <v>10120</v>
      </c>
      <c r="B1368" s="5">
        <v>34</v>
      </c>
      <c r="C1368" s="4">
        <v>83.79</v>
      </c>
      <c r="D1368">
        <v>5</v>
      </c>
      <c r="E1368" s="9">
        <v>2848.86</v>
      </c>
      <c r="F1368" s="1">
        <v>44621</v>
      </c>
      <c r="G1368" s="5">
        <f ca="1">DATEDIF(F1368, TODAY(), "D")</f>
        <v>768</v>
      </c>
      <c r="H1368" t="s">
        <v>19</v>
      </c>
      <c r="I1368" t="s">
        <v>20</v>
      </c>
      <c r="J1368" s="4">
        <v>76</v>
      </c>
      <c r="K1368" s="4">
        <f>Table1[[#This Row],[PRICEEACH]]-Table1[[#This Row],[MSRP]]</f>
        <v>7.7900000000000063</v>
      </c>
      <c r="L1368" t="s">
        <v>585</v>
      </c>
      <c r="M1368" t="s">
        <v>72</v>
      </c>
      <c r="N1368" t="s">
        <v>73</v>
      </c>
      <c r="O1368" t="s">
        <v>74</v>
      </c>
      <c r="P1368" t="s">
        <v>75</v>
      </c>
      <c r="Q1368">
        <v>3004</v>
      </c>
      <c r="R1368" t="s">
        <v>76</v>
      </c>
      <c r="S1368" t="s">
        <v>77</v>
      </c>
      <c r="T1368" t="s">
        <v>78</v>
      </c>
      <c r="U1368" t="s">
        <v>28</v>
      </c>
    </row>
    <row r="1369" spans="1:21" x14ac:dyDescent="0.3">
      <c r="A1369">
        <v>10108</v>
      </c>
      <c r="B1369" s="5">
        <v>34</v>
      </c>
      <c r="C1369" s="4">
        <v>82.99</v>
      </c>
      <c r="D1369">
        <v>14</v>
      </c>
      <c r="E1369" s="9">
        <v>2821.66</v>
      </c>
      <c r="F1369" s="1">
        <v>44564</v>
      </c>
      <c r="G1369" s="5">
        <f ca="1">DATEDIF(F1369, TODAY(), "D")</f>
        <v>825</v>
      </c>
      <c r="H1369" t="s">
        <v>19</v>
      </c>
      <c r="I1369" t="s">
        <v>20</v>
      </c>
      <c r="J1369" s="4">
        <v>81</v>
      </c>
      <c r="K1369" s="4">
        <f>Table1[[#This Row],[PRICEEACH]]-Table1[[#This Row],[MSRP]]</f>
        <v>1.9899999999999949</v>
      </c>
      <c r="L1369" t="s">
        <v>619</v>
      </c>
      <c r="M1369" t="s">
        <v>387</v>
      </c>
      <c r="N1369" t="s">
        <v>388</v>
      </c>
      <c r="O1369" t="s">
        <v>389</v>
      </c>
      <c r="P1369" t="s">
        <v>390</v>
      </c>
      <c r="Q1369" t="s">
        <v>391</v>
      </c>
      <c r="R1369" t="s">
        <v>392</v>
      </c>
      <c r="S1369" t="s">
        <v>393</v>
      </c>
      <c r="T1369" t="s">
        <v>394</v>
      </c>
      <c r="U1369" t="s">
        <v>28</v>
      </c>
    </row>
    <row r="1370" spans="1:21" x14ac:dyDescent="0.3">
      <c r="A1370">
        <v>10106</v>
      </c>
      <c r="B1370" s="5">
        <v>34</v>
      </c>
      <c r="C1370" s="4">
        <v>90.39</v>
      </c>
      <c r="D1370">
        <v>2</v>
      </c>
      <c r="E1370" s="9">
        <v>3073.26</v>
      </c>
      <c r="F1370" s="1">
        <v>44547</v>
      </c>
      <c r="G1370" s="5">
        <f ca="1">DATEDIF(F1370, TODAY(), "D")</f>
        <v>842</v>
      </c>
      <c r="H1370" t="s">
        <v>19</v>
      </c>
      <c r="I1370" t="s">
        <v>525</v>
      </c>
      <c r="J1370" s="4">
        <v>84</v>
      </c>
      <c r="K1370" s="4">
        <f>Table1[[#This Row],[PRICEEACH]]-Table1[[#This Row],[MSRP]]</f>
        <v>6.3900000000000006</v>
      </c>
      <c r="L1370" t="s">
        <v>551</v>
      </c>
      <c r="M1370" t="s">
        <v>511</v>
      </c>
      <c r="N1370" t="s">
        <v>512</v>
      </c>
      <c r="O1370" t="s">
        <v>513</v>
      </c>
      <c r="P1370" t="s">
        <v>514</v>
      </c>
      <c r="Q1370">
        <v>24100</v>
      </c>
      <c r="R1370" t="s">
        <v>229</v>
      </c>
      <c r="S1370" t="s">
        <v>515</v>
      </c>
      <c r="T1370" t="s">
        <v>516</v>
      </c>
      <c r="U1370" t="s">
        <v>42</v>
      </c>
    </row>
    <row r="1371" spans="1:21" x14ac:dyDescent="0.3">
      <c r="A1371">
        <v>10106</v>
      </c>
      <c r="B1371" s="5">
        <v>34</v>
      </c>
      <c r="C1371" s="4">
        <v>110.69</v>
      </c>
      <c r="D1371">
        <v>9</v>
      </c>
      <c r="E1371" s="9">
        <v>3763.46</v>
      </c>
      <c r="F1371" s="1">
        <v>44547</v>
      </c>
      <c r="G1371" s="5">
        <f ca="1">DATEDIF(F1371, TODAY(), "D")</f>
        <v>842</v>
      </c>
      <c r="H1371" t="s">
        <v>19</v>
      </c>
      <c r="I1371" t="s">
        <v>525</v>
      </c>
      <c r="J1371" s="4">
        <v>99</v>
      </c>
      <c r="K1371" s="4">
        <f>Table1[[#This Row],[PRICEEACH]]-Table1[[#This Row],[MSRP]]</f>
        <v>11.689999999999998</v>
      </c>
      <c r="L1371" t="s">
        <v>624</v>
      </c>
      <c r="M1371" t="s">
        <v>511</v>
      </c>
      <c r="N1371" t="s">
        <v>512</v>
      </c>
      <c r="O1371" t="s">
        <v>513</v>
      </c>
      <c r="P1371" t="s">
        <v>514</v>
      </c>
      <c r="Q1371">
        <v>24100</v>
      </c>
      <c r="R1371" t="s">
        <v>229</v>
      </c>
      <c r="S1371" t="s">
        <v>515</v>
      </c>
      <c r="T1371" t="s">
        <v>516</v>
      </c>
      <c r="U1371" t="s">
        <v>42</v>
      </c>
    </row>
    <row r="1372" spans="1:21" x14ac:dyDescent="0.3">
      <c r="A1372">
        <v>10107</v>
      </c>
      <c r="B1372" s="5">
        <v>34</v>
      </c>
      <c r="C1372" s="4">
        <v>175.25</v>
      </c>
      <c r="D1372">
        <v>1</v>
      </c>
      <c r="E1372" s="9">
        <v>5958.5</v>
      </c>
      <c r="F1372" s="1">
        <v>44531</v>
      </c>
      <c r="G1372" s="5">
        <f ca="1">DATEDIF(F1372, TODAY(), "D")</f>
        <v>858</v>
      </c>
      <c r="H1372" t="s">
        <v>19</v>
      </c>
      <c r="I1372" t="s">
        <v>155</v>
      </c>
      <c r="J1372" s="4">
        <v>151</v>
      </c>
      <c r="K1372" s="4">
        <f>Table1[[#This Row],[PRICEEACH]]-Table1[[#This Row],[MSRP]]</f>
        <v>24.25</v>
      </c>
      <c r="L1372" t="s">
        <v>472</v>
      </c>
      <c r="M1372" t="s">
        <v>148</v>
      </c>
      <c r="N1372" t="s">
        <v>149</v>
      </c>
      <c r="O1372" t="s">
        <v>150</v>
      </c>
      <c r="P1372" t="s">
        <v>151</v>
      </c>
      <c r="Q1372">
        <v>28034</v>
      </c>
      <c r="R1372" t="s">
        <v>152</v>
      </c>
      <c r="S1372" t="s">
        <v>153</v>
      </c>
      <c r="T1372" t="s">
        <v>154</v>
      </c>
      <c r="U1372" t="s">
        <v>42</v>
      </c>
    </row>
    <row r="1373" spans="1:21" hidden="1" x14ac:dyDescent="0.3">
      <c r="A1373">
        <v>10421</v>
      </c>
      <c r="B1373" s="5">
        <v>35</v>
      </c>
      <c r="C1373" s="4">
        <v>155.25</v>
      </c>
      <c r="D1373">
        <v>1</v>
      </c>
      <c r="E1373" s="9">
        <v>5433.75</v>
      </c>
      <c r="F1373" s="8">
        <v>45380</v>
      </c>
      <c r="G1373" s="5">
        <f ca="1">DATEDIF(F1373, TODAY(), "D")</f>
        <v>9</v>
      </c>
      <c r="H1373" t="s">
        <v>268</v>
      </c>
      <c r="I1373" t="s">
        <v>509</v>
      </c>
      <c r="J1373" s="4">
        <v>168</v>
      </c>
      <c r="K1373" s="4">
        <f>Table1[[#This Row],[PRICEEACH]]-Table1[[#This Row],[MSRP]]</f>
        <v>-12.75</v>
      </c>
      <c r="L1373" t="s">
        <v>553</v>
      </c>
      <c r="M1373" t="s">
        <v>243</v>
      </c>
      <c r="N1373">
        <v>4155551450</v>
      </c>
      <c r="O1373" t="s">
        <v>244</v>
      </c>
      <c r="P1373" t="s">
        <v>245</v>
      </c>
      <c r="Q1373">
        <v>97562</v>
      </c>
      <c r="R1373" t="s">
        <v>25</v>
      </c>
      <c r="S1373" t="s">
        <v>246</v>
      </c>
      <c r="T1373" t="s">
        <v>247</v>
      </c>
      <c r="U1373" t="s">
        <v>42</v>
      </c>
    </row>
    <row r="1374" spans="1:21" hidden="1" x14ac:dyDescent="0.3">
      <c r="A1374">
        <v>10420</v>
      </c>
      <c r="B1374" s="5">
        <v>35</v>
      </c>
      <c r="C1374" s="4">
        <v>96.74</v>
      </c>
      <c r="D1374">
        <v>10</v>
      </c>
      <c r="E1374" s="9">
        <v>3385.9</v>
      </c>
      <c r="F1374" s="8">
        <v>45380</v>
      </c>
      <c r="G1374" s="5">
        <f ca="1">DATEDIF(F1374, TODAY(), "D")</f>
        <v>9</v>
      </c>
      <c r="H1374" t="s">
        <v>268</v>
      </c>
      <c r="I1374" t="s">
        <v>155</v>
      </c>
      <c r="J1374" s="4">
        <v>85</v>
      </c>
      <c r="K1374" s="4">
        <f>Table1[[#This Row],[PRICEEACH]]-Table1[[#This Row],[MSRP]]</f>
        <v>11.739999999999995</v>
      </c>
      <c r="L1374" t="s">
        <v>596</v>
      </c>
      <c r="M1374" t="s">
        <v>128</v>
      </c>
      <c r="N1374" t="s">
        <v>129</v>
      </c>
      <c r="O1374" t="s">
        <v>130</v>
      </c>
      <c r="P1374" t="s">
        <v>131</v>
      </c>
      <c r="Q1374">
        <v>2067</v>
      </c>
      <c r="R1374" t="s">
        <v>76</v>
      </c>
      <c r="S1374" t="s">
        <v>132</v>
      </c>
      <c r="T1374" t="s">
        <v>133</v>
      </c>
      <c r="U1374" t="s">
        <v>42</v>
      </c>
    </row>
    <row r="1375" spans="1:21" x14ac:dyDescent="0.3">
      <c r="A1375">
        <v>10419</v>
      </c>
      <c r="B1375" s="5">
        <v>35</v>
      </c>
      <c r="C1375" s="4">
        <v>169.34</v>
      </c>
      <c r="D1375">
        <v>6</v>
      </c>
      <c r="E1375" s="9">
        <v>5926.9</v>
      </c>
      <c r="F1375" s="8">
        <v>45368</v>
      </c>
      <c r="G1375" s="5">
        <f ca="1">DATEDIF(F1375, TODAY(), "D")</f>
        <v>21</v>
      </c>
      <c r="H1375" t="s">
        <v>19</v>
      </c>
      <c r="I1375" t="s">
        <v>155</v>
      </c>
      <c r="J1375" s="4">
        <v>169</v>
      </c>
      <c r="K1375" s="4">
        <f>Table1[[#This Row],[PRICEEACH]]-Table1[[#This Row],[MSRP]]</f>
        <v>0.34000000000000341</v>
      </c>
      <c r="L1375" t="s">
        <v>563</v>
      </c>
      <c r="M1375" t="s">
        <v>120</v>
      </c>
      <c r="N1375" t="s">
        <v>121</v>
      </c>
      <c r="O1375" t="s">
        <v>122</v>
      </c>
      <c r="P1375" t="s">
        <v>123</v>
      </c>
      <c r="Q1375">
        <v>5020</v>
      </c>
      <c r="R1375" t="s">
        <v>124</v>
      </c>
      <c r="S1375" t="s">
        <v>125</v>
      </c>
      <c r="T1375" t="s">
        <v>126</v>
      </c>
      <c r="U1375" t="s">
        <v>42</v>
      </c>
    </row>
    <row r="1376" spans="1:21" hidden="1" x14ac:dyDescent="0.3">
      <c r="A1376">
        <v>10417</v>
      </c>
      <c r="B1376" s="5">
        <v>35</v>
      </c>
      <c r="C1376" s="4">
        <v>101.43</v>
      </c>
      <c r="D1376">
        <v>3</v>
      </c>
      <c r="E1376" s="9">
        <v>3550.05</v>
      </c>
      <c r="F1376" s="8">
        <v>45364</v>
      </c>
      <c r="G1376" s="5">
        <f ca="1">DATEDIF(F1376, TODAY(), "D")</f>
        <v>25</v>
      </c>
      <c r="H1376" t="s">
        <v>147</v>
      </c>
      <c r="I1376" t="s">
        <v>20</v>
      </c>
      <c r="J1376" s="4">
        <v>112</v>
      </c>
      <c r="K1376" s="4">
        <f>Table1[[#This Row],[PRICEEACH]]-Table1[[#This Row],[MSRP]]</f>
        <v>-10.569999999999993</v>
      </c>
      <c r="L1376" t="s">
        <v>581</v>
      </c>
      <c r="M1376" t="s">
        <v>148</v>
      </c>
      <c r="N1376" t="s">
        <v>149</v>
      </c>
      <c r="O1376" t="s">
        <v>150</v>
      </c>
      <c r="P1376" t="s">
        <v>151</v>
      </c>
      <c r="Q1376">
        <v>28034</v>
      </c>
      <c r="R1376" t="s">
        <v>152</v>
      </c>
      <c r="S1376" t="s">
        <v>153</v>
      </c>
      <c r="T1376" t="s">
        <v>154</v>
      </c>
      <c r="U1376" t="s">
        <v>42</v>
      </c>
    </row>
    <row r="1377" spans="1:21" x14ac:dyDescent="0.3">
      <c r="A1377">
        <v>10411</v>
      </c>
      <c r="B1377" s="5">
        <v>35</v>
      </c>
      <c r="C1377" s="4">
        <v>59.87</v>
      </c>
      <c r="D1377">
        <v>7</v>
      </c>
      <c r="E1377" s="9">
        <v>2095.4499999999998</v>
      </c>
      <c r="F1377" s="8">
        <v>45352</v>
      </c>
      <c r="G1377" s="5">
        <f ca="1">DATEDIF(F1377, TODAY(), "D")</f>
        <v>37</v>
      </c>
      <c r="H1377" t="s">
        <v>19</v>
      </c>
      <c r="I1377" t="s">
        <v>509</v>
      </c>
      <c r="J1377" s="4">
        <v>50</v>
      </c>
      <c r="K1377" s="4">
        <f>Table1[[#This Row],[PRICEEACH]]-Table1[[#This Row],[MSRP]]</f>
        <v>9.8699999999999974</v>
      </c>
      <c r="L1377" t="s">
        <v>576</v>
      </c>
      <c r="M1377" t="s">
        <v>261</v>
      </c>
      <c r="N1377" t="s">
        <v>262</v>
      </c>
      <c r="O1377" t="s">
        <v>263</v>
      </c>
      <c r="P1377" t="s">
        <v>264</v>
      </c>
      <c r="Q1377" t="s">
        <v>265</v>
      </c>
      <c r="R1377" t="s">
        <v>201</v>
      </c>
      <c r="S1377" t="s">
        <v>266</v>
      </c>
      <c r="T1377" t="s">
        <v>267</v>
      </c>
      <c r="U1377" t="s">
        <v>28</v>
      </c>
    </row>
    <row r="1378" spans="1:21" x14ac:dyDescent="0.3">
      <c r="A1378">
        <v>10391</v>
      </c>
      <c r="B1378" s="5">
        <v>35</v>
      </c>
      <c r="C1378" s="4">
        <v>158.54</v>
      </c>
      <c r="D1378">
        <v>2</v>
      </c>
      <c r="E1378" s="9">
        <v>5548.9</v>
      </c>
      <c r="F1378" s="8">
        <v>45300</v>
      </c>
      <c r="G1378" s="5">
        <f ca="1">DATEDIF(F1378, TODAY(), "D")</f>
        <v>89</v>
      </c>
      <c r="H1378" t="s">
        <v>19</v>
      </c>
      <c r="I1378" t="s">
        <v>509</v>
      </c>
      <c r="J1378" s="4">
        <v>102</v>
      </c>
      <c r="K1378" s="4">
        <f>Table1[[#This Row],[PRICEEACH]]-Table1[[#This Row],[MSRP]]</f>
        <v>56.539999999999992</v>
      </c>
      <c r="L1378" t="s">
        <v>510</v>
      </c>
      <c r="M1378" t="s">
        <v>255</v>
      </c>
      <c r="N1378" t="s">
        <v>256</v>
      </c>
      <c r="O1378" t="s">
        <v>257</v>
      </c>
      <c r="P1378" t="s">
        <v>258</v>
      </c>
      <c r="Q1378">
        <v>2060</v>
      </c>
      <c r="R1378" t="s">
        <v>76</v>
      </c>
      <c r="S1378" t="s">
        <v>259</v>
      </c>
      <c r="T1378" t="s">
        <v>260</v>
      </c>
      <c r="U1378" t="s">
        <v>42</v>
      </c>
    </row>
    <row r="1379" spans="1:21" x14ac:dyDescent="0.3">
      <c r="A1379">
        <v>10390</v>
      </c>
      <c r="B1379" s="5">
        <v>35</v>
      </c>
      <c r="C1379" s="4">
        <v>65.13</v>
      </c>
      <c r="D1379">
        <v>4</v>
      </c>
      <c r="E1379" s="9">
        <v>2279.5500000000002</v>
      </c>
      <c r="F1379" s="8">
        <v>45295</v>
      </c>
      <c r="G1379" s="5">
        <f ca="1">DATEDIF(F1379, TODAY(), "D")</f>
        <v>94</v>
      </c>
      <c r="H1379" t="s">
        <v>19</v>
      </c>
      <c r="I1379" t="s">
        <v>20</v>
      </c>
      <c r="J1379" s="4">
        <v>69</v>
      </c>
      <c r="K1379" s="4">
        <f>Table1[[#This Row],[PRICEEACH]]-Table1[[#This Row],[MSRP]]</f>
        <v>-3.8700000000000045</v>
      </c>
      <c r="L1379" t="s">
        <v>589</v>
      </c>
      <c r="M1379" t="s">
        <v>243</v>
      </c>
      <c r="N1379">
        <v>4155551450</v>
      </c>
      <c r="O1379" t="s">
        <v>244</v>
      </c>
      <c r="P1379" t="s">
        <v>245</v>
      </c>
      <c r="Q1379">
        <v>97562</v>
      </c>
      <c r="R1379" t="s">
        <v>25</v>
      </c>
      <c r="S1379" t="s">
        <v>246</v>
      </c>
      <c r="T1379" t="s">
        <v>247</v>
      </c>
      <c r="U1379" t="s">
        <v>28</v>
      </c>
    </row>
    <row r="1380" spans="1:21" x14ac:dyDescent="0.3">
      <c r="A1380">
        <v>10388</v>
      </c>
      <c r="B1380" s="5">
        <v>35</v>
      </c>
      <c r="C1380" s="4">
        <v>111.97</v>
      </c>
      <c r="D1380">
        <v>8</v>
      </c>
      <c r="E1380" s="9">
        <v>3918.95</v>
      </c>
      <c r="F1380" s="8">
        <v>45294</v>
      </c>
      <c r="G1380" s="5">
        <f ca="1">DATEDIF(F1380, TODAY(), "D")</f>
        <v>95</v>
      </c>
      <c r="H1380" t="s">
        <v>19</v>
      </c>
      <c r="I1380" t="s">
        <v>509</v>
      </c>
      <c r="J1380" s="4">
        <v>68</v>
      </c>
      <c r="K1380" s="4">
        <f>Table1[[#This Row],[PRICEEACH]]-Table1[[#This Row],[MSRP]]</f>
        <v>43.97</v>
      </c>
      <c r="L1380" t="s">
        <v>614</v>
      </c>
      <c r="M1380" t="s">
        <v>134</v>
      </c>
      <c r="N1380">
        <v>5085552555</v>
      </c>
      <c r="O1380" t="s">
        <v>135</v>
      </c>
      <c r="P1380" t="s">
        <v>136</v>
      </c>
      <c r="Q1380">
        <v>50553</v>
      </c>
      <c r="R1380" t="s">
        <v>25</v>
      </c>
      <c r="S1380" t="s">
        <v>137</v>
      </c>
      <c r="T1380" t="s">
        <v>138</v>
      </c>
      <c r="U1380" t="s">
        <v>42</v>
      </c>
    </row>
    <row r="1381" spans="1:21" x14ac:dyDescent="0.3">
      <c r="A1381">
        <v>10386</v>
      </c>
      <c r="B1381" s="5">
        <v>35</v>
      </c>
      <c r="C1381" s="4">
        <v>63.76</v>
      </c>
      <c r="D1381">
        <v>9</v>
      </c>
      <c r="E1381" s="9">
        <v>2231.6</v>
      </c>
      <c r="F1381" s="8">
        <v>45292</v>
      </c>
      <c r="G1381" s="5">
        <f ca="1">DATEDIF(F1381, TODAY(), "D")</f>
        <v>97</v>
      </c>
      <c r="H1381" t="s">
        <v>371</v>
      </c>
      <c r="I1381" t="s">
        <v>509</v>
      </c>
      <c r="J1381" s="4">
        <v>65</v>
      </c>
      <c r="K1381" s="4">
        <f>Table1[[#This Row],[PRICEEACH]]-Table1[[#This Row],[MSRP]]</f>
        <v>-1.240000000000002</v>
      </c>
      <c r="L1381" t="s">
        <v>598</v>
      </c>
      <c r="M1381" t="s">
        <v>148</v>
      </c>
      <c r="N1381" t="s">
        <v>149</v>
      </c>
      <c r="O1381" t="s">
        <v>150</v>
      </c>
      <c r="P1381" t="s">
        <v>151</v>
      </c>
      <c r="Q1381">
        <v>28034</v>
      </c>
      <c r="R1381" t="s">
        <v>152</v>
      </c>
      <c r="S1381" t="s">
        <v>153</v>
      </c>
      <c r="T1381" t="s">
        <v>154</v>
      </c>
      <c r="U1381" t="s">
        <v>28</v>
      </c>
    </row>
    <row r="1382" spans="1:21" x14ac:dyDescent="0.3">
      <c r="A1382">
        <v>10377</v>
      </c>
      <c r="B1382" s="5">
        <v>35</v>
      </c>
      <c r="C1382" s="4">
        <v>168.43</v>
      </c>
      <c r="D1382">
        <v>2</v>
      </c>
      <c r="E1382" s="9">
        <v>5895.05</v>
      </c>
      <c r="F1382" s="8">
        <v>45269</v>
      </c>
      <c r="G1382" s="5">
        <f ca="1">DATEDIF(F1382, TODAY(), "D")</f>
        <v>120</v>
      </c>
      <c r="H1382" t="s">
        <v>19</v>
      </c>
      <c r="I1382" t="s">
        <v>155</v>
      </c>
      <c r="J1382" s="4">
        <v>141</v>
      </c>
      <c r="K1382" s="4">
        <f>Table1[[#This Row],[PRICEEACH]]-Table1[[#This Row],[MSRP]]</f>
        <v>27.430000000000007</v>
      </c>
      <c r="L1382" t="s">
        <v>498</v>
      </c>
      <c r="M1382" t="s">
        <v>103</v>
      </c>
      <c r="N1382" t="s">
        <v>104</v>
      </c>
      <c r="O1382" t="s">
        <v>105</v>
      </c>
      <c r="P1382" t="s">
        <v>106</v>
      </c>
      <c r="Q1382">
        <v>21240</v>
      </c>
      <c r="R1382" t="s">
        <v>107</v>
      </c>
      <c r="S1382" t="s">
        <v>108</v>
      </c>
      <c r="T1382" t="s">
        <v>109</v>
      </c>
      <c r="U1382" t="s">
        <v>42</v>
      </c>
    </row>
    <row r="1383" spans="1:21" x14ac:dyDescent="0.3">
      <c r="A1383">
        <v>10107</v>
      </c>
      <c r="B1383" s="5">
        <v>35</v>
      </c>
      <c r="C1383" s="4">
        <v>113.92</v>
      </c>
      <c r="D1383">
        <v>1</v>
      </c>
      <c r="E1383" s="9">
        <v>3987.2</v>
      </c>
      <c r="F1383" s="8">
        <v>45268</v>
      </c>
      <c r="G1383" s="5">
        <f ca="1">DATEDIF(F1383, TODAY(), "D")</f>
        <v>121</v>
      </c>
      <c r="H1383" t="s">
        <v>19</v>
      </c>
      <c r="I1383" t="s">
        <v>155</v>
      </c>
      <c r="J1383" s="4">
        <v>117</v>
      </c>
      <c r="K1383" s="4">
        <f>Table1[[#This Row],[PRICEEACH]]-Table1[[#This Row],[MSRP]]</f>
        <v>-3.0799999999999983</v>
      </c>
      <c r="L1383" t="s">
        <v>473</v>
      </c>
      <c r="M1383" t="s">
        <v>474</v>
      </c>
      <c r="N1383">
        <v>3105552373</v>
      </c>
      <c r="O1383" t="s">
        <v>475</v>
      </c>
      <c r="P1383" t="s">
        <v>476</v>
      </c>
      <c r="Q1383">
        <v>92561</v>
      </c>
      <c r="R1383" t="s">
        <v>25</v>
      </c>
      <c r="S1383" t="s">
        <v>46</v>
      </c>
      <c r="T1383" t="s">
        <v>216</v>
      </c>
      <c r="U1383" t="s">
        <v>42</v>
      </c>
    </row>
    <row r="1384" spans="1:21" x14ac:dyDescent="0.3">
      <c r="A1384">
        <v>10107</v>
      </c>
      <c r="B1384" s="5">
        <v>35</v>
      </c>
      <c r="C1384" s="4">
        <v>65.63</v>
      </c>
      <c r="D1384">
        <v>4</v>
      </c>
      <c r="E1384" s="9">
        <v>2297.0500000000002</v>
      </c>
      <c r="F1384" s="8">
        <v>45250</v>
      </c>
      <c r="G1384" s="5">
        <f ca="1">DATEDIF(F1384, TODAY(), "D")</f>
        <v>139</v>
      </c>
      <c r="H1384" t="s">
        <v>19</v>
      </c>
      <c r="I1384" t="s">
        <v>155</v>
      </c>
      <c r="J1384" s="4">
        <v>147</v>
      </c>
      <c r="K1384" s="4">
        <f>Table1[[#This Row],[PRICEEACH]]-Table1[[#This Row],[MSRP]]</f>
        <v>-81.37</v>
      </c>
      <c r="L1384" t="s">
        <v>365</v>
      </c>
      <c r="M1384" t="s">
        <v>255</v>
      </c>
      <c r="N1384" t="s">
        <v>256</v>
      </c>
      <c r="O1384" t="s">
        <v>257</v>
      </c>
      <c r="P1384" t="s">
        <v>258</v>
      </c>
      <c r="Q1384">
        <v>2060</v>
      </c>
      <c r="R1384" t="s">
        <v>76</v>
      </c>
      <c r="S1384" t="s">
        <v>259</v>
      </c>
      <c r="T1384" t="s">
        <v>260</v>
      </c>
      <c r="U1384" t="s">
        <v>28</v>
      </c>
    </row>
    <row r="1385" spans="1:21" x14ac:dyDescent="0.3">
      <c r="A1385">
        <v>10361</v>
      </c>
      <c r="B1385" s="5">
        <v>35</v>
      </c>
      <c r="C1385" s="4">
        <v>122.21</v>
      </c>
      <c r="D1385">
        <v>11</v>
      </c>
      <c r="E1385" s="9">
        <v>4277.3500000000004</v>
      </c>
      <c r="F1385" s="1">
        <v>45216</v>
      </c>
      <c r="G1385" s="5">
        <f ca="1">DATEDIF(F1385, TODAY(), "D")</f>
        <v>173</v>
      </c>
      <c r="H1385" t="s">
        <v>19</v>
      </c>
      <c r="I1385" t="s">
        <v>525</v>
      </c>
      <c r="J1385" s="4">
        <v>74</v>
      </c>
      <c r="K1385" s="4">
        <f>Table1[[#This Row],[PRICEEACH]]-Table1[[#This Row],[MSRP]]</f>
        <v>48.209999999999994</v>
      </c>
      <c r="L1385" t="s">
        <v>631</v>
      </c>
      <c r="M1385" t="s">
        <v>128</v>
      </c>
      <c r="N1385" t="s">
        <v>129</v>
      </c>
      <c r="O1385" t="s">
        <v>130</v>
      </c>
      <c r="P1385" t="s">
        <v>131</v>
      </c>
      <c r="Q1385">
        <v>2067</v>
      </c>
      <c r="R1385" t="s">
        <v>76</v>
      </c>
      <c r="S1385" t="s">
        <v>132</v>
      </c>
      <c r="T1385" t="s">
        <v>133</v>
      </c>
      <c r="U1385" t="s">
        <v>42</v>
      </c>
    </row>
    <row r="1386" spans="1:21" x14ac:dyDescent="0.3">
      <c r="A1386">
        <v>10353</v>
      </c>
      <c r="B1386" s="5">
        <v>35</v>
      </c>
      <c r="C1386" s="4">
        <v>89.9</v>
      </c>
      <c r="D1386">
        <v>3</v>
      </c>
      <c r="E1386" s="9">
        <v>3146.5</v>
      </c>
      <c r="F1386" s="1">
        <v>45203</v>
      </c>
      <c r="G1386" s="5">
        <f ca="1">DATEDIF(F1386, TODAY(), "D")</f>
        <v>186</v>
      </c>
      <c r="H1386" t="s">
        <v>19</v>
      </c>
      <c r="I1386" t="s">
        <v>525</v>
      </c>
      <c r="J1386" s="4">
        <v>72</v>
      </c>
      <c r="K1386" s="4">
        <f>Table1[[#This Row],[PRICEEACH]]-Table1[[#This Row],[MSRP]]</f>
        <v>17.900000000000006</v>
      </c>
      <c r="L1386" t="s">
        <v>606</v>
      </c>
      <c r="M1386" t="s">
        <v>527</v>
      </c>
      <c r="N1386">
        <v>2035554407</v>
      </c>
      <c r="O1386" t="s">
        <v>528</v>
      </c>
      <c r="P1386" t="s">
        <v>476</v>
      </c>
      <c r="Q1386">
        <v>97561</v>
      </c>
      <c r="R1386" t="s">
        <v>25</v>
      </c>
      <c r="S1386" t="s">
        <v>529</v>
      </c>
      <c r="T1386" t="s">
        <v>530</v>
      </c>
      <c r="U1386" t="s">
        <v>42</v>
      </c>
    </row>
    <row r="1387" spans="1:21" x14ac:dyDescent="0.3">
      <c r="A1387">
        <v>10332</v>
      </c>
      <c r="B1387" s="5">
        <v>35</v>
      </c>
      <c r="C1387" s="4">
        <v>64.69</v>
      </c>
      <c r="D1387">
        <v>8</v>
      </c>
      <c r="E1387" s="9">
        <v>2264.15</v>
      </c>
      <c r="F1387" s="1">
        <v>45186</v>
      </c>
      <c r="G1387" s="5">
        <f ca="1">DATEDIF(F1387, TODAY(), "D")</f>
        <v>203</v>
      </c>
      <c r="H1387" t="s">
        <v>19</v>
      </c>
      <c r="I1387" t="s">
        <v>509</v>
      </c>
      <c r="J1387" s="4">
        <v>127</v>
      </c>
      <c r="K1387" s="4">
        <f>Table1[[#This Row],[PRICEEACH]]-Table1[[#This Row],[MSRP]]</f>
        <v>-62.31</v>
      </c>
      <c r="L1387" t="s">
        <v>549</v>
      </c>
      <c r="M1387" t="s">
        <v>452</v>
      </c>
      <c r="N1387" t="s">
        <v>453</v>
      </c>
      <c r="O1387" t="s">
        <v>454</v>
      </c>
      <c r="P1387" t="s">
        <v>455</v>
      </c>
      <c r="Q1387" t="s">
        <v>456</v>
      </c>
      <c r="R1387" t="s">
        <v>144</v>
      </c>
      <c r="S1387" t="s">
        <v>457</v>
      </c>
      <c r="T1387" t="s">
        <v>458</v>
      </c>
      <c r="U1387" t="s">
        <v>28</v>
      </c>
    </row>
    <row r="1388" spans="1:21" x14ac:dyDescent="0.3">
      <c r="A1388">
        <v>10328</v>
      </c>
      <c r="B1388" s="5">
        <v>35</v>
      </c>
      <c r="C1388" s="4">
        <v>76.430000000000007</v>
      </c>
      <c r="D1388">
        <v>3</v>
      </c>
      <c r="E1388" s="9">
        <v>2675.05</v>
      </c>
      <c r="F1388" s="1">
        <v>45181</v>
      </c>
      <c r="G1388" s="5">
        <f ca="1">DATEDIF(F1388, TODAY(), "D")</f>
        <v>208</v>
      </c>
      <c r="H1388" t="s">
        <v>19</v>
      </c>
      <c r="I1388" t="s">
        <v>525</v>
      </c>
      <c r="J1388" s="4">
        <v>68</v>
      </c>
      <c r="K1388" s="4">
        <f>Table1[[#This Row],[PRICEEACH]]-Table1[[#This Row],[MSRP]]</f>
        <v>8.4300000000000068</v>
      </c>
      <c r="L1388" t="s">
        <v>602</v>
      </c>
      <c r="M1388" t="s">
        <v>511</v>
      </c>
      <c r="N1388" t="s">
        <v>512</v>
      </c>
      <c r="O1388" t="s">
        <v>513</v>
      </c>
      <c r="P1388" t="s">
        <v>514</v>
      </c>
      <c r="Q1388">
        <v>24100</v>
      </c>
      <c r="R1388" t="s">
        <v>229</v>
      </c>
      <c r="S1388" t="s">
        <v>515</v>
      </c>
      <c r="T1388" t="s">
        <v>516</v>
      </c>
      <c r="U1388" t="s">
        <v>28</v>
      </c>
    </row>
    <row r="1389" spans="1:21" x14ac:dyDescent="0.3">
      <c r="A1389">
        <v>10322</v>
      </c>
      <c r="B1389" s="5">
        <v>35</v>
      </c>
      <c r="C1389" s="4">
        <v>61.21</v>
      </c>
      <c r="D1389">
        <v>11</v>
      </c>
      <c r="E1389" s="9">
        <v>2142.35</v>
      </c>
      <c r="F1389" s="1">
        <v>45173</v>
      </c>
      <c r="G1389" s="5">
        <f ca="1">DATEDIF(F1389, TODAY(), "D")</f>
        <v>216</v>
      </c>
      <c r="H1389" t="s">
        <v>19</v>
      </c>
      <c r="I1389" t="s">
        <v>465</v>
      </c>
      <c r="J1389" s="4">
        <v>60</v>
      </c>
      <c r="K1389" s="4">
        <f>Table1[[#This Row],[PRICEEACH]]-Table1[[#This Row],[MSRP]]</f>
        <v>1.2100000000000009</v>
      </c>
      <c r="L1389" t="s">
        <v>550</v>
      </c>
      <c r="M1389" t="s">
        <v>248</v>
      </c>
      <c r="N1389">
        <v>6035558647</v>
      </c>
      <c r="O1389" t="s">
        <v>249</v>
      </c>
      <c r="P1389" t="s">
        <v>250</v>
      </c>
      <c r="Q1389">
        <v>62005</v>
      </c>
      <c r="R1389" t="s">
        <v>25</v>
      </c>
      <c r="S1389" t="s">
        <v>46</v>
      </c>
      <c r="T1389" t="s">
        <v>247</v>
      </c>
      <c r="U1389" t="s">
        <v>28</v>
      </c>
    </row>
    <row r="1390" spans="1:21" x14ac:dyDescent="0.3">
      <c r="A1390">
        <v>10107</v>
      </c>
      <c r="B1390" s="5">
        <v>35</v>
      </c>
      <c r="C1390" s="4">
        <v>138.58000000000001</v>
      </c>
      <c r="D1390">
        <v>1</v>
      </c>
      <c r="E1390" s="9">
        <v>4850.3</v>
      </c>
      <c r="F1390" s="1">
        <v>45172</v>
      </c>
      <c r="G1390" s="5">
        <f ca="1">DATEDIF(F1390, TODAY(), "D")</f>
        <v>217</v>
      </c>
      <c r="H1390" t="s">
        <v>19</v>
      </c>
      <c r="I1390" t="s">
        <v>155</v>
      </c>
      <c r="J1390" s="4">
        <v>117</v>
      </c>
      <c r="K1390" s="4">
        <f>Table1[[#This Row],[PRICEEACH]]-Table1[[#This Row],[MSRP]]</f>
        <v>21.580000000000013</v>
      </c>
      <c r="L1390" t="s">
        <v>473</v>
      </c>
      <c r="M1390" t="s">
        <v>157</v>
      </c>
      <c r="N1390" t="s">
        <v>158</v>
      </c>
      <c r="O1390" t="s">
        <v>159</v>
      </c>
      <c r="P1390" t="s">
        <v>160</v>
      </c>
      <c r="Q1390" t="s">
        <v>161</v>
      </c>
      <c r="R1390" t="s">
        <v>162</v>
      </c>
      <c r="S1390" t="s">
        <v>163</v>
      </c>
      <c r="T1390" t="s">
        <v>164</v>
      </c>
      <c r="U1390" t="s">
        <v>42</v>
      </c>
    </row>
    <row r="1391" spans="1:21" x14ac:dyDescent="0.3">
      <c r="A1391">
        <v>10317</v>
      </c>
      <c r="B1391" s="5">
        <v>35</v>
      </c>
      <c r="C1391" s="4">
        <v>83.32</v>
      </c>
      <c r="D1391">
        <v>1</v>
      </c>
      <c r="E1391" s="9">
        <v>2916.2</v>
      </c>
      <c r="F1391" s="1">
        <v>45171</v>
      </c>
      <c r="G1391" s="5">
        <f ca="1">DATEDIF(F1391, TODAY(), "D")</f>
        <v>218</v>
      </c>
      <c r="H1391" t="s">
        <v>19</v>
      </c>
      <c r="I1391" t="s">
        <v>525</v>
      </c>
      <c r="J1391" s="4">
        <v>72</v>
      </c>
      <c r="K1391" s="4">
        <f>Table1[[#This Row],[PRICEEACH]]-Table1[[#This Row],[MSRP]]</f>
        <v>11.319999999999993</v>
      </c>
      <c r="L1391" t="s">
        <v>606</v>
      </c>
      <c r="M1391" t="s">
        <v>48</v>
      </c>
      <c r="N1391">
        <v>6505556809</v>
      </c>
      <c r="O1391" t="s">
        <v>49</v>
      </c>
      <c r="P1391" t="s">
        <v>50</v>
      </c>
      <c r="Q1391">
        <v>94217</v>
      </c>
      <c r="R1391" t="s">
        <v>25</v>
      </c>
      <c r="S1391" t="s">
        <v>51</v>
      </c>
      <c r="T1391" t="s">
        <v>52</v>
      </c>
      <c r="U1391" t="s">
        <v>28</v>
      </c>
    </row>
    <row r="1392" spans="1:21" x14ac:dyDescent="0.3">
      <c r="A1392">
        <v>10315</v>
      </c>
      <c r="B1392" s="5">
        <v>35</v>
      </c>
      <c r="C1392" s="4">
        <v>120.43</v>
      </c>
      <c r="D1392">
        <v>6</v>
      </c>
      <c r="E1392" s="9">
        <v>4215.05</v>
      </c>
      <c r="F1392" s="1">
        <v>45167</v>
      </c>
      <c r="G1392" s="5">
        <f ca="1">DATEDIF(F1392, TODAY(), "D")</f>
        <v>222</v>
      </c>
      <c r="H1392" t="s">
        <v>19</v>
      </c>
      <c r="I1392" t="s">
        <v>557</v>
      </c>
      <c r="J1392" s="4">
        <v>122</v>
      </c>
      <c r="K1392" s="4">
        <f>Table1[[#This Row],[PRICEEACH]]-Table1[[#This Row],[MSRP]]</f>
        <v>-1.5699999999999932</v>
      </c>
      <c r="L1392" t="s">
        <v>586</v>
      </c>
      <c r="M1392" t="s">
        <v>92</v>
      </c>
      <c r="N1392" t="s">
        <v>93</v>
      </c>
      <c r="O1392" t="s">
        <v>94</v>
      </c>
      <c r="P1392" t="s">
        <v>95</v>
      </c>
      <c r="Q1392">
        <v>44000</v>
      </c>
      <c r="R1392" t="s">
        <v>33</v>
      </c>
      <c r="S1392" t="s">
        <v>96</v>
      </c>
      <c r="T1392" t="s">
        <v>97</v>
      </c>
      <c r="U1392" t="s">
        <v>42</v>
      </c>
    </row>
    <row r="1393" spans="1:21" x14ac:dyDescent="0.3">
      <c r="A1393">
        <v>10314</v>
      </c>
      <c r="B1393" s="5">
        <v>35</v>
      </c>
      <c r="C1393" s="4">
        <v>66.489999999999995</v>
      </c>
      <c r="D1393">
        <v>9</v>
      </c>
      <c r="E1393" s="9">
        <v>2327.15</v>
      </c>
      <c r="F1393" s="1">
        <v>45160</v>
      </c>
      <c r="G1393" s="5">
        <f ca="1">DATEDIF(F1393, TODAY(), "D")</f>
        <v>229</v>
      </c>
      <c r="H1393" t="s">
        <v>19</v>
      </c>
      <c r="I1393" t="s">
        <v>564</v>
      </c>
      <c r="J1393" s="4">
        <v>62</v>
      </c>
      <c r="K1393" s="4">
        <f>Table1[[#This Row],[PRICEEACH]]-Table1[[#This Row],[MSRP]]</f>
        <v>4.4899999999999949</v>
      </c>
      <c r="L1393" t="s">
        <v>612</v>
      </c>
      <c r="M1393" t="s">
        <v>459</v>
      </c>
      <c r="N1393" t="s">
        <v>460</v>
      </c>
      <c r="O1393" t="s">
        <v>461</v>
      </c>
      <c r="P1393" t="s">
        <v>462</v>
      </c>
      <c r="Q1393">
        <v>8200</v>
      </c>
      <c r="R1393" t="s">
        <v>294</v>
      </c>
      <c r="S1393" t="s">
        <v>463</v>
      </c>
      <c r="T1393" t="s">
        <v>464</v>
      </c>
      <c r="U1393" t="s">
        <v>28</v>
      </c>
    </row>
    <row r="1394" spans="1:21" x14ac:dyDescent="0.3">
      <c r="A1394">
        <v>10312</v>
      </c>
      <c r="B1394" s="5">
        <v>35</v>
      </c>
      <c r="C1394" s="4">
        <v>53.72</v>
      </c>
      <c r="D1394">
        <v>6</v>
      </c>
      <c r="E1394" s="9">
        <v>1880.2</v>
      </c>
      <c r="F1394" s="1">
        <v>45159</v>
      </c>
      <c r="G1394" s="5">
        <f ca="1">DATEDIF(F1394, TODAY(), "D")</f>
        <v>230</v>
      </c>
      <c r="H1394" t="s">
        <v>19</v>
      </c>
      <c r="I1394" t="s">
        <v>509</v>
      </c>
      <c r="J1394" s="4">
        <v>62</v>
      </c>
      <c r="K1394" s="4">
        <f>Table1[[#This Row],[PRICEEACH]]-Table1[[#This Row],[MSRP]]</f>
        <v>-8.2800000000000011</v>
      </c>
      <c r="L1394" t="s">
        <v>556</v>
      </c>
      <c r="M1394" t="s">
        <v>243</v>
      </c>
      <c r="N1394">
        <v>4155551450</v>
      </c>
      <c r="O1394" t="s">
        <v>244</v>
      </c>
      <c r="P1394" t="s">
        <v>245</v>
      </c>
      <c r="Q1394">
        <v>97562</v>
      </c>
      <c r="R1394" t="s">
        <v>25</v>
      </c>
      <c r="S1394" t="s">
        <v>246</v>
      </c>
      <c r="T1394" t="s">
        <v>247</v>
      </c>
      <c r="U1394" t="s">
        <v>28</v>
      </c>
    </row>
    <row r="1395" spans="1:21" x14ac:dyDescent="0.3">
      <c r="A1395">
        <v>10308</v>
      </c>
      <c r="B1395" s="5">
        <v>35</v>
      </c>
      <c r="C1395" s="4">
        <v>88.75</v>
      </c>
      <c r="D1395">
        <v>14</v>
      </c>
      <c r="E1395" s="9">
        <v>3106.25</v>
      </c>
      <c r="F1395" s="1">
        <v>45153</v>
      </c>
      <c r="G1395" s="5">
        <f ca="1">DATEDIF(F1395, TODAY(), "D")</f>
        <v>236</v>
      </c>
      <c r="H1395" t="s">
        <v>19</v>
      </c>
      <c r="I1395" t="s">
        <v>525</v>
      </c>
      <c r="J1395" s="4">
        <v>99</v>
      </c>
      <c r="K1395" s="4">
        <f>Table1[[#This Row],[PRICEEACH]]-Table1[[#This Row],[MSRP]]</f>
        <v>-10.25</v>
      </c>
      <c r="L1395" t="s">
        <v>624</v>
      </c>
      <c r="M1395" t="s">
        <v>285</v>
      </c>
      <c r="N1395">
        <v>9145554562</v>
      </c>
      <c r="O1395" t="s">
        <v>286</v>
      </c>
      <c r="P1395" t="s">
        <v>287</v>
      </c>
      <c r="Q1395">
        <v>24067</v>
      </c>
      <c r="R1395" t="s">
        <v>25</v>
      </c>
      <c r="S1395" t="s">
        <v>81</v>
      </c>
      <c r="T1395" t="s">
        <v>208</v>
      </c>
      <c r="U1395" t="s">
        <v>42</v>
      </c>
    </row>
    <row r="1396" spans="1:21" x14ac:dyDescent="0.3">
      <c r="A1396">
        <v>10306</v>
      </c>
      <c r="B1396" s="5">
        <v>35</v>
      </c>
      <c r="C1396" s="4">
        <v>59.51</v>
      </c>
      <c r="D1396">
        <v>6</v>
      </c>
      <c r="E1396" s="9">
        <v>2082.85</v>
      </c>
      <c r="F1396" s="1">
        <v>45152</v>
      </c>
      <c r="G1396" s="5">
        <f ca="1">DATEDIF(F1396, TODAY(), "D")</f>
        <v>237</v>
      </c>
      <c r="H1396" t="s">
        <v>19</v>
      </c>
      <c r="I1396" t="s">
        <v>557</v>
      </c>
      <c r="J1396" s="4">
        <v>54</v>
      </c>
      <c r="K1396" s="4">
        <f>Table1[[#This Row],[PRICEEACH]]-Table1[[#This Row],[MSRP]]</f>
        <v>5.509999999999998</v>
      </c>
      <c r="L1396" t="s">
        <v>633</v>
      </c>
      <c r="M1396" t="s">
        <v>452</v>
      </c>
      <c r="N1396" t="s">
        <v>453</v>
      </c>
      <c r="O1396" t="s">
        <v>454</v>
      </c>
      <c r="P1396" t="s">
        <v>455</v>
      </c>
      <c r="Q1396" t="s">
        <v>456</v>
      </c>
      <c r="R1396" t="s">
        <v>144</v>
      </c>
      <c r="S1396" t="s">
        <v>457</v>
      </c>
      <c r="T1396" t="s">
        <v>458</v>
      </c>
      <c r="U1396" t="s">
        <v>28</v>
      </c>
    </row>
    <row r="1397" spans="1:21" x14ac:dyDescent="0.3">
      <c r="A1397">
        <v>10297</v>
      </c>
      <c r="B1397" s="5">
        <v>35</v>
      </c>
      <c r="C1397" s="4">
        <v>113.9</v>
      </c>
      <c r="D1397">
        <v>3</v>
      </c>
      <c r="E1397" s="9">
        <v>3986.5</v>
      </c>
      <c r="F1397" s="1">
        <v>45123</v>
      </c>
      <c r="G1397" s="5">
        <f ca="1">DATEDIF(F1397, TODAY(), "D")</f>
        <v>266</v>
      </c>
      <c r="H1397" t="s">
        <v>19</v>
      </c>
      <c r="I1397" t="s">
        <v>525</v>
      </c>
      <c r="J1397" s="4">
        <v>118</v>
      </c>
      <c r="K1397" s="4">
        <f>Table1[[#This Row],[PRICEEACH]]-Table1[[#This Row],[MSRP]]</f>
        <v>-4.0999999999999943</v>
      </c>
      <c r="L1397" t="s">
        <v>627</v>
      </c>
      <c r="M1397" t="s">
        <v>440</v>
      </c>
      <c r="N1397" t="s">
        <v>441</v>
      </c>
      <c r="O1397" t="s">
        <v>442</v>
      </c>
      <c r="P1397" t="s">
        <v>443</v>
      </c>
      <c r="Q1397">
        <v>2</v>
      </c>
      <c r="R1397" t="s">
        <v>444</v>
      </c>
      <c r="S1397" t="s">
        <v>445</v>
      </c>
      <c r="T1397" t="s">
        <v>446</v>
      </c>
      <c r="U1397" t="s">
        <v>42</v>
      </c>
    </row>
    <row r="1398" spans="1:21" x14ac:dyDescent="0.3">
      <c r="A1398">
        <v>10292</v>
      </c>
      <c r="B1398" s="5">
        <v>35</v>
      </c>
      <c r="C1398" s="4">
        <v>55.07</v>
      </c>
      <c r="D1398">
        <v>1</v>
      </c>
      <c r="E1398" s="9">
        <v>1927.45</v>
      </c>
      <c r="F1398" s="1">
        <v>45115</v>
      </c>
      <c r="G1398" s="5">
        <f ca="1">DATEDIF(F1398, TODAY(), "D")</f>
        <v>274</v>
      </c>
      <c r="H1398" t="s">
        <v>19</v>
      </c>
      <c r="I1398" t="s">
        <v>564</v>
      </c>
      <c r="J1398" s="4">
        <v>58</v>
      </c>
      <c r="K1398" s="4">
        <f>Table1[[#This Row],[PRICEEACH]]-Table1[[#This Row],[MSRP]]</f>
        <v>-2.9299999999999997</v>
      </c>
      <c r="L1398" t="s">
        <v>618</v>
      </c>
      <c r="M1398" t="s">
        <v>22</v>
      </c>
      <c r="N1398">
        <v>2125557818</v>
      </c>
      <c r="O1398" t="s">
        <v>23</v>
      </c>
      <c r="P1398" t="s">
        <v>24</v>
      </c>
      <c r="Q1398">
        <v>10022</v>
      </c>
      <c r="R1398" t="s">
        <v>25</v>
      </c>
      <c r="S1398" t="s">
        <v>26</v>
      </c>
      <c r="T1398" t="s">
        <v>27</v>
      </c>
      <c r="U1398" t="s">
        <v>28</v>
      </c>
    </row>
    <row r="1399" spans="1:21" x14ac:dyDescent="0.3">
      <c r="A1399">
        <v>10288</v>
      </c>
      <c r="B1399" s="5">
        <v>35</v>
      </c>
      <c r="C1399" s="4">
        <v>80.989999999999995</v>
      </c>
      <c r="D1399">
        <v>6</v>
      </c>
      <c r="E1399" s="9">
        <v>2834.65</v>
      </c>
      <c r="F1399" s="1">
        <v>45108</v>
      </c>
      <c r="G1399" s="5">
        <f ca="1">DATEDIF(F1399, TODAY(), "D")</f>
        <v>281</v>
      </c>
      <c r="H1399" t="s">
        <v>19</v>
      </c>
      <c r="I1399" t="s">
        <v>509</v>
      </c>
      <c r="J1399" s="4">
        <v>92</v>
      </c>
      <c r="K1399" s="4">
        <f>Table1[[#This Row],[PRICEEACH]]-Table1[[#This Row],[MSRP]]</f>
        <v>-11.010000000000005</v>
      </c>
      <c r="L1399" t="s">
        <v>573</v>
      </c>
      <c r="M1399" t="s">
        <v>381</v>
      </c>
      <c r="N1399" t="s">
        <v>382</v>
      </c>
      <c r="O1399" t="s">
        <v>383</v>
      </c>
      <c r="P1399" t="s">
        <v>173</v>
      </c>
      <c r="Q1399">
        <v>69045</v>
      </c>
      <c r="R1399" t="s">
        <v>173</v>
      </c>
      <c r="S1399" t="s">
        <v>384</v>
      </c>
      <c r="T1399" t="s">
        <v>385</v>
      </c>
      <c r="U1399" t="s">
        <v>28</v>
      </c>
    </row>
    <row r="1400" spans="1:21" x14ac:dyDescent="0.3">
      <c r="A1400">
        <v>10288</v>
      </c>
      <c r="B1400" s="5">
        <v>35</v>
      </c>
      <c r="C1400" s="4">
        <v>80.87</v>
      </c>
      <c r="D1400">
        <v>9</v>
      </c>
      <c r="E1400" s="9">
        <v>2830.45</v>
      </c>
      <c r="F1400" s="1">
        <v>45108</v>
      </c>
      <c r="G1400" s="5">
        <f ca="1">DATEDIF(F1400, TODAY(), "D")</f>
        <v>281</v>
      </c>
      <c r="H1400" t="s">
        <v>19</v>
      </c>
      <c r="I1400" t="s">
        <v>155</v>
      </c>
      <c r="J1400" s="4">
        <v>90</v>
      </c>
      <c r="K1400" s="4">
        <f>Table1[[#This Row],[PRICEEACH]]-Table1[[#This Row],[MSRP]]</f>
        <v>-9.1299999999999955</v>
      </c>
      <c r="L1400" t="s">
        <v>590</v>
      </c>
      <c r="M1400" t="s">
        <v>381</v>
      </c>
      <c r="N1400" t="s">
        <v>382</v>
      </c>
      <c r="O1400" t="s">
        <v>383</v>
      </c>
      <c r="P1400" t="s">
        <v>173</v>
      </c>
      <c r="Q1400">
        <v>69045</v>
      </c>
      <c r="R1400" t="s">
        <v>173</v>
      </c>
      <c r="S1400" t="s">
        <v>384</v>
      </c>
      <c r="T1400" t="s">
        <v>385</v>
      </c>
      <c r="U1400" t="s">
        <v>28</v>
      </c>
    </row>
    <row r="1401" spans="1:21" x14ac:dyDescent="0.3">
      <c r="A1401">
        <v>10280</v>
      </c>
      <c r="B1401" s="5">
        <v>35</v>
      </c>
      <c r="C1401" s="4">
        <v>105.83</v>
      </c>
      <c r="D1401">
        <v>17</v>
      </c>
      <c r="E1401" s="9">
        <v>3704.05</v>
      </c>
      <c r="F1401" s="1">
        <v>45094</v>
      </c>
      <c r="G1401" s="5">
        <f ca="1">DATEDIF(F1401, TODAY(), "D")</f>
        <v>295</v>
      </c>
      <c r="H1401" t="s">
        <v>19</v>
      </c>
      <c r="I1401" t="s">
        <v>509</v>
      </c>
      <c r="J1401" s="4">
        <v>92</v>
      </c>
      <c r="K1401" s="4">
        <f>Table1[[#This Row],[PRICEEACH]]-Table1[[#This Row],[MSRP]]</f>
        <v>13.829999999999998</v>
      </c>
      <c r="L1401" t="s">
        <v>573</v>
      </c>
      <c r="M1401" t="s">
        <v>225</v>
      </c>
      <c r="N1401" t="s">
        <v>226</v>
      </c>
      <c r="O1401" t="s">
        <v>227</v>
      </c>
      <c r="P1401" t="s">
        <v>228</v>
      </c>
      <c r="Q1401">
        <v>10100</v>
      </c>
      <c r="R1401" t="s">
        <v>229</v>
      </c>
      <c r="S1401" t="s">
        <v>230</v>
      </c>
      <c r="T1401" t="s">
        <v>231</v>
      </c>
      <c r="U1401" t="s">
        <v>42</v>
      </c>
    </row>
    <row r="1402" spans="1:21" x14ac:dyDescent="0.3">
      <c r="A1402">
        <v>10278</v>
      </c>
      <c r="B1402" s="5">
        <v>35</v>
      </c>
      <c r="C1402" s="4">
        <v>45.28</v>
      </c>
      <c r="D1402">
        <v>1</v>
      </c>
      <c r="E1402" s="9">
        <v>1584.8</v>
      </c>
      <c r="F1402" s="1">
        <v>45083</v>
      </c>
      <c r="G1402" s="5">
        <f ca="1">DATEDIF(F1402, TODAY(), "D")</f>
        <v>306</v>
      </c>
      <c r="H1402" t="s">
        <v>19</v>
      </c>
      <c r="I1402" t="s">
        <v>155</v>
      </c>
      <c r="J1402" s="4">
        <v>50</v>
      </c>
      <c r="K1402" s="4">
        <f>Table1[[#This Row],[PRICEEACH]]-Table1[[#This Row],[MSRP]]</f>
        <v>-4.7199999999999989</v>
      </c>
      <c r="L1402" t="s">
        <v>582</v>
      </c>
      <c r="M1402" t="s">
        <v>499</v>
      </c>
      <c r="N1402">
        <v>7025551838</v>
      </c>
      <c r="O1402" t="s">
        <v>500</v>
      </c>
      <c r="P1402" t="s">
        <v>501</v>
      </c>
      <c r="Q1402">
        <v>83030</v>
      </c>
      <c r="R1402" t="s">
        <v>25</v>
      </c>
      <c r="S1402" t="s">
        <v>91</v>
      </c>
      <c r="T1402" t="s">
        <v>363</v>
      </c>
      <c r="U1402" t="s">
        <v>28</v>
      </c>
    </row>
    <row r="1403" spans="1:21" x14ac:dyDescent="0.3">
      <c r="A1403">
        <v>10275</v>
      </c>
      <c r="B1403" s="5">
        <v>35</v>
      </c>
      <c r="C1403" s="4">
        <v>90.39</v>
      </c>
      <c r="D1403">
        <v>9</v>
      </c>
      <c r="E1403" s="9">
        <v>3163.65</v>
      </c>
      <c r="F1403" s="1">
        <v>45069</v>
      </c>
      <c r="G1403" s="5">
        <f ca="1">DATEDIF(F1403, TODAY(), "D")</f>
        <v>320</v>
      </c>
      <c r="H1403" t="s">
        <v>19</v>
      </c>
      <c r="I1403" t="s">
        <v>525</v>
      </c>
      <c r="J1403" s="4">
        <v>84</v>
      </c>
      <c r="K1403" s="4">
        <f>Table1[[#This Row],[PRICEEACH]]-Table1[[#This Row],[MSRP]]</f>
        <v>6.3900000000000006</v>
      </c>
      <c r="L1403" t="s">
        <v>551</v>
      </c>
      <c r="M1403" t="s">
        <v>92</v>
      </c>
      <c r="N1403" t="s">
        <v>93</v>
      </c>
      <c r="O1403" t="s">
        <v>94</v>
      </c>
      <c r="P1403" t="s">
        <v>95</v>
      </c>
      <c r="Q1403">
        <v>44000</v>
      </c>
      <c r="R1403" t="s">
        <v>33</v>
      </c>
      <c r="S1403" t="s">
        <v>96</v>
      </c>
      <c r="T1403" t="s">
        <v>97</v>
      </c>
      <c r="U1403" t="s">
        <v>42</v>
      </c>
    </row>
    <row r="1404" spans="1:21" x14ac:dyDescent="0.3">
      <c r="A1404">
        <v>10107</v>
      </c>
      <c r="B1404" s="5">
        <v>35</v>
      </c>
      <c r="C1404" s="4">
        <v>166.24</v>
      </c>
      <c r="D1404">
        <v>2</v>
      </c>
      <c r="E1404" s="9">
        <v>5818.4</v>
      </c>
      <c r="F1404" s="1">
        <v>45066</v>
      </c>
      <c r="G1404" s="5">
        <f ca="1">DATEDIF(F1404, TODAY(), "D")</f>
        <v>323</v>
      </c>
      <c r="H1404" t="s">
        <v>19</v>
      </c>
      <c r="I1404" t="s">
        <v>155</v>
      </c>
      <c r="J1404" s="4">
        <v>207</v>
      </c>
      <c r="K1404" s="4">
        <f>Table1[[#This Row],[PRICEEACH]]-Table1[[#This Row],[MSRP]]</f>
        <v>-40.759999999999991</v>
      </c>
      <c r="L1404" t="s">
        <v>436</v>
      </c>
      <c r="M1404" t="s">
        <v>116</v>
      </c>
      <c r="N1404">
        <v>2155551555</v>
      </c>
      <c r="O1404" t="s">
        <v>117</v>
      </c>
      <c r="P1404" t="s">
        <v>118</v>
      </c>
      <c r="Q1404">
        <v>70267</v>
      </c>
      <c r="R1404" t="s">
        <v>25</v>
      </c>
      <c r="S1404" t="s">
        <v>26</v>
      </c>
      <c r="T1404" t="s">
        <v>119</v>
      </c>
      <c r="U1404" t="s">
        <v>42</v>
      </c>
    </row>
    <row r="1405" spans="1:21" x14ac:dyDescent="0.3">
      <c r="A1405">
        <v>10271</v>
      </c>
      <c r="B1405" s="5">
        <v>35</v>
      </c>
      <c r="C1405" s="4">
        <v>47.62</v>
      </c>
      <c r="D1405">
        <v>7</v>
      </c>
      <c r="E1405" s="9">
        <v>1666.7</v>
      </c>
      <c r="F1405" s="1">
        <v>45066</v>
      </c>
      <c r="G1405" s="5">
        <f ca="1">DATEDIF(F1405, TODAY(), "D")</f>
        <v>323</v>
      </c>
      <c r="H1405" t="s">
        <v>19</v>
      </c>
      <c r="I1405" t="s">
        <v>465</v>
      </c>
      <c r="J1405" s="4">
        <v>54</v>
      </c>
      <c r="K1405" s="4">
        <f>Table1[[#This Row],[PRICEEACH]]-Table1[[#This Row],[MSRP]]</f>
        <v>-6.3800000000000026</v>
      </c>
      <c r="L1405" t="s">
        <v>611</v>
      </c>
      <c r="M1405" t="s">
        <v>243</v>
      </c>
      <c r="N1405">
        <v>4155551450</v>
      </c>
      <c r="O1405" t="s">
        <v>244</v>
      </c>
      <c r="P1405" t="s">
        <v>245</v>
      </c>
      <c r="Q1405">
        <v>97562</v>
      </c>
      <c r="R1405" t="s">
        <v>25</v>
      </c>
      <c r="S1405" t="s">
        <v>246</v>
      </c>
      <c r="T1405" t="s">
        <v>247</v>
      </c>
      <c r="U1405" t="s">
        <v>28</v>
      </c>
    </row>
    <row r="1406" spans="1:21" x14ac:dyDescent="0.3">
      <c r="A1406">
        <v>10107</v>
      </c>
      <c r="B1406" s="5">
        <v>35</v>
      </c>
      <c r="C1406" s="4">
        <v>76.61</v>
      </c>
      <c r="D1406">
        <v>15</v>
      </c>
      <c r="E1406" s="9">
        <v>2681.35</v>
      </c>
      <c r="F1406" s="1">
        <v>45052</v>
      </c>
      <c r="G1406" s="5">
        <f ca="1">DATEDIF(F1406, TODAY(), "D")</f>
        <v>337</v>
      </c>
      <c r="H1406" t="s">
        <v>19</v>
      </c>
      <c r="I1406" t="s">
        <v>155</v>
      </c>
      <c r="J1406" s="4">
        <v>79</v>
      </c>
      <c r="K1406" s="4">
        <f>Table1[[#This Row],[PRICEEACH]]-Table1[[#This Row],[MSRP]]</f>
        <v>-2.3900000000000006</v>
      </c>
      <c r="L1406" t="s">
        <v>478</v>
      </c>
      <c r="M1406" t="s">
        <v>414</v>
      </c>
      <c r="N1406" t="s">
        <v>415</v>
      </c>
      <c r="O1406" t="s">
        <v>416</v>
      </c>
      <c r="P1406" t="s">
        <v>417</v>
      </c>
      <c r="Q1406">
        <v>42100</v>
      </c>
      <c r="R1406" t="s">
        <v>229</v>
      </c>
      <c r="S1406" t="s">
        <v>418</v>
      </c>
      <c r="T1406" t="s">
        <v>419</v>
      </c>
      <c r="U1406" t="s">
        <v>28</v>
      </c>
    </row>
    <row r="1407" spans="1:21" hidden="1" x14ac:dyDescent="0.3">
      <c r="A1407">
        <v>10262</v>
      </c>
      <c r="B1407" s="5">
        <v>35</v>
      </c>
      <c r="C1407" s="4">
        <v>71.069999999999993</v>
      </c>
      <c r="D1407">
        <v>7</v>
      </c>
      <c r="E1407" s="9">
        <v>2487.4499999999998</v>
      </c>
      <c r="F1407" s="1">
        <v>45040</v>
      </c>
      <c r="G1407" s="5">
        <f ca="1">DATEDIF(F1407, TODAY(), "D")</f>
        <v>349</v>
      </c>
      <c r="H1407" t="s">
        <v>307</v>
      </c>
      <c r="I1407" t="s">
        <v>525</v>
      </c>
      <c r="J1407" s="4">
        <v>74</v>
      </c>
      <c r="K1407" s="4">
        <f>Table1[[#This Row],[PRICEEACH]]-Table1[[#This Row],[MSRP]]</f>
        <v>-2.9300000000000068</v>
      </c>
      <c r="L1407" t="s">
        <v>631</v>
      </c>
      <c r="M1407" t="s">
        <v>148</v>
      </c>
      <c r="N1407" t="s">
        <v>149</v>
      </c>
      <c r="O1407" t="s">
        <v>150</v>
      </c>
      <c r="P1407" t="s">
        <v>151</v>
      </c>
      <c r="Q1407">
        <v>28034</v>
      </c>
      <c r="R1407" t="s">
        <v>152</v>
      </c>
      <c r="S1407" t="s">
        <v>153</v>
      </c>
      <c r="T1407" t="s">
        <v>154</v>
      </c>
      <c r="U1407" t="s">
        <v>28</v>
      </c>
    </row>
    <row r="1408" spans="1:21" x14ac:dyDescent="0.3">
      <c r="A1408">
        <v>10250</v>
      </c>
      <c r="B1408" s="5">
        <v>35</v>
      </c>
      <c r="C1408" s="4">
        <v>111.69</v>
      </c>
      <c r="D1408">
        <v>11</v>
      </c>
      <c r="E1408" s="9">
        <v>3909.15</v>
      </c>
      <c r="F1408" s="1">
        <v>44996</v>
      </c>
      <c r="G1408" s="5">
        <f ca="1">DATEDIF(F1408, TODAY(), "D")</f>
        <v>393</v>
      </c>
      <c r="H1408" t="s">
        <v>19</v>
      </c>
      <c r="I1408" t="s">
        <v>525</v>
      </c>
      <c r="J1408" s="4">
        <v>99</v>
      </c>
      <c r="K1408" s="4">
        <f>Table1[[#This Row],[PRICEEACH]]-Table1[[#This Row],[MSRP]]</f>
        <v>12.689999999999998</v>
      </c>
      <c r="L1408" t="s">
        <v>624</v>
      </c>
      <c r="M1408" t="s">
        <v>360</v>
      </c>
      <c r="N1408">
        <v>4085553659</v>
      </c>
      <c r="O1408" t="s">
        <v>361</v>
      </c>
      <c r="P1408" t="s">
        <v>362</v>
      </c>
      <c r="Q1408">
        <v>94217</v>
      </c>
      <c r="R1408" t="s">
        <v>25</v>
      </c>
      <c r="S1408" t="s">
        <v>81</v>
      </c>
      <c r="T1408" t="s">
        <v>363</v>
      </c>
      <c r="U1408" t="s">
        <v>42</v>
      </c>
    </row>
    <row r="1409" spans="1:21" hidden="1" x14ac:dyDescent="0.3">
      <c r="A1409">
        <v>10248</v>
      </c>
      <c r="B1409" s="5">
        <v>35</v>
      </c>
      <c r="C1409" s="4">
        <v>90.37</v>
      </c>
      <c r="D1409">
        <v>8</v>
      </c>
      <c r="E1409" s="9">
        <v>3162.95</v>
      </c>
      <c r="F1409" s="1">
        <v>44992</v>
      </c>
      <c r="G1409" s="5">
        <f ca="1">DATEDIF(F1409, TODAY(), "D")</f>
        <v>397</v>
      </c>
      <c r="H1409" t="s">
        <v>307</v>
      </c>
      <c r="I1409" t="s">
        <v>557</v>
      </c>
      <c r="J1409" s="4">
        <v>99</v>
      </c>
      <c r="K1409" s="4">
        <f>Table1[[#This Row],[PRICEEACH]]-Table1[[#This Row],[MSRP]]</f>
        <v>-8.6299999999999955</v>
      </c>
      <c r="L1409" t="s">
        <v>630</v>
      </c>
      <c r="M1409" t="s">
        <v>22</v>
      </c>
      <c r="N1409">
        <v>2125557818</v>
      </c>
      <c r="O1409" t="s">
        <v>23</v>
      </c>
      <c r="P1409" t="s">
        <v>24</v>
      </c>
      <c r="Q1409">
        <v>10022</v>
      </c>
      <c r="R1409" t="s">
        <v>25</v>
      </c>
      <c r="S1409" t="s">
        <v>26</v>
      </c>
      <c r="T1409" t="s">
        <v>27</v>
      </c>
      <c r="U1409" t="s">
        <v>42</v>
      </c>
    </row>
    <row r="1410" spans="1:21" x14ac:dyDescent="0.3">
      <c r="A1410">
        <v>10246</v>
      </c>
      <c r="B1410" s="5">
        <v>35</v>
      </c>
      <c r="C1410" s="4">
        <v>48.7</v>
      </c>
      <c r="D1410">
        <v>7</v>
      </c>
      <c r="E1410" s="9">
        <v>1704.5</v>
      </c>
      <c r="F1410" s="1">
        <v>44990</v>
      </c>
      <c r="G1410" s="5">
        <f ca="1">DATEDIF(F1410, TODAY(), "D")</f>
        <v>399</v>
      </c>
      <c r="H1410" t="s">
        <v>19</v>
      </c>
      <c r="I1410" t="s">
        <v>465</v>
      </c>
      <c r="J1410" s="4">
        <v>54</v>
      </c>
      <c r="K1410" s="4">
        <f>Table1[[#This Row],[PRICEEACH]]-Table1[[#This Row],[MSRP]]</f>
        <v>-5.2999999999999972</v>
      </c>
      <c r="L1410" t="s">
        <v>611</v>
      </c>
      <c r="M1410" t="s">
        <v>148</v>
      </c>
      <c r="N1410" t="s">
        <v>149</v>
      </c>
      <c r="O1410" t="s">
        <v>150</v>
      </c>
      <c r="P1410" t="s">
        <v>151</v>
      </c>
      <c r="Q1410">
        <v>28034</v>
      </c>
      <c r="R1410" t="s">
        <v>152</v>
      </c>
      <c r="S1410" t="s">
        <v>153</v>
      </c>
      <c r="T1410" t="s">
        <v>154</v>
      </c>
      <c r="U1410" t="s">
        <v>28</v>
      </c>
    </row>
    <row r="1411" spans="1:21" x14ac:dyDescent="0.3">
      <c r="A1411">
        <v>10232</v>
      </c>
      <c r="B1411" s="5">
        <v>35</v>
      </c>
      <c r="C1411" s="4">
        <v>82.43</v>
      </c>
      <c r="D1411">
        <v>2</v>
      </c>
      <c r="E1411" s="9">
        <v>2885.05</v>
      </c>
      <c r="F1411" s="1">
        <v>44946</v>
      </c>
      <c r="G1411" s="5">
        <f ca="1">DATEDIF(F1411, TODAY(), "D")</f>
        <v>443</v>
      </c>
      <c r="H1411" t="s">
        <v>19</v>
      </c>
      <c r="I1411" t="s">
        <v>557</v>
      </c>
      <c r="J1411" s="4">
        <v>99</v>
      </c>
      <c r="K1411" s="4">
        <f>Table1[[#This Row],[PRICEEACH]]-Table1[[#This Row],[MSRP]]</f>
        <v>-16.569999999999993</v>
      </c>
      <c r="L1411" t="s">
        <v>630</v>
      </c>
      <c r="M1411" t="s">
        <v>347</v>
      </c>
      <c r="N1411" t="s">
        <v>348</v>
      </c>
      <c r="O1411" t="s">
        <v>349</v>
      </c>
      <c r="P1411" t="s">
        <v>350</v>
      </c>
      <c r="Q1411" t="s">
        <v>351</v>
      </c>
      <c r="R1411" t="s">
        <v>144</v>
      </c>
      <c r="S1411" t="s">
        <v>352</v>
      </c>
      <c r="T1411" t="s">
        <v>353</v>
      </c>
      <c r="U1411" t="s">
        <v>28</v>
      </c>
    </row>
    <row r="1412" spans="1:21" x14ac:dyDescent="0.3">
      <c r="A1412">
        <v>10225</v>
      </c>
      <c r="B1412" s="5">
        <v>35</v>
      </c>
      <c r="C1412" s="4">
        <v>150.29</v>
      </c>
      <c r="D1412">
        <v>14</v>
      </c>
      <c r="E1412" s="9">
        <v>5260.15</v>
      </c>
      <c r="F1412" s="1">
        <v>44917</v>
      </c>
      <c r="G1412" s="5">
        <f ca="1">DATEDIF(F1412, TODAY(), "D")</f>
        <v>472</v>
      </c>
      <c r="H1412" t="s">
        <v>19</v>
      </c>
      <c r="I1412" t="s">
        <v>155</v>
      </c>
      <c r="J1412" s="4">
        <v>148</v>
      </c>
      <c r="K1412" s="4">
        <f>Table1[[#This Row],[PRICEEACH]]-Table1[[#This Row],[MSRP]]</f>
        <v>2.289999999999992</v>
      </c>
      <c r="L1412" t="s">
        <v>577</v>
      </c>
      <c r="M1412" t="s">
        <v>408</v>
      </c>
      <c r="N1412" t="s">
        <v>409</v>
      </c>
      <c r="O1412" t="s">
        <v>410</v>
      </c>
      <c r="P1412" t="s">
        <v>411</v>
      </c>
      <c r="Q1412">
        <v>1203</v>
      </c>
      <c r="R1412" t="s">
        <v>412</v>
      </c>
      <c r="S1412" t="s">
        <v>413</v>
      </c>
      <c r="T1412" t="s">
        <v>82</v>
      </c>
      <c r="U1412" t="s">
        <v>42</v>
      </c>
    </row>
    <row r="1413" spans="1:21" x14ac:dyDescent="0.3">
      <c r="A1413">
        <v>10219</v>
      </c>
      <c r="B1413" s="5">
        <v>35</v>
      </c>
      <c r="C1413" s="4">
        <v>55.19</v>
      </c>
      <c r="D1413">
        <v>4</v>
      </c>
      <c r="E1413" s="9">
        <v>1931.65</v>
      </c>
      <c r="F1413" s="1">
        <v>44905</v>
      </c>
      <c r="G1413" s="5">
        <f ca="1">DATEDIF(F1413, TODAY(), "D")</f>
        <v>484</v>
      </c>
      <c r="H1413" t="s">
        <v>19</v>
      </c>
      <c r="I1413" t="s">
        <v>465</v>
      </c>
      <c r="J1413" s="4">
        <v>54</v>
      </c>
      <c r="K1413" s="4">
        <f>Table1[[#This Row],[PRICEEACH]]-Table1[[#This Row],[MSRP]]</f>
        <v>1.1899999999999977</v>
      </c>
      <c r="L1413" t="s">
        <v>611</v>
      </c>
      <c r="M1413" t="s">
        <v>486</v>
      </c>
      <c r="N1413">
        <v>4155554312</v>
      </c>
      <c r="O1413" t="s">
        <v>487</v>
      </c>
      <c r="P1413" t="s">
        <v>488</v>
      </c>
      <c r="Q1413">
        <v>94217</v>
      </c>
      <c r="R1413" t="s">
        <v>25</v>
      </c>
      <c r="S1413" t="s">
        <v>489</v>
      </c>
      <c r="T1413" t="s">
        <v>363</v>
      </c>
      <c r="U1413" t="s">
        <v>28</v>
      </c>
    </row>
    <row r="1414" spans="1:21" x14ac:dyDescent="0.3">
      <c r="A1414">
        <v>10217</v>
      </c>
      <c r="B1414" s="5">
        <v>35</v>
      </c>
      <c r="C1414" s="4">
        <v>61.38</v>
      </c>
      <c r="D1414">
        <v>2</v>
      </c>
      <c r="E1414" s="9">
        <v>2148.3000000000002</v>
      </c>
      <c r="F1414" s="1">
        <v>44899</v>
      </c>
      <c r="G1414" s="5">
        <f ca="1">DATEDIF(F1414, TODAY(), "D")</f>
        <v>490</v>
      </c>
      <c r="H1414" t="s">
        <v>19</v>
      </c>
      <c r="I1414" t="s">
        <v>465</v>
      </c>
      <c r="J1414" s="4">
        <v>60</v>
      </c>
      <c r="K1414" s="4">
        <f>Table1[[#This Row],[PRICEEACH]]-Table1[[#This Row],[MSRP]]</f>
        <v>1.3800000000000026</v>
      </c>
      <c r="L1414" t="s">
        <v>550</v>
      </c>
      <c r="M1414" t="s">
        <v>381</v>
      </c>
      <c r="N1414" t="s">
        <v>382</v>
      </c>
      <c r="O1414" t="s">
        <v>383</v>
      </c>
      <c r="P1414" t="s">
        <v>173</v>
      </c>
      <c r="Q1414">
        <v>69045</v>
      </c>
      <c r="R1414" t="s">
        <v>173</v>
      </c>
      <c r="S1414" t="s">
        <v>384</v>
      </c>
      <c r="T1414" t="s">
        <v>385</v>
      </c>
      <c r="U1414" t="s">
        <v>28</v>
      </c>
    </row>
    <row r="1415" spans="1:21" x14ac:dyDescent="0.3">
      <c r="A1415">
        <v>10107</v>
      </c>
      <c r="B1415" s="5">
        <v>35</v>
      </c>
      <c r="C1415" s="4">
        <v>173.58</v>
      </c>
      <c r="D1415">
        <v>3</v>
      </c>
      <c r="E1415" s="9">
        <v>6075.3</v>
      </c>
      <c r="F1415" s="1">
        <v>44894</v>
      </c>
      <c r="G1415" s="5">
        <f ca="1">DATEDIF(F1415, TODAY(), "D")</f>
        <v>495</v>
      </c>
      <c r="H1415" t="s">
        <v>19</v>
      </c>
      <c r="I1415" t="s">
        <v>155</v>
      </c>
      <c r="J1415" s="4">
        <v>214</v>
      </c>
      <c r="K1415" s="4">
        <f>Table1[[#This Row],[PRICEEACH]]-Table1[[#This Row],[MSRP]]</f>
        <v>-40.419999999999987</v>
      </c>
      <c r="L1415" t="s">
        <v>156</v>
      </c>
      <c r="M1415" t="s">
        <v>204</v>
      </c>
      <c r="N1415">
        <v>3105553722</v>
      </c>
      <c r="O1415" t="s">
        <v>205</v>
      </c>
      <c r="P1415" t="s">
        <v>206</v>
      </c>
      <c r="Q1415">
        <v>94019</v>
      </c>
      <c r="R1415" t="s">
        <v>25</v>
      </c>
      <c r="S1415" t="s">
        <v>207</v>
      </c>
      <c r="T1415" t="s">
        <v>208</v>
      </c>
      <c r="U1415" t="s">
        <v>42</v>
      </c>
    </row>
    <row r="1416" spans="1:21" x14ac:dyDescent="0.3">
      <c r="A1416">
        <v>10211</v>
      </c>
      <c r="B1416" s="5">
        <v>35</v>
      </c>
      <c r="C1416" s="4">
        <v>78</v>
      </c>
      <c r="D1416">
        <v>5</v>
      </c>
      <c r="E1416" s="9">
        <v>2730</v>
      </c>
      <c r="F1416" s="1">
        <v>44880</v>
      </c>
      <c r="G1416" s="5">
        <f ca="1">DATEDIF(F1416, TODAY(), "D")</f>
        <v>509</v>
      </c>
      <c r="H1416" t="s">
        <v>19</v>
      </c>
      <c r="I1416" t="s">
        <v>155</v>
      </c>
      <c r="J1416" s="4">
        <v>80</v>
      </c>
      <c r="K1416" s="4">
        <f>Table1[[#This Row],[PRICEEACH]]-Table1[[#This Row],[MSRP]]</f>
        <v>-2</v>
      </c>
      <c r="L1416" t="s">
        <v>566</v>
      </c>
      <c r="M1416" t="s">
        <v>67</v>
      </c>
      <c r="N1416" t="s">
        <v>68</v>
      </c>
      <c r="O1416" t="s">
        <v>69</v>
      </c>
      <c r="P1416" t="s">
        <v>39</v>
      </c>
      <c r="Q1416">
        <v>75016</v>
      </c>
      <c r="R1416" t="s">
        <v>33</v>
      </c>
      <c r="S1416" t="s">
        <v>70</v>
      </c>
      <c r="T1416" t="s">
        <v>71</v>
      </c>
      <c r="U1416" t="s">
        <v>28</v>
      </c>
    </row>
    <row r="1417" spans="1:21" x14ac:dyDescent="0.3">
      <c r="A1417">
        <v>10208</v>
      </c>
      <c r="B1417" s="5">
        <v>35</v>
      </c>
      <c r="C1417" s="4">
        <v>122.89</v>
      </c>
      <c r="D1417">
        <v>7</v>
      </c>
      <c r="E1417" s="9">
        <v>4301.1499999999996</v>
      </c>
      <c r="F1417" s="1">
        <v>44867</v>
      </c>
      <c r="G1417" s="5">
        <f ca="1">DATEDIF(F1417, TODAY(), "D")</f>
        <v>522</v>
      </c>
      <c r="H1417" t="s">
        <v>19</v>
      </c>
      <c r="I1417" t="s">
        <v>557</v>
      </c>
      <c r="J1417" s="4">
        <v>122</v>
      </c>
      <c r="K1417" s="4">
        <f>Table1[[#This Row],[PRICEEACH]]-Table1[[#This Row],[MSRP]]</f>
        <v>0.89000000000000057</v>
      </c>
      <c r="L1417" t="s">
        <v>586</v>
      </c>
      <c r="M1417" t="s">
        <v>190</v>
      </c>
      <c r="N1417" t="s">
        <v>191</v>
      </c>
      <c r="O1417" t="s">
        <v>192</v>
      </c>
      <c r="P1417" t="s">
        <v>193</v>
      </c>
      <c r="Q1417">
        <v>69004</v>
      </c>
      <c r="R1417" t="s">
        <v>33</v>
      </c>
      <c r="S1417" t="s">
        <v>194</v>
      </c>
      <c r="T1417" t="s">
        <v>195</v>
      </c>
      <c r="U1417" t="s">
        <v>42</v>
      </c>
    </row>
    <row r="1418" spans="1:21" x14ac:dyDescent="0.3">
      <c r="A1418">
        <v>10204</v>
      </c>
      <c r="B1418" s="5">
        <v>35</v>
      </c>
      <c r="C1418" s="4">
        <v>163.88</v>
      </c>
      <c r="D1418">
        <v>15</v>
      </c>
      <c r="E1418" s="9">
        <v>5735.8</v>
      </c>
      <c r="F1418" s="1">
        <v>44836</v>
      </c>
      <c r="G1418" s="5">
        <f ca="1">DATEDIF(F1418, TODAY(), "D")</f>
        <v>553</v>
      </c>
      <c r="H1418" t="s">
        <v>19</v>
      </c>
      <c r="I1418" t="s">
        <v>155</v>
      </c>
      <c r="J1418" s="4">
        <v>141</v>
      </c>
      <c r="K1418" s="4">
        <f>Table1[[#This Row],[PRICEEACH]]-Table1[[#This Row],[MSRP]]</f>
        <v>22.879999999999995</v>
      </c>
      <c r="L1418" t="s">
        <v>569</v>
      </c>
      <c r="M1418" t="s">
        <v>437</v>
      </c>
      <c r="N1418">
        <v>2125557413</v>
      </c>
      <c r="O1418" t="s">
        <v>438</v>
      </c>
      <c r="P1418" t="s">
        <v>24</v>
      </c>
      <c r="Q1418">
        <v>10022</v>
      </c>
      <c r="R1418" t="s">
        <v>25</v>
      </c>
      <c r="S1418" t="s">
        <v>46</v>
      </c>
      <c r="T1418" t="s">
        <v>439</v>
      </c>
      <c r="U1418" t="s">
        <v>42</v>
      </c>
    </row>
    <row r="1419" spans="1:21" x14ac:dyDescent="0.3">
      <c r="A1419">
        <v>10196</v>
      </c>
      <c r="B1419" s="5">
        <v>35</v>
      </c>
      <c r="C1419" s="4">
        <v>101.85</v>
      </c>
      <c r="D1419">
        <v>3</v>
      </c>
      <c r="E1419" s="9">
        <v>3564.75</v>
      </c>
      <c r="F1419" s="1">
        <v>44830</v>
      </c>
      <c r="G1419" s="5">
        <f ca="1">DATEDIF(F1419, TODAY(), "D")</f>
        <v>559</v>
      </c>
      <c r="H1419" t="s">
        <v>19</v>
      </c>
      <c r="I1419" t="s">
        <v>564</v>
      </c>
      <c r="J1419" s="4">
        <v>100</v>
      </c>
      <c r="K1419" s="4">
        <f>Table1[[#This Row],[PRICEEACH]]-Table1[[#This Row],[MSRP]]</f>
        <v>1.8499999999999943</v>
      </c>
      <c r="L1419" t="s">
        <v>565</v>
      </c>
      <c r="M1419" t="s">
        <v>212</v>
      </c>
      <c r="N1419">
        <v>2035559545</v>
      </c>
      <c r="O1419" t="s">
        <v>213</v>
      </c>
      <c r="P1419" t="s">
        <v>214</v>
      </c>
      <c r="Q1419">
        <v>97823</v>
      </c>
      <c r="R1419" t="s">
        <v>25</v>
      </c>
      <c r="S1419" t="s">
        <v>215</v>
      </c>
      <c r="T1419" t="s">
        <v>216</v>
      </c>
      <c r="U1419" t="s">
        <v>42</v>
      </c>
    </row>
    <row r="1420" spans="1:21" x14ac:dyDescent="0.3">
      <c r="A1420">
        <v>10197</v>
      </c>
      <c r="B1420" s="5">
        <v>35</v>
      </c>
      <c r="C1420" s="4">
        <v>93.35</v>
      </c>
      <c r="D1420">
        <v>11</v>
      </c>
      <c r="E1420" s="9">
        <v>3267.25</v>
      </c>
      <c r="F1420" s="1">
        <v>44830</v>
      </c>
      <c r="G1420" s="5">
        <f ca="1">DATEDIF(F1420, TODAY(), "D")</f>
        <v>559</v>
      </c>
      <c r="H1420" t="s">
        <v>19</v>
      </c>
      <c r="I1420" t="s">
        <v>557</v>
      </c>
      <c r="J1420" s="4">
        <v>99</v>
      </c>
      <c r="K1420" s="4">
        <f>Table1[[#This Row],[PRICEEACH]]-Table1[[#This Row],[MSRP]]</f>
        <v>-5.6500000000000057</v>
      </c>
      <c r="L1420" t="s">
        <v>630</v>
      </c>
      <c r="M1420" t="s">
        <v>320</v>
      </c>
      <c r="N1420" t="s">
        <v>321</v>
      </c>
      <c r="O1420" t="s">
        <v>322</v>
      </c>
      <c r="P1420" t="s">
        <v>323</v>
      </c>
      <c r="Q1420">
        <v>8022</v>
      </c>
      <c r="R1420" t="s">
        <v>152</v>
      </c>
      <c r="S1420" t="s">
        <v>324</v>
      </c>
      <c r="T1420" t="s">
        <v>325</v>
      </c>
      <c r="U1420" t="s">
        <v>42</v>
      </c>
    </row>
    <row r="1421" spans="1:21" x14ac:dyDescent="0.3">
      <c r="A1421">
        <v>10195</v>
      </c>
      <c r="B1421" s="5">
        <v>35</v>
      </c>
      <c r="C1421" s="4">
        <v>103.09</v>
      </c>
      <c r="D1421">
        <v>9</v>
      </c>
      <c r="E1421" s="9">
        <v>3608.15</v>
      </c>
      <c r="F1421" s="1">
        <v>44829</v>
      </c>
      <c r="G1421" s="5">
        <f ca="1">DATEDIF(F1421, TODAY(), "D")</f>
        <v>560</v>
      </c>
      <c r="H1421" t="s">
        <v>19</v>
      </c>
      <c r="I1421" t="s">
        <v>465</v>
      </c>
      <c r="J1421" s="4">
        <v>122</v>
      </c>
      <c r="K1421" s="4">
        <f>Table1[[#This Row],[PRICEEACH]]-Table1[[#This Row],[MSRP]]</f>
        <v>-18.909999999999997</v>
      </c>
      <c r="L1421" t="s">
        <v>548</v>
      </c>
      <c r="M1421" t="s">
        <v>285</v>
      </c>
      <c r="N1421">
        <v>9145554562</v>
      </c>
      <c r="O1421" t="s">
        <v>286</v>
      </c>
      <c r="P1421" t="s">
        <v>287</v>
      </c>
      <c r="Q1421">
        <v>24067</v>
      </c>
      <c r="R1421" t="s">
        <v>25</v>
      </c>
      <c r="S1421" t="s">
        <v>81</v>
      </c>
      <c r="T1421" t="s">
        <v>208</v>
      </c>
      <c r="U1421" t="s">
        <v>42</v>
      </c>
    </row>
    <row r="1422" spans="1:21" x14ac:dyDescent="0.3">
      <c r="A1422">
        <v>10180</v>
      </c>
      <c r="B1422" s="5">
        <v>35</v>
      </c>
      <c r="C1422" s="4">
        <v>72.03</v>
      </c>
      <c r="D1422">
        <v>6</v>
      </c>
      <c r="E1422" s="9">
        <v>2521.0500000000002</v>
      </c>
      <c r="F1422" s="1">
        <v>44815</v>
      </c>
      <c r="G1422" s="5">
        <f ca="1">DATEDIF(F1422, TODAY(), "D")</f>
        <v>574</v>
      </c>
      <c r="H1422" t="s">
        <v>19</v>
      </c>
      <c r="I1422" t="s">
        <v>20</v>
      </c>
      <c r="J1422" s="4">
        <v>69</v>
      </c>
      <c r="K1422" s="4">
        <f>Table1[[#This Row],[PRICEEACH]]-Table1[[#This Row],[MSRP]]</f>
        <v>3.0300000000000011</v>
      </c>
      <c r="L1422" t="s">
        <v>589</v>
      </c>
      <c r="M1422" t="s">
        <v>53</v>
      </c>
      <c r="N1422" t="s">
        <v>54</v>
      </c>
      <c r="O1422" t="s">
        <v>55</v>
      </c>
      <c r="P1422" t="s">
        <v>56</v>
      </c>
      <c r="Q1422">
        <v>59000</v>
      </c>
      <c r="R1422" t="s">
        <v>33</v>
      </c>
      <c r="S1422" t="s">
        <v>57</v>
      </c>
      <c r="T1422" t="s">
        <v>58</v>
      </c>
      <c r="U1422" t="s">
        <v>28</v>
      </c>
    </row>
    <row r="1423" spans="1:21" x14ac:dyDescent="0.3">
      <c r="A1423">
        <v>10177</v>
      </c>
      <c r="B1423" s="5">
        <v>35</v>
      </c>
      <c r="C1423" s="4">
        <v>74.599999999999994</v>
      </c>
      <c r="D1423">
        <v>8</v>
      </c>
      <c r="E1423" s="9">
        <v>2611</v>
      </c>
      <c r="F1423" s="1">
        <v>44811</v>
      </c>
      <c r="G1423" s="5">
        <f ca="1">DATEDIF(F1423, TODAY(), "D")</f>
        <v>578</v>
      </c>
      <c r="H1423" t="s">
        <v>19</v>
      </c>
      <c r="I1423" t="s">
        <v>509</v>
      </c>
      <c r="J1423" s="4">
        <v>87</v>
      </c>
      <c r="K1423" s="4">
        <f>Table1[[#This Row],[PRICEEACH]]-Table1[[#This Row],[MSRP]]</f>
        <v>-12.400000000000006</v>
      </c>
      <c r="L1423" t="s">
        <v>574</v>
      </c>
      <c r="M1423" t="s">
        <v>447</v>
      </c>
      <c r="N1423" t="s">
        <v>448</v>
      </c>
      <c r="O1423" t="s">
        <v>449</v>
      </c>
      <c r="P1423" t="s">
        <v>151</v>
      </c>
      <c r="Q1423">
        <v>28023</v>
      </c>
      <c r="R1423" t="s">
        <v>152</v>
      </c>
      <c r="S1423" t="s">
        <v>450</v>
      </c>
      <c r="T1423" t="s">
        <v>451</v>
      </c>
      <c r="U1423" t="s">
        <v>28</v>
      </c>
    </row>
    <row r="1424" spans="1:21" x14ac:dyDescent="0.3">
      <c r="A1424">
        <v>10171</v>
      </c>
      <c r="B1424" s="5">
        <v>35</v>
      </c>
      <c r="C1424" s="4">
        <v>128.80000000000001</v>
      </c>
      <c r="D1424">
        <v>2</v>
      </c>
      <c r="E1424" s="9">
        <v>4508</v>
      </c>
      <c r="F1424" s="1">
        <v>44809</v>
      </c>
      <c r="G1424" s="5">
        <f ca="1">DATEDIF(F1424, TODAY(), "D")</f>
        <v>580</v>
      </c>
      <c r="H1424" t="s">
        <v>19</v>
      </c>
      <c r="I1424" t="s">
        <v>155</v>
      </c>
      <c r="J1424" s="4">
        <v>141</v>
      </c>
      <c r="K1424" s="4">
        <f>Table1[[#This Row],[PRICEEACH]]-Table1[[#This Row],[MSRP]]</f>
        <v>-12.199999999999989</v>
      </c>
      <c r="L1424" t="s">
        <v>498</v>
      </c>
      <c r="M1424" t="s">
        <v>261</v>
      </c>
      <c r="N1424" t="s">
        <v>262</v>
      </c>
      <c r="O1424" t="s">
        <v>263</v>
      </c>
      <c r="P1424" t="s">
        <v>264</v>
      </c>
      <c r="Q1424" t="s">
        <v>265</v>
      </c>
      <c r="R1424" t="s">
        <v>201</v>
      </c>
      <c r="S1424" t="s">
        <v>266</v>
      </c>
      <c r="T1424" t="s">
        <v>267</v>
      </c>
      <c r="U1424" t="s">
        <v>42</v>
      </c>
    </row>
    <row r="1425" spans="1:21" x14ac:dyDescent="0.3">
      <c r="A1425">
        <v>10171</v>
      </c>
      <c r="B1425" s="5">
        <v>35</v>
      </c>
      <c r="C1425" s="4">
        <v>133.72</v>
      </c>
      <c r="D1425">
        <v>1</v>
      </c>
      <c r="E1425" s="9">
        <v>4680.2</v>
      </c>
      <c r="F1425" s="1">
        <v>44809</v>
      </c>
      <c r="G1425" s="5">
        <f ca="1">DATEDIF(F1425, TODAY(), "D")</f>
        <v>580</v>
      </c>
      <c r="H1425" t="s">
        <v>19</v>
      </c>
      <c r="I1425" t="s">
        <v>155</v>
      </c>
      <c r="J1425" s="4">
        <v>142</v>
      </c>
      <c r="K1425" s="4">
        <f>Table1[[#This Row],[PRICEEACH]]-Table1[[#This Row],[MSRP]]</f>
        <v>-8.2800000000000011</v>
      </c>
      <c r="L1425" t="s">
        <v>545</v>
      </c>
      <c r="M1425" t="s">
        <v>261</v>
      </c>
      <c r="N1425" t="s">
        <v>262</v>
      </c>
      <c r="O1425" t="s">
        <v>263</v>
      </c>
      <c r="P1425" t="s">
        <v>264</v>
      </c>
      <c r="Q1425" t="s">
        <v>265</v>
      </c>
      <c r="R1425" t="s">
        <v>201</v>
      </c>
      <c r="S1425" t="s">
        <v>266</v>
      </c>
      <c r="T1425" t="s">
        <v>267</v>
      </c>
      <c r="U1425" t="s">
        <v>42</v>
      </c>
    </row>
    <row r="1426" spans="1:21" x14ac:dyDescent="0.3">
      <c r="A1426">
        <v>10173</v>
      </c>
      <c r="B1426" s="5">
        <v>35</v>
      </c>
      <c r="C1426" s="4">
        <v>33.229999999999997</v>
      </c>
      <c r="D1426">
        <v>11</v>
      </c>
      <c r="E1426" s="9">
        <v>1163.05</v>
      </c>
      <c r="F1426" s="1">
        <v>44809</v>
      </c>
      <c r="G1426" s="5">
        <f ca="1">DATEDIF(F1426, TODAY(), "D")</f>
        <v>580</v>
      </c>
      <c r="H1426" t="s">
        <v>19</v>
      </c>
      <c r="I1426" t="s">
        <v>509</v>
      </c>
      <c r="J1426" s="4">
        <v>41</v>
      </c>
      <c r="K1426" s="4">
        <f>Table1[[#This Row],[PRICEEACH]]-Table1[[#This Row],[MSRP]]</f>
        <v>-7.7700000000000031</v>
      </c>
      <c r="L1426" t="s">
        <v>603</v>
      </c>
      <c r="M1426" t="s">
        <v>511</v>
      </c>
      <c r="N1426" t="s">
        <v>512</v>
      </c>
      <c r="O1426" t="s">
        <v>513</v>
      </c>
      <c r="P1426" t="s">
        <v>514</v>
      </c>
      <c r="Q1426">
        <v>24100</v>
      </c>
      <c r="R1426" t="s">
        <v>229</v>
      </c>
      <c r="S1426" t="s">
        <v>515</v>
      </c>
      <c r="T1426" t="s">
        <v>516</v>
      </c>
      <c r="U1426" t="s">
        <v>28</v>
      </c>
    </row>
    <row r="1427" spans="1:21" x14ac:dyDescent="0.3">
      <c r="A1427">
        <v>10107</v>
      </c>
      <c r="B1427" s="5">
        <v>35</v>
      </c>
      <c r="C1427" s="4">
        <v>132.55000000000001</v>
      </c>
      <c r="D1427">
        <v>13</v>
      </c>
      <c r="E1427" s="9">
        <v>4639.25</v>
      </c>
      <c r="F1427" s="1">
        <v>44808</v>
      </c>
      <c r="G1427" s="5">
        <f ca="1">DATEDIF(F1427, TODAY(), "D")</f>
        <v>581</v>
      </c>
      <c r="H1427" t="s">
        <v>19</v>
      </c>
      <c r="I1427" t="s">
        <v>20</v>
      </c>
      <c r="J1427" s="4">
        <v>150</v>
      </c>
      <c r="K1427" s="4">
        <f>Table1[[#This Row],[PRICEEACH]]-Table1[[#This Row],[MSRP]]</f>
        <v>-17.449999999999989</v>
      </c>
      <c r="L1427" t="s">
        <v>467</v>
      </c>
      <c r="M1427" t="s">
        <v>255</v>
      </c>
      <c r="N1427" t="s">
        <v>256</v>
      </c>
      <c r="O1427" t="s">
        <v>257</v>
      </c>
      <c r="P1427" t="s">
        <v>258</v>
      </c>
      <c r="Q1427">
        <v>2060</v>
      </c>
      <c r="R1427" t="s">
        <v>76</v>
      </c>
      <c r="S1427" t="s">
        <v>259</v>
      </c>
      <c r="T1427" t="s">
        <v>260</v>
      </c>
      <c r="U1427" t="s">
        <v>42</v>
      </c>
    </row>
    <row r="1428" spans="1:21" x14ac:dyDescent="0.3">
      <c r="A1428">
        <v>10152</v>
      </c>
      <c r="B1428" s="5">
        <v>35</v>
      </c>
      <c r="C1428" s="4">
        <v>129.26</v>
      </c>
      <c r="D1428">
        <v>1</v>
      </c>
      <c r="E1428" s="9">
        <v>4524.1000000000004</v>
      </c>
      <c r="F1428" s="1">
        <v>44767</v>
      </c>
      <c r="G1428" s="5">
        <f ca="1">DATEDIF(F1428, TODAY(), "D")</f>
        <v>622</v>
      </c>
      <c r="H1428" t="s">
        <v>19</v>
      </c>
      <c r="I1428" t="s">
        <v>155</v>
      </c>
      <c r="J1428" s="4">
        <v>143</v>
      </c>
      <c r="K1428" s="4">
        <f>Table1[[#This Row],[PRICEEACH]]-Table1[[#This Row],[MSRP]]</f>
        <v>-13.740000000000009</v>
      </c>
      <c r="L1428" t="s">
        <v>572</v>
      </c>
      <c r="M1428" t="s">
        <v>179</v>
      </c>
      <c r="N1428" t="s">
        <v>180</v>
      </c>
      <c r="O1428" t="s">
        <v>181</v>
      </c>
      <c r="P1428" t="s">
        <v>182</v>
      </c>
      <c r="Q1428">
        <v>4101</v>
      </c>
      <c r="R1428" t="s">
        <v>76</v>
      </c>
      <c r="S1428" t="s">
        <v>183</v>
      </c>
      <c r="T1428" t="s">
        <v>184</v>
      </c>
      <c r="U1428" t="s">
        <v>42</v>
      </c>
    </row>
    <row r="1429" spans="1:21" x14ac:dyDescent="0.3">
      <c r="A1429">
        <v>10134</v>
      </c>
      <c r="B1429" s="5">
        <v>35</v>
      </c>
      <c r="C1429" s="4">
        <v>93.54</v>
      </c>
      <c r="D1429">
        <v>3</v>
      </c>
      <c r="E1429" s="9">
        <v>3273.9</v>
      </c>
      <c r="F1429" s="1">
        <v>44682</v>
      </c>
      <c r="G1429" s="5">
        <f ca="1">DATEDIF(F1429, TODAY(), "D")</f>
        <v>707</v>
      </c>
      <c r="H1429" t="s">
        <v>19</v>
      </c>
      <c r="I1429" t="s">
        <v>20</v>
      </c>
      <c r="J1429" s="4">
        <v>112</v>
      </c>
      <c r="K1429" s="4">
        <f>Table1[[#This Row],[PRICEEACH]]-Table1[[#This Row],[MSRP]]</f>
        <v>-18.459999999999994</v>
      </c>
      <c r="L1429" t="s">
        <v>581</v>
      </c>
      <c r="M1429" t="s">
        <v>36</v>
      </c>
      <c r="N1429" t="s">
        <v>37</v>
      </c>
      <c r="O1429" t="s">
        <v>38</v>
      </c>
      <c r="P1429" t="s">
        <v>39</v>
      </c>
      <c r="Q1429">
        <v>75508</v>
      </c>
      <c r="R1429" t="s">
        <v>33</v>
      </c>
      <c r="S1429" t="s">
        <v>40</v>
      </c>
      <c r="T1429" t="s">
        <v>41</v>
      </c>
      <c r="U1429" t="s">
        <v>42</v>
      </c>
    </row>
    <row r="1430" spans="1:21" x14ac:dyDescent="0.3">
      <c r="A1430">
        <v>10131</v>
      </c>
      <c r="B1430" s="5">
        <v>35</v>
      </c>
      <c r="C1430" s="4">
        <v>67.14</v>
      </c>
      <c r="D1430">
        <v>5</v>
      </c>
      <c r="E1430" s="9">
        <v>2349.9</v>
      </c>
      <c r="F1430" s="1">
        <v>44667</v>
      </c>
      <c r="G1430" s="5">
        <f ca="1">DATEDIF(F1430, TODAY(), "D")</f>
        <v>722</v>
      </c>
      <c r="H1430" t="s">
        <v>19</v>
      </c>
      <c r="I1430" t="s">
        <v>525</v>
      </c>
      <c r="J1430" s="4">
        <v>68</v>
      </c>
      <c r="K1430" s="4">
        <f>Table1[[#This Row],[PRICEEACH]]-Table1[[#This Row],[MSRP]]</f>
        <v>-0.85999999999999943</v>
      </c>
      <c r="L1430" t="s">
        <v>592</v>
      </c>
      <c r="M1430" t="s">
        <v>527</v>
      </c>
      <c r="N1430">
        <v>2035554407</v>
      </c>
      <c r="O1430" t="s">
        <v>528</v>
      </c>
      <c r="P1430" t="s">
        <v>476</v>
      </c>
      <c r="Q1430">
        <v>97561</v>
      </c>
      <c r="R1430" t="s">
        <v>25</v>
      </c>
      <c r="S1430" t="s">
        <v>529</v>
      </c>
      <c r="T1430" t="s">
        <v>530</v>
      </c>
      <c r="U1430" t="s">
        <v>28</v>
      </c>
    </row>
    <row r="1431" spans="1:21" x14ac:dyDescent="0.3">
      <c r="A1431">
        <v>10122</v>
      </c>
      <c r="B1431" s="5">
        <v>35</v>
      </c>
      <c r="C1431" s="4">
        <v>49.74</v>
      </c>
      <c r="D1431">
        <v>16</v>
      </c>
      <c r="E1431" s="9">
        <v>1740.9</v>
      </c>
      <c r="F1431" s="1">
        <v>44628</v>
      </c>
      <c r="G1431" s="5">
        <f ca="1">DATEDIF(F1431, TODAY(), "D")</f>
        <v>761</v>
      </c>
      <c r="H1431" t="s">
        <v>19</v>
      </c>
      <c r="I1431" t="s">
        <v>20</v>
      </c>
      <c r="J1431" s="4">
        <v>62</v>
      </c>
      <c r="K1431" s="4">
        <f>Table1[[#This Row],[PRICEEACH]]-Table1[[#This Row],[MSRP]]</f>
        <v>-12.259999999999998</v>
      </c>
      <c r="L1431" t="s">
        <v>570</v>
      </c>
      <c r="M1431" t="s">
        <v>395</v>
      </c>
      <c r="N1431" t="s">
        <v>396</v>
      </c>
      <c r="O1431" t="s">
        <v>397</v>
      </c>
      <c r="P1431" t="s">
        <v>398</v>
      </c>
      <c r="Q1431">
        <v>13008</v>
      </c>
      <c r="R1431" t="s">
        <v>33</v>
      </c>
      <c r="S1431" t="s">
        <v>399</v>
      </c>
      <c r="T1431" t="s">
        <v>400</v>
      </c>
      <c r="U1431" t="s">
        <v>28</v>
      </c>
    </row>
    <row r="1432" spans="1:21" x14ac:dyDescent="0.3">
      <c r="A1432">
        <v>10120</v>
      </c>
      <c r="B1432" s="5">
        <v>35</v>
      </c>
      <c r="C1432" s="4">
        <v>98.05</v>
      </c>
      <c r="D1432">
        <v>1</v>
      </c>
      <c r="E1432" s="9">
        <v>3431.75</v>
      </c>
      <c r="F1432" s="1">
        <v>44621</v>
      </c>
      <c r="G1432" s="5">
        <f ca="1">DATEDIF(F1432, TODAY(), "D")</f>
        <v>768</v>
      </c>
      <c r="H1432" t="s">
        <v>19</v>
      </c>
      <c r="I1432" t="s">
        <v>20</v>
      </c>
      <c r="J1432" s="4">
        <v>112</v>
      </c>
      <c r="K1432" s="4">
        <f>Table1[[#This Row],[PRICEEACH]]-Table1[[#This Row],[MSRP]]</f>
        <v>-13.950000000000003</v>
      </c>
      <c r="L1432" t="s">
        <v>581</v>
      </c>
      <c r="M1432" t="s">
        <v>72</v>
      </c>
      <c r="N1432" t="s">
        <v>73</v>
      </c>
      <c r="O1432" t="s">
        <v>74</v>
      </c>
      <c r="P1432" t="s">
        <v>75</v>
      </c>
      <c r="Q1432">
        <v>3004</v>
      </c>
      <c r="R1432" t="s">
        <v>76</v>
      </c>
      <c r="S1432" t="s">
        <v>77</v>
      </c>
      <c r="T1432" t="s">
        <v>78</v>
      </c>
      <c r="U1432" t="s">
        <v>42</v>
      </c>
    </row>
    <row r="1433" spans="1:21" x14ac:dyDescent="0.3">
      <c r="A1433">
        <v>10119</v>
      </c>
      <c r="B1433" s="5">
        <v>35</v>
      </c>
      <c r="C1433" s="4">
        <v>87.62</v>
      </c>
      <c r="D1433">
        <v>13</v>
      </c>
      <c r="E1433" s="9">
        <v>3066.7</v>
      </c>
      <c r="F1433" s="1">
        <v>44620</v>
      </c>
      <c r="G1433" s="5">
        <f ca="1">DATEDIF(F1433, TODAY(), "D")</f>
        <v>769</v>
      </c>
      <c r="H1433" t="s">
        <v>19</v>
      </c>
      <c r="I1433" t="s">
        <v>509</v>
      </c>
      <c r="J1433" s="4">
        <v>88</v>
      </c>
      <c r="K1433" s="4">
        <f>Table1[[#This Row],[PRICEEACH]]-Table1[[#This Row],[MSRP]]</f>
        <v>-0.37999999999999545</v>
      </c>
      <c r="L1433" t="s">
        <v>595</v>
      </c>
      <c r="M1433" t="s">
        <v>120</v>
      </c>
      <c r="N1433" t="s">
        <v>121</v>
      </c>
      <c r="O1433" t="s">
        <v>122</v>
      </c>
      <c r="P1433" t="s">
        <v>123</v>
      </c>
      <c r="Q1433">
        <v>5020</v>
      </c>
      <c r="R1433" t="s">
        <v>124</v>
      </c>
      <c r="S1433" t="s">
        <v>125</v>
      </c>
      <c r="T1433" t="s">
        <v>126</v>
      </c>
      <c r="U1433" t="s">
        <v>42</v>
      </c>
    </row>
    <row r="1434" spans="1:21" x14ac:dyDescent="0.3">
      <c r="A1434">
        <v>10119</v>
      </c>
      <c r="B1434" s="5">
        <v>35</v>
      </c>
      <c r="C1434" s="4">
        <v>90.57</v>
      </c>
      <c r="D1434">
        <v>10</v>
      </c>
      <c r="E1434" s="9">
        <v>3169.95</v>
      </c>
      <c r="F1434" s="1">
        <v>44620</v>
      </c>
      <c r="G1434" s="5">
        <f ca="1">DATEDIF(F1434, TODAY(), "D")</f>
        <v>769</v>
      </c>
      <c r="H1434" t="s">
        <v>19</v>
      </c>
      <c r="I1434" t="s">
        <v>509</v>
      </c>
      <c r="J1434" s="4">
        <v>83</v>
      </c>
      <c r="K1434" s="4">
        <f>Table1[[#This Row],[PRICEEACH]]-Table1[[#This Row],[MSRP]]</f>
        <v>7.5699999999999932</v>
      </c>
      <c r="L1434" t="s">
        <v>600</v>
      </c>
      <c r="M1434" t="s">
        <v>120</v>
      </c>
      <c r="N1434" t="s">
        <v>121</v>
      </c>
      <c r="O1434" t="s">
        <v>122</v>
      </c>
      <c r="P1434" t="s">
        <v>123</v>
      </c>
      <c r="Q1434">
        <v>5020</v>
      </c>
      <c r="R1434" t="s">
        <v>124</v>
      </c>
      <c r="S1434" t="s">
        <v>125</v>
      </c>
      <c r="T1434" t="s">
        <v>126</v>
      </c>
      <c r="U1434" t="s">
        <v>42</v>
      </c>
    </row>
    <row r="1435" spans="1:21" x14ac:dyDescent="0.3">
      <c r="A1435">
        <v>10108</v>
      </c>
      <c r="B1435" s="5">
        <v>35</v>
      </c>
      <c r="C1435" s="4">
        <v>58.87</v>
      </c>
      <c r="D1435">
        <v>15</v>
      </c>
      <c r="E1435" s="9">
        <v>2060.4499999999998</v>
      </c>
      <c r="F1435" s="1">
        <v>44564</v>
      </c>
      <c r="G1435" s="5">
        <f ca="1">DATEDIF(F1435, TODAY(), "D")</f>
        <v>825</v>
      </c>
      <c r="H1435" t="s">
        <v>19</v>
      </c>
      <c r="I1435" t="s">
        <v>20</v>
      </c>
      <c r="J1435" s="4">
        <v>69</v>
      </c>
      <c r="K1435" s="4">
        <f>Table1[[#This Row],[PRICEEACH]]-Table1[[#This Row],[MSRP]]</f>
        <v>-10.130000000000003</v>
      </c>
      <c r="L1435" t="s">
        <v>589</v>
      </c>
      <c r="M1435" t="s">
        <v>387</v>
      </c>
      <c r="N1435" t="s">
        <v>388</v>
      </c>
      <c r="O1435" t="s">
        <v>389</v>
      </c>
      <c r="P1435" t="s">
        <v>390</v>
      </c>
      <c r="Q1435" t="s">
        <v>391</v>
      </c>
      <c r="R1435" t="s">
        <v>392</v>
      </c>
      <c r="S1435" t="s">
        <v>393</v>
      </c>
      <c r="T1435" t="s">
        <v>394</v>
      </c>
      <c r="U1435" t="s">
        <v>28</v>
      </c>
    </row>
    <row r="1436" spans="1:21" x14ac:dyDescent="0.3">
      <c r="A1436">
        <v>10104</v>
      </c>
      <c r="B1436" s="5">
        <v>35</v>
      </c>
      <c r="C1436" s="4">
        <v>55.49</v>
      </c>
      <c r="D1436">
        <v>6</v>
      </c>
      <c r="E1436" s="9">
        <v>1942.15</v>
      </c>
      <c r="F1436" s="1">
        <v>44531</v>
      </c>
      <c r="G1436" s="5">
        <f ca="1">DATEDIF(F1436, TODAY(), "D")</f>
        <v>858</v>
      </c>
      <c r="H1436" t="s">
        <v>19</v>
      </c>
      <c r="I1436" t="s">
        <v>155</v>
      </c>
      <c r="J1436" s="4">
        <v>57</v>
      </c>
      <c r="K1436" s="4">
        <f>Table1[[#This Row],[PRICEEACH]]-Table1[[#This Row],[MSRP]]</f>
        <v>-1.509999999999998</v>
      </c>
      <c r="L1436" t="s">
        <v>580</v>
      </c>
      <c r="M1436" t="s">
        <v>148</v>
      </c>
      <c r="N1436" t="s">
        <v>149</v>
      </c>
      <c r="O1436" t="s">
        <v>150</v>
      </c>
      <c r="P1436" t="s">
        <v>151</v>
      </c>
      <c r="Q1436">
        <v>28034</v>
      </c>
      <c r="R1436" t="s">
        <v>152</v>
      </c>
      <c r="S1436" t="s">
        <v>153</v>
      </c>
      <c r="T1436" t="s">
        <v>154</v>
      </c>
      <c r="U1436" t="s">
        <v>28</v>
      </c>
    </row>
    <row r="1437" spans="1:21" x14ac:dyDescent="0.3">
      <c r="A1437">
        <v>10104</v>
      </c>
      <c r="B1437" s="5">
        <v>35</v>
      </c>
      <c r="C1437" s="4">
        <v>47.62</v>
      </c>
      <c r="D1437">
        <v>11</v>
      </c>
      <c r="E1437" s="9">
        <v>1666.7</v>
      </c>
      <c r="F1437" s="1">
        <v>44531</v>
      </c>
      <c r="G1437" s="5">
        <f ca="1">DATEDIF(F1437, TODAY(), "D")</f>
        <v>858</v>
      </c>
      <c r="H1437" t="s">
        <v>19</v>
      </c>
      <c r="I1437" t="s">
        <v>465</v>
      </c>
      <c r="J1437" s="4">
        <v>54</v>
      </c>
      <c r="K1437" s="4">
        <f>Table1[[#This Row],[PRICEEACH]]-Table1[[#This Row],[MSRP]]</f>
        <v>-6.3800000000000026</v>
      </c>
      <c r="L1437" t="s">
        <v>611</v>
      </c>
      <c r="M1437" t="s">
        <v>148</v>
      </c>
      <c r="N1437" t="s">
        <v>149</v>
      </c>
      <c r="O1437" t="s">
        <v>150</v>
      </c>
      <c r="P1437" t="s">
        <v>151</v>
      </c>
      <c r="Q1437">
        <v>28034</v>
      </c>
      <c r="R1437" t="s">
        <v>152</v>
      </c>
      <c r="S1437" t="s">
        <v>153</v>
      </c>
      <c r="T1437" t="s">
        <v>154</v>
      </c>
      <c r="U1437" t="s">
        <v>28</v>
      </c>
    </row>
    <row r="1438" spans="1:21" x14ac:dyDescent="0.3">
      <c r="A1438">
        <v>10107</v>
      </c>
      <c r="B1438" s="5">
        <v>35</v>
      </c>
      <c r="C1438" s="4">
        <v>112</v>
      </c>
      <c r="D1438">
        <v>10</v>
      </c>
      <c r="E1438" s="9">
        <v>3920</v>
      </c>
      <c r="F1438" s="1">
        <v>44529</v>
      </c>
      <c r="G1438" s="5">
        <f ca="1">DATEDIF(F1438, TODAY(), "D")</f>
        <v>860</v>
      </c>
      <c r="H1438" t="s">
        <v>19</v>
      </c>
      <c r="I1438" t="s">
        <v>465</v>
      </c>
      <c r="J1438" s="4">
        <v>116</v>
      </c>
      <c r="K1438" s="4">
        <f>Table1[[#This Row],[PRICEEACH]]-Table1[[#This Row],[MSRP]]</f>
        <v>-4</v>
      </c>
      <c r="L1438" t="s">
        <v>497</v>
      </c>
      <c r="M1438" t="s">
        <v>110</v>
      </c>
      <c r="N1438" t="s">
        <v>111</v>
      </c>
      <c r="O1438" t="s">
        <v>112</v>
      </c>
      <c r="P1438" t="s">
        <v>113</v>
      </c>
      <c r="Q1438">
        <v>4110</v>
      </c>
      <c r="R1438" t="s">
        <v>64</v>
      </c>
      <c r="S1438" t="s">
        <v>114</v>
      </c>
      <c r="T1438" t="s">
        <v>115</v>
      </c>
      <c r="U1438" t="s">
        <v>42</v>
      </c>
    </row>
    <row r="1439" spans="1:21" x14ac:dyDescent="0.3">
      <c r="A1439">
        <v>10103</v>
      </c>
      <c r="B1439" s="5">
        <v>35</v>
      </c>
      <c r="C1439" s="4">
        <v>57.46</v>
      </c>
      <c r="D1439">
        <v>14</v>
      </c>
      <c r="E1439" s="9">
        <v>2011.1</v>
      </c>
      <c r="F1439" s="1">
        <v>44529</v>
      </c>
      <c r="G1439" s="5">
        <f ca="1">DATEDIF(F1439, TODAY(), "D")</f>
        <v>860</v>
      </c>
      <c r="H1439" t="s">
        <v>19</v>
      </c>
      <c r="I1439" t="s">
        <v>509</v>
      </c>
      <c r="J1439" s="4">
        <v>62</v>
      </c>
      <c r="K1439" s="4">
        <f>Table1[[#This Row],[PRICEEACH]]-Table1[[#This Row],[MSRP]]</f>
        <v>-4.5399999999999991</v>
      </c>
      <c r="L1439" t="s">
        <v>556</v>
      </c>
      <c r="M1439" t="s">
        <v>110</v>
      </c>
      <c r="N1439" t="s">
        <v>111</v>
      </c>
      <c r="O1439" t="s">
        <v>112</v>
      </c>
      <c r="P1439" t="s">
        <v>113</v>
      </c>
      <c r="Q1439">
        <v>4110</v>
      </c>
      <c r="R1439" t="s">
        <v>64</v>
      </c>
      <c r="S1439" t="s">
        <v>114</v>
      </c>
      <c r="T1439" t="s">
        <v>115</v>
      </c>
      <c r="U1439" t="s">
        <v>28</v>
      </c>
    </row>
    <row r="1440" spans="1:21" hidden="1" x14ac:dyDescent="0.3">
      <c r="A1440">
        <v>10420</v>
      </c>
      <c r="B1440" s="5">
        <v>36</v>
      </c>
      <c r="C1440" s="4">
        <v>63.57</v>
      </c>
      <c r="D1440">
        <v>4</v>
      </c>
      <c r="E1440" s="9">
        <v>2288.52</v>
      </c>
      <c r="F1440" s="8">
        <v>45380</v>
      </c>
      <c r="G1440" s="5">
        <f ca="1">DATEDIF(F1440, TODAY(), "D")</f>
        <v>9</v>
      </c>
      <c r="H1440" t="s">
        <v>268</v>
      </c>
      <c r="I1440" t="s">
        <v>509</v>
      </c>
      <c r="J1440" s="4">
        <v>60</v>
      </c>
      <c r="K1440" s="4">
        <f>Table1[[#This Row],[PRICEEACH]]-Table1[[#This Row],[MSRP]]</f>
        <v>3.5700000000000003</v>
      </c>
      <c r="L1440" t="s">
        <v>547</v>
      </c>
      <c r="M1440" t="s">
        <v>128</v>
      </c>
      <c r="N1440" t="s">
        <v>129</v>
      </c>
      <c r="O1440" t="s">
        <v>130</v>
      </c>
      <c r="P1440" t="s">
        <v>131</v>
      </c>
      <c r="Q1440">
        <v>2067</v>
      </c>
      <c r="R1440" t="s">
        <v>76</v>
      </c>
      <c r="S1440" t="s">
        <v>132</v>
      </c>
      <c r="T1440" t="s">
        <v>133</v>
      </c>
      <c r="U1440" t="s">
        <v>28</v>
      </c>
    </row>
    <row r="1441" spans="1:21" hidden="1" x14ac:dyDescent="0.3">
      <c r="A1441">
        <v>10420</v>
      </c>
      <c r="B1441" s="5">
        <v>36</v>
      </c>
      <c r="C1441" s="4">
        <v>57.73</v>
      </c>
      <c r="D1441">
        <v>7</v>
      </c>
      <c r="E1441" s="9">
        <v>2078.2800000000002</v>
      </c>
      <c r="F1441" s="8">
        <v>45380</v>
      </c>
      <c r="G1441" s="5">
        <f ca="1">DATEDIF(F1441, TODAY(), "D")</f>
        <v>9</v>
      </c>
      <c r="H1441" t="s">
        <v>268</v>
      </c>
      <c r="I1441" t="s">
        <v>155</v>
      </c>
      <c r="J1441" s="4">
        <v>71</v>
      </c>
      <c r="K1441" s="4">
        <f>Table1[[#This Row],[PRICEEACH]]-Table1[[#This Row],[MSRP]]</f>
        <v>-13.270000000000003</v>
      </c>
      <c r="L1441" t="s">
        <v>578</v>
      </c>
      <c r="M1441" t="s">
        <v>128</v>
      </c>
      <c r="N1441" t="s">
        <v>129</v>
      </c>
      <c r="O1441" t="s">
        <v>130</v>
      </c>
      <c r="P1441" t="s">
        <v>131</v>
      </c>
      <c r="Q1441">
        <v>2067</v>
      </c>
      <c r="R1441" t="s">
        <v>76</v>
      </c>
      <c r="S1441" t="s">
        <v>132</v>
      </c>
      <c r="T1441" t="s">
        <v>133</v>
      </c>
      <c r="U1441" t="s">
        <v>28</v>
      </c>
    </row>
    <row r="1442" spans="1:21" hidden="1" x14ac:dyDescent="0.3">
      <c r="A1442">
        <v>10417</v>
      </c>
      <c r="B1442" s="5">
        <v>36</v>
      </c>
      <c r="C1442" s="4">
        <v>61.18</v>
      </c>
      <c r="D1442">
        <v>6</v>
      </c>
      <c r="E1442" s="9">
        <v>2202.48</v>
      </c>
      <c r="F1442" s="8">
        <v>45364</v>
      </c>
      <c r="G1442" s="5">
        <f ca="1">DATEDIF(F1442, TODAY(), "D")</f>
        <v>25</v>
      </c>
      <c r="H1442" t="s">
        <v>147</v>
      </c>
      <c r="I1442" t="s">
        <v>20</v>
      </c>
      <c r="J1442" s="4">
        <v>60</v>
      </c>
      <c r="K1442" s="4">
        <f>Table1[[#This Row],[PRICEEACH]]-Table1[[#This Row],[MSRP]]</f>
        <v>1.1799999999999997</v>
      </c>
      <c r="L1442" t="s">
        <v>552</v>
      </c>
      <c r="M1442" t="s">
        <v>148</v>
      </c>
      <c r="N1442" t="s">
        <v>149</v>
      </c>
      <c r="O1442" t="s">
        <v>150</v>
      </c>
      <c r="P1442" t="s">
        <v>151</v>
      </c>
      <c r="Q1442">
        <v>28034</v>
      </c>
      <c r="R1442" t="s">
        <v>152</v>
      </c>
      <c r="S1442" t="s">
        <v>153</v>
      </c>
      <c r="T1442" t="s">
        <v>154</v>
      </c>
      <c r="U1442" t="s">
        <v>28</v>
      </c>
    </row>
    <row r="1443" spans="1:21" x14ac:dyDescent="0.3">
      <c r="A1443">
        <v>10107</v>
      </c>
      <c r="B1443" s="5">
        <v>36</v>
      </c>
      <c r="C1443" s="4">
        <v>241.05</v>
      </c>
      <c r="D1443">
        <v>2</v>
      </c>
      <c r="E1443" s="9">
        <v>8677.7999999999993</v>
      </c>
      <c r="F1443" s="8">
        <v>45356</v>
      </c>
      <c r="G1443" s="5">
        <f ca="1">DATEDIF(F1443, TODAY(), "D")</f>
        <v>33</v>
      </c>
      <c r="H1443" t="s">
        <v>19</v>
      </c>
      <c r="I1443" t="s">
        <v>155</v>
      </c>
      <c r="J1443" s="4">
        <v>207</v>
      </c>
      <c r="K1443" s="4">
        <f>Table1[[#This Row],[PRICEEACH]]-Table1[[#This Row],[MSRP]]</f>
        <v>34.050000000000011</v>
      </c>
      <c r="L1443" t="s">
        <v>436</v>
      </c>
      <c r="M1443" t="s">
        <v>88</v>
      </c>
      <c r="N1443">
        <v>2035552570</v>
      </c>
      <c r="O1443" t="s">
        <v>89</v>
      </c>
      <c r="P1443" t="s">
        <v>90</v>
      </c>
      <c r="Q1443">
        <v>97562</v>
      </c>
      <c r="R1443" t="s">
        <v>25</v>
      </c>
      <c r="S1443" t="s">
        <v>91</v>
      </c>
      <c r="T1443" t="s">
        <v>47</v>
      </c>
      <c r="U1443" t="s">
        <v>127</v>
      </c>
    </row>
    <row r="1444" spans="1:21" x14ac:dyDescent="0.3">
      <c r="A1444">
        <v>10403</v>
      </c>
      <c r="B1444" s="5">
        <v>36</v>
      </c>
      <c r="C1444" s="4">
        <v>52.22</v>
      </c>
      <c r="D1444">
        <v>1</v>
      </c>
      <c r="E1444" s="9">
        <v>1879.92</v>
      </c>
      <c r="F1444" s="8">
        <v>45330</v>
      </c>
      <c r="G1444" s="5">
        <f ca="1">DATEDIF(F1444, TODAY(), "D")</f>
        <v>59</v>
      </c>
      <c r="H1444" t="s">
        <v>19</v>
      </c>
      <c r="I1444" t="s">
        <v>20</v>
      </c>
      <c r="J1444" s="4">
        <v>62</v>
      </c>
      <c r="K1444" s="4">
        <f>Table1[[#This Row],[PRICEEACH]]-Table1[[#This Row],[MSRP]]</f>
        <v>-9.7800000000000011</v>
      </c>
      <c r="L1444" t="s">
        <v>570</v>
      </c>
      <c r="M1444" t="s">
        <v>139</v>
      </c>
      <c r="N1444" t="s">
        <v>140</v>
      </c>
      <c r="O1444" t="s">
        <v>141</v>
      </c>
      <c r="P1444" t="s">
        <v>142</v>
      </c>
      <c r="Q1444" t="s">
        <v>143</v>
      </c>
      <c r="R1444" t="s">
        <v>144</v>
      </c>
      <c r="S1444" t="s">
        <v>145</v>
      </c>
      <c r="T1444" t="s">
        <v>146</v>
      </c>
      <c r="U1444" t="s">
        <v>28</v>
      </c>
    </row>
    <row r="1445" spans="1:21" x14ac:dyDescent="0.3">
      <c r="A1445">
        <v>10398</v>
      </c>
      <c r="B1445" s="5">
        <v>36</v>
      </c>
      <c r="C1445" s="4">
        <v>108.62</v>
      </c>
      <c r="D1445">
        <v>7</v>
      </c>
      <c r="E1445" s="9">
        <v>3910.32</v>
      </c>
      <c r="F1445" s="8">
        <v>45321</v>
      </c>
      <c r="G1445" s="5">
        <f ca="1">DATEDIF(F1445, TODAY(), "D")</f>
        <v>68</v>
      </c>
      <c r="H1445" t="s">
        <v>19</v>
      </c>
      <c r="I1445" t="s">
        <v>557</v>
      </c>
      <c r="J1445" s="4">
        <v>90</v>
      </c>
      <c r="K1445" s="4">
        <f>Table1[[#This Row],[PRICEEACH]]-Table1[[#This Row],[MSRP]]</f>
        <v>18.620000000000005</v>
      </c>
      <c r="L1445" t="s">
        <v>623</v>
      </c>
      <c r="M1445" t="s">
        <v>29</v>
      </c>
      <c r="N1445" t="s">
        <v>30</v>
      </c>
      <c r="O1445" t="s">
        <v>31</v>
      </c>
      <c r="P1445" t="s">
        <v>32</v>
      </c>
      <c r="Q1445">
        <v>51100</v>
      </c>
      <c r="R1445" t="s">
        <v>33</v>
      </c>
      <c r="S1445" t="s">
        <v>34</v>
      </c>
      <c r="T1445" t="s">
        <v>35</v>
      </c>
      <c r="U1445" t="s">
        <v>42</v>
      </c>
    </row>
    <row r="1446" spans="1:21" x14ac:dyDescent="0.3">
      <c r="A1446">
        <v>10398</v>
      </c>
      <c r="B1446" s="5">
        <v>36</v>
      </c>
      <c r="C1446" s="4">
        <v>87.36</v>
      </c>
      <c r="D1446">
        <v>12</v>
      </c>
      <c r="E1446" s="9">
        <v>3144.96</v>
      </c>
      <c r="F1446" s="8">
        <v>45321</v>
      </c>
      <c r="G1446" s="5">
        <f ca="1">DATEDIF(F1446, TODAY(), "D")</f>
        <v>68</v>
      </c>
      <c r="H1446" t="s">
        <v>19</v>
      </c>
      <c r="I1446" t="s">
        <v>525</v>
      </c>
      <c r="J1446" s="4">
        <v>74</v>
      </c>
      <c r="K1446" s="4">
        <f>Table1[[#This Row],[PRICEEACH]]-Table1[[#This Row],[MSRP]]</f>
        <v>13.36</v>
      </c>
      <c r="L1446" t="s">
        <v>631</v>
      </c>
      <c r="M1446" t="s">
        <v>29</v>
      </c>
      <c r="N1446" t="s">
        <v>30</v>
      </c>
      <c r="O1446" t="s">
        <v>31</v>
      </c>
      <c r="P1446" t="s">
        <v>32</v>
      </c>
      <c r="Q1446">
        <v>51100</v>
      </c>
      <c r="R1446" t="s">
        <v>33</v>
      </c>
      <c r="S1446" t="s">
        <v>34</v>
      </c>
      <c r="T1446" t="s">
        <v>35</v>
      </c>
      <c r="U1446" t="s">
        <v>42</v>
      </c>
    </row>
    <row r="1447" spans="1:21" x14ac:dyDescent="0.3">
      <c r="A1447">
        <v>10397</v>
      </c>
      <c r="B1447" s="5">
        <v>36</v>
      </c>
      <c r="C1447" s="4">
        <v>105.27</v>
      </c>
      <c r="D1447">
        <v>2</v>
      </c>
      <c r="E1447" s="9">
        <v>3789.72</v>
      </c>
      <c r="F1447" s="8">
        <v>45319</v>
      </c>
      <c r="G1447" s="5">
        <f ca="1">DATEDIF(F1447, TODAY(), "D")</f>
        <v>70</v>
      </c>
      <c r="H1447" t="s">
        <v>19</v>
      </c>
      <c r="I1447" t="s">
        <v>557</v>
      </c>
      <c r="J1447" s="4">
        <v>99</v>
      </c>
      <c r="K1447" s="4">
        <f>Table1[[#This Row],[PRICEEACH]]-Table1[[#This Row],[MSRP]]</f>
        <v>6.269999999999996</v>
      </c>
      <c r="L1447" t="s">
        <v>630</v>
      </c>
      <c r="M1447" t="s">
        <v>308</v>
      </c>
      <c r="N1447" t="s">
        <v>309</v>
      </c>
      <c r="O1447" t="s">
        <v>310</v>
      </c>
      <c r="P1447" t="s">
        <v>311</v>
      </c>
      <c r="Q1447">
        <v>31000</v>
      </c>
      <c r="R1447" t="s">
        <v>33</v>
      </c>
      <c r="S1447" t="s">
        <v>312</v>
      </c>
      <c r="T1447" t="s">
        <v>313</v>
      </c>
      <c r="U1447" t="s">
        <v>42</v>
      </c>
    </row>
    <row r="1448" spans="1:21" x14ac:dyDescent="0.3">
      <c r="A1448">
        <v>10394</v>
      </c>
      <c r="B1448" s="5">
        <v>36</v>
      </c>
      <c r="C1448" s="4">
        <v>62.77</v>
      </c>
      <c r="D1448">
        <v>3</v>
      </c>
      <c r="E1448" s="9">
        <v>2259.7199999999998</v>
      </c>
      <c r="F1448" s="8">
        <v>45306</v>
      </c>
      <c r="G1448" s="5">
        <f ca="1">DATEDIF(F1448, TODAY(), "D")</f>
        <v>83</v>
      </c>
      <c r="H1448" t="s">
        <v>19</v>
      </c>
      <c r="I1448" t="s">
        <v>465</v>
      </c>
      <c r="J1448" s="4">
        <v>54</v>
      </c>
      <c r="K1448" s="4">
        <f>Table1[[#This Row],[PRICEEACH]]-Table1[[#This Row],[MSRP]]</f>
        <v>8.7700000000000031</v>
      </c>
      <c r="L1448" t="s">
        <v>611</v>
      </c>
      <c r="M1448" t="s">
        <v>148</v>
      </c>
      <c r="N1448" t="s">
        <v>149</v>
      </c>
      <c r="O1448" t="s">
        <v>150</v>
      </c>
      <c r="P1448" t="s">
        <v>151</v>
      </c>
      <c r="Q1448">
        <v>28034</v>
      </c>
      <c r="R1448" t="s">
        <v>152</v>
      </c>
      <c r="S1448" t="s">
        <v>153</v>
      </c>
      <c r="T1448" t="s">
        <v>154</v>
      </c>
      <c r="U1448" t="s">
        <v>28</v>
      </c>
    </row>
    <row r="1449" spans="1:21" x14ac:dyDescent="0.3">
      <c r="A1449">
        <v>10392</v>
      </c>
      <c r="B1449" s="5">
        <v>36</v>
      </c>
      <c r="C1449" s="4">
        <v>112.11</v>
      </c>
      <c r="D1449">
        <v>1</v>
      </c>
      <c r="E1449" s="9">
        <v>4035.96</v>
      </c>
      <c r="F1449" s="8">
        <v>45301</v>
      </c>
      <c r="G1449" s="5">
        <f ca="1">DATEDIF(F1449, TODAY(), "D")</f>
        <v>88</v>
      </c>
      <c r="H1449" t="s">
        <v>19</v>
      </c>
      <c r="I1449" t="s">
        <v>509</v>
      </c>
      <c r="J1449" s="4">
        <v>99</v>
      </c>
      <c r="K1449" s="4">
        <f>Table1[[#This Row],[PRICEEACH]]-Table1[[#This Row],[MSRP]]</f>
        <v>13.11</v>
      </c>
      <c r="L1449" t="s">
        <v>567</v>
      </c>
      <c r="M1449" t="s">
        <v>372</v>
      </c>
      <c r="N1449" t="s">
        <v>373</v>
      </c>
      <c r="O1449" t="s">
        <v>374</v>
      </c>
      <c r="P1449" t="s">
        <v>375</v>
      </c>
      <c r="Q1449">
        <v>8010</v>
      </c>
      <c r="R1449" t="s">
        <v>124</v>
      </c>
      <c r="S1449" t="s">
        <v>376</v>
      </c>
      <c r="T1449" t="s">
        <v>377</v>
      </c>
      <c r="U1449" t="s">
        <v>42</v>
      </c>
    </row>
    <row r="1450" spans="1:21" x14ac:dyDescent="0.3">
      <c r="A1450">
        <v>10390</v>
      </c>
      <c r="B1450" s="5">
        <v>36</v>
      </c>
      <c r="C1450" s="4">
        <v>93.77</v>
      </c>
      <c r="D1450">
        <v>14</v>
      </c>
      <c r="E1450" s="9">
        <v>3375.72</v>
      </c>
      <c r="F1450" s="8">
        <v>45295</v>
      </c>
      <c r="G1450" s="5">
        <f ca="1">DATEDIF(F1450, TODAY(), "D")</f>
        <v>94</v>
      </c>
      <c r="H1450" t="s">
        <v>19</v>
      </c>
      <c r="I1450" t="s">
        <v>155</v>
      </c>
      <c r="J1450" s="4">
        <v>141</v>
      </c>
      <c r="K1450" s="4">
        <f>Table1[[#This Row],[PRICEEACH]]-Table1[[#This Row],[MSRP]]</f>
        <v>-47.230000000000004</v>
      </c>
      <c r="L1450" t="s">
        <v>498</v>
      </c>
      <c r="M1450" t="s">
        <v>243</v>
      </c>
      <c r="N1450">
        <v>4155551450</v>
      </c>
      <c r="O1450" t="s">
        <v>244</v>
      </c>
      <c r="P1450" t="s">
        <v>245</v>
      </c>
      <c r="Q1450">
        <v>97562</v>
      </c>
      <c r="R1450" t="s">
        <v>25</v>
      </c>
      <c r="S1450" t="s">
        <v>246</v>
      </c>
      <c r="T1450" t="s">
        <v>247</v>
      </c>
      <c r="U1450" t="s">
        <v>42</v>
      </c>
    </row>
    <row r="1451" spans="1:21" x14ac:dyDescent="0.3">
      <c r="A1451">
        <v>10390</v>
      </c>
      <c r="B1451" s="5">
        <v>36</v>
      </c>
      <c r="C1451" s="4">
        <v>141.11000000000001</v>
      </c>
      <c r="D1451">
        <v>2</v>
      </c>
      <c r="E1451" s="9">
        <v>5079.96</v>
      </c>
      <c r="F1451" s="8">
        <v>45295</v>
      </c>
      <c r="G1451" s="5">
        <f ca="1">DATEDIF(F1451, TODAY(), "D")</f>
        <v>94</v>
      </c>
      <c r="H1451" t="s">
        <v>19</v>
      </c>
      <c r="I1451" t="s">
        <v>20</v>
      </c>
      <c r="J1451" s="4">
        <v>62</v>
      </c>
      <c r="K1451" s="4">
        <f>Table1[[#This Row],[PRICEEACH]]-Table1[[#This Row],[MSRP]]</f>
        <v>79.110000000000014</v>
      </c>
      <c r="L1451" t="s">
        <v>570</v>
      </c>
      <c r="M1451" t="s">
        <v>243</v>
      </c>
      <c r="N1451">
        <v>4155551450</v>
      </c>
      <c r="O1451" t="s">
        <v>244</v>
      </c>
      <c r="P1451" t="s">
        <v>245</v>
      </c>
      <c r="Q1451">
        <v>97562</v>
      </c>
      <c r="R1451" t="s">
        <v>25</v>
      </c>
      <c r="S1451" t="s">
        <v>246</v>
      </c>
      <c r="T1451" t="s">
        <v>247</v>
      </c>
      <c r="U1451" t="s">
        <v>42</v>
      </c>
    </row>
    <row r="1452" spans="1:21" x14ac:dyDescent="0.3">
      <c r="A1452">
        <v>10107</v>
      </c>
      <c r="B1452" s="5">
        <v>36</v>
      </c>
      <c r="C1452" s="4">
        <v>70.260000000000005</v>
      </c>
      <c r="D1452">
        <v>7</v>
      </c>
      <c r="E1452" s="9">
        <v>2529.36</v>
      </c>
      <c r="F1452" s="8">
        <v>45294</v>
      </c>
      <c r="G1452" s="5">
        <f ca="1">DATEDIF(F1452, TODAY(), "D")</f>
        <v>95</v>
      </c>
      <c r="H1452" t="s">
        <v>19</v>
      </c>
      <c r="I1452" t="s">
        <v>155</v>
      </c>
      <c r="J1452" s="4">
        <v>79</v>
      </c>
      <c r="K1452" s="4">
        <f>Table1[[#This Row],[PRICEEACH]]-Table1[[#This Row],[MSRP]]</f>
        <v>-8.7399999999999949</v>
      </c>
      <c r="L1452" t="s">
        <v>478</v>
      </c>
      <c r="M1452" t="s">
        <v>232</v>
      </c>
      <c r="N1452" t="s">
        <v>233</v>
      </c>
      <c r="O1452" t="s">
        <v>234</v>
      </c>
      <c r="P1452" t="s">
        <v>235</v>
      </c>
      <c r="Q1452" t="s">
        <v>236</v>
      </c>
      <c r="R1452" t="s">
        <v>162</v>
      </c>
      <c r="S1452" t="s">
        <v>237</v>
      </c>
      <c r="T1452" t="s">
        <v>178</v>
      </c>
      <c r="U1452" t="s">
        <v>28</v>
      </c>
    </row>
    <row r="1453" spans="1:21" x14ac:dyDescent="0.3">
      <c r="A1453">
        <v>10380</v>
      </c>
      <c r="B1453" s="5">
        <v>36</v>
      </c>
      <c r="C1453" s="4">
        <v>37.5</v>
      </c>
      <c r="D1453">
        <v>6</v>
      </c>
      <c r="E1453" s="9">
        <v>1350</v>
      </c>
      <c r="F1453" s="8">
        <v>45276</v>
      </c>
      <c r="G1453" s="5">
        <f ca="1">DATEDIF(F1453, TODAY(), "D")</f>
        <v>113</v>
      </c>
      <c r="H1453" t="s">
        <v>19</v>
      </c>
      <c r="I1453" t="s">
        <v>155</v>
      </c>
      <c r="J1453" s="4">
        <v>90</v>
      </c>
      <c r="K1453" s="4">
        <f>Table1[[#This Row],[PRICEEACH]]-Table1[[#This Row],[MSRP]]</f>
        <v>-52.5</v>
      </c>
      <c r="L1453" t="s">
        <v>590</v>
      </c>
      <c r="M1453" t="s">
        <v>148</v>
      </c>
      <c r="N1453" t="s">
        <v>149</v>
      </c>
      <c r="O1453" t="s">
        <v>150</v>
      </c>
      <c r="P1453" t="s">
        <v>151</v>
      </c>
      <c r="Q1453">
        <v>28034</v>
      </c>
      <c r="R1453" t="s">
        <v>152</v>
      </c>
      <c r="S1453" t="s">
        <v>153</v>
      </c>
      <c r="T1453" t="s">
        <v>154</v>
      </c>
      <c r="U1453" t="s">
        <v>28</v>
      </c>
    </row>
    <row r="1454" spans="1:21" x14ac:dyDescent="0.3">
      <c r="A1454">
        <v>10377</v>
      </c>
      <c r="B1454" s="5">
        <v>36</v>
      </c>
      <c r="C1454" s="4">
        <v>120.91</v>
      </c>
      <c r="D1454">
        <v>6</v>
      </c>
      <c r="E1454" s="9">
        <v>4352.76</v>
      </c>
      <c r="F1454" s="8">
        <v>45269</v>
      </c>
      <c r="G1454" s="5">
        <f ca="1">DATEDIF(F1454, TODAY(), "D")</f>
        <v>120</v>
      </c>
      <c r="H1454" t="s">
        <v>19</v>
      </c>
      <c r="I1454" t="s">
        <v>155</v>
      </c>
      <c r="J1454" s="4">
        <v>142</v>
      </c>
      <c r="K1454" s="4">
        <f>Table1[[#This Row],[PRICEEACH]]-Table1[[#This Row],[MSRP]]</f>
        <v>-21.090000000000003</v>
      </c>
      <c r="L1454" t="s">
        <v>545</v>
      </c>
      <c r="M1454" t="s">
        <v>103</v>
      </c>
      <c r="N1454" t="s">
        <v>104</v>
      </c>
      <c r="O1454" t="s">
        <v>105</v>
      </c>
      <c r="P1454" t="s">
        <v>106</v>
      </c>
      <c r="Q1454">
        <v>21240</v>
      </c>
      <c r="R1454" t="s">
        <v>107</v>
      </c>
      <c r="S1454" t="s">
        <v>108</v>
      </c>
      <c r="T1454" t="s">
        <v>109</v>
      </c>
      <c r="U1454" t="s">
        <v>42</v>
      </c>
    </row>
    <row r="1455" spans="1:21" x14ac:dyDescent="0.3">
      <c r="A1455">
        <v>10367</v>
      </c>
      <c r="B1455" s="5">
        <v>36</v>
      </c>
      <c r="C1455" s="4">
        <v>139.4</v>
      </c>
      <c r="D1455">
        <v>2</v>
      </c>
      <c r="E1455" s="9">
        <v>5018.3999999999996</v>
      </c>
      <c r="F1455" s="8">
        <v>45242</v>
      </c>
      <c r="G1455" s="5">
        <f ca="1">DATEDIF(F1455, TODAY(), "D")</f>
        <v>147</v>
      </c>
      <c r="H1455" t="s">
        <v>371</v>
      </c>
      <c r="I1455" t="s">
        <v>155</v>
      </c>
      <c r="J1455" s="4">
        <v>37</v>
      </c>
      <c r="K1455" s="4">
        <f>Table1[[#This Row],[PRICEEACH]]-Table1[[#This Row],[MSRP]]</f>
        <v>102.4</v>
      </c>
      <c r="L1455" t="s">
        <v>594</v>
      </c>
      <c r="M1455" t="s">
        <v>43</v>
      </c>
      <c r="N1455">
        <v>6265557265</v>
      </c>
      <c r="O1455" t="s">
        <v>44</v>
      </c>
      <c r="P1455" t="s">
        <v>45</v>
      </c>
      <c r="Q1455">
        <v>90003</v>
      </c>
      <c r="R1455" t="s">
        <v>25</v>
      </c>
      <c r="S1455" t="s">
        <v>46</v>
      </c>
      <c r="T1455" t="s">
        <v>47</v>
      </c>
      <c r="U1455" t="s">
        <v>42</v>
      </c>
    </row>
    <row r="1456" spans="1:21" x14ac:dyDescent="0.3">
      <c r="A1456">
        <v>10359</v>
      </c>
      <c r="B1456" s="5">
        <v>36</v>
      </c>
      <c r="C1456" s="4">
        <v>176.63</v>
      </c>
      <c r="D1456">
        <v>3</v>
      </c>
      <c r="E1456" s="9">
        <v>6358.68</v>
      </c>
      <c r="F1456" s="1">
        <v>45214</v>
      </c>
      <c r="G1456" s="5">
        <f ca="1">DATEDIF(F1456, TODAY(), "D")</f>
        <v>175</v>
      </c>
      <c r="H1456" t="s">
        <v>19</v>
      </c>
      <c r="I1456" t="s">
        <v>465</v>
      </c>
      <c r="J1456" s="4">
        <v>54</v>
      </c>
      <c r="K1456" s="4">
        <f>Table1[[#This Row],[PRICEEACH]]-Table1[[#This Row],[MSRP]]</f>
        <v>122.63</v>
      </c>
      <c r="L1456" t="s">
        <v>611</v>
      </c>
      <c r="M1456" t="s">
        <v>29</v>
      </c>
      <c r="N1456" t="s">
        <v>30</v>
      </c>
      <c r="O1456" t="s">
        <v>31</v>
      </c>
      <c r="P1456" t="s">
        <v>32</v>
      </c>
      <c r="Q1456">
        <v>51100</v>
      </c>
      <c r="R1456" t="s">
        <v>33</v>
      </c>
      <c r="S1456" t="s">
        <v>34</v>
      </c>
      <c r="T1456" t="s">
        <v>35</v>
      </c>
      <c r="U1456" t="s">
        <v>42</v>
      </c>
    </row>
    <row r="1457" spans="1:21" x14ac:dyDescent="0.3">
      <c r="A1457">
        <v>10358</v>
      </c>
      <c r="B1457" s="5">
        <v>36</v>
      </c>
      <c r="C1457" s="4">
        <v>82.94</v>
      </c>
      <c r="D1457">
        <v>4</v>
      </c>
      <c r="E1457" s="9">
        <v>2985.84</v>
      </c>
      <c r="F1457" s="1">
        <v>45209</v>
      </c>
      <c r="G1457" s="5">
        <f ca="1">DATEDIF(F1457, TODAY(), "D")</f>
        <v>180</v>
      </c>
      <c r="H1457" t="s">
        <v>19</v>
      </c>
      <c r="I1457" t="s">
        <v>155</v>
      </c>
      <c r="J1457" s="4">
        <v>35</v>
      </c>
      <c r="K1457" s="4">
        <f>Table1[[#This Row],[PRICEEACH]]-Table1[[#This Row],[MSRP]]</f>
        <v>47.94</v>
      </c>
      <c r="L1457" t="s">
        <v>591</v>
      </c>
      <c r="M1457" t="s">
        <v>148</v>
      </c>
      <c r="N1457" t="s">
        <v>149</v>
      </c>
      <c r="O1457" t="s">
        <v>150</v>
      </c>
      <c r="P1457" t="s">
        <v>151</v>
      </c>
      <c r="Q1457">
        <v>28034</v>
      </c>
      <c r="R1457" t="s">
        <v>152</v>
      </c>
      <c r="S1457" t="s">
        <v>153</v>
      </c>
      <c r="T1457" t="s">
        <v>154</v>
      </c>
      <c r="U1457" t="s">
        <v>28</v>
      </c>
    </row>
    <row r="1458" spans="1:21" x14ac:dyDescent="0.3">
      <c r="A1458">
        <v>10358</v>
      </c>
      <c r="B1458" s="5">
        <v>36</v>
      </c>
      <c r="C1458" s="4">
        <v>157.49</v>
      </c>
      <c r="D1458">
        <v>2</v>
      </c>
      <c r="E1458" s="9">
        <v>5669.64</v>
      </c>
      <c r="F1458" s="1">
        <v>45209</v>
      </c>
      <c r="G1458" s="5">
        <f ca="1">DATEDIF(F1458, TODAY(), "D")</f>
        <v>180</v>
      </c>
      <c r="H1458" t="s">
        <v>19</v>
      </c>
      <c r="I1458" t="s">
        <v>465</v>
      </c>
      <c r="J1458" s="4">
        <v>64</v>
      </c>
      <c r="K1458" s="4">
        <f>Table1[[#This Row],[PRICEEACH]]-Table1[[#This Row],[MSRP]]</f>
        <v>93.490000000000009</v>
      </c>
      <c r="L1458" t="s">
        <v>613</v>
      </c>
      <c r="M1458" t="s">
        <v>148</v>
      </c>
      <c r="N1458" t="s">
        <v>149</v>
      </c>
      <c r="O1458" t="s">
        <v>150</v>
      </c>
      <c r="P1458" t="s">
        <v>151</v>
      </c>
      <c r="Q1458">
        <v>28034</v>
      </c>
      <c r="R1458" t="s">
        <v>152</v>
      </c>
      <c r="S1458" t="s">
        <v>153</v>
      </c>
      <c r="T1458" t="s">
        <v>154</v>
      </c>
      <c r="U1458" t="s">
        <v>42</v>
      </c>
    </row>
    <row r="1459" spans="1:21" x14ac:dyDescent="0.3">
      <c r="A1459">
        <v>10355</v>
      </c>
      <c r="B1459" s="5">
        <v>36</v>
      </c>
      <c r="C1459" s="4">
        <v>38.520000000000003</v>
      </c>
      <c r="D1459">
        <v>4</v>
      </c>
      <c r="E1459" s="9">
        <v>1386.72</v>
      </c>
      <c r="F1459" s="1">
        <v>45206</v>
      </c>
      <c r="G1459" s="5">
        <f ca="1">DATEDIF(F1459, TODAY(), "D")</f>
        <v>183</v>
      </c>
      <c r="H1459" t="s">
        <v>19</v>
      </c>
      <c r="I1459" t="s">
        <v>155</v>
      </c>
      <c r="J1459" s="4">
        <v>37</v>
      </c>
      <c r="K1459" s="4">
        <f>Table1[[#This Row],[PRICEEACH]]-Table1[[#This Row],[MSRP]]</f>
        <v>1.5200000000000031</v>
      </c>
      <c r="L1459" t="s">
        <v>594</v>
      </c>
      <c r="M1459" t="s">
        <v>148</v>
      </c>
      <c r="N1459" t="s">
        <v>149</v>
      </c>
      <c r="O1459" t="s">
        <v>150</v>
      </c>
      <c r="P1459" t="s">
        <v>151</v>
      </c>
      <c r="Q1459">
        <v>28034</v>
      </c>
      <c r="R1459" t="s">
        <v>152</v>
      </c>
      <c r="S1459" t="s">
        <v>153</v>
      </c>
      <c r="T1459" t="s">
        <v>154</v>
      </c>
      <c r="U1459" t="s">
        <v>28</v>
      </c>
    </row>
    <row r="1460" spans="1:21" x14ac:dyDescent="0.3">
      <c r="A1460">
        <v>10349</v>
      </c>
      <c r="B1460" s="5">
        <v>36</v>
      </c>
      <c r="C1460" s="4">
        <v>37.130000000000003</v>
      </c>
      <c r="D1460">
        <v>3</v>
      </c>
      <c r="E1460" s="9">
        <v>1336.68</v>
      </c>
      <c r="F1460" s="1">
        <v>45200</v>
      </c>
      <c r="G1460" s="5">
        <f ca="1">DATEDIF(F1460, TODAY(), "D")</f>
        <v>189</v>
      </c>
      <c r="H1460" t="s">
        <v>19</v>
      </c>
      <c r="I1460" t="s">
        <v>155</v>
      </c>
      <c r="J1460" s="4">
        <v>35</v>
      </c>
      <c r="K1460" s="4">
        <f>Table1[[#This Row],[PRICEEACH]]-Table1[[#This Row],[MSRP]]</f>
        <v>2.1300000000000026</v>
      </c>
      <c r="L1460" t="s">
        <v>591</v>
      </c>
      <c r="M1460" t="s">
        <v>437</v>
      </c>
      <c r="N1460">
        <v>2125557413</v>
      </c>
      <c r="O1460" t="s">
        <v>438</v>
      </c>
      <c r="P1460" t="s">
        <v>24</v>
      </c>
      <c r="Q1460">
        <v>10022</v>
      </c>
      <c r="R1460" t="s">
        <v>25</v>
      </c>
      <c r="S1460" t="s">
        <v>46</v>
      </c>
      <c r="T1460" t="s">
        <v>439</v>
      </c>
      <c r="U1460" t="s">
        <v>28</v>
      </c>
    </row>
    <row r="1461" spans="1:21" x14ac:dyDescent="0.3">
      <c r="A1461">
        <v>10107</v>
      </c>
      <c r="B1461" s="5">
        <v>36</v>
      </c>
      <c r="C1461" s="4">
        <v>93.56</v>
      </c>
      <c r="D1461">
        <v>10</v>
      </c>
      <c r="E1461" s="9">
        <v>3368.16</v>
      </c>
      <c r="F1461" s="1">
        <v>45193</v>
      </c>
      <c r="G1461" s="5">
        <f ca="1">DATEDIF(F1461, TODAY(), "D")</f>
        <v>196</v>
      </c>
      <c r="H1461" t="s">
        <v>19</v>
      </c>
      <c r="I1461" t="s">
        <v>155</v>
      </c>
      <c r="J1461" s="4">
        <v>79</v>
      </c>
      <c r="K1461" s="4">
        <f>Table1[[#This Row],[PRICEEACH]]-Table1[[#This Row],[MSRP]]</f>
        <v>14.560000000000002</v>
      </c>
      <c r="L1461" t="s">
        <v>478</v>
      </c>
      <c r="M1461" t="s">
        <v>120</v>
      </c>
      <c r="N1461" t="s">
        <v>121</v>
      </c>
      <c r="O1461" t="s">
        <v>122</v>
      </c>
      <c r="P1461" t="s">
        <v>123</v>
      </c>
      <c r="Q1461">
        <v>5020</v>
      </c>
      <c r="R1461" t="s">
        <v>124</v>
      </c>
      <c r="S1461" t="s">
        <v>125</v>
      </c>
      <c r="T1461" t="s">
        <v>126</v>
      </c>
      <c r="U1461" t="s">
        <v>42</v>
      </c>
    </row>
    <row r="1462" spans="1:21" x14ac:dyDescent="0.3">
      <c r="A1462">
        <v>10343</v>
      </c>
      <c r="B1462" s="5">
        <v>36</v>
      </c>
      <c r="C1462" s="4">
        <v>162.47</v>
      </c>
      <c r="D1462">
        <v>4</v>
      </c>
      <c r="E1462" s="9">
        <v>5848.92</v>
      </c>
      <c r="F1462" s="1">
        <v>45193</v>
      </c>
      <c r="G1462" s="5">
        <f ca="1">DATEDIF(F1462, TODAY(), "D")</f>
        <v>196</v>
      </c>
      <c r="H1462" t="s">
        <v>19</v>
      </c>
      <c r="I1462" t="s">
        <v>155</v>
      </c>
      <c r="J1462" s="4">
        <v>124</v>
      </c>
      <c r="K1462" s="4">
        <f>Table1[[#This Row],[PRICEEACH]]-Table1[[#This Row],[MSRP]]</f>
        <v>38.47</v>
      </c>
      <c r="L1462" t="s">
        <v>524</v>
      </c>
      <c r="M1462" t="s">
        <v>29</v>
      </c>
      <c r="N1462" t="s">
        <v>30</v>
      </c>
      <c r="O1462" t="s">
        <v>31</v>
      </c>
      <c r="P1462" t="s">
        <v>32</v>
      </c>
      <c r="Q1462">
        <v>51100</v>
      </c>
      <c r="R1462" t="s">
        <v>33</v>
      </c>
      <c r="S1462" t="s">
        <v>34</v>
      </c>
      <c r="T1462" t="s">
        <v>35</v>
      </c>
      <c r="U1462" t="s">
        <v>42</v>
      </c>
    </row>
    <row r="1463" spans="1:21" x14ac:dyDescent="0.3">
      <c r="A1463">
        <v>10337</v>
      </c>
      <c r="B1463" s="5">
        <v>36</v>
      </c>
      <c r="C1463" s="4">
        <v>157.76</v>
      </c>
      <c r="D1463">
        <v>3</v>
      </c>
      <c r="E1463" s="9">
        <v>5679.36</v>
      </c>
      <c r="F1463" s="1">
        <v>45190</v>
      </c>
      <c r="G1463" s="5">
        <f ca="1">DATEDIF(F1463, TODAY(), "D")</f>
        <v>199</v>
      </c>
      <c r="H1463" t="s">
        <v>19</v>
      </c>
      <c r="I1463" t="s">
        <v>155</v>
      </c>
      <c r="J1463" s="4">
        <v>143</v>
      </c>
      <c r="K1463" s="4">
        <f>Table1[[#This Row],[PRICEEACH]]-Table1[[#This Row],[MSRP]]</f>
        <v>14.759999999999991</v>
      </c>
      <c r="L1463" t="s">
        <v>572</v>
      </c>
      <c r="M1463" t="s">
        <v>176</v>
      </c>
      <c r="N1463">
        <v>2125558493</v>
      </c>
      <c r="O1463" t="s">
        <v>177</v>
      </c>
      <c r="P1463" t="s">
        <v>24</v>
      </c>
      <c r="Q1463">
        <v>10022</v>
      </c>
      <c r="R1463" t="s">
        <v>25</v>
      </c>
      <c r="S1463" t="s">
        <v>101</v>
      </c>
      <c r="T1463" t="s">
        <v>178</v>
      </c>
      <c r="U1463" t="s">
        <v>42</v>
      </c>
    </row>
    <row r="1464" spans="1:21" x14ac:dyDescent="0.3">
      <c r="A1464">
        <v>10337</v>
      </c>
      <c r="B1464" s="5">
        <v>36</v>
      </c>
      <c r="C1464" s="4">
        <v>70.3</v>
      </c>
      <c r="D1464">
        <v>9</v>
      </c>
      <c r="E1464" s="9">
        <v>2530.8000000000002</v>
      </c>
      <c r="F1464" s="1">
        <v>45190</v>
      </c>
      <c r="G1464" s="5">
        <f ca="1">DATEDIF(F1464, TODAY(), "D")</f>
        <v>199</v>
      </c>
      <c r="H1464" t="s">
        <v>19</v>
      </c>
      <c r="I1464" t="s">
        <v>557</v>
      </c>
      <c r="J1464" s="4">
        <v>86</v>
      </c>
      <c r="K1464" s="4">
        <f>Table1[[#This Row],[PRICEEACH]]-Table1[[#This Row],[MSRP]]</f>
        <v>-15.700000000000003</v>
      </c>
      <c r="L1464" t="s">
        <v>622</v>
      </c>
      <c r="M1464" t="s">
        <v>176</v>
      </c>
      <c r="N1464">
        <v>2125558493</v>
      </c>
      <c r="O1464" t="s">
        <v>177</v>
      </c>
      <c r="P1464" t="s">
        <v>24</v>
      </c>
      <c r="Q1464">
        <v>10022</v>
      </c>
      <c r="R1464" t="s">
        <v>25</v>
      </c>
      <c r="S1464" t="s">
        <v>101</v>
      </c>
      <c r="T1464" t="s">
        <v>178</v>
      </c>
      <c r="U1464" t="s">
        <v>28</v>
      </c>
    </row>
    <row r="1465" spans="1:21" x14ac:dyDescent="0.3">
      <c r="A1465">
        <v>10337</v>
      </c>
      <c r="B1465" s="5">
        <v>36</v>
      </c>
      <c r="C1465" s="4">
        <v>71.89</v>
      </c>
      <c r="D1465">
        <v>7</v>
      </c>
      <c r="E1465" s="9">
        <v>2588.04</v>
      </c>
      <c r="F1465" s="1">
        <v>45190</v>
      </c>
      <c r="G1465" s="5">
        <f ca="1">DATEDIF(F1465, TODAY(), "D")</f>
        <v>199</v>
      </c>
      <c r="H1465" t="s">
        <v>19</v>
      </c>
      <c r="I1465" t="s">
        <v>557</v>
      </c>
      <c r="J1465" s="4">
        <v>99</v>
      </c>
      <c r="K1465" s="4">
        <f>Table1[[#This Row],[PRICEEACH]]-Table1[[#This Row],[MSRP]]</f>
        <v>-27.11</v>
      </c>
      <c r="L1465" t="s">
        <v>630</v>
      </c>
      <c r="M1465" t="s">
        <v>176</v>
      </c>
      <c r="N1465">
        <v>2125558493</v>
      </c>
      <c r="O1465" t="s">
        <v>177</v>
      </c>
      <c r="P1465" t="s">
        <v>24</v>
      </c>
      <c r="Q1465">
        <v>10022</v>
      </c>
      <c r="R1465" t="s">
        <v>25</v>
      </c>
      <c r="S1465" t="s">
        <v>101</v>
      </c>
      <c r="T1465" t="s">
        <v>178</v>
      </c>
      <c r="U1465" t="s">
        <v>28</v>
      </c>
    </row>
    <row r="1466" spans="1:21" x14ac:dyDescent="0.3">
      <c r="A1466">
        <v>10322</v>
      </c>
      <c r="B1466" s="5">
        <v>36</v>
      </c>
      <c r="C1466" s="4">
        <v>161.04</v>
      </c>
      <c r="D1466">
        <v>2</v>
      </c>
      <c r="E1466" s="9">
        <v>5797.44</v>
      </c>
      <c r="F1466" s="1">
        <v>45173</v>
      </c>
      <c r="G1466" s="5">
        <f ca="1">DATEDIF(F1466, TODAY(), "D")</f>
        <v>216</v>
      </c>
      <c r="H1466" t="s">
        <v>19</v>
      </c>
      <c r="I1466" t="s">
        <v>509</v>
      </c>
      <c r="J1466" s="4">
        <v>168</v>
      </c>
      <c r="K1466" s="4">
        <f>Table1[[#This Row],[PRICEEACH]]-Table1[[#This Row],[MSRP]]</f>
        <v>-6.960000000000008</v>
      </c>
      <c r="L1466" t="s">
        <v>553</v>
      </c>
      <c r="M1466" t="s">
        <v>248</v>
      </c>
      <c r="N1466">
        <v>6035558647</v>
      </c>
      <c r="O1466" t="s">
        <v>249</v>
      </c>
      <c r="P1466" t="s">
        <v>250</v>
      </c>
      <c r="Q1466">
        <v>62005</v>
      </c>
      <c r="R1466" t="s">
        <v>25</v>
      </c>
      <c r="S1466" t="s">
        <v>46</v>
      </c>
      <c r="T1466" t="s">
        <v>247</v>
      </c>
      <c r="U1466" t="s">
        <v>42</v>
      </c>
    </row>
    <row r="1467" spans="1:21" x14ac:dyDescent="0.3">
      <c r="A1467">
        <v>10315</v>
      </c>
      <c r="B1467" s="5">
        <v>36</v>
      </c>
      <c r="C1467" s="4">
        <v>100.06</v>
      </c>
      <c r="D1467">
        <v>7</v>
      </c>
      <c r="E1467" s="9">
        <v>3602.16</v>
      </c>
      <c r="F1467" s="1">
        <v>45167</v>
      </c>
      <c r="G1467" s="5">
        <f ca="1">DATEDIF(F1467, TODAY(), "D")</f>
        <v>222</v>
      </c>
      <c r="H1467" t="s">
        <v>19</v>
      </c>
      <c r="I1467" t="s">
        <v>509</v>
      </c>
      <c r="J1467" s="4">
        <v>87</v>
      </c>
      <c r="K1467" s="4">
        <f>Table1[[#This Row],[PRICEEACH]]-Table1[[#This Row],[MSRP]]</f>
        <v>13.060000000000002</v>
      </c>
      <c r="L1467" t="s">
        <v>574</v>
      </c>
      <c r="M1467" t="s">
        <v>92</v>
      </c>
      <c r="N1467" t="s">
        <v>93</v>
      </c>
      <c r="O1467" t="s">
        <v>94</v>
      </c>
      <c r="P1467" t="s">
        <v>95</v>
      </c>
      <c r="Q1467">
        <v>44000</v>
      </c>
      <c r="R1467" t="s">
        <v>33</v>
      </c>
      <c r="S1467" t="s">
        <v>96</v>
      </c>
      <c r="T1467" t="s">
        <v>97</v>
      </c>
      <c r="U1467" t="s">
        <v>42</v>
      </c>
    </row>
    <row r="1468" spans="1:21" x14ac:dyDescent="0.3">
      <c r="A1468">
        <v>10107</v>
      </c>
      <c r="B1468" s="5">
        <v>36</v>
      </c>
      <c r="C1468" s="4">
        <v>192.05</v>
      </c>
      <c r="D1468">
        <v>4</v>
      </c>
      <c r="E1468" s="9">
        <v>6913.8</v>
      </c>
      <c r="F1468" s="1">
        <v>45160</v>
      </c>
      <c r="G1468" s="5">
        <f ca="1">DATEDIF(F1468, TODAY(), "D")</f>
        <v>229</v>
      </c>
      <c r="H1468" t="s">
        <v>19</v>
      </c>
      <c r="I1468" t="s">
        <v>155</v>
      </c>
      <c r="J1468" s="4">
        <v>173</v>
      </c>
      <c r="K1468" s="4">
        <f>Table1[[#This Row],[PRICEEACH]]-Table1[[#This Row],[MSRP]]</f>
        <v>19.050000000000011</v>
      </c>
      <c r="L1468" t="s">
        <v>477</v>
      </c>
      <c r="M1468" t="s">
        <v>459</v>
      </c>
      <c r="N1468" t="s">
        <v>460</v>
      </c>
      <c r="O1468" t="s">
        <v>461</v>
      </c>
      <c r="P1468" t="s">
        <v>462</v>
      </c>
      <c r="Q1468">
        <v>8200</v>
      </c>
      <c r="R1468" t="s">
        <v>294</v>
      </c>
      <c r="S1468" t="s">
        <v>463</v>
      </c>
      <c r="T1468" t="s">
        <v>464</v>
      </c>
      <c r="U1468" t="s">
        <v>42</v>
      </c>
    </row>
    <row r="1469" spans="1:21" x14ac:dyDescent="0.3">
      <c r="A1469">
        <v>10310</v>
      </c>
      <c r="B1469" s="5">
        <v>36</v>
      </c>
      <c r="C1469" s="4">
        <v>43.05</v>
      </c>
      <c r="D1469">
        <v>17</v>
      </c>
      <c r="E1469" s="9">
        <v>1549.8</v>
      </c>
      <c r="F1469" s="1">
        <v>45154</v>
      </c>
      <c r="G1469" s="5">
        <f ca="1">DATEDIF(F1469, TODAY(), "D")</f>
        <v>235</v>
      </c>
      <c r="H1469" t="s">
        <v>19</v>
      </c>
      <c r="I1469" t="s">
        <v>20</v>
      </c>
      <c r="J1469" s="4">
        <v>40</v>
      </c>
      <c r="K1469" s="4">
        <f>Table1[[#This Row],[PRICEEACH]]-Table1[[#This Row],[MSRP]]</f>
        <v>3.0499999999999972</v>
      </c>
      <c r="L1469" t="s">
        <v>610</v>
      </c>
      <c r="M1469" t="s">
        <v>401</v>
      </c>
      <c r="N1469" t="s">
        <v>402</v>
      </c>
      <c r="O1469" t="s">
        <v>403</v>
      </c>
      <c r="P1469" t="s">
        <v>404</v>
      </c>
      <c r="Q1469">
        <v>50739</v>
      </c>
      <c r="R1469" t="s">
        <v>405</v>
      </c>
      <c r="S1469" t="s">
        <v>406</v>
      </c>
      <c r="T1469" t="s">
        <v>407</v>
      </c>
      <c r="U1469" t="s">
        <v>28</v>
      </c>
    </row>
    <row r="1470" spans="1:21" x14ac:dyDescent="0.3">
      <c r="A1470">
        <v>10305</v>
      </c>
      <c r="B1470" s="5">
        <v>36</v>
      </c>
      <c r="C1470" s="4">
        <v>133.78</v>
      </c>
      <c r="D1470">
        <v>8</v>
      </c>
      <c r="E1470" s="9">
        <v>4816.08</v>
      </c>
      <c r="F1470" s="1">
        <v>45151</v>
      </c>
      <c r="G1470" s="5">
        <f ca="1">DATEDIF(F1470, TODAY(), "D")</f>
        <v>238</v>
      </c>
      <c r="H1470" t="s">
        <v>19</v>
      </c>
      <c r="I1470" t="s">
        <v>465</v>
      </c>
      <c r="J1470" s="4">
        <v>122</v>
      </c>
      <c r="K1470" s="4">
        <f>Table1[[#This Row],[PRICEEACH]]-Table1[[#This Row],[MSRP]]</f>
        <v>11.780000000000001</v>
      </c>
      <c r="L1470" t="s">
        <v>548</v>
      </c>
      <c r="M1470" t="s">
        <v>98</v>
      </c>
      <c r="N1470">
        <v>6175558555</v>
      </c>
      <c r="O1470" t="s">
        <v>99</v>
      </c>
      <c r="P1470" t="s">
        <v>100</v>
      </c>
      <c r="Q1470">
        <v>51247</v>
      </c>
      <c r="R1470" t="s">
        <v>25</v>
      </c>
      <c r="S1470" t="s">
        <v>101</v>
      </c>
      <c r="T1470" t="s">
        <v>102</v>
      </c>
      <c r="U1470" t="s">
        <v>42</v>
      </c>
    </row>
    <row r="1471" spans="1:21" x14ac:dyDescent="0.3">
      <c r="A1471">
        <v>10305</v>
      </c>
      <c r="B1471" s="5">
        <v>36</v>
      </c>
      <c r="C1471" s="4">
        <v>128.93</v>
      </c>
      <c r="D1471">
        <v>1</v>
      </c>
      <c r="E1471" s="9">
        <v>4641.4799999999996</v>
      </c>
      <c r="F1471" s="1">
        <v>45151</v>
      </c>
      <c r="G1471" s="5">
        <f ca="1">DATEDIF(F1471, TODAY(), "D")</f>
        <v>238</v>
      </c>
      <c r="H1471" t="s">
        <v>19</v>
      </c>
      <c r="I1471" t="s">
        <v>155</v>
      </c>
      <c r="J1471" s="4">
        <v>118</v>
      </c>
      <c r="K1471" s="4">
        <f>Table1[[#This Row],[PRICEEACH]]-Table1[[#This Row],[MSRP]]</f>
        <v>10.930000000000007</v>
      </c>
      <c r="L1471" t="s">
        <v>604</v>
      </c>
      <c r="M1471" t="s">
        <v>98</v>
      </c>
      <c r="N1471">
        <v>6175558555</v>
      </c>
      <c r="O1471" t="s">
        <v>99</v>
      </c>
      <c r="P1471" t="s">
        <v>100</v>
      </c>
      <c r="Q1471">
        <v>51247</v>
      </c>
      <c r="R1471" t="s">
        <v>25</v>
      </c>
      <c r="S1471" t="s">
        <v>101</v>
      </c>
      <c r="T1471" t="s">
        <v>102</v>
      </c>
      <c r="U1471" t="s">
        <v>42</v>
      </c>
    </row>
    <row r="1472" spans="1:21" x14ac:dyDescent="0.3">
      <c r="A1472">
        <v>10304</v>
      </c>
      <c r="B1472" s="5">
        <v>36</v>
      </c>
      <c r="C1472" s="4">
        <v>73.040000000000006</v>
      </c>
      <c r="D1472">
        <v>2</v>
      </c>
      <c r="E1472" s="9">
        <v>2629.44</v>
      </c>
      <c r="F1472" s="1">
        <v>45149</v>
      </c>
      <c r="G1472" s="5">
        <f ca="1">DATEDIF(F1472, TODAY(), "D")</f>
        <v>240</v>
      </c>
      <c r="H1472" t="s">
        <v>19</v>
      </c>
      <c r="I1472" t="s">
        <v>465</v>
      </c>
      <c r="J1472" s="4">
        <v>64</v>
      </c>
      <c r="K1472" s="4">
        <f>Table1[[#This Row],[PRICEEACH]]-Table1[[#This Row],[MSRP]]</f>
        <v>9.0400000000000063</v>
      </c>
      <c r="L1472" t="s">
        <v>613</v>
      </c>
      <c r="M1472" t="s">
        <v>238</v>
      </c>
      <c r="N1472" t="s">
        <v>239</v>
      </c>
      <c r="O1472" t="s">
        <v>240</v>
      </c>
      <c r="P1472" t="s">
        <v>241</v>
      </c>
      <c r="Q1472">
        <v>78000</v>
      </c>
      <c r="R1472" t="s">
        <v>33</v>
      </c>
      <c r="S1472" t="s">
        <v>242</v>
      </c>
      <c r="T1472" t="s">
        <v>41</v>
      </c>
      <c r="U1472" t="s">
        <v>28</v>
      </c>
    </row>
    <row r="1473" spans="1:21" x14ac:dyDescent="0.3">
      <c r="A1473">
        <v>10296</v>
      </c>
      <c r="B1473" s="5">
        <v>36</v>
      </c>
      <c r="C1473" s="4">
        <v>157.69</v>
      </c>
      <c r="D1473">
        <v>7</v>
      </c>
      <c r="E1473" s="9">
        <v>5676.84</v>
      </c>
      <c r="F1473" s="1">
        <v>45122</v>
      </c>
      <c r="G1473" s="5">
        <f ca="1">DATEDIF(F1473, TODAY(), "D")</f>
        <v>267</v>
      </c>
      <c r="H1473" t="s">
        <v>19</v>
      </c>
      <c r="I1473" t="s">
        <v>525</v>
      </c>
      <c r="J1473" s="4">
        <v>157</v>
      </c>
      <c r="K1473" s="4">
        <f>Table1[[#This Row],[PRICEEACH]]-Table1[[#This Row],[MSRP]]</f>
        <v>0.68999999999999773</v>
      </c>
      <c r="L1473" t="s">
        <v>526</v>
      </c>
      <c r="M1473" t="s">
        <v>531</v>
      </c>
      <c r="N1473" t="s">
        <v>532</v>
      </c>
      <c r="O1473" t="s">
        <v>533</v>
      </c>
      <c r="P1473" t="s">
        <v>534</v>
      </c>
      <c r="Q1473">
        <v>80686</v>
      </c>
      <c r="R1473" t="s">
        <v>405</v>
      </c>
      <c r="S1473" t="s">
        <v>535</v>
      </c>
      <c r="T1473" t="s">
        <v>82</v>
      </c>
      <c r="U1473" t="s">
        <v>42</v>
      </c>
    </row>
    <row r="1474" spans="1:21" x14ac:dyDescent="0.3">
      <c r="A1474">
        <v>10288</v>
      </c>
      <c r="B1474" s="5">
        <v>36</v>
      </c>
      <c r="C1474" s="4">
        <v>66.14</v>
      </c>
      <c r="D1474">
        <v>11</v>
      </c>
      <c r="E1474" s="9">
        <v>2381.04</v>
      </c>
      <c r="F1474" s="1">
        <v>45108</v>
      </c>
      <c r="G1474" s="5">
        <f ca="1">DATEDIF(F1474, TODAY(), "D")</f>
        <v>281</v>
      </c>
      <c r="H1474" t="s">
        <v>19</v>
      </c>
      <c r="I1474" t="s">
        <v>155</v>
      </c>
      <c r="J1474" s="4">
        <v>73</v>
      </c>
      <c r="K1474" s="4">
        <f>Table1[[#This Row],[PRICEEACH]]-Table1[[#This Row],[MSRP]]</f>
        <v>-6.8599999999999994</v>
      </c>
      <c r="L1474" t="s">
        <v>579</v>
      </c>
      <c r="M1474" t="s">
        <v>381</v>
      </c>
      <c r="N1474" t="s">
        <v>382</v>
      </c>
      <c r="O1474" t="s">
        <v>383</v>
      </c>
      <c r="P1474" t="s">
        <v>173</v>
      </c>
      <c r="Q1474">
        <v>69045</v>
      </c>
      <c r="R1474" t="s">
        <v>173</v>
      </c>
      <c r="S1474" t="s">
        <v>384</v>
      </c>
      <c r="T1474" t="s">
        <v>385</v>
      </c>
      <c r="U1474" t="s">
        <v>28</v>
      </c>
    </row>
    <row r="1475" spans="1:21" x14ac:dyDescent="0.3">
      <c r="A1475">
        <v>10287</v>
      </c>
      <c r="B1475" s="5">
        <v>36</v>
      </c>
      <c r="C1475" s="4">
        <v>162.57</v>
      </c>
      <c r="D1475">
        <v>5</v>
      </c>
      <c r="E1475" s="9">
        <v>5852.52</v>
      </c>
      <c r="F1475" s="1">
        <v>45107</v>
      </c>
      <c r="G1475" s="5">
        <f ca="1">DATEDIF(F1475, TODAY(), "D")</f>
        <v>282</v>
      </c>
      <c r="H1475" t="s">
        <v>19</v>
      </c>
      <c r="I1475" t="s">
        <v>155</v>
      </c>
      <c r="J1475" s="4">
        <v>169</v>
      </c>
      <c r="K1475" s="4">
        <f>Table1[[#This Row],[PRICEEACH]]-Table1[[#This Row],[MSRP]]</f>
        <v>-6.4300000000000068</v>
      </c>
      <c r="L1475" t="s">
        <v>563</v>
      </c>
      <c r="M1475" t="s">
        <v>408</v>
      </c>
      <c r="N1475" t="s">
        <v>409</v>
      </c>
      <c r="O1475" t="s">
        <v>410</v>
      </c>
      <c r="P1475" t="s">
        <v>411</v>
      </c>
      <c r="Q1475">
        <v>1203</v>
      </c>
      <c r="R1475" t="s">
        <v>412</v>
      </c>
      <c r="S1475" t="s">
        <v>413</v>
      </c>
      <c r="T1475" t="s">
        <v>82</v>
      </c>
      <c r="U1475" t="s">
        <v>42</v>
      </c>
    </row>
    <row r="1476" spans="1:21" x14ac:dyDescent="0.3">
      <c r="A1476">
        <v>10287</v>
      </c>
      <c r="B1476" s="5">
        <v>36</v>
      </c>
      <c r="C1476" s="4">
        <v>39.65</v>
      </c>
      <c r="D1476">
        <v>6</v>
      </c>
      <c r="E1476" s="9">
        <v>1427.4</v>
      </c>
      <c r="F1476" s="1">
        <v>45107</v>
      </c>
      <c r="G1476" s="5">
        <f ca="1">DATEDIF(F1476, TODAY(), "D")</f>
        <v>282</v>
      </c>
      <c r="H1476" t="s">
        <v>19</v>
      </c>
      <c r="I1476" t="s">
        <v>155</v>
      </c>
      <c r="J1476" s="4">
        <v>37</v>
      </c>
      <c r="K1476" s="4">
        <f>Table1[[#This Row],[PRICEEACH]]-Table1[[#This Row],[MSRP]]</f>
        <v>2.6499999999999986</v>
      </c>
      <c r="L1476" t="s">
        <v>594</v>
      </c>
      <c r="M1476" t="s">
        <v>408</v>
      </c>
      <c r="N1476" t="s">
        <v>409</v>
      </c>
      <c r="O1476" t="s">
        <v>410</v>
      </c>
      <c r="P1476" t="s">
        <v>411</v>
      </c>
      <c r="Q1476">
        <v>1203</v>
      </c>
      <c r="R1476" t="s">
        <v>412</v>
      </c>
      <c r="S1476" t="s">
        <v>413</v>
      </c>
      <c r="T1476" t="s">
        <v>82</v>
      </c>
      <c r="U1476" t="s">
        <v>28</v>
      </c>
    </row>
    <row r="1477" spans="1:21" x14ac:dyDescent="0.3">
      <c r="A1477">
        <v>10287</v>
      </c>
      <c r="B1477" s="5">
        <v>36</v>
      </c>
      <c r="C1477" s="4">
        <v>119.37</v>
      </c>
      <c r="D1477">
        <v>7</v>
      </c>
      <c r="E1477" s="9">
        <v>4297.32</v>
      </c>
      <c r="F1477" s="1">
        <v>45107</v>
      </c>
      <c r="G1477" s="5">
        <f ca="1">DATEDIF(F1477, TODAY(), "D")</f>
        <v>282</v>
      </c>
      <c r="H1477" t="s">
        <v>19</v>
      </c>
      <c r="I1477" t="s">
        <v>155</v>
      </c>
      <c r="J1477" s="4">
        <v>140</v>
      </c>
      <c r="K1477" s="4">
        <f>Table1[[#This Row],[PRICEEACH]]-Table1[[#This Row],[MSRP]]</f>
        <v>-20.629999999999995</v>
      </c>
      <c r="L1477" t="s">
        <v>601</v>
      </c>
      <c r="M1477" t="s">
        <v>408</v>
      </c>
      <c r="N1477" t="s">
        <v>409</v>
      </c>
      <c r="O1477" t="s">
        <v>410</v>
      </c>
      <c r="P1477" t="s">
        <v>411</v>
      </c>
      <c r="Q1477">
        <v>1203</v>
      </c>
      <c r="R1477" t="s">
        <v>412</v>
      </c>
      <c r="S1477" t="s">
        <v>413</v>
      </c>
      <c r="T1477" t="s">
        <v>82</v>
      </c>
      <c r="U1477" t="s">
        <v>42</v>
      </c>
    </row>
    <row r="1478" spans="1:21" x14ac:dyDescent="0.3">
      <c r="A1478">
        <v>10107</v>
      </c>
      <c r="B1478" s="5">
        <v>36</v>
      </c>
      <c r="C1478" s="4">
        <v>113.88</v>
      </c>
      <c r="D1478">
        <v>6</v>
      </c>
      <c r="E1478" s="9">
        <v>4099.68</v>
      </c>
      <c r="F1478" s="1">
        <v>45104</v>
      </c>
      <c r="G1478" s="5">
        <f ca="1">DATEDIF(F1478, TODAY(), "D")</f>
        <v>285</v>
      </c>
      <c r="H1478" t="s">
        <v>19</v>
      </c>
      <c r="I1478" t="s">
        <v>20</v>
      </c>
      <c r="J1478" s="4">
        <v>95</v>
      </c>
      <c r="K1478" s="4">
        <f>Table1[[#This Row],[PRICEEACH]]-Table1[[#This Row],[MSRP]]</f>
        <v>18.879999999999995</v>
      </c>
      <c r="L1478" t="s">
        <v>21</v>
      </c>
      <c r="M1478" t="s">
        <v>98</v>
      </c>
      <c r="N1478">
        <v>6175558555</v>
      </c>
      <c r="O1478" t="s">
        <v>99</v>
      </c>
      <c r="P1478" t="s">
        <v>100</v>
      </c>
      <c r="Q1478">
        <v>51247</v>
      </c>
      <c r="R1478" t="s">
        <v>25</v>
      </c>
      <c r="S1478" t="s">
        <v>101</v>
      </c>
      <c r="T1478" t="s">
        <v>102</v>
      </c>
      <c r="U1478" t="s">
        <v>42</v>
      </c>
    </row>
    <row r="1479" spans="1:21" x14ac:dyDescent="0.3">
      <c r="A1479">
        <v>10282</v>
      </c>
      <c r="B1479" s="5">
        <v>36</v>
      </c>
      <c r="C1479" s="4">
        <v>115.97</v>
      </c>
      <c r="D1479">
        <v>3</v>
      </c>
      <c r="E1479" s="9">
        <v>4174.92</v>
      </c>
      <c r="F1479" s="1">
        <v>45097</v>
      </c>
      <c r="G1479" s="5">
        <f ca="1">DATEDIF(F1479, TODAY(), "D")</f>
        <v>292</v>
      </c>
      <c r="H1479" t="s">
        <v>19</v>
      </c>
      <c r="I1479" t="s">
        <v>564</v>
      </c>
      <c r="J1479" s="4">
        <v>100</v>
      </c>
      <c r="K1479" s="4">
        <f>Table1[[#This Row],[PRICEEACH]]-Table1[[#This Row],[MSRP]]</f>
        <v>15.969999999999999</v>
      </c>
      <c r="L1479" t="s">
        <v>565</v>
      </c>
      <c r="M1479" t="s">
        <v>243</v>
      </c>
      <c r="N1479">
        <v>4155551450</v>
      </c>
      <c r="O1479" t="s">
        <v>244</v>
      </c>
      <c r="P1479" t="s">
        <v>245</v>
      </c>
      <c r="Q1479">
        <v>97562</v>
      </c>
      <c r="R1479" t="s">
        <v>25</v>
      </c>
      <c r="S1479" t="s">
        <v>246</v>
      </c>
      <c r="T1479" t="s">
        <v>247</v>
      </c>
      <c r="U1479" t="s">
        <v>42</v>
      </c>
    </row>
    <row r="1480" spans="1:21" x14ac:dyDescent="0.3">
      <c r="A1480">
        <v>10282</v>
      </c>
      <c r="B1480" s="5">
        <v>36</v>
      </c>
      <c r="C1480" s="4">
        <v>59.65</v>
      </c>
      <c r="D1480">
        <v>9</v>
      </c>
      <c r="E1480" s="9">
        <v>2147.4</v>
      </c>
      <c r="F1480" s="1">
        <v>45097</v>
      </c>
      <c r="G1480" s="5">
        <f ca="1">DATEDIF(F1480, TODAY(), "D")</f>
        <v>292</v>
      </c>
      <c r="H1480" t="s">
        <v>19</v>
      </c>
      <c r="I1480" t="s">
        <v>564</v>
      </c>
      <c r="J1480" s="4">
        <v>62</v>
      </c>
      <c r="K1480" s="4">
        <f>Table1[[#This Row],[PRICEEACH]]-Table1[[#This Row],[MSRP]]</f>
        <v>-2.3500000000000014</v>
      </c>
      <c r="L1480" t="s">
        <v>612</v>
      </c>
      <c r="M1480" t="s">
        <v>243</v>
      </c>
      <c r="N1480">
        <v>4155551450</v>
      </c>
      <c r="O1480" t="s">
        <v>244</v>
      </c>
      <c r="P1480" t="s">
        <v>245</v>
      </c>
      <c r="Q1480">
        <v>97562</v>
      </c>
      <c r="R1480" t="s">
        <v>25</v>
      </c>
      <c r="S1480" t="s">
        <v>246</v>
      </c>
      <c r="T1480" t="s">
        <v>247</v>
      </c>
      <c r="U1480" t="s">
        <v>28</v>
      </c>
    </row>
    <row r="1481" spans="1:21" x14ac:dyDescent="0.3">
      <c r="A1481">
        <v>10281</v>
      </c>
      <c r="B1481" s="5">
        <v>36</v>
      </c>
      <c r="C1481" s="4">
        <v>77.569999999999993</v>
      </c>
      <c r="D1481">
        <v>12</v>
      </c>
      <c r="E1481" s="9">
        <v>2792.52</v>
      </c>
      <c r="F1481" s="1">
        <v>45096</v>
      </c>
      <c r="G1481" s="5">
        <f ca="1">DATEDIF(F1481, TODAY(), "D")</f>
        <v>293</v>
      </c>
      <c r="H1481" t="s">
        <v>19</v>
      </c>
      <c r="I1481" t="s">
        <v>465</v>
      </c>
      <c r="J1481" s="4">
        <v>64</v>
      </c>
      <c r="K1481" s="4">
        <f>Table1[[#This Row],[PRICEEACH]]-Table1[[#This Row],[MSRP]]</f>
        <v>13.569999999999993</v>
      </c>
      <c r="L1481" t="s">
        <v>613</v>
      </c>
      <c r="M1481" t="s">
        <v>116</v>
      </c>
      <c r="N1481">
        <v>2155551555</v>
      </c>
      <c r="O1481" t="s">
        <v>117</v>
      </c>
      <c r="P1481" t="s">
        <v>118</v>
      </c>
      <c r="Q1481">
        <v>70267</v>
      </c>
      <c r="R1481" t="s">
        <v>25</v>
      </c>
      <c r="S1481" t="s">
        <v>26</v>
      </c>
      <c r="T1481" t="s">
        <v>119</v>
      </c>
      <c r="U1481" t="s">
        <v>28</v>
      </c>
    </row>
    <row r="1482" spans="1:21" x14ac:dyDescent="0.3">
      <c r="A1482">
        <v>10107</v>
      </c>
      <c r="B1482" s="5">
        <v>36</v>
      </c>
      <c r="C1482" s="4">
        <v>191.72</v>
      </c>
      <c r="D1482">
        <v>3</v>
      </c>
      <c r="E1482" s="9">
        <v>6901.92</v>
      </c>
      <c r="F1482" s="1">
        <v>45069</v>
      </c>
      <c r="G1482" s="5">
        <f ca="1">DATEDIF(F1482, TODAY(), "D")</f>
        <v>320</v>
      </c>
      <c r="H1482" t="s">
        <v>19</v>
      </c>
      <c r="I1482" t="s">
        <v>20</v>
      </c>
      <c r="J1482" s="4">
        <v>193</v>
      </c>
      <c r="K1482" s="4">
        <f>Table1[[#This Row],[PRICEEACH]]-Table1[[#This Row],[MSRP]]</f>
        <v>-1.2800000000000011</v>
      </c>
      <c r="L1482" t="s">
        <v>288</v>
      </c>
      <c r="M1482" t="s">
        <v>92</v>
      </c>
      <c r="N1482" t="s">
        <v>93</v>
      </c>
      <c r="O1482" t="s">
        <v>94</v>
      </c>
      <c r="P1482" t="s">
        <v>95</v>
      </c>
      <c r="Q1482">
        <v>44000</v>
      </c>
      <c r="R1482" t="s">
        <v>33</v>
      </c>
      <c r="S1482" t="s">
        <v>96</v>
      </c>
      <c r="T1482" t="s">
        <v>97</v>
      </c>
      <c r="U1482" t="s">
        <v>42</v>
      </c>
    </row>
    <row r="1483" spans="1:21" x14ac:dyDescent="0.3">
      <c r="A1483">
        <v>10267</v>
      </c>
      <c r="B1483" s="5">
        <v>36</v>
      </c>
      <c r="C1483" s="4">
        <v>75.55</v>
      </c>
      <c r="D1483">
        <v>1</v>
      </c>
      <c r="E1483" s="9">
        <v>2719.8</v>
      </c>
      <c r="F1483" s="1">
        <v>45053</v>
      </c>
      <c r="G1483" s="5">
        <f ca="1">DATEDIF(F1483, TODAY(), "D")</f>
        <v>336</v>
      </c>
      <c r="H1483" t="s">
        <v>19</v>
      </c>
      <c r="I1483" t="s">
        <v>155</v>
      </c>
      <c r="J1483" s="4">
        <v>71</v>
      </c>
      <c r="K1483" s="4">
        <f>Table1[[#This Row],[PRICEEACH]]-Table1[[#This Row],[MSRP]]</f>
        <v>4.5499999999999972</v>
      </c>
      <c r="L1483" t="s">
        <v>578</v>
      </c>
      <c r="M1483" t="s">
        <v>437</v>
      </c>
      <c r="N1483">
        <v>2125557413</v>
      </c>
      <c r="O1483" t="s">
        <v>438</v>
      </c>
      <c r="P1483" t="s">
        <v>24</v>
      </c>
      <c r="Q1483">
        <v>10022</v>
      </c>
      <c r="R1483" t="s">
        <v>25</v>
      </c>
      <c r="S1483" t="s">
        <v>46</v>
      </c>
      <c r="T1483" t="s">
        <v>439</v>
      </c>
      <c r="U1483" t="s">
        <v>28</v>
      </c>
    </row>
    <row r="1484" spans="1:21" x14ac:dyDescent="0.3">
      <c r="A1484">
        <v>10266</v>
      </c>
      <c r="B1484" s="5">
        <v>36</v>
      </c>
      <c r="C1484" s="4">
        <v>144.35</v>
      </c>
      <c r="D1484">
        <v>2</v>
      </c>
      <c r="E1484" s="9">
        <v>5196.6000000000004</v>
      </c>
      <c r="F1484" s="1">
        <v>45052</v>
      </c>
      <c r="G1484" s="5">
        <f ca="1">DATEDIF(F1484, TODAY(), "D")</f>
        <v>337</v>
      </c>
      <c r="H1484" t="s">
        <v>19</v>
      </c>
      <c r="I1484" t="s">
        <v>155</v>
      </c>
      <c r="J1484" s="4">
        <v>124</v>
      </c>
      <c r="K1484" s="4">
        <f>Table1[[#This Row],[PRICEEACH]]-Table1[[#This Row],[MSRP]]</f>
        <v>20.349999999999994</v>
      </c>
      <c r="L1484" t="s">
        <v>524</v>
      </c>
      <c r="M1484" t="s">
        <v>414</v>
      </c>
      <c r="N1484" t="s">
        <v>415</v>
      </c>
      <c r="O1484" t="s">
        <v>416</v>
      </c>
      <c r="P1484" t="s">
        <v>417</v>
      </c>
      <c r="Q1484">
        <v>42100</v>
      </c>
      <c r="R1484" t="s">
        <v>229</v>
      </c>
      <c r="S1484" t="s">
        <v>418</v>
      </c>
      <c r="T1484" t="s">
        <v>419</v>
      </c>
      <c r="U1484" t="s">
        <v>42</v>
      </c>
    </row>
    <row r="1485" spans="1:21" x14ac:dyDescent="0.3">
      <c r="A1485">
        <v>10261</v>
      </c>
      <c r="B1485" s="5">
        <v>36</v>
      </c>
      <c r="C1485" s="4">
        <v>125.35</v>
      </c>
      <c r="D1485">
        <v>8</v>
      </c>
      <c r="E1485" s="9">
        <v>4512.6000000000004</v>
      </c>
      <c r="F1485" s="1">
        <v>45033</v>
      </c>
      <c r="G1485" s="5">
        <f ca="1">DATEDIF(F1485, TODAY(), "D")</f>
        <v>356</v>
      </c>
      <c r="H1485" t="s">
        <v>19</v>
      </c>
      <c r="I1485" t="s">
        <v>557</v>
      </c>
      <c r="J1485" s="4">
        <v>122</v>
      </c>
      <c r="K1485" s="4">
        <f>Table1[[#This Row],[PRICEEACH]]-Table1[[#This Row],[MSRP]]</f>
        <v>3.3499999999999943</v>
      </c>
      <c r="L1485" t="s">
        <v>586</v>
      </c>
      <c r="M1485" t="s">
        <v>261</v>
      </c>
      <c r="N1485" t="s">
        <v>262</v>
      </c>
      <c r="O1485" t="s">
        <v>263</v>
      </c>
      <c r="P1485" t="s">
        <v>264</v>
      </c>
      <c r="Q1485" t="s">
        <v>265</v>
      </c>
      <c r="R1485" t="s">
        <v>201</v>
      </c>
      <c r="S1485" t="s">
        <v>266</v>
      </c>
      <c r="T1485" t="s">
        <v>267</v>
      </c>
      <c r="U1485" t="s">
        <v>42</v>
      </c>
    </row>
    <row r="1486" spans="1:21" x14ac:dyDescent="0.3">
      <c r="A1486">
        <v>10252</v>
      </c>
      <c r="B1486" s="5">
        <v>36</v>
      </c>
      <c r="C1486" s="4">
        <v>48.28</v>
      </c>
      <c r="D1486">
        <v>6</v>
      </c>
      <c r="E1486" s="9">
        <v>1738.08</v>
      </c>
      <c r="F1486" s="1">
        <v>45011</v>
      </c>
      <c r="G1486" s="5">
        <f ca="1">DATEDIF(F1486, TODAY(), "D")</f>
        <v>378</v>
      </c>
      <c r="H1486" t="s">
        <v>19</v>
      </c>
      <c r="I1486" t="s">
        <v>20</v>
      </c>
      <c r="J1486" s="4">
        <v>40</v>
      </c>
      <c r="K1486" s="4">
        <f>Table1[[#This Row],[PRICEEACH]]-Table1[[#This Row],[MSRP]]</f>
        <v>8.2800000000000011</v>
      </c>
      <c r="L1486" t="s">
        <v>610</v>
      </c>
      <c r="M1486" t="s">
        <v>67</v>
      </c>
      <c r="N1486" t="s">
        <v>68</v>
      </c>
      <c r="O1486" t="s">
        <v>69</v>
      </c>
      <c r="P1486" t="s">
        <v>39</v>
      </c>
      <c r="Q1486">
        <v>75016</v>
      </c>
      <c r="R1486" t="s">
        <v>33</v>
      </c>
      <c r="S1486" t="s">
        <v>70</v>
      </c>
      <c r="T1486" t="s">
        <v>71</v>
      </c>
      <c r="U1486" t="s">
        <v>28</v>
      </c>
    </row>
    <row r="1487" spans="1:21" x14ac:dyDescent="0.3">
      <c r="A1487">
        <v>10250</v>
      </c>
      <c r="B1487" s="5">
        <v>36</v>
      </c>
      <c r="C1487" s="4">
        <v>51.93</v>
      </c>
      <c r="D1487">
        <v>8</v>
      </c>
      <c r="E1487" s="9">
        <v>1869.48</v>
      </c>
      <c r="F1487" s="1">
        <v>44996</v>
      </c>
      <c r="G1487" s="5">
        <f ca="1">DATEDIF(F1487, TODAY(), "D")</f>
        <v>393</v>
      </c>
      <c r="H1487" t="s">
        <v>19</v>
      </c>
      <c r="I1487" t="s">
        <v>509</v>
      </c>
      <c r="J1487" s="4">
        <v>43</v>
      </c>
      <c r="K1487" s="4">
        <f>Table1[[#This Row],[PRICEEACH]]-Table1[[#This Row],[MSRP]]</f>
        <v>8.93</v>
      </c>
      <c r="L1487" t="s">
        <v>616</v>
      </c>
      <c r="M1487" t="s">
        <v>360</v>
      </c>
      <c r="N1487">
        <v>4085553659</v>
      </c>
      <c r="O1487" t="s">
        <v>361</v>
      </c>
      <c r="P1487" t="s">
        <v>362</v>
      </c>
      <c r="Q1487">
        <v>94217</v>
      </c>
      <c r="R1487" t="s">
        <v>25</v>
      </c>
      <c r="S1487" t="s">
        <v>81</v>
      </c>
      <c r="T1487" t="s">
        <v>363</v>
      </c>
      <c r="U1487" t="s">
        <v>28</v>
      </c>
    </row>
    <row r="1488" spans="1:21" hidden="1" x14ac:dyDescent="0.3">
      <c r="A1488">
        <v>10248</v>
      </c>
      <c r="B1488" s="5">
        <v>36</v>
      </c>
      <c r="C1488" s="4">
        <v>71.34</v>
      </c>
      <c r="D1488">
        <v>6</v>
      </c>
      <c r="E1488" s="9">
        <v>2568.2399999999998</v>
      </c>
      <c r="F1488" s="1">
        <v>44992</v>
      </c>
      <c r="G1488" s="5">
        <f ca="1">DATEDIF(F1488, TODAY(), "D")</f>
        <v>397</v>
      </c>
      <c r="H1488" t="s">
        <v>307</v>
      </c>
      <c r="I1488" t="s">
        <v>557</v>
      </c>
      <c r="J1488" s="4">
        <v>66</v>
      </c>
      <c r="K1488" s="4">
        <f>Table1[[#This Row],[PRICEEACH]]-Table1[[#This Row],[MSRP]]</f>
        <v>5.3400000000000034</v>
      </c>
      <c r="L1488" t="s">
        <v>620</v>
      </c>
      <c r="M1488" t="s">
        <v>22</v>
      </c>
      <c r="N1488">
        <v>2125557818</v>
      </c>
      <c r="O1488" t="s">
        <v>23</v>
      </c>
      <c r="P1488" t="s">
        <v>24</v>
      </c>
      <c r="Q1488">
        <v>10022</v>
      </c>
      <c r="R1488" t="s">
        <v>25</v>
      </c>
      <c r="S1488" t="s">
        <v>26</v>
      </c>
      <c r="T1488" t="s">
        <v>27</v>
      </c>
      <c r="U1488" t="s">
        <v>28</v>
      </c>
    </row>
    <row r="1489" spans="1:21" x14ac:dyDescent="0.3">
      <c r="A1489">
        <v>10246</v>
      </c>
      <c r="B1489" s="5">
        <v>36</v>
      </c>
      <c r="C1489" s="4">
        <v>198.13</v>
      </c>
      <c r="D1489">
        <v>9</v>
      </c>
      <c r="E1489" s="9">
        <v>7132.68</v>
      </c>
      <c r="F1489" s="1">
        <v>44990</v>
      </c>
      <c r="G1489" s="5">
        <f ca="1">DATEDIF(F1489, TODAY(), "D")</f>
        <v>399</v>
      </c>
      <c r="H1489" t="s">
        <v>19</v>
      </c>
      <c r="I1489" t="s">
        <v>155</v>
      </c>
      <c r="J1489" s="4">
        <v>169</v>
      </c>
      <c r="K1489" s="4">
        <f>Table1[[#This Row],[PRICEEACH]]-Table1[[#This Row],[MSRP]]</f>
        <v>29.129999999999995</v>
      </c>
      <c r="L1489" t="s">
        <v>563</v>
      </c>
      <c r="M1489" t="s">
        <v>148</v>
      </c>
      <c r="N1489" t="s">
        <v>149</v>
      </c>
      <c r="O1489" t="s">
        <v>150</v>
      </c>
      <c r="P1489" t="s">
        <v>151</v>
      </c>
      <c r="Q1489">
        <v>28034</v>
      </c>
      <c r="R1489" t="s">
        <v>152</v>
      </c>
      <c r="S1489" t="s">
        <v>153</v>
      </c>
      <c r="T1489" t="s">
        <v>154</v>
      </c>
      <c r="U1489" t="s">
        <v>127</v>
      </c>
    </row>
    <row r="1490" spans="1:21" x14ac:dyDescent="0.3">
      <c r="A1490">
        <v>10244</v>
      </c>
      <c r="B1490" s="5">
        <v>36</v>
      </c>
      <c r="C1490" s="4">
        <v>84.33</v>
      </c>
      <c r="D1490">
        <v>5</v>
      </c>
      <c r="E1490" s="9">
        <v>3035.88</v>
      </c>
      <c r="F1490" s="1">
        <v>44986</v>
      </c>
      <c r="G1490" s="5">
        <f ca="1">DATEDIF(F1490, TODAY(), "D")</f>
        <v>403</v>
      </c>
      <c r="H1490" t="s">
        <v>19</v>
      </c>
      <c r="I1490" t="s">
        <v>509</v>
      </c>
      <c r="J1490" s="4">
        <v>99</v>
      </c>
      <c r="K1490" s="4">
        <f>Table1[[#This Row],[PRICEEACH]]-Table1[[#This Row],[MSRP]]</f>
        <v>-14.670000000000002</v>
      </c>
      <c r="L1490" t="s">
        <v>567</v>
      </c>
      <c r="M1490" t="s">
        <v>148</v>
      </c>
      <c r="N1490" t="s">
        <v>149</v>
      </c>
      <c r="O1490" t="s">
        <v>150</v>
      </c>
      <c r="P1490" t="s">
        <v>151</v>
      </c>
      <c r="Q1490">
        <v>28034</v>
      </c>
      <c r="R1490" t="s">
        <v>152</v>
      </c>
      <c r="S1490" t="s">
        <v>153</v>
      </c>
      <c r="T1490" t="s">
        <v>154</v>
      </c>
      <c r="U1490" t="s">
        <v>42</v>
      </c>
    </row>
    <row r="1491" spans="1:21" x14ac:dyDescent="0.3">
      <c r="A1491">
        <v>10236</v>
      </c>
      <c r="B1491" s="5">
        <v>36</v>
      </c>
      <c r="C1491" s="4">
        <v>87.6</v>
      </c>
      <c r="D1491">
        <v>3</v>
      </c>
      <c r="E1491" s="9">
        <v>3153.6</v>
      </c>
      <c r="F1491" s="1">
        <v>44960</v>
      </c>
      <c r="G1491" s="5">
        <f ca="1">DATEDIF(F1491, TODAY(), "D")</f>
        <v>429</v>
      </c>
      <c r="H1491" t="s">
        <v>19</v>
      </c>
      <c r="I1491" t="s">
        <v>20</v>
      </c>
      <c r="J1491" s="4">
        <v>76</v>
      </c>
      <c r="K1491" s="4">
        <f>Table1[[#This Row],[PRICEEACH]]-Table1[[#This Row],[MSRP]]</f>
        <v>11.599999999999994</v>
      </c>
      <c r="L1491" t="s">
        <v>585</v>
      </c>
      <c r="M1491" t="s">
        <v>277</v>
      </c>
      <c r="N1491">
        <v>2155559857</v>
      </c>
      <c r="O1491" t="s">
        <v>278</v>
      </c>
      <c r="P1491" t="s">
        <v>187</v>
      </c>
      <c r="Q1491">
        <v>71270</v>
      </c>
      <c r="R1491" t="s">
        <v>25</v>
      </c>
      <c r="S1491" t="s">
        <v>101</v>
      </c>
      <c r="T1491" t="s">
        <v>279</v>
      </c>
      <c r="U1491" t="s">
        <v>42</v>
      </c>
    </row>
    <row r="1492" spans="1:21" x14ac:dyDescent="0.3">
      <c r="A1492">
        <v>10233</v>
      </c>
      <c r="B1492" s="5">
        <v>36</v>
      </c>
      <c r="C1492" s="4">
        <v>70.67</v>
      </c>
      <c r="D1492">
        <v>3</v>
      </c>
      <c r="E1492" s="9">
        <v>2544.12</v>
      </c>
      <c r="F1492" s="1">
        <v>44955</v>
      </c>
      <c r="G1492" s="5">
        <f ca="1">DATEDIF(F1492, TODAY(), "D")</f>
        <v>434</v>
      </c>
      <c r="H1492" t="s">
        <v>19</v>
      </c>
      <c r="I1492" t="s">
        <v>557</v>
      </c>
      <c r="J1492" s="4">
        <v>66</v>
      </c>
      <c r="K1492" s="4">
        <f>Table1[[#This Row],[PRICEEACH]]-Table1[[#This Row],[MSRP]]</f>
        <v>4.6700000000000017</v>
      </c>
      <c r="L1492" t="s">
        <v>620</v>
      </c>
      <c r="M1492" t="s">
        <v>83</v>
      </c>
      <c r="N1492">
        <v>2015559350</v>
      </c>
      <c r="O1492" t="s">
        <v>84</v>
      </c>
      <c r="P1492" t="s">
        <v>85</v>
      </c>
      <c r="Q1492">
        <v>94019</v>
      </c>
      <c r="R1492" t="s">
        <v>25</v>
      </c>
      <c r="S1492" t="s">
        <v>86</v>
      </c>
      <c r="T1492" t="s">
        <v>87</v>
      </c>
      <c r="U1492" t="s">
        <v>28</v>
      </c>
    </row>
    <row r="1493" spans="1:21" x14ac:dyDescent="0.3">
      <c r="A1493">
        <v>10230</v>
      </c>
      <c r="B1493" s="5">
        <v>36</v>
      </c>
      <c r="C1493" s="4">
        <v>54.33</v>
      </c>
      <c r="D1493">
        <v>6</v>
      </c>
      <c r="E1493" s="9">
        <v>1955.88</v>
      </c>
      <c r="F1493" s="1">
        <v>44941</v>
      </c>
      <c r="G1493" s="5">
        <f ca="1">DATEDIF(F1493, TODAY(), "D")</f>
        <v>448</v>
      </c>
      <c r="H1493" t="s">
        <v>19</v>
      </c>
      <c r="I1493" t="s">
        <v>155</v>
      </c>
      <c r="J1493" s="4">
        <v>57</v>
      </c>
      <c r="K1493" s="4">
        <f>Table1[[#This Row],[PRICEEACH]]-Table1[[#This Row],[MSRP]]</f>
        <v>-2.6700000000000017</v>
      </c>
      <c r="L1493" t="s">
        <v>580</v>
      </c>
      <c r="M1493" t="s">
        <v>424</v>
      </c>
      <c r="N1493" t="s">
        <v>425</v>
      </c>
      <c r="O1493" t="s">
        <v>426</v>
      </c>
      <c r="P1493" t="s">
        <v>427</v>
      </c>
      <c r="Q1493">
        <v>60528</v>
      </c>
      <c r="R1493" t="s">
        <v>405</v>
      </c>
      <c r="S1493" t="s">
        <v>428</v>
      </c>
      <c r="T1493" t="s">
        <v>377</v>
      </c>
      <c r="U1493" t="s">
        <v>28</v>
      </c>
    </row>
    <row r="1494" spans="1:21" x14ac:dyDescent="0.3">
      <c r="A1494">
        <v>10107</v>
      </c>
      <c r="B1494" s="5">
        <v>36</v>
      </c>
      <c r="C1494" s="4">
        <v>125.61</v>
      </c>
      <c r="D1494">
        <v>1</v>
      </c>
      <c r="E1494" s="9">
        <v>4521.96</v>
      </c>
      <c r="F1494" s="1">
        <v>44937</v>
      </c>
      <c r="G1494" s="5">
        <f ca="1">DATEDIF(F1494, TODAY(), "D")</f>
        <v>452</v>
      </c>
      <c r="H1494" t="s">
        <v>19</v>
      </c>
      <c r="I1494" t="s">
        <v>465</v>
      </c>
      <c r="J1494" s="4">
        <v>118</v>
      </c>
      <c r="K1494" s="4">
        <f>Table1[[#This Row],[PRICEEACH]]-Table1[[#This Row],[MSRP]]</f>
        <v>7.6099999999999994</v>
      </c>
      <c r="L1494" t="s">
        <v>479</v>
      </c>
      <c r="M1494" t="s">
        <v>243</v>
      </c>
      <c r="N1494">
        <v>4155551450</v>
      </c>
      <c r="O1494" t="s">
        <v>244</v>
      </c>
      <c r="P1494" t="s">
        <v>245</v>
      </c>
      <c r="Q1494">
        <v>97562</v>
      </c>
      <c r="R1494" t="s">
        <v>25</v>
      </c>
      <c r="S1494" t="s">
        <v>246</v>
      </c>
      <c r="T1494" t="s">
        <v>247</v>
      </c>
      <c r="U1494" t="s">
        <v>42</v>
      </c>
    </row>
    <row r="1495" spans="1:21" x14ac:dyDescent="0.3">
      <c r="A1495">
        <v>10226</v>
      </c>
      <c r="B1495" s="5">
        <v>36</v>
      </c>
      <c r="C1495" s="4">
        <v>43.27</v>
      </c>
      <c r="D1495">
        <v>3</v>
      </c>
      <c r="E1495" s="9">
        <v>1557.72</v>
      </c>
      <c r="F1495" s="1">
        <v>44921</v>
      </c>
      <c r="G1495" s="5">
        <f ca="1">DATEDIF(F1495, TODAY(), "D")</f>
        <v>468</v>
      </c>
      <c r="H1495" t="s">
        <v>19</v>
      </c>
      <c r="I1495" t="s">
        <v>155</v>
      </c>
      <c r="J1495" s="4">
        <v>50</v>
      </c>
      <c r="K1495" s="4">
        <f>Table1[[#This Row],[PRICEEACH]]-Table1[[#This Row],[MSRP]]</f>
        <v>-6.7299999999999969</v>
      </c>
      <c r="L1495" t="s">
        <v>582</v>
      </c>
      <c r="M1495" t="s">
        <v>326</v>
      </c>
      <c r="N1495">
        <v>7605558146</v>
      </c>
      <c r="O1495" t="s">
        <v>327</v>
      </c>
      <c r="P1495" t="s">
        <v>328</v>
      </c>
      <c r="Q1495">
        <v>91217</v>
      </c>
      <c r="R1495" t="s">
        <v>25</v>
      </c>
      <c r="S1495" t="s">
        <v>207</v>
      </c>
      <c r="T1495" t="s">
        <v>247</v>
      </c>
      <c r="U1495" t="s">
        <v>28</v>
      </c>
    </row>
    <row r="1496" spans="1:21" x14ac:dyDescent="0.3">
      <c r="A1496">
        <v>10222</v>
      </c>
      <c r="B1496" s="5">
        <v>36</v>
      </c>
      <c r="C1496" s="4">
        <v>80.95</v>
      </c>
      <c r="D1496">
        <v>13</v>
      </c>
      <c r="E1496" s="9">
        <v>2914.2</v>
      </c>
      <c r="F1496" s="1">
        <v>44914</v>
      </c>
      <c r="G1496" s="5">
        <f ca="1">DATEDIF(F1496, TODAY(), "D")</f>
        <v>475</v>
      </c>
      <c r="H1496" t="s">
        <v>19</v>
      </c>
      <c r="I1496" t="s">
        <v>557</v>
      </c>
      <c r="J1496" s="4">
        <v>72</v>
      </c>
      <c r="K1496" s="4">
        <f>Table1[[#This Row],[PRICEEACH]]-Table1[[#This Row],[MSRP]]</f>
        <v>8.9500000000000028</v>
      </c>
      <c r="L1496" t="s">
        <v>625</v>
      </c>
      <c r="M1496" t="s">
        <v>326</v>
      </c>
      <c r="N1496">
        <v>7605558146</v>
      </c>
      <c r="O1496" t="s">
        <v>327</v>
      </c>
      <c r="P1496" t="s">
        <v>328</v>
      </c>
      <c r="Q1496">
        <v>91217</v>
      </c>
      <c r="R1496" t="s">
        <v>25</v>
      </c>
      <c r="S1496" t="s">
        <v>207</v>
      </c>
      <c r="T1496" t="s">
        <v>247</v>
      </c>
      <c r="U1496" t="s">
        <v>28</v>
      </c>
    </row>
    <row r="1497" spans="1:21" x14ac:dyDescent="0.3">
      <c r="A1497">
        <v>10222</v>
      </c>
      <c r="B1497" s="5">
        <v>36</v>
      </c>
      <c r="C1497" s="4">
        <v>63.34</v>
      </c>
      <c r="D1497">
        <v>18</v>
      </c>
      <c r="E1497" s="9">
        <v>2280.2399999999998</v>
      </c>
      <c r="F1497" s="1">
        <v>44914</v>
      </c>
      <c r="G1497" s="5">
        <f ca="1">DATEDIF(F1497, TODAY(), "D")</f>
        <v>475</v>
      </c>
      <c r="H1497" t="s">
        <v>19</v>
      </c>
      <c r="I1497" t="s">
        <v>557</v>
      </c>
      <c r="J1497" s="4">
        <v>54</v>
      </c>
      <c r="K1497" s="4">
        <f>Table1[[#This Row],[PRICEEACH]]-Table1[[#This Row],[MSRP]]</f>
        <v>9.3400000000000034</v>
      </c>
      <c r="L1497" t="s">
        <v>633</v>
      </c>
      <c r="M1497" t="s">
        <v>326</v>
      </c>
      <c r="N1497">
        <v>7605558146</v>
      </c>
      <c r="O1497" t="s">
        <v>327</v>
      </c>
      <c r="P1497" t="s">
        <v>328</v>
      </c>
      <c r="Q1497">
        <v>91217</v>
      </c>
      <c r="R1497" t="s">
        <v>25</v>
      </c>
      <c r="S1497" t="s">
        <v>207</v>
      </c>
      <c r="T1497" t="s">
        <v>247</v>
      </c>
      <c r="U1497" t="s">
        <v>28</v>
      </c>
    </row>
    <row r="1498" spans="1:21" x14ac:dyDescent="0.3">
      <c r="A1498">
        <v>10107</v>
      </c>
      <c r="B1498" s="5">
        <v>36</v>
      </c>
      <c r="C1498" s="4">
        <v>132.55000000000001</v>
      </c>
      <c r="D1498">
        <v>13</v>
      </c>
      <c r="E1498" s="9">
        <v>4771.8</v>
      </c>
      <c r="F1498" s="1">
        <v>44880</v>
      </c>
      <c r="G1498" s="5">
        <f ca="1">DATEDIF(F1498, TODAY(), "D")</f>
        <v>509</v>
      </c>
      <c r="H1498" t="s">
        <v>19</v>
      </c>
      <c r="I1498" t="s">
        <v>20</v>
      </c>
      <c r="J1498" s="4">
        <v>150</v>
      </c>
      <c r="K1498" s="4">
        <f>Table1[[#This Row],[PRICEEACH]]-Table1[[#This Row],[MSRP]]</f>
        <v>-17.449999999999989</v>
      </c>
      <c r="L1498" t="s">
        <v>467</v>
      </c>
      <c r="M1498" t="s">
        <v>67</v>
      </c>
      <c r="N1498" t="s">
        <v>68</v>
      </c>
      <c r="O1498" t="s">
        <v>69</v>
      </c>
      <c r="P1498" t="s">
        <v>39</v>
      </c>
      <c r="Q1498">
        <v>75016</v>
      </c>
      <c r="R1498" t="s">
        <v>33</v>
      </c>
      <c r="S1498" t="s">
        <v>70</v>
      </c>
      <c r="T1498" t="s">
        <v>71</v>
      </c>
      <c r="U1498" t="s">
        <v>42</v>
      </c>
    </row>
    <row r="1499" spans="1:21" x14ac:dyDescent="0.3">
      <c r="A1499">
        <v>10206</v>
      </c>
      <c r="B1499" s="5">
        <v>36</v>
      </c>
      <c r="C1499" s="4">
        <v>58.82</v>
      </c>
      <c r="D1499">
        <v>2</v>
      </c>
      <c r="E1499" s="9">
        <v>2117.52</v>
      </c>
      <c r="F1499" s="1">
        <v>44839</v>
      </c>
      <c r="G1499" s="5">
        <f ca="1">DATEDIF(F1499, TODAY(), "D")</f>
        <v>550</v>
      </c>
      <c r="H1499" t="s">
        <v>19</v>
      </c>
      <c r="I1499" t="s">
        <v>465</v>
      </c>
      <c r="J1499" s="4">
        <v>64</v>
      </c>
      <c r="K1499" s="4">
        <f>Table1[[#This Row],[PRICEEACH]]-Table1[[#This Row],[MSRP]]</f>
        <v>-5.18</v>
      </c>
      <c r="L1499" t="s">
        <v>613</v>
      </c>
      <c r="M1499" t="s">
        <v>196</v>
      </c>
      <c r="N1499" t="s">
        <v>197</v>
      </c>
      <c r="O1499" t="s">
        <v>198</v>
      </c>
      <c r="P1499" t="s">
        <v>199</v>
      </c>
      <c r="Q1499" t="s">
        <v>200</v>
      </c>
      <c r="R1499" t="s">
        <v>201</v>
      </c>
      <c r="S1499" t="s">
        <v>202</v>
      </c>
      <c r="T1499" t="s">
        <v>203</v>
      </c>
      <c r="U1499" t="s">
        <v>28</v>
      </c>
    </row>
    <row r="1500" spans="1:21" x14ac:dyDescent="0.3">
      <c r="A1500">
        <v>10205</v>
      </c>
      <c r="B1500" s="5">
        <v>36</v>
      </c>
      <c r="C1500" s="4">
        <v>103.77</v>
      </c>
      <c r="D1500">
        <v>2</v>
      </c>
      <c r="E1500" s="9">
        <v>3735.72</v>
      </c>
      <c r="F1500" s="1">
        <v>44837</v>
      </c>
      <c r="G1500" s="5">
        <f ca="1">DATEDIF(F1500, TODAY(), "D")</f>
        <v>552</v>
      </c>
      <c r="H1500" t="s">
        <v>19</v>
      </c>
      <c r="I1500" t="s">
        <v>509</v>
      </c>
      <c r="J1500" s="4">
        <v>102</v>
      </c>
      <c r="K1500" s="4">
        <f>Table1[[#This Row],[PRICEEACH]]-Table1[[#This Row],[MSRP]]</f>
        <v>1.769999999999996</v>
      </c>
      <c r="L1500" t="s">
        <v>510</v>
      </c>
      <c r="M1500" t="s">
        <v>148</v>
      </c>
      <c r="N1500" t="s">
        <v>149</v>
      </c>
      <c r="O1500" t="s">
        <v>150</v>
      </c>
      <c r="P1500" t="s">
        <v>151</v>
      </c>
      <c r="Q1500">
        <v>28034</v>
      </c>
      <c r="R1500" t="s">
        <v>152</v>
      </c>
      <c r="S1500" t="s">
        <v>153</v>
      </c>
      <c r="T1500" t="s">
        <v>154</v>
      </c>
      <c r="U1500" t="s">
        <v>42</v>
      </c>
    </row>
    <row r="1501" spans="1:21" x14ac:dyDescent="0.3">
      <c r="A1501">
        <v>10191</v>
      </c>
      <c r="B1501" s="5">
        <v>36</v>
      </c>
      <c r="C1501" s="4">
        <v>94.88</v>
      </c>
      <c r="D1501">
        <v>6</v>
      </c>
      <c r="E1501" s="9">
        <v>3415.68</v>
      </c>
      <c r="F1501" s="1">
        <v>44824</v>
      </c>
      <c r="G1501" s="5">
        <f ca="1">DATEDIF(F1501, TODAY(), "D")</f>
        <v>565</v>
      </c>
      <c r="H1501" t="s">
        <v>19</v>
      </c>
      <c r="I1501" t="s">
        <v>155</v>
      </c>
      <c r="J1501" s="4">
        <v>80</v>
      </c>
      <c r="K1501" s="4">
        <f>Table1[[#This Row],[PRICEEACH]]-Table1[[#This Row],[MSRP]]</f>
        <v>14.879999999999995</v>
      </c>
      <c r="L1501" t="s">
        <v>566</v>
      </c>
      <c r="M1501" t="s">
        <v>401</v>
      </c>
      <c r="N1501" t="s">
        <v>402</v>
      </c>
      <c r="O1501" t="s">
        <v>403</v>
      </c>
      <c r="P1501" t="s">
        <v>404</v>
      </c>
      <c r="Q1501">
        <v>50739</v>
      </c>
      <c r="R1501" t="s">
        <v>405</v>
      </c>
      <c r="S1501" t="s">
        <v>406</v>
      </c>
      <c r="T1501" t="s">
        <v>407</v>
      </c>
      <c r="U1501" t="s">
        <v>42</v>
      </c>
    </row>
    <row r="1502" spans="1:21" x14ac:dyDescent="0.3">
      <c r="A1502">
        <v>10186</v>
      </c>
      <c r="B1502" s="5">
        <v>36</v>
      </c>
      <c r="C1502" s="4">
        <v>85.54</v>
      </c>
      <c r="D1502">
        <v>8</v>
      </c>
      <c r="E1502" s="9">
        <v>3079.44</v>
      </c>
      <c r="F1502" s="1">
        <v>44818</v>
      </c>
      <c r="G1502" s="5">
        <f ca="1">DATEDIF(F1502, TODAY(), "D")</f>
        <v>571</v>
      </c>
      <c r="H1502" t="s">
        <v>19</v>
      </c>
      <c r="I1502" t="s">
        <v>509</v>
      </c>
      <c r="J1502" s="4">
        <v>83</v>
      </c>
      <c r="K1502" s="4">
        <f>Table1[[#This Row],[PRICEEACH]]-Table1[[#This Row],[MSRP]]</f>
        <v>2.5400000000000063</v>
      </c>
      <c r="L1502" t="s">
        <v>600</v>
      </c>
      <c r="M1502" t="s">
        <v>314</v>
      </c>
      <c r="N1502" t="s">
        <v>315</v>
      </c>
      <c r="O1502" t="s">
        <v>316</v>
      </c>
      <c r="P1502" t="s">
        <v>300</v>
      </c>
      <c r="Q1502" t="s">
        <v>317</v>
      </c>
      <c r="R1502" t="s">
        <v>144</v>
      </c>
      <c r="S1502" t="s">
        <v>318</v>
      </c>
      <c r="T1502" t="s">
        <v>319</v>
      </c>
      <c r="U1502" t="s">
        <v>42</v>
      </c>
    </row>
    <row r="1503" spans="1:21" x14ac:dyDescent="0.3">
      <c r="A1503">
        <v>10107</v>
      </c>
      <c r="B1503" s="5">
        <v>36</v>
      </c>
      <c r="C1503" s="4">
        <v>124.37</v>
      </c>
      <c r="D1503">
        <v>11</v>
      </c>
      <c r="E1503" s="9">
        <v>4477.32</v>
      </c>
      <c r="F1503" s="1">
        <v>44816</v>
      </c>
      <c r="G1503" s="5">
        <f ca="1">DATEDIF(F1503, TODAY(), "D")</f>
        <v>573</v>
      </c>
      <c r="H1503" t="s">
        <v>19</v>
      </c>
      <c r="I1503" t="s">
        <v>155</v>
      </c>
      <c r="J1503" s="4">
        <v>115</v>
      </c>
      <c r="K1503" s="4">
        <f>Table1[[#This Row],[PRICEEACH]]-Table1[[#This Row],[MSRP]]</f>
        <v>9.3700000000000045</v>
      </c>
      <c r="L1503" t="s">
        <v>490</v>
      </c>
      <c r="M1503" t="s">
        <v>59</v>
      </c>
      <c r="N1503" t="s">
        <v>60</v>
      </c>
      <c r="O1503" t="s">
        <v>61</v>
      </c>
      <c r="P1503" t="s">
        <v>62</v>
      </c>
      <c r="Q1503" t="s">
        <v>63</v>
      </c>
      <c r="R1503" t="s">
        <v>64</v>
      </c>
      <c r="S1503" t="s">
        <v>65</v>
      </c>
      <c r="T1503" t="s">
        <v>66</v>
      </c>
      <c r="U1503" t="s">
        <v>42</v>
      </c>
    </row>
    <row r="1504" spans="1:21" x14ac:dyDescent="0.3">
      <c r="A1504">
        <v>10182</v>
      </c>
      <c r="B1504" s="5">
        <v>36</v>
      </c>
      <c r="C1504" s="4">
        <v>109.52</v>
      </c>
      <c r="D1504">
        <v>11</v>
      </c>
      <c r="E1504" s="9">
        <v>3942.72</v>
      </c>
      <c r="F1504" s="1">
        <v>44816</v>
      </c>
      <c r="G1504" s="5">
        <f ca="1">DATEDIF(F1504, TODAY(), "D")</f>
        <v>573</v>
      </c>
      <c r="H1504" t="s">
        <v>19</v>
      </c>
      <c r="I1504" t="s">
        <v>509</v>
      </c>
      <c r="J1504" s="4">
        <v>92</v>
      </c>
      <c r="K1504" s="4">
        <f>Table1[[#This Row],[PRICEEACH]]-Table1[[#This Row],[MSRP]]</f>
        <v>17.519999999999996</v>
      </c>
      <c r="L1504" t="s">
        <v>573</v>
      </c>
      <c r="M1504" t="s">
        <v>243</v>
      </c>
      <c r="N1504">
        <v>4155551450</v>
      </c>
      <c r="O1504" t="s">
        <v>244</v>
      </c>
      <c r="P1504" t="s">
        <v>245</v>
      </c>
      <c r="Q1504">
        <v>97562</v>
      </c>
      <c r="R1504" t="s">
        <v>25</v>
      </c>
      <c r="S1504" t="s">
        <v>246</v>
      </c>
      <c r="T1504" t="s">
        <v>247</v>
      </c>
      <c r="U1504" t="s">
        <v>42</v>
      </c>
    </row>
    <row r="1505" spans="1:21" x14ac:dyDescent="0.3">
      <c r="A1505">
        <v>10182</v>
      </c>
      <c r="B1505" s="5">
        <v>36</v>
      </c>
      <c r="C1505" s="4">
        <v>73.599999999999994</v>
      </c>
      <c r="D1505">
        <v>14</v>
      </c>
      <c r="E1505" s="9">
        <v>2649.6</v>
      </c>
      <c r="F1505" s="1">
        <v>44816</v>
      </c>
      <c r="G1505" s="5">
        <f ca="1">DATEDIF(F1505, TODAY(), "D")</f>
        <v>573</v>
      </c>
      <c r="H1505" t="s">
        <v>19</v>
      </c>
      <c r="I1505" t="s">
        <v>155</v>
      </c>
      <c r="J1505" s="4">
        <v>90</v>
      </c>
      <c r="K1505" s="4">
        <f>Table1[[#This Row],[PRICEEACH]]-Table1[[#This Row],[MSRP]]</f>
        <v>-16.400000000000006</v>
      </c>
      <c r="L1505" t="s">
        <v>590</v>
      </c>
      <c r="M1505" t="s">
        <v>243</v>
      </c>
      <c r="N1505">
        <v>4155551450</v>
      </c>
      <c r="O1505" t="s">
        <v>244</v>
      </c>
      <c r="P1505" t="s">
        <v>245</v>
      </c>
      <c r="Q1505">
        <v>97562</v>
      </c>
      <c r="R1505" t="s">
        <v>25</v>
      </c>
      <c r="S1505" t="s">
        <v>246</v>
      </c>
      <c r="T1505" t="s">
        <v>247</v>
      </c>
      <c r="U1505" t="s">
        <v>28</v>
      </c>
    </row>
    <row r="1506" spans="1:21" x14ac:dyDescent="0.3">
      <c r="A1506">
        <v>10176</v>
      </c>
      <c r="B1506" s="5">
        <v>36</v>
      </c>
      <c r="C1506" s="4">
        <v>153.66999999999999</v>
      </c>
      <c r="D1506">
        <v>5</v>
      </c>
      <c r="E1506" s="9">
        <v>5532.12</v>
      </c>
      <c r="F1506" s="1">
        <v>44810</v>
      </c>
      <c r="G1506" s="5">
        <f ca="1">DATEDIF(F1506, TODAY(), "D")</f>
        <v>579</v>
      </c>
      <c r="H1506" t="s">
        <v>19</v>
      </c>
      <c r="I1506" t="s">
        <v>155</v>
      </c>
      <c r="J1506" s="4">
        <v>143</v>
      </c>
      <c r="K1506" s="4">
        <f>Table1[[#This Row],[PRICEEACH]]-Table1[[#This Row],[MSRP]]</f>
        <v>10.669999999999987</v>
      </c>
      <c r="L1506" t="s">
        <v>572</v>
      </c>
      <c r="M1506" t="s">
        <v>414</v>
      </c>
      <c r="N1506" t="s">
        <v>415</v>
      </c>
      <c r="O1506" t="s">
        <v>416</v>
      </c>
      <c r="P1506" t="s">
        <v>417</v>
      </c>
      <c r="Q1506">
        <v>42100</v>
      </c>
      <c r="R1506" t="s">
        <v>229</v>
      </c>
      <c r="S1506" t="s">
        <v>418</v>
      </c>
      <c r="T1506" t="s">
        <v>419</v>
      </c>
      <c r="U1506" t="s">
        <v>42</v>
      </c>
    </row>
    <row r="1507" spans="1:21" x14ac:dyDescent="0.3">
      <c r="A1507">
        <v>10171</v>
      </c>
      <c r="B1507" s="5">
        <v>36</v>
      </c>
      <c r="C1507" s="4">
        <v>35.49</v>
      </c>
      <c r="D1507">
        <v>4</v>
      </c>
      <c r="E1507" s="9">
        <v>1277.6400000000001</v>
      </c>
      <c r="F1507" s="1">
        <v>44809</v>
      </c>
      <c r="G1507" s="5">
        <f ca="1">DATEDIF(F1507, TODAY(), "D")</f>
        <v>580</v>
      </c>
      <c r="H1507" t="s">
        <v>19</v>
      </c>
      <c r="I1507" t="s">
        <v>155</v>
      </c>
      <c r="J1507" s="4">
        <v>37</v>
      </c>
      <c r="K1507" s="4">
        <f>Table1[[#This Row],[PRICEEACH]]-Table1[[#This Row],[MSRP]]</f>
        <v>-1.509999999999998</v>
      </c>
      <c r="L1507" t="s">
        <v>594</v>
      </c>
      <c r="M1507" t="s">
        <v>261</v>
      </c>
      <c r="N1507" t="s">
        <v>262</v>
      </c>
      <c r="O1507" t="s">
        <v>263</v>
      </c>
      <c r="P1507" t="s">
        <v>264</v>
      </c>
      <c r="Q1507" t="s">
        <v>265</v>
      </c>
      <c r="R1507" t="s">
        <v>201</v>
      </c>
      <c r="S1507" t="s">
        <v>266</v>
      </c>
      <c r="T1507" t="s">
        <v>267</v>
      </c>
      <c r="U1507" t="s">
        <v>28</v>
      </c>
    </row>
    <row r="1508" spans="1:21" x14ac:dyDescent="0.3">
      <c r="A1508">
        <v>10107</v>
      </c>
      <c r="B1508" s="5">
        <v>36</v>
      </c>
      <c r="C1508" s="4">
        <v>63.84</v>
      </c>
      <c r="D1508">
        <v>3</v>
      </c>
      <c r="E1508" s="9">
        <v>2298.2399999999998</v>
      </c>
      <c r="F1508" s="1">
        <v>44808</v>
      </c>
      <c r="G1508" s="5">
        <f ca="1">DATEDIF(F1508, TODAY(), "D")</f>
        <v>581</v>
      </c>
      <c r="H1508" t="s">
        <v>19</v>
      </c>
      <c r="I1508" t="s">
        <v>155</v>
      </c>
      <c r="J1508" s="4">
        <v>79</v>
      </c>
      <c r="K1508" s="4">
        <f>Table1[[#This Row],[PRICEEACH]]-Table1[[#This Row],[MSRP]]</f>
        <v>-15.159999999999997</v>
      </c>
      <c r="L1508" t="s">
        <v>478</v>
      </c>
      <c r="M1508" t="s">
        <v>255</v>
      </c>
      <c r="N1508" t="s">
        <v>256</v>
      </c>
      <c r="O1508" t="s">
        <v>257</v>
      </c>
      <c r="P1508" t="s">
        <v>258</v>
      </c>
      <c r="Q1508">
        <v>2060</v>
      </c>
      <c r="R1508" t="s">
        <v>76</v>
      </c>
      <c r="S1508" t="s">
        <v>259</v>
      </c>
      <c r="T1508" t="s">
        <v>260</v>
      </c>
      <c r="U1508" t="s">
        <v>28</v>
      </c>
    </row>
    <row r="1509" spans="1:21" x14ac:dyDescent="0.3">
      <c r="A1509">
        <v>10169</v>
      </c>
      <c r="B1509" s="5">
        <v>36</v>
      </c>
      <c r="C1509" s="4">
        <v>123.47</v>
      </c>
      <c r="D1509">
        <v>4</v>
      </c>
      <c r="E1509" s="9">
        <v>4444.92</v>
      </c>
      <c r="F1509" s="1">
        <v>44808</v>
      </c>
      <c r="G1509" s="5">
        <f ca="1">DATEDIF(F1509, TODAY(), "D")</f>
        <v>581</v>
      </c>
      <c r="H1509" t="s">
        <v>19</v>
      </c>
      <c r="I1509" t="s">
        <v>155</v>
      </c>
      <c r="J1509" s="4">
        <v>146</v>
      </c>
      <c r="K1509" s="4">
        <f>Table1[[#This Row],[PRICEEACH]]-Table1[[#This Row],[MSRP]]</f>
        <v>-22.53</v>
      </c>
      <c r="L1509" t="s">
        <v>568</v>
      </c>
      <c r="M1509" t="s">
        <v>255</v>
      </c>
      <c r="N1509" t="s">
        <v>256</v>
      </c>
      <c r="O1509" t="s">
        <v>257</v>
      </c>
      <c r="P1509" t="s">
        <v>258</v>
      </c>
      <c r="Q1509">
        <v>2060</v>
      </c>
      <c r="R1509" t="s">
        <v>76</v>
      </c>
      <c r="S1509" t="s">
        <v>259</v>
      </c>
      <c r="T1509" t="s">
        <v>260</v>
      </c>
      <c r="U1509" t="s">
        <v>42</v>
      </c>
    </row>
    <row r="1510" spans="1:21" x14ac:dyDescent="0.3">
      <c r="A1510">
        <v>10107</v>
      </c>
      <c r="B1510" s="5">
        <v>36</v>
      </c>
      <c r="C1510" s="4">
        <v>96.66</v>
      </c>
      <c r="D1510">
        <v>1</v>
      </c>
      <c r="E1510" s="9">
        <v>3479.76</v>
      </c>
      <c r="F1510" s="1">
        <v>44801</v>
      </c>
      <c r="G1510" s="5">
        <f ca="1">DATEDIF(F1510, TODAY(), "D")</f>
        <v>588</v>
      </c>
      <c r="H1510" t="s">
        <v>19</v>
      </c>
      <c r="I1510" t="s">
        <v>20</v>
      </c>
      <c r="J1510" s="4">
        <v>95</v>
      </c>
      <c r="K1510" s="4">
        <f>Table1[[#This Row],[PRICEEACH]]-Table1[[#This Row],[MSRP]]</f>
        <v>1.6599999999999966</v>
      </c>
      <c r="L1510" t="s">
        <v>21</v>
      </c>
      <c r="M1510" t="s">
        <v>48</v>
      </c>
      <c r="N1510">
        <v>6505556809</v>
      </c>
      <c r="O1510" t="s">
        <v>49</v>
      </c>
      <c r="P1510" t="s">
        <v>50</v>
      </c>
      <c r="Q1510">
        <v>94217</v>
      </c>
      <c r="R1510" t="s">
        <v>25</v>
      </c>
      <c r="S1510" t="s">
        <v>51</v>
      </c>
      <c r="T1510" t="s">
        <v>52</v>
      </c>
      <c r="U1510" t="s">
        <v>42</v>
      </c>
    </row>
    <row r="1511" spans="1:21" x14ac:dyDescent="0.3">
      <c r="A1511">
        <v>10168</v>
      </c>
      <c r="B1511" s="5">
        <v>36</v>
      </c>
      <c r="C1511" s="4">
        <v>125.77</v>
      </c>
      <c r="D1511">
        <v>8</v>
      </c>
      <c r="E1511" s="9">
        <v>4527.72</v>
      </c>
      <c r="F1511" s="1">
        <v>44801</v>
      </c>
      <c r="G1511" s="5">
        <f ca="1">DATEDIF(F1511, TODAY(), "D")</f>
        <v>588</v>
      </c>
      <c r="H1511" t="s">
        <v>19</v>
      </c>
      <c r="I1511" t="s">
        <v>525</v>
      </c>
      <c r="J1511" s="4">
        <v>118</v>
      </c>
      <c r="K1511" s="4">
        <f>Table1[[#This Row],[PRICEEACH]]-Table1[[#This Row],[MSRP]]</f>
        <v>7.769999999999996</v>
      </c>
      <c r="L1511" t="s">
        <v>627</v>
      </c>
      <c r="M1511" t="s">
        <v>48</v>
      </c>
      <c r="N1511">
        <v>6505556809</v>
      </c>
      <c r="O1511" t="s">
        <v>49</v>
      </c>
      <c r="P1511" t="s">
        <v>50</v>
      </c>
      <c r="Q1511">
        <v>94217</v>
      </c>
      <c r="R1511" t="s">
        <v>25</v>
      </c>
      <c r="S1511" t="s">
        <v>51</v>
      </c>
      <c r="T1511" t="s">
        <v>52</v>
      </c>
      <c r="U1511" t="s">
        <v>42</v>
      </c>
    </row>
    <row r="1512" spans="1:21" x14ac:dyDescent="0.3">
      <c r="A1512">
        <v>10107</v>
      </c>
      <c r="B1512" s="5">
        <v>36</v>
      </c>
      <c r="C1512" s="4">
        <v>99.17</v>
      </c>
      <c r="D1512">
        <v>8</v>
      </c>
      <c r="E1512" s="9">
        <v>3570.12</v>
      </c>
      <c r="F1512" s="1">
        <v>44794</v>
      </c>
      <c r="G1512" s="5">
        <f ca="1">DATEDIF(F1512, TODAY(), "D")</f>
        <v>595</v>
      </c>
      <c r="H1512" t="s">
        <v>371</v>
      </c>
      <c r="I1512" t="s">
        <v>465</v>
      </c>
      <c r="J1512" s="4">
        <v>116</v>
      </c>
      <c r="K1512" s="4">
        <f>Table1[[#This Row],[PRICEEACH]]-Table1[[#This Row],[MSRP]]</f>
        <v>-16.829999999999998</v>
      </c>
      <c r="L1512" t="s">
        <v>497</v>
      </c>
      <c r="M1512" t="s">
        <v>372</v>
      </c>
      <c r="N1512" t="s">
        <v>373</v>
      </c>
      <c r="O1512" t="s">
        <v>374</v>
      </c>
      <c r="P1512" t="s">
        <v>375</v>
      </c>
      <c r="Q1512">
        <v>8010</v>
      </c>
      <c r="R1512" t="s">
        <v>124</v>
      </c>
      <c r="S1512" t="s">
        <v>376</v>
      </c>
      <c r="T1512" t="s">
        <v>377</v>
      </c>
      <c r="U1512" t="s">
        <v>42</v>
      </c>
    </row>
    <row r="1513" spans="1:21" x14ac:dyDescent="0.3">
      <c r="A1513">
        <v>10161</v>
      </c>
      <c r="B1513" s="5">
        <v>36</v>
      </c>
      <c r="C1513" s="4">
        <v>154</v>
      </c>
      <c r="D1513">
        <v>10</v>
      </c>
      <c r="E1513" s="9">
        <v>5544</v>
      </c>
      <c r="F1513" s="1">
        <v>44790</v>
      </c>
      <c r="G1513" s="5">
        <f ca="1">DATEDIF(F1513, TODAY(), "D")</f>
        <v>599</v>
      </c>
      <c r="H1513" t="s">
        <v>19</v>
      </c>
      <c r="I1513" t="s">
        <v>155</v>
      </c>
      <c r="J1513" s="4">
        <v>141</v>
      </c>
      <c r="K1513" s="4">
        <f>Table1[[#This Row],[PRICEEACH]]-Table1[[#This Row],[MSRP]]</f>
        <v>13</v>
      </c>
      <c r="L1513" t="s">
        <v>569</v>
      </c>
      <c r="M1513" t="s">
        <v>459</v>
      </c>
      <c r="N1513" t="s">
        <v>460</v>
      </c>
      <c r="O1513" t="s">
        <v>461</v>
      </c>
      <c r="P1513" t="s">
        <v>462</v>
      </c>
      <c r="Q1513">
        <v>8200</v>
      </c>
      <c r="R1513" t="s">
        <v>294</v>
      </c>
      <c r="S1513" t="s">
        <v>463</v>
      </c>
      <c r="T1513" t="s">
        <v>464</v>
      </c>
      <c r="U1513" t="s">
        <v>42</v>
      </c>
    </row>
    <row r="1514" spans="1:21" x14ac:dyDescent="0.3">
      <c r="A1514">
        <v>10154</v>
      </c>
      <c r="B1514" s="5">
        <v>36</v>
      </c>
      <c r="C1514" s="4">
        <v>64.33</v>
      </c>
      <c r="D1514">
        <v>1</v>
      </c>
      <c r="E1514" s="9">
        <v>2315.88</v>
      </c>
      <c r="F1514" s="1">
        <v>44775</v>
      </c>
      <c r="G1514" s="5">
        <f ca="1">DATEDIF(F1514, TODAY(), "D")</f>
        <v>614</v>
      </c>
      <c r="H1514" t="s">
        <v>19</v>
      </c>
      <c r="I1514" t="s">
        <v>557</v>
      </c>
      <c r="J1514" s="4">
        <v>72</v>
      </c>
      <c r="K1514" s="4">
        <f>Table1[[#This Row],[PRICEEACH]]-Table1[[#This Row],[MSRP]]</f>
        <v>-7.6700000000000017</v>
      </c>
      <c r="L1514" t="s">
        <v>625</v>
      </c>
      <c r="M1514" t="s">
        <v>474</v>
      </c>
      <c r="N1514">
        <v>3105552373</v>
      </c>
      <c r="O1514" t="s">
        <v>475</v>
      </c>
      <c r="P1514" t="s">
        <v>476</v>
      </c>
      <c r="Q1514">
        <v>92561</v>
      </c>
      <c r="R1514" t="s">
        <v>25</v>
      </c>
      <c r="S1514" t="s">
        <v>46</v>
      </c>
      <c r="T1514" t="s">
        <v>216</v>
      </c>
      <c r="U1514" t="s">
        <v>28</v>
      </c>
    </row>
    <row r="1515" spans="1:21" x14ac:dyDescent="0.3">
      <c r="A1515">
        <v>10149</v>
      </c>
      <c r="B1515" s="5">
        <v>36</v>
      </c>
      <c r="C1515" s="4">
        <v>33.19</v>
      </c>
      <c r="D1515">
        <v>7</v>
      </c>
      <c r="E1515" s="9">
        <v>1194.8399999999999</v>
      </c>
      <c r="F1515" s="1">
        <v>44754</v>
      </c>
      <c r="G1515" s="5">
        <f ca="1">DATEDIF(F1515, TODAY(), "D")</f>
        <v>635</v>
      </c>
      <c r="H1515" t="s">
        <v>19</v>
      </c>
      <c r="I1515" t="s">
        <v>509</v>
      </c>
      <c r="J1515" s="4">
        <v>33</v>
      </c>
      <c r="K1515" s="4">
        <f>Table1[[#This Row],[PRICEEACH]]-Table1[[#This Row],[MSRP]]</f>
        <v>0.18999999999999773</v>
      </c>
      <c r="L1515" t="s">
        <v>584</v>
      </c>
      <c r="M1515" t="s">
        <v>486</v>
      </c>
      <c r="N1515">
        <v>4155554312</v>
      </c>
      <c r="O1515" t="s">
        <v>487</v>
      </c>
      <c r="P1515" t="s">
        <v>488</v>
      </c>
      <c r="Q1515">
        <v>94217</v>
      </c>
      <c r="R1515" t="s">
        <v>25</v>
      </c>
      <c r="S1515" t="s">
        <v>489</v>
      </c>
      <c r="T1515" t="s">
        <v>363</v>
      </c>
      <c r="U1515" t="s">
        <v>28</v>
      </c>
    </row>
    <row r="1516" spans="1:21" x14ac:dyDescent="0.3">
      <c r="A1516">
        <v>10147</v>
      </c>
      <c r="B1516" s="5">
        <v>36</v>
      </c>
      <c r="C1516" s="4">
        <v>86.04</v>
      </c>
      <c r="D1516">
        <v>10</v>
      </c>
      <c r="E1516" s="9">
        <v>3097.44</v>
      </c>
      <c r="F1516" s="1">
        <v>44747</v>
      </c>
      <c r="G1516" s="5">
        <f ca="1">DATEDIF(F1516, TODAY(), "D")</f>
        <v>642</v>
      </c>
      <c r="H1516" t="s">
        <v>19</v>
      </c>
      <c r="I1516" t="s">
        <v>155</v>
      </c>
      <c r="J1516" s="4">
        <v>80</v>
      </c>
      <c r="K1516" s="4">
        <f>Table1[[#This Row],[PRICEEACH]]-Table1[[#This Row],[MSRP]]</f>
        <v>6.0400000000000063</v>
      </c>
      <c r="L1516" t="s">
        <v>566</v>
      </c>
      <c r="M1516" t="s">
        <v>251</v>
      </c>
      <c r="N1516">
        <v>6175558555</v>
      </c>
      <c r="O1516" t="s">
        <v>252</v>
      </c>
      <c r="P1516" t="s">
        <v>253</v>
      </c>
      <c r="Q1516">
        <v>58339</v>
      </c>
      <c r="R1516" t="s">
        <v>25</v>
      </c>
      <c r="S1516" t="s">
        <v>246</v>
      </c>
      <c r="T1516" t="s">
        <v>254</v>
      </c>
      <c r="U1516" t="s">
        <v>42</v>
      </c>
    </row>
    <row r="1517" spans="1:21" x14ac:dyDescent="0.3">
      <c r="A1517">
        <v>10143</v>
      </c>
      <c r="B1517" s="5">
        <v>36</v>
      </c>
      <c r="C1517" s="4">
        <v>109.61</v>
      </c>
      <c r="D1517">
        <v>2</v>
      </c>
      <c r="E1517" s="9">
        <v>3945.96</v>
      </c>
      <c r="F1517" s="1">
        <v>44722</v>
      </c>
      <c r="G1517" s="5">
        <f ca="1">DATEDIF(F1517, TODAY(), "D")</f>
        <v>667</v>
      </c>
      <c r="H1517" t="s">
        <v>19</v>
      </c>
      <c r="I1517" t="s">
        <v>525</v>
      </c>
      <c r="J1517" s="4">
        <v>91</v>
      </c>
      <c r="K1517" s="4">
        <f>Table1[[#This Row],[PRICEEACH]]-Table1[[#This Row],[MSRP]]</f>
        <v>18.61</v>
      </c>
      <c r="L1517" t="s">
        <v>621</v>
      </c>
      <c r="M1517" t="s">
        <v>303</v>
      </c>
      <c r="N1517">
        <v>5085559555</v>
      </c>
      <c r="O1517" t="s">
        <v>304</v>
      </c>
      <c r="P1517" t="s">
        <v>136</v>
      </c>
      <c r="Q1517">
        <v>50553</v>
      </c>
      <c r="R1517" t="s">
        <v>25</v>
      </c>
      <c r="S1517" t="s">
        <v>305</v>
      </c>
      <c r="T1517" t="s">
        <v>306</v>
      </c>
      <c r="U1517" t="s">
        <v>42</v>
      </c>
    </row>
    <row r="1518" spans="1:21" x14ac:dyDescent="0.3">
      <c r="A1518">
        <v>10140</v>
      </c>
      <c r="B1518" s="5">
        <v>36</v>
      </c>
      <c r="C1518" s="4">
        <v>114.3</v>
      </c>
      <c r="D1518">
        <v>6</v>
      </c>
      <c r="E1518" s="9">
        <v>4114.8</v>
      </c>
      <c r="F1518" s="1">
        <v>44705</v>
      </c>
      <c r="G1518" s="5">
        <f ca="1">DATEDIF(F1518, TODAY(), "D")</f>
        <v>684</v>
      </c>
      <c r="H1518" t="s">
        <v>19</v>
      </c>
      <c r="I1518" t="s">
        <v>155</v>
      </c>
      <c r="J1518" s="4">
        <v>101</v>
      </c>
      <c r="K1518" s="4">
        <f>Table1[[#This Row],[PRICEEACH]]-Table1[[#This Row],[MSRP]]</f>
        <v>13.299999999999997</v>
      </c>
      <c r="L1518" t="s">
        <v>626</v>
      </c>
      <c r="M1518" t="s">
        <v>48</v>
      </c>
      <c r="N1518">
        <v>6505556809</v>
      </c>
      <c r="O1518" t="s">
        <v>49</v>
      </c>
      <c r="P1518" t="s">
        <v>50</v>
      </c>
      <c r="Q1518">
        <v>94217</v>
      </c>
      <c r="R1518" t="s">
        <v>25</v>
      </c>
      <c r="S1518" t="s">
        <v>51</v>
      </c>
      <c r="T1518" t="s">
        <v>52</v>
      </c>
      <c r="U1518" t="s">
        <v>42</v>
      </c>
    </row>
    <row r="1519" spans="1:21" x14ac:dyDescent="0.3">
      <c r="A1519">
        <v>10136</v>
      </c>
      <c r="B1519" s="5">
        <v>36</v>
      </c>
      <c r="C1519" s="4">
        <v>146.52000000000001</v>
      </c>
      <c r="D1519">
        <v>1</v>
      </c>
      <c r="E1519" s="9">
        <v>5274.72</v>
      </c>
      <c r="F1519" s="1">
        <v>44685</v>
      </c>
      <c r="G1519" s="5">
        <f ca="1">DATEDIF(F1519, TODAY(), "D")</f>
        <v>704</v>
      </c>
      <c r="H1519" t="s">
        <v>19</v>
      </c>
      <c r="I1519" t="s">
        <v>155</v>
      </c>
      <c r="J1519" s="4">
        <v>142</v>
      </c>
      <c r="K1519" s="4">
        <f>Table1[[#This Row],[PRICEEACH]]-Table1[[#This Row],[MSRP]]</f>
        <v>4.5200000000000102</v>
      </c>
      <c r="L1519" t="s">
        <v>545</v>
      </c>
      <c r="M1519" t="s">
        <v>308</v>
      </c>
      <c r="N1519" t="s">
        <v>309</v>
      </c>
      <c r="O1519" t="s">
        <v>310</v>
      </c>
      <c r="P1519" t="s">
        <v>311</v>
      </c>
      <c r="Q1519">
        <v>31000</v>
      </c>
      <c r="R1519" t="s">
        <v>33</v>
      </c>
      <c r="S1519" t="s">
        <v>312</v>
      </c>
      <c r="T1519" t="s">
        <v>313</v>
      </c>
      <c r="U1519" t="s">
        <v>42</v>
      </c>
    </row>
    <row r="1520" spans="1:21" x14ac:dyDescent="0.3">
      <c r="A1520">
        <v>10124</v>
      </c>
      <c r="B1520" s="5">
        <v>36</v>
      </c>
      <c r="C1520" s="4">
        <v>85.59</v>
      </c>
      <c r="D1520">
        <v>7</v>
      </c>
      <c r="E1520" s="9">
        <v>3081.24</v>
      </c>
      <c r="F1520" s="1">
        <v>44641</v>
      </c>
      <c r="G1520" s="5">
        <f ca="1">DATEDIF(F1520, TODAY(), "D")</f>
        <v>748</v>
      </c>
      <c r="H1520" t="s">
        <v>19</v>
      </c>
      <c r="I1520" t="s">
        <v>509</v>
      </c>
      <c r="J1520" s="4">
        <v>92</v>
      </c>
      <c r="K1520" s="4">
        <f>Table1[[#This Row],[PRICEEACH]]-Table1[[#This Row],[MSRP]]</f>
        <v>-6.4099999999999966</v>
      </c>
      <c r="L1520" t="s">
        <v>573</v>
      </c>
      <c r="M1520" t="s">
        <v>499</v>
      </c>
      <c r="N1520">
        <v>7025551838</v>
      </c>
      <c r="O1520" t="s">
        <v>500</v>
      </c>
      <c r="P1520" t="s">
        <v>501</v>
      </c>
      <c r="Q1520">
        <v>83030</v>
      </c>
      <c r="R1520" t="s">
        <v>25</v>
      </c>
      <c r="S1520" t="s">
        <v>91</v>
      </c>
      <c r="T1520" t="s">
        <v>363</v>
      </c>
      <c r="U1520" t="s">
        <v>42</v>
      </c>
    </row>
    <row r="1521" spans="1:21" x14ac:dyDescent="0.3">
      <c r="A1521">
        <v>10118</v>
      </c>
      <c r="B1521" s="5">
        <v>36</v>
      </c>
      <c r="C1521" s="4">
        <v>117.2</v>
      </c>
      <c r="D1521">
        <v>1</v>
      </c>
      <c r="E1521" s="9">
        <v>4219.2</v>
      </c>
      <c r="F1521" s="1">
        <v>44613</v>
      </c>
      <c r="G1521" s="5">
        <f ca="1">DATEDIF(F1521, TODAY(), "D")</f>
        <v>776</v>
      </c>
      <c r="H1521" t="s">
        <v>19</v>
      </c>
      <c r="I1521" t="s">
        <v>557</v>
      </c>
      <c r="J1521" s="4">
        <v>100</v>
      </c>
      <c r="K1521" s="4">
        <f>Table1[[#This Row],[PRICEEACH]]-Table1[[#This Row],[MSRP]]</f>
        <v>17.200000000000003</v>
      </c>
      <c r="L1521" t="s">
        <v>629</v>
      </c>
      <c r="M1521" t="s">
        <v>320</v>
      </c>
      <c r="N1521" t="s">
        <v>321</v>
      </c>
      <c r="O1521" t="s">
        <v>322</v>
      </c>
      <c r="P1521" t="s">
        <v>323</v>
      </c>
      <c r="Q1521">
        <v>8022</v>
      </c>
      <c r="R1521" t="s">
        <v>152</v>
      </c>
      <c r="S1521" t="s">
        <v>324</v>
      </c>
      <c r="T1521" t="s">
        <v>325</v>
      </c>
      <c r="U1521" t="s">
        <v>42</v>
      </c>
    </row>
    <row r="1522" spans="1:21" x14ac:dyDescent="0.3">
      <c r="A1522">
        <v>10110</v>
      </c>
      <c r="B1522" s="5">
        <v>36</v>
      </c>
      <c r="C1522" s="4">
        <v>85.25</v>
      </c>
      <c r="D1522">
        <v>13</v>
      </c>
      <c r="E1522" s="9">
        <v>3069</v>
      </c>
      <c r="F1522" s="1">
        <v>44579</v>
      </c>
      <c r="G1522" s="5">
        <f ca="1">DATEDIF(F1522, TODAY(), "D")</f>
        <v>810</v>
      </c>
      <c r="H1522" t="s">
        <v>19</v>
      </c>
      <c r="I1522" t="s">
        <v>155</v>
      </c>
      <c r="J1522" s="4">
        <v>73</v>
      </c>
      <c r="K1522" s="4">
        <f>Table1[[#This Row],[PRICEEACH]]-Table1[[#This Row],[MSRP]]</f>
        <v>12.25</v>
      </c>
      <c r="L1522" t="s">
        <v>579</v>
      </c>
      <c r="M1522" t="s">
        <v>452</v>
      </c>
      <c r="N1522" t="s">
        <v>453</v>
      </c>
      <c r="O1522" t="s">
        <v>454</v>
      </c>
      <c r="P1522" t="s">
        <v>455</v>
      </c>
      <c r="Q1522" t="s">
        <v>456</v>
      </c>
      <c r="R1522" t="s">
        <v>144</v>
      </c>
      <c r="S1522" t="s">
        <v>457</v>
      </c>
      <c r="T1522" t="s">
        <v>458</v>
      </c>
      <c r="U1522" t="s">
        <v>42</v>
      </c>
    </row>
    <row r="1523" spans="1:21" x14ac:dyDescent="0.3">
      <c r="A1523">
        <v>10107</v>
      </c>
      <c r="B1523" s="5">
        <v>36</v>
      </c>
      <c r="C1523" s="4">
        <v>103.64</v>
      </c>
      <c r="D1523">
        <v>3</v>
      </c>
      <c r="E1523" s="9">
        <v>3731.04</v>
      </c>
      <c r="F1523" s="1">
        <v>44564</v>
      </c>
      <c r="G1523" s="5">
        <f ca="1">DATEDIF(F1523, TODAY(), "D")</f>
        <v>825</v>
      </c>
      <c r="H1523" t="s">
        <v>19</v>
      </c>
      <c r="I1523" t="s">
        <v>155</v>
      </c>
      <c r="J1523" s="4">
        <v>115</v>
      </c>
      <c r="K1523" s="4">
        <f>Table1[[#This Row],[PRICEEACH]]-Table1[[#This Row],[MSRP]]</f>
        <v>-11.36</v>
      </c>
      <c r="L1523" t="s">
        <v>490</v>
      </c>
      <c r="M1523" t="s">
        <v>387</v>
      </c>
      <c r="N1523" t="s">
        <v>388</v>
      </c>
      <c r="O1523" t="s">
        <v>389</v>
      </c>
      <c r="P1523" t="s">
        <v>390</v>
      </c>
      <c r="Q1523" t="s">
        <v>391</v>
      </c>
      <c r="R1523" t="s">
        <v>392</v>
      </c>
      <c r="S1523" t="s">
        <v>393</v>
      </c>
      <c r="T1523" t="s">
        <v>394</v>
      </c>
      <c r="U1523" t="s">
        <v>42</v>
      </c>
    </row>
    <row r="1524" spans="1:21" x14ac:dyDescent="0.3">
      <c r="A1524">
        <v>10106</v>
      </c>
      <c r="B1524" s="5">
        <v>36</v>
      </c>
      <c r="C1524" s="4">
        <v>146.65</v>
      </c>
      <c r="D1524">
        <v>12</v>
      </c>
      <c r="E1524" s="9">
        <v>5279.4</v>
      </c>
      <c r="F1524" s="1">
        <v>44547</v>
      </c>
      <c r="G1524" s="5">
        <f ca="1">DATEDIF(F1524, TODAY(), "D")</f>
        <v>842</v>
      </c>
      <c r="H1524" t="s">
        <v>19</v>
      </c>
      <c r="I1524" t="s">
        <v>525</v>
      </c>
      <c r="J1524" s="4">
        <v>157</v>
      </c>
      <c r="K1524" s="4">
        <f>Table1[[#This Row],[PRICEEACH]]-Table1[[#This Row],[MSRP]]</f>
        <v>-10.349999999999994</v>
      </c>
      <c r="L1524" t="s">
        <v>526</v>
      </c>
      <c r="M1524" t="s">
        <v>511</v>
      </c>
      <c r="N1524" t="s">
        <v>512</v>
      </c>
      <c r="O1524" t="s">
        <v>513</v>
      </c>
      <c r="P1524" t="s">
        <v>514</v>
      </c>
      <c r="Q1524">
        <v>24100</v>
      </c>
      <c r="R1524" t="s">
        <v>229</v>
      </c>
      <c r="S1524" t="s">
        <v>515</v>
      </c>
      <c r="T1524" t="s">
        <v>516</v>
      </c>
      <c r="U1524" t="s">
        <v>42</v>
      </c>
    </row>
    <row r="1525" spans="1:21" x14ac:dyDescent="0.3">
      <c r="A1525">
        <v>10103</v>
      </c>
      <c r="B1525" s="5">
        <v>36</v>
      </c>
      <c r="C1525" s="4">
        <v>117.45</v>
      </c>
      <c r="D1525">
        <v>5</v>
      </c>
      <c r="E1525" s="9">
        <v>4228.2</v>
      </c>
      <c r="F1525" s="1">
        <v>44529</v>
      </c>
      <c r="G1525" s="5">
        <f ca="1">DATEDIF(F1525, TODAY(), "D")</f>
        <v>860</v>
      </c>
      <c r="H1525" t="s">
        <v>19</v>
      </c>
      <c r="I1525" t="s">
        <v>465</v>
      </c>
      <c r="J1525" s="4">
        <v>121</v>
      </c>
      <c r="K1525" s="4">
        <f>Table1[[#This Row],[PRICEEACH]]-Table1[[#This Row],[MSRP]]</f>
        <v>-3.5499999999999972</v>
      </c>
      <c r="L1525" t="s">
        <v>575</v>
      </c>
      <c r="M1525" t="s">
        <v>110</v>
      </c>
      <c r="N1525" t="s">
        <v>111</v>
      </c>
      <c r="O1525" t="s">
        <v>112</v>
      </c>
      <c r="P1525" t="s">
        <v>113</v>
      </c>
      <c r="Q1525">
        <v>4110</v>
      </c>
      <c r="R1525" t="s">
        <v>64</v>
      </c>
      <c r="S1525" t="s">
        <v>114</v>
      </c>
      <c r="T1525" t="s">
        <v>115</v>
      </c>
      <c r="U1525" t="s">
        <v>42</v>
      </c>
    </row>
    <row r="1526" spans="1:21" x14ac:dyDescent="0.3">
      <c r="A1526">
        <v>10103</v>
      </c>
      <c r="B1526" s="5">
        <v>36</v>
      </c>
      <c r="C1526" s="4">
        <v>102.23</v>
      </c>
      <c r="D1526">
        <v>1</v>
      </c>
      <c r="E1526" s="9">
        <v>3680.28</v>
      </c>
      <c r="F1526" s="1">
        <v>44529</v>
      </c>
      <c r="G1526" s="5">
        <f ca="1">DATEDIF(F1526, TODAY(), "D")</f>
        <v>860</v>
      </c>
      <c r="H1526" t="s">
        <v>19</v>
      </c>
      <c r="I1526" t="s">
        <v>465</v>
      </c>
      <c r="J1526" s="4">
        <v>127</v>
      </c>
      <c r="K1526" s="4">
        <f>Table1[[#This Row],[PRICEEACH]]-Table1[[#This Row],[MSRP]]</f>
        <v>-24.769999999999996</v>
      </c>
      <c r="L1526" t="s">
        <v>588</v>
      </c>
      <c r="M1526" t="s">
        <v>110</v>
      </c>
      <c r="N1526" t="s">
        <v>111</v>
      </c>
      <c r="O1526" t="s">
        <v>112</v>
      </c>
      <c r="P1526" t="s">
        <v>113</v>
      </c>
      <c r="Q1526">
        <v>4110</v>
      </c>
      <c r="R1526" t="s">
        <v>64</v>
      </c>
      <c r="S1526" t="s">
        <v>114</v>
      </c>
      <c r="T1526" t="s">
        <v>115</v>
      </c>
      <c r="U1526" t="s">
        <v>42</v>
      </c>
    </row>
    <row r="1527" spans="1:21" hidden="1" x14ac:dyDescent="0.3">
      <c r="A1527">
        <v>10420</v>
      </c>
      <c r="B1527" s="5">
        <v>37</v>
      </c>
      <c r="C1527" s="4">
        <v>142.80000000000001</v>
      </c>
      <c r="D1527">
        <v>5</v>
      </c>
      <c r="E1527" s="9">
        <v>5283.6</v>
      </c>
      <c r="F1527" s="8">
        <v>45380</v>
      </c>
      <c r="G1527" s="5">
        <f ca="1">DATEDIF(F1527, TODAY(), "D")</f>
        <v>9</v>
      </c>
      <c r="H1527" t="s">
        <v>268</v>
      </c>
      <c r="I1527" t="s">
        <v>509</v>
      </c>
      <c r="J1527" s="4">
        <v>170</v>
      </c>
      <c r="K1527" s="4">
        <f>Table1[[#This Row],[PRICEEACH]]-Table1[[#This Row],[MSRP]]</f>
        <v>-27.199999999999989</v>
      </c>
      <c r="L1527" t="s">
        <v>543</v>
      </c>
      <c r="M1527" t="s">
        <v>128</v>
      </c>
      <c r="N1527" t="s">
        <v>129</v>
      </c>
      <c r="O1527" t="s">
        <v>130</v>
      </c>
      <c r="P1527" t="s">
        <v>131</v>
      </c>
      <c r="Q1527">
        <v>2067</v>
      </c>
      <c r="R1527" t="s">
        <v>76</v>
      </c>
      <c r="S1527" t="s">
        <v>132</v>
      </c>
      <c r="T1527" t="s">
        <v>133</v>
      </c>
      <c r="U1527" t="s">
        <v>42</v>
      </c>
    </row>
    <row r="1528" spans="1:21" hidden="1" x14ac:dyDescent="0.3">
      <c r="A1528">
        <v>10420</v>
      </c>
      <c r="B1528" s="5">
        <v>37</v>
      </c>
      <c r="C1528" s="4">
        <v>60.37</v>
      </c>
      <c r="D1528">
        <v>13</v>
      </c>
      <c r="E1528" s="9">
        <v>2233.69</v>
      </c>
      <c r="F1528" s="8">
        <v>45380</v>
      </c>
      <c r="G1528" s="5">
        <f ca="1">DATEDIF(F1528, TODAY(), "D")</f>
        <v>9</v>
      </c>
      <c r="H1528" t="s">
        <v>268</v>
      </c>
      <c r="I1528" t="s">
        <v>155</v>
      </c>
      <c r="J1528" s="4">
        <v>50</v>
      </c>
      <c r="K1528" s="4">
        <f>Table1[[#This Row],[PRICEEACH]]-Table1[[#This Row],[MSRP]]</f>
        <v>10.369999999999997</v>
      </c>
      <c r="L1528" t="s">
        <v>582</v>
      </c>
      <c r="M1528" t="s">
        <v>128</v>
      </c>
      <c r="N1528" t="s">
        <v>129</v>
      </c>
      <c r="O1528" t="s">
        <v>130</v>
      </c>
      <c r="P1528" t="s">
        <v>131</v>
      </c>
      <c r="Q1528">
        <v>2067</v>
      </c>
      <c r="R1528" t="s">
        <v>76</v>
      </c>
      <c r="S1528" t="s">
        <v>132</v>
      </c>
      <c r="T1528" t="s">
        <v>133</v>
      </c>
      <c r="U1528" t="s">
        <v>28</v>
      </c>
    </row>
    <row r="1529" spans="1:21" x14ac:dyDescent="0.3">
      <c r="A1529">
        <v>10419</v>
      </c>
      <c r="B1529" s="5">
        <v>37</v>
      </c>
      <c r="C1529" s="4">
        <v>140.62</v>
      </c>
      <c r="D1529">
        <v>1</v>
      </c>
      <c r="E1529" s="9">
        <v>5202.9399999999996</v>
      </c>
      <c r="F1529" s="8">
        <v>45368</v>
      </c>
      <c r="G1529" s="5">
        <f ca="1">DATEDIF(F1529, TODAY(), "D")</f>
        <v>21</v>
      </c>
      <c r="H1529" t="s">
        <v>19</v>
      </c>
      <c r="I1529" t="s">
        <v>155</v>
      </c>
      <c r="J1529" s="4">
        <v>124</v>
      </c>
      <c r="K1529" s="4">
        <f>Table1[[#This Row],[PRICEEACH]]-Table1[[#This Row],[MSRP]]</f>
        <v>16.620000000000005</v>
      </c>
      <c r="L1529" t="s">
        <v>524</v>
      </c>
      <c r="M1529" t="s">
        <v>120</v>
      </c>
      <c r="N1529" t="s">
        <v>121</v>
      </c>
      <c r="O1529" t="s">
        <v>122</v>
      </c>
      <c r="P1529" t="s">
        <v>123</v>
      </c>
      <c r="Q1529">
        <v>5020</v>
      </c>
      <c r="R1529" t="s">
        <v>124</v>
      </c>
      <c r="S1529" t="s">
        <v>125</v>
      </c>
      <c r="T1529" t="s">
        <v>126</v>
      </c>
      <c r="U1529" t="s">
        <v>42</v>
      </c>
    </row>
    <row r="1530" spans="1:21" x14ac:dyDescent="0.3">
      <c r="A1530">
        <v>10416</v>
      </c>
      <c r="B1530" s="5">
        <v>37</v>
      </c>
      <c r="C1530" s="4">
        <v>51.93</v>
      </c>
      <c r="D1530">
        <v>8</v>
      </c>
      <c r="E1530" s="9">
        <v>1921.41</v>
      </c>
      <c r="F1530" s="8">
        <v>45361</v>
      </c>
      <c r="G1530" s="5">
        <f ca="1">DATEDIF(F1530, TODAY(), "D")</f>
        <v>28</v>
      </c>
      <c r="H1530" t="s">
        <v>19</v>
      </c>
      <c r="I1530" t="s">
        <v>509</v>
      </c>
      <c r="J1530" s="4">
        <v>43</v>
      </c>
      <c r="K1530" s="4">
        <f>Table1[[#This Row],[PRICEEACH]]-Table1[[#This Row],[MSRP]]</f>
        <v>8.93</v>
      </c>
      <c r="L1530" t="s">
        <v>616</v>
      </c>
      <c r="M1530" t="s">
        <v>414</v>
      </c>
      <c r="N1530" t="s">
        <v>415</v>
      </c>
      <c r="O1530" t="s">
        <v>416</v>
      </c>
      <c r="P1530" t="s">
        <v>417</v>
      </c>
      <c r="Q1530">
        <v>42100</v>
      </c>
      <c r="R1530" t="s">
        <v>229</v>
      </c>
      <c r="S1530" t="s">
        <v>418</v>
      </c>
      <c r="T1530" t="s">
        <v>419</v>
      </c>
      <c r="U1530" t="s">
        <v>28</v>
      </c>
    </row>
    <row r="1531" spans="1:21" hidden="1" x14ac:dyDescent="0.3">
      <c r="A1531">
        <v>10414</v>
      </c>
      <c r="B1531" s="5">
        <v>37</v>
      </c>
      <c r="C1531" s="4">
        <v>71.34</v>
      </c>
      <c r="D1531">
        <v>6</v>
      </c>
      <c r="E1531" s="9">
        <v>2639.58</v>
      </c>
      <c r="F1531" s="8">
        <v>45357</v>
      </c>
      <c r="G1531" s="5">
        <f ca="1">DATEDIF(F1531, TODAY(), "D")</f>
        <v>32</v>
      </c>
      <c r="H1531" t="s">
        <v>364</v>
      </c>
      <c r="I1531" t="s">
        <v>557</v>
      </c>
      <c r="J1531" s="4">
        <v>66</v>
      </c>
      <c r="K1531" s="4">
        <f>Table1[[#This Row],[PRICEEACH]]-Table1[[#This Row],[MSRP]]</f>
        <v>5.3400000000000034</v>
      </c>
      <c r="L1531" t="s">
        <v>620</v>
      </c>
      <c r="M1531" t="s">
        <v>343</v>
      </c>
      <c r="N1531">
        <v>6175559555</v>
      </c>
      <c r="O1531" t="s">
        <v>344</v>
      </c>
      <c r="P1531" t="s">
        <v>345</v>
      </c>
      <c r="Q1531">
        <v>51003</v>
      </c>
      <c r="R1531" t="s">
        <v>25</v>
      </c>
      <c r="S1531" t="s">
        <v>346</v>
      </c>
      <c r="T1531" t="s">
        <v>52</v>
      </c>
      <c r="U1531" t="s">
        <v>28</v>
      </c>
    </row>
    <row r="1532" spans="1:21" x14ac:dyDescent="0.3">
      <c r="A1532">
        <v>10396</v>
      </c>
      <c r="B1532" s="5">
        <v>37</v>
      </c>
      <c r="C1532" s="4">
        <v>90.57</v>
      </c>
      <c r="D1532">
        <v>8</v>
      </c>
      <c r="E1532" s="9">
        <v>3351.09</v>
      </c>
      <c r="F1532" s="8">
        <v>45314</v>
      </c>
      <c r="G1532" s="5">
        <f ca="1">DATEDIF(F1532, TODAY(), "D")</f>
        <v>75</v>
      </c>
      <c r="H1532" t="s">
        <v>19</v>
      </c>
      <c r="I1532" t="s">
        <v>509</v>
      </c>
      <c r="J1532" s="4">
        <v>83</v>
      </c>
      <c r="K1532" s="4">
        <f>Table1[[#This Row],[PRICEEACH]]-Table1[[#This Row],[MSRP]]</f>
        <v>7.5699999999999932</v>
      </c>
      <c r="L1532" t="s">
        <v>600</v>
      </c>
      <c r="M1532" t="s">
        <v>243</v>
      </c>
      <c r="N1532">
        <v>4155551450</v>
      </c>
      <c r="O1532" t="s">
        <v>244</v>
      </c>
      <c r="P1532" t="s">
        <v>245</v>
      </c>
      <c r="Q1532">
        <v>97562</v>
      </c>
      <c r="R1532" t="s">
        <v>25</v>
      </c>
      <c r="S1532" t="s">
        <v>246</v>
      </c>
      <c r="T1532" t="s">
        <v>247</v>
      </c>
      <c r="U1532" t="s">
        <v>42</v>
      </c>
    </row>
    <row r="1533" spans="1:21" x14ac:dyDescent="0.3">
      <c r="A1533">
        <v>10394</v>
      </c>
      <c r="B1533" s="5">
        <v>37</v>
      </c>
      <c r="C1533" s="4">
        <v>172.34</v>
      </c>
      <c r="D1533">
        <v>1</v>
      </c>
      <c r="E1533" s="9">
        <v>6376.58</v>
      </c>
      <c r="F1533" s="8">
        <v>45306</v>
      </c>
      <c r="G1533" s="5">
        <f ca="1">DATEDIF(F1533, TODAY(), "D")</f>
        <v>83</v>
      </c>
      <c r="H1533" t="s">
        <v>19</v>
      </c>
      <c r="I1533" t="s">
        <v>155</v>
      </c>
      <c r="J1533" s="4">
        <v>143</v>
      </c>
      <c r="K1533" s="4">
        <f>Table1[[#This Row],[PRICEEACH]]-Table1[[#This Row],[MSRP]]</f>
        <v>29.340000000000003</v>
      </c>
      <c r="L1533" t="s">
        <v>572</v>
      </c>
      <c r="M1533" t="s">
        <v>148</v>
      </c>
      <c r="N1533" t="s">
        <v>149</v>
      </c>
      <c r="O1533" t="s">
        <v>150</v>
      </c>
      <c r="P1533" t="s">
        <v>151</v>
      </c>
      <c r="Q1533">
        <v>28034</v>
      </c>
      <c r="R1533" t="s">
        <v>152</v>
      </c>
      <c r="S1533" t="s">
        <v>153</v>
      </c>
      <c r="T1533" t="s">
        <v>154</v>
      </c>
      <c r="U1533" t="s">
        <v>42</v>
      </c>
    </row>
    <row r="1534" spans="1:21" x14ac:dyDescent="0.3">
      <c r="A1534">
        <v>10394</v>
      </c>
      <c r="B1534" s="5">
        <v>37</v>
      </c>
      <c r="C1534" s="4">
        <v>140.75</v>
      </c>
      <c r="D1534">
        <v>7</v>
      </c>
      <c r="E1534" s="9">
        <v>5207.75</v>
      </c>
      <c r="F1534" s="8">
        <v>45306</v>
      </c>
      <c r="G1534" s="5">
        <f ca="1">DATEDIF(F1534, TODAY(), "D")</f>
        <v>83</v>
      </c>
      <c r="H1534" t="s">
        <v>19</v>
      </c>
      <c r="I1534" t="s">
        <v>155</v>
      </c>
      <c r="J1534" s="4">
        <v>118</v>
      </c>
      <c r="K1534" s="4">
        <f>Table1[[#This Row],[PRICEEACH]]-Table1[[#This Row],[MSRP]]</f>
        <v>22.75</v>
      </c>
      <c r="L1534" t="s">
        <v>604</v>
      </c>
      <c r="M1534" t="s">
        <v>148</v>
      </c>
      <c r="N1534" t="s">
        <v>149</v>
      </c>
      <c r="O1534" t="s">
        <v>150</v>
      </c>
      <c r="P1534" t="s">
        <v>151</v>
      </c>
      <c r="Q1534">
        <v>28034</v>
      </c>
      <c r="R1534" t="s">
        <v>152</v>
      </c>
      <c r="S1534" t="s">
        <v>153</v>
      </c>
      <c r="T1534" t="s">
        <v>154</v>
      </c>
      <c r="U1534" t="s">
        <v>42</v>
      </c>
    </row>
    <row r="1535" spans="1:21" x14ac:dyDescent="0.3">
      <c r="A1535">
        <v>10392</v>
      </c>
      <c r="B1535" s="5">
        <v>37</v>
      </c>
      <c r="C1535" s="4">
        <v>59.96</v>
      </c>
      <c r="D1535">
        <v>3</v>
      </c>
      <c r="E1535" s="9">
        <v>2218.52</v>
      </c>
      <c r="F1535" s="8">
        <v>45301</v>
      </c>
      <c r="G1535" s="5">
        <f ca="1">DATEDIF(F1535, TODAY(), "D")</f>
        <v>88</v>
      </c>
      <c r="H1535" t="s">
        <v>19</v>
      </c>
      <c r="I1535" t="s">
        <v>509</v>
      </c>
      <c r="J1535" s="4">
        <v>62</v>
      </c>
      <c r="K1535" s="4">
        <f>Table1[[#This Row],[PRICEEACH]]-Table1[[#This Row],[MSRP]]</f>
        <v>-2.0399999999999991</v>
      </c>
      <c r="L1535" t="s">
        <v>556</v>
      </c>
      <c r="M1535" t="s">
        <v>372</v>
      </c>
      <c r="N1535" t="s">
        <v>373</v>
      </c>
      <c r="O1535" t="s">
        <v>374</v>
      </c>
      <c r="P1535" t="s">
        <v>375</v>
      </c>
      <c r="Q1535">
        <v>8010</v>
      </c>
      <c r="R1535" t="s">
        <v>124</v>
      </c>
      <c r="S1535" t="s">
        <v>376</v>
      </c>
      <c r="T1535" t="s">
        <v>377</v>
      </c>
      <c r="U1535" t="s">
        <v>28</v>
      </c>
    </row>
    <row r="1536" spans="1:21" x14ac:dyDescent="0.3">
      <c r="A1536">
        <v>10107</v>
      </c>
      <c r="B1536" s="5">
        <v>37</v>
      </c>
      <c r="C1536" s="4">
        <v>46.9</v>
      </c>
      <c r="D1536">
        <v>7</v>
      </c>
      <c r="E1536" s="9">
        <v>1735.3</v>
      </c>
      <c r="F1536" s="8">
        <v>45300</v>
      </c>
      <c r="G1536" s="5">
        <f ca="1">DATEDIF(F1536, TODAY(), "D")</f>
        <v>89</v>
      </c>
      <c r="H1536" t="s">
        <v>19</v>
      </c>
      <c r="I1536" t="s">
        <v>155</v>
      </c>
      <c r="J1536" s="4">
        <v>147</v>
      </c>
      <c r="K1536" s="4">
        <f>Table1[[#This Row],[PRICEEACH]]-Table1[[#This Row],[MSRP]]</f>
        <v>-100.1</v>
      </c>
      <c r="L1536" t="s">
        <v>365</v>
      </c>
      <c r="M1536" t="s">
        <v>255</v>
      </c>
      <c r="N1536" t="s">
        <v>256</v>
      </c>
      <c r="O1536" t="s">
        <v>257</v>
      </c>
      <c r="P1536" t="s">
        <v>258</v>
      </c>
      <c r="Q1536">
        <v>2060</v>
      </c>
      <c r="R1536" t="s">
        <v>76</v>
      </c>
      <c r="S1536" t="s">
        <v>259</v>
      </c>
      <c r="T1536" t="s">
        <v>260</v>
      </c>
      <c r="U1536" t="s">
        <v>28</v>
      </c>
    </row>
    <row r="1537" spans="1:21" x14ac:dyDescent="0.3">
      <c r="A1537">
        <v>10390</v>
      </c>
      <c r="B1537" s="5">
        <v>37</v>
      </c>
      <c r="C1537" s="4">
        <v>132.29</v>
      </c>
      <c r="D1537">
        <v>5</v>
      </c>
      <c r="E1537" s="9">
        <v>4894.7299999999996</v>
      </c>
      <c r="F1537" s="8">
        <v>45295</v>
      </c>
      <c r="G1537" s="5">
        <f ca="1">DATEDIF(F1537, TODAY(), "D")</f>
        <v>94</v>
      </c>
      <c r="H1537" t="s">
        <v>19</v>
      </c>
      <c r="I1537" t="s">
        <v>155</v>
      </c>
      <c r="J1537" s="4">
        <v>37</v>
      </c>
      <c r="K1537" s="4">
        <f>Table1[[#This Row],[PRICEEACH]]-Table1[[#This Row],[MSRP]]</f>
        <v>95.289999999999992</v>
      </c>
      <c r="L1537" t="s">
        <v>594</v>
      </c>
      <c r="M1537" t="s">
        <v>243</v>
      </c>
      <c r="N1537">
        <v>4155551450</v>
      </c>
      <c r="O1537" t="s">
        <v>244</v>
      </c>
      <c r="P1537" t="s">
        <v>245</v>
      </c>
      <c r="Q1537">
        <v>97562</v>
      </c>
      <c r="R1537" t="s">
        <v>25</v>
      </c>
      <c r="S1537" t="s">
        <v>246</v>
      </c>
      <c r="T1537" t="s">
        <v>247</v>
      </c>
      <c r="U1537" t="s">
        <v>42</v>
      </c>
    </row>
    <row r="1538" spans="1:21" x14ac:dyDescent="0.3">
      <c r="A1538">
        <v>10386</v>
      </c>
      <c r="B1538" s="5">
        <v>37</v>
      </c>
      <c r="C1538" s="4">
        <v>93.01</v>
      </c>
      <c r="D1538">
        <v>5</v>
      </c>
      <c r="E1538" s="9">
        <v>3441.37</v>
      </c>
      <c r="F1538" s="8">
        <v>45292</v>
      </c>
      <c r="G1538" s="5">
        <f ca="1">DATEDIF(F1538, TODAY(), "D")</f>
        <v>97</v>
      </c>
      <c r="H1538" t="s">
        <v>371</v>
      </c>
      <c r="I1538" t="s">
        <v>557</v>
      </c>
      <c r="J1538" s="4">
        <v>86</v>
      </c>
      <c r="K1538" s="4">
        <f>Table1[[#This Row],[PRICEEACH]]-Table1[[#This Row],[MSRP]]</f>
        <v>7.0100000000000051</v>
      </c>
      <c r="L1538" t="s">
        <v>558</v>
      </c>
      <c r="M1538" t="s">
        <v>148</v>
      </c>
      <c r="N1538" t="s">
        <v>149</v>
      </c>
      <c r="O1538" t="s">
        <v>150</v>
      </c>
      <c r="P1538" t="s">
        <v>151</v>
      </c>
      <c r="Q1538">
        <v>28034</v>
      </c>
      <c r="R1538" t="s">
        <v>152</v>
      </c>
      <c r="S1538" t="s">
        <v>153</v>
      </c>
      <c r="T1538" t="s">
        <v>154</v>
      </c>
      <c r="U1538" t="s">
        <v>42</v>
      </c>
    </row>
    <row r="1539" spans="1:21" x14ac:dyDescent="0.3">
      <c r="A1539">
        <v>10386</v>
      </c>
      <c r="B1539" s="5">
        <v>37</v>
      </c>
      <c r="C1539" s="4">
        <v>83.84</v>
      </c>
      <c r="D1539">
        <v>14</v>
      </c>
      <c r="E1539" s="9">
        <v>3102.08</v>
      </c>
      <c r="F1539" s="8">
        <v>45292</v>
      </c>
      <c r="G1539" s="5">
        <f ca="1">DATEDIF(F1539, TODAY(), "D")</f>
        <v>97</v>
      </c>
      <c r="H1539" t="s">
        <v>371</v>
      </c>
      <c r="I1539" t="s">
        <v>525</v>
      </c>
      <c r="J1539" s="4">
        <v>99</v>
      </c>
      <c r="K1539" s="4">
        <f>Table1[[#This Row],[PRICEEACH]]-Table1[[#This Row],[MSRP]]</f>
        <v>-15.159999999999997</v>
      </c>
      <c r="L1539" t="s">
        <v>624</v>
      </c>
      <c r="M1539" t="s">
        <v>148</v>
      </c>
      <c r="N1539" t="s">
        <v>149</v>
      </c>
      <c r="O1539" t="s">
        <v>150</v>
      </c>
      <c r="P1539" t="s">
        <v>151</v>
      </c>
      <c r="Q1539">
        <v>28034</v>
      </c>
      <c r="R1539" t="s">
        <v>152</v>
      </c>
      <c r="S1539" t="s">
        <v>153</v>
      </c>
      <c r="T1539" t="s">
        <v>154</v>
      </c>
      <c r="U1539" t="s">
        <v>42</v>
      </c>
    </row>
    <row r="1540" spans="1:21" x14ac:dyDescent="0.3">
      <c r="A1540">
        <v>10386</v>
      </c>
      <c r="B1540" s="5">
        <v>37</v>
      </c>
      <c r="C1540" s="4">
        <v>135.61000000000001</v>
      </c>
      <c r="D1540">
        <v>10</v>
      </c>
      <c r="E1540" s="9">
        <v>5017.57</v>
      </c>
      <c r="F1540" s="8">
        <v>45292</v>
      </c>
      <c r="G1540" s="5">
        <f ca="1">DATEDIF(F1540, TODAY(), "D")</f>
        <v>97</v>
      </c>
      <c r="H1540" t="s">
        <v>371</v>
      </c>
      <c r="I1540" t="s">
        <v>557</v>
      </c>
      <c r="J1540" s="4">
        <v>72</v>
      </c>
      <c r="K1540" s="4">
        <f>Table1[[#This Row],[PRICEEACH]]-Table1[[#This Row],[MSRP]]</f>
        <v>63.610000000000014</v>
      </c>
      <c r="L1540" t="s">
        <v>625</v>
      </c>
      <c r="M1540" t="s">
        <v>148</v>
      </c>
      <c r="N1540" t="s">
        <v>149</v>
      </c>
      <c r="O1540" t="s">
        <v>150</v>
      </c>
      <c r="P1540" t="s">
        <v>151</v>
      </c>
      <c r="Q1540">
        <v>28034</v>
      </c>
      <c r="R1540" t="s">
        <v>152</v>
      </c>
      <c r="S1540" t="s">
        <v>153</v>
      </c>
      <c r="T1540" t="s">
        <v>154</v>
      </c>
      <c r="U1540" t="s">
        <v>42</v>
      </c>
    </row>
    <row r="1541" spans="1:21" x14ac:dyDescent="0.3">
      <c r="A1541">
        <v>10385</v>
      </c>
      <c r="B1541" s="5">
        <v>37</v>
      </c>
      <c r="C1541" s="4">
        <v>85.54</v>
      </c>
      <c r="D1541">
        <v>2</v>
      </c>
      <c r="E1541" s="9">
        <v>3164.98</v>
      </c>
      <c r="F1541" s="8">
        <v>45288</v>
      </c>
      <c r="G1541" s="5">
        <f ca="1">DATEDIF(F1541, TODAY(), "D")</f>
        <v>101</v>
      </c>
      <c r="H1541" t="s">
        <v>19</v>
      </c>
      <c r="I1541" t="s">
        <v>509</v>
      </c>
      <c r="J1541" s="4">
        <v>83</v>
      </c>
      <c r="K1541" s="4">
        <f>Table1[[#This Row],[PRICEEACH]]-Table1[[#This Row],[MSRP]]</f>
        <v>2.5400000000000063</v>
      </c>
      <c r="L1541" t="s">
        <v>600</v>
      </c>
      <c r="M1541" t="s">
        <v>243</v>
      </c>
      <c r="N1541">
        <v>4155551450</v>
      </c>
      <c r="O1541" t="s">
        <v>244</v>
      </c>
      <c r="P1541" t="s">
        <v>245</v>
      </c>
      <c r="Q1541">
        <v>97562</v>
      </c>
      <c r="R1541" t="s">
        <v>25</v>
      </c>
      <c r="S1541" t="s">
        <v>246</v>
      </c>
      <c r="T1541" t="s">
        <v>247</v>
      </c>
      <c r="U1541" t="s">
        <v>42</v>
      </c>
    </row>
    <row r="1542" spans="1:21" x14ac:dyDescent="0.3">
      <c r="A1542">
        <v>10107</v>
      </c>
      <c r="B1542" s="5">
        <v>37</v>
      </c>
      <c r="C1542" s="4">
        <v>110.05</v>
      </c>
      <c r="D1542">
        <v>11</v>
      </c>
      <c r="E1542" s="9">
        <v>4071.85</v>
      </c>
      <c r="F1542" s="8">
        <v>45277</v>
      </c>
      <c r="G1542" s="5">
        <f ca="1">DATEDIF(F1542, TODAY(), "D")</f>
        <v>112</v>
      </c>
      <c r="H1542" t="s">
        <v>19</v>
      </c>
      <c r="I1542" t="s">
        <v>155</v>
      </c>
      <c r="J1542" s="4">
        <v>151</v>
      </c>
      <c r="K1542" s="4">
        <f>Table1[[#This Row],[PRICEEACH]]-Table1[[#This Row],[MSRP]]</f>
        <v>-40.950000000000003</v>
      </c>
      <c r="L1542" t="s">
        <v>472</v>
      </c>
      <c r="M1542" t="s">
        <v>243</v>
      </c>
      <c r="N1542">
        <v>4155551450</v>
      </c>
      <c r="O1542" t="s">
        <v>244</v>
      </c>
      <c r="P1542" t="s">
        <v>245</v>
      </c>
      <c r="Q1542">
        <v>97562</v>
      </c>
      <c r="R1542" t="s">
        <v>25</v>
      </c>
      <c r="S1542" t="s">
        <v>246</v>
      </c>
      <c r="T1542" t="s">
        <v>247</v>
      </c>
      <c r="U1542" t="s">
        <v>42</v>
      </c>
    </row>
    <row r="1543" spans="1:21" x14ac:dyDescent="0.3">
      <c r="A1543">
        <v>10375</v>
      </c>
      <c r="B1543" s="5">
        <v>37</v>
      </c>
      <c r="C1543" s="4">
        <v>171.71</v>
      </c>
      <c r="D1543">
        <v>3</v>
      </c>
      <c r="E1543" s="9">
        <v>6353.27</v>
      </c>
      <c r="F1543" s="8">
        <v>45263</v>
      </c>
      <c r="G1543" s="5">
        <f ca="1">DATEDIF(F1543, TODAY(), "D")</f>
        <v>126</v>
      </c>
      <c r="H1543" t="s">
        <v>19</v>
      </c>
      <c r="I1543" t="s">
        <v>20</v>
      </c>
      <c r="J1543" s="4">
        <v>99</v>
      </c>
      <c r="K1543" s="4">
        <f>Table1[[#This Row],[PRICEEACH]]-Table1[[#This Row],[MSRP]]</f>
        <v>72.710000000000008</v>
      </c>
      <c r="L1543" t="s">
        <v>609</v>
      </c>
      <c r="M1543" t="s">
        <v>92</v>
      </c>
      <c r="N1543" t="s">
        <v>93</v>
      </c>
      <c r="O1543" t="s">
        <v>94</v>
      </c>
      <c r="P1543" t="s">
        <v>95</v>
      </c>
      <c r="Q1543">
        <v>44000</v>
      </c>
      <c r="R1543" t="s">
        <v>33</v>
      </c>
      <c r="S1543" t="s">
        <v>96</v>
      </c>
      <c r="T1543" t="s">
        <v>97</v>
      </c>
      <c r="U1543" t="s">
        <v>42</v>
      </c>
    </row>
    <row r="1544" spans="1:21" x14ac:dyDescent="0.3">
      <c r="A1544">
        <v>10375</v>
      </c>
      <c r="B1544" s="5">
        <v>37</v>
      </c>
      <c r="C1544" s="4">
        <v>81.87</v>
      </c>
      <c r="D1544">
        <v>6</v>
      </c>
      <c r="E1544" s="9">
        <v>3029.19</v>
      </c>
      <c r="F1544" s="8">
        <v>45263</v>
      </c>
      <c r="G1544" s="5">
        <f ca="1">DATEDIF(F1544, TODAY(), "D")</f>
        <v>126</v>
      </c>
      <c r="H1544" t="s">
        <v>19</v>
      </c>
      <c r="I1544" t="s">
        <v>525</v>
      </c>
      <c r="J1544" s="4">
        <v>91</v>
      </c>
      <c r="K1544" s="4">
        <f>Table1[[#This Row],[PRICEEACH]]-Table1[[#This Row],[MSRP]]</f>
        <v>-9.1299999999999955</v>
      </c>
      <c r="L1544" t="s">
        <v>621</v>
      </c>
      <c r="M1544" t="s">
        <v>92</v>
      </c>
      <c r="N1544" t="s">
        <v>93</v>
      </c>
      <c r="O1544" t="s">
        <v>94</v>
      </c>
      <c r="P1544" t="s">
        <v>95</v>
      </c>
      <c r="Q1544">
        <v>44000</v>
      </c>
      <c r="R1544" t="s">
        <v>33</v>
      </c>
      <c r="S1544" t="s">
        <v>96</v>
      </c>
      <c r="T1544" t="s">
        <v>97</v>
      </c>
      <c r="U1544" t="s">
        <v>42</v>
      </c>
    </row>
    <row r="1545" spans="1:21" x14ac:dyDescent="0.3">
      <c r="A1545">
        <v>10373</v>
      </c>
      <c r="B1545" s="5">
        <v>37</v>
      </c>
      <c r="C1545" s="4">
        <v>108.8</v>
      </c>
      <c r="D1545">
        <v>8</v>
      </c>
      <c r="E1545" s="9">
        <v>4025.6</v>
      </c>
      <c r="F1545" s="8">
        <v>45261</v>
      </c>
      <c r="G1545" s="5">
        <f ca="1">DATEDIF(F1545, TODAY(), "D")</f>
        <v>128</v>
      </c>
      <c r="H1545" t="s">
        <v>19</v>
      </c>
      <c r="I1545" t="s">
        <v>557</v>
      </c>
      <c r="J1545" s="4">
        <v>99</v>
      </c>
      <c r="K1545" s="4">
        <f>Table1[[#This Row],[PRICEEACH]]-Table1[[#This Row],[MSRP]]</f>
        <v>9.7999999999999972</v>
      </c>
      <c r="L1545" t="s">
        <v>630</v>
      </c>
      <c r="M1545" t="s">
        <v>354</v>
      </c>
      <c r="N1545" t="s">
        <v>355</v>
      </c>
      <c r="O1545" t="s">
        <v>356</v>
      </c>
      <c r="P1545" t="s">
        <v>357</v>
      </c>
      <c r="Q1545">
        <v>90110</v>
      </c>
      <c r="R1545" t="s">
        <v>107</v>
      </c>
      <c r="S1545" t="s">
        <v>358</v>
      </c>
      <c r="T1545" t="s">
        <v>359</v>
      </c>
      <c r="U1545" t="s">
        <v>42</v>
      </c>
    </row>
    <row r="1546" spans="1:21" x14ac:dyDescent="0.3">
      <c r="A1546">
        <v>10372</v>
      </c>
      <c r="B1546" s="5">
        <v>37</v>
      </c>
      <c r="C1546" s="4">
        <v>105.69</v>
      </c>
      <c r="D1546">
        <v>8</v>
      </c>
      <c r="E1546" s="9">
        <v>3910.53</v>
      </c>
      <c r="F1546" s="8">
        <v>45256</v>
      </c>
      <c r="G1546" s="5">
        <f ca="1">DATEDIF(F1546, TODAY(), "D")</f>
        <v>133</v>
      </c>
      <c r="H1546" t="s">
        <v>19</v>
      </c>
      <c r="I1546" t="s">
        <v>557</v>
      </c>
      <c r="J1546" s="4">
        <v>122</v>
      </c>
      <c r="K1546" s="4">
        <f>Table1[[#This Row],[PRICEEACH]]-Table1[[#This Row],[MSRP]]</f>
        <v>-16.310000000000002</v>
      </c>
      <c r="L1546" t="s">
        <v>586</v>
      </c>
      <c r="M1546" t="s">
        <v>217</v>
      </c>
      <c r="N1546" t="s">
        <v>218</v>
      </c>
      <c r="O1546" t="s">
        <v>219</v>
      </c>
      <c r="P1546" t="s">
        <v>220</v>
      </c>
      <c r="Q1546" t="s">
        <v>221</v>
      </c>
      <c r="R1546" t="s">
        <v>222</v>
      </c>
      <c r="S1546" t="s">
        <v>223</v>
      </c>
      <c r="T1546" t="s">
        <v>224</v>
      </c>
      <c r="U1546" t="s">
        <v>42</v>
      </c>
    </row>
    <row r="1547" spans="1:21" x14ac:dyDescent="0.3">
      <c r="A1547">
        <v>10367</v>
      </c>
      <c r="B1547" s="5">
        <v>37</v>
      </c>
      <c r="C1547" s="4">
        <v>127.13</v>
      </c>
      <c r="D1547">
        <v>3</v>
      </c>
      <c r="E1547" s="9">
        <v>4703.8100000000004</v>
      </c>
      <c r="F1547" s="8">
        <v>45242</v>
      </c>
      <c r="G1547" s="5">
        <f ca="1">DATEDIF(F1547, TODAY(), "D")</f>
        <v>147</v>
      </c>
      <c r="H1547" t="s">
        <v>371</v>
      </c>
      <c r="I1547" t="s">
        <v>509</v>
      </c>
      <c r="J1547" s="4">
        <v>170</v>
      </c>
      <c r="K1547" s="4">
        <f>Table1[[#This Row],[PRICEEACH]]-Table1[[#This Row],[MSRP]]</f>
        <v>-42.870000000000005</v>
      </c>
      <c r="L1547" t="s">
        <v>543</v>
      </c>
      <c r="M1547" t="s">
        <v>43</v>
      </c>
      <c r="N1547">
        <v>6265557265</v>
      </c>
      <c r="O1547" t="s">
        <v>44</v>
      </c>
      <c r="P1547" t="s">
        <v>45</v>
      </c>
      <c r="Q1547">
        <v>90003</v>
      </c>
      <c r="R1547" t="s">
        <v>25</v>
      </c>
      <c r="S1547" t="s">
        <v>46</v>
      </c>
      <c r="T1547" t="s">
        <v>47</v>
      </c>
      <c r="U1547" t="s">
        <v>42</v>
      </c>
    </row>
    <row r="1548" spans="1:21" x14ac:dyDescent="0.3">
      <c r="A1548">
        <v>10330</v>
      </c>
      <c r="B1548" s="5">
        <v>37</v>
      </c>
      <c r="C1548" s="4">
        <v>119.06</v>
      </c>
      <c r="D1548">
        <v>3</v>
      </c>
      <c r="E1548" s="9">
        <v>4405.22</v>
      </c>
      <c r="F1548" s="1">
        <v>45185</v>
      </c>
      <c r="G1548" s="5">
        <f ca="1">DATEDIF(F1548, TODAY(), "D")</f>
        <v>204</v>
      </c>
      <c r="H1548" t="s">
        <v>19</v>
      </c>
      <c r="I1548" t="s">
        <v>155</v>
      </c>
      <c r="J1548" s="4">
        <v>146</v>
      </c>
      <c r="K1548" s="4">
        <f>Table1[[#This Row],[PRICEEACH]]-Table1[[#This Row],[MSRP]]</f>
        <v>-26.939999999999998</v>
      </c>
      <c r="L1548" t="s">
        <v>568</v>
      </c>
      <c r="M1548" t="s">
        <v>387</v>
      </c>
      <c r="N1548" t="s">
        <v>388</v>
      </c>
      <c r="O1548" t="s">
        <v>389</v>
      </c>
      <c r="P1548" t="s">
        <v>390</v>
      </c>
      <c r="Q1548" t="s">
        <v>391</v>
      </c>
      <c r="R1548" t="s">
        <v>392</v>
      </c>
      <c r="S1548" t="s">
        <v>393</v>
      </c>
      <c r="T1548" t="s">
        <v>394</v>
      </c>
      <c r="U1548" t="s">
        <v>42</v>
      </c>
    </row>
    <row r="1549" spans="1:21" x14ac:dyDescent="0.3">
      <c r="A1549">
        <v>10329</v>
      </c>
      <c r="B1549" s="5">
        <v>37</v>
      </c>
      <c r="C1549" s="4">
        <v>94.43</v>
      </c>
      <c r="D1549">
        <v>4</v>
      </c>
      <c r="E1549" s="9">
        <v>3493.91</v>
      </c>
      <c r="F1549" s="1">
        <v>45184</v>
      </c>
      <c r="G1549" s="5">
        <f ca="1">DATEDIF(F1549, TODAY(), "D")</f>
        <v>205</v>
      </c>
      <c r="H1549" t="s">
        <v>19</v>
      </c>
      <c r="I1549" t="s">
        <v>20</v>
      </c>
      <c r="J1549" s="4">
        <v>76</v>
      </c>
      <c r="K1549" s="4">
        <f>Table1[[#This Row],[PRICEEACH]]-Table1[[#This Row],[MSRP]]</f>
        <v>18.430000000000007</v>
      </c>
      <c r="L1549" t="s">
        <v>585</v>
      </c>
      <c r="M1549" t="s">
        <v>22</v>
      </c>
      <c r="N1549">
        <v>2125557818</v>
      </c>
      <c r="O1549" t="s">
        <v>23</v>
      </c>
      <c r="P1549" t="s">
        <v>24</v>
      </c>
      <c r="Q1549">
        <v>10022</v>
      </c>
      <c r="R1549" t="s">
        <v>25</v>
      </c>
      <c r="S1549" t="s">
        <v>26</v>
      </c>
      <c r="T1549" t="s">
        <v>27</v>
      </c>
      <c r="U1549" t="s">
        <v>42</v>
      </c>
    </row>
    <row r="1550" spans="1:21" x14ac:dyDescent="0.3">
      <c r="A1550">
        <v>10328</v>
      </c>
      <c r="B1550" s="5">
        <v>37</v>
      </c>
      <c r="C1550" s="4">
        <v>108.69</v>
      </c>
      <c r="D1550">
        <v>10</v>
      </c>
      <c r="E1550" s="9">
        <v>4021.53</v>
      </c>
      <c r="F1550" s="1">
        <v>45181</v>
      </c>
      <c r="G1550" s="5">
        <f ca="1">DATEDIF(F1550, TODAY(), "D")</f>
        <v>208</v>
      </c>
      <c r="H1550" t="s">
        <v>19</v>
      </c>
      <c r="I1550" t="s">
        <v>525</v>
      </c>
      <c r="J1550" s="4">
        <v>99</v>
      </c>
      <c r="K1550" s="4">
        <f>Table1[[#This Row],[PRICEEACH]]-Table1[[#This Row],[MSRP]]</f>
        <v>9.6899999999999977</v>
      </c>
      <c r="L1550" t="s">
        <v>624</v>
      </c>
      <c r="M1550" t="s">
        <v>511</v>
      </c>
      <c r="N1550" t="s">
        <v>512</v>
      </c>
      <c r="O1550" t="s">
        <v>513</v>
      </c>
      <c r="P1550" t="s">
        <v>514</v>
      </c>
      <c r="Q1550">
        <v>24100</v>
      </c>
      <c r="R1550" t="s">
        <v>229</v>
      </c>
      <c r="S1550" t="s">
        <v>515</v>
      </c>
      <c r="T1550" t="s">
        <v>516</v>
      </c>
      <c r="U1550" t="s">
        <v>42</v>
      </c>
    </row>
    <row r="1551" spans="1:21" x14ac:dyDescent="0.3">
      <c r="A1551">
        <v>10327</v>
      </c>
      <c r="B1551" s="5">
        <v>37</v>
      </c>
      <c r="C1551" s="4">
        <v>86.61</v>
      </c>
      <c r="D1551">
        <v>3</v>
      </c>
      <c r="E1551" s="9">
        <v>3204.57</v>
      </c>
      <c r="F1551" s="1">
        <v>45179</v>
      </c>
      <c r="G1551" s="5">
        <f ca="1">DATEDIF(F1551, TODAY(), "D")</f>
        <v>210</v>
      </c>
      <c r="H1551" t="s">
        <v>371</v>
      </c>
      <c r="I1551" t="s">
        <v>557</v>
      </c>
      <c r="J1551" s="4">
        <v>99</v>
      </c>
      <c r="K1551" s="4">
        <f>Table1[[#This Row],[PRICEEACH]]-Table1[[#This Row],[MSRP]]</f>
        <v>-12.39</v>
      </c>
      <c r="L1551" t="s">
        <v>630</v>
      </c>
      <c r="M1551" t="s">
        <v>290</v>
      </c>
      <c r="N1551" t="s">
        <v>291</v>
      </c>
      <c r="O1551" t="s">
        <v>292</v>
      </c>
      <c r="P1551" t="s">
        <v>293</v>
      </c>
      <c r="Q1551">
        <v>1734</v>
      </c>
      <c r="R1551" t="s">
        <v>294</v>
      </c>
      <c r="S1551" t="s">
        <v>295</v>
      </c>
      <c r="T1551" t="s">
        <v>296</v>
      </c>
      <c r="U1551" t="s">
        <v>42</v>
      </c>
    </row>
    <row r="1552" spans="1:21" x14ac:dyDescent="0.3">
      <c r="A1552">
        <v>10327</v>
      </c>
      <c r="B1552" s="5">
        <v>37</v>
      </c>
      <c r="C1552" s="4">
        <v>86.74</v>
      </c>
      <c r="D1552">
        <v>4</v>
      </c>
      <c r="E1552" s="9">
        <v>3209.38</v>
      </c>
      <c r="F1552" s="1">
        <v>45179</v>
      </c>
      <c r="G1552" s="5">
        <f ca="1">DATEDIF(F1552, TODAY(), "D")</f>
        <v>210</v>
      </c>
      <c r="H1552" t="s">
        <v>371</v>
      </c>
      <c r="I1552" t="s">
        <v>557</v>
      </c>
      <c r="J1552" s="4">
        <v>54</v>
      </c>
      <c r="K1552" s="4">
        <f>Table1[[#This Row],[PRICEEACH]]-Table1[[#This Row],[MSRP]]</f>
        <v>32.739999999999995</v>
      </c>
      <c r="L1552" t="s">
        <v>633</v>
      </c>
      <c r="M1552" t="s">
        <v>290</v>
      </c>
      <c r="N1552" t="s">
        <v>291</v>
      </c>
      <c r="O1552" t="s">
        <v>292</v>
      </c>
      <c r="P1552" t="s">
        <v>293</v>
      </c>
      <c r="Q1552">
        <v>1734</v>
      </c>
      <c r="R1552" t="s">
        <v>294</v>
      </c>
      <c r="S1552" t="s">
        <v>295</v>
      </c>
      <c r="T1552" t="s">
        <v>296</v>
      </c>
      <c r="U1552" t="s">
        <v>42</v>
      </c>
    </row>
    <row r="1553" spans="1:21" x14ac:dyDescent="0.3">
      <c r="A1553">
        <v>10321</v>
      </c>
      <c r="B1553" s="5">
        <v>37</v>
      </c>
      <c r="C1553" s="4">
        <v>78.540000000000006</v>
      </c>
      <c r="D1553">
        <v>14</v>
      </c>
      <c r="E1553" s="9">
        <v>2905.98</v>
      </c>
      <c r="F1553" s="1">
        <v>45173</v>
      </c>
      <c r="G1553" s="5">
        <f ca="1">DATEDIF(F1553, TODAY(), "D")</f>
        <v>216</v>
      </c>
      <c r="H1553" t="s">
        <v>19</v>
      </c>
      <c r="I1553" t="s">
        <v>155</v>
      </c>
      <c r="J1553" s="4">
        <v>77</v>
      </c>
      <c r="K1553" s="4">
        <f>Table1[[#This Row],[PRICEEACH]]-Table1[[#This Row],[MSRP]]</f>
        <v>1.5400000000000063</v>
      </c>
      <c r="L1553" t="s">
        <v>544</v>
      </c>
      <c r="M1553" t="s">
        <v>134</v>
      </c>
      <c r="N1553">
        <v>5085552555</v>
      </c>
      <c r="O1553" t="s">
        <v>135</v>
      </c>
      <c r="P1553" t="s">
        <v>136</v>
      </c>
      <c r="Q1553">
        <v>50553</v>
      </c>
      <c r="R1553" t="s">
        <v>25</v>
      </c>
      <c r="S1553" t="s">
        <v>137</v>
      </c>
      <c r="T1553" t="s">
        <v>138</v>
      </c>
      <c r="U1553" t="s">
        <v>28</v>
      </c>
    </row>
    <row r="1554" spans="1:21" x14ac:dyDescent="0.3">
      <c r="A1554">
        <v>10321</v>
      </c>
      <c r="B1554" s="5">
        <v>37</v>
      </c>
      <c r="C1554" s="4">
        <v>33.229999999999997</v>
      </c>
      <c r="D1554">
        <v>12</v>
      </c>
      <c r="E1554" s="9">
        <v>1229.51</v>
      </c>
      <c r="F1554" s="1">
        <v>45173</v>
      </c>
      <c r="G1554" s="5">
        <f ca="1">DATEDIF(F1554, TODAY(), "D")</f>
        <v>216</v>
      </c>
      <c r="H1554" t="s">
        <v>19</v>
      </c>
      <c r="I1554" t="s">
        <v>155</v>
      </c>
      <c r="J1554" s="4">
        <v>37</v>
      </c>
      <c r="K1554" s="4">
        <f>Table1[[#This Row],[PRICEEACH]]-Table1[[#This Row],[MSRP]]</f>
        <v>-3.7700000000000031</v>
      </c>
      <c r="L1554" t="s">
        <v>594</v>
      </c>
      <c r="M1554" t="s">
        <v>134</v>
      </c>
      <c r="N1554">
        <v>5085552555</v>
      </c>
      <c r="O1554" t="s">
        <v>135</v>
      </c>
      <c r="P1554" t="s">
        <v>136</v>
      </c>
      <c r="Q1554">
        <v>50553</v>
      </c>
      <c r="R1554" t="s">
        <v>25</v>
      </c>
      <c r="S1554" t="s">
        <v>137</v>
      </c>
      <c r="T1554" t="s">
        <v>138</v>
      </c>
      <c r="U1554" t="s">
        <v>28</v>
      </c>
    </row>
    <row r="1555" spans="1:21" x14ac:dyDescent="0.3">
      <c r="A1555">
        <v>10107</v>
      </c>
      <c r="B1555" s="5">
        <v>37</v>
      </c>
      <c r="C1555" s="4">
        <v>207.22</v>
      </c>
      <c r="D1555">
        <v>3</v>
      </c>
      <c r="E1555" s="9">
        <v>7667.14</v>
      </c>
      <c r="F1555" s="1">
        <v>45171</v>
      </c>
      <c r="G1555" s="5">
        <f ca="1">DATEDIF(F1555, TODAY(), "D")</f>
        <v>218</v>
      </c>
      <c r="H1555" t="s">
        <v>19</v>
      </c>
      <c r="I1555" t="s">
        <v>20</v>
      </c>
      <c r="J1555" s="4">
        <v>193</v>
      </c>
      <c r="K1555" s="4">
        <f>Table1[[#This Row],[PRICEEACH]]-Table1[[#This Row],[MSRP]]</f>
        <v>14.219999999999999</v>
      </c>
      <c r="L1555" t="s">
        <v>288</v>
      </c>
      <c r="M1555" t="s">
        <v>116</v>
      </c>
      <c r="N1555">
        <v>2155551555</v>
      </c>
      <c r="O1555" t="s">
        <v>117</v>
      </c>
      <c r="P1555" t="s">
        <v>118</v>
      </c>
      <c r="Q1555">
        <v>70267</v>
      </c>
      <c r="R1555" t="s">
        <v>25</v>
      </c>
      <c r="S1555" t="s">
        <v>26</v>
      </c>
      <c r="T1555" t="s">
        <v>119</v>
      </c>
      <c r="U1555" t="s">
        <v>127</v>
      </c>
    </row>
    <row r="1556" spans="1:21" x14ac:dyDescent="0.3">
      <c r="A1556">
        <v>10348</v>
      </c>
      <c r="B1556" s="5">
        <v>37</v>
      </c>
      <c r="C1556" s="4">
        <v>161.66</v>
      </c>
      <c r="D1556">
        <v>1</v>
      </c>
      <c r="E1556" s="9">
        <v>5981.42</v>
      </c>
      <c r="F1556" s="1">
        <v>45170</v>
      </c>
      <c r="G1556" s="5">
        <f ca="1">DATEDIF(F1556, TODAY(), "D")</f>
        <v>219</v>
      </c>
      <c r="H1556" t="s">
        <v>19</v>
      </c>
      <c r="I1556" t="s">
        <v>465</v>
      </c>
      <c r="J1556" s="4">
        <v>127</v>
      </c>
      <c r="K1556" s="4">
        <f>Table1[[#This Row],[PRICEEACH]]-Table1[[#This Row],[MSRP]]</f>
        <v>34.659999999999997</v>
      </c>
      <c r="L1556" t="s">
        <v>588</v>
      </c>
      <c r="M1556" t="s">
        <v>165</v>
      </c>
      <c r="N1556" t="s">
        <v>166</v>
      </c>
      <c r="O1556" t="s">
        <v>167</v>
      </c>
      <c r="P1556" t="s">
        <v>151</v>
      </c>
      <c r="Q1556">
        <v>28023</v>
      </c>
      <c r="R1556" t="s">
        <v>152</v>
      </c>
      <c r="S1556" t="s">
        <v>168</v>
      </c>
      <c r="T1556" t="s">
        <v>169</v>
      </c>
      <c r="U1556" t="s">
        <v>42</v>
      </c>
    </row>
    <row r="1557" spans="1:21" x14ac:dyDescent="0.3">
      <c r="A1557">
        <v>10315</v>
      </c>
      <c r="B1557" s="5">
        <v>37</v>
      </c>
      <c r="C1557" s="4">
        <v>91.37</v>
      </c>
      <c r="D1557">
        <v>4</v>
      </c>
      <c r="E1557" s="9">
        <v>3380.69</v>
      </c>
      <c r="F1557" s="1">
        <v>45167</v>
      </c>
      <c r="G1557" s="5">
        <f ca="1">DATEDIF(F1557, TODAY(), "D")</f>
        <v>222</v>
      </c>
      <c r="H1557" t="s">
        <v>19</v>
      </c>
      <c r="I1557" t="s">
        <v>557</v>
      </c>
      <c r="J1557" s="4">
        <v>99</v>
      </c>
      <c r="K1557" s="4">
        <f>Table1[[#This Row],[PRICEEACH]]-Table1[[#This Row],[MSRP]]</f>
        <v>-7.6299999999999955</v>
      </c>
      <c r="L1557" t="s">
        <v>630</v>
      </c>
      <c r="M1557" t="s">
        <v>92</v>
      </c>
      <c r="N1557" t="s">
        <v>93</v>
      </c>
      <c r="O1557" t="s">
        <v>94</v>
      </c>
      <c r="P1557" t="s">
        <v>95</v>
      </c>
      <c r="Q1557">
        <v>44000</v>
      </c>
      <c r="R1557" t="s">
        <v>33</v>
      </c>
      <c r="S1557" t="s">
        <v>96</v>
      </c>
      <c r="T1557" t="s">
        <v>97</v>
      </c>
      <c r="U1557" t="s">
        <v>42</v>
      </c>
    </row>
    <row r="1558" spans="1:21" x14ac:dyDescent="0.3">
      <c r="A1558">
        <v>10312</v>
      </c>
      <c r="B1558" s="5">
        <v>37</v>
      </c>
      <c r="C1558" s="4">
        <v>100.3</v>
      </c>
      <c r="D1558">
        <v>4</v>
      </c>
      <c r="E1558" s="9">
        <v>3711.1</v>
      </c>
      <c r="F1558" s="1">
        <v>45159</v>
      </c>
      <c r="G1558" s="5">
        <f ca="1">DATEDIF(F1558, TODAY(), "D")</f>
        <v>230</v>
      </c>
      <c r="H1558" t="s">
        <v>19</v>
      </c>
      <c r="I1558" t="s">
        <v>509</v>
      </c>
      <c r="J1558" s="4">
        <v>101</v>
      </c>
      <c r="K1558" s="4">
        <f>Table1[[#This Row],[PRICEEACH]]-Table1[[#This Row],[MSRP]]</f>
        <v>-0.70000000000000284</v>
      </c>
      <c r="L1558" t="s">
        <v>555</v>
      </c>
      <c r="M1558" t="s">
        <v>243</v>
      </c>
      <c r="N1558">
        <v>4155551450</v>
      </c>
      <c r="O1558" t="s">
        <v>244</v>
      </c>
      <c r="P1558" t="s">
        <v>245</v>
      </c>
      <c r="Q1558">
        <v>97562</v>
      </c>
      <c r="R1558" t="s">
        <v>25</v>
      </c>
      <c r="S1558" t="s">
        <v>246</v>
      </c>
      <c r="T1558" t="s">
        <v>247</v>
      </c>
      <c r="U1558" t="s">
        <v>42</v>
      </c>
    </row>
    <row r="1559" spans="1:21" x14ac:dyDescent="0.3">
      <c r="A1559">
        <v>10310</v>
      </c>
      <c r="B1559" s="5">
        <v>37</v>
      </c>
      <c r="C1559" s="4">
        <v>168.43</v>
      </c>
      <c r="D1559">
        <v>2</v>
      </c>
      <c r="E1559" s="9">
        <v>6231.91</v>
      </c>
      <c r="F1559" s="1">
        <v>45154</v>
      </c>
      <c r="G1559" s="5">
        <f ca="1">DATEDIF(F1559, TODAY(), "D")</f>
        <v>235</v>
      </c>
      <c r="H1559" t="s">
        <v>19</v>
      </c>
      <c r="I1559" t="s">
        <v>155</v>
      </c>
      <c r="J1559" s="4">
        <v>141</v>
      </c>
      <c r="K1559" s="4">
        <f>Table1[[#This Row],[PRICEEACH]]-Table1[[#This Row],[MSRP]]</f>
        <v>27.430000000000007</v>
      </c>
      <c r="L1559" t="s">
        <v>498</v>
      </c>
      <c r="M1559" t="s">
        <v>401</v>
      </c>
      <c r="N1559" t="s">
        <v>402</v>
      </c>
      <c r="O1559" t="s">
        <v>403</v>
      </c>
      <c r="P1559" t="s">
        <v>404</v>
      </c>
      <c r="Q1559">
        <v>50739</v>
      </c>
      <c r="R1559" t="s">
        <v>405</v>
      </c>
      <c r="S1559" t="s">
        <v>406</v>
      </c>
      <c r="T1559" t="s">
        <v>407</v>
      </c>
      <c r="U1559" t="s">
        <v>42</v>
      </c>
    </row>
    <row r="1560" spans="1:21" x14ac:dyDescent="0.3">
      <c r="A1560">
        <v>10305</v>
      </c>
      <c r="B1560" s="5">
        <v>37</v>
      </c>
      <c r="C1560" s="4">
        <v>201.51</v>
      </c>
      <c r="D1560">
        <v>9</v>
      </c>
      <c r="E1560" s="9">
        <v>7455.87</v>
      </c>
      <c r="F1560" s="1">
        <v>45151</v>
      </c>
      <c r="G1560" s="5">
        <f ca="1">DATEDIF(F1560, TODAY(), "D")</f>
        <v>238</v>
      </c>
      <c r="H1560" t="s">
        <v>19</v>
      </c>
      <c r="I1560" t="s">
        <v>155</v>
      </c>
      <c r="J1560" s="4">
        <v>169</v>
      </c>
      <c r="K1560" s="4">
        <f>Table1[[#This Row],[PRICEEACH]]-Table1[[#This Row],[MSRP]]</f>
        <v>32.509999999999991</v>
      </c>
      <c r="L1560" t="s">
        <v>563</v>
      </c>
      <c r="M1560" t="s">
        <v>98</v>
      </c>
      <c r="N1560">
        <v>6175558555</v>
      </c>
      <c r="O1560" t="s">
        <v>99</v>
      </c>
      <c r="P1560" t="s">
        <v>100</v>
      </c>
      <c r="Q1560">
        <v>51247</v>
      </c>
      <c r="R1560" t="s">
        <v>25</v>
      </c>
      <c r="S1560" t="s">
        <v>101</v>
      </c>
      <c r="T1560" t="s">
        <v>102</v>
      </c>
      <c r="U1560" t="s">
        <v>127</v>
      </c>
    </row>
    <row r="1561" spans="1:21" x14ac:dyDescent="0.3">
      <c r="A1561">
        <v>10304</v>
      </c>
      <c r="B1561" s="5">
        <v>37</v>
      </c>
      <c r="C1561" s="4">
        <v>95.55</v>
      </c>
      <c r="D1561">
        <v>13</v>
      </c>
      <c r="E1561" s="9">
        <v>3535.35</v>
      </c>
      <c r="F1561" s="1">
        <v>45149</v>
      </c>
      <c r="G1561" s="5">
        <f ca="1">DATEDIF(F1561, TODAY(), "D")</f>
        <v>240</v>
      </c>
      <c r="H1561" t="s">
        <v>19</v>
      </c>
      <c r="I1561" t="s">
        <v>509</v>
      </c>
      <c r="J1561" s="4">
        <v>102</v>
      </c>
      <c r="K1561" s="4">
        <f>Table1[[#This Row],[PRICEEACH]]-Table1[[#This Row],[MSRP]]</f>
        <v>-6.4500000000000028</v>
      </c>
      <c r="L1561" t="s">
        <v>510</v>
      </c>
      <c r="M1561" t="s">
        <v>238</v>
      </c>
      <c r="N1561" t="s">
        <v>239</v>
      </c>
      <c r="O1561" t="s">
        <v>240</v>
      </c>
      <c r="P1561" t="s">
        <v>241</v>
      </c>
      <c r="Q1561">
        <v>78000</v>
      </c>
      <c r="R1561" t="s">
        <v>33</v>
      </c>
      <c r="S1561" t="s">
        <v>242</v>
      </c>
      <c r="T1561" t="s">
        <v>41</v>
      </c>
      <c r="U1561" t="s">
        <v>42</v>
      </c>
    </row>
    <row r="1562" spans="1:21" x14ac:dyDescent="0.3">
      <c r="A1562">
        <v>10304</v>
      </c>
      <c r="B1562" s="5">
        <v>37</v>
      </c>
      <c r="C1562" s="4">
        <v>48.52</v>
      </c>
      <c r="D1562">
        <v>12</v>
      </c>
      <c r="E1562" s="9">
        <v>1795.24</v>
      </c>
      <c r="F1562" s="1">
        <v>45149</v>
      </c>
      <c r="G1562" s="5">
        <f ca="1">DATEDIF(F1562, TODAY(), "D")</f>
        <v>240</v>
      </c>
      <c r="H1562" t="s">
        <v>19</v>
      </c>
      <c r="I1562" t="s">
        <v>509</v>
      </c>
      <c r="J1562" s="4">
        <v>53</v>
      </c>
      <c r="K1562" s="4">
        <f>Table1[[#This Row],[PRICEEACH]]-Table1[[#This Row],[MSRP]]</f>
        <v>-4.4799999999999969</v>
      </c>
      <c r="L1562" t="s">
        <v>523</v>
      </c>
      <c r="M1562" t="s">
        <v>238</v>
      </c>
      <c r="N1562" t="s">
        <v>239</v>
      </c>
      <c r="O1562" t="s">
        <v>240</v>
      </c>
      <c r="P1562" t="s">
        <v>241</v>
      </c>
      <c r="Q1562">
        <v>78000</v>
      </c>
      <c r="R1562" t="s">
        <v>33</v>
      </c>
      <c r="S1562" t="s">
        <v>242</v>
      </c>
      <c r="T1562" t="s">
        <v>41</v>
      </c>
      <c r="U1562" t="s">
        <v>28</v>
      </c>
    </row>
    <row r="1563" spans="1:21" x14ac:dyDescent="0.3">
      <c r="A1563">
        <v>10107</v>
      </c>
      <c r="B1563" s="5">
        <v>37</v>
      </c>
      <c r="C1563" s="4">
        <v>192.87</v>
      </c>
      <c r="D1563">
        <v>11</v>
      </c>
      <c r="E1563" s="9">
        <v>7136.19</v>
      </c>
      <c r="F1563" s="1">
        <v>45115</v>
      </c>
      <c r="G1563" s="5">
        <f ca="1">DATEDIF(F1563, TODAY(), "D")</f>
        <v>274</v>
      </c>
      <c r="H1563" t="s">
        <v>19</v>
      </c>
      <c r="I1563" t="s">
        <v>155</v>
      </c>
      <c r="J1563" s="4">
        <v>214</v>
      </c>
      <c r="K1563" s="4">
        <f>Table1[[#This Row],[PRICEEACH]]-Table1[[#This Row],[MSRP]]</f>
        <v>-21.129999999999995</v>
      </c>
      <c r="L1563" t="s">
        <v>156</v>
      </c>
      <c r="M1563" t="s">
        <v>232</v>
      </c>
      <c r="N1563" t="s">
        <v>233</v>
      </c>
      <c r="O1563" t="s">
        <v>234</v>
      </c>
      <c r="P1563" t="s">
        <v>235</v>
      </c>
      <c r="Q1563" t="s">
        <v>236</v>
      </c>
      <c r="R1563" t="s">
        <v>162</v>
      </c>
      <c r="S1563" t="s">
        <v>237</v>
      </c>
      <c r="T1563" t="s">
        <v>178</v>
      </c>
      <c r="U1563" t="s">
        <v>127</v>
      </c>
    </row>
    <row r="1564" spans="1:21" x14ac:dyDescent="0.3">
      <c r="A1564">
        <v>10291</v>
      </c>
      <c r="B1564" s="5">
        <v>37</v>
      </c>
      <c r="C1564" s="4">
        <v>50.59</v>
      </c>
      <c r="D1564">
        <v>14</v>
      </c>
      <c r="E1564" s="9">
        <v>1871.83</v>
      </c>
      <c r="F1564" s="1">
        <v>45115</v>
      </c>
      <c r="G1564" s="5">
        <f ca="1">DATEDIF(F1564, TODAY(), "D")</f>
        <v>274</v>
      </c>
      <c r="H1564" t="s">
        <v>19</v>
      </c>
      <c r="I1564" t="s">
        <v>509</v>
      </c>
      <c r="J1564" s="4">
        <v>62</v>
      </c>
      <c r="K1564" s="4">
        <f>Table1[[#This Row],[PRICEEACH]]-Table1[[#This Row],[MSRP]]</f>
        <v>-11.409999999999997</v>
      </c>
      <c r="L1564" t="s">
        <v>556</v>
      </c>
      <c r="M1564" t="s">
        <v>232</v>
      </c>
      <c r="N1564" t="s">
        <v>233</v>
      </c>
      <c r="O1564" t="s">
        <v>234</v>
      </c>
      <c r="P1564" t="s">
        <v>235</v>
      </c>
      <c r="Q1564" t="s">
        <v>236</v>
      </c>
      <c r="R1564" t="s">
        <v>162</v>
      </c>
      <c r="S1564" t="s">
        <v>237</v>
      </c>
      <c r="T1564" t="s">
        <v>178</v>
      </c>
      <c r="U1564" t="s">
        <v>28</v>
      </c>
    </row>
    <row r="1565" spans="1:21" x14ac:dyDescent="0.3">
      <c r="A1565">
        <v>10285</v>
      </c>
      <c r="B1565" s="5">
        <v>37</v>
      </c>
      <c r="C1565" s="4">
        <v>98.89</v>
      </c>
      <c r="D1565">
        <v>12</v>
      </c>
      <c r="E1565" s="9">
        <v>3658.93</v>
      </c>
      <c r="F1565" s="1">
        <v>45104</v>
      </c>
      <c r="G1565" s="5">
        <f ca="1">DATEDIF(F1565, TODAY(), "D")</f>
        <v>285</v>
      </c>
      <c r="H1565" t="s">
        <v>19</v>
      </c>
      <c r="I1565" t="s">
        <v>20</v>
      </c>
      <c r="J1565" s="4">
        <v>99</v>
      </c>
      <c r="K1565" s="4">
        <f>Table1[[#This Row],[PRICEEACH]]-Table1[[#This Row],[MSRP]]</f>
        <v>-0.10999999999999943</v>
      </c>
      <c r="L1565" t="s">
        <v>609</v>
      </c>
      <c r="M1565" t="s">
        <v>98</v>
      </c>
      <c r="N1565">
        <v>6175558555</v>
      </c>
      <c r="O1565" t="s">
        <v>99</v>
      </c>
      <c r="P1565" t="s">
        <v>100</v>
      </c>
      <c r="Q1565">
        <v>51247</v>
      </c>
      <c r="R1565" t="s">
        <v>25</v>
      </c>
      <c r="S1565" t="s">
        <v>101</v>
      </c>
      <c r="T1565" t="s">
        <v>102</v>
      </c>
      <c r="U1565" t="s">
        <v>42</v>
      </c>
    </row>
    <row r="1566" spans="1:21" x14ac:dyDescent="0.3">
      <c r="A1566">
        <v>10285</v>
      </c>
      <c r="B1566" s="5">
        <v>37</v>
      </c>
      <c r="C1566" s="4">
        <v>41.03</v>
      </c>
      <c r="D1566">
        <v>1</v>
      </c>
      <c r="E1566" s="9">
        <v>1518.11</v>
      </c>
      <c r="F1566" s="1">
        <v>45104</v>
      </c>
      <c r="G1566" s="5">
        <f ca="1">DATEDIF(F1566, TODAY(), "D")</f>
        <v>285</v>
      </c>
      <c r="H1566" t="s">
        <v>19</v>
      </c>
      <c r="I1566" t="s">
        <v>20</v>
      </c>
      <c r="J1566" s="4">
        <v>40</v>
      </c>
      <c r="K1566" s="4">
        <f>Table1[[#This Row],[PRICEEACH]]-Table1[[#This Row],[MSRP]]</f>
        <v>1.0300000000000011</v>
      </c>
      <c r="L1566" t="s">
        <v>610</v>
      </c>
      <c r="M1566" t="s">
        <v>98</v>
      </c>
      <c r="N1566">
        <v>6175558555</v>
      </c>
      <c r="O1566" t="s">
        <v>99</v>
      </c>
      <c r="P1566" t="s">
        <v>100</v>
      </c>
      <c r="Q1566">
        <v>51247</v>
      </c>
      <c r="R1566" t="s">
        <v>25</v>
      </c>
      <c r="S1566" t="s">
        <v>101</v>
      </c>
      <c r="T1566" t="s">
        <v>102</v>
      </c>
      <c r="U1566" t="s">
        <v>28</v>
      </c>
    </row>
    <row r="1567" spans="1:21" x14ac:dyDescent="0.3">
      <c r="A1567">
        <v>10282</v>
      </c>
      <c r="B1567" s="5">
        <v>37</v>
      </c>
      <c r="C1567" s="4">
        <v>66.78</v>
      </c>
      <c r="D1567">
        <v>7</v>
      </c>
      <c r="E1567" s="9">
        <v>2470.86</v>
      </c>
      <c r="F1567" s="1">
        <v>45097</v>
      </c>
      <c r="G1567" s="5">
        <f ca="1">DATEDIF(F1567, TODAY(), "D")</f>
        <v>292</v>
      </c>
      <c r="H1567" t="s">
        <v>19</v>
      </c>
      <c r="I1567" t="s">
        <v>564</v>
      </c>
      <c r="J1567" s="4">
        <v>58</v>
      </c>
      <c r="K1567" s="4">
        <f>Table1[[#This Row],[PRICEEACH]]-Table1[[#This Row],[MSRP]]</f>
        <v>8.7800000000000011</v>
      </c>
      <c r="L1567" t="s">
        <v>618</v>
      </c>
      <c r="M1567" t="s">
        <v>243</v>
      </c>
      <c r="N1567">
        <v>4155551450</v>
      </c>
      <c r="O1567" t="s">
        <v>244</v>
      </c>
      <c r="P1567" t="s">
        <v>245</v>
      </c>
      <c r="Q1567">
        <v>97562</v>
      </c>
      <c r="R1567" t="s">
        <v>25</v>
      </c>
      <c r="S1567" t="s">
        <v>246</v>
      </c>
      <c r="T1567" t="s">
        <v>247</v>
      </c>
      <c r="U1567" t="s">
        <v>28</v>
      </c>
    </row>
    <row r="1568" spans="1:21" x14ac:dyDescent="0.3">
      <c r="A1568">
        <v>10280</v>
      </c>
      <c r="B1568" s="5">
        <v>37</v>
      </c>
      <c r="C1568" s="4">
        <v>128.4</v>
      </c>
      <c r="D1568">
        <v>13</v>
      </c>
      <c r="E1568" s="9">
        <v>4750.8</v>
      </c>
      <c r="F1568" s="1">
        <v>45094</v>
      </c>
      <c r="G1568" s="5">
        <f ca="1">DATEDIF(F1568, TODAY(), "D")</f>
        <v>295</v>
      </c>
      <c r="H1568" t="s">
        <v>19</v>
      </c>
      <c r="I1568" t="s">
        <v>509</v>
      </c>
      <c r="J1568" s="4">
        <v>127</v>
      </c>
      <c r="K1568" s="4">
        <f>Table1[[#This Row],[PRICEEACH]]-Table1[[#This Row],[MSRP]]</f>
        <v>1.4000000000000057</v>
      </c>
      <c r="L1568" t="s">
        <v>549</v>
      </c>
      <c r="M1568" t="s">
        <v>225</v>
      </c>
      <c r="N1568" t="s">
        <v>226</v>
      </c>
      <c r="O1568" t="s">
        <v>227</v>
      </c>
      <c r="P1568" t="s">
        <v>228</v>
      </c>
      <c r="Q1568">
        <v>10100</v>
      </c>
      <c r="R1568" t="s">
        <v>229</v>
      </c>
      <c r="S1568" t="s">
        <v>230</v>
      </c>
      <c r="T1568" t="s">
        <v>231</v>
      </c>
      <c r="U1568" t="s">
        <v>42</v>
      </c>
    </row>
    <row r="1569" spans="1:21" x14ac:dyDescent="0.3">
      <c r="A1569">
        <v>10275</v>
      </c>
      <c r="B1569" s="5">
        <v>37</v>
      </c>
      <c r="C1569" s="4">
        <v>63.6</v>
      </c>
      <c r="D1569">
        <v>5</v>
      </c>
      <c r="E1569" s="9">
        <v>2353.1999999999998</v>
      </c>
      <c r="F1569" s="1">
        <v>45069</v>
      </c>
      <c r="G1569" s="5">
        <f ca="1">DATEDIF(F1569, TODAY(), "D")</f>
        <v>320</v>
      </c>
      <c r="H1569" t="s">
        <v>19</v>
      </c>
      <c r="I1569" t="s">
        <v>20</v>
      </c>
      <c r="J1569" s="4">
        <v>60</v>
      </c>
      <c r="K1569" s="4">
        <f>Table1[[#This Row],[PRICEEACH]]-Table1[[#This Row],[MSRP]]</f>
        <v>3.6000000000000014</v>
      </c>
      <c r="L1569" t="s">
        <v>552</v>
      </c>
      <c r="M1569" t="s">
        <v>92</v>
      </c>
      <c r="N1569" t="s">
        <v>93</v>
      </c>
      <c r="O1569" t="s">
        <v>94</v>
      </c>
      <c r="P1569" t="s">
        <v>95</v>
      </c>
      <c r="Q1569">
        <v>44000</v>
      </c>
      <c r="R1569" t="s">
        <v>33</v>
      </c>
      <c r="S1569" t="s">
        <v>96</v>
      </c>
      <c r="T1569" t="s">
        <v>97</v>
      </c>
      <c r="U1569" t="s">
        <v>28</v>
      </c>
    </row>
    <row r="1570" spans="1:21" x14ac:dyDescent="0.3">
      <c r="A1570">
        <v>10273</v>
      </c>
      <c r="B1570" s="5">
        <v>37</v>
      </c>
      <c r="C1570" s="4">
        <v>45.86</v>
      </c>
      <c r="D1570">
        <v>10</v>
      </c>
      <c r="E1570" s="9">
        <v>1696.82</v>
      </c>
      <c r="F1570" s="1">
        <v>45067</v>
      </c>
      <c r="G1570" s="5">
        <f ca="1">DATEDIF(F1570, TODAY(), "D")</f>
        <v>322</v>
      </c>
      <c r="H1570" t="s">
        <v>19</v>
      </c>
      <c r="I1570" t="s">
        <v>557</v>
      </c>
      <c r="J1570" s="4">
        <v>54</v>
      </c>
      <c r="K1570" s="4">
        <f>Table1[[#This Row],[PRICEEACH]]-Table1[[#This Row],[MSRP]]</f>
        <v>-8.14</v>
      </c>
      <c r="L1570" t="s">
        <v>633</v>
      </c>
      <c r="M1570" t="s">
        <v>329</v>
      </c>
      <c r="N1570" t="s">
        <v>330</v>
      </c>
      <c r="O1570" t="s">
        <v>331</v>
      </c>
      <c r="P1570" t="s">
        <v>332</v>
      </c>
      <c r="Q1570" t="s">
        <v>333</v>
      </c>
      <c r="R1570" t="s">
        <v>334</v>
      </c>
      <c r="S1570" t="s">
        <v>335</v>
      </c>
      <c r="T1570" t="s">
        <v>336</v>
      </c>
      <c r="U1570" t="s">
        <v>28</v>
      </c>
    </row>
    <row r="1571" spans="1:21" x14ac:dyDescent="0.3">
      <c r="A1571">
        <v>10264</v>
      </c>
      <c r="B1571" s="5">
        <v>37</v>
      </c>
      <c r="C1571" s="4">
        <v>65.099999999999994</v>
      </c>
      <c r="D1571">
        <v>6</v>
      </c>
      <c r="E1571" s="9">
        <v>2408.6999999999998</v>
      </c>
      <c r="F1571" s="1">
        <v>45046</v>
      </c>
      <c r="G1571" s="5">
        <f ca="1">DATEDIF(F1571, TODAY(), "D")</f>
        <v>343</v>
      </c>
      <c r="H1571" t="s">
        <v>19</v>
      </c>
      <c r="I1571" t="s">
        <v>20</v>
      </c>
      <c r="J1571" s="4">
        <v>69</v>
      </c>
      <c r="K1571" s="4">
        <f>Table1[[#This Row],[PRICEEACH]]-Table1[[#This Row],[MSRP]]</f>
        <v>-3.9000000000000057</v>
      </c>
      <c r="L1571" t="s">
        <v>589</v>
      </c>
      <c r="M1571" t="s">
        <v>343</v>
      </c>
      <c r="N1571">
        <v>6175559555</v>
      </c>
      <c r="O1571" t="s">
        <v>344</v>
      </c>
      <c r="P1571" t="s">
        <v>345</v>
      </c>
      <c r="Q1571">
        <v>51003</v>
      </c>
      <c r="R1571" t="s">
        <v>25</v>
      </c>
      <c r="S1571" t="s">
        <v>346</v>
      </c>
      <c r="T1571" t="s">
        <v>52</v>
      </c>
      <c r="U1571" t="s">
        <v>28</v>
      </c>
    </row>
    <row r="1572" spans="1:21" x14ac:dyDescent="0.3">
      <c r="A1572">
        <v>10263</v>
      </c>
      <c r="B1572" s="5">
        <v>37</v>
      </c>
      <c r="C1572" s="4">
        <v>62.46</v>
      </c>
      <c r="D1572">
        <v>7</v>
      </c>
      <c r="E1572" s="9">
        <v>2311.02</v>
      </c>
      <c r="F1572" s="1">
        <v>45044</v>
      </c>
      <c r="G1572" s="5">
        <f ca="1">DATEDIF(F1572, TODAY(), "D")</f>
        <v>345</v>
      </c>
      <c r="H1572" t="s">
        <v>19</v>
      </c>
      <c r="I1572" t="s">
        <v>20</v>
      </c>
      <c r="J1572" s="4">
        <v>76</v>
      </c>
      <c r="K1572" s="4">
        <f>Table1[[#This Row],[PRICEEACH]]-Table1[[#This Row],[MSRP]]</f>
        <v>-13.54</v>
      </c>
      <c r="L1572" t="s">
        <v>585</v>
      </c>
      <c r="M1572" t="s">
        <v>88</v>
      </c>
      <c r="N1572">
        <v>2035552570</v>
      </c>
      <c r="O1572" t="s">
        <v>89</v>
      </c>
      <c r="P1572" t="s">
        <v>90</v>
      </c>
      <c r="Q1572">
        <v>97562</v>
      </c>
      <c r="R1572" t="s">
        <v>25</v>
      </c>
      <c r="S1572" t="s">
        <v>91</v>
      </c>
      <c r="T1572" t="s">
        <v>47</v>
      </c>
      <c r="U1572" t="s">
        <v>28</v>
      </c>
    </row>
    <row r="1573" spans="1:21" x14ac:dyDescent="0.3">
      <c r="A1573">
        <v>10257</v>
      </c>
      <c r="B1573" s="5">
        <v>37</v>
      </c>
      <c r="C1573" s="4">
        <v>84.82</v>
      </c>
      <c r="D1573">
        <v>2</v>
      </c>
      <c r="E1573" s="9">
        <v>3138.34</v>
      </c>
      <c r="F1573" s="1">
        <v>45030</v>
      </c>
      <c r="G1573" s="5">
        <f ca="1">DATEDIF(F1573, TODAY(), "D")</f>
        <v>359</v>
      </c>
      <c r="H1573" t="s">
        <v>19</v>
      </c>
      <c r="I1573" t="s">
        <v>509</v>
      </c>
      <c r="J1573" s="4">
        <v>104</v>
      </c>
      <c r="K1573" s="4">
        <f>Table1[[#This Row],[PRICEEACH]]-Table1[[#This Row],[MSRP]]</f>
        <v>-19.180000000000007</v>
      </c>
      <c r="L1573" t="s">
        <v>561</v>
      </c>
      <c r="M1573" t="s">
        <v>360</v>
      </c>
      <c r="N1573">
        <v>4085553659</v>
      </c>
      <c r="O1573" t="s">
        <v>361</v>
      </c>
      <c r="P1573" t="s">
        <v>362</v>
      </c>
      <c r="Q1573">
        <v>94217</v>
      </c>
      <c r="R1573" t="s">
        <v>25</v>
      </c>
      <c r="S1573" t="s">
        <v>81</v>
      </c>
      <c r="T1573" t="s">
        <v>363</v>
      </c>
      <c r="U1573" t="s">
        <v>42</v>
      </c>
    </row>
    <row r="1574" spans="1:21" x14ac:dyDescent="0.3">
      <c r="A1574">
        <v>10255</v>
      </c>
      <c r="B1574" s="5">
        <v>37</v>
      </c>
      <c r="C1574" s="4">
        <v>45.7</v>
      </c>
      <c r="D1574">
        <v>2</v>
      </c>
      <c r="E1574" s="9">
        <v>1690.9</v>
      </c>
      <c r="F1574" s="1">
        <v>45020</v>
      </c>
      <c r="G1574" s="5">
        <f ca="1">DATEDIF(F1574, TODAY(), "D")</f>
        <v>369</v>
      </c>
      <c r="H1574" t="s">
        <v>19</v>
      </c>
      <c r="I1574" t="s">
        <v>509</v>
      </c>
      <c r="J1574" s="4">
        <v>44</v>
      </c>
      <c r="K1574" s="4">
        <f>Table1[[#This Row],[PRICEEACH]]-Table1[[#This Row],[MSRP]]</f>
        <v>1.7000000000000028</v>
      </c>
      <c r="L1574" t="s">
        <v>587</v>
      </c>
      <c r="M1574" t="s">
        <v>491</v>
      </c>
      <c r="N1574" t="s">
        <v>492</v>
      </c>
      <c r="O1574" t="s">
        <v>493</v>
      </c>
      <c r="P1574" t="s">
        <v>494</v>
      </c>
      <c r="Q1574">
        <v>67000</v>
      </c>
      <c r="R1574" t="s">
        <v>33</v>
      </c>
      <c r="S1574" t="s">
        <v>495</v>
      </c>
      <c r="T1574" t="s">
        <v>496</v>
      </c>
      <c r="U1574" t="s">
        <v>28</v>
      </c>
    </row>
    <row r="1575" spans="1:21" hidden="1" x14ac:dyDescent="0.3">
      <c r="A1575">
        <v>10253</v>
      </c>
      <c r="B1575" s="5">
        <v>37</v>
      </c>
      <c r="C1575" s="4">
        <v>139.91999999999999</v>
      </c>
      <c r="D1575">
        <v>2</v>
      </c>
      <c r="E1575" s="9">
        <v>5177.04</v>
      </c>
      <c r="F1575" s="1">
        <v>45017</v>
      </c>
      <c r="G1575" s="5">
        <f ca="1">DATEDIF(F1575, TODAY(), "D")</f>
        <v>372</v>
      </c>
      <c r="H1575" t="s">
        <v>307</v>
      </c>
      <c r="I1575" t="s">
        <v>155</v>
      </c>
      <c r="J1575" s="4">
        <v>132</v>
      </c>
      <c r="K1575" s="4">
        <f>Table1[[#This Row],[PRICEEACH]]-Table1[[#This Row],[MSRP]]</f>
        <v>7.9199999999999875</v>
      </c>
      <c r="L1575" t="s">
        <v>554</v>
      </c>
      <c r="M1575" t="s">
        <v>139</v>
      </c>
      <c r="N1575" t="s">
        <v>140</v>
      </c>
      <c r="O1575" t="s">
        <v>141</v>
      </c>
      <c r="P1575" t="s">
        <v>142</v>
      </c>
      <c r="Q1575" t="s">
        <v>143</v>
      </c>
      <c r="R1575" t="s">
        <v>144</v>
      </c>
      <c r="S1575" t="s">
        <v>145</v>
      </c>
      <c r="T1575" t="s">
        <v>146</v>
      </c>
      <c r="U1575" t="s">
        <v>42</v>
      </c>
    </row>
    <row r="1576" spans="1:21" x14ac:dyDescent="0.3">
      <c r="A1576">
        <v>10250</v>
      </c>
      <c r="B1576" s="5">
        <v>37</v>
      </c>
      <c r="C1576" s="4">
        <v>74.62</v>
      </c>
      <c r="D1576">
        <v>5</v>
      </c>
      <c r="E1576" s="9">
        <v>2760.94</v>
      </c>
      <c r="F1576" s="1">
        <v>44996</v>
      </c>
      <c r="G1576" s="5">
        <f ca="1">DATEDIF(F1576, TODAY(), "D")</f>
        <v>393</v>
      </c>
      <c r="H1576" t="s">
        <v>19</v>
      </c>
      <c r="I1576" t="s">
        <v>525</v>
      </c>
      <c r="J1576" s="4">
        <v>72</v>
      </c>
      <c r="K1576" s="4">
        <f>Table1[[#This Row],[PRICEEACH]]-Table1[[#This Row],[MSRP]]</f>
        <v>2.6200000000000045</v>
      </c>
      <c r="L1576" t="s">
        <v>606</v>
      </c>
      <c r="M1576" t="s">
        <v>360</v>
      </c>
      <c r="N1576">
        <v>4085553659</v>
      </c>
      <c r="O1576" t="s">
        <v>361</v>
      </c>
      <c r="P1576" t="s">
        <v>362</v>
      </c>
      <c r="Q1576">
        <v>94217</v>
      </c>
      <c r="R1576" t="s">
        <v>25</v>
      </c>
      <c r="S1576" t="s">
        <v>81</v>
      </c>
      <c r="T1576" t="s">
        <v>363</v>
      </c>
      <c r="U1576" t="s">
        <v>28</v>
      </c>
    </row>
    <row r="1577" spans="1:21" x14ac:dyDescent="0.3">
      <c r="A1577">
        <v>10245</v>
      </c>
      <c r="B1577" s="5">
        <v>37</v>
      </c>
      <c r="C1577" s="4">
        <v>111.72</v>
      </c>
      <c r="D1577">
        <v>1</v>
      </c>
      <c r="E1577" s="9">
        <v>4133.6400000000003</v>
      </c>
      <c r="F1577" s="1">
        <v>44989</v>
      </c>
      <c r="G1577" s="5">
        <f ca="1">DATEDIF(F1577, TODAY(), "D")</f>
        <v>400</v>
      </c>
      <c r="H1577" t="s">
        <v>19</v>
      </c>
      <c r="I1577" t="s">
        <v>465</v>
      </c>
      <c r="J1577" s="4">
        <v>96</v>
      </c>
      <c r="K1577" s="4">
        <f>Table1[[#This Row],[PRICEEACH]]-Table1[[#This Row],[MSRP]]</f>
        <v>15.719999999999999</v>
      </c>
      <c r="L1577" t="s">
        <v>608</v>
      </c>
      <c r="M1577" t="s">
        <v>212</v>
      </c>
      <c r="N1577">
        <v>2035559545</v>
      </c>
      <c r="O1577" t="s">
        <v>213</v>
      </c>
      <c r="P1577" t="s">
        <v>214</v>
      </c>
      <c r="Q1577">
        <v>97823</v>
      </c>
      <c r="R1577" t="s">
        <v>25</v>
      </c>
      <c r="S1577" t="s">
        <v>215</v>
      </c>
      <c r="T1577" t="s">
        <v>216</v>
      </c>
      <c r="U1577" t="s">
        <v>42</v>
      </c>
    </row>
    <row r="1578" spans="1:21" x14ac:dyDescent="0.3">
      <c r="A1578">
        <v>10240</v>
      </c>
      <c r="B1578" s="5">
        <v>37</v>
      </c>
      <c r="C1578" s="4">
        <v>149.36000000000001</v>
      </c>
      <c r="D1578">
        <v>2</v>
      </c>
      <c r="E1578" s="9">
        <v>5526.32</v>
      </c>
      <c r="F1578" s="1">
        <v>44970</v>
      </c>
      <c r="G1578" s="5">
        <f ca="1">DATEDIF(F1578, TODAY(), "D")</f>
        <v>419</v>
      </c>
      <c r="H1578" t="s">
        <v>19</v>
      </c>
      <c r="I1578" t="s">
        <v>155</v>
      </c>
      <c r="J1578" s="4">
        <v>142</v>
      </c>
      <c r="K1578" s="4">
        <f>Table1[[#This Row],[PRICEEACH]]-Table1[[#This Row],[MSRP]]</f>
        <v>7.3600000000000136</v>
      </c>
      <c r="L1578" t="s">
        <v>545</v>
      </c>
      <c r="M1578" t="s">
        <v>270</v>
      </c>
      <c r="N1578" t="s">
        <v>271</v>
      </c>
      <c r="O1578" t="s">
        <v>272</v>
      </c>
      <c r="P1578" t="s">
        <v>273</v>
      </c>
      <c r="Q1578" t="s">
        <v>274</v>
      </c>
      <c r="R1578" t="s">
        <v>222</v>
      </c>
      <c r="S1578" t="s">
        <v>275</v>
      </c>
      <c r="T1578" t="s">
        <v>276</v>
      </c>
      <c r="U1578" t="s">
        <v>42</v>
      </c>
    </row>
    <row r="1579" spans="1:21" x14ac:dyDescent="0.3">
      <c r="A1579">
        <v>10240</v>
      </c>
      <c r="B1579" s="5">
        <v>37</v>
      </c>
      <c r="C1579" s="4">
        <v>161.06</v>
      </c>
      <c r="D1579">
        <v>1</v>
      </c>
      <c r="E1579" s="9">
        <v>5959.22</v>
      </c>
      <c r="F1579" s="1">
        <v>44970</v>
      </c>
      <c r="G1579" s="5">
        <f ca="1">DATEDIF(F1579, TODAY(), "D")</f>
        <v>419</v>
      </c>
      <c r="H1579" t="s">
        <v>19</v>
      </c>
      <c r="I1579" t="s">
        <v>155</v>
      </c>
      <c r="J1579" s="4">
        <v>141</v>
      </c>
      <c r="K1579" s="4">
        <f>Table1[[#This Row],[PRICEEACH]]-Table1[[#This Row],[MSRP]]</f>
        <v>20.060000000000002</v>
      </c>
      <c r="L1579" t="s">
        <v>569</v>
      </c>
      <c r="M1579" t="s">
        <v>270</v>
      </c>
      <c r="N1579" t="s">
        <v>271</v>
      </c>
      <c r="O1579" t="s">
        <v>272</v>
      </c>
      <c r="P1579" t="s">
        <v>273</v>
      </c>
      <c r="Q1579" t="s">
        <v>274</v>
      </c>
      <c r="R1579" t="s">
        <v>222</v>
      </c>
      <c r="S1579" t="s">
        <v>275</v>
      </c>
      <c r="T1579" t="s">
        <v>276</v>
      </c>
      <c r="U1579" t="s">
        <v>42</v>
      </c>
    </row>
    <row r="1580" spans="1:21" x14ac:dyDescent="0.3">
      <c r="A1580">
        <v>10227</v>
      </c>
      <c r="B1580" s="5">
        <v>37</v>
      </c>
      <c r="C1580" s="4">
        <v>57.73</v>
      </c>
      <c r="D1580">
        <v>12</v>
      </c>
      <c r="E1580" s="9">
        <v>2136.0100000000002</v>
      </c>
      <c r="F1580" s="1">
        <v>44928</v>
      </c>
      <c r="G1580" s="5">
        <f ca="1">DATEDIF(F1580, TODAY(), "D")</f>
        <v>461</v>
      </c>
      <c r="H1580" t="s">
        <v>19</v>
      </c>
      <c r="I1580" t="s">
        <v>155</v>
      </c>
      <c r="J1580" s="4">
        <v>71</v>
      </c>
      <c r="K1580" s="4">
        <f>Table1[[#This Row],[PRICEEACH]]-Table1[[#This Row],[MSRP]]</f>
        <v>-13.270000000000003</v>
      </c>
      <c r="L1580" t="s">
        <v>578</v>
      </c>
      <c r="M1580" t="s">
        <v>190</v>
      </c>
      <c r="N1580" t="s">
        <v>191</v>
      </c>
      <c r="O1580" t="s">
        <v>192</v>
      </c>
      <c r="P1580" t="s">
        <v>193</v>
      </c>
      <c r="Q1580">
        <v>69004</v>
      </c>
      <c r="R1580" t="s">
        <v>33</v>
      </c>
      <c r="S1580" t="s">
        <v>194</v>
      </c>
      <c r="T1580" t="s">
        <v>195</v>
      </c>
      <c r="U1580" t="s">
        <v>28</v>
      </c>
    </row>
    <row r="1581" spans="1:21" x14ac:dyDescent="0.3">
      <c r="A1581">
        <v>10107</v>
      </c>
      <c r="B1581" s="5">
        <v>37</v>
      </c>
      <c r="C1581" s="4">
        <v>77.41</v>
      </c>
      <c r="D1581">
        <v>10</v>
      </c>
      <c r="E1581" s="9">
        <v>2864.17</v>
      </c>
      <c r="F1581" s="1">
        <v>44917</v>
      </c>
      <c r="G1581" s="5">
        <f ca="1">DATEDIF(F1581, TODAY(), "D")</f>
        <v>472</v>
      </c>
      <c r="H1581" t="s">
        <v>19</v>
      </c>
      <c r="I1581" t="s">
        <v>155</v>
      </c>
      <c r="J1581" s="4">
        <v>79</v>
      </c>
      <c r="K1581" s="4">
        <f>Table1[[#This Row],[PRICEEACH]]-Table1[[#This Row],[MSRP]]</f>
        <v>-1.5900000000000034</v>
      </c>
      <c r="L1581" t="s">
        <v>478</v>
      </c>
      <c r="M1581" t="s">
        <v>408</v>
      </c>
      <c r="N1581" t="s">
        <v>409</v>
      </c>
      <c r="O1581" t="s">
        <v>410</v>
      </c>
      <c r="P1581" t="s">
        <v>411</v>
      </c>
      <c r="Q1581">
        <v>1203</v>
      </c>
      <c r="R1581" t="s">
        <v>412</v>
      </c>
      <c r="S1581" t="s">
        <v>413</v>
      </c>
      <c r="T1581" t="s">
        <v>82</v>
      </c>
      <c r="U1581" t="s">
        <v>28</v>
      </c>
    </row>
    <row r="1582" spans="1:21" x14ac:dyDescent="0.3">
      <c r="A1582">
        <v>10225</v>
      </c>
      <c r="B1582" s="5">
        <v>37</v>
      </c>
      <c r="C1582" s="4">
        <v>95.69</v>
      </c>
      <c r="D1582">
        <v>12</v>
      </c>
      <c r="E1582" s="9">
        <v>3540.53</v>
      </c>
      <c r="F1582" s="1">
        <v>44917</v>
      </c>
      <c r="G1582" s="5">
        <f ca="1">DATEDIF(F1582, TODAY(), "D")</f>
        <v>472</v>
      </c>
      <c r="H1582" t="s">
        <v>19</v>
      </c>
      <c r="I1582" t="s">
        <v>155</v>
      </c>
      <c r="J1582" s="4">
        <v>80</v>
      </c>
      <c r="K1582" s="4">
        <f>Table1[[#This Row],[PRICEEACH]]-Table1[[#This Row],[MSRP]]</f>
        <v>15.689999999999998</v>
      </c>
      <c r="L1582" t="s">
        <v>566</v>
      </c>
      <c r="M1582" t="s">
        <v>408</v>
      </c>
      <c r="N1582" t="s">
        <v>409</v>
      </c>
      <c r="O1582" t="s">
        <v>410</v>
      </c>
      <c r="P1582" t="s">
        <v>411</v>
      </c>
      <c r="Q1582">
        <v>1203</v>
      </c>
      <c r="R1582" t="s">
        <v>412</v>
      </c>
      <c r="S1582" t="s">
        <v>413</v>
      </c>
      <c r="T1582" t="s">
        <v>82</v>
      </c>
      <c r="U1582" t="s">
        <v>42</v>
      </c>
    </row>
    <row r="1583" spans="1:21" x14ac:dyDescent="0.3">
      <c r="A1583">
        <v>10224</v>
      </c>
      <c r="B1583" s="5">
        <v>37</v>
      </c>
      <c r="C1583" s="4">
        <v>80.34</v>
      </c>
      <c r="D1583">
        <v>4</v>
      </c>
      <c r="E1583" s="9">
        <v>2972.58</v>
      </c>
      <c r="F1583" s="1">
        <v>44916</v>
      </c>
      <c r="G1583" s="5">
        <f ca="1">DATEDIF(F1583, TODAY(), "D")</f>
        <v>473</v>
      </c>
      <c r="H1583" t="s">
        <v>19</v>
      </c>
      <c r="I1583" t="s">
        <v>20</v>
      </c>
      <c r="J1583" s="4">
        <v>69</v>
      </c>
      <c r="K1583" s="4">
        <f>Table1[[#This Row],[PRICEEACH]]-Table1[[#This Row],[MSRP]]</f>
        <v>11.340000000000003</v>
      </c>
      <c r="L1583" t="s">
        <v>589</v>
      </c>
      <c r="M1583" t="s">
        <v>53</v>
      </c>
      <c r="N1583" t="s">
        <v>54</v>
      </c>
      <c r="O1583" t="s">
        <v>55</v>
      </c>
      <c r="P1583" t="s">
        <v>56</v>
      </c>
      <c r="Q1583">
        <v>59000</v>
      </c>
      <c r="R1583" t="s">
        <v>33</v>
      </c>
      <c r="S1583" t="s">
        <v>57</v>
      </c>
      <c r="T1583" t="s">
        <v>58</v>
      </c>
      <c r="U1583" t="s">
        <v>28</v>
      </c>
    </row>
    <row r="1584" spans="1:21" x14ac:dyDescent="0.3">
      <c r="A1584">
        <v>10107</v>
      </c>
      <c r="B1584" s="5">
        <v>37</v>
      </c>
      <c r="C1584" s="4">
        <v>107.18</v>
      </c>
      <c r="D1584">
        <v>1</v>
      </c>
      <c r="E1584" s="9">
        <v>3965.66</v>
      </c>
      <c r="F1584" s="1">
        <v>44915</v>
      </c>
      <c r="G1584" s="5">
        <f ca="1">DATEDIF(F1584, TODAY(), "D")</f>
        <v>474</v>
      </c>
      <c r="H1584" t="s">
        <v>19</v>
      </c>
      <c r="I1584" t="s">
        <v>20</v>
      </c>
      <c r="J1584" s="4">
        <v>95</v>
      </c>
      <c r="K1584" s="4">
        <f>Table1[[#This Row],[PRICEEACH]]-Table1[[#This Row],[MSRP]]</f>
        <v>12.180000000000007</v>
      </c>
      <c r="L1584" t="s">
        <v>21</v>
      </c>
      <c r="M1584" t="s">
        <v>72</v>
      </c>
      <c r="N1584" t="s">
        <v>73</v>
      </c>
      <c r="O1584" t="s">
        <v>74</v>
      </c>
      <c r="P1584" t="s">
        <v>75</v>
      </c>
      <c r="Q1584">
        <v>3004</v>
      </c>
      <c r="R1584" t="s">
        <v>76</v>
      </c>
      <c r="S1584" t="s">
        <v>77</v>
      </c>
      <c r="T1584" t="s">
        <v>78</v>
      </c>
      <c r="U1584" t="s">
        <v>42</v>
      </c>
    </row>
    <row r="1585" spans="1:21" x14ac:dyDescent="0.3">
      <c r="A1585">
        <v>10222</v>
      </c>
      <c r="B1585" s="5">
        <v>37</v>
      </c>
      <c r="C1585" s="4">
        <v>87.75</v>
      </c>
      <c r="D1585">
        <v>1</v>
      </c>
      <c r="E1585" s="9">
        <v>3246.75</v>
      </c>
      <c r="F1585" s="1">
        <v>44914</v>
      </c>
      <c r="G1585" s="5">
        <f ca="1">DATEDIF(F1585, TODAY(), "D")</f>
        <v>475</v>
      </c>
      <c r="H1585" t="s">
        <v>19</v>
      </c>
      <c r="I1585" t="s">
        <v>525</v>
      </c>
      <c r="J1585" s="4">
        <v>99</v>
      </c>
      <c r="K1585" s="4">
        <f>Table1[[#This Row],[PRICEEACH]]-Table1[[#This Row],[MSRP]]</f>
        <v>-11.25</v>
      </c>
      <c r="L1585" t="s">
        <v>624</v>
      </c>
      <c r="M1585" t="s">
        <v>326</v>
      </c>
      <c r="N1585">
        <v>7605558146</v>
      </c>
      <c r="O1585" t="s">
        <v>327</v>
      </c>
      <c r="P1585" t="s">
        <v>328</v>
      </c>
      <c r="Q1585">
        <v>91217</v>
      </c>
      <c r="R1585" t="s">
        <v>25</v>
      </c>
      <c r="S1585" t="s">
        <v>207</v>
      </c>
      <c r="T1585" t="s">
        <v>247</v>
      </c>
      <c r="U1585" t="s">
        <v>42</v>
      </c>
    </row>
    <row r="1586" spans="1:21" x14ac:dyDescent="0.3">
      <c r="A1586">
        <v>10220</v>
      </c>
      <c r="B1586" s="5">
        <v>37</v>
      </c>
      <c r="C1586" s="4">
        <v>136.02000000000001</v>
      </c>
      <c r="D1586">
        <v>7</v>
      </c>
      <c r="E1586" s="9">
        <v>5032.74</v>
      </c>
      <c r="F1586" s="1">
        <v>44907</v>
      </c>
      <c r="G1586" s="5">
        <f ca="1">DATEDIF(F1586, TODAY(), "D")</f>
        <v>482</v>
      </c>
      <c r="H1586" t="s">
        <v>19</v>
      </c>
      <c r="I1586" t="s">
        <v>155</v>
      </c>
      <c r="J1586" s="4">
        <v>118</v>
      </c>
      <c r="K1586" s="4">
        <f>Table1[[#This Row],[PRICEEACH]]-Table1[[#This Row],[MSRP]]</f>
        <v>18.02000000000001</v>
      </c>
      <c r="L1586" t="s">
        <v>604</v>
      </c>
      <c r="M1586" t="s">
        <v>440</v>
      </c>
      <c r="N1586" t="s">
        <v>441</v>
      </c>
      <c r="O1586" t="s">
        <v>442</v>
      </c>
      <c r="P1586" t="s">
        <v>443</v>
      </c>
      <c r="Q1586">
        <v>2</v>
      </c>
      <c r="R1586" t="s">
        <v>444</v>
      </c>
      <c r="S1586" t="s">
        <v>445</v>
      </c>
      <c r="T1586" t="s">
        <v>446</v>
      </c>
      <c r="U1586" t="s">
        <v>42</v>
      </c>
    </row>
    <row r="1587" spans="1:21" x14ac:dyDescent="0.3">
      <c r="A1587">
        <v>10220</v>
      </c>
      <c r="B1587" s="5">
        <v>37</v>
      </c>
      <c r="C1587" s="4">
        <v>107.65</v>
      </c>
      <c r="D1587">
        <v>9</v>
      </c>
      <c r="E1587" s="9">
        <v>3983.05</v>
      </c>
      <c r="F1587" s="1">
        <v>44907</v>
      </c>
      <c r="G1587" s="5">
        <f ca="1">DATEDIF(F1587, TODAY(), "D")</f>
        <v>482</v>
      </c>
      <c r="H1587" t="s">
        <v>19</v>
      </c>
      <c r="I1587" t="s">
        <v>465</v>
      </c>
      <c r="J1587" s="4">
        <v>115</v>
      </c>
      <c r="K1587" s="4">
        <f>Table1[[#This Row],[PRICEEACH]]-Table1[[#This Row],[MSRP]]</f>
        <v>-7.3499999999999943</v>
      </c>
      <c r="L1587" t="s">
        <v>617</v>
      </c>
      <c r="M1587" t="s">
        <v>440</v>
      </c>
      <c r="N1587" t="s">
        <v>441</v>
      </c>
      <c r="O1587" t="s">
        <v>442</v>
      </c>
      <c r="P1587" t="s">
        <v>443</v>
      </c>
      <c r="Q1587">
        <v>2</v>
      </c>
      <c r="R1587" t="s">
        <v>444</v>
      </c>
      <c r="S1587" t="s">
        <v>445</v>
      </c>
      <c r="T1587" t="s">
        <v>446</v>
      </c>
      <c r="U1587" t="s">
        <v>42</v>
      </c>
    </row>
    <row r="1588" spans="1:21" x14ac:dyDescent="0.3">
      <c r="A1588">
        <v>10211</v>
      </c>
      <c r="B1588" s="5">
        <v>37</v>
      </c>
      <c r="C1588" s="4">
        <v>109.19</v>
      </c>
      <c r="D1588">
        <v>12</v>
      </c>
      <c r="E1588" s="9">
        <v>4040.03</v>
      </c>
      <c r="F1588" s="1">
        <v>44880</v>
      </c>
      <c r="G1588" s="5">
        <f ca="1">DATEDIF(F1588, TODAY(), "D")</f>
        <v>509</v>
      </c>
      <c r="H1588" t="s">
        <v>19</v>
      </c>
      <c r="I1588" t="s">
        <v>20</v>
      </c>
      <c r="J1588" s="4">
        <v>102</v>
      </c>
      <c r="K1588" s="4">
        <f>Table1[[#This Row],[PRICEEACH]]-Table1[[#This Row],[MSRP]]</f>
        <v>7.1899999999999977</v>
      </c>
      <c r="L1588" t="s">
        <v>615</v>
      </c>
      <c r="M1588" t="s">
        <v>67</v>
      </c>
      <c r="N1588" t="s">
        <v>68</v>
      </c>
      <c r="O1588" t="s">
        <v>69</v>
      </c>
      <c r="P1588" t="s">
        <v>39</v>
      </c>
      <c r="Q1588">
        <v>75016</v>
      </c>
      <c r="R1588" t="s">
        <v>33</v>
      </c>
      <c r="S1588" t="s">
        <v>70</v>
      </c>
      <c r="T1588" t="s">
        <v>71</v>
      </c>
      <c r="U1588" t="s">
        <v>42</v>
      </c>
    </row>
    <row r="1589" spans="1:21" x14ac:dyDescent="0.3">
      <c r="A1589">
        <v>10208</v>
      </c>
      <c r="B1589" s="5">
        <v>37</v>
      </c>
      <c r="C1589" s="4">
        <v>120.2</v>
      </c>
      <c r="D1589">
        <v>4</v>
      </c>
      <c r="E1589" s="9">
        <v>4447.3999999999996</v>
      </c>
      <c r="F1589" s="1">
        <v>44867</v>
      </c>
      <c r="G1589" s="5">
        <f ca="1">DATEDIF(F1589, TODAY(), "D")</f>
        <v>522</v>
      </c>
      <c r="H1589" t="s">
        <v>19</v>
      </c>
      <c r="I1589" t="s">
        <v>557</v>
      </c>
      <c r="J1589" s="4">
        <v>100</v>
      </c>
      <c r="K1589" s="4">
        <f>Table1[[#This Row],[PRICEEACH]]-Table1[[#This Row],[MSRP]]</f>
        <v>20.200000000000003</v>
      </c>
      <c r="L1589" t="s">
        <v>629</v>
      </c>
      <c r="M1589" t="s">
        <v>190</v>
      </c>
      <c r="N1589" t="s">
        <v>191</v>
      </c>
      <c r="O1589" t="s">
        <v>192</v>
      </c>
      <c r="P1589" t="s">
        <v>193</v>
      </c>
      <c r="Q1589">
        <v>69004</v>
      </c>
      <c r="R1589" t="s">
        <v>33</v>
      </c>
      <c r="S1589" t="s">
        <v>194</v>
      </c>
      <c r="T1589" t="s">
        <v>195</v>
      </c>
      <c r="U1589" t="s">
        <v>42</v>
      </c>
    </row>
    <row r="1590" spans="1:21" x14ac:dyDescent="0.3">
      <c r="A1590">
        <v>10207</v>
      </c>
      <c r="B1590" s="5">
        <v>37</v>
      </c>
      <c r="C1590" s="4">
        <v>69.89</v>
      </c>
      <c r="D1590">
        <v>13</v>
      </c>
      <c r="E1590" s="9">
        <v>2585.9299999999998</v>
      </c>
      <c r="F1590" s="1">
        <v>44843</v>
      </c>
      <c r="G1590" s="5">
        <f ca="1">DATEDIF(F1590, TODAY(), "D")</f>
        <v>546</v>
      </c>
      <c r="H1590" t="s">
        <v>19</v>
      </c>
      <c r="I1590" t="s">
        <v>465</v>
      </c>
      <c r="J1590" s="4">
        <v>60</v>
      </c>
      <c r="K1590" s="4">
        <f>Table1[[#This Row],[PRICEEACH]]-Table1[[#This Row],[MSRP]]</f>
        <v>9.89</v>
      </c>
      <c r="L1590" t="s">
        <v>550</v>
      </c>
      <c r="M1590" t="s">
        <v>378</v>
      </c>
      <c r="N1590">
        <v>6175552555</v>
      </c>
      <c r="O1590" t="s">
        <v>379</v>
      </c>
      <c r="P1590" t="s">
        <v>345</v>
      </c>
      <c r="Q1590">
        <v>51003</v>
      </c>
      <c r="R1590" t="s">
        <v>25</v>
      </c>
      <c r="S1590" t="s">
        <v>380</v>
      </c>
      <c r="T1590" t="s">
        <v>247</v>
      </c>
      <c r="U1590" t="s">
        <v>28</v>
      </c>
    </row>
    <row r="1591" spans="1:21" x14ac:dyDescent="0.3">
      <c r="A1591">
        <v>10206</v>
      </c>
      <c r="B1591" s="5">
        <v>37</v>
      </c>
      <c r="C1591" s="4">
        <v>90.17</v>
      </c>
      <c r="D1591">
        <v>7</v>
      </c>
      <c r="E1591" s="9">
        <v>3336.29</v>
      </c>
      <c r="F1591" s="1">
        <v>44839</v>
      </c>
      <c r="G1591" s="5">
        <f ca="1">DATEDIF(F1591, TODAY(), "D")</f>
        <v>550</v>
      </c>
      <c r="H1591" t="s">
        <v>19</v>
      </c>
      <c r="I1591" t="s">
        <v>509</v>
      </c>
      <c r="J1591" s="4">
        <v>101</v>
      </c>
      <c r="K1591" s="4">
        <f>Table1[[#This Row],[PRICEEACH]]-Table1[[#This Row],[MSRP]]</f>
        <v>-10.829999999999998</v>
      </c>
      <c r="L1591" t="s">
        <v>555</v>
      </c>
      <c r="M1591" t="s">
        <v>196</v>
      </c>
      <c r="N1591" t="s">
        <v>197</v>
      </c>
      <c r="O1591" t="s">
        <v>198</v>
      </c>
      <c r="P1591" t="s">
        <v>199</v>
      </c>
      <c r="Q1591" t="s">
        <v>200</v>
      </c>
      <c r="R1591" t="s">
        <v>201</v>
      </c>
      <c r="S1591" t="s">
        <v>202</v>
      </c>
      <c r="T1591" t="s">
        <v>203</v>
      </c>
      <c r="U1591" t="s">
        <v>42</v>
      </c>
    </row>
    <row r="1592" spans="1:21" x14ac:dyDescent="0.3">
      <c r="A1592">
        <v>10194</v>
      </c>
      <c r="B1592" s="5">
        <v>37</v>
      </c>
      <c r="C1592" s="4">
        <v>97.27</v>
      </c>
      <c r="D1592">
        <v>3</v>
      </c>
      <c r="E1592" s="9">
        <v>3598.99</v>
      </c>
      <c r="F1592" s="1">
        <v>44829</v>
      </c>
      <c r="G1592" s="5">
        <f ca="1">DATEDIF(F1592, TODAY(), "D")</f>
        <v>560</v>
      </c>
      <c r="H1592" t="s">
        <v>19</v>
      </c>
      <c r="I1592" t="s">
        <v>465</v>
      </c>
      <c r="J1592" s="4">
        <v>96</v>
      </c>
      <c r="K1592" s="4">
        <f>Table1[[#This Row],[PRICEEACH]]-Table1[[#This Row],[MSRP]]</f>
        <v>1.269999999999996</v>
      </c>
      <c r="L1592" t="s">
        <v>608</v>
      </c>
      <c r="M1592" t="s">
        <v>190</v>
      </c>
      <c r="N1592" t="s">
        <v>191</v>
      </c>
      <c r="O1592" t="s">
        <v>192</v>
      </c>
      <c r="P1592" t="s">
        <v>193</v>
      </c>
      <c r="Q1592">
        <v>69004</v>
      </c>
      <c r="R1592" t="s">
        <v>33</v>
      </c>
      <c r="S1592" t="s">
        <v>194</v>
      </c>
      <c r="T1592" t="s">
        <v>195</v>
      </c>
      <c r="U1592" t="s">
        <v>42</v>
      </c>
    </row>
    <row r="1593" spans="1:21" x14ac:dyDescent="0.3">
      <c r="A1593">
        <v>10192</v>
      </c>
      <c r="B1593" s="5">
        <v>37</v>
      </c>
      <c r="C1593" s="4">
        <v>69.819999999999993</v>
      </c>
      <c r="D1593">
        <v>4</v>
      </c>
      <c r="E1593" s="9">
        <v>2583.34</v>
      </c>
      <c r="F1593" s="1">
        <v>44824</v>
      </c>
      <c r="G1593" s="5">
        <f ca="1">DATEDIF(F1593, TODAY(), "D")</f>
        <v>565</v>
      </c>
      <c r="H1593" t="s">
        <v>19</v>
      </c>
      <c r="I1593" t="s">
        <v>155</v>
      </c>
      <c r="J1593" s="4">
        <v>73</v>
      </c>
      <c r="K1593" s="4">
        <f>Table1[[#This Row],[PRICEEACH]]-Table1[[#This Row],[MSRP]]</f>
        <v>-3.1800000000000068</v>
      </c>
      <c r="L1593" t="s">
        <v>579</v>
      </c>
      <c r="M1593" t="s">
        <v>248</v>
      </c>
      <c r="N1593">
        <v>6035558647</v>
      </c>
      <c r="O1593" t="s">
        <v>249</v>
      </c>
      <c r="P1593" t="s">
        <v>250</v>
      </c>
      <c r="Q1593">
        <v>62005</v>
      </c>
      <c r="R1593" t="s">
        <v>25</v>
      </c>
      <c r="S1593" t="s">
        <v>46</v>
      </c>
      <c r="T1593" t="s">
        <v>247</v>
      </c>
      <c r="U1593" t="s">
        <v>28</v>
      </c>
    </row>
    <row r="1594" spans="1:21" x14ac:dyDescent="0.3">
      <c r="A1594">
        <v>10107</v>
      </c>
      <c r="B1594" s="5">
        <v>37</v>
      </c>
      <c r="C1594" s="4">
        <v>122.06</v>
      </c>
      <c r="D1594">
        <v>6</v>
      </c>
      <c r="E1594" s="9">
        <v>4516.22</v>
      </c>
      <c r="F1594" s="1">
        <v>44818</v>
      </c>
      <c r="G1594" s="5">
        <f ca="1">DATEDIF(F1594, TODAY(), "D")</f>
        <v>571</v>
      </c>
      <c r="H1594" t="s">
        <v>19</v>
      </c>
      <c r="I1594" t="s">
        <v>465</v>
      </c>
      <c r="J1594" s="4">
        <v>118</v>
      </c>
      <c r="K1594" s="4">
        <f>Table1[[#This Row],[PRICEEACH]]-Table1[[#This Row],[MSRP]]</f>
        <v>4.0600000000000023</v>
      </c>
      <c r="L1594" t="s">
        <v>479</v>
      </c>
      <c r="M1594" t="s">
        <v>480</v>
      </c>
      <c r="N1594" t="s">
        <v>481</v>
      </c>
      <c r="O1594" t="s">
        <v>482</v>
      </c>
      <c r="P1594" t="s">
        <v>483</v>
      </c>
      <c r="Q1594">
        <v>41101</v>
      </c>
      <c r="R1594" t="s">
        <v>152</v>
      </c>
      <c r="S1594" t="s">
        <v>484</v>
      </c>
      <c r="T1594" t="s">
        <v>485</v>
      </c>
      <c r="U1594" t="s">
        <v>42</v>
      </c>
    </row>
    <row r="1595" spans="1:21" x14ac:dyDescent="0.3">
      <c r="A1595">
        <v>10185</v>
      </c>
      <c r="B1595" s="5">
        <v>37</v>
      </c>
      <c r="C1595" s="4">
        <v>105.18</v>
      </c>
      <c r="D1595">
        <v>4</v>
      </c>
      <c r="E1595" s="9">
        <v>3891.66</v>
      </c>
      <c r="F1595" s="1">
        <v>44818</v>
      </c>
      <c r="G1595" s="5">
        <f ca="1">DATEDIF(F1595, TODAY(), "D")</f>
        <v>571</v>
      </c>
      <c r="H1595" t="s">
        <v>19</v>
      </c>
      <c r="I1595" t="s">
        <v>557</v>
      </c>
      <c r="J1595" s="4">
        <v>100</v>
      </c>
      <c r="K1595" s="4">
        <f>Table1[[#This Row],[PRICEEACH]]-Table1[[#This Row],[MSRP]]</f>
        <v>5.1800000000000068</v>
      </c>
      <c r="L1595" t="s">
        <v>629</v>
      </c>
      <c r="M1595" t="s">
        <v>303</v>
      </c>
      <c r="N1595">
        <v>5085559555</v>
      </c>
      <c r="O1595" t="s">
        <v>304</v>
      </c>
      <c r="P1595" t="s">
        <v>136</v>
      </c>
      <c r="Q1595">
        <v>50553</v>
      </c>
      <c r="R1595" t="s">
        <v>25</v>
      </c>
      <c r="S1595" t="s">
        <v>305</v>
      </c>
      <c r="T1595" t="s">
        <v>306</v>
      </c>
      <c r="U1595" t="s">
        <v>42</v>
      </c>
    </row>
    <row r="1596" spans="1:21" x14ac:dyDescent="0.3">
      <c r="A1596">
        <v>10183</v>
      </c>
      <c r="B1596" s="5">
        <v>37</v>
      </c>
      <c r="C1596" s="4">
        <v>89.15</v>
      </c>
      <c r="D1596">
        <v>9</v>
      </c>
      <c r="E1596" s="9">
        <v>3298.55</v>
      </c>
      <c r="F1596" s="1">
        <v>44817</v>
      </c>
      <c r="G1596" s="5">
        <f ca="1">DATEDIF(F1596, TODAY(), "D")</f>
        <v>572</v>
      </c>
      <c r="H1596" t="s">
        <v>19</v>
      </c>
      <c r="I1596" t="s">
        <v>509</v>
      </c>
      <c r="J1596" s="4">
        <v>101</v>
      </c>
      <c r="K1596" s="4">
        <f>Table1[[#This Row],[PRICEEACH]]-Table1[[#This Row],[MSRP]]</f>
        <v>-11.849999999999994</v>
      </c>
      <c r="L1596" t="s">
        <v>555</v>
      </c>
      <c r="M1596" t="s">
        <v>185</v>
      </c>
      <c r="N1596">
        <v>2155554695</v>
      </c>
      <c r="O1596" t="s">
        <v>186</v>
      </c>
      <c r="P1596" t="s">
        <v>187</v>
      </c>
      <c r="Q1596">
        <v>71270</v>
      </c>
      <c r="R1596" t="s">
        <v>25</v>
      </c>
      <c r="S1596" t="s">
        <v>188</v>
      </c>
      <c r="T1596" t="s">
        <v>189</v>
      </c>
      <c r="U1596" t="s">
        <v>42</v>
      </c>
    </row>
    <row r="1597" spans="1:21" x14ac:dyDescent="0.3">
      <c r="A1597">
        <v>10181</v>
      </c>
      <c r="B1597" s="5">
        <v>37</v>
      </c>
      <c r="C1597" s="4">
        <v>42.67</v>
      </c>
      <c r="D1597">
        <v>8</v>
      </c>
      <c r="E1597" s="9">
        <v>1578.79</v>
      </c>
      <c r="F1597" s="1">
        <v>44816</v>
      </c>
      <c r="G1597" s="5">
        <f ca="1">DATEDIF(F1597, TODAY(), "D")</f>
        <v>573</v>
      </c>
      <c r="H1597" t="s">
        <v>19</v>
      </c>
      <c r="I1597" t="s">
        <v>155</v>
      </c>
      <c r="J1597" s="4">
        <v>37</v>
      </c>
      <c r="K1597" s="4">
        <f>Table1[[#This Row],[PRICEEACH]]-Table1[[#This Row],[MSRP]]</f>
        <v>5.6700000000000017</v>
      </c>
      <c r="L1597" t="s">
        <v>594</v>
      </c>
      <c r="M1597" t="s">
        <v>59</v>
      </c>
      <c r="N1597" t="s">
        <v>60</v>
      </c>
      <c r="O1597" t="s">
        <v>61</v>
      </c>
      <c r="P1597" t="s">
        <v>62</v>
      </c>
      <c r="Q1597" t="s">
        <v>63</v>
      </c>
      <c r="R1597" t="s">
        <v>64</v>
      </c>
      <c r="S1597" t="s">
        <v>65</v>
      </c>
      <c r="T1597" t="s">
        <v>66</v>
      </c>
      <c r="U1597" t="s">
        <v>28</v>
      </c>
    </row>
    <row r="1598" spans="1:21" x14ac:dyDescent="0.3">
      <c r="A1598">
        <v>10175</v>
      </c>
      <c r="B1598" s="5">
        <v>37</v>
      </c>
      <c r="C1598" s="4">
        <v>31.12</v>
      </c>
      <c r="D1598">
        <v>2</v>
      </c>
      <c r="E1598" s="9">
        <v>1151.44</v>
      </c>
      <c r="F1598" s="1">
        <v>44810</v>
      </c>
      <c r="G1598" s="5">
        <f ca="1">DATEDIF(F1598, TODAY(), "D")</f>
        <v>579</v>
      </c>
      <c r="H1598" t="s">
        <v>19</v>
      </c>
      <c r="I1598" t="s">
        <v>155</v>
      </c>
      <c r="J1598" s="4">
        <v>35</v>
      </c>
      <c r="K1598" s="4">
        <f>Table1[[#This Row],[PRICEEACH]]-Table1[[#This Row],[MSRP]]</f>
        <v>-3.879999999999999</v>
      </c>
      <c r="L1598" t="s">
        <v>591</v>
      </c>
      <c r="M1598" t="s">
        <v>297</v>
      </c>
      <c r="N1598" t="s">
        <v>298</v>
      </c>
      <c r="O1598" t="s">
        <v>299</v>
      </c>
      <c r="P1598" t="s">
        <v>300</v>
      </c>
      <c r="Q1598" t="s">
        <v>301</v>
      </c>
      <c r="R1598" t="s">
        <v>144</v>
      </c>
      <c r="S1598" t="s">
        <v>86</v>
      </c>
      <c r="T1598" t="s">
        <v>302</v>
      </c>
      <c r="U1598" t="s">
        <v>28</v>
      </c>
    </row>
    <row r="1599" spans="1:21" x14ac:dyDescent="0.3">
      <c r="A1599">
        <v>10161</v>
      </c>
      <c r="B1599" s="5">
        <v>37</v>
      </c>
      <c r="C1599" s="4">
        <v>72.760000000000005</v>
      </c>
      <c r="D1599">
        <v>5</v>
      </c>
      <c r="E1599" s="9">
        <v>2692.12</v>
      </c>
      <c r="F1599" s="1">
        <v>44790</v>
      </c>
      <c r="G1599" s="5">
        <f ca="1">DATEDIF(F1599, TODAY(), "D")</f>
        <v>599</v>
      </c>
      <c r="H1599" t="s">
        <v>19</v>
      </c>
      <c r="I1599" t="s">
        <v>155</v>
      </c>
      <c r="J1599" s="4">
        <v>73</v>
      </c>
      <c r="K1599" s="4">
        <f>Table1[[#This Row],[PRICEEACH]]-Table1[[#This Row],[MSRP]]</f>
        <v>-0.23999999999999488</v>
      </c>
      <c r="L1599" t="s">
        <v>579</v>
      </c>
      <c r="M1599" t="s">
        <v>459</v>
      </c>
      <c r="N1599" t="s">
        <v>460</v>
      </c>
      <c r="O1599" t="s">
        <v>461</v>
      </c>
      <c r="P1599" t="s">
        <v>462</v>
      </c>
      <c r="Q1599">
        <v>8200</v>
      </c>
      <c r="R1599" t="s">
        <v>294</v>
      </c>
      <c r="S1599" t="s">
        <v>463</v>
      </c>
      <c r="T1599" t="s">
        <v>464</v>
      </c>
      <c r="U1599" t="s">
        <v>28</v>
      </c>
    </row>
    <row r="1600" spans="1:21" x14ac:dyDescent="0.3">
      <c r="A1600">
        <v>10155</v>
      </c>
      <c r="B1600" s="5">
        <v>37</v>
      </c>
      <c r="C1600" s="4">
        <v>67.930000000000007</v>
      </c>
      <c r="D1600">
        <v>12</v>
      </c>
      <c r="E1600" s="9">
        <v>2513.41</v>
      </c>
      <c r="F1600" s="1">
        <v>44779</v>
      </c>
      <c r="G1600" s="5">
        <f ca="1">DATEDIF(F1600, TODAY(), "D")</f>
        <v>610</v>
      </c>
      <c r="H1600" t="s">
        <v>19</v>
      </c>
      <c r="I1600" t="s">
        <v>509</v>
      </c>
      <c r="J1600" s="4">
        <v>83</v>
      </c>
      <c r="K1600" s="4">
        <f>Table1[[#This Row],[PRICEEACH]]-Table1[[#This Row],[MSRP]]</f>
        <v>-15.069999999999993</v>
      </c>
      <c r="L1600" t="s">
        <v>600</v>
      </c>
      <c r="M1600" t="s">
        <v>103</v>
      </c>
      <c r="N1600" t="s">
        <v>104</v>
      </c>
      <c r="O1600" t="s">
        <v>105</v>
      </c>
      <c r="P1600" t="s">
        <v>106</v>
      </c>
      <c r="Q1600">
        <v>21240</v>
      </c>
      <c r="R1600" t="s">
        <v>107</v>
      </c>
      <c r="S1600" t="s">
        <v>108</v>
      </c>
      <c r="T1600" t="s">
        <v>109</v>
      </c>
      <c r="U1600" t="s">
        <v>28</v>
      </c>
    </row>
    <row r="1601" spans="1:21" x14ac:dyDescent="0.3">
      <c r="A1601">
        <v>10301</v>
      </c>
      <c r="B1601" s="5">
        <v>37</v>
      </c>
      <c r="C1601" s="4">
        <v>159.94</v>
      </c>
      <c r="D1601">
        <v>8</v>
      </c>
      <c r="E1601" s="9">
        <v>5917.78</v>
      </c>
      <c r="F1601" s="1">
        <v>44778</v>
      </c>
      <c r="G1601" s="5">
        <f ca="1">DATEDIF(F1601, TODAY(), "D")</f>
        <v>611</v>
      </c>
      <c r="H1601" t="s">
        <v>19</v>
      </c>
      <c r="I1601" t="s">
        <v>155</v>
      </c>
      <c r="J1601" s="4">
        <v>141</v>
      </c>
      <c r="K1601" s="4">
        <f>Table1[[#This Row],[PRICEEACH]]-Table1[[#This Row],[MSRP]]</f>
        <v>18.939999999999998</v>
      </c>
      <c r="L1601" t="s">
        <v>498</v>
      </c>
      <c r="M1601" t="s">
        <v>502</v>
      </c>
      <c r="N1601" t="s">
        <v>503</v>
      </c>
      <c r="O1601" t="s">
        <v>504</v>
      </c>
      <c r="P1601" t="s">
        <v>505</v>
      </c>
      <c r="Q1601" t="s">
        <v>506</v>
      </c>
      <c r="R1601" t="s">
        <v>64</v>
      </c>
      <c r="S1601" t="s">
        <v>507</v>
      </c>
      <c r="T1601" t="s">
        <v>508</v>
      </c>
      <c r="U1601" t="s">
        <v>42</v>
      </c>
    </row>
    <row r="1602" spans="1:21" x14ac:dyDescent="0.3">
      <c r="A1602">
        <v>10147</v>
      </c>
      <c r="B1602" s="5">
        <v>37</v>
      </c>
      <c r="C1602" s="4">
        <v>119.06</v>
      </c>
      <c r="D1602">
        <v>9</v>
      </c>
      <c r="E1602" s="9">
        <v>4405.22</v>
      </c>
      <c r="F1602" s="1">
        <v>44747</v>
      </c>
      <c r="G1602" s="5">
        <f ca="1">DATEDIF(F1602, TODAY(), "D")</f>
        <v>642</v>
      </c>
      <c r="H1602" t="s">
        <v>19</v>
      </c>
      <c r="I1602" t="s">
        <v>155</v>
      </c>
      <c r="J1602" s="4">
        <v>146</v>
      </c>
      <c r="K1602" s="4">
        <f>Table1[[#This Row],[PRICEEACH]]-Table1[[#This Row],[MSRP]]</f>
        <v>-26.939999999999998</v>
      </c>
      <c r="L1602" t="s">
        <v>568</v>
      </c>
      <c r="M1602" t="s">
        <v>251</v>
      </c>
      <c r="N1602">
        <v>6175558555</v>
      </c>
      <c r="O1602" t="s">
        <v>252</v>
      </c>
      <c r="P1602" t="s">
        <v>253</v>
      </c>
      <c r="Q1602">
        <v>58339</v>
      </c>
      <c r="R1602" t="s">
        <v>25</v>
      </c>
      <c r="S1602" t="s">
        <v>246</v>
      </c>
      <c r="T1602" t="s">
        <v>254</v>
      </c>
      <c r="U1602" t="s">
        <v>42</v>
      </c>
    </row>
    <row r="1603" spans="1:21" x14ac:dyDescent="0.3">
      <c r="A1603">
        <v>10107</v>
      </c>
      <c r="B1603" s="5">
        <v>37</v>
      </c>
      <c r="C1603" s="4">
        <v>140.35</v>
      </c>
      <c r="D1603">
        <v>9</v>
      </c>
      <c r="E1603" s="9">
        <v>5192.95</v>
      </c>
      <c r="F1603" s="1">
        <v>44737</v>
      </c>
      <c r="G1603" s="5">
        <f ca="1">DATEDIF(F1603, TODAY(), "D")</f>
        <v>652</v>
      </c>
      <c r="H1603" t="s">
        <v>19</v>
      </c>
      <c r="I1603" t="s">
        <v>20</v>
      </c>
      <c r="J1603" s="4">
        <v>118</v>
      </c>
      <c r="K1603" s="4">
        <f>Table1[[#This Row],[PRICEEACH]]-Table1[[#This Row],[MSRP]]</f>
        <v>22.349999999999994</v>
      </c>
      <c r="L1603" t="s">
        <v>269</v>
      </c>
      <c r="M1603" t="s">
        <v>43</v>
      </c>
      <c r="N1603">
        <v>6265557265</v>
      </c>
      <c r="O1603" t="s">
        <v>44</v>
      </c>
      <c r="P1603" t="s">
        <v>45</v>
      </c>
      <c r="Q1603">
        <v>90003</v>
      </c>
      <c r="R1603" t="s">
        <v>25</v>
      </c>
      <c r="S1603" t="s">
        <v>46</v>
      </c>
      <c r="T1603" t="s">
        <v>47</v>
      </c>
      <c r="U1603" t="s">
        <v>42</v>
      </c>
    </row>
    <row r="1604" spans="1:21" x14ac:dyDescent="0.3">
      <c r="A1604">
        <v>10143</v>
      </c>
      <c r="B1604" s="5">
        <v>37</v>
      </c>
      <c r="C1604" s="4">
        <v>50.65</v>
      </c>
      <c r="D1604">
        <v>10</v>
      </c>
      <c r="E1604" s="9">
        <v>1874.05</v>
      </c>
      <c r="F1604" s="1">
        <v>44722</v>
      </c>
      <c r="G1604" s="5">
        <f ca="1">DATEDIF(F1604, TODAY(), "D")</f>
        <v>667</v>
      </c>
      <c r="H1604" t="s">
        <v>19</v>
      </c>
      <c r="I1604" t="s">
        <v>525</v>
      </c>
      <c r="J1604" s="4">
        <v>49</v>
      </c>
      <c r="K1604" s="4">
        <f>Table1[[#This Row],[PRICEEACH]]-Table1[[#This Row],[MSRP]]</f>
        <v>1.6499999999999986</v>
      </c>
      <c r="L1604" t="s">
        <v>632</v>
      </c>
      <c r="M1604" t="s">
        <v>303</v>
      </c>
      <c r="N1604">
        <v>5085559555</v>
      </c>
      <c r="O1604" t="s">
        <v>304</v>
      </c>
      <c r="P1604" t="s">
        <v>136</v>
      </c>
      <c r="Q1604">
        <v>50553</v>
      </c>
      <c r="R1604" t="s">
        <v>25</v>
      </c>
      <c r="S1604" t="s">
        <v>305</v>
      </c>
      <c r="T1604" t="s">
        <v>306</v>
      </c>
      <c r="U1604" t="s">
        <v>28</v>
      </c>
    </row>
    <row r="1605" spans="1:21" x14ac:dyDescent="0.3">
      <c r="A1605">
        <v>10107</v>
      </c>
      <c r="B1605" s="5">
        <v>37</v>
      </c>
      <c r="C1605" s="4">
        <v>199.3</v>
      </c>
      <c r="D1605">
        <v>11</v>
      </c>
      <c r="E1605" s="9">
        <v>7374.1</v>
      </c>
      <c r="F1605" s="1">
        <v>44705</v>
      </c>
      <c r="G1605" s="5">
        <f ca="1">DATEDIF(F1605, TODAY(), "D")</f>
        <v>684</v>
      </c>
      <c r="H1605" t="s">
        <v>19</v>
      </c>
      <c r="I1605" t="s">
        <v>155</v>
      </c>
      <c r="J1605" s="4">
        <v>214</v>
      </c>
      <c r="K1605" s="4">
        <f>Table1[[#This Row],[PRICEEACH]]-Table1[[#This Row],[MSRP]]</f>
        <v>-14.699999999999989</v>
      </c>
      <c r="L1605" t="s">
        <v>156</v>
      </c>
      <c r="M1605" t="s">
        <v>48</v>
      </c>
      <c r="N1605">
        <v>6505556809</v>
      </c>
      <c r="O1605" t="s">
        <v>49</v>
      </c>
      <c r="P1605" t="s">
        <v>50</v>
      </c>
      <c r="Q1605">
        <v>94217</v>
      </c>
      <c r="R1605" t="s">
        <v>25</v>
      </c>
      <c r="S1605" t="s">
        <v>51</v>
      </c>
      <c r="T1605" t="s">
        <v>52</v>
      </c>
      <c r="U1605" t="s">
        <v>127</v>
      </c>
    </row>
    <row r="1606" spans="1:21" x14ac:dyDescent="0.3">
      <c r="A1606">
        <v>10137</v>
      </c>
      <c r="B1606" s="5">
        <v>37</v>
      </c>
      <c r="C1606" s="4">
        <v>117.48</v>
      </c>
      <c r="D1606">
        <v>3</v>
      </c>
      <c r="E1606" s="9">
        <v>4346.76</v>
      </c>
      <c r="F1606" s="1">
        <v>44691</v>
      </c>
      <c r="G1606" s="5">
        <f ca="1">DATEDIF(F1606, TODAY(), "D")</f>
        <v>698</v>
      </c>
      <c r="H1606" t="s">
        <v>19</v>
      </c>
      <c r="I1606" t="s">
        <v>155</v>
      </c>
      <c r="J1606" s="4">
        <v>132</v>
      </c>
      <c r="K1606" s="4">
        <f>Table1[[#This Row],[PRICEEACH]]-Table1[[#This Row],[MSRP]]</f>
        <v>-14.519999999999996</v>
      </c>
      <c r="L1606" t="s">
        <v>554</v>
      </c>
      <c r="M1606" t="s">
        <v>29</v>
      </c>
      <c r="N1606" t="s">
        <v>30</v>
      </c>
      <c r="O1606" t="s">
        <v>31</v>
      </c>
      <c r="P1606" t="s">
        <v>32</v>
      </c>
      <c r="Q1606">
        <v>51100</v>
      </c>
      <c r="R1606" t="s">
        <v>33</v>
      </c>
      <c r="S1606" t="s">
        <v>34</v>
      </c>
      <c r="T1606" t="s">
        <v>35</v>
      </c>
      <c r="U1606" t="s">
        <v>42</v>
      </c>
    </row>
    <row r="1607" spans="1:21" x14ac:dyDescent="0.3">
      <c r="A1607">
        <v>10107</v>
      </c>
      <c r="B1607" s="5">
        <v>37</v>
      </c>
      <c r="C1607" s="4">
        <v>99.82</v>
      </c>
      <c r="D1607">
        <v>8</v>
      </c>
      <c r="E1607" s="9">
        <v>3693.34</v>
      </c>
      <c r="F1607" s="1">
        <v>44628</v>
      </c>
      <c r="G1607" s="5">
        <f ca="1">DATEDIF(F1607, TODAY(), "D")</f>
        <v>761</v>
      </c>
      <c r="H1607" t="s">
        <v>19</v>
      </c>
      <c r="I1607" t="s">
        <v>155</v>
      </c>
      <c r="J1607" s="4">
        <v>117</v>
      </c>
      <c r="K1607" s="4">
        <f>Table1[[#This Row],[PRICEEACH]]-Table1[[#This Row],[MSRP]]</f>
        <v>-17.180000000000007</v>
      </c>
      <c r="L1607" t="s">
        <v>473</v>
      </c>
      <c r="M1607" t="s">
        <v>395</v>
      </c>
      <c r="N1607" t="s">
        <v>396</v>
      </c>
      <c r="O1607" t="s">
        <v>397</v>
      </c>
      <c r="P1607" t="s">
        <v>398</v>
      </c>
      <c r="Q1607">
        <v>13008</v>
      </c>
      <c r="R1607" t="s">
        <v>33</v>
      </c>
      <c r="S1607" t="s">
        <v>399</v>
      </c>
      <c r="T1607" t="s">
        <v>400</v>
      </c>
      <c r="U1607" t="s">
        <v>42</v>
      </c>
    </row>
    <row r="1608" spans="1:21" x14ac:dyDescent="0.3">
      <c r="A1608">
        <v>10110</v>
      </c>
      <c r="B1608" s="5">
        <v>37</v>
      </c>
      <c r="C1608" s="4">
        <v>146.84</v>
      </c>
      <c r="D1608">
        <v>16</v>
      </c>
      <c r="E1608" s="9">
        <v>5433.08</v>
      </c>
      <c r="F1608" s="1">
        <v>44579</v>
      </c>
      <c r="G1608" s="5">
        <f ca="1">DATEDIF(F1608, TODAY(), "D")</f>
        <v>810</v>
      </c>
      <c r="H1608" t="s">
        <v>19</v>
      </c>
      <c r="I1608" t="s">
        <v>155</v>
      </c>
      <c r="J1608" s="4">
        <v>124</v>
      </c>
      <c r="K1608" s="4">
        <f>Table1[[#This Row],[PRICEEACH]]-Table1[[#This Row],[MSRP]]</f>
        <v>22.840000000000003</v>
      </c>
      <c r="L1608" t="s">
        <v>524</v>
      </c>
      <c r="M1608" t="s">
        <v>452</v>
      </c>
      <c r="N1608" t="s">
        <v>453</v>
      </c>
      <c r="O1608" t="s">
        <v>454</v>
      </c>
      <c r="P1608" t="s">
        <v>455</v>
      </c>
      <c r="Q1608" t="s">
        <v>456</v>
      </c>
      <c r="R1608" t="s">
        <v>144</v>
      </c>
      <c r="S1608" t="s">
        <v>457</v>
      </c>
      <c r="T1608" t="s">
        <v>458</v>
      </c>
      <c r="U1608" t="s">
        <v>42</v>
      </c>
    </row>
    <row r="1609" spans="1:21" x14ac:dyDescent="0.3">
      <c r="A1609">
        <v>10110</v>
      </c>
      <c r="B1609" s="5">
        <v>37</v>
      </c>
      <c r="C1609" s="4">
        <v>100.66</v>
      </c>
      <c r="D1609">
        <v>14</v>
      </c>
      <c r="E1609" s="9">
        <v>3724.42</v>
      </c>
      <c r="F1609" s="1">
        <v>44579</v>
      </c>
      <c r="G1609" s="5">
        <f ca="1">DATEDIF(F1609, TODAY(), "D")</f>
        <v>810</v>
      </c>
      <c r="H1609" t="s">
        <v>19</v>
      </c>
      <c r="I1609" t="s">
        <v>155</v>
      </c>
      <c r="J1609" s="4">
        <v>107</v>
      </c>
      <c r="K1609" s="4">
        <f>Table1[[#This Row],[PRICEEACH]]-Table1[[#This Row],[MSRP]]</f>
        <v>-6.3400000000000034</v>
      </c>
      <c r="L1609" t="s">
        <v>599</v>
      </c>
      <c r="M1609" t="s">
        <v>452</v>
      </c>
      <c r="N1609" t="s">
        <v>453</v>
      </c>
      <c r="O1609" t="s">
        <v>454</v>
      </c>
      <c r="P1609" t="s">
        <v>455</v>
      </c>
      <c r="Q1609" t="s">
        <v>456</v>
      </c>
      <c r="R1609" t="s">
        <v>144</v>
      </c>
      <c r="S1609" t="s">
        <v>457</v>
      </c>
      <c r="T1609" t="s">
        <v>458</v>
      </c>
      <c r="U1609" t="s">
        <v>42</v>
      </c>
    </row>
    <row r="1610" spans="1:21" hidden="1" x14ac:dyDescent="0.3">
      <c r="A1610">
        <v>10107</v>
      </c>
      <c r="B1610" s="5">
        <v>38</v>
      </c>
      <c r="C1610" s="4">
        <v>155.13</v>
      </c>
      <c r="D1610">
        <v>12</v>
      </c>
      <c r="E1610" s="9">
        <v>5894.94</v>
      </c>
      <c r="F1610" s="8">
        <v>45382</v>
      </c>
      <c r="G1610" s="5">
        <f ca="1">DATEDIF(F1610, TODAY(), "D")</f>
        <v>7</v>
      </c>
      <c r="H1610" t="s">
        <v>268</v>
      </c>
      <c r="I1610" t="s">
        <v>155</v>
      </c>
      <c r="J1610" s="4">
        <v>147</v>
      </c>
      <c r="K1610" s="4">
        <f>Table1[[#This Row],[PRICEEACH]]-Table1[[#This Row],[MSRP]]</f>
        <v>8.1299999999999955</v>
      </c>
      <c r="L1610" t="s">
        <v>365</v>
      </c>
      <c r="M1610" t="s">
        <v>92</v>
      </c>
      <c r="N1610" t="s">
        <v>93</v>
      </c>
      <c r="O1610" t="s">
        <v>94</v>
      </c>
      <c r="P1610" t="s">
        <v>95</v>
      </c>
      <c r="Q1610">
        <v>44000</v>
      </c>
      <c r="R1610" t="s">
        <v>33</v>
      </c>
      <c r="S1610" t="s">
        <v>96</v>
      </c>
      <c r="T1610" t="s">
        <v>97</v>
      </c>
      <c r="U1610" t="s">
        <v>42</v>
      </c>
    </row>
    <row r="1611" spans="1:21" hidden="1" x14ac:dyDescent="0.3">
      <c r="A1611">
        <v>10425</v>
      </c>
      <c r="B1611" s="5">
        <v>38</v>
      </c>
      <c r="C1611" s="4">
        <v>99.41</v>
      </c>
      <c r="D1611">
        <v>7</v>
      </c>
      <c r="E1611" s="9">
        <v>3777.58</v>
      </c>
      <c r="F1611" s="8">
        <v>45382</v>
      </c>
      <c r="G1611" s="5">
        <f ca="1">DATEDIF(F1611, TODAY(), "D")</f>
        <v>7</v>
      </c>
      <c r="H1611" t="s">
        <v>268</v>
      </c>
      <c r="I1611" t="s">
        <v>465</v>
      </c>
      <c r="J1611" s="4">
        <v>122</v>
      </c>
      <c r="K1611" s="4">
        <f>Table1[[#This Row],[PRICEEACH]]-Table1[[#This Row],[MSRP]]</f>
        <v>-22.590000000000003</v>
      </c>
      <c r="L1611" t="s">
        <v>548</v>
      </c>
      <c r="M1611" t="s">
        <v>92</v>
      </c>
      <c r="N1611" t="s">
        <v>93</v>
      </c>
      <c r="O1611" t="s">
        <v>94</v>
      </c>
      <c r="P1611" t="s">
        <v>95</v>
      </c>
      <c r="Q1611">
        <v>44000</v>
      </c>
      <c r="R1611" t="s">
        <v>33</v>
      </c>
      <c r="S1611" t="s">
        <v>96</v>
      </c>
      <c r="T1611" t="s">
        <v>97</v>
      </c>
      <c r="U1611" t="s">
        <v>42</v>
      </c>
    </row>
    <row r="1612" spans="1:21" hidden="1" x14ac:dyDescent="0.3">
      <c r="A1612">
        <v>10425</v>
      </c>
      <c r="B1612" s="5">
        <v>38</v>
      </c>
      <c r="C1612" s="4">
        <v>113.82</v>
      </c>
      <c r="D1612">
        <v>13</v>
      </c>
      <c r="E1612" s="9">
        <v>4325.16</v>
      </c>
      <c r="F1612" s="8">
        <v>45382</v>
      </c>
      <c r="G1612" s="5">
        <f ca="1">DATEDIF(F1612, TODAY(), "D")</f>
        <v>7</v>
      </c>
      <c r="H1612" t="s">
        <v>268</v>
      </c>
      <c r="I1612" t="s">
        <v>465</v>
      </c>
      <c r="J1612" s="4">
        <v>121</v>
      </c>
      <c r="K1612" s="4">
        <f>Table1[[#This Row],[PRICEEACH]]-Table1[[#This Row],[MSRP]]</f>
        <v>-7.1800000000000068</v>
      </c>
      <c r="L1612" t="s">
        <v>575</v>
      </c>
      <c r="M1612" t="s">
        <v>92</v>
      </c>
      <c r="N1612" t="s">
        <v>93</v>
      </c>
      <c r="O1612" t="s">
        <v>94</v>
      </c>
      <c r="P1612" t="s">
        <v>95</v>
      </c>
      <c r="Q1612">
        <v>44000</v>
      </c>
      <c r="R1612" t="s">
        <v>33</v>
      </c>
      <c r="S1612" t="s">
        <v>96</v>
      </c>
      <c r="T1612" t="s">
        <v>97</v>
      </c>
      <c r="U1612" t="s">
        <v>42</v>
      </c>
    </row>
    <row r="1613" spans="1:21" x14ac:dyDescent="0.3">
      <c r="A1613">
        <v>10419</v>
      </c>
      <c r="B1613" s="5">
        <v>38</v>
      </c>
      <c r="C1613" s="4">
        <v>117.48</v>
      </c>
      <c r="D1613">
        <v>5</v>
      </c>
      <c r="E1613" s="9">
        <v>4464.24</v>
      </c>
      <c r="F1613" s="8">
        <v>45368</v>
      </c>
      <c r="G1613" s="5">
        <f ca="1">DATEDIF(F1613, TODAY(), "D")</f>
        <v>21</v>
      </c>
      <c r="H1613" t="s">
        <v>19</v>
      </c>
      <c r="I1613" t="s">
        <v>155</v>
      </c>
      <c r="J1613" s="4">
        <v>141</v>
      </c>
      <c r="K1613" s="4">
        <f>Table1[[#This Row],[PRICEEACH]]-Table1[[#This Row],[MSRP]]</f>
        <v>-23.519999999999996</v>
      </c>
      <c r="L1613" t="s">
        <v>498</v>
      </c>
      <c r="M1613" t="s">
        <v>120</v>
      </c>
      <c r="N1613" t="s">
        <v>121</v>
      </c>
      <c r="O1613" t="s">
        <v>122</v>
      </c>
      <c r="P1613" t="s">
        <v>123</v>
      </c>
      <c r="Q1613">
        <v>5020</v>
      </c>
      <c r="R1613" t="s">
        <v>124</v>
      </c>
      <c r="S1613" t="s">
        <v>125</v>
      </c>
      <c r="T1613" t="s">
        <v>126</v>
      </c>
      <c r="U1613" t="s">
        <v>42</v>
      </c>
    </row>
    <row r="1614" spans="1:21" hidden="1" x14ac:dyDescent="0.3">
      <c r="A1614">
        <v>10401</v>
      </c>
      <c r="B1614" s="5">
        <v>38</v>
      </c>
      <c r="C1614" s="4">
        <v>96.29</v>
      </c>
      <c r="D1614">
        <v>5</v>
      </c>
      <c r="E1614" s="9">
        <v>3659.02</v>
      </c>
      <c r="F1614" s="8">
        <v>45325</v>
      </c>
      <c r="G1614" s="5">
        <f ca="1">DATEDIF(F1614, TODAY(), "D")</f>
        <v>64</v>
      </c>
      <c r="H1614" t="s">
        <v>364</v>
      </c>
      <c r="I1614" t="s">
        <v>525</v>
      </c>
      <c r="J1614" s="4">
        <v>109</v>
      </c>
      <c r="K1614" s="4">
        <f>Table1[[#This Row],[PRICEEACH]]-Table1[[#This Row],[MSRP]]</f>
        <v>-12.709999999999994</v>
      </c>
      <c r="L1614" t="s">
        <v>583</v>
      </c>
      <c r="M1614" t="s">
        <v>83</v>
      </c>
      <c r="N1614">
        <v>2015559350</v>
      </c>
      <c r="O1614" t="s">
        <v>84</v>
      </c>
      <c r="P1614" t="s">
        <v>85</v>
      </c>
      <c r="Q1614">
        <v>94019</v>
      </c>
      <c r="R1614" t="s">
        <v>25</v>
      </c>
      <c r="S1614" t="s">
        <v>86</v>
      </c>
      <c r="T1614" t="s">
        <v>87</v>
      </c>
      <c r="U1614" t="s">
        <v>42</v>
      </c>
    </row>
    <row r="1615" spans="1:21" x14ac:dyDescent="0.3">
      <c r="A1615">
        <v>10400</v>
      </c>
      <c r="B1615" s="5">
        <v>38</v>
      </c>
      <c r="C1615" s="4">
        <v>57.2</v>
      </c>
      <c r="D1615">
        <v>3</v>
      </c>
      <c r="E1615" s="9">
        <v>2173.6</v>
      </c>
      <c r="F1615" s="8">
        <v>45323</v>
      </c>
      <c r="G1615" s="5">
        <f ca="1">DATEDIF(F1615, TODAY(), "D")</f>
        <v>66</v>
      </c>
      <c r="H1615" t="s">
        <v>19</v>
      </c>
      <c r="I1615" t="s">
        <v>509</v>
      </c>
      <c r="J1615" s="4">
        <v>65</v>
      </c>
      <c r="K1615" s="4">
        <f>Table1[[#This Row],[PRICEEACH]]-Table1[[#This Row],[MSRP]]</f>
        <v>-7.7999999999999972</v>
      </c>
      <c r="L1615" t="s">
        <v>598</v>
      </c>
      <c r="M1615" t="s">
        <v>360</v>
      </c>
      <c r="N1615">
        <v>4085553659</v>
      </c>
      <c r="O1615" t="s">
        <v>361</v>
      </c>
      <c r="P1615" t="s">
        <v>362</v>
      </c>
      <c r="Q1615">
        <v>94217</v>
      </c>
      <c r="R1615" t="s">
        <v>25</v>
      </c>
      <c r="S1615" t="s">
        <v>81</v>
      </c>
      <c r="T1615" t="s">
        <v>363</v>
      </c>
      <c r="U1615" t="s">
        <v>28</v>
      </c>
    </row>
    <row r="1616" spans="1:21" x14ac:dyDescent="0.3">
      <c r="A1616">
        <v>10383</v>
      </c>
      <c r="B1616" s="5">
        <v>38</v>
      </c>
      <c r="C1616" s="4">
        <v>140.55000000000001</v>
      </c>
      <c r="D1616">
        <v>1</v>
      </c>
      <c r="E1616" s="9">
        <v>5340.9</v>
      </c>
      <c r="F1616" s="8">
        <v>45282</v>
      </c>
      <c r="G1616" s="5">
        <f ca="1">DATEDIF(F1616, TODAY(), "D")</f>
        <v>107</v>
      </c>
      <c r="H1616" t="s">
        <v>19</v>
      </c>
      <c r="I1616" t="s">
        <v>155</v>
      </c>
      <c r="J1616" s="4">
        <v>143</v>
      </c>
      <c r="K1616" s="4">
        <f>Table1[[#This Row],[PRICEEACH]]-Table1[[#This Row],[MSRP]]</f>
        <v>-2.4499999999999886</v>
      </c>
      <c r="L1616" t="s">
        <v>572</v>
      </c>
      <c r="M1616" t="s">
        <v>148</v>
      </c>
      <c r="N1616" t="s">
        <v>149</v>
      </c>
      <c r="O1616" t="s">
        <v>150</v>
      </c>
      <c r="P1616" t="s">
        <v>151</v>
      </c>
      <c r="Q1616">
        <v>28034</v>
      </c>
      <c r="R1616" t="s">
        <v>152</v>
      </c>
      <c r="S1616" t="s">
        <v>153</v>
      </c>
      <c r="T1616" t="s">
        <v>154</v>
      </c>
      <c r="U1616" t="s">
        <v>42</v>
      </c>
    </row>
    <row r="1617" spans="1:21" x14ac:dyDescent="0.3">
      <c r="A1617">
        <v>10383</v>
      </c>
      <c r="B1617" s="5">
        <v>38</v>
      </c>
      <c r="C1617" s="4">
        <v>60.06</v>
      </c>
      <c r="D1617">
        <v>10</v>
      </c>
      <c r="E1617" s="9">
        <v>2282.2800000000002</v>
      </c>
      <c r="F1617" s="8">
        <v>45282</v>
      </c>
      <c r="G1617" s="5">
        <f ca="1">DATEDIF(F1617, TODAY(), "D")</f>
        <v>107</v>
      </c>
      <c r="H1617" t="s">
        <v>19</v>
      </c>
      <c r="I1617" t="s">
        <v>564</v>
      </c>
      <c r="J1617" s="4">
        <v>58</v>
      </c>
      <c r="K1617" s="4">
        <f>Table1[[#This Row],[PRICEEACH]]-Table1[[#This Row],[MSRP]]</f>
        <v>2.0600000000000023</v>
      </c>
      <c r="L1617" t="s">
        <v>618</v>
      </c>
      <c r="M1617" t="s">
        <v>148</v>
      </c>
      <c r="N1617" t="s">
        <v>149</v>
      </c>
      <c r="O1617" t="s">
        <v>150</v>
      </c>
      <c r="P1617" t="s">
        <v>151</v>
      </c>
      <c r="Q1617">
        <v>28034</v>
      </c>
      <c r="R1617" t="s">
        <v>152</v>
      </c>
      <c r="S1617" t="s">
        <v>153</v>
      </c>
      <c r="T1617" t="s">
        <v>154</v>
      </c>
      <c r="U1617" t="s">
        <v>28</v>
      </c>
    </row>
    <row r="1618" spans="1:21" x14ac:dyDescent="0.3">
      <c r="A1618">
        <v>10374</v>
      </c>
      <c r="B1618" s="5">
        <v>38</v>
      </c>
      <c r="C1618" s="4">
        <v>110.45</v>
      </c>
      <c r="D1618">
        <v>6</v>
      </c>
      <c r="E1618" s="9">
        <v>4197.1000000000004</v>
      </c>
      <c r="F1618" s="8">
        <v>45262</v>
      </c>
      <c r="G1618" s="5">
        <f ca="1">DATEDIF(F1618, TODAY(), "D")</f>
        <v>127</v>
      </c>
      <c r="H1618" t="s">
        <v>19</v>
      </c>
      <c r="I1618" t="s">
        <v>20</v>
      </c>
      <c r="J1618" s="4">
        <v>112</v>
      </c>
      <c r="K1618" s="4">
        <f>Table1[[#This Row],[PRICEEACH]]-Table1[[#This Row],[MSRP]]</f>
        <v>-1.5499999999999972</v>
      </c>
      <c r="L1618" t="s">
        <v>581</v>
      </c>
      <c r="M1618" t="s">
        <v>179</v>
      </c>
      <c r="N1618" t="s">
        <v>180</v>
      </c>
      <c r="O1618" t="s">
        <v>181</v>
      </c>
      <c r="P1618" t="s">
        <v>182</v>
      </c>
      <c r="Q1618">
        <v>4101</v>
      </c>
      <c r="R1618" t="s">
        <v>76</v>
      </c>
      <c r="S1618" t="s">
        <v>183</v>
      </c>
      <c r="T1618" t="s">
        <v>184</v>
      </c>
      <c r="U1618" t="s">
        <v>42</v>
      </c>
    </row>
    <row r="1619" spans="1:21" x14ac:dyDescent="0.3">
      <c r="A1619">
        <v>10373</v>
      </c>
      <c r="B1619" s="5">
        <v>38</v>
      </c>
      <c r="C1619" s="4">
        <v>70.44</v>
      </c>
      <c r="D1619">
        <v>7</v>
      </c>
      <c r="E1619" s="9">
        <v>2676.72</v>
      </c>
      <c r="F1619" s="8">
        <v>45261</v>
      </c>
      <c r="G1619" s="5">
        <f ca="1">DATEDIF(F1619, TODAY(), "D")</f>
        <v>128</v>
      </c>
      <c r="H1619" t="s">
        <v>19</v>
      </c>
      <c r="I1619" t="s">
        <v>525</v>
      </c>
      <c r="J1619" s="4">
        <v>68</v>
      </c>
      <c r="K1619" s="4">
        <f>Table1[[#This Row],[PRICEEACH]]-Table1[[#This Row],[MSRP]]</f>
        <v>2.4399999999999977</v>
      </c>
      <c r="L1619" t="s">
        <v>592</v>
      </c>
      <c r="M1619" t="s">
        <v>354</v>
      </c>
      <c r="N1619" t="s">
        <v>355</v>
      </c>
      <c r="O1619" t="s">
        <v>356</v>
      </c>
      <c r="P1619" t="s">
        <v>357</v>
      </c>
      <c r="Q1619">
        <v>90110</v>
      </c>
      <c r="R1619" t="s">
        <v>107</v>
      </c>
      <c r="S1619" t="s">
        <v>358</v>
      </c>
      <c r="T1619" t="s">
        <v>359</v>
      </c>
      <c r="U1619" t="s">
        <v>28</v>
      </c>
    </row>
    <row r="1620" spans="1:21" x14ac:dyDescent="0.3">
      <c r="A1620">
        <v>10367</v>
      </c>
      <c r="B1620" s="5">
        <v>38</v>
      </c>
      <c r="C1620" s="4">
        <v>38.5</v>
      </c>
      <c r="D1620">
        <v>11</v>
      </c>
      <c r="E1620" s="9">
        <v>1463</v>
      </c>
      <c r="F1620" s="8">
        <v>45242</v>
      </c>
      <c r="G1620" s="5">
        <f ca="1">DATEDIF(F1620, TODAY(), "D")</f>
        <v>147</v>
      </c>
      <c r="H1620" t="s">
        <v>371</v>
      </c>
      <c r="I1620" t="s">
        <v>155</v>
      </c>
      <c r="J1620" s="4">
        <v>50</v>
      </c>
      <c r="K1620" s="4">
        <f>Table1[[#This Row],[PRICEEACH]]-Table1[[#This Row],[MSRP]]</f>
        <v>-11.5</v>
      </c>
      <c r="L1620" t="s">
        <v>582</v>
      </c>
      <c r="M1620" t="s">
        <v>43</v>
      </c>
      <c r="N1620">
        <v>6265557265</v>
      </c>
      <c r="O1620" t="s">
        <v>44</v>
      </c>
      <c r="P1620" t="s">
        <v>45</v>
      </c>
      <c r="Q1620">
        <v>90003</v>
      </c>
      <c r="R1620" t="s">
        <v>25</v>
      </c>
      <c r="S1620" t="s">
        <v>46</v>
      </c>
      <c r="T1620" t="s">
        <v>47</v>
      </c>
      <c r="U1620" t="s">
        <v>28</v>
      </c>
    </row>
    <row r="1621" spans="1:21" x14ac:dyDescent="0.3">
      <c r="A1621">
        <v>10355</v>
      </c>
      <c r="B1621" s="5">
        <v>38</v>
      </c>
      <c r="C1621" s="4">
        <v>39.83</v>
      </c>
      <c r="D1621">
        <v>10</v>
      </c>
      <c r="E1621" s="9">
        <v>1513.54</v>
      </c>
      <c r="F1621" s="1">
        <v>45206</v>
      </c>
      <c r="G1621" s="5">
        <f ca="1">DATEDIF(F1621, TODAY(), "D")</f>
        <v>183</v>
      </c>
      <c r="H1621" t="s">
        <v>19</v>
      </c>
      <c r="I1621" t="s">
        <v>20</v>
      </c>
      <c r="J1621" s="4">
        <v>40</v>
      </c>
      <c r="K1621" s="4">
        <f>Table1[[#This Row],[PRICEEACH]]-Table1[[#This Row],[MSRP]]</f>
        <v>-0.17000000000000171</v>
      </c>
      <c r="L1621" t="s">
        <v>610</v>
      </c>
      <c r="M1621" t="s">
        <v>148</v>
      </c>
      <c r="N1621" t="s">
        <v>149</v>
      </c>
      <c r="O1621" t="s">
        <v>150</v>
      </c>
      <c r="P1621" t="s">
        <v>151</v>
      </c>
      <c r="Q1621">
        <v>28034</v>
      </c>
      <c r="R1621" t="s">
        <v>152</v>
      </c>
      <c r="S1621" t="s">
        <v>153</v>
      </c>
      <c r="T1621" t="s">
        <v>154</v>
      </c>
      <c r="U1621" t="s">
        <v>28</v>
      </c>
    </row>
    <row r="1622" spans="1:21" x14ac:dyDescent="0.3">
      <c r="A1622">
        <v>10351</v>
      </c>
      <c r="B1622" s="5">
        <v>38</v>
      </c>
      <c r="C1622" s="4">
        <v>68.38</v>
      </c>
      <c r="D1622">
        <v>4</v>
      </c>
      <c r="E1622" s="9">
        <v>2598.44</v>
      </c>
      <c r="F1622" s="1">
        <v>45202</v>
      </c>
      <c r="G1622" s="5">
        <f ca="1">DATEDIF(F1622, TODAY(), "D")</f>
        <v>187</v>
      </c>
      <c r="H1622" t="s">
        <v>19</v>
      </c>
      <c r="I1622" t="s">
        <v>509</v>
      </c>
      <c r="J1622" s="4">
        <v>65</v>
      </c>
      <c r="K1622" s="4">
        <f>Table1[[#This Row],[PRICEEACH]]-Table1[[#This Row],[MSRP]]</f>
        <v>3.3799999999999955</v>
      </c>
      <c r="L1622" t="s">
        <v>598</v>
      </c>
      <c r="M1622" t="s">
        <v>297</v>
      </c>
      <c r="N1622" t="s">
        <v>298</v>
      </c>
      <c r="O1622" t="s">
        <v>299</v>
      </c>
      <c r="P1622" t="s">
        <v>300</v>
      </c>
      <c r="Q1622" t="s">
        <v>301</v>
      </c>
      <c r="R1622" t="s">
        <v>144</v>
      </c>
      <c r="S1622" t="s">
        <v>86</v>
      </c>
      <c r="T1622" t="s">
        <v>302</v>
      </c>
      <c r="U1622" t="s">
        <v>28</v>
      </c>
    </row>
    <row r="1623" spans="1:21" x14ac:dyDescent="0.3">
      <c r="A1623">
        <v>10349</v>
      </c>
      <c r="B1623" s="5">
        <v>38</v>
      </c>
      <c r="C1623" s="4">
        <v>176.83</v>
      </c>
      <c r="D1623">
        <v>8</v>
      </c>
      <c r="E1623" s="9">
        <v>6719.54</v>
      </c>
      <c r="F1623" s="1">
        <v>45200</v>
      </c>
      <c r="G1623" s="5">
        <f ca="1">DATEDIF(F1623, TODAY(), "D")</f>
        <v>189</v>
      </c>
      <c r="H1623" t="s">
        <v>19</v>
      </c>
      <c r="I1623" t="s">
        <v>155</v>
      </c>
      <c r="J1623" s="4">
        <v>163</v>
      </c>
      <c r="K1623" s="4">
        <f>Table1[[#This Row],[PRICEEACH]]-Table1[[#This Row],[MSRP]]</f>
        <v>13.830000000000013</v>
      </c>
      <c r="L1623" t="s">
        <v>546</v>
      </c>
      <c r="M1623" t="s">
        <v>437</v>
      </c>
      <c r="N1623">
        <v>2125557413</v>
      </c>
      <c r="O1623" t="s">
        <v>438</v>
      </c>
      <c r="P1623" t="s">
        <v>24</v>
      </c>
      <c r="Q1623">
        <v>10022</v>
      </c>
      <c r="R1623" t="s">
        <v>25</v>
      </c>
      <c r="S1623" t="s">
        <v>46</v>
      </c>
      <c r="T1623" t="s">
        <v>439</v>
      </c>
      <c r="U1623" t="s">
        <v>42</v>
      </c>
    </row>
    <row r="1624" spans="1:21" x14ac:dyDescent="0.3">
      <c r="A1624">
        <v>10349</v>
      </c>
      <c r="B1624" s="5">
        <v>38</v>
      </c>
      <c r="C1624" s="4">
        <v>137.46</v>
      </c>
      <c r="D1624">
        <v>7</v>
      </c>
      <c r="E1624" s="9">
        <v>5223.4799999999996</v>
      </c>
      <c r="F1624" s="1">
        <v>45200</v>
      </c>
      <c r="G1624" s="5">
        <f ca="1">DATEDIF(F1624, TODAY(), "D")</f>
        <v>189</v>
      </c>
      <c r="H1624" t="s">
        <v>19</v>
      </c>
      <c r="I1624" t="s">
        <v>465</v>
      </c>
      <c r="J1624" s="4">
        <v>122</v>
      </c>
      <c r="K1624" s="4">
        <f>Table1[[#This Row],[PRICEEACH]]-Table1[[#This Row],[MSRP]]</f>
        <v>15.460000000000008</v>
      </c>
      <c r="L1624" t="s">
        <v>548</v>
      </c>
      <c r="M1624" t="s">
        <v>437</v>
      </c>
      <c r="N1624">
        <v>2125557413</v>
      </c>
      <c r="O1624" t="s">
        <v>438</v>
      </c>
      <c r="P1624" t="s">
        <v>24</v>
      </c>
      <c r="Q1624">
        <v>10022</v>
      </c>
      <c r="R1624" t="s">
        <v>25</v>
      </c>
      <c r="S1624" t="s">
        <v>46</v>
      </c>
      <c r="T1624" t="s">
        <v>439</v>
      </c>
      <c r="U1624" t="s">
        <v>42</v>
      </c>
    </row>
    <row r="1625" spans="1:21" x14ac:dyDescent="0.3">
      <c r="A1625">
        <v>10342</v>
      </c>
      <c r="B1625" s="5">
        <v>38</v>
      </c>
      <c r="C1625" s="4">
        <v>165.17</v>
      </c>
      <c r="D1625">
        <v>11</v>
      </c>
      <c r="E1625" s="9">
        <v>6276.46</v>
      </c>
      <c r="F1625" s="1">
        <v>45193</v>
      </c>
      <c r="G1625" s="5">
        <f ca="1">DATEDIF(F1625, TODAY(), "D")</f>
        <v>196</v>
      </c>
      <c r="H1625" t="s">
        <v>19</v>
      </c>
      <c r="I1625" t="s">
        <v>155</v>
      </c>
      <c r="J1625" s="4">
        <v>148</v>
      </c>
      <c r="K1625" s="4">
        <f>Table1[[#This Row],[PRICEEACH]]-Table1[[#This Row],[MSRP]]</f>
        <v>17.169999999999987</v>
      </c>
      <c r="L1625" t="s">
        <v>577</v>
      </c>
      <c r="M1625" t="s">
        <v>72</v>
      </c>
      <c r="N1625" t="s">
        <v>73</v>
      </c>
      <c r="O1625" t="s">
        <v>74</v>
      </c>
      <c r="P1625" t="s">
        <v>75</v>
      </c>
      <c r="Q1625">
        <v>3004</v>
      </c>
      <c r="R1625" t="s">
        <v>76</v>
      </c>
      <c r="S1625" t="s">
        <v>77</v>
      </c>
      <c r="T1625" t="s">
        <v>78</v>
      </c>
      <c r="U1625" t="s">
        <v>42</v>
      </c>
    </row>
    <row r="1626" spans="1:21" x14ac:dyDescent="0.3">
      <c r="A1626">
        <v>10341</v>
      </c>
      <c r="B1626" s="5">
        <v>38</v>
      </c>
      <c r="C1626" s="4">
        <v>123.22</v>
      </c>
      <c r="D1626">
        <v>3</v>
      </c>
      <c r="E1626" s="9">
        <v>4682.3599999999997</v>
      </c>
      <c r="F1626" s="1">
        <v>45193</v>
      </c>
      <c r="G1626" s="5">
        <f ca="1">DATEDIF(F1626, TODAY(), "D")</f>
        <v>196</v>
      </c>
      <c r="H1626" t="s">
        <v>19</v>
      </c>
      <c r="I1626" t="s">
        <v>20</v>
      </c>
      <c r="J1626" s="4">
        <v>81</v>
      </c>
      <c r="K1626" s="4">
        <f>Table1[[#This Row],[PRICEEACH]]-Table1[[#This Row],[MSRP]]</f>
        <v>42.22</v>
      </c>
      <c r="L1626" t="s">
        <v>619</v>
      </c>
      <c r="M1626" t="s">
        <v>120</v>
      </c>
      <c r="N1626" t="s">
        <v>121</v>
      </c>
      <c r="O1626" t="s">
        <v>122</v>
      </c>
      <c r="P1626" t="s">
        <v>123</v>
      </c>
      <c r="Q1626">
        <v>5020</v>
      </c>
      <c r="R1626" t="s">
        <v>124</v>
      </c>
      <c r="S1626" t="s">
        <v>125</v>
      </c>
      <c r="T1626" t="s">
        <v>126</v>
      </c>
      <c r="U1626" t="s">
        <v>42</v>
      </c>
    </row>
    <row r="1627" spans="1:21" x14ac:dyDescent="0.3">
      <c r="A1627">
        <v>10107</v>
      </c>
      <c r="B1627" s="5">
        <v>38</v>
      </c>
      <c r="C1627" s="4">
        <v>167.7</v>
      </c>
      <c r="D1627">
        <v>3</v>
      </c>
      <c r="E1627" s="9">
        <v>6372.6</v>
      </c>
      <c r="F1627" s="1">
        <v>45189</v>
      </c>
      <c r="G1627" s="5">
        <f ca="1">DATEDIF(F1627, TODAY(), "D")</f>
        <v>200</v>
      </c>
      <c r="H1627" t="s">
        <v>19</v>
      </c>
      <c r="I1627" t="s">
        <v>465</v>
      </c>
      <c r="J1627" s="4">
        <v>118</v>
      </c>
      <c r="K1627" s="4">
        <f>Table1[[#This Row],[PRICEEACH]]-Table1[[#This Row],[MSRP]]</f>
        <v>49.699999999999989</v>
      </c>
      <c r="L1627" t="s">
        <v>479</v>
      </c>
      <c r="M1627" t="s">
        <v>366</v>
      </c>
      <c r="N1627" t="s">
        <v>367</v>
      </c>
      <c r="O1627" t="s">
        <v>368</v>
      </c>
      <c r="P1627" t="s">
        <v>39</v>
      </c>
      <c r="Q1627">
        <v>75012</v>
      </c>
      <c r="R1627" t="s">
        <v>33</v>
      </c>
      <c r="S1627" t="s">
        <v>369</v>
      </c>
      <c r="T1627" t="s">
        <v>370</v>
      </c>
      <c r="U1627" t="s">
        <v>42</v>
      </c>
    </row>
    <row r="1628" spans="1:21" x14ac:dyDescent="0.3">
      <c r="A1628">
        <v>10332</v>
      </c>
      <c r="B1628" s="5">
        <v>38</v>
      </c>
      <c r="C1628" s="4">
        <v>84.25</v>
      </c>
      <c r="D1628">
        <v>9</v>
      </c>
      <c r="E1628" s="9">
        <v>3201.5</v>
      </c>
      <c r="F1628" s="1">
        <v>45186</v>
      </c>
      <c r="G1628" s="5">
        <f ca="1">DATEDIF(F1628, TODAY(), "D")</f>
        <v>203</v>
      </c>
      <c r="H1628" t="s">
        <v>19</v>
      </c>
      <c r="I1628" t="s">
        <v>509</v>
      </c>
      <c r="J1628" s="4">
        <v>60</v>
      </c>
      <c r="K1628" s="4">
        <f>Table1[[#This Row],[PRICEEACH]]-Table1[[#This Row],[MSRP]]</f>
        <v>24.25</v>
      </c>
      <c r="L1628" t="s">
        <v>547</v>
      </c>
      <c r="M1628" t="s">
        <v>452</v>
      </c>
      <c r="N1628" t="s">
        <v>453</v>
      </c>
      <c r="O1628" t="s">
        <v>454</v>
      </c>
      <c r="P1628" t="s">
        <v>455</v>
      </c>
      <c r="Q1628" t="s">
        <v>456</v>
      </c>
      <c r="R1628" t="s">
        <v>144</v>
      </c>
      <c r="S1628" t="s">
        <v>457</v>
      </c>
      <c r="T1628" t="s">
        <v>458</v>
      </c>
      <c r="U1628" t="s">
        <v>42</v>
      </c>
    </row>
    <row r="1629" spans="1:21" x14ac:dyDescent="0.3">
      <c r="A1629">
        <v>10329</v>
      </c>
      <c r="B1629" s="5">
        <v>38</v>
      </c>
      <c r="C1629" s="4">
        <v>138.58000000000001</v>
      </c>
      <c r="D1629">
        <v>12</v>
      </c>
      <c r="E1629" s="9">
        <v>5266.04</v>
      </c>
      <c r="F1629" s="1">
        <v>45184</v>
      </c>
      <c r="G1629" s="5">
        <f ca="1">DATEDIF(F1629, TODAY(), "D")</f>
        <v>205</v>
      </c>
      <c r="H1629" t="s">
        <v>19</v>
      </c>
      <c r="I1629" t="s">
        <v>20</v>
      </c>
      <c r="J1629" s="4">
        <v>60</v>
      </c>
      <c r="K1629" s="4">
        <f>Table1[[#This Row],[PRICEEACH]]-Table1[[#This Row],[MSRP]]</f>
        <v>78.580000000000013</v>
      </c>
      <c r="L1629" t="s">
        <v>552</v>
      </c>
      <c r="M1629" t="s">
        <v>22</v>
      </c>
      <c r="N1629">
        <v>2125557818</v>
      </c>
      <c r="O1629" t="s">
        <v>23</v>
      </c>
      <c r="P1629" t="s">
        <v>24</v>
      </c>
      <c r="Q1629">
        <v>10022</v>
      </c>
      <c r="R1629" t="s">
        <v>25</v>
      </c>
      <c r="S1629" t="s">
        <v>26</v>
      </c>
      <c r="T1629" t="s">
        <v>27</v>
      </c>
      <c r="U1629" t="s">
        <v>42</v>
      </c>
    </row>
    <row r="1630" spans="1:21" x14ac:dyDescent="0.3">
      <c r="A1630">
        <v>10329</v>
      </c>
      <c r="B1630" s="5">
        <v>38</v>
      </c>
      <c r="C1630" s="4">
        <v>59.1</v>
      </c>
      <c r="D1630">
        <v>10</v>
      </c>
      <c r="E1630" s="9">
        <v>2245.8000000000002</v>
      </c>
      <c r="F1630" s="1">
        <v>45184</v>
      </c>
      <c r="G1630" s="5">
        <f ca="1">DATEDIF(F1630, TODAY(), "D")</f>
        <v>205</v>
      </c>
      <c r="H1630" t="s">
        <v>19</v>
      </c>
      <c r="I1630" t="s">
        <v>155</v>
      </c>
      <c r="J1630" s="4">
        <v>80</v>
      </c>
      <c r="K1630" s="4">
        <f>Table1[[#This Row],[PRICEEACH]]-Table1[[#This Row],[MSRP]]</f>
        <v>-20.9</v>
      </c>
      <c r="L1630" t="s">
        <v>566</v>
      </c>
      <c r="M1630" t="s">
        <v>22</v>
      </c>
      <c r="N1630">
        <v>2125557818</v>
      </c>
      <c r="O1630" t="s">
        <v>23</v>
      </c>
      <c r="P1630" t="s">
        <v>24</v>
      </c>
      <c r="Q1630">
        <v>10022</v>
      </c>
      <c r="R1630" t="s">
        <v>25</v>
      </c>
      <c r="S1630" t="s">
        <v>26</v>
      </c>
      <c r="T1630" t="s">
        <v>27</v>
      </c>
      <c r="U1630" t="s">
        <v>28</v>
      </c>
    </row>
    <row r="1631" spans="1:21" x14ac:dyDescent="0.3">
      <c r="A1631">
        <v>10324</v>
      </c>
      <c r="B1631" s="5">
        <v>38</v>
      </c>
      <c r="C1631" s="4">
        <v>179.79</v>
      </c>
      <c r="D1631">
        <v>6</v>
      </c>
      <c r="E1631" s="9">
        <v>6832.02</v>
      </c>
      <c r="F1631" s="1">
        <v>45174</v>
      </c>
      <c r="G1631" s="5">
        <f ca="1">DATEDIF(F1631, TODAY(), "D")</f>
        <v>215</v>
      </c>
      <c r="H1631" t="s">
        <v>19</v>
      </c>
      <c r="I1631" t="s">
        <v>509</v>
      </c>
      <c r="J1631" s="4">
        <v>50</v>
      </c>
      <c r="K1631" s="4">
        <f>Table1[[#This Row],[PRICEEACH]]-Table1[[#This Row],[MSRP]]</f>
        <v>129.79</v>
      </c>
      <c r="L1631" t="s">
        <v>576</v>
      </c>
      <c r="M1631" t="s">
        <v>79</v>
      </c>
      <c r="N1631">
        <v>2125551500</v>
      </c>
      <c r="O1631" t="s">
        <v>80</v>
      </c>
      <c r="P1631" t="s">
        <v>24</v>
      </c>
      <c r="Q1631">
        <v>10022</v>
      </c>
      <c r="R1631" t="s">
        <v>25</v>
      </c>
      <c r="S1631" t="s">
        <v>81</v>
      </c>
      <c r="T1631" t="s">
        <v>82</v>
      </c>
      <c r="U1631" t="s">
        <v>42</v>
      </c>
    </row>
    <row r="1632" spans="1:21" x14ac:dyDescent="0.3">
      <c r="A1632">
        <v>10325</v>
      </c>
      <c r="B1632" s="5">
        <v>38</v>
      </c>
      <c r="C1632" s="4">
        <v>232.74</v>
      </c>
      <c r="D1632">
        <v>3</v>
      </c>
      <c r="E1632" s="9">
        <v>8844.1200000000008</v>
      </c>
      <c r="F1632" s="1">
        <v>45174</v>
      </c>
      <c r="G1632" s="5">
        <f ca="1">DATEDIF(F1632, TODAY(), "D")</f>
        <v>215</v>
      </c>
      <c r="H1632" t="s">
        <v>19</v>
      </c>
      <c r="I1632" t="s">
        <v>465</v>
      </c>
      <c r="J1632" s="4">
        <v>54</v>
      </c>
      <c r="K1632" s="4">
        <f>Table1[[#This Row],[PRICEEACH]]-Table1[[#This Row],[MSRP]]</f>
        <v>178.74</v>
      </c>
      <c r="L1632" t="s">
        <v>611</v>
      </c>
      <c r="M1632" t="s">
        <v>110</v>
      </c>
      <c r="N1632" t="s">
        <v>111</v>
      </c>
      <c r="O1632" t="s">
        <v>112</v>
      </c>
      <c r="P1632" t="s">
        <v>113</v>
      </c>
      <c r="Q1632">
        <v>4110</v>
      </c>
      <c r="R1632" t="s">
        <v>64</v>
      </c>
      <c r="S1632" t="s">
        <v>114</v>
      </c>
      <c r="T1632" t="s">
        <v>115</v>
      </c>
      <c r="U1632" t="s">
        <v>127</v>
      </c>
    </row>
    <row r="1633" spans="1:21" x14ac:dyDescent="0.3">
      <c r="A1633">
        <v>10325</v>
      </c>
      <c r="B1633" s="5">
        <v>38</v>
      </c>
      <c r="C1633" s="4">
        <v>136.59</v>
      </c>
      <c r="D1633">
        <v>4</v>
      </c>
      <c r="E1633" s="9">
        <v>5190.42</v>
      </c>
      <c r="F1633" s="1">
        <v>45174</v>
      </c>
      <c r="G1633" s="5">
        <f ca="1">DATEDIF(F1633, TODAY(), "D")</f>
        <v>215</v>
      </c>
      <c r="H1633" t="s">
        <v>19</v>
      </c>
      <c r="I1633" t="s">
        <v>465</v>
      </c>
      <c r="J1633" s="4">
        <v>115</v>
      </c>
      <c r="K1633" s="4">
        <f>Table1[[#This Row],[PRICEEACH]]-Table1[[#This Row],[MSRP]]</f>
        <v>21.590000000000003</v>
      </c>
      <c r="L1633" t="s">
        <v>617</v>
      </c>
      <c r="M1633" t="s">
        <v>110</v>
      </c>
      <c r="N1633" t="s">
        <v>111</v>
      </c>
      <c r="O1633" t="s">
        <v>112</v>
      </c>
      <c r="P1633" t="s">
        <v>113</v>
      </c>
      <c r="Q1633">
        <v>4110</v>
      </c>
      <c r="R1633" t="s">
        <v>64</v>
      </c>
      <c r="S1633" t="s">
        <v>114</v>
      </c>
      <c r="T1633" t="s">
        <v>115</v>
      </c>
      <c r="U1633" t="s">
        <v>42</v>
      </c>
    </row>
    <row r="1634" spans="1:21" x14ac:dyDescent="0.3">
      <c r="A1634">
        <v>10107</v>
      </c>
      <c r="B1634" s="5">
        <v>38</v>
      </c>
      <c r="C1634" s="4">
        <v>73.42</v>
      </c>
      <c r="D1634">
        <v>4</v>
      </c>
      <c r="E1634" s="9">
        <v>2789.96</v>
      </c>
      <c r="F1634" s="1">
        <v>45172</v>
      </c>
      <c r="G1634" s="5">
        <f ca="1">DATEDIF(F1634, TODAY(), "D")</f>
        <v>217</v>
      </c>
      <c r="H1634" t="s">
        <v>19</v>
      </c>
      <c r="I1634" t="s">
        <v>155</v>
      </c>
      <c r="J1634" s="4">
        <v>79</v>
      </c>
      <c r="K1634" s="4">
        <f>Table1[[#This Row],[PRICEEACH]]-Table1[[#This Row],[MSRP]]</f>
        <v>-5.5799999999999983</v>
      </c>
      <c r="L1634" t="s">
        <v>478</v>
      </c>
      <c r="M1634" t="s">
        <v>157</v>
      </c>
      <c r="N1634" t="s">
        <v>158</v>
      </c>
      <c r="O1634" t="s">
        <v>159</v>
      </c>
      <c r="P1634" t="s">
        <v>160</v>
      </c>
      <c r="Q1634" t="s">
        <v>161</v>
      </c>
      <c r="R1634" t="s">
        <v>162</v>
      </c>
      <c r="S1634" t="s">
        <v>163</v>
      </c>
      <c r="T1634" t="s">
        <v>164</v>
      </c>
      <c r="U1634" t="s">
        <v>28</v>
      </c>
    </row>
    <row r="1635" spans="1:21" x14ac:dyDescent="0.3">
      <c r="A1635">
        <v>10107</v>
      </c>
      <c r="B1635" s="5">
        <v>38</v>
      </c>
      <c r="C1635" s="4">
        <v>209.88</v>
      </c>
      <c r="D1635">
        <v>5</v>
      </c>
      <c r="E1635" s="9">
        <v>7975.44</v>
      </c>
      <c r="F1635" s="1">
        <v>45160</v>
      </c>
      <c r="G1635" s="5">
        <f ca="1">DATEDIF(F1635, TODAY(), "D")</f>
        <v>229</v>
      </c>
      <c r="H1635" t="s">
        <v>19</v>
      </c>
      <c r="I1635" t="s">
        <v>155</v>
      </c>
      <c r="J1635" s="4">
        <v>207</v>
      </c>
      <c r="K1635" s="4">
        <f>Table1[[#This Row],[PRICEEACH]]-Table1[[#This Row],[MSRP]]</f>
        <v>2.8799999999999955</v>
      </c>
      <c r="L1635" t="s">
        <v>436</v>
      </c>
      <c r="M1635" t="s">
        <v>459</v>
      </c>
      <c r="N1635" t="s">
        <v>460</v>
      </c>
      <c r="O1635" t="s">
        <v>461</v>
      </c>
      <c r="P1635" t="s">
        <v>462</v>
      </c>
      <c r="Q1635">
        <v>8200</v>
      </c>
      <c r="R1635" t="s">
        <v>294</v>
      </c>
      <c r="S1635" t="s">
        <v>463</v>
      </c>
      <c r="T1635" t="s">
        <v>464</v>
      </c>
      <c r="U1635" t="s">
        <v>127</v>
      </c>
    </row>
    <row r="1636" spans="1:21" x14ac:dyDescent="0.3">
      <c r="A1636">
        <v>10314</v>
      </c>
      <c r="B1636" s="5">
        <v>38</v>
      </c>
      <c r="C1636" s="4">
        <v>105.27</v>
      </c>
      <c r="D1636">
        <v>10</v>
      </c>
      <c r="E1636" s="9">
        <v>4000.26</v>
      </c>
      <c r="F1636" s="1">
        <v>45160</v>
      </c>
      <c r="G1636" s="5">
        <f ca="1">DATEDIF(F1636, TODAY(), "D")</f>
        <v>229</v>
      </c>
      <c r="H1636" t="s">
        <v>19</v>
      </c>
      <c r="I1636" t="s">
        <v>155</v>
      </c>
      <c r="J1636" s="4">
        <v>118</v>
      </c>
      <c r="K1636" s="4">
        <f>Table1[[#This Row],[PRICEEACH]]-Table1[[#This Row],[MSRP]]</f>
        <v>-12.730000000000004</v>
      </c>
      <c r="L1636" t="s">
        <v>604</v>
      </c>
      <c r="M1636" t="s">
        <v>459</v>
      </c>
      <c r="N1636" t="s">
        <v>460</v>
      </c>
      <c r="O1636" t="s">
        <v>461</v>
      </c>
      <c r="P1636" t="s">
        <v>462</v>
      </c>
      <c r="Q1636">
        <v>8200</v>
      </c>
      <c r="R1636" t="s">
        <v>294</v>
      </c>
      <c r="S1636" t="s">
        <v>463</v>
      </c>
      <c r="T1636" t="s">
        <v>464</v>
      </c>
      <c r="U1636" t="s">
        <v>42</v>
      </c>
    </row>
    <row r="1637" spans="1:21" x14ac:dyDescent="0.3">
      <c r="A1637">
        <v>10313</v>
      </c>
      <c r="B1637" s="5">
        <v>38</v>
      </c>
      <c r="C1637" s="4">
        <v>45.45</v>
      </c>
      <c r="D1637">
        <v>1</v>
      </c>
      <c r="E1637" s="9">
        <v>1727.1</v>
      </c>
      <c r="F1637" s="1">
        <v>45160</v>
      </c>
      <c r="G1637" s="5">
        <f ca="1">DATEDIF(F1637, TODAY(), "D")</f>
        <v>229</v>
      </c>
      <c r="H1637" t="s">
        <v>19</v>
      </c>
      <c r="I1637" t="s">
        <v>465</v>
      </c>
      <c r="J1637" s="4">
        <v>54</v>
      </c>
      <c r="K1637" s="4">
        <f>Table1[[#This Row],[PRICEEACH]]-Table1[[#This Row],[MSRP]]</f>
        <v>-8.5499999999999972</v>
      </c>
      <c r="L1637" t="s">
        <v>611</v>
      </c>
      <c r="M1637" t="s">
        <v>196</v>
      </c>
      <c r="N1637" t="s">
        <v>197</v>
      </c>
      <c r="O1637" t="s">
        <v>198</v>
      </c>
      <c r="P1637" t="s">
        <v>199</v>
      </c>
      <c r="Q1637" t="s">
        <v>200</v>
      </c>
      <c r="R1637" t="s">
        <v>201</v>
      </c>
      <c r="S1637" t="s">
        <v>202</v>
      </c>
      <c r="T1637" t="s">
        <v>203</v>
      </c>
      <c r="U1637" t="s">
        <v>28</v>
      </c>
    </row>
    <row r="1638" spans="1:21" x14ac:dyDescent="0.3">
      <c r="A1638">
        <v>10314</v>
      </c>
      <c r="B1638" s="5">
        <v>38</v>
      </c>
      <c r="C1638" s="4">
        <v>61.51</v>
      </c>
      <c r="D1638">
        <v>7</v>
      </c>
      <c r="E1638" s="9">
        <v>2337.38</v>
      </c>
      <c r="F1638" s="1">
        <v>45160</v>
      </c>
      <c r="G1638" s="5">
        <f ca="1">DATEDIF(F1638, TODAY(), "D")</f>
        <v>229</v>
      </c>
      <c r="H1638" t="s">
        <v>19</v>
      </c>
      <c r="I1638" t="s">
        <v>564</v>
      </c>
      <c r="J1638" s="4">
        <v>58</v>
      </c>
      <c r="K1638" s="4">
        <f>Table1[[#This Row],[PRICEEACH]]-Table1[[#This Row],[MSRP]]</f>
        <v>3.509999999999998</v>
      </c>
      <c r="L1638" t="s">
        <v>618</v>
      </c>
      <c r="M1638" t="s">
        <v>459</v>
      </c>
      <c r="N1638" t="s">
        <v>460</v>
      </c>
      <c r="O1638" t="s">
        <v>461</v>
      </c>
      <c r="P1638" t="s">
        <v>462</v>
      </c>
      <c r="Q1638">
        <v>8200</v>
      </c>
      <c r="R1638" t="s">
        <v>294</v>
      </c>
      <c r="S1638" t="s">
        <v>463</v>
      </c>
      <c r="T1638" t="s">
        <v>464</v>
      </c>
      <c r="U1638" t="s">
        <v>28</v>
      </c>
    </row>
    <row r="1639" spans="1:21" x14ac:dyDescent="0.3">
      <c r="A1639">
        <v>10312</v>
      </c>
      <c r="B1639" s="5">
        <v>38</v>
      </c>
      <c r="C1639" s="4">
        <v>117.29</v>
      </c>
      <c r="D1639">
        <v>5</v>
      </c>
      <c r="E1639" s="9">
        <v>4457.0200000000004</v>
      </c>
      <c r="F1639" s="1">
        <v>45159</v>
      </c>
      <c r="G1639" s="5">
        <f ca="1">DATEDIF(F1639, TODAY(), "D")</f>
        <v>230</v>
      </c>
      <c r="H1639" t="s">
        <v>19</v>
      </c>
      <c r="I1639" t="s">
        <v>509</v>
      </c>
      <c r="J1639" s="4">
        <v>104</v>
      </c>
      <c r="K1639" s="4">
        <f>Table1[[#This Row],[PRICEEACH]]-Table1[[#This Row],[MSRP]]</f>
        <v>13.290000000000006</v>
      </c>
      <c r="L1639" t="s">
        <v>561</v>
      </c>
      <c r="M1639" t="s">
        <v>243</v>
      </c>
      <c r="N1639">
        <v>4155551450</v>
      </c>
      <c r="O1639" t="s">
        <v>244</v>
      </c>
      <c r="P1639" t="s">
        <v>245</v>
      </c>
      <c r="Q1639">
        <v>97562</v>
      </c>
      <c r="R1639" t="s">
        <v>25</v>
      </c>
      <c r="S1639" t="s">
        <v>246</v>
      </c>
      <c r="T1639" t="s">
        <v>247</v>
      </c>
      <c r="U1639" t="s">
        <v>42</v>
      </c>
    </row>
    <row r="1640" spans="1:21" x14ac:dyDescent="0.3">
      <c r="A1640">
        <v>10310</v>
      </c>
      <c r="B1640" s="5">
        <v>38</v>
      </c>
      <c r="C1640" s="4">
        <v>56.94</v>
      </c>
      <c r="D1640">
        <v>9</v>
      </c>
      <c r="E1640" s="9">
        <v>2163.7199999999998</v>
      </c>
      <c r="F1640" s="1">
        <v>45154</v>
      </c>
      <c r="G1640" s="5">
        <f ca="1">DATEDIF(F1640, TODAY(), "D")</f>
        <v>235</v>
      </c>
      <c r="H1640" t="s">
        <v>19</v>
      </c>
      <c r="I1640" t="s">
        <v>155</v>
      </c>
      <c r="J1640" s="4">
        <v>61</v>
      </c>
      <c r="K1640" s="4">
        <f>Table1[[#This Row],[PRICEEACH]]-Table1[[#This Row],[MSRP]]</f>
        <v>-4.0600000000000023</v>
      </c>
      <c r="L1640" t="s">
        <v>597</v>
      </c>
      <c r="M1640" t="s">
        <v>401</v>
      </c>
      <c r="N1640" t="s">
        <v>402</v>
      </c>
      <c r="O1640" t="s">
        <v>403</v>
      </c>
      <c r="P1640" t="s">
        <v>404</v>
      </c>
      <c r="Q1640">
        <v>50739</v>
      </c>
      <c r="R1640" t="s">
        <v>405</v>
      </c>
      <c r="S1640" t="s">
        <v>406</v>
      </c>
      <c r="T1640" t="s">
        <v>407</v>
      </c>
      <c r="U1640" t="s">
        <v>28</v>
      </c>
    </row>
    <row r="1641" spans="1:21" x14ac:dyDescent="0.3">
      <c r="A1641">
        <v>10306</v>
      </c>
      <c r="B1641" s="5">
        <v>38</v>
      </c>
      <c r="C1641" s="4">
        <v>91.81</v>
      </c>
      <c r="D1641">
        <v>10</v>
      </c>
      <c r="E1641" s="9">
        <v>3488.78</v>
      </c>
      <c r="F1641" s="1">
        <v>45152</v>
      </c>
      <c r="G1641" s="5">
        <f ca="1">DATEDIF(F1641, TODAY(), "D")</f>
        <v>237</v>
      </c>
      <c r="H1641" t="s">
        <v>19</v>
      </c>
      <c r="I1641" t="s">
        <v>557</v>
      </c>
      <c r="J1641" s="4">
        <v>86</v>
      </c>
      <c r="K1641" s="4">
        <f>Table1[[#This Row],[PRICEEACH]]-Table1[[#This Row],[MSRP]]</f>
        <v>5.8100000000000023</v>
      </c>
      <c r="L1641" t="s">
        <v>622</v>
      </c>
      <c r="M1641" t="s">
        <v>452</v>
      </c>
      <c r="N1641" t="s">
        <v>453</v>
      </c>
      <c r="O1641" t="s">
        <v>454</v>
      </c>
      <c r="P1641" t="s">
        <v>455</v>
      </c>
      <c r="Q1641" t="s">
        <v>456</v>
      </c>
      <c r="R1641" t="s">
        <v>144</v>
      </c>
      <c r="S1641" t="s">
        <v>457</v>
      </c>
      <c r="T1641" t="s">
        <v>458</v>
      </c>
      <c r="U1641" t="s">
        <v>42</v>
      </c>
    </row>
    <row r="1642" spans="1:21" x14ac:dyDescent="0.3">
      <c r="A1642">
        <v>10107</v>
      </c>
      <c r="B1642" s="5">
        <v>38</v>
      </c>
      <c r="C1642" s="4">
        <v>175.81</v>
      </c>
      <c r="D1642">
        <v>13</v>
      </c>
      <c r="E1642" s="9">
        <v>6680.78</v>
      </c>
      <c r="F1642" s="1">
        <v>45151</v>
      </c>
      <c r="G1642" s="5">
        <f ca="1">DATEDIF(F1642, TODAY(), "D")</f>
        <v>238</v>
      </c>
      <c r="H1642" t="s">
        <v>19</v>
      </c>
      <c r="I1642" t="s">
        <v>155</v>
      </c>
      <c r="J1642" s="4">
        <v>147</v>
      </c>
      <c r="K1642" s="4">
        <f>Table1[[#This Row],[PRICEEACH]]-Table1[[#This Row],[MSRP]]</f>
        <v>28.810000000000002</v>
      </c>
      <c r="L1642" t="s">
        <v>365</v>
      </c>
      <c r="M1642" t="s">
        <v>98</v>
      </c>
      <c r="N1642">
        <v>6175558555</v>
      </c>
      <c r="O1642" t="s">
        <v>99</v>
      </c>
      <c r="P1642" t="s">
        <v>100</v>
      </c>
      <c r="Q1642">
        <v>51247</v>
      </c>
      <c r="R1642" t="s">
        <v>25</v>
      </c>
      <c r="S1642" t="s">
        <v>101</v>
      </c>
      <c r="T1642" t="s">
        <v>102</v>
      </c>
      <c r="U1642" t="s">
        <v>42</v>
      </c>
    </row>
    <row r="1643" spans="1:21" x14ac:dyDescent="0.3">
      <c r="A1643">
        <v>10107</v>
      </c>
      <c r="B1643" s="5">
        <v>38</v>
      </c>
      <c r="C1643" s="4">
        <v>125.61</v>
      </c>
      <c r="D1643">
        <v>5</v>
      </c>
      <c r="E1643" s="9">
        <v>4773.18</v>
      </c>
      <c r="F1643" s="1">
        <v>45151</v>
      </c>
      <c r="G1643" s="5">
        <f ca="1">DATEDIF(F1643, TODAY(), "D")</f>
        <v>238</v>
      </c>
      <c r="H1643" t="s">
        <v>19</v>
      </c>
      <c r="I1643" t="s">
        <v>465</v>
      </c>
      <c r="J1643" s="4">
        <v>118</v>
      </c>
      <c r="K1643" s="4">
        <f>Table1[[#This Row],[PRICEEACH]]-Table1[[#This Row],[MSRP]]</f>
        <v>7.6099999999999994</v>
      </c>
      <c r="L1643" t="s">
        <v>479</v>
      </c>
      <c r="M1643" t="s">
        <v>98</v>
      </c>
      <c r="N1643">
        <v>6175558555</v>
      </c>
      <c r="O1643" t="s">
        <v>99</v>
      </c>
      <c r="P1643" t="s">
        <v>100</v>
      </c>
      <c r="Q1643">
        <v>51247</v>
      </c>
      <c r="R1643" t="s">
        <v>25</v>
      </c>
      <c r="S1643" t="s">
        <v>101</v>
      </c>
      <c r="T1643" t="s">
        <v>102</v>
      </c>
      <c r="U1643" t="s">
        <v>42</v>
      </c>
    </row>
    <row r="1644" spans="1:21" x14ac:dyDescent="0.3">
      <c r="A1644">
        <v>10304</v>
      </c>
      <c r="B1644" s="5">
        <v>38</v>
      </c>
      <c r="C1644" s="4">
        <v>104.17</v>
      </c>
      <c r="D1644">
        <v>11</v>
      </c>
      <c r="E1644" s="9">
        <v>3958.46</v>
      </c>
      <c r="F1644" s="1">
        <v>45149</v>
      </c>
      <c r="G1644" s="5">
        <f ca="1">DATEDIF(F1644, TODAY(), "D")</f>
        <v>240</v>
      </c>
      <c r="H1644" t="s">
        <v>19</v>
      </c>
      <c r="I1644" t="s">
        <v>509</v>
      </c>
      <c r="J1644" s="4">
        <v>99</v>
      </c>
      <c r="K1644" s="4">
        <f>Table1[[#This Row],[PRICEEACH]]-Table1[[#This Row],[MSRP]]</f>
        <v>5.1700000000000017</v>
      </c>
      <c r="L1644" t="s">
        <v>567</v>
      </c>
      <c r="M1644" t="s">
        <v>238</v>
      </c>
      <c r="N1644" t="s">
        <v>239</v>
      </c>
      <c r="O1644" t="s">
        <v>240</v>
      </c>
      <c r="P1644" t="s">
        <v>241</v>
      </c>
      <c r="Q1644">
        <v>78000</v>
      </c>
      <c r="R1644" t="s">
        <v>33</v>
      </c>
      <c r="S1644" t="s">
        <v>242</v>
      </c>
      <c r="T1644" t="s">
        <v>41</v>
      </c>
      <c r="U1644" t="s">
        <v>42</v>
      </c>
    </row>
    <row r="1645" spans="1:21" x14ac:dyDescent="0.3">
      <c r="A1645">
        <v>10299</v>
      </c>
      <c r="B1645" s="5">
        <v>38</v>
      </c>
      <c r="C1645" s="4">
        <v>115.32</v>
      </c>
      <c r="D1645">
        <v>7</v>
      </c>
      <c r="E1645" s="9">
        <v>4382.16</v>
      </c>
      <c r="F1645" s="1">
        <v>45137</v>
      </c>
      <c r="G1645" s="5">
        <f ca="1">DATEDIF(F1645, TODAY(), "D")</f>
        <v>252</v>
      </c>
      <c r="H1645" t="s">
        <v>19</v>
      </c>
      <c r="I1645" t="s">
        <v>20</v>
      </c>
      <c r="J1645" s="4">
        <v>102</v>
      </c>
      <c r="K1645" s="4">
        <f>Table1[[#This Row],[PRICEEACH]]-Table1[[#This Row],[MSRP]]</f>
        <v>13.319999999999993</v>
      </c>
      <c r="L1645" t="s">
        <v>615</v>
      </c>
      <c r="M1645" t="s">
        <v>103</v>
      </c>
      <c r="N1645" t="s">
        <v>104</v>
      </c>
      <c r="O1645" t="s">
        <v>105</v>
      </c>
      <c r="P1645" t="s">
        <v>106</v>
      </c>
      <c r="Q1645">
        <v>21240</v>
      </c>
      <c r="R1645" t="s">
        <v>107</v>
      </c>
      <c r="S1645" t="s">
        <v>108</v>
      </c>
      <c r="T1645" t="s">
        <v>109</v>
      </c>
      <c r="U1645" t="s">
        <v>42</v>
      </c>
    </row>
    <row r="1646" spans="1:21" x14ac:dyDescent="0.3">
      <c r="A1646">
        <v>10289</v>
      </c>
      <c r="B1646" s="5">
        <v>38</v>
      </c>
      <c r="C1646" s="4">
        <v>120.21</v>
      </c>
      <c r="D1646">
        <v>2</v>
      </c>
      <c r="E1646" s="9">
        <v>4567.9799999999996</v>
      </c>
      <c r="F1646" s="1">
        <v>45110</v>
      </c>
      <c r="G1646" s="5">
        <f ca="1">DATEDIF(F1646, TODAY(), "D")</f>
        <v>279</v>
      </c>
      <c r="H1646" t="s">
        <v>19</v>
      </c>
      <c r="I1646" t="s">
        <v>509</v>
      </c>
      <c r="J1646" s="4">
        <v>102</v>
      </c>
      <c r="K1646" s="4">
        <f>Table1[[#This Row],[PRICEEACH]]-Table1[[#This Row],[MSRP]]</f>
        <v>18.209999999999994</v>
      </c>
      <c r="L1646" t="s">
        <v>510</v>
      </c>
      <c r="M1646" t="s">
        <v>59</v>
      </c>
      <c r="N1646" t="s">
        <v>60</v>
      </c>
      <c r="O1646" t="s">
        <v>61</v>
      </c>
      <c r="P1646" t="s">
        <v>62</v>
      </c>
      <c r="Q1646" t="s">
        <v>63</v>
      </c>
      <c r="R1646" t="s">
        <v>64</v>
      </c>
      <c r="S1646" t="s">
        <v>65</v>
      </c>
      <c r="T1646" t="s">
        <v>66</v>
      </c>
      <c r="U1646" t="s">
        <v>42</v>
      </c>
    </row>
    <row r="1647" spans="1:21" x14ac:dyDescent="0.3">
      <c r="A1647">
        <v>10286</v>
      </c>
      <c r="B1647" s="5">
        <v>38</v>
      </c>
      <c r="C1647" s="4">
        <v>57.2</v>
      </c>
      <c r="D1647">
        <v>1</v>
      </c>
      <c r="E1647" s="9">
        <v>2173.6</v>
      </c>
      <c r="F1647" s="1">
        <v>45105</v>
      </c>
      <c r="G1647" s="5">
        <f ca="1">DATEDIF(F1647, TODAY(), "D")</f>
        <v>284</v>
      </c>
      <c r="H1647" t="s">
        <v>19</v>
      </c>
      <c r="I1647" t="s">
        <v>20</v>
      </c>
      <c r="J1647" s="4">
        <v>62</v>
      </c>
      <c r="K1647" s="4">
        <f>Table1[[#This Row],[PRICEEACH]]-Table1[[#This Row],[MSRP]]</f>
        <v>-4.7999999999999972</v>
      </c>
      <c r="L1647" t="s">
        <v>570</v>
      </c>
      <c r="M1647" t="s">
        <v>366</v>
      </c>
      <c r="N1647" t="s">
        <v>367</v>
      </c>
      <c r="O1647" t="s">
        <v>368</v>
      </c>
      <c r="P1647" t="s">
        <v>39</v>
      </c>
      <c r="Q1647">
        <v>75012</v>
      </c>
      <c r="R1647" t="s">
        <v>33</v>
      </c>
      <c r="S1647" t="s">
        <v>369</v>
      </c>
      <c r="T1647" t="s">
        <v>370</v>
      </c>
      <c r="U1647" t="s">
        <v>28</v>
      </c>
    </row>
    <row r="1648" spans="1:21" x14ac:dyDescent="0.3">
      <c r="A1648">
        <v>10285</v>
      </c>
      <c r="B1648" s="5">
        <v>38</v>
      </c>
      <c r="C1648" s="4">
        <v>59.56</v>
      </c>
      <c r="D1648">
        <v>3</v>
      </c>
      <c r="E1648" s="9">
        <v>2263.2800000000002</v>
      </c>
      <c r="F1648" s="1">
        <v>45104</v>
      </c>
      <c r="G1648" s="5">
        <f ca="1">DATEDIF(F1648, TODAY(), "D")</f>
        <v>285</v>
      </c>
      <c r="H1648" t="s">
        <v>19</v>
      </c>
      <c r="I1648" t="s">
        <v>20</v>
      </c>
      <c r="J1648" s="4">
        <v>69</v>
      </c>
      <c r="K1648" s="4">
        <f>Table1[[#This Row],[PRICEEACH]]-Table1[[#This Row],[MSRP]]</f>
        <v>-9.4399999999999977</v>
      </c>
      <c r="L1648" t="s">
        <v>589</v>
      </c>
      <c r="M1648" t="s">
        <v>98</v>
      </c>
      <c r="N1648">
        <v>6175558555</v>
      </c>
      <c r="O1648" t="s">
        <v>99</v>
      </c>
      <c r="P1648" t="s">
        <v>100</v>
      </c>
      <c r="Q1648">
        <v>51247</v>
      </c>
      <c r="R1648" t="s">
        <v>25</v>
      </c>
      <c r="S1648" t="s">
        <v>101</v>
      </c>
      <c r="T1648" t="s">
        <v>102</v>
      </c>
      <c r="U1648" t="s">
        <v>28</v>
      </c>
    </row>
    <row r="1649" spans="1:21" x14ac:dyDescent="0.3">
      <c r="A1649">
        <v>10282</v>
      </c>
      <c r="B1649" s="5">
        <v>38</v>
      </c>
      <c r="C1649" s="4">
        <v>113.44</v>
      </c>
      <c r="D1649">
        <v>12</v>
      </c>
      <c r="E1649" s="9">
        <v>4310.72</v>
      </c>
      <c r="F1649" s="1">
        <v>45097</v>
      </c>
      <c r="G1649" s="5">
        <f ca="1">DATEDIF(F1649, TODAY(), "D")</f>
        <v>292</v>
      </c>
      <c r="H1649" t="s">
        <v>19</v>
      </c>
      <c r="I1649" t="s">
        <v>465</v>
      </c>
      <c r="J1649" s="4">
        <v>115</v>
      </c>
      <c r="K1649" s="4">
        <f>Table1[[#This Row],[PRICEEACH]]-Table1[[#This Row],[MSRP]]</f>
        <v>-1.5600000000000023</v>
      </c>
      <c r="L1649" t="s">
        <v>617</v>
      </c>
      <c r="M1649" t="s">
        <v>243</v>
      </c>
      <c r="N1649">
        <v>4155551450</v>
      </c>
      <c r="O1649" t="s">
        <v>244</v>
      </c>
      <c r="P1649" t="s">
        <v>245</v>
      </c>
      <c r="Q1649">
        <v>97562</v>
      </c>
      <c r="R1649" t="s">
        <v>25</v>
      </c>
      <c r="S1649" t="s">
        <v>246</v>
      </c>
      <c r="T1649" t="s">
        <v>247</v>
      </c>
      <c r="U1649" t="s">
        <v>42</v>
      </c>
    </row>
    <row r="1650" spans="1:21" x14ac:dyDescent="0.3">
      <c r="A1650">
        <v>10283</v>
      </c>
      <c r="B1650" s="5">
        <v>38</v>
      </c>
      <c r="C1650" s="4">
        <v>89.38</v>
      </c>
      <c r="D1650">
        <v>11</v>
      </c>
      <c r="E1650" s="9">
        <v>3396.44</v>
      </c>
      <c r="F1650" s="1">
        <v>45097</v>
      </c>
      <c r="G1650" s="5">
        <f ca="1">DATEDIF(F1650, TODAY(), "D")</f>
        <v>292</v>
      </c>
      <c r="H1650" t="s">
        <v>19</v>
      </c>
      <c r="I1650" t="s">
        <v>557</v>
      </c>
      <c r="J1650" s="4">
        <v>99</v>
      </c>
      <c r="K1650" s="4">
        <f>Table1[[#This Row],[PRICEEACH]]-Table1[[#This Row],[MSRP]]</f>
        <v>-9.6200000000000045</v>
      </c>
      <c r="L1650" t="s">
        <v>630</v>
      </c>
      <c r="M1650" t="s">
        <v>337</v>
      </c>
      <c r="N1650" t="s">
        <v>338</v>
      </c>
      <c r="O1650" t="s">
        <v>339</v>
      </c>
      <c r="P1650" t="s">
        <v>340</v>
      </c>
      <c r="Q1650" t="s">
        <v>341</v>
      </c>
      <c r="R1650" t="s">
        <v>201</v>
      </c>
      <c r="S1650" t="s">
        <v>342</v>
      </c>
      <c r="T1650" t="s">
        <v>146</v>
      </c>
      <c r="U1650" t="s">
        <v>42</v>
      </c>
    </row>
    <row r="1651" spans="1:21" x14ac:dyDescent="0.3">
      <c r="A1651">
        <v>10107</v>
      </c>
      <c r="B1651" s="5">
        <v>38</v>
      </c>
      <c r="C1651" s="4">
        <v>83.79</v>
      </c>
      <c r="D1651">
        <v>4</v>
      </c>
      <c r="E1651" s="9">
        <v>3184.02</v>
      </c>
      <c r="F1651" s="1">
        <v>45079</v>
      </c>
      <c r="G1651" s="5">
        <f ca="1">DATEDIF(F1651, TODAY(), "D")</f>
        <v>310</v>
      </c>
      <c r="H1651" t="s">
        <v>19</v>
      </c>
      <c r="I1651" t="s">
        <v>155</v>
      </c>
      <c r="J1651" s="4">
        <v>79</v>
      </c>
      <c r="K1651" s="4">
        <f>Table1[[#This Row],[PRICEEACH]]-Table1[[#This Row],[MSRP]]</f>
        <v>4.7900000000000063</v>
      </c>
      <c r="L1651" t="s">
        <v>478</v>
      </c>
      <c r="M1651" t="s">
        <v>420</v>
      </c>
      <c r="N1651">
        <v>6175557555</v>
      </c>
      <c r="O1651" t="s">
        <v>421</v>
      </c>
      <c r="P1651" t="s">
        <v>253</v>
      </c>
      <c r="Q1651">
        <v>58339</v>
      </c>
      <c r="R1651" t="s">
        <v>25</v>
      </c>
      <c r="S1651" t="s">
        <v>422</v>
      </c>
      <c r="T1651" t="s">
        <v>423</v>
      </c>
      <c r="U1651" t="s">
        <v>42</v>
      </c>
    </row>
    <row r="1652" spans="1:21" x14ac:dyDescent="0.3">
      <c r="A1652">
        <v>10276</v>
      </c>
      <c r="B1652" s="5">
        <v>38</v>
      </c>
      <c r="C1652" s="4">
        <v>69.959999999999994</v>
      </c>
      <c r="D1652">
        <v>6</v>
      </c>
      <c r="E1652" s="9">
        <v>2658.48</v>
      </c>
      <c r="F1652" s="1">
        <v>45079</v>
      </c>
      <c r="G1652" s="5">
        <f ca="1">DATEDIF(F1652, TODAY(), "D")</f>
        <v>310</v>
      </c>
      <c r="H1652" t="s">
        <v>19</v>
      </c>
      <c r="I1652" t="s">
        <v>155</v>
      </c>
      <c r="J1652" s="4">
        <v>80</v>
      </c>
      <c r="K1652" s="4">
        <f>Table1[[#This Row],[PRICEEACH]]-Table1[[#This Row],[MSRP]]</f>
        <v>-10.040000000000006</v>
      </c>
      <c r="L1652" t="s">
        <v>566</v>
      </c>
      <c r="M1652" t="s">
        <v>420</v>
      </c>
      <c r="N1652">
        <v>6175557555</v>
      </c>
      <c r="O1652" t="s">
        <v>421</v>
      </c>
      <c r="P1652" t="s">
        <v>253</v>
      </c>
      <c r="Q1652">
        <v>58339</v>
      </c>
      <c r="R1652" t="s">
        <v>25</v>
      </c>
      <c r="S1652" t="s">
        <v>422</v>
      </c>
      <c r="T1652" t="s">
        <v>423</v>
      </c>
      <c r="U1652" t="s">
        <v>28</v>
      </c>
    </row>
    <row r="1653" spans="1:21" x14ac:dyDescent="0.3">
      <c r="A1653">
        <v>10276</v>
      </c>
      <c r="B1653" s="5">
        <v>38</v>
      </c>
      <c r="C1653" s="4">
        <v>113.28</v>
      </c>
      <c r="D1653">
        <v>13</v>
      </c>
      <c r="E1653" s="9">
        <v>4304.6400000000003</v>
      </c>
      <c r="F1653" s="1">
        <v>45079</v>
      </c>
      <c r="G1653" s="5">
        <f ca="1">DATEDIF(F1653, TODAY(), "D")</f>
        <v>310</v>
      </c>
      <c r="H1653" t="s">
        <v>19</v>
      </c>
      <c r="I1653" t="s">
        <v>20</v>
      </c>
      <c r="J1653" s="4">
        <v>102</v>
      </c>
      <c r="K1653" s="4">
        <f>Table1[[#This Row],[PRICEEACH]]-Table1[[#This Row],[MSRP]]</f>
        <v>11.280000000000001</v>
      </c>
      <c r="L1653" t="s">
        <v>615</v>
      </c>
      <c r="M1653" t="s">
        <v>420</v>
      </c>
      <c r="N1653">
        <v>6175557555</v>
      </c>
      <c r="O1653" t="s">
        <v>421</v>
      </c>
      <c r="P1653" t="s">
        <v>253</v>
      </c>
      <c r="Q1653">
        <v>58339</v>
      </c>
      <c r="R1653" t="s">
        <v>25</v>
      </c>
      <c r="S1653" t="s">
        <v>422</v>
      </c>
      <c r="T1653" t="s">
        <v>423</v>
      </c>
      <c r="U1653" t="s">
        <v>42</v>
      </c>
    </row>
    <row r="1654" spans="1:21" x14ac:dyDescent="0.3">
      <c r="A1654">
        <v>10275</v>
      </c>
      <c r="B1654" s="5">
        <v>38</v>
      </c>
      <c r="C1654" s="4">
        <v>45.39</v>
      </c>
      <c r="D1654">
        <v>13</v>
      </c>
      <c r="E1654" s="9">
        <v>1724.82</v>
      </c>
      <c r="F1654" s="1">
        <v>45069</v>
      </c>
      <c r="G1654" s="5">
        <f ca="1">DATEDIF(F1654, TODAY(), "D")</f>
        <v>320</v>
      </c>
      <c r="H1654" t="s">
        <v>19</v>
      </c>
      <c r="I1654" t="s">
        <v>509</v>
      </c>
      <c r="J1654" s="4">
        <v>43</v>
      </c>
      <c r="K1654" s="4">
        <f>Table1[[#This Row],[PRICEEACH]]-Table1[[#This Row],[MSRP]]</f>
        <v>2.3900000000000006</v>
      </c>
      <c r="L1654" t="s">
        <v>616</v>
      </c>
      <c r="M1654" t="s">
        <v>92</v>
      </c>
      <c r="N1654" t="s">
        <v>93</v>
      </c>
      <c r="O1654" t="s">
        <v>94</v>
      </c>
      <c r="P1654" t="s">
        <v>95</v>
      </c>
      <c r="Q1654">
        <v>44000</v>
      </c>
      <c r="R1654" t="s">
        <v>33</v>
      </c>
      <c r="S1654" t="s">
        <v>96</v>
      </c>
      <c r="T1654" t="s">
        <v>97</v>
      </c>
      <c r="U1654" t="s">
        <v>28</v>
      </c>
    </row>
    <row r="1655" spans="1:21" x14ac:dyDescent="0.3">
      <c r="A1655">
        <v>10271</v>
      </c>
      <c r="B1655" s="5">
        <v>38</v>
      </c>
      <c r="C1655" s="4">
        <v>41.72</v>
      </c>
      <c r="D1655">
        <v>6</v>
      </c>
      <c r="E1655" s="9">
        <v>1585.36</v>
      </c>
      <c r="F1655" s="1">
        <v>45066</v>
      </c>
      <c r="G1655" s="5">
        <f ca="1">DATEDIF(F1655, TODAY(), "D")</f>
        <v>323</v>
      </c>
      <c r="H1655" t="s">
        <v>19</v>
      </c>
      <c r="I1655" t="s">
        <v>155</v>
      </c>
      <c r="J1655" s="4">
        <v>35</v>
      </c>
      <c r="K1655" s="4">
        <f>Table1[[#This Row],[PRICEEACH]]-Table1[[#This Row],[MSRP]]</f>
        <v>6.7199999999999989</v>
      </c>
      <c r="L1655" t="s">
        <v>591</v>
      </c>
      <c r="M1655" t="s">
        <v>243</v>
      </c>
      <c r="N1655">
        <v>4155551450</v>
      </c>
      <c r="O1655" t="s">
        <v>244</v>
      </c>
      <c r="P1655" t="s">
        <v>245</v>
      </c>
      <c r="Q1655">
        <v>97562</v>
      </c>
      <c r="R1655" t="s">
        <v>25</v>
      </c>
      <c r="S1655" t="s">
        <v>246</v>
      </c>
      <c r="T1655" t="s">
        <v>247</v>
      </c>
      <c r="U1655" t="s">
        <v>28</v>
      </c>
    </row>
    <row r="1656" spans="1:21" x14ac:dyDescent="0.3">
      <c r="A1656">
        <v>10270</v>
      </c>
      <c r="B1656" s="5">
        <v>38</v>
      </c>
      <c r="C1656" s="4">
        <v>125.66</v>
      </c>
      <c r="D1656">
        <v>11</v>
      </c>
      <c r="E1656" s="9">
        <v>4775.08</v>
      </c>
      <c r="F1656" s="1">
        <v>45065</v>
      </c>
      <c r="G1656" s="5">
        <f ca="1">DATEDIF(F1656, TODAY(), "D")</f>
        <v>324</v>
      </c>
      <c r="H1656" t="s">
        <v>19</v>
      </c>
      <c r="I1656" t="s">
        <v>509</v>
      </c>
      <c r="J1656" s="4">
        <v>104</v>
      </c>
      <c r="K1656" s="4">
        <f>Table1[[#This Row],[PRICEEACH]]-Table1[[#This Row],[MSRP]]</f>
        <v>21.659999999999997</v>
      </c>
      <c r="L1656" t="s">
        <v>561</v>
      </c>
      <c r="M1656" t="s">
        <v>128</v>
      </c>
      <c r="N1656" t="s">
        <v>129</v>
      </c>
      <c r="O1656" t="s">
        <v>130</v>
      </c>
      <c r="P1656" t="s">
        <v>131</v>
      </c>
      <c r="Q1656">
        <v>2067</v>
      </c>
      <c r="R1656" t="s">
        <v>76</v>
      </c>
      <c r="S1656" t="s">
        <v>132</v>
      </c>
      <c r="T1656" t="s">
        <v>133</v>
      </c>
      <c r="U1656" t="s">
        <v>42</v>
      </c>
    </row>
    <row r="1657" spans="1:21" x14ac:dyDescent="0.3">
      <c r="A1657">
        <v>10270</v>
      </c>
      <c r="B1657" s="5">
        <v>38</v>
      </c>
      <c r="C1657" s="4">
        <v>141.66</v>
      </c>
      <c r="D1657">
        <v>3</v>
      </c>
      <c r="E1657" s="9">
        <v>5383.08</v>
      </c>
      <c r="F1657" s="1">
        <v>45065</v>
      </c>
      <c r="G1657" s="5">
        <f ca="1">DATEDIF(F1657, TODAY(), "D")</f>
        <v>324</v>
      </c>
      <c r="H1657" t="s">
        <v>19</v>
      </c>
      <c r="I1657" t="s">
        <v>465</v>
      </c>
      <c r="J1657" s="4">
        <v>121</v>
      </c>
      <c r="K1657" s="4">
        <f>Table1[[#This Row],[PRICEEACH]]-Table1[[#This Row],[MSRP]]</f>
        <v>20.659999999999997</v>
      </c>
      <c r="L1657" t="s">
        <v>575</v>
      </c>
      <c r="M1657" t="s">
        <v>128</v>
      </c>
      <c r="N1657" t="s">
        <v>129</v>
      </c>
      <c r="O1657" t="s">
        <v>130</v>
      </c>
      <c r="P1657" t="s">
        <v>131</v>
      </c>
      <c r="Q1657">
        <v>2067</v>
      </c>
      <c r="R1657" t="s">
        <v>76</v>
      </c>
      <c r="S1657" t="s">
        <v>132</v>
      </c>
      <c r="T1657" t="s">
        <v>133</v>
      </c>
      <c r="U1657" t="s">
        <v>42</v>
      </c>
    </row>
    <row r="1658" spans="1:21" x14ac:dyDescent="0.3">
      <c r="A1658">
        <v>10267</v>
      </c>
      <c r="B1658" s="5">
        <v>38</v>
      </c>
      <c r="C1658" s="4">
        <v>87.24</v>
      </c>
      <c r="D1658">
        <v>3</v>
      </c>
      <c r="E1658" s="9">
        <v>3315.12</v>
      </c>
      <c r="F1658" s="1">
        <v>45053</v>
      </c>
      <c r="G1658" s="5">
        <f ca="1">DATEDIF(F1658, TODAY(), "D")</f>
        <v>336</v>
      </c>
      <c r="H1658" t="s">
        <v>19</v>
      </c>
      <c r="I1658" t="s">
        <v>155</v>
      </c>
      <c r="J1658" s="4">
        <v>90</v>
      </c>
      <c r="K1658" s="4">
        <f>Table1[[#This Row],[PRICEEACH]]-Table1[[#This Row],[MSRP]]</f>
        <v>-2.7600000000000051</v>
      </c>
      <c r="L1658" t="s">
        <v>590</v>
      </c>
      <c r="M1658" t="s">
        <v>437</v>
      </c>
      <c r="N1658">
        <v>2125557413</v>
      </c>
      <c r="O1658" t="s">
        <v>438</v>
      </c>
      <c r="P1658" t="s">
        <v>24</v>
      </c>
      <c r="Q1658">
        <v>10022</v>
      </c>
      <c r="R1658" t="s">
        <v>25</v>
      </c>
      <c r="S1658" t="s">
        <v>46</v>
      </c>
      <c r="T1658" t="s">
        <v>439</v>
      </c>
      <c r="U1658" t="s">
        <v>42</v>
      </c>
    </row>
    <row r="1659" spans="1:21" x14ac:dyDescent="0.3">
      <c r="A1659">
        <v>10252</v>
      </c>
      <c r="B1659" s="5">
        <v>38</v>
      </c>
      <c r="C1659" s="4">
        <v>87.31</v>
      </c>
      <c r="D1659">
        <v>3</v>
      </c>
      <c r="E1659" s="9">
        <v>3317.78</v>
      </c>
      <c r="F1659" s="1">
        <v>45011</v>
      </c>
      <c r="G1659" s="5">
        <f ca="1">DATEDIF(F1659, TODAY(), "D")</f>
        <v>378</v>
      </c>
      <c r="H1659" t="s">
        <v>19</v>
      </c>
      <c r="I1659" t="s">
        <v>155</v>
      </c>
      <c r="J1659" s="4">
        <v>80</v>
      </c>
      <c r="K1659" s="4">
        <f>Table1[[#This Row],[PRICEEACH]]-Table1[[#This Row],[MSRP]]</f>
        <v>7.3100000000000023</v>
      </c>
      <c r="L1659" t="s">
        <v>607</v>
      </c>
      <c r="M1659" t="s">
        <v>67</v>
      </c>
      <c r="N1659" t="s">
        <v>68</v>
      </c>
      <c r="O1659" t="s">
        <v>69</v>
      </c>
      <c r="P1659" t="s">
        <v>39</v>
      </c>
      <c r="Q1659">
        <v>75016</v>
      </c>
      <c r="R1659" t="s">
        <v>33</v>
      </c>
      <c r="S1659" t="s">
        <v>70</v>
      </c>
      <c r="T1659" t="s">
        <v>71</v>
      </c>
      <c r="U1659" t="s">
        <v>42</v>
      </c>
    </row>
    <row r="1660" spans="1:21" x14ac:dyDescent="0.3">
      <c r="A1660">
        <v>10250</v>
      </c>
      <c r="B1660" s="5">
        <v>38</v>
      </c>
      <c r="C1660" s="4">
        <v>62.19</v>
      </c>
      <c r="D1660">
        <v>12</v>
      </c>
      <c r="E1660" s="9">
        <v>2363.2199999999998</v>
      </c>
      <c r="F1660" s="1">
        <v>44996</v>
      </c>
      <c r="G1660" s="5">
        <f ca="1">DATEDIF(F1660, TODAY(), "D")</f>
        <v>393</v>
      </c>
      <c r="H1660" t="s">
        <v>19</v>
      </c>
      <c r="I1660" t="s">
        <v>525</v>
      </c>
      <c r="J1660" s="4">
        <v>74</v>
      </c>
      <c r="K1660" s="4">
        <f>Table1[[#This Row],[PRICEEACH]]-Table1[[#This Row],[MSRP]]</f>
        <v>-11.810000000000002</v>
      </c>
      <c r="L1660" t="s">
        <v>631</v>
      </c>
      <c r="M1660" t="s">
        <v>360</v>
      </c>
      <c r="N1660">
        <v>4085553659</v>
      </c>
      <c r="O1660" t="s">
        <v>361</v>
      </c>
      <c r="P1660" t="s">
        <v>362</v>
      </c>
      <c r="Q1660">
        <v>94217</v>
      </c>
      <c r="R1660" t="s">
        <v>25</v>
      </c>
      <c r="S1660" t="s">
        <v>81</v>
      </c>
      <c r="T1660" t="s">
        <v>363</v>
      </c>
      <c r="U1660" t="s">
        <v>28</v>
      </c>
    </row>
    <row r="1661" spans="1:21" x14ac:dyDescent="0.3">
      <c r="A1661">
        <v>10107</v>
      </c>
      <c r="B1661" s="5">
        <v>38</v>
      </c>
      <c r="C1661" s="4">
        <v>155.80000000000001</v>
      </c>
      <c r="D1661">
        <v>6</v>
      </c>
      <c r="E1661" s="9">
        <v>5920.4</v>
      </c>
      <c r="F1661" s="1">
        <v>44989</v>
      </c>
      <c r="G1661" s="5">
        <f ca="1">DATEDIF(F1661, TODAY(), "D")</f>
        <v>400</v>
      </c>
      <c r="H1661" t="s">
        <v>19</v>
      </c>
      <c r="I1661" t="s">
        <v>465</v>
      </c>
      <c r="J1661" s="4">
        <v>136</v>
      </c>
      <c r="K1661" s="4">
        <f>Table1[[#This Row],[PRICEEACH]]-Table1[[#This Row],[MSRP]]</f>
        <v>19.800000000000011</v>
      </c>
      <c r="L1661" t="s">
        <v>466</v>
      </c>
      <c r="M1661" t="s">
        <v>212</v>
      </c>
      <c r="N1661">
        <v>2035559545</v>
      </c>
      <c r="O1661" t="s">
        <v>213</v>
      </c>
      <c r="P1661" t="s">
        <v>214</v>
      </c>
      <c r="Q1661">
        <v>97823</v>
      </c>
      <c r="R1661" t="s">
        <v>25</v>
      </c>
      <c r="S1661" t="s">
        <v>215</v>
      </c>
      <c r="T1661" t="s">
        <v>216</v>
      </c>
      <c r="U1661" t="s">
        <v>42</v>
      </c>
    </row>
    <row r="1662" spans="1:21" x14ac:dyDescent="0.3">
      <c r="A1662">
        <v>10235</v>
      </c>
      <c r="B1662" s="5">
        <v>38</v>
      </c>
      <c r="C1662" s="4">
        <v>88.75</v>
      </c>
      <c r="D1662">
        <v>10</v>
      </c>
      <c r="E1662" s="9">
        <v>3372.5</v>
      </c>
      <c r="F1662" s="1">
        <v>44959</v>
      </c>
      <c r="G1662" s="5">
        <f ca="1">DATEDIF(F1662, TODAY(), "D")</f>
        <v>430</v>
      </c>
      <c r="H1662" t="s">
        <v>19</v>
      </c>
      <c r="I1662" t="s">
        <v>525</v>
      </c>
      <c r="J1662" s="4">
        <v>99</v>
      </c>
      <c r="K1662" s="4">
        <f>Table1[[#This Row],[PRICEEACH]]-Table1[[#This Row],[MSRP]]</f>
        <v>-10.25</v>
      </c>
      <c r="L1662" t="s">
        <v>624</v>
      </c>
      <c r="M1662" t="s">
        <v>337</v>
      </c>
      <c r="N1662" t="s">
        <v>338</v>
      </c>
      <c r="O1662" t="s">
        <v>339</v>
      </c>
      <c r="P1662" t="s">
        <v>340</v>
      </c>
      <c r="Q1662" t="s">
        <v>341</v>
      </c>
      <c r="R1662" t="s">
        <v>201</v>
      </c>
      <c r="S1662" t="s">
        <v>342</v>
      </c>
      <c r="T1662" t="s">
        <v>146</v>
      </c>
      <c r="U1662" t="s">
        <v>42</v>
      </c>
    </row>
    <row r="1663" spans="1:21" x14ac:dyDescent="0.3">
      <c r="A1663">
        <v>10226</v>
      </c>
      <c r="B1663" s="5">
        <v>38</v>
      </c>
      <c r="C1663" s="4">
        <v>109.51</v>
      </c>
      <c r="D1663">
        <v>4</v>
      </c>
      <c r="E1663" s="9">
        <v>4161.38</v>
      </c>
      <c r="F1663" s="1">
        <v>44921</v>
      </c>
      <c r="G1663" s="5">
        <f ca="1">DATEDIF(F1663, TODAY(), "D")</f>
        <v>468</v>
      </c>
      <c r="H1663" t="s">
        <v>19</v>
      </c>
      <c r="I1663" t="s">
        <v>155</v>
      </c>
      <c r="J1663" s="4">
        <v>124</v>
      </c>
      <c r="K1663" s="4">
        <f>Table1[[#This Row],[PRICEEACH]]-Table1[[#This Row],[MSRP]]</f>
        <v>-14.489999999999995</v>
      </c>
      <c r="L1663" t="s">
        <v>524</v>
      </c>
      <c r="M1663" t="s">
        <v>326</v>
      </c>
      <c r="N1663">
        <v>7605558146</v>
      </c>
      <c r="O1663" t="s">
        <v>327</v>
      </c>
      <c r="P1663" t="s">
        <v>328</v>
      </c>
      <c r="Q1663">
        <v>91217</v>
      </c>
      <c r="R1663" t="s">
        <v>25</v>
      </c>
      <c r="S1663" t="s">
        <v>207</v>
      </c>
      <c r="T1663" t="s">
        <v>247</v>
      </c>
      <c r="U1663" t="s">
        <v>42</v>
      </c>
    </row>
    <row r="1664" spans="1:21" x14ac:dyDescent="0.3">
      <c r="A1664">
        <v>10224</v>
      </c>
      <c r="B1664" s="5">
        <v>38</v>
      </c>
      <c r="C1664" s="4">
        <v>58.44</v>
      </c>
      <c r="D1664">
        <v>1</v>
      </c>
      <c r="E1664" s="9">
        <v>2220.7199999999998</v>
      </c>
      <c r="F1664" s="1">
        <v>44916</v>
      </c>
      <c r="G1664" s="5">
        <f ca="1">DATEDIF(F1664, TODAY(), "D")</f>
        <v>473</v>
      </c>
      <c r="H1664" t="s">
        <v>19</v>
      </c>
      <c r="I1664" t="s">
        <v>20</v>
      </c>
      <c r="J1664" s="4">
        <v>62</v>
      </c>
      <c r="K1664" s="4">
        <f>Table1[[#This Row],[PRICEEACH]]-Table1[[#This Row],[MSRP]]</f>
        <v>-3.5600000000000023</v>
      </c>
      <c r="L1664" t="s">
        <v>570</v>
      </c>
      <c r="M1664" t="s">
        <v>53</v>
      </c>
      <c r="N1664" t="s">
        <v>54</v>
      </c>
      <c r="O1664" t="s">
        <v>55</v>
      </c>
      <c r="P1664" t="s">
        <v>56</v>
      </c>
      <c r="Q1664">
        <v>59000</v>
      </c>
      <c r="R1664" t="s">
        <v>33</v>
      </c>
      <c r="S1664" t="s">
        <v>57</v>
      </c>
      <c r="T1664" t="s">
        <v>58</v>
      </c>
      <c r="U1664" t="s">
        <v>28</v>
      </c>
    </row>
    <row r="1665" spans="1:21" x14ac:dyDescent="0.3">
      <c r="A1665">
        <v>10223</v>
      </c>
      <c r="B1665" s="5">
        <v>38</v>
      </c>
      <c r="C1665" s="4">
        <v>69.31</v>
      </c>
      <c r="D1665">
        <v>6</v>
      </c>
      <c r="E1665" s="9">
        <v>2633.78</v>
      </c>
      <c r="F1665" s="1">
        <v>44915</v>
      </c>
      <c r="G1665" s="5">
        <f ca="1">DATEDIF(F1665, TODAY(), "D")</f>
        <v>474</v>
      </c>
      <c r="H1665" t="s">
        <v>19</v>
      </c>
      <c r="I1665" t="s">
        <v>20</v>
      </c>
      <c r="J1665" s="4">
        <v>76</v>
      </c>
      <c r="K1665" s="4">
        <f>Table1[[#This Row],[PRICEEACH]]-Table1[[#This Row],[MSRP]]</f>
        <v>-6.6899999999999977</v>
      </c>
      <c r="L1665" t="s">
        <v>585</v>
      </c>
      <c r="M1665" t="s">
        <v>72</v>
      </c>
      <c r="N1665" t="s">
        <v>73</v>
      </c>
      <c r="O1665" t="s">
        <v>74</v>
      </c>
      <c r="P1665" t="s">
        <v>75</v>
      </c>
      <c r="Q1665">
        <v>3004</v>
      </c>
      <c r="R1665" t="s">
        <v>76</v>
      </c>
      <c r="S1665" t="s">
        <v>77</v>
      </c>
      <c r="T1665" t="s">
        <v>78</v>
      </c>
      <c r="U1665" t="s">
        <v>28</v>
      </c>
    </row>
    <row r="1666" spans="1:21" x14ac:dyDescent="0.3">
      <c r="A1666">
        <v>10222</v>
      </c>
      <c r="B1666" s="5">
        <v>38</v>
      </c>
      <c r="C1666" s="4">
        <v>110.19</v>
      </c>
      <c r="D1666">
        <v>16</v>
      </c>
      <c r="E1666" s="9">
        <v>4187.22</v>
      </c>
      <c r="F1666" s="1">
        <v>44914</v>
      </c>
      <c r="G1666" s="5">
        <f ca="1">DATEDIF(F1666, TODAY(), "D")</f>
        <v>475</v>
      </c>
      <c r="H1666" t="s">
        <v>19</v>
      </c>
      <c r="I1666" t="s">
        <v>557</v>
      </c>
      <c r="J1666" s="4">
        <v>100</v>
      </c>
      <c r="K1666" s="4">
        <f>Table1[[#This Row],[PRICEEACH]]-Table1[[#This Row],[MSRP]]</f>
        <v>10.189999999999998</v>
      </c>
      <c r="L1666" t="s">
        <v>629</v>
      </c>
      <c r="M1666" t="s">
        <v>326</v>
      </c>
      <c r="N1666">
        <v>7605558146</v>
      </c>
      <c r="O1666" t="s">
        <v>327</v>
      </c>
      <c r="P1666" t="s">
        <v>328</v>
      </c>
      <c r="Q1666">
        <v>91217</v>
      </c>
      <c r="R1666" t="s">
        <v>25</v>
      </c>
      <c r="S1666" t="s">
        <v>207</v>
      </c>
      <c r="T1666" t="s">
        <v>247</v>
      </c>
      <c r="U1666" t="s">
        <v>42</v>
      </c>
    </row>
    <row r="1667" spans="1:21" x14ac:dyDescent="0.3">
      <c r="A1667">
        <v>10217</v>
      </c>
      <c r="B1667" s="5">
        <v>38</v>
      </c>
      <c r="C1667" s="4">
        <v>118.66</v>
      </c>
      <c r="D1667">
        <v>5</v>
      </c>
      <c r="E1667" s="9">
        <v>4509.08</v>
      </c>
      <c r="F1667" s="1">
        <v>44899</v>
      </c>
      <c r="G1667" s="5">
        <f ca="1">DATEDIF(F1667, TODAY(), "D")</f>
        <v>490</v>
      </c>
      <c r="H1667" t="s">
        <v>19</v>
      </c>
      <c r="I1667" t="s">
        <v>465</v>
      </c>
      <c r="J1667" s="4">
        <v>121</v>
      </c>
      <c r="K1667" s="4">
        <f>Table1[[#This Row],[PRICEEACH]]-Table1[[#This Row],[MSRP]]</f>
        <v>-2.3400000000000034</v>
      </c>
      <c r="L1667" t="s">
        <v>575</v>
      </c>
      <c r="M1667" t="s">
        <v>381</v>
      </c>
      <c r="N1667" t="s">
        <v>382</v>
      </c>
      <c r="O1667" t="s">
        <v>383</v>
      </c>
      <c r="P1667" t="s">
        <v>173</v>
      </c>
      <c r="Q1667">
        <v>69045</v>
      </c>
      <c r="R1667" t="s">
        <v>173</v>
      </c>
      <c r="S1667" t="s">
        <v>384</v>
      </c>
      <c r="T1667" t="s">
        <v>385</v>
      </c>
      <c r="U1667" t="s">
        <v>42</v>
      </c>
    </row>
    <row r="1668" spans="1:21" x14ac:dyDescent="0.3">
      <c r="A1668">
        <v>10213</v>
      </c>
      <c r="B1668" s="5">
        <v>38</v>
      </c>
      <c r="C1668" s="4">
        <v>94.79</v>
      </c>
      <c r="D1668">
        <v>1</v>
      </c>
      <c r="E1668" s="9">
        <v>3602.02</v>
      </c>
      <c r="F1668" s="1">
        <v>44887</v>
      </c>
      <c r="G1668" s="5">
        <f ca="1">DATEDIF(F1668, TODAY(), "D")</f>
        <v>502</v>
      </c>
      <c r="H1668" t="s">
        <v>19</v>
      </c>
      <c r="I1668" t="s">
        <v>509</v>
      </c>
      <c r="J1668" s="4">
        <v>92</v>
      </c>
      <c r="K1668" s="4">
        <f>Table1[[#This Row],[PRICEEACH]]-Table1[[#This Row],[MSRP]]</f>
        <v>2.7900000000000063</v>
      </c>
      <c r="L1668" t="s">
        <v>573</v>
      </c>
      <c r="M1668" t="s">
        <v>314</v>
      </c>
      <c r="N1668" t="s">
        <v>315</v>
      </c>
      <c r="O1668" t="s">
        <v>316</v>
      </c>
      <c r="P1668" t="s">
        <v>300</v>
      </c>
      <c r="Q1668" t="s">
        <v>317</v>
      </c>
      <c r="R1668" t="s">
        <v>144</v>
      </c>
      <c r="S1668" t="s">
        <v>318</v>
      </c>
      <c r="T1668" t="s">
        <v>319</v>
      </c>
      <c r="U1668" t="s">
        <v>42</v>
      </c>
    </row>
    <row r="1669" spans="1:21" x14ac:dyDescent="0.3">
      <c r="A1669">
        <v>10212</v>
      </c>
      <c r="B1669" s="5">
        <v>38</v>
      </c>
      <c r="C1669" s="4">
        <v>118.22</v>
      </c>
      <c r="D1669">
        <v>6</v>
      </c>
      <c r="E1669" s="9">
        <v>4492.3599999999997</v>
      </c>
      <c r="F1669" s="1">
        <v>44881</v>
      </c>
      <c r="G1669" s="5">
        <f ca="1">DATEDIF(F1669, TODAY(), "D")</f>
        <v>508</v>
      </c>
      <c r="H1669" t="s">
        <v>19</v>
      </c>
      <c r="I1669" t="s">
        <v>155</v>
      </c>
      <c r="J1669" s="4">
        <v>124</v>
      </c>
      <c r="K1669" s="4">
        <f>Table1[[#This Row],[PRICEEACH]]-Table1[[#This Row],[MSRP]]</f>
        <v>-5.7800000000000011</v>
      </c>
      <c r="L1669" t="s">
        <v>524</v>
      </c>
      <c r="M1669" t="s">
        <v>148</v>
      </c>
      <c r="N1669" t="s">
        <v>149</v>
      </c>
      <c r="O1669" t="s">
        <v>150</v>
      </c>
      <c r="P1669" t="s">
        <v>151</v>
      </c>
      <c r="Q1669">
        <v>28034</v>
      </c>
      <c r="R1669" t="s">
        <v>152</v>
      </c>
      <c r="S1669" t="s">
        <v>153</v>
      </c>
      <c r="T1669" t="s">
        <v>154</v>
      </c>
      <c r="U1669" t="s">
        <v>42</v>
      </c>
    </row>
    <row r="1670" spans="1:21" x14ac:dyDescent="0.3">
      <c r="A1670">
        <v>10208</v>
      </c>
      <c r="B1670" s="5">
        <v>38</v>
      </c>
      <c r="C1670" s="4">
        <v>74.67</v>
      </c>
      <c r="D1670">
        <v>3</v>
      </c>
      <c r="E1670" s="9">
        <v>2837.46</v>
      </c>
      <c r="F1670" s="1">
        <v>44867</v>
      </c>
      <c r="G1670" s="5">
        <f ca="1">DATEDIF(F1670, TODAY(), "D")</f>
        <v>522</v>
      </c>
      <c r="H1670" t="s">
        <v>19</v>
      </c>
      <c r="I1670" t="s">
        <v>557</v>
      </c>
      <c r="J1670" s="4">
        <v>66</v>
      </c>
      <c r="K1670" s="4">
        <f>Table1[[#This Row],[PRICEEACH]]-Table1[[#This Row],[MSRP]]</f>
        <v>8.6700000000000017</v>
      </c>
      <c r="L1670" t="s">
        <v>620</v>
      </c>
      <c r="M1670" t="s">
        <v>190</v>
      </c>
      <c r="N1670" t="s">
        <v>191</v>
      </c>
      <c r="O1670" t="s">
        <v>192</v>
      </c>
      <c r="P1670" t="s">
        <v>193</v>
      </c>
      <c r="Q1670">
        <v>69004</v>
      </c>
      <c r="R1670" t="s">
        <v>33</v>
      </c>
      <c r="S1670" t="s">
        <v>194</v>
      </c>
      <c r="T1670" t="s">
        <v>195</v>
      </c>
      <c r="U1670" t="s">
        <v>28</v>
      </c>
    </row>
    <row r="1671" spans="1:21" x14ac:dyDescent="0.3">
      <c r="A1671">
        <v>10204</v>
      </c>
      <c r="B1671" s="5">
        <v>38</v>
      </c>
      <c r="C1671" s="4">
        <v>169.28</v>
      </c>
      <c r="D1671">
        <v>16</v>
      </c>
      <c r="E1671" s="9">
        <v>6432.64</v>
      </c>
      <c r="F1671" s="1">
        <v>44836</v>
      </c>
      <c r="G1671" s="5">
        <f ca="1">DATEDIF(F1671, TODAY(), "D")</f>
        <v>553</v>
      </c>
      <c r="H1671" t="s">
        <v>19</v>
      </c>
      <c r="I1671" t="s">
        <v>155</v>
      </c>
      <c r="J1671" s="4">
        <v>142</v>
      </c>
      <c r="K1671" s="4">
        <f>Table1[[#This Row],[PRICEEACH]]-Table1[[#This Row],[MSRP]]</f>
        <v>27.28</v>
      </c>
      <c r="L1671" t="s">
        <v>545</v>
      </c>
      <c r="M1671" t="s">
        <v>437</v>
      </c>
      <c r="N1671">
        <v>2125557413</v>
      </c>
      <c r="O1671" t="s">
        <v>438</v>
      </c>
      <c r="P1671" t="s">
        <v>24</v>
      </c>
      <c r="Q1671">
        <v>10022</v>
      </c>
      <c r="R1671" t="s">
        <v>25</v>
      </c>
      <c r="S1671" t="s">
        <v>46</v>
      </c>
      <c r="T1671" t="s">
        <v>439</v>
      </c>
      <c r="U1671" t="s">
        <v>42</v>
      </c>
    </row>
    <row r="1672" spans="1:21" x14ac:dyDescent="0.3">
      <c r="A1672">
        <v>10199</v>
      </c>
      <c r="B1672" s="5">
        <v>38</v>
      </c>
      <c r="C1672" s="4">
        <v>82.4</v>
      </c>
      <c r="D1672">
        <v>3</v>
      </c>
      <c r="E1672" s="9">
        <v>3131.2</v>
      </c>
      <c r="F1672" s="1">
        <v>44835</v>
      </c>
      <c r="G1672" s="5">
        <f ca="1">DATEDIF(F1672, TODAY(), "D")</f>
        <v>554</v>
      </c>
      <c r="H1672" t="s">
        <v>19</v>
      </c>
      <c r="I1672" t="s">
        <v>525</v>
      </c>
      <c r="J1672" s="4">
        <v>80</v>
      </c>
      <c r="K1672" s="4">
        <f>Table1[[#This Row],[PRICEEACH]]-Table1[[#This Row],[MSRP]]</f>
        <v>2.4000000000000057</v>
      </c>
      <c r="L1672" t="s">
        <v>628</v>
      </c>
      <c r="M1672" t="s">
        <v>204</v>
      </c>
      <c r="N1672">
        <v>3105553722</v>
      </c>
      <c r="O1672" t="s">
        <v>205</v>
      </c>
      <c r="P1672" t="s">
        <v>206</v>
      </c>
      <c r="Q1672">
        <v>94019</v>
      </c>
      <c r="R1672" t="s">
        <v>25</v>
      </c>
      <c r="S1672" t="s">
        <v>207</v>
      </c>
      <c r="T1672" t="s">
        <v>208</v>
      </c>
      <c r="U1672" t="s">
        <v>42</v>
      </c>
    </row>
    <row r="1673" spans="1:21" x14ac:dyDescent="0.3">
      <c r="A1673">
        <v>10107</v>
      </c>
      <c r="B1673" s="5">
        <v>38</v>
      </c>
      <c r="C1673" s="4">
        <v>190.32</v>
      </c>
      <c r="D1673">
        <v>4</v>
      </c>
      <c r="E1673" s="9">
        <v>7232.16</v>
      </c>
      <c r="F1673" s="1">
        <v>44830</v>
      </c>
      <c r="G1673" s="5">
        <f ca="1">DATEDIF(F1673, TODAY(), "D")</f>
        <v>559</v>
      </c>
      <c r="H1673" t="s">
        <v>19</v>
      </c>
      <c r="I1673" t="s">
        <v>155</v>
      </c>
      <c r="J1673" s="4">
        <v>173</v>
      </c>
      <c r="K1673" s="4">
        <f>Table1[[#This Row],[PRICEEACH]]-Table1[[#This Row],[MSRP]]</f>
        <v>17.319999999999993</v>
      </c>
      <c r="L1673" t="s">
        <v>477</v>
      </c>
      <c r="M1673" t="s">
        <v>212</v>
      </c>
      <c r="N1673">
        <v>2035559545</v>
      </c>
      <c r="O1673" t="s">
        <v>213</v>
      </c>
      <c r="P1673" t="s">
        <v>214</v>
      </c>
      <c r="Q1673">
        <v>97823</v>
      </c>
      <c r="R1673" t="s">
        <v>25</v>
      </c>
      <c r="S1673" t="s">
        <v>215</v>
      </c>
      <c r="T1673" t="s">
        <v>216</v>
      </c>
      <c r="U1673" t="s">
        <v>127</v>
      </c>
    </row>
    <row r="1674" spans="1:21" x14ac:dyDescent="0.3">
      <c r="A1674">
        <v>10107</v>
      </c>
      <c r="B1674" s="5">
        <v>38</v>
      </c>
      <c r="C1674" s="4">
        <v>129.84</v>
      </c>
      <c r="D1674">
        <v>8</v>
      </c>
      <c r="E1674" s="9">
        <v>4933.92</v>
      </c>
      <c r="F1674" s="1">
        <v>44829</v>
      </c>
      <c r="G1674" s="5">
        <f ca="1">DATEDIF(F1674, TODAY(), "D")</f>
        <v>560</v>
      </c>
      <c r="H1674" t="s">
        <v>19</v>
      </c>
      <c r="I1674" t="s">
        <v>465</v>
      </c>
      <c r="J1674" s="4">
        <v>136</v>
      </c>
      <c r="K1674" s="4">
        <f>Table1[[#This Row],[PRICEEACH]]-Table1[[#This Row],[MSRP]]</f>
        <v>-6.1599999999999966</v>
      </c>
      <c r="L1674" t="s">
        <v>466</v>
      </c>
      <c r="M1674" t="s">
        <v>190</v>
      </c>
      <c r="N1674" t="s">
        <v>191</v>
      </c>
      <c r="O1674" t="s">
        <v>192</v>
      </c>
      <c r="P1674" t="s">
        <v>193</v>
      </c>
      <c r="Q1674">
        <v>69004</v>
      </c>
      <c r="R1674" t="s">
        <v>33</v>
      </c>
      <c r="S1674" t="s">
        <v>194</v>
      </c>
      <c r="T1674" t="s">
        <v>195</v>
      </c>
      <c r="U1674" t="s">
        <v>42</v>
      </c>
    </row>
    <row r="1675" spans="1:21" x14ac:dyDescent="0.3">
      <c r="A1675">
        <v>10192</v>
      </c>
      <c r="B1675" s="5">
        <v>38</v>
      </c>
      <c r="C1675" s="4">
        <v>130.68</v>
      </c>
      <c r="D1675">
        <v>8</v>
      </c>
      <c r="E1675" s="9">
        <v>4965.84</v>
      </c>
      <c r="F1675" s="1">
        <v>44824</v>
      </c>
      <c r="G1675" s="5">
        <f ca="1">DATEDIF(F1675, TODAY(), "D")</f>
        <v>565</v>
      </c>
      <c r="H1675" t="s">
        <v>19</v>
      </c>
      <c r="I1675" t="s">
        <v>155</v>
      </c>
      <c r="J1675" s="4">
        <v>132</v>
      </c>
      <c r="K1675" s="4">
        <f>Table1[[#This Row],[PRICEEACH]]-Table1[[#This Row],[MSRP]]</f>
        <v>-1.3199999999999932</v>
      </c>
      <c r="L1675" t="s">
        <v>554</v>
      </c>
      <c r="M1675" t="s">
        <v>248</v>
      </c>
      <c r="N1675">
        <v>6035558647</v>
      </c>
      <c r="O1675" t="s">
        <v>249</v>
      </c>
      <c r="P1675" t="s">
        <v>250</v>
      </c>
      <c r="Q1675">
        <v>62005</v>
      </c>
      <c r="R1675" t="s">
        <v>25</v>
      </c>
      <c r="S1675" t="s">
        <v>46</v>
      </c>
      <c r="T1675" t="s">
        <v>247</v>
      </c>
      <c r="U1675" t="s">
        <v>42</v>
      </c>
    </row>
    <row r="1676" spans="1:21" x14ac:dyDescent="0.3">
      <c r="A1676">
        <v>10107</v>
      </c>
      <c r="B1676" s="5">
        <v>38</v>
      </c>
      <c r="C1676" s="4">
        <v>96.34</v>
      </c>
      <c r="D1676">
        <v>4</v>
      </c>
      <c r="E1676" s="9">
        <v>3660.92</v>
      </c>
      <c r="F1676" s="1">
        <v>44822</v>
      </c>
      <c r="G1676" s="5">
        <f ca="1">DATEDIF(F1676, TODAY(), "D")</f>
        <v>567</v>
      </c>
      <c r="H1676" t="s">
        <v>19</v>
      </c>
      <c r="I1676" t="s">
        <v>20</v>
      </c>
      <c r="J1676" s="4">
        <v>118</v>
      </c>
      <c r="K1676" s="4">
        <f>Table1[[#This Row],[PRICEEACH]]-Table1[[#This Row],[MSRP]]</f>
        <v>-21.659999999999997</v>
      </c>
      <c r="L1676" t="s">
        <v>269</v>
      </c>
      <c r="M1676" t="s">
        <v>59</v>
      </c>
      <c r="N1676" t="s">
        <v>60</v>
      </c>
      <c r="O1676" t="s">
        <v>61</v>
      </c>
      <c r="P1676" t="s">
        <v>62</v>
      </c>
      <c r="Q1676" t="s">
        <v>63</v>
      </c>
      <c r="R1676" t="s">
        <v>64</v>
      </c>
      <c r="S1676" t="s">
        <v>65</v>
      </c>
      <c r="T1676" t="s">
        <v>66</v>
      </c>
      <c r="U1676" t="s">
        <v>42</v>
      </c>
    </row>
    <row r="1677" spans="1:21" x14ac:dyDescent="0.3">
      <c r="A1677">
        <v>10182</v>
      </c>
      <c r="B1677" s="5">
        <v>38</v>
      </c>
      <c r="C1677" s="4">
        <v>61.15</v>
      </c>
      <c r="D1677">
        <v>9</v>
      </c>
      <c r="E1677" s="9">
        <v>2323.6999999999998</v>
      </c>
      <c r="F1677" s="1">
        <v>44816</v>
      </c>
      <c r="G1677" s="5">
        <f ca="1">DATEDIF(F1677, TODAY(), "D")</f>
        <v>573</v>
      </c>
      <c r="H1677" t="s">
        <v>19</v>
      </c>
      <c r="I1677" t="s">
        <v>509</v>
      </c>
      <c r="J1677" s="4">
        <v>60</v>
      </c>
      <c r="K1677" s="4">
        <f>Table1[[#This Row],[PRICEEACH]]-Table1[[#This Row],[MSRP]]</f>
        <v>1.1499999999999986</v>
      </c>
      <c r="L1677" t="s">
        <v>547</v>
      </c>
      <c r="M1677" t="s">
        <v>243</v>
      </c>
      <c r="N1677">
        <v>4155551450</v>
      </c>
      <c r="O1677" t="s">
        <v>244</v>
      </c>
      <c r="P1677" t="s">
        <v>245</v>
      </c>
      <c r="Q1677">
        <v>97562</v>
      </c>
      <c r="R1677" t="s">
        <v>25</v>
      </c>
      <c r="S1677" t="s">
        <v>246</v>
      </c>
      <c r="T1677" t="s">
        <v>247</v>
      </c>
      <c r="U1677" t="s">
        <v>28</v>
      </c>
    </row>
    <row r="1678" spans="1:21" x14ac:dyDescent="0.3">
      <c r="A1678">
        <v>10176</v>
      </c>
      <c r="B1678" s="5">
        <v>38</v>
      </c>
      <c r="C1678" s="4">
        <v>64.44</v>
      </c>
      <c r="D1678">
        <v>4</v>
      </c>
      <c r="E1678" s="9">
        <v>2448.7199999999998</v>
      </c>
      <c r="F1678" s="1">
        <v>44810</v>
      </c>
      <c r="G1678" s="5">
        <f ca="1">DATEDIF(F1678, TODAY(), "D")</f>
        <v>579</v>
      </c>
      <c r="H1678" t="s">
        <v>19</v>
      </c>
      <c r="I1678" t="s">
        <v>564</v>
      </c>
      <c r="J1678" s="4">
        <v>58</v>
      </c>
      <c r="K1678" s="4">
        <f>Table1[[#This Row],[PRICEEACH]]-Table1[[#This Row],[MSRP]]</f>
        <v>6.4399999999999977</v>
      </c>
      <c r="L1678" t="s">
        <v>618</v>
      </c>
      <c r="M1678" t="s">
        <v>414</v>
      </c>
      <c r="N1678" t="s">
        <v>415</v>
      </c>
      <c r="O1678" t="s">
        <v>416</v>
      </c>
      <c r="P1678" t="s">
        <v>417</v>
      </c>
      <c r="Q1678">
        <v>42100</v>
      </c>
      <c r="R1678" t="s">
        <v>229</v>
      </c>
      <c r="S1678" t="s">
        <v>418</v>
      </c>
      <c r="T1678" t="s">
        <v>419</v>
      </c>
      <c r="U1678" t="s">
        <v>28</v>
      </c>
    </row>
    <row r="1679" spans="1:21" x14ac:dyDescent="0.3">
      <c r="A1679">
        <v>10169</v>
      </c>
      <c r="B1679" s="5">
        <v>38</v>
      </c>
      <c r="C1679" s="4">
        <v>68.39</v>
      </c>
      <c r="D1679">
        <v>8</v>
      </c>
      <c r="E1679" s="9">
        <v>2598.8200000000002</v>
      </c>
      <c r="F1679" s="1">
        <v>44808</v>
      </c>
      <c r="G1679" s="5">
        <f ca="1">DATEDIF(F1679, TODAY(), "D")</f>
        <v>581</v>
      </c>
      <c r="H1679" t="s">
        <v>19</v>
      </c>
      <c r="I1679" t="s">
        <v>20</v>
      </c>
      <c r="J1679" s="4">
        <v>62</v>
      </c>
      <c r="K1679" s="4">
        <f>Table1[[#This Row],[PRICEEACH]]-Table1[[#This Row],[MSRP]]</f>
        <v>6.3900000000000006</v>
      </c>
      <c r="L1679" t="s">
        <v>570</v>
      </c>
      <c r="M1679" t="s">
        <v>255</v>
      </c>
      <c r="N1679" t="s">
        <v>256</v>
      </c>
      <c r="O1679" t="s">
        <v>257</v>
      </c>
      <c r="P1679" t="s">
        <v>258</v>
      </c>
      <c r="Q1679">
        <v>2060</v>
      </c>
      <c r="R1679" t="s">
        <v>76</v>
      </c>
      <c r="S1679" t="s">
        <v>259</v>
      </c>
      <c r="T1679" t="s">
        <v>260</v>
      </c>
      <c r="U1679" t="s">
        <v>28</v>
      </c>
    </row>
    <row r="1680" spans="1:21" x14ac:dyDescent="0.3">
      <c r="A1680">
        <v>10169</v>
      </c>
      <c r="B1680" s="5">
        <v>38</v>
      </c>
      <c r="C1680" s="4">
        <v>74.11</v>
      </c>
      <c r="D1680">
        <v>11</v>
      </c>
      <c r="E1680" s="9">
        <v>2816.18</v>
      </c>
      <c r="F1680" s="1">
        <v>44808</v>
      </c>
      <c r="G1680" s="5">
        <f ca="1">DATEDIF(F1680, TODAY(), "D")</f>
        <v>581</v>
      </c>
      <c r="H1680" t="s">
        <v>19</v>
      </c>
      <c r="I1680" t="s">
        <v>20</v>
      </c>
      <c r="J1680" s="4">
        <v>69</v>
      </c>
      <c r="K1680" s="4">
        <f>Table1[[#This Row],[PRICEEACH]]-Table1[[#This Row],[MSRP]]</f>
        <v>5.1099999999999994</v>
      </c>
      <c r="L1680" t="s">
        <v>589</v>
      </c>
      <c r="M1680" t="s">
        <v>255</v>
      </c>
      <c r="N1680" t="s">
        <v>256</v>
      </c>
      <c r="O1680" t="s">
        <v>257</v>
      </c>
      <c r="P1680" t="s">
        <v>258</v>
      </c>
      <c r="Q1680">
        <v>2060</v>
      </c>
      <c r="R1680" t="s">
        <v>76</v>
      </c>
      <c r="S1680" t="s">
        <v>259</v>
      </c>
      <c r="T1680" t="s">
        <v>260</v>
      </c>
      <c r="U1680" t="s">
        <v>28</v>
      </c>
    </row>
    <row r="1681" spans="1:21" hidden="1" x14ac:dyDescent="0.3">
      <c r="A1681">
        <v>10167</v>
      </c>
      <c r="B1681" s="5">
        <v>38</v>
      </c>
      <c r="C1681" s="4">
        <v>48.59</v>
      </c>
      <c r="D1681">
        <v>15</v>
      </c>
      <c r="E1681" s="9">
        <v>1846.42</v>
      </c>
      <c r="F1681" s="1">
        <v>44796</v>
      </c>
      <c r="G1681" s="5">
        <f ca="1">DATEDIF(F1681, TODAY(), "D")</f>
        <v>593</v>
      </c>
      <c r="H1681" t="s">
        <v>307</v>
      </c>
      <c r="I1681" t="s">
        <v>557</v>
      </c>
      <c r="J1681" s="4">
        <v>54</v>
      </c>
      <c r="K1681" s="4">
        <f>Table1[[#This Row],[PRICEEACH]]-Table1[[#This Row],[MSRP]]</f>
        <v>-5.4099999999999966</v>
      </c>
      <c r="L1681" t="s">
        <v>633</v>
      </c>
      <c r="M1681" t="s">
        <v>232</v>
      </c>
      <c r="N1681" t="s">
        <v>233</v>
      </c>
      <c r="O1681" t="s">
        <v>234</v>
      </c>
      <c r="P1681" t="s">
        <v>235</v>
      </c>
      <c r="Q1681" t="s">
        <v>236</v>
      </c>
      <c r="R1681" t="s">
        <v>162</v>
      </c>
      <c r="S1681" t="s">
        <v>237</v>
      </c>
      <c r="T1681" t="s">
        <v>178</v>
      </c>
      <c r="U1681" t="s">
        <v>28</v>
      </c>
    </row>
    <row r="1682" spans="1:21" x14ac:dyDescent="0.3">
      <c r="A1682">
        <v>10165</v>
      </c>
      <c r="B1682" s="5">
        <v>38</v>
      </c>
      <c r="C1682" s="4">
        <v>66.78</v>
      </c>
      <c r="D1682">
        <v>5</v>
      </c>
      <c r="E1682" s="9">
        <v>2537.64</v>
      </c>
      <c r="F1682" s="1">
        <v>44795</v>
      </c>
      <c r="G1682" s="5">
        <f ca="1">DATEDIF(F1682, TODAY(), "D")</f>
        <v>594</v>
      </c>
      <c r="H1682" t="s">
        <v>19</v>
      </c>
      <c r="I1682" t="s">
        <v>564</v>
      </c>
      <c r="J1682" s="4">
        <v>58</v>
      </c>
      <c r="K1682" s="4">
        <f>Table1[[#This Row],[PRICEEACH]]-Table1[[#This Row],[MSRP]]</f>
        <v>8.7800000000000011</v>
      </c>
      <c r="L1682" t="s">
        <v>618</v>
      </c>
      <c r="M1682" t="s">
        <v>170</v>
      </c>
      <c r="N1682" t="s">
        <v>171</v>
      </c>
      <c r="O1682" t="s">
        <v>172</v>
      </c>
      <c r="P1682" t="s">
        <v>173</v>
      </c>
      <c r="Q1682">
        <v>79903</v>
      </c>
      <c r="R1682" t="s">
        <v>173</v>
      </c>
      <c r="S1682" t="s">
        <v>174</v>
      </c>
      <c r="T1682" t="s">
        <v>175</v>
      </c>
      <c r="U1682" t="s">
        <v>28</v>
      </c>
    </row>
    <row r="1683" spans="1:21" x14ac:dyDescent="0.3">
      <c r="A1683">
        <v>10155</v>
      </c>
      <c r="B1683" s="5">
        <v>38</v>
      </c>
      <c r="C1683" s="4">
        <v>171.88</v>
      </c>
      <c r="D1683">
        <v>5</v>
      </c>
      <c r="E1683" s="9">
        <v>6531.44</v>
      </c>
      <c r="F1683" s="1">
        <v>44779</v>
      </c>
      <c r="G1683" s="5">
        <f ca="1">DATEDIF(F1683, TODAY(), "D")</f>
        <v>610</v>
      </c>
      <c r="H1683" t="s">
        <v>19</v>
      </c>
      <c r="I1683" t="s">
        <v>525</v>
      </c>
      <c r="J1683" s="4">
        <v>157</v>
      </c>
      <c r="K1683" s="4">
        <f>Table1[[#This Row],[PRICEEACH]]-Table1[[#This Row],[MSRP]]</f>
        <v>14.879999999999995</v>
      </c>
      <c r="L1683" t="s">
        <v>526</v>
      </c>
      <c r="M1683" t="s">
        <v>103</v>
      </c>
      <c r="N1683" t="s">
        <v>104</v>
      </c>
      <c r="O1683" t="s">
        <v>105</v>
      </c>
      <c r="P1683" t="s">
        <v>106</v>
      </c>
      <c r="Q1683">
        <v>21240</v>
      </c>
      <c r="R1683" t="s">
        <v>107</v>
      </c>
      <c r="S1683" t="s">
        <v>108</v>
      </c>
      <c r="T1683" t="s">
        <v>109</v>
      </c>
      <c r="U1683" t="s">
        <v>42</v>
      </c>
    </row>
    <row r="1684" spans="1:21" x14ac:dyDescent="0.3">
      <c r="A1684">
        <v>10302</v>
      </c>
      <c r="B1684" s="5">
        <v>38</v>
      </c>
      <c r="C1684" s="4">
        <v>89.27</v>
      </c>
      <c r="D1684">
        <v>2</v>
      </c>
      <c r="E1684" s="9">
        <v>3392.26</v>
      </c>
      <c r="F1684" s="1">
        <v>44779</v>
      </c>
      <c r="G1684" s="5">
        <f ca="1">DATEDIF(F1684, TODAY(), "D")</f>
        <v>610</v>
      </c>
      <c r="H1684" t="s">
        <v>19</v>
      </c>
      <c r="I1684" t="s">
        <v>509</v>
      </c>
      <c r="J1684" s="4">
        <v>92</v>
      </c>
      <c r="K1684" s="4">
        <f>Table1[[#This Row],[PRICEEACH]]-Table1[[#This Row],[MSRP]]</f>
        <v>-2.730000000000004</v>
      </c>
      <c r="L1684" t="s">
        <v>573</v>
      </c>
      <c r="M1684" t="s">
        <v>139</v>
      </c>
      <c r="N1684" t="s">
        <v>140</v>
      </c>
      <c r="O1684" t="s">
        <v>141</v>
      </c>
      <c r="P1684" t="s">
        <v>142</v>
      </c>
      <c r="Q1684" t="s">
        <v>143</v>
      </c>
      <c r="R1684" t="s">
        <v>144</v>
      </c>
      <c r="S1684" t="s">
        <v>145</v>
      </c>
      <c r="T1684" t="s">
        <v>146</v>
      </c>
      <c r="U1684" t="s">
        <v>42</v>
      </c>
    </row>
    <row r="1685" spans="1:21" x14ac:dyDescent="0.3">
      <c r="A1685">
        <v>10145</v>
      </c>
      <c r="B1685" s="5">
        <v>38</v>
      </c>
      <c r="C1685" s="4">
        <v>81.36</v>
      </c>
      <c r="D1685">
        <v>2</v>
      </c>
      <c r="E1685" s="9">
        <v>3091.68</v>
      </c>
      <c r="F1685" s="1">
        <v>44737</v>
      </c>
      <c r="G1685" s="5">
        <f ca="1">DATEDIF(F1685, TODAY(), "D")</f>
        <v>652</v>
      </c>
      <c r="H1685" t="s">
        <v>19</v>
      </c>
      <c r="I1685" t="s">
        <v>20</v>
      </c>
      <c r="J1685" s="4">
        <v>81</v>
      </c>
      <c r="K1685" s="4">
        <f>Table1[[#This Row],[PRICEEACH]]-Table1[[#This Row],[MSRP]]</f>
        <v>0.35999999999999943</v>
      </c>
      <c r="L1685" t="s">
        <v>619</v>
      </c>
      <c r="M1685" t="s">
        <v>43</v>
      </c>
      <c r="N1685">
        <v>6265557265</v>
      </c>
      <c r="O1685" t="s">
        <v>44</v>
      </c>
      <c r="P1685" t="s">
        <v>45</v>
      </c>
      <c r="Q1685">
        <v>90003</v>
      </c>
      <c r="R1685" t="s">
        <v>25</v>
      </c>
      <c r="S1685" t="s">
        <v>46</v>
      </c>
      <c r="T1685" t="s">
        <v>47</v>
      </c>
      <c r="U1685" t="s">
        <v>42</v>
      </c>
    </row>
    <row r="1686" spans="1:21" x14ac:dyDescent="0.3">
      <c r="A1686">
        <v>10142</v>
      </c>
      <c r="B1686" s="5">
        <v>38</v>
      </c>
      <c r="C1686" s="4">
        <v>85.41</v>
      </c>
      <c r="D1686">
        <v>4</v>
      </c>
      <c r="E1686" s="9">
        <v>3245.58</v>
      </c>
      <c r="F1686" s="1">
        <v>44720</v>
      </c>
      <c r="G1686" s="5">
        <f ca="1">DATEDIF(F1686, TODAY(), "D")</f>
        <v>669</v>
      </c>
      <c r="H1686" t="s">
        <v>19</v>
      </c>
      <c r="I1686" t="s">
        <v>557</v>
      </c>
      <c r="J1686" s="4">
        <v>99</v>
      </c>
      <c r="K1686" s="4">
        <f>Table1[[#This Row],[PRICEEACH]]-Table1[[#This Row],[MSRP]]</f>
        <v>-13.590000000000003</v>
      </c>
      <c r="L1686" t="s">
        <v>630</v>
      </c>
      <c r="M1686" t="s">
        <v>243</v>
      </c>
      <c r="N1686">
        <v>4155551450</v>
      </c>
      <c r="O1686" t="s">
        <v>244</v>
      </c>
      <c r="P1686" t="s">
        <v>245</v>
      </c>
      <c r="Q1686">
        <v>97562</v>
      </c>
      <c r="R1686" t="s">
        <v>25</v>
      </c>
      <c r="S1686" t="s">
        <v>246</v>
      </c>
      <c r="T1686" t="s">
        <v>247</v>
      </c>
      <c r="U1686" t="s">
        <v>42</v>
      </c>
    </row>
    <row r="1687" spans="1:21" x14ac:dyDescent="0.3">
      <c r="A1687">
        <v>10107</v>
      </c>
      <c r="B1687" s="5">
        <v>38</v>
      </c>
      <c r="C1687" s="4">
        <v>127.1</v>
      </c>
      <c r="D1687">
        <v>8</v>
      </c>
      <c r="E1687" s="9">
        <v>4829.8</v>
      </c>
      <c r="F1687" s="1">
        <v>44705</v>
      </c>
      <c r="G1687" s="5">
        <f ca="1">DATEDIF(F1687, TODAY(), "D")</f>
        <v>684</v>
      </c>
      <c r="H1687" t="s">
        <v>19</v>
      </c>
      <c r="I1687" t="s">
        <v>465</v>
      </c>
      <c r="J1687" s="4">
        <v>136</v>
      </c>
      <c r="K1687" s="4">
        <f>Table1[[#This Row],[PRICEEACH]]-Table1[[#This Row],[MSRP]]</f>
        <v>-8.9000000000000057</v>
      </c>
      <c r="L1687" t="s">
        <v>466</v>
      </c>
      <c r="M1687" t="s">
        <v>48</v>
      </c>
      <c r="N1687">
        <v>6505556809</v>
      </c>
      <c r="O1687" t="s">
        <v>49</v>
      </c>
      <c r="P1687" t="s">
        <v>50</v>
      </c>
      <c r="Q1687">
        <v>94217</v>
      </c>
      <c r="R1687" t="s">
        <v>25</v>
      </c>
      <c r="S1687" t="s">
        <v>51</v>
      </c>
      <c r="T1687" t="s">
        <v>52</v>
      </c>
      <c r="U1687" t="s">
        <v>42</v>
      </c>
    </row>
    <row r="1688" spans="1:21" x14ac:dyDescent="0.3">
      <c r="A1688">
        <v>10107</v>
      </c>
      <c r="B1688" s="5">
        <v>38</v>
      </c>
      <c r="C1688" s="4">
        <v>192.87</v>
      </c>
      <c r="D1688">
        <v>11</v>
      </c>
      <c r="E1688" s="9">
        <v>7329.06</v>
      </c>
      <c r="F1688" s="1">
        <v>44648</v>
      </c>
      <c r="G1688" s="5">
        <f ca="1">DATEDIF(F1688, TODAY(), "D")</f>
        <v>741</v>
      </c>
      <c r="H1688" t="s">
        <v>19</v>
      </c>
      <c r="I1688" t="s">
        <v>155</v>
      </c>
      <c r="J1688" s="4">
        <v>214</v>
      </c>
      <c r="K1688" s="4">
        <f>Table1[[#This Row],[PRICEEACH]]-Table1[[#This Row],[MSRP]]</f>
        <v>-21.129999999999995</v>
      </c>
      <c r="L1688" t="s">
        <v>156</v>
      </c>
      <c r="M1688" t="s">
        <v>165</v>
      </c>
      <c r="N1688" t="s">
        <v>166</v>
      </c>
      <c r="O1688" t="s">
        <v>167</v>
      </c>
      <c r="P1688" t="s">
        <v>151</v>
      </c>
      <c r="Q1688">
        <v>28023</v>
      </c>
      <c r="R1688" t="s">
        <v>152</v>
      </c>
      <c r="S1688" t="s">
        <v>168</v>
      </c>
      <c r="T1688" t="s">
        <v>169</v>
      </c>
      <c r="U1688" t="s">
        <v>127</v>
      </c>
    </row>
    <row r="1689" spans="1:21" x14ac:dyDescent="0.3">
      <c r="A1689">
        <v>10107</v>
      </c>
      <c r="B1689" s="5">
        <v>38</v>
      </c>
      <c r="C1689" s="4">
        <v>101.5</v>
      </c>
      <c r="D1689">
        <v>10</v>
      </c>
      <c r="E1689" s="9">
        <v>3857</v>
      </c>
      <c r="F1689" s="1">
        <v>44648</v>
      </c>
      <c r="G1689" s="5">
        <f ca="1">DATEDIF(F1689, TODAY(), "D")</f>
        <v>741</v>
      </c>
      <c r="H1689" t="s">
        <v>19</v>
      </c>
      <c r="I1689" t="s">
        <v>465</v>
      </c>
      <c r="J1689" s="4">
        <v>116</v>
      </c>
      <c r="K1689" s="4">
        <f>Table1[[#This Row],[PRICEEACH]]-Table1[[#This Row],[MSRP]]</f>
        <v>-14.5</v>
      </c>
      <c r="L1689" t="s">
        <v>497</v>
      </c>
      <c r="M1689" t="s">
        <v>165</v>
      </c>
      <c r="N1689" t="s">
        <v>166</v>
      </c>
      <c r="O1689" t="s">
        <v>167</v>
      </c>
      <c r="P1689" t="s">
        <v>151</v>
      </c>
      <c r="Q1689">
        <v>28023</v>
      </c>
      <c r="R1689" t="s">
        <v>152</v>
      </c>
      <c r="S1689" t="s">
        <v>168</v>
      </c>
      <c r="T1689" t="s">
        <v>169</v>
      </c>
      <c r="U1689" t="s">
        <v>42</v>
      </c>
    </row>
    <row r="1690" spans="1:21" x14ac:dyDescent="0.3">
      <c r="A1690">
        <v>10126</v>
      </c>
      <c r="B1690" s="5">
        <v>38</v>
      </c>
      <c r="C1690" s="4">
        <v>82.34</v>
      </c>
      <c r="D1690">
        <v>16</v>
      </c>
      <c r="E1690" s="9">
        <v>3128.92</v>
      </c>
      <c r="F1690" s="1">
        <v>44648</v>
      </c>
      <c r="G1690" s="5">
        <f ca="1">DATEDIF(F1690, TODAY(), "D")</f>
        <v>741</v>
      </c>
      <c r="H1690" t="s">
        <v>19</v>
      </c>
      <c r="I1690" t="s">
        <v>509</v>
      </c>
      <c r="J1690" s="4">
        <v>99</v>
      </c>
      <c r="K1690" s="4">
        <f>Table1[[#This Row],[PRICEEACH]]-Table1[[#This Row],[MSRP]]</f>
        <v>-16.659999999999997</v>
      </c>
      <c r="L1690" t="s">
        <v>567</v>
      </c>
      <c r="M1690" t="s">
        <v>165</v>
      </c>
      <c r="N1690" t="s">
        <v>166</v>
      </c>
      <c r="O1690" t="s">
        <v>167</v>
      </c>
      <c r="P1690" t="s">
        <v>151</v>
      </c>
      <c r="Q1690">
        <v>28023</v>
      </c>
      <c r="R1690" t="s">
        <v>152</v>
      </c>
      <c r="S1690" t="s">
        <v>168</v>
      </c>
      <c r="T1690" t="s">
        <v>169</v>
      </c>
      <c r="U1690" t="s">
        <v>42</v>
      </c>
    </row>
    <row r="1691" spans="1:21" x14ac:dyDescent="0.3">
      <c r="A1691">
        <v>10119</v>
      </c>
      <c r="B1691" s="5">
        <v>38</v>
      </c>
      <c r="C1691" s="4">
        <v>65.77</v>
      </c>
      <c r="D1691">
        <v>12</v>
      </c>
      <c r="E1691" s="9">
        <v>2499.2600000000002</v>
      </c>
      <c r="F1691" s="1">
        <v>44620</v>
      </c>
      <c r="G1691" s="5">
        <f ca="1">DATEDIF(F1691, TODAY(), "D")</f>
        <v>769</v>
      </c>
      <c r="H1691" t="s">
        <v>19</v>
      </c>
      <c r="I1691" t="s">
        <v>557</v>
      </c>
      <c r="J1691" s="4">
        <v>72</v>
      </c>
      <c r="K1691" s="4">
        <f>Table1[[#This Row],[PRICEEACH]]-Table1[[#This Row],[MSRP]]</f>
        <v>-6.230000000000004</v>
      </c>
      <c r="L1691" t="s">
        <v>625</v>
      </c>
      <c r="M1691" t="s">
        <v>120</v>
      </c>
      <c r="N1691" t="s">
        <v>121</v>
      </c>
      <c r="O1691" t="s">
        <v>122</v>
      </c>
      <c r="P1691" t="s">
        <v>123</v>
      </c>
      <c r="Q1691">
        <v>5020</v>
      </c>
      <c r="R1691" t="s">
        <v>124</v>
      </c>
      <c r="S1691" t="s">
        <v>125</v>
      </c>
      <c r="T1691" t="s">
        <v>126</v>
      </c>
      <c r="U1691" t="s">
        <v>28</v>
      </c>
    </row>
    <row r="1692" spans="1:21" x14ac:dyDescent="0.3">
      <c r="A1692">
        <v>10117</v>
      </c>
      <c r="B1692" s="5">
        <v>38</v>
      </c>
      <c r="C1692" s="4">
        <v>79.680000000000007</v>
      </c>
      <c r="D1692">
        <v>6</v>
      </c>
      <c r="E1692" s="9">
        <v>3027.84</v>
      </c>
      <c r="F1692" s="1">
        <v>44608</v>
      </c>
      <c r="G1692" s="5">
        <f ca="1">DATEDIF(F1692, TODAY(), "D")</f>
        <v>781</v>
      </c>
      <c r="H1692" t="s">
        <v>19</v>
      </c>
      <c r="I1692" t="s">
        <v>557</v>
      </c>
      <c r="J1692" s="4">
        <v>86</v>
      </c>
      <c r="K1692" s="4">
        <f>Table1[[#This Row],[PRICEEACH]]-Table1[[#This Row],[MSRP]]</f>
        <v>-6.3199999999999932</v>
      </c>
      <c r="L1692" t="s">
        <v>622</v>
      </c>
      <c r="M1692" t="s">
        <v>170</v>
      </c>
      <c r="N1692" t="s">
        <v>171</v>
      </c>
      <c r="O1692" t="s">
        <v>172</v>
      </c>
      <c r="P1692" t="s">
        <v>173</v>
      </c>
      <c r="Q1692">
        <v>79903</v>
      </c>
      <c r="R1692" t="s">
        <v>173</v>
      </c>
      <c r="S1692" t="s">
        <v>174</v>
      </c>
      <c r="T1692" t="s">
        <v>175</v>
      </c>
      <c r="U1692" t="s">
        <v>42</v>
      </c>
    </row>
    <row r="1693" spans="1:21" x14ac:dyDescent="0.3">
      <c r="A1693">
        <v>10109</v>
      </c>
      <c r="B1693" s="5">
        <v>38</v>
      </c>
      <c r="C1693" s="4">
        <v>116.65</v>
      </c>
      <c r="D1693">
        <v>3</v>
      </c>
      <c r="E1693" s="9">
        <v>4432.7</v>
      </c>
      <c r="F1693" s="1">
        <v>44571</v>
      </c>
      <c r="G1693" s="5">
        <f ca="1">DATEDIF(F1693, TODAY(), "D")</f>
        <v>818</v>
      </c>
      <c r="H1693" t="s">
        <v>19</v>
      </c>
      <c r="I1693" t="s">
        <v>155</v>
      </c>
      <c r="J1693" s="4">
        <v>142</v>
      </c>
      <c r="K1693" s="4">
        <f>Table1[[#This Row],[PRICEEACH]]-Table1[[#This Row],[MSRP]]</f>
        <v>-25.349999999999994</v>
      </c>
      <c r="L1693" t="s">
        <v>545</v>
      </c>
      <c r="M1693" t="s">
        <v>277</v>
      </c>
      <c r="N1693">
        <v>2155559857</v>
      </c>
      <c r="O1693" t="s">
        <v>278</v>
      </c>
      <c r="P1693" t="s">
        <v>187</v>
      </c>
      <c r="Q1693">
        <v>71270</v>
      </c>
      <c r="R1693" t="s">
        <v>25</v>
      </c>
      <c r="S1693" t="s">
        <v>101</v>
      </c>
      <c r="T1693" t="s">
        <v>279</v>
      </c>
      <c r="U1693" t="s">
        <v>42</v>
      </c>
    </row>
    <row r="1694" spans="1:21" x14ac:dyDescent="0.3">
      <c r="A1694">
        <v>10108</v>
      </c>
      <c r="B1694" s="5">
        <v>38</v>
      </c>
      <c r="C1694" s="4">
        <v>82.39</v>
      </c>
      <c r="D1694">
        <v>2</v>
      </c>
      <c r="E1694" s="9">
        <v>3130.82</v>
      </c>
      <c r="F1694" s="1">
        <v>44564</v>
      </c>
      <c r="G1694" s="5">
        <f ca="1">DATEDIF(F1694, TODAY(), "D")</f>
        <v>825</v>
      </c>
      <c r="H1694" t="s">
        <v>19</v>
      </c>
      <c r="I1694" t="s">
        <v>155</v>
      </c>
      <c r="J1694" s="4">
        <v>77</v>
      </c>
      <c r="K1694" s="4">
        <f>Table1[[#This Row],[PRICEEACH]]-Table1[[#This Row],[MSRP]]</f>
        <v>5.3900000000000006</v>
      </c>
      <c r="L1694" t="s">
        <v>544</v>
      </c>
      <c r="M1694" t="s">
        <v>387</v>
      </c>
      <c r="N1694" t="s">
        <v>388</v>
      </c>
      <c r="O1694" t="s">
        <v>389</v>
      </c>
      <c r="P1694" t="s">
        <v>390</v>
      </c>
      <c r="Q1694" t="s">
        <v>391</v>
      </c>
      <c r="R1694" t="s">
        <v>392</v>
      </c>
      <c r="S1694" t="s">
        <v>393</v>
      </c>
      <c r="T1694" t="s">
        <v>394</v>
      </c>
      <c r="U1694" t="s">
        <v>42</v>
      </c>
    </row>
    <row r="1695" spans="1:21" x14ac:dyDescent="0.3">
      <c r="A1695">
        <v>10107</v>
      </c>
      <c r="B1695" s="5">
        <v>38</v>
      </c>
      <c r="C1695" s="4">
        <v>83.03</v>
      </c>
      <c r="D1695">
        <v>7</v>
      </c>
      <c r="E1695" s="9">
        <v>3155.14</v>
      </c>
      <c r="F1695" s="1">
        <v>44554</v>
      </c>
      <c r="G1695" s="5">
        <f ca="1">DATEDIF(F1695, TODAY(), "D")</f>
        <v>835</v>
      </c>
      <c r="H1695" t="s">
        <v>19</v>
      </c>
      <c r="I1695" t="s">
        <v>20</v>
      </c>
      <c r="J1695" s="4">
        <v>76</v>
      </c>
      <c r="K1695" s="4">
        <f>Table1[[#This Row],[PRICEEACH]]-Table1[[#This Row],[MSRP]]</f>
        <v>7.0300000000000011</v>
      </c>
      <c r="L1695" t="s">
        <v>585</v>
      </c>
      <c r="M1695" t="s">
        <v>22</v>
      </c>
      <c r="N1695">
        <v>2125557818</v>
      </c>
      <c r="O1695" t="s">
        <v>23</v>
      </c>
      <c r="P1695" t="s">
        <v>24</v>
      </c>
      <c r="Q1695">
        <v>10022</v>
      </c>
      <c r="R1695" t="s">
        <v>25</v>
      </c>
      <c r="S1695" t="s">
        <v>26</v>
      </c>
      <c r="T1695" t="s">
        <v>27</v>
      </c>
      <c r="U1695" t="s">
        <v>42</v>
      </c>
    </row>
    <row r="1696" spans="1:21" x14ac:dyDescent="0.3">
      <c r="A1696">
        <v>10105</v>
      </c>
      <c r="B1696" s="5">
        <v>38</v>
      </c>
      <c r="C1696" s="4">
        <v>113.95</v>
      </c>
      <c r="D1696">
        <v>13</v>
      </c>
      <c r="E1696" s="9">
        <v>4330.1000000000004</v>
      </c>
      <c r="F1696" s="1">
        <v>44541</v>
      </c>
      <c r="G1696" s="5">
        <f ca="1">DATEDIF(F1696, TODAY(), "D")</f>
        <v>848</v>
      </c>
      <c r="H1696" t="s">
        <v>19</v>
      </c>
      <c r="I1696" t="s">
        <v>564</v>
      </c>
      <c r="J1696" s="4">
        <v>100</v>
      </c>
      <c r="K1696" s="4">
        <f>Table1[[#This Row],[PRICEEACH]]-Table1[[#This Row],[MSRP]]</f>
        <v>13.950000000000003</v>
      </c>
      <c r="L1696" t="s">
        <v>565</v>
      </c>
      <c r="M1696" t="s">
        <v>290</v>
      </c>
      <c r="N1696" t="s">
        <v>291</v>
      </c>
      <c r="O1696" t="s">
        <v>292</v>
      </c>
      <c r="P1696" t="s">
        <v>293</v>
      </c>
      <c r="Q1696">
        <v>1734</v>
      </c>
      <c r="R1696" t="s">
        <v>294</v>
      </c>
      <c r="S1696" t="s">
        <v>295</v>
      </c>
      <c r="T1696" t="s">
        <v>296</v>
      </c>
      <c r="U1696" t="s">
        <v>42</v>
      </c>
    </row>
    <row r="1697" spans="1:21" x14ac:dyDescent="0.3">
      <c r="A1697">
        <v>10104</v>
      </c>
      <c r="B1697" s="5">
        <v>38</v>
      </c>
      <c r="C1697" s="4">
        <v>140.75</v>
      </c>
      <c r="D1697">
        <v>3</v>
      </c>
      <c r="E1697" s="9">
        <v>5348.5</v>
      </c>
      <c r="F1697" s="1">
        <v>44531</v>
      </c>
      <c r="G1697" s="5">
        <f ca="1">DATEDIF(F1697, TODAY(), "D")</f>
        <v>858</v>
      </c>
      <c r="H1697" t="s">
        <v>19</v>
      </c>
      <c r="I1697" t="s">
        <v>155</v>
      </c>
      <c r="J1697" s="4">
        <v>143</v>
      </c>
      <c r="K1697" s="4">
        <f>Table1[[#This Row],[PRICEEACH]]-Table1[[#This Row],[MSRP]]</f>
        <v>-2.25</v>
      </c>
      <c r="L1697" t="s">
        <v>572</v>
      </c>
      <c r="M1697" t="s">
        <v>148</v>
      </c>
      <c r="N1697" t="s">
        <v>149</v>
      </c>
      <c r="O1697" t="s">
        <v>150</v>
      </c>
      <c r="P1697" t="s">
        <v>151</v>
      </c>
      <c r="Q1697">
        <v>28034</v>
      </c>
      <c r="R1697" t="s">
        <v>152</v>
      </c>
      <c r="S1697" t="s">
        <v>153</v>
      </c>
      <c r="T1697" t="s">
        <v>154</v>
      </c>
      <c r="U1697" t="s">
        <v>42</v>
      </c>
    </row>
    <row r="1698" spans="1:21" hidden="1" x14ac:dyDescent="0.3">
      <c r="A1698">
        <v>10420</v>
      </c>
      <c r="B1698" s="5">
        <v>39</v>
      </c>
      <c r="C1698" s="4">
        <v>100.87</v>
      </c>
      <c r="D1698">
        <v>9</v>
      </c>
      <c r="E1698" s="9">
        <v>3933.93</v>
      </c>
      <c r="F1698" s="8">
        <v>45380</v>
      </c>
      <c r="G1698" s="5">
        <f ca="1">DATEDIF(F1698, TODAY(), "D")</f>
        <v>9</v>
      </c>
      <c r="H1698" t="s">
        <v>268</v>
      </c>
      <c r="I1698" t="s">
        <v>155</v>
      </c>
      <c r="J1698" s="4">
        <v>90</v>
      </c>
      <c r="K1698" s="4">
        <f>Table1[[#This Row],[PRICEEACH]]-Table1[[#This Row],[MSRP]]</f>
        <v>10.870000000000005</v>
      </c>
      <c r="L1698" t="s">
        <v>590</v>
      </c>
      <c r="M1698" t="s">
        <v>128</v>
      </c>
      <c r="N1698" t="s">
        <v>129</v>
      </c>
      <c r="O1698" t="s">
        <v>130</v>
      </c>
      <c r="P1698" t="s">
        <v>131</v>
      </c>
      <c r="Q1698">
        <v>2067</v>
      </c>
      <c r="R1698" t="s">
        <v>76</v>
      </c>
      <c r="S1698" t="s">
        <v>132</v>
      </c>
      <c r="T1698" t="s">
        <v>133</v>
      </c>
      <c r="U1698" t="s">
        <v>42</v>
      </c>
    </row>
    <row r="1699" spans="1:21" x14ac:dyDescent="0.3">
      <c r="A1699">
        <v>10419</v>
      </c>
      <c r="B1699" s="5">
        <v>39</v>
      </c>
      <c r="C1699" s="4">
        <v>83.93</v>
      </c>
      <c r="D1699">
        <v>9</v>
      </c>
      <c r="E1699" s="9">
        <v>3273.27</v>
      </c>
      <c r="F1699" s="8">
        <v>45368</v>
      </c>
      <c r="G1699" s="5">
        <f ca="1">DATEDIF(F1699, TODAY(), "D")</f>
        <v>21</v>
      </c>
      <c r="H1699" t="s">
        <v>19</v>
      </c>
      <c r="I1699" t="s">
        <v>155</v>
      </c>
      <c r="J1699" s="4">
        <v>77</v>
      </c>
      <c r="K1699" s="4">
        <f>Table1[[#This Row],[PRICEEACH]]-Table1[[#This Row],[MSRP]]</f>
        <v>6.9300000000000068</v>
      </c>
      <c r="L1699" t="s">
        <v>544</v>
      </c>
      <c r="M1699" t="s">
        <v>120</v>
      </c>
      <c r="N1699" t="s">
        <v>121</v>
      </c>
      <c r="O1699" t="s">
        <v>122</v>
      </c>
      <c r="P1699" t="s">
        <v>123</v>
      </c>
      <c r="Q1699">
        <v>5020</v>
      </c>
      <c r="R1699" t="s">
        <v>124</v>
      </c>
      <c r="S1699" t="s">
        <v>125</v>
      </c>
      <c r="T1699" t="s">
        <v>126</v>
      </c>
      <c r="U1699" t="s">
        <v>42</v>
      </c>
    </row>
    <row r="1700" spans="1:21" x14ac:dyDescent="0.3">
      <c r="A1700">
        <v>10416</v>
      </c>
      <c r="B1700" s="5">
        <v>39</v>
      </c>
      <c r="C1700" s="4">
        <v>67.2</v>
      </c>
      <c r="D1700">
        <v>10</v>
      </c>
      <c r="E1700" s="9">
        <v>2620.8000000000002</v>
      </c>
      <c r="F1700" s="8">
        <v>45361</v>
      </c>
      <c r="G1700" s="5">
        <f ca="1">DATEDIF(F1700, TODAY(), "D")</f>
        <v>28</v>
      </c>
      <c r="H1700" t="s">
        <v>19</v>
      </c>
      <c r="I1700" t="s">
        <v>525</v>
      </c>
      <c r="J1700" s="4">
        <v>80</v>
      </c>
      <c r="K1700" s="4">
        <f>Table1[[#This Row],[PRICEEACH]]-Table1[[#This Row],[MSRP]]</f>
        <v>-12.799999999999997</v>
      </c>
      <c r="L1700" t="s">
        <v>628</v>
      </c>
      <c r="M1700" t="s">
        <v>414</v>
      </c>
      <c r="N1700" t="s">
        <v>415</v>
      </c>
      <c r="O1700" t="s">
        <v>416</v>
      </c>
      <c r="P1700" t="s">
        <v>417</v>
      </c>
      <c r="Q1700">
        <v>42100</v>
      </c>
      <c r="R1700" t="s">
        <v>229</v>
      </c>
      <c r="S1700" t="s">
        <v>418</v>
      </c>
      <c r="T1700" t="s">
        <v>419</v>
      </c>
      <c r="U1700" t="s">
        <v>28</v>
      </c>
    </row>
    <row r="1701" spans="1:21" x14ac:dyDescent="0.3">
      <c r="A1701">
        <v>10396</v>
      </c>
      <c r="B1701" s="5">
        <v>39</v>
      </c>
      <c r="C1701" s="4">
        <v>66.67</v>
      </c>
      <c r="D1701">
        <v>1</v>
      </c>
      <c r="E1701" s="9">
        <v>2600.13</v>
      </c>
      <c r="F1701" s="8">
        <v>45314</v>
      </c>
      <c r="G1701" s="5">
        <f ca="1">DATEDIF(F1701, TODAY(), "D")</f>
        <v>75</v>
      </c>
      <c r="H1701" t="s">
        <v>19</v>
      </c>
      <c r="I1701" t="s">
        <v>557</v>
      </c>
      <c r="J1701" s="4">
        <v>66</v>
      </c>
      <c r="K1701" s="4">
        <f>Table1[[#This Row],[PRICEEACH]]-Table1[[#This Row],[MSRP]]</f>
        <v>0.67000000000000171</v>
      </c>
      <c r="L1701" t="s">
        <v>620</v>
      </c>
      <c r="M1701" t="s">
        <v>243</v>
      </c>
      <c r="N1701">
        <v>4155551450</v>
      </c>
      <c r="O1701" t="s">
        <v>244</v>
      </c>
      <c r="P1701" t="s">
        <v>245</v>
      </c>
      <c r="Q1701">
        <v>97562</v>
      </c>
      <c r="R1701" t="s">
        <v>25</v>
      </c>
      <c r="S1701" t="s">
        <v>246</v>
      </c>
      <c r="T1701" t="s">
        <v>247</v>
      </c>
      <c r="U1701" t="s">
        <v>28</v>
      </c>
    </row>
    <row r="1702" spans="1:21" x14ac:dyDescent="0.3">
      <c r="A1702">
        <v>10107</v>
      </c>
      <c r="B1702" s="5">
        <v>39</v>
      </c>
      <c r="C1702" s="4">
        <v>63.2</v>
      </c>
      <c r="D1702">
        <v>9</v>
      </c>
      <c r="E1702" s="9">
        <v>2464.8000000000002</v>
      </c>
      <c r="F1702" s="8">
        <v>45300</v>
      </c>
      <c r="G1702" s="5">
        <f ca="1">DATEDIF(F1702, TODAY(), "D")</f>
        <v>89</v>
      </c>
      <c r="H1702" t="s">
        <v>19</v>
      </c>
      <c r="I1702" t="s">
        <v>465</v>
      </c>
      <c r="J1702" s="4">
        <v>136</v>
      </c>
      <c r="K1702" s="4">
        <f>Table1[[#This Row],[PRICEEACH]]-Table1[[#This Row],[MSRP]]</f>
        <v>-72.8</v>
      </c>
      <c r="L1702" t="s">
        <v>466</v>
      </c>
      <c r="M1702" t="s">
        <v>255</v>
      </c>
      <c r="N1702" t="s">
        <v>256</v>
      </c>
      <c r="O1702" t="s">
        <v>257</v>
      </c>
      <c r="P1702" t="s">
        <v>258</v>
      </c>
      <c r="Q1702">
        <v>2060</v>
      </c>
      <c r="R1702" t="s">
        <v>76</v>
      </c>
      <c r="S1702" t="s">
        <v>259</v>
      </c>
      <c r="T1702" t="s">
        <v>260</v>
      </c>
      <c r="U1702" t="s">
        <v>28</v>
      </c>
    </row>
    <row r="1703" spans="1:21" x14ac:dyDescent="0.3">
      <c r="A1703">
        <v>10389</v>
      </c>
      <c r="B1703" s="5">
        <v>39</v>
      </c>
      <c r="C1703" s="4">
        <v>179</v>
      </c>
      <c r="D1703">
        <v>5</v>
      </c>
      <c r="E1703" s="9">
        <v>6981</v>
      </c>
      <c r="F1703" s="8">
        <v>45294</v>
      </c>
      <c r="G1703" s="5">
        <f ca="1">DATEDIF(F1703, TODAY(), "D")</f>
        <v>95</v>
      </c>
      <c r="H1703" t="s">
        <v>19</v>
      </c>
      <c r="I1703" t="s">
        <v>20</v>
      </c>
      <c r="J1703" s="4">
        <v>60</v>
      </c>
      <c r="K1703" s="4">
        <f>Table1[[#This Row],[PRICEEACH]]-Table1[[#This Row],[MSRP]]</f>
        <v>119</v>
      </c>
      <c r="L1703" t="s">
        <v>552</v>
      </c>
      <c r="M1703" t="s">
        <v>232</v>
      </c>
      <c r="N1703" t="s">
        <v>233</v>
      </c>
      <c r="O1703" t="s">
        <v>234</v>
      </c>
      <c r="P1703" t="s">
        <v>235</v>
      </c>
      <c r="Q1703" t="s">
        <v>236</v>
      </c>
      <c r="R1703" t="s">
        <v>162</v>
      </c>
      <c r="S1703" t="s">
        <v>237</v>
      </c>
      <c r="T1703" t="s">
        <v>178</v>
      </c>
      <c r="U1703" t="s">
        <v>42</v>
      </c>
    </row>
    <row r="1704" spans="1:21" x14ac:dyDescent="0.3">
      <c r="A1704">
        <v>10386</v>
      </c>
      <c r="B1704" s="5">
        <v>39</v>
      </c>
      <c r="C1704" s="4">
        <v>55.96</v>
      </c>
      <c r="D1704">
        <v>1</v>
      </c>
      <c r="E1704" s="9">
        <v>2182.44</v>
      </c>
      <c r="F1704" s="8">
        <v>45292</v>
      </c>
      <c r="G1704" s="5">
        <f ca="1">DATEDIF(F1704, TODAY(), "D")</f>
        <v>97</v>
      </c>
      <c r="H1704" t="s">
        <v>371</v>
      </c>
      <c r="I1704" t="s">
        <v>525</v>
      </c>
      <c r="J1704" s="4">
        <v>68</v>
      </c>
      <c r="K1704" s="4">
        <f>Table1[[#This Row],[PRICEEACH]]-Table1[[#This Row],[MSRP]]</f>
        <v>-12.04</v>
      </c>
      <c r="L1704" t="s">
        <v>592</v>
      </c>
      <c r="M1704" t="s">
        <v>148</v>
      </c>
      <c r="N1704" t="s">
        <v>149</v>
      </c>
      <c r="O1704" t="s">
        <v>150</v>
      </c>
      <c r="P1704" t="s">
        <v>151</v>
      </c>
      <c r="Q1704">
        <v>28034</v>
      </c>
      <c r="R1704" t="s">
        <v>152</v>
      </c>
      <c r="S1704" t="s">
        <v>153</v>
      </c>
      <c r="T1704" t="s">
        <v>154</v>
      </c>
      <c r="U1704" t="s">
        <v>28</v>
      </c>
    </row>
    <row r="1705" spans="1:21" x14ac:dyDescent="0.3">
      <c r="A1705">
        <v>10382</v>
      </c>
      <c r="B1705" s="5">
        <v>39</v>
      </c>
      <c r="C1705" s="4">
        <v>125.4</v>
      </c>
      <c r="D1705">
        <v>1</v>
      </c>
      <c r="E1705" s="9">
        <v>4890.6000000000004</v>
      </c>
      <c r="F1705" s="8">
        <v>45277</v>
      </c>
      <c r="G1705" s="5">
        <f ca="1">DATEDIF(F1705, TODAY(), "D")</f>
        <v>112</v>
      </c>
      <c r="H1705" t="s">
        <v>19</v>
      </c>
      <c r="I1705" t="s">
        <v>465</v>
      </c>
      <c r="J1705" s="4">
        <v>121</v>
      </c>
      <c r="K1705" s="4">
        <f>Table1[[#This Row],[PRICEEACH]]-Table1[[#This Row],[MSRP]]</f>
        <v>4.4000000000000057</v>
      </c>
      <c r="L1705" t="s">
        <v>575</v>
      </c>
      <c r="M1705" t="s">
        <v>243</v>
      </c>
      <c r="N1705">
        <v>4155551450</v>
      </c>
      <c r="O1705" t="s">
        <v>244</v>
      </c>
      <c r="P1705" t="s">
        <v>245</v>
      </c>
      <c r="Q1705">
        <v>97562</v>
      </c>
      <c r="R1705" t="s">
        <v>25</v>
      </c>
      <c r="S1705" t="s">
        <v>246</v>
      </c>
      <c r="T1705" t="s">
        <v>247</v>
      </c>
      <c r="U1705" t="s">
        <v>42</v>
      </c>
    </row>
    <row r="1706" spans="1:21" x14ac:dyDescent="0.3">
      <c r="A1706">
        <v>10382</v>
      </c>
      <c r="B1706" s="5">
        <v>39</v>
      </c>
      <c r="C1706" s="4">
        <v>200.7</v>
      </c>
      <c r="D1706">
        <v>2</v>
      </c>
      <c r="E1706" s="9">
        <v>7827.3</v>
      </c>
      <c r="F1706" s="8">
        <v>45277</v>
      </c>
      <c r="G1706" s="5">
        <f ca="1">DATEDIF(F1706, TODAY(), "D")</f>
        <v>112</v>
      </c>
      <c r="H1706" t="s">
        <v>19</v>
      </c>
      <c r="I1706" t="s">
        <v>509</v>
      </c>
      <c r="J1706" s="4">
        <v>50</v>
      </c>
      <c r="K1706" s="4">
        <f>Table1[[#This Row],[PRICEEACH]]-Table1[[#This Row],[MSRP]]</f>
        <v>150.69999999999999</v>
      </c>
      <c r="L1706" t="s">
        <v>576</v>
      </c>
      <c r="M1706" t="s">
        <v>243</v>
      </c>
      <c r="N1706">
        <v>4155551450</v>
      </c>
      <c r="O1706" t="s">
        <v>244</v>
      </c>
      <c r="P1706" t="s">
        <v>245</v>
      </c>
      <c r="Q1706">
        <v>97562</v>
      </c>
      <c r="R1706" t="s">
        <v>25</v>
      </c>
      <c r="S1706" t="s">
        <v>246</v>
      </c>
      <c r="T1706" t="s">
        <v>247</v>
      </c>
      <c r="U1706" t="s">
        <v>127</v>
      </c>
    </row>
    <row r="1707" spans="1:21" x14ac:dyDescent="0.3">
      <c r="A1707">
        <v>10379</v>
      </c>
      <c r="B1707" s="5">
        <v>39</v>
      </c>
      <c r="C1707" s="4">
        <v>138.44999999999999</v>
      </c>
      <c r="D1707">
        <v>2</v>
      </c>
      <c r="E1707" s="9">
        <v>5399.55</v>
      </c>
      <c r="F1707" s="8">
        <v>45270</v>
      </c>
      <c r="G1707" s="5">
        <f ca="1">DATEDIF(F1707, TODAY(), "D")</f>
        <v>119</v>
      </c>
      <c r="H1707" t="s">
        <v>19</v>
      </c>
      <c r="I1707" t="s">
        <v>509</v>
      </c>
      <c r="J1707" s="4">
        <v>170</v>
      </c>
      <c r="K1707" s="4">
        <f>Table1[[#This Row],[PRICEEACH]]-Table1[[#This Row],[MSRP]]</f>
        <v>-31.550000000000011</v>
      </c>
      <c r="L1707" t="s">
        <v>543</v>
      </c>
      <c r="M1707" t="s">
        <v>148</v>
      </c>
      <c r="N1707" t="s">
        <v>149</v>
      </c>
      <c r="O1707" t="s">
        <v>150</v>
      </c>
      <c r="P1707" t="s">
        <v>151</v>
      </c>
      <c r="Q1707">
        <v>28034</v>
      </c>
      <c r="R1707" t="s">
        <v>152</v>
      </c>
      <c r="S1707" t="s">
        <v>153</v>
      </c>
      <c r="T1707" t="s">
        <v>154</v>
      </c>
      <c r="U1707" t="s">
        <v>42</v>
      </c>
    </row>
    <row r="1708" spans="1:21" x14ac:dyDescent="0.3">
      <c r="A1708">
        <v>10377</v>
      </c>
      <c r="B1708" s="5">
        <v>39</v>
      </c>
      <c r="C1708" s="4">
        <v>186.27</v>
      </c>
      <c r="D1708">
        <v>3</v>
      </c>
      <c r="E1708" s="9">
        <v>7264.53</v>
      </c>
      <c r="F1708" s="8">
        <v>45269</v>
      </c>
      <c r="G1708" s="5">
        <f ca="1">DATEDIF(F1708, TODAY(), "D")</f>
        <v>120</v>
      </c>
      <c r="H1708" t="s">
        <v>19</v>
      </c>
      <c r="I1708" t="s">
        <v>155</v>
      </c>
      <c r="J1708" s="4">
        <v>169</v>
      </c>
      <c r="K1708" s="4">
        <f>Table1[[#This Row],[PRICEEACH]]-Table1[[#This Row],[MSRP]]</f>
        <v>17.27000000000001</v>
      </c>
      <c r="L1708" t="s">
        <v>563</v>
      </c>
      <c r="M1708" t="s">
        <v>103</v>
      </c>
      <c r="N1708" t="s">
        <v>104</v>
      </c>
      <c r="O1708" t="s">
        <v>105</v>
      </c>
      <c r="P1708" t="s">
        <v>106</v>
      </c>
      <c r="Q1708">
        <v>21240</v>
      </c>
      <c r="R1708" t="s">
        <v>107</v>
      </c>
      <c r="S1708" t="s">
        <v>108</v>
      </c>
      <c r="T1708" t="s">
        <v>109</v>
      </c>
      <c r="U1708" t="s">
        <v>127</v>
      </c>
    </row>
    <row r="1709" spans="1:21" x14ac:dyDescent="0.3">
      <c r="A1709">
        <v>10107</v>
      </c>
      <c r="B1709" s="5">
        <v>39</v>
      </c>
      <c r="C1709" s="4">
        <v>135.59</v>
      </c>
      <c r="D1709">
        <v>5</v>
      </c>
      <c r="E1709" s="9">
        <v>5288.01</v>
      </c>
      <c r="F1709" s="8">
        <v>45262</v>
      </c>
      <c r="G1709" s="5">
        <f ca="1">DATEDIF(F1709, TODAY(), "D")</f>
        <v>127</v>
      </c>
      <c r="H1709" t="s">
        <v>19</v>
      </c>
      <c r="I1709" t="s">
        <v>20</v>
      </c>
      <c r="J1709" s="4">
        <v>118</v>
      </c>
      <c r="K1709" s="4">
        <f>Table1[[#This Row],[PRICEEACH]]-Table1[[#This Row],[MSRP]]</f>
        <v>17.590000000000003</v>
      </c>
      <c r="L1709" t="s">
        <v>269</v>
      </c>
      <c r="M1709" t="s">
        <v>179</v>
      </c>
      <c r="N1709" t="s">
        <v>180</v>
      </c>
      <c r="O1709" t="s">
        <v>181</v>
      </c>
      <c r="P1709" t="s">
        <v>182</v>
      </c>
      <c r="Q1709">
        <v>4101</v>
      </c>
      <c r="R1709" t="s">
        <v>76</v>
      </c>
      <c r="S1709" t="s">
        <v>183</v>
      </c>
      <c r="T1709" t="s">
        <v>184</v>
      </c>
      <c r="U1709" t="s">
        <v>42</v>
      </c>
    </row>
    <row r="1710" spans="1:21" x14ac:dyDescent="0.3">
      <c r="A1710">
        <v>10107</v>
      </c>
      <c r="B1710" s="5">
        <v>39</v>
      </c>
      <c r="C1710" s="4">
        <v>103.75</v>
      </c>
      <c r="D1710">
        <v>3</v>
      </c>
      <c r="E1710" s="9">
        <v>4046.25</v>
      </c>
      <c r="F1710" s="8">
        <v>45261</v>
      </c>
      <c r="G1710" s="5">
        <f ca="1">DATEDIF(F1710, TODAY(), "D")</f>
        <v>128</v>
      </c>
      <c r="H1710" t="s">
        <v>19</v>
      </c>
      <c r="I1710" t="s">
        <v>155</v>
      </c>
      <c r="J1710" s="4">
        <v>136</v>
      </c>
      <c r="K1710" s="4">
        <f>Table1[[#This Row],[PRICEEACH]]-Table1[[#This Row],[MSRP]]</f>
        <v>-32.25</v>
      </c>
      <c r="L1710" t="s">
        <v>289</v>
      </c>
      <c r="M1710" t="s">
        <v>354</v>
      </c>
      <c r="N1710" t="s">
        <v>355</v>
      </c>
      <c r="O1710" t="s">
        <v>356</v>
      </c>
      <c r="P1710" t="s">
        <v>357</v>
      </c>
      <c r="Q1710">
        <v>90110</v>
      </c>
      <c r="R1710" t="s">
        <v>107</v>
      </c>
      <c r="S1710" t="s">
        <v>358</v>
      </c>
      <c r="T1710" t="s">
        <v>359</v>
      </c>
      <c r="U1710" t="s">
        <v>42</v>
      </c>
    </row>
    <row r="1711" spans="1:21" x14ac:dyDescent="0.3">
      <c r="A1711">
        <v>10373</v>
      </c>
      <c r="B1711" s="5">
        <v>39</v>
      </c>
      <c r="C1711" s="4">
        <v>73</v>
      </c>
      <c r="D1711">
        <v>13</v>
      </c>
      <c r="E1711" s="9">
        <v>2847</v>
      </c>
      <c r="F1711" s="8">
        <v>45261</v>
      </c>
      <c r="G1711" s="5">
        <f ca="1">DATEDIF(F1711, TODAY(), "D")</f>
        <v>128</v>
      </c>
      <c r="H1711" t="s">
        <v>19</v>
      </c>
      <c r="I1711" t="s">
        <v>525</v>
      </c>
      <c r="J1711" s="4">
        <v>68</v>
      </c>
      <c r="K1711" s="4">
        <f>Table1[[#This Row],[PRICEEACH]]-Table1[[#This Row],[MSRP]]</f>
        <v>5</v>
      </c>
      <c r="L1711" t="s">
        <v>602</v>
      </c>
      <c r="M1711" t="s">
        <v>354</v>
      </c>
      <c r="N1711" t="s">
        <v>355</v>
      </c>
      <c r="O1711" t="s">
        <v>356</v>
      </c>
      <c r="P1711" t="s">
        <v>357</v>
      </c>
      <c r="Q1711">
        <v>90110</v>
      </c>
      <c r="R1711" t="s">
        <v>107</v>
      </c>
      <c r="S1711" t="s">
        <v>358</v>
      </c>
      <c r="T1711" t="s">
        <v>359</v>
      </c>
      <c r="U1711" t="s">
        <v>28</v>
      </c>
    </row>
    <row r="1712" spans="1:21" x14ac:dyDescent="0.3">
      <c r="A1712">
        <v>10107</v>
      </c>
      <c r="B1712" s="5">
        <v>39</v>
      </c>
      <c r="C1712" s="4">
        <v>98</v>
      </c>
      <c r="D1712">
        <v>1</v>
      </c>
      <c r="E1712" s="9">
        <v>3822</v>
      </c>
      <c r="F1712" s="1">
        <v>45209</v>
      </c>
      <c r="G1712" s="5">
        <f ca="1">DATEDIF(F1712, TODAY(), "D")</f>
        <v>180</v>
      </c>
      <c r="H1712" t="s">
        <v>19</v>
      </c>
      <c r="I1712" t="s">
        <v>465</v>
      </c>
      <c r="J1712" s="4">
        <v>116</v>
      </c>
      <c r="K1712" s="4">
        <f>Table1[[#This Row],[PRICEEACH]]-Table1[[#This Row],[MSRP]]</f>
        <v>-18</v>
      </c>
      <c r="L1712" t="s">
        <v>497</v>
      </c>
      <c r="M1712" t="s">
        <v>243</v>
      </c>
      <c r="N1712">
        <v>4155551450</v>
      </c>
      <c r="O1712" t="s">
        <v>244</v>
      </c>
      <c r="P1712" t="s">
        <v>245</v>
      </c>
      <c r="Q1712">
        <v>97562</v>
      </c>
      <c r="R1712" t="s">
        <v>25</v>
      </c>
      <c r="S1712" t="s">
        <v>246</v>
      </c>
      <c r="T1712" t="s">
        <v>247</v>
      </c>
      <c r="U1712" t="s">
        <v>42</v>
      </c>
    </row>
    <row r="1713" spans="1:21" x14ac:dyDescent="0.3">
      <c r="A1713">
        <v>10353</v>
      </c>
      <c r="B1713" s="5">
        <v>39</v>
      </c>
      <c r="C1713" s="4">
        <v>129.33000000000001</v>
      </c>
      <c r="D1713">
        <v>9</v>
      </c>
      <c r="E1713" s="9">
        <v>5043.87</v>
      </c>
      <c r="F1713" s="1">
        <v>45203</v>
      </c>
      <c r="G1713" s="5">
        <f ca="1">DATEDIF(F1713, TODAY(), "D")</f>
        <v>186</v>
      </c>
      <c r="H1713" t="s">
        <v>19</v>
      </c>
      <c r="I1713" t="s">
        <v>525</v>
      </c>
      <c r="J1713" s="4">
        <v>91</v>
      </c>
      <c r="K1713" s="4">
        <f>Table1[[#This Row],[PRICEEACH]]-Table1[[#This Row],[MSRP]]</f>
        <v>38.330000000000013</v>
      </c>
      <c r="L1713" t="s">
        <v>621</v>
      </c>
      <c r="M1713" t="s">
        <v>527</v>
      </c>
      <c r="N1713">
        <v>2035554407</v>
      </c>
      <c r="O1713" t="s">
        <v>528</v>
      </c>
      <c r="P1713" t="s">
        <v>476</v>
      </c>
      <c r="Q1713">
        <v>97561</v>
      </c>
      <c r="R1713" t="s">
        <v>25</v>
      </c>
      <c r="S1713" t="s">
        <v>529</v>
      </c>
      <c r="T1713" t="s">
        <v>530</v>
      </c>
      <c r="U1713" t="s">
        <v>42</v>
      </c>
    </row>
    <row r="1714" spans="1:21" x14ac:dyDescent="0.3">
      <c r="A1714">
        <v>10351</v>
      </c>
      <c r="B1714" s="5">
        <v>39</v>
      </c>
      <c r="C1714" s="4">
        <v>99.52</v>
      </c>
      <c r="D1714">
        <v>1</v>
      </c>
      <c r="E1714" s="9">
        <v>3881.28</v>
      </c>
      <c r="F1714" s="1">
        <v>45202</v>
      </c>
      <c r="G1714" s="5">
        <f ca="1">DATEDIF(F1714, TODAY(), "D")</f>
        <v>187</v>
      </c>
      <c r="H1714" t="s">
        <v>19</v>
      </c>
      <c r="I1714" t="s">
        <v>525</v>
      </c>
      <c r="J1714" s="4">
        <v>157</v>
      </c>
      <c r="K1714" s="4">
        <f>Table1[[#This Row],[PRICEEACH]]-Table1[[#This Row],[MSRP]]</f>
        <v>-57.480000000000004</v>
      </c>
      <c r="L1714" t="s">
        <v>526</v>
      </c>
      <c r="M1714" t="s">
        <v>297</v>
      </c>
      <c r="N1714" t="s">
        <v>298</v>
      </c>
      <c r="O1714" t="s">
        <v>299</v>
      </c>
      <c r="P1714" t="s">
        <v>300</v>
      </c>
      <c r="Q1714" t="s">
        <v>301</v>
      </c>
      <c r="R1714" t="s">
        <v>144</v>
      </c>
      <c r="S1714" t="s">
        <v>86</v>
      </c>
      <c r="T1714" t="s">
        <v>302</v>
      </c>
      <c r="U1714" t="s">
        <v>42</v>
      </c>
    </row>
    <row r="1715" spans="1:21" x14ac:dyDescent="0.3">
      <c r="A1715">
        <v>10342</v>
      </c>
      <c r="B1715" s="5">
        <v>39</v>
      </c>
      <c r="C1715" s="4">
        <v>40.4</v>
      </c>
      <c r="D1715">
        <v>9</v>
      </c>
      <c r="E1715" s="9">
        <v>1575.6</v>
      </c>
      <c r="F1715" s="1">
        <v>45193</v>
      </c>
      <c r="G1715" s="5">
        <f ca="1">DATEDIF(F1715, TODAY(), "D")</f>
        <v>196</v>
      </c>
      <c r="H1715" t="s">
        <v>19</v>
      </c>
      <c r="I1715" t="s">
        <v>155</v>
      </c>
      <c r="J1715" s="4">
        <v>37</v>
      </c>
      <c r="K1715" s="4">
        <f>Table1[[#This Row],[PRICEEACH]]-Table1[[#This Row],[MSRP]]</f>
        <v>3.3999999999999986</v>
      </c>
      <c r="L1715" t="s">
        <v>594</v>
      </c>
      <c r="M1715" t="s">
        <v>72</v>
      </c>
      <c r="N1715" t="s">
        <v>73</v>
      </c>
      <c r="O1715" t="s">
        <v>74</v>
      </c>
      <c r="P1715" t="s">
        <v>75</v>
      </c>
      <c r="Q1715">
        <v>3004</v>
      </c>
      <c r="R1715" t="s">
        <v>76</v>
      </c>
      <c r="S1715" t="s">
        <v>77</v>
      </c>
      <c r="T1715" t="s">
        <v>78</v>
      </c>
      <c r="U1715" t="s">
        <v>28</v>
      </c>
    </row>
    <row r="1716" spans="1:21" x14ac:dyDescent="0.3">
      <c r="A1716">
        <v>10340</v>
      </c>
      <c r="B1716" s="5">
        <v>39</v>
      </c>
      <c r="C1716" s="4">
        <v>59.16</v>
      </c>
      <c r="D1716">
        <v>3</v>
      </c>
      <c r="E1716" s="9">
        <v>2307.2399999999998</v>
      </c>
      <c r="F1716" s="1">
        <v>45193</v>
      </c>
      <c r="G1716" s="5">
        <f ca="1">DATEDIF(F1716, TODAY(), "D")</f>
        <v>196</v>
      </c>
      <c r="H1716" t="s">
        <v>19</v>
      </c>
      <c r="I1716" t="s">
        <v>509</v>
      </c>
      <c r="J1716" s="4">
        <v>68</v>
      </c>
      <c r="K1716" s="4">
        <f>Table1[[#This Row],[PRICEEACH]]-Table1[[#This Row],[MSRP]]</f>
        <v>-8.8400000000000034</v>
      </c>
      <c r="L1716" t="s">
        <v>614</v>
      </c>
      <c r="M1716" t="s">
        <v>320</v>
      </c>
      <c r="N1716" t="s">
        <v>321</v>
      </c>
      <c r="O1716" t="s">
        <v>322</v>
      </c>
      <c r="P1716" t="s">
        <v>323</v>
      </c>
      <c r="Q1716">
        <v>8022</v>
      </c>
      <c r="R1716" t="s">
        <v>152</v>
      </c>
      <c r="S1716" t="s">
        <v>324</v>
      </c>
      <c r="T1716" t="s">
        <v>325</v>
      </c>
      <c r="U1716" t="s">
        <v>28</v>
      </c>
    </row>
    <row r="1717" spans="1:21" x14ac:dyDescent="0.3">
      <c r="A1717">
        <v>10107</v>
      </c>
      <c r="B1717" s="5">
        <v>39</v>
      </c>
      <c r="C1717" s="4">
        <v>76.67</v>
      </c>
      <c r="D1717">
        <v>3</v>
      </c>
      <c r="E1717" s="9">
        <v>2990.13</v>
      </c>
      <c r="F1717" s="1">
        <v>45192</v>
      </c>
      <c r="G1717" s="5">
        <f ca="1">DATEDIF(F1717, TODAY(), "D")</f>
        <v>197</v>
      </c>
      <c r="H1717" t="s">
        <v>19</v>
      </c>
      <c r="I1717" t="s">
        <v>20</v>
      </c>
      <c r="J1717" s="4">
        <v>193</v>
      </c>
      <c r="K1717" s="4">
        <f>Table1[[#This Row],[PRICEEACH]]-Table1[[#This Row],[MSRP]]</f>
        <v>-116.33</v>
      </c>
      <c r="L1717" t="s">
        <v>288</v>
      </c>
      <c r="M1717" t="s">
        <v>217</v>
      </c>
      <c r="N1717" t="s">
        <v>218</v>
      </c>
      <c r="O1717" t="s">
        <v>219</v>
      </c>
      <c r="P1717" t="s">
        <v>220</v>
      </c>
      <c r="Q1717" t="s">
        <v>221</v>
      </c>
      <c r="R1717" t="s">
        <v>222</v>
      </c>
      <c r="S1717" t="s">
        <v>223</v>
      </c>
      <c r="T1717" t="s">
        <v>224</v>
      </c>
      <c r="U1717" t="s">
        <v>28</v>
      </c>
    </row>
    <row r="1718" spans="1:21" x14ac:dyDescent="0.3">
      <c r="A1718">
        <v>10332</v>
      </c>
      <c r="B1718" s="5">
        <v>39</v>
      </c>
      <c r="C1718" s="4">
        <v>86.72</v>
      </c>
      <c r="D1718">
        <v>7</v>
      </c>
      <c r="E1718" s="9">
        <v>3382.08</v>
      </c>
      <c r="F1718" s="1">
        <v>45186</v>
      </c>
      <c r="G1718" s="5">
        <f ca="1">DATEDIF(F1718, TODAY(), "D")</f>
        <v>203</v>
      </c>
      <c r="H1718" t="s">
        <v>19</v>
      </c>
      <c r="I1718" t="s">
        <v>155</v>
      </c>
      <c r="J1718" s="4">
        <v>90</v>
      </c>
      <c r="K1718" s="4">
        <f>Table1[[#This Row],[PRICEEACH]]-Table1[[#This Row],[MSRP]]</f>
        <v>-3.2800000000000011</v>
      </c>
      <c r="L1718" t="s">
        <v>590</v>
      </c>
      <c r="M1718" t="s">
        <v>452</v>
      </c>
      <c r="N1718" t="s">
        <v>453</v>
      </c>
      <c r="O1718" t="s">
        <v>454</v>
      </c>
      <c r="P1718" t="s">
        <v>455</v>
      </c>
      <c r="Q1718" t="s">
        <v>456</v>
      </c>
      <c r="R1718" t="s">
        <v>144</v>
      </c>
      <c r="S1718" t="s">
        <v>457</v>
      </c>
      <c r="T1718" t="s">
        <v>458</v>
      </c>
      <c r="U1718" t="s">
        <v>42</v>
      </c>
    </row>
    <row r="1719" spans="1:21" x14ac:dyDescent="0.3">
      <c r="A1719">
        <v>10107</v>
      </c>
      <c r="B1719" s="5">
        <v>39</v>
      </c>
      <c r="C1719" s="4">
        <v>64.739999999999995</v>
      </c>
      <c r="D1719">
        <v>15</v>
      </c>
      <c r="E1719" s="9">
        <v>2524.86</v>
      </c>
      <c r="F1719" s="1">
        <v>45184</v>
      </c>
      <c r="G1719" s="5">
        <f ca="1">DATEDIF(F1719, TODAY(), "D")</f>
        <v>205</v>
      </c>
      <c r="H1719" t="s">
        <v>19</v>
      </c>
      <c r="I1719" t="s">
        <v>155</v>
      </c>
      <c r="J1719" s="4">
        <v>115</v>
      </c>
      <c r="K1719" s="4">
        <f>Table1[[#This Row],[PRICEEACH]]-Table1[[#This Row],[MSRP]]</f>
        <v>-50.260000000000005</v>
      </c>
      <c r="L1719" t="s">
        <v>490</v>
      </c>
      <c r="M1719" t="s">
        <v>22</v>
      </c>
      <c r="N1719">
        <v>2125557818</v>
      </c>
      <c r="O1719" t="s">
        <v>23</v>
      </c>
      <c r="P1719" t="s">
        <v>24</v>
      </c>
      <c r="Q1719">
        <v>10022</v>
      </c>
      <c r="R1719" t="s">
        <v>25</v>
      </c>
      <c r="S1719" t="s">
        <v>26</v>
      </c>
      <c r="T1719" t="s">
        <v>27</v>
      </c>
      <c r="U1719" t="s">
        <v>28</v>
      </c>
    </row>
    <row r="1720" spans="1:21" x14ac:dyDescent="0.3">
      <c r="A1720">
        <v>10328</v>
      </c>
      <c r="B1720" s="5">
        <v>39</v>
      </c>
      <c r="C1720" s="4">
        <v>85.87</v>
      </c>
      <c r="D1720">
        <v>12</v>
      </c>
      <c r="E1720" s="9">
        <v>3348.93</v>
      </c>
      <c r="F1720" s="1">
        <v>45181</v>
      </c>
      <c r="G1720" s="5">
        <f ca="1">DATEDIF(F1720, TODAY(), "D")</f>
        <v>208</v>
      </c>
      <c r="H1720" t="s">
        <v>19</v>
      </c>
      <c r="I1720" t="s">
        <v>525</v>
      </c>
      <c r="J1720" s="4">
        <v>74</v>
      </c>
      <c r="K1720" s="4">
        <f>Table1[[#This Row],[PRICEEACH]]-Table1[[#This Row],[MSRP]]</f>
        <v>11.870000000000005</v>
      </c>
      <c r="L1720" t="s">
        <v>631</v>
      </c>
      <c r="M1720" t="s">
        <v>511</v>
      </c>
      <c r="N1720" t="s">
        <v>512</v>
      </c>
      <c r="O1720" t="s">
        <v>513</v>
      </c>
      <c r="P1720" t="s">
        <v>514</v>
      </c>
      <c r="Q1720">
        <v>24100</v>
      </c>
      <c r="R1720" t="s">
        <v>229</v>
      </c>
      <c r="S1720" t="s">
        <v>515</v>
      </c>
      <c r="T1720" t="s">
        <v>516</v>
      </c>
      <c r="U1720" t="s">
        <v>42</v>
      </c>
    </row>
    <row r="1721" spans="1:21" x14ac:dyDescent="0.3">
      <c r="A1721">
        <v>10326</v>
      </c>
      <c r="B1721" s="5">
        <v>39</v>
      </c>
      <c r="C1721" s="4">
        <v>60</v>
      </c>
      <c r="D1721">
        <v>1</v>
      </c>
      <c r="E1721" s="9">
        <v>2340</v>
      </c>
      <c r="F1721" s="1">
        <v>45178</v>
      </c>
      <c r="G1721" s="5">
        <f ca="1">DATEDIF(F1721, TODAY(), "D")</f>
        <v>211</v>
      </c>
      <c r="H1721" t="s">
        <v>19</v>
      </c>
      <c r="I1721" t="s">
        <v>557</v>
      </c>
      <c r="J1721" s="4">
        <v>66</v>
      </c>
      <c r="K1721" s="4">
        <f>Table1[[#This Row],[PRICEEACH]]-Table1[[#This Row],[MSRP]]</f>
        <v>-6</v>
      </c>
      <c r="L1721" t="s">
        <v>620</v>
      </c>
      <c r="M1721" t="s">
        <v>157</v>
      </c>
      <c r="N1721" t="s">
        <v>158</v>
      </c>
      <c r="O1721" t="s">
        <v>159</v>
      </c>
      <c r="P1721" t="s">
        <v>160</v>
      </c>
      <c r="Q1721" t="s">
        <v>161</v>
      </c>
      <c r="R1721" t="s">
        <v>162</v>
      </c>
      <c r="S1721" t="s">
        <v>163</v>
      </c>
      <c r="T1721" t="s">
        <v>164</v>
      </c>
      <c r="U1721" t="s">
        <v>28</v>
      </c>
    </row>
    <row r="1722" spans="1:21" x14ac:dyDescent="0.3">
      <c r="A1722">
        <v>10321</v>
      </c>
      <c r="B1722" s="5">
        <v>39</v>
      </c>
      <c r="C1722" s="4">
        <v>84.75</v>
      </c>
      <c r="D1722">
        <v>2</v>
      </c>
      <c r="E1722" s="9">
        <v>3305.25</v>
      </c>
      <c r="F1722" s="1">
        <v>45173</v>
      </c>
      <c r="G1722" s="5">
        <f ca="1">DATEDIF(F1722, TODAY(), "D")</f>
        <v>216</v>
      </c>
      <c r="H1722" t="s">
        <v>19</v>
      </c>
      <c r="I1722" t="s">
        <v>155</v>
      </c>
      <c r="J1722" s="4">
        <v>85</v>
      </c>
      <c r="K1722" s="4">
        <f>Table1[[#This Row],[PRICEEACH]]-Table1[[#This Row],[MSRP]]</f>
        <v>-0.25</v>
      </c>
      <c r="L1722" t="s">
        <v>596</v>
      </c>
      <c r="M1722" t="s">
        <v>134</v>
      </c>
      <c r="N1722">
        <v>5085552555</v>
      </c>
      <c r="O1722" t="s">
        <v>135</v>
      </c>
      <c r="P1722" t="s">
        <v>136</v>
      </c>
      <c r="Q1722">
        <v>50553</v>
      </c>
      <c r="R1722" t="s">
        <v>25</v>
      </c>
      <c r="S1722" t="s">
        <v>137</v>
      </c>
      <c r="T1722" t="s">
        <v>138</v>
      </c>
      <c r="U1722" t="s">
        <v>42</v>
      </c>
    </row>
    <row r="1723" spans="1:21" x14ac:dyDescent="0.3">
      <c r="A1723">
        <v>10348</v>
      </c>
      <c r="B1723" s="5">
        <v>39</v>
      </c>
      <c r="C1723" s="4">
        <v>50.31</v>
      </c>
      <c r="D1723">
        <v>2</v>
      </c>
      <c r="E1723" s="9">
        <v>1962.09</v>
      </c>
      <c r="F1723" s="1">
        <v>45170</v>
      </c>
      <c r="G1723" s="5">
        <f ca="1">DATEDIF(F1723, TODAY(), "D")</f>
        <v>219</v>
      </c>
      <c r="H1723" t="s">
        <v>19</v>
      </c>
      <c r="I1723" t="s">
        <v>509</v>
      </c>
      <c r="J1723" s="4">
        <v>97</v>
      </c>
      <c r="K1723" s="4">
        <f>Table1[[#This Row],[PRICEEACH]]-Table1[[#This Row],[MSRP]]</f>
        <v>-46.69</v>
      </c>
      <c r="L1723" t="s">
        <v>605</v>
      </c>
      <c r="M1723" t="s">
        <v>165</v>
      </c>
      <c r="N1723" t="s">
        <v>166</v>
      </c>
      <c r="O1723" t="s">
        <v>167</v>
      </c>
      <c r="P1723" t="s">
        <v>151</v>
      </c>
      <c r="Q1723">
        <v>28023</v>
      </c>
      <c r="R1723" t="s">
        <v>152</v>
      </c>
      <c r="S1723" t="s">
        <v>168</v>
      </c>
      <c r="T1723" t="s">
        <v>169</v>
      </c>
      <c r="U1723" t="s">
        <v>28</v>
      </c>
    </row>
    <row r="1724" spans="1:21" x14ac:dyDescent="0.3">
      <c r="A1724">
        <v>10314</v>
      </c>
      <c r="B1724" s="5">
        <v>39</v>
      </c>
      <c r="C1724" s="4">
        <v>37.130000000000003</v>
      </c>
      <c r="D1724">
        <v>15</v>
      </c>
      <c r="E1724" s="9">
        <v>1448.07</v>
      </c>
      <c r="F1724" s="1">
        <v>45160</v>
      </c>
      <c r="G1724" s="5">
        <f ca="1">DATEDIF(F1724, TODAY(), "D")</f>
        <v>229</v>
      </c>
      <c r="H1724" t="s">
        <v>19</v>
      </c>
      <c r="I1724" t="s">
        <v>155</v>
      </c>
      <c r="J1724" s="4">
        <v>35</v>
      </c>
      <c r="K1724" s="4">
        <f>Table1[[#This Row],[PRICEEACH]]-Table1[[#This Row],[MSRP]]</f>
        <v>2.1300000000000026</v>
      </c>
      <c r="L1724" t="s">
        <v>591</v>
      </c>
      <c r="M1724" t="s">
        <v>459</v>
      </c>
      <c r="N1724" t="s">
        <v>460</v>
      </c>
      <c r="O1724" t="s">
        <v>461</v>
      </c>
      <c r="P1724" t="s">
        <v>462</v>
      </c>
      <c r="Q1724">
        <v>8200</v>
      </c>
      <c r="R1724" t="s">
        <v>294</v>
      </c>
      <c r="S1724" t="s">
        <v>463</v>
      </c>
      <c r="T1724" t="s">
        <v>464</v>
      </c>
      <c r="U1724" t="s">
        <v>28</v>
      </c>
    </row>
    <row r="1725" spans="1:21" x14ac:dyDescent="0.3">
      <c r="A1725">
        <v>10312</v>
      </c>
      <c r="B1725" s="5">
        <v>39</v>
      </c>
      <c r="C1725" s="4">
        <v>56.85</v>
      </c>
      <c r="D1725">
        <v>1</v>
      </c>
      <c r="E1725" s="9">
        <v>2217.15</v>
      </c>
      <c r="F1725" s="1">
        <v>45159</v>
      </c>
      <c r="G1725" s="5">
        <f ca="1">DATEDIF(F1725, TODAY(), "D")</f>
        <v>230</v>
      </c>
      <c r="H1725" t="s">
        <v>19</v>
      </c>
      <c r="I1725" t="s">
        <v>509</v>
      </c>
      <c r="J1725" s="4">
        <v>50</v>
      </c>
      <c r="K1725" s="4">
        <f>Table1[[#This Row],[PRICEEACH]]-Table1[[#This Row],[MSRP]]</f>
        <v>6.8500000000000014</v>
      </c>
      <c r="L1725" t="s">
        <v>576</v>
      </c>
      <c r="M1725" t="s">
        <v>243</v>
      </c>
      <c r="N1725">
        <v>4155551450</v>
      </c>
      <c r="O1725" t="s">
        <v>244</v>
      </c>
      <c r="P1725" t="s">
        <v>245</v>
      </c>
      <c r="Q1725">
        <v>97562</v>
      </c>
      <c r="R1725" t="s">
        <v>25</v>
      </c>
      <c r="S1725" t="s">
        <v>246</v>
      </c>
      <c r="T1725" t="s">
        <v>247</v>
      </c>
      <c r="U1725" t="s">
        <v>28</v>
      </c>
    </row>
    <row r="1726" spans="1:21" x14ac:dyDescent="0.3">
      <c r="A1726">
        <v>10312</v>
      </c>
      <c r="B1726" s="5">
        <v>39</v>
      </c>
      <c r="C1726" s="4">
        <v>29.54</v>
      </c>
      <c r="D1726">
        <v>13</v>
      </c>
      <c r="E1726" s="9">
        <v>1152.06</v>
      </c>
      <c r="F1726" s="1">
        <v>45159</v>
      </c>
      <c r="G1726" s="5">
        <f ca="1">DATEDIF(F1726, TODAY(), "D")</f>
        <v>230</v>
      </c>
      <c r="H1726" t="s">
        <v>19</v>
      </c>
      <c r="I1726" t="s">
        <v>509</v>
      </c>
      <c r="J1726" s="4">
        <v>33</v>
      </c>
      <c r="K1726" s="4">
        <f>Table1[[#This Row],[PRICEEACH]]-Table1[[#This Row],[MSRP]]</f>
        <v>-3.4600000000000009</v>
      </c>
      <c r="L1726" t="s">
        <v>584</v>
      </c>
      <c r="M1726" t="s">
        <v>243</v>
      </c>
      <c r="N1726">
        <v>4155551450</v>
      </c>
      <c r="O1726" t="s">
        <v>244</v>
      </c>
      <c r="P1726" t="s">
        <v>245</v>
      </c>
      <c r="Q1726">
        <v>97562</v>
      </c>
      <c r="R1726" t="s">
        <v>25</v>
      </c>
      <c r="S1726" t="s">
        <v>246</v>
      </c>
      <c r="T1726" t="s">
        <v>247</v>
      </c>
      <c r="U1726" t="s">
        <v>28</v>
      </c>
    </row>
    <row r="1727" spans="1:21" x14ac:dyDescent="0.3">
      <c r="A1727">
        <v>10308</v>
      </c>
      <c r="B1727" s="5">
        <v>39</v>
      </c>
      <c r="C1727" s="4">
        <v>68.11</v>
      </c>
      <c r="D1727">
        <v>15</v>
      </c>
      <c r="E1727" s="9">
        <v>2656.29</v>
      </c>
      <c r="F1727" s="1">
        <v>45153</v>
      </c>
      <c r="G1727" s="5">
        <f ca="1">DATEDIF(F1727, TODAY(), "D")</f>
        <v>236</v>
      </c>
      <c r="H1727" t="s">
        <v>19</v>
      </c>
      <c r="I1727" t="s">
        <v>525</v>
      </c>
      <c r="J1727" s="4">
        <v>74</v>
      </c>
      <c r="K1727" s="4">
        <f>Table1[[#This Row],[PRICEEACH]]-Table1[[#This Row],[MSRP]]</f>
        <v>-5.8900000000000006</v>
      </c>
      <c r="L1727" t="s">
        <v>631</v>
      </c>
      <c r="M1727" t="s">
        <v>285</v>
      </c>
      <c r="N1727">
        <v>9145554562</v>
      </c>
      <c r="O1727" t="s">
        <v>286</v>
      </c>
      <c r="P1727" t="s">
        <v>287</v>
      </c>
      <c r="Q1727">
        <v>24067</v>
      </c>
      <c r="R1727" t="s">
        <v>25</v>
      </c>
      <c r="S1727" t="s">
        <v>81</v>
      </c>
      <c r="T1727" t="s">
        <v>208</v>
      </c>
      <c r="U1727" t="s">
        <v>28</v>
      </c>
    </row>
    <row r="1728" spans="1:21" x14ac:dyDescent="0.3">
      <c r="A1728">
        <v>10307</v>
      </c>
      <c r="B1728" s="5">
        <v>39</v>
      </c>
      <c r="C1728" s="4">
        <v>189.23</v>
      </c>
      <c r="D1728">
        <v>1</v>
      </c>
      <c r="E1728" s="9">
        <v>7379.97</v>
      </c>
      <c r="F1728" s="1">
        <v>45152</v>
      </c>
      <c r="G1728" s="5">
        <f ca="1">DATEDIF(F1728, TODAY(), "D")</f>
        <v>237</v>
      </c>
      <c r="H1728" t="s">
        <v>19</v>
      </c>
      <c r="I1728" t="s">
        <v>525</v>
      </c>
      <c r="J1728" s="4">
        <v>157</v>
      </c>
      <c r="K1728" s="4">
        <f>Table1[[#This Row],[PRICEEACH]]-Table1[[#This Row],[MSRP]]</f>
        <v>32.22999999999999</v>
      </c>
      <c r="L1728" t="s">
        <v>526</v>
      </c>
      <c r="M1728" t="s">
        <v>185</v>
      </c>
      <c r="N1728">
        <v>2155554695</v>
      </c>
      <c r="O1728" t="s">
        <v>186</v>
      </c>
      <c r="P1728" t="s">
        <v>187</v>
      </c>
      <c r="Q1728">
        <v>71270</v>
      </c>
      <c r="R1728" t="s">
        <v>25</v>
      </c>
      <c r="S1728" t="s">
        <v>188</v>
      </c>
      <c r="T1728" t="s">
        <v>189</v>
      </c>
      <c r="U1728" t="s">
        <v>127</v>
      </c>
    </row>
    <row r="1729" spans="1:21" x14ac:dyDescent="0.3">
      <c r="A1729">
        <v>10306</v>
      </c>
      <c r="B1729" s="5">
        <v>39</v>
      </c>
      <c r="C1729" s="4">
        <v>90.4</v>
      </c>
      <c r="D1729">
        <v>8</v>
      </c>
      <c r="E1729" s="9">
        <v>3525.6</v>
      </c>
      <c r="F1729" s="1">
        <v>45152</v>
      </c>
      <c r="G1729" s="5">
        <f ca="1">DATEDIF(F1729, TODAY(), "D")</f>
        <v>237</v>
      </c>
      <c r="H1729" t="s">
        <v>19</v>
      </c>
      <c r="I1729" t="s">
        <v>509</v>
      </c>
      <c r="J1729" s="4">
        <v>87</v>
      </c>
      <c r="K1729" s="4">
        <f>Table1[[#This Row],[PRICEEACH]]-Table1[[#This Row],[MSRP]]</f>
        <v>3.4000000000000057</v>
      </c>
      <c r="L1729" t="s">
        <v>574</v>
      </c>
      <c r="M1729" t="s">
        <v>452</v>
      </c>
      <c r="N1729" t="s">
        <v>453</v>
      </c>
      <c r="O1729" t="s">
        <v>454</v>
      </c>
      <c r="P1729" t="s">
        <v>455</v>
      </c>
      <c r="Q1729" t="s">
        <v>456</v>
      </c>
      <c r="R1729" t="s">
        <v>144</v>
      </c>
      <c r="S1729" t="s">
        <v>457</v>
      </c>
      <c r="T1729" t="s">
        <v>458</v>
      </c>
      <c r="U1729" t="s">
        <v>42</v>
      </c>
    </row>
    <row r="1730" spans="1:21" x14ac:dyDescent="0.3">
      <c r="A1730">
        <v>10107</v>
      </c>
      <c r="B1730" s="5">
        <v>39</v>
      </c>
      <c r="C1730" s="4">
        <v>164</v>
      </c>
      <c r="D1730">
        <v>3</v>
      </c>
      <c r="E1730" s="9">
        <v>6396</v>
      </c>
      <c r="F1730" s="1">
        <v>45149</v>
      </c>
      <c r="G1730" s="5">
        <f ca="1">DATEDIF(F1730, TODAY(), "D")</f>
        <v>240</v>
      </c>
      <c r="H1730" t="s">
        <v>19</v>
      </c>
      <c r="I1730" t="s">
        <v>465</v>
      </c>
      <c r="J1730" s="4">
        <v>136</v>
      </c>
      <c r="K1730" s="4">
        <f>Table1[[#This Row],[PRICEEACH]]-Table1[[#This Row],[MSRP]]</f>
        <v>28</v>
      </c>
      <c r="L1730" t="s">
        <v>466</v>
      </c>
      <c r="M1730" t="s">
        <v>238</v>
      </c>
      <c r="N1730" t="s">
        <v>239</v>
      </c>
      <c r="O1730" t="s">
        <v>240</v>
      </c>
      <c r="P1730" t="s">
        <v>241</v>
      </c>
      <c r="Q1730">
        <v>78000</v>
      </c>
      <c r="R1730" t="s">
        <v>33</v>
      </c>
      <c r="S1730" t="s">
        <v>242</v>
      </c>
      <c r="T1730" t="s">
        <v>41</v>
      </c>
      <c r="U1730" t="s">
        <v>42</v>
      </c>
    </row>
    <row r="1731" spans="1:21" x14ac:dyDescent="0.3">
      <c r="A1731">
        <v>10299</v>
      </c>
      <c r="B1731" s="5">
        <v>39</v>
      </c>
      <c r="C1731" s="4">
        <v>55.95</v>
      </c>
      <c r="D1731">
        <v>3</v>
      </c>
      <c r="E1731" s="9">
        <v>2182.0500000000002</v>
      </c>
      <c r="F1731" s="1">
        <v>45137</v>
      </c>
      <c r="G1731" s="5">
        <f ca="1">DATEDIF(F1731, TODAY(), "D")</f>
        <v>252</v>
      </c>
      <c r="H1731" t="s">
        <v>19</v>
      </c>
      <c r="I1731" t="s">
        <v>20</v>
      </c>
      <c r="J1731" s="4">
        <v>62</v>
      </c>
      <c r="K1731" s="4">
        <f>Table1[[#This Row],[PRICEEACH]]-Table1[[#This Row],[MSRP]]</f>
        <v>-6.0499999999999972</v>
      </c>
      <c r="L1731" t="s">
        <v>570</v>
      </c>
      <c r="M1731" t="s">
        <v>103</v>
      </c>
      <c r="N1731" t="s">
        <v>104</v>
      </c>
      <c r="O1731" t="s">
        <v>105</v>
      </c>
      <c r="P1731" t="s">
        <v>106</v>
      </c>
      <c r="Q1731">
        <v>21240</v>
      </c>
      <c r="R1731" t="s">
        <v>107</v>
      </c>
      <c r="S1731" t="s">
        <v>108</v>
      </c>
      <c r="T1731" t="s">
        <v>109</v>
      </c>
      <c r="U1731" t="s">
        <v>28</v>
      </c>
    </row>
    <row r="1732" spans="1:21" x14ac:dyDescent="0.3">
      <c r="A1732">
        <v>10107</v>
      </c>
      <c r="B1732" s="5">
        <v>39</v>
      </c>
      <c r="C1732" s="4">
        <v>96.34</v>
      </c>
      <c r="D1732">
        <v>1</v>
      </c>
      <c r="E1732" s="9">
        <v>3757.26</v>
      </c>
      <c r="F1732" s="1">
        <v>45134</v>
      </c>
      <c r="G1732" s="5">
        <f ca="1">DATEDIF(F1732, TODAY(), "D")</f>
        <v>255</v>
      </c>
      <c r="H1732" t="s">
        <v>19</v>
      </c>
      <c r="I1732" t="s">
        <v>20</v>
      </c>
      <c r="J1732" s="4">
        <v>118</v>
      </c>
      <c r="K1732" s="4">
        <f>Table1[[#This Row],[PRICEEACH]]-Table1[[#This Row],[MSRP]]</f>
        <v>-21.659999999999997</v>
      </c>
      <c r="L1732" t="s">
        <v>269</v>
      </c>
      <c r="M1732" t="s">
        <v>280</v>
      </c>
      <c r="N1732" t="s">
        <v>281</v>
      </c>
      <c r="O1732" t="s">
        <v>282</v>
      </c>
      <c r="P1732" t="s">
        <v>95</v>
      </c>
      <c r="Q1732">
        <v>44000</v>
      </c>
      <c r="R1732" t="s">
        <v>33</v>
      </c>
      <c r="S1732" t="s">
        <v>283</v>
      </c>
      <c r="T1732" t="s">
        <v>284</v>
      </c>
      <c r="U1732" t="s">
        <v>42</v>
      </c>
    </row>
    <row r="1733" spans="1:21" x14ac:dyDescent="0.3">
      <c r="A1733">
        <v>10292</v>
      </c>
      <c r="B1733" s="5">
        <v>39</v>
      </c>
      <c r="C1733" s="4">
        <v>30.06</v>
      </c>
      <c r="D1733">
        <v>9</v>
      </c>
      <c r="E1733" s="9">
        <v>1172.3399999999999</v>
      </c>
      <c r="F1733" s="1">
        <v>45115</v>
      </c>
      <c r="G1733" s="5">
        <f ca="1">DATEDIF(F1733, TODAY(), "D")</f>
        <v>274</v>
      </c>
      <c r="H1733" t="s">
        <v>19</v>
      </c>
      <c r="I1733" t="s">
        <v>155</v>
      </c>
      <c r="J1733" s="4">
        <v>35</v>
      </c>
      <c r="K1733" s="4">
        <f>Table1[[#This Row],[PRICEEACH]]-Table1[[#This Row],[MSRP]]</f>
        <v>-4.9400000000000013</v>
      </c>
      <c r="L1733" t="s">
        <v>591</v>
      </c>
      <c r="M1733" t="s">
        <v>22</v>
      </c>
      <c r="N1733">
        <v>2125557818</v>
      </c>
      <c r="O1733" t="s">
        <v>23</v>
      </c>
      <c r="P1733" t="s">
        <v>24</v>
      </c>
      <c r="Q1733">
        <v>10022</v>
      </c>
      <c r="R1733" t="s">
        <v>25</v>
      </c>
      <c r="S1733" t="s">
        <v>26</v>
      </c>
      <c r="T1733" t="s">
        <v>27</v>
      </c>
      <c r="U1733" t="s">
        <v>28</v>
      </c>
    </row>
    <row r="1734" spans="1:21" x14ac:dyDescent="0.3">
      <c r="A1734">
        <v>10285</v>
      </c>
      <c r="B1734" s="5">
        <v>39</v>
      </c>
      <c r="C1734" s="4">
        <v>70.08</v>
      </c>
      <c r="D1734">
        <v>11</v>
      </c>
      <c r="E1734" s="9">
        <v>2733.12</v>
      </c>
      <c r="F1734" s="1">
        <v>45104</v>
      </c>
      <c r="G1734" s="5">
        <f ca="1">DATEDIF(F1734, TODAY(), "D")</f>
        <v>285</v>
      </c>
      <c r="H1734" t="s">
        <v>19</v>
      </c>
      <c r="I1734" t="s">
        <v>20</v>
      </c>
      <c r="J1734" s="4">
        <v>76</v>
      </c>
      <c r="K1734" s="4">
        <f>Table1[[#This Row],[PRICEEACH]]-Table1[[#This Row],[MSRP]]</f>
        <v>-5.9200000000000017</v>
      </c>
      <c r="L1734" t="s">
        <v>585</v>
      </c>
      <c r="M1734" t="s">
        <v>98</v>
      </c>
      <c r="N1734">
        <v>6175558555</v>
      </c>
      <c r="O1734" t="s">
        <v>99</v>
      </c>
      <c r="P1734" t="s">
        <v>100</v>
      </c>
      <c r="Q1734">
        <v>51247</v>
      </c>
      <c r="R1734" t="s">
        <v>25</v>
      </c>
      <c r="S1734" t="s">
        <v>101</v>
      </c>
      <c r="T1734" t="s">
        <v>102</v>
      </c>
      <c r="U1734" t="s">
        <v>28</v>
      </c>
    </row>
    <row r="1735" spans="1:21" x14ac:dyDescent="0.3">
      <c r="A1735">
        <v>10285</v>
      </c>
      <c r="B1735" s="5">
        <v>39</v>
      </c>
      <c r="C1735" s="4">
        <v>78.92</v>
      </c>
      <c r="D1735">
        <v>2</v>
      </c>
      <c r="E1735" s="9">
        <v>3077.88</v>
      </c>
      <c r="F1735" s="1">
        <v>45104</v>
      </c>
      <c r="G1735" s="5">
        <f ca="1">DATEDIF(F1735, TODAY(), "D")</f>
        <v>285</v>
      </c>
      <c r="H1735" t="s">
        <v>19</v>
      </c>
      <c r="I1735" t="s">
        <v>20</v>
      </c>
      <c r="J1735" s="4">
        <v>81</v>
      </c>
      <c r="K1735" s="4">
        <f>Table1[[#This Row],[PRICEEACH]]-Table1[[#This Row],[MSRP]]</f>
        <v>-2.0799999999999983</v>
      </c>
      <c r="L1735" t="s">
        <v>619</v>
      </c>
      <c r="M1735" t="s">
        <v>98</v>
      </c>
      <c r="N1735">
        <v>6175558555</v>
      </c>
      <c r="O1735" t="s">
        <v>99</v>
      </c>
      <c r="P1735" t="s">
        <v>100</v>
      </c>
      <c r="Q1735">
        <v>51247</v>
      </c>
      <c r="R1735" t="s">
        <v>25</v>
      </c>
      <c r="S1735" t="s">
        <v>101</v>
      </c>
      <c r="T1735" t="s">
        <v>102</v>
      </c>
      <c r="U1735" t="s">
        <v>42</v>
      </c>
    </row>
    <row r="1736" spans="1:21" x14ac:dyDescent="0.3">
      <c r="A1736">
        <v>10284</v>
      </c>
      <c r="B1736" s="5">
        <v>39</v>
      </c>
      <c r="C1736" s="4">
        <v>71.67</v>
      </c>
      <c r="D1736">
        <v>13</v>
      </c>
      <c r="E1736" s="9">
        <v>2795.13</v>
      </c>
      <c r="F1736" s="1">
        <v>45098</v>
      </c>
      <c r="G1736" s="5">
        <f ca="1">DATEDIF(F1736, TODAY(), "D")</f>
        <v>291</v>
      </c>
      <c r="H1736" t="s">
        <v>19</v>
      </c>
      <c r="I1736" t="s">
        <v>509</v>
      </c>
      <c r="J1736" s="4">
        <v>65</v>
      </c>
      <c r="K1736" s="4">
        <f>Table1[[#This Row],[PRICEEACH]]-Table1[[#This Row],[MSRP]]</f>
        <v>6.6700000000000017</v>
      </c>
      <c r="L1736" t="s">
        <v>598</v>
      </c>
      <c r="M1736" t="s">
        <v>502</v>
      </c>
      <c r="N1736" t="s">
        <v>503</v>
      </c>
      <c r="O1736" t="s">
        <v>504</v>
      </c>
      <c r="P1736" t="s">
        <v>505</v>
      </c>
      <c r="Q1736" t="s">
        <v>506</v>
      </c>
      <c r="R1736" t="s">
        <v>64</v>
      </c>
      <c r="S1736" t="s">
        <v>507</v>
      </c>
      <c r="T1736" t="s">
        <v>508</v>
      </c>
      <c r="U1736" t="s">
        <v>28</v>
      </c>
    </row>
    <row r="1737" spans="1:21" x14ac:dyDescent="0.3">
      <c r="A1737">
        <v>10282</v>
      </c>
      <c r="B1737" s="5">
        <v>39</v>
      </c>
      <c r="C1737" s="4">
        <v>123.01</v>
      </c>
      <c r="D1737">
        <v>10</v>
      </c>
      <c r="E1737" s="9">
        <v>4797.3900000000003</v>
      </c>
      <c r="F1737" s="1">
        <v>45097</v>
      </c>
      <c r="G1737" s="5">
        <f ca="1">DATEDIF(F1737, TODAY(), "D")</f>
        <v>292</v>
      </c>
      <c r="H1737" t="s">
        <v>19</v>
      </c>
      <c r="I1737" t="s">
        <v>155</v>
      </c>
      <c r="J1737" s="4">
        <v>118</v>
      </c>
      <c r="K1737" s="4">
        <f>Table1[[#This Row],[PRICEEACH]]-Table1[[#This Row],[MSRP]]</f>
        <v>5.0100000000000051</v>
      </c>
      <c r="L1737" t="s">
        <v>604</v>
      </c>
      <c r="M1737" t="s">
        <v>243</v>
      </c>
      <c r="N1737">
        <v>4155551450</v>
      </c>
      <c r="O1737" t="s">
        <v>244</v>
      </c>
      <c r="P1737" t="s">
        <v>245</v>
      </c>
      <c r="Q1737">
        <v>97562</v>
      </c>
      <c r="R1737" t="s">
        <v>25</v>
      </c>
      <c r="S1737" t="s">
        <v>246</v>
      </c>
      <c r="T1737" t="s">
        <v>247</v>
      </c>
      <c r="U1737" t="s">
        <v>42</v>
      </c>
    </row>
    <row r="1738" spans="1:21" x14ac:dyDescent="0.3">
      <c r="A1738">
        <v>10278</v>
      </c>
      <c r="B1738" s="5">
        <v>39</v>
      </c>
      <c r="C1738" s="4">
        <v>110.88</v>
      </c>
      <c r="D1738">
        <v>3</v>
      </c>
      <c r="E1738" s="9">
        <v>4324.32</v>
      </c>
      <c r="F1738" s="1">
        <v>45083</v>
      </c>
      <c r="G1738" s="5">
        <f ca="1">DATEDIF(F1738, TODAY(), "D")</f>
        <v>306</v>
      </c>
      <c r="H1738" t="s">
        <v>19</v>
      </c>
      <c r="I1738" t="s">
        <v>155</v>
      </c>
      <c r="J1738" s="4">
        <v>132</v>
      </c>
      <c r="K1738" s="4">
        <f>Table1[[#This Row],[PRICEEACH]]-Table1[[#This Row],[MSRP]]</f>
        <v>-21.120000000000005</v>
      </c>
      <c r="L1738" t="s">
        <v>554</v>
      </c>
      <c r="M1738" t="s">
        <v>499</v>
      </c>
      <c r="N1738">
        <v>7025551838</v>
      </c>
      <c r="O1738" t="s">
        <v>500</v>
      </c>
      <c r="P1738" t="s">
        <v>501</v>
      </c>
      <c r="Q1738">
        <v>83030</v>
      </c>
      <c r="R1738" t="s">
        <v>25</v>
      </c>
      <c r="S1738" t="s">
        <v>91</v>
      </c>
      <c r="T1738" t="s">
        <v>363</v>
      </c>
      <c r="U1738" t="s">
        <v>42</v>
      </c>
    </row>
    <row r="1739" spans="1:21" x14ac:dyDescent="0.3">
      <c r="A1739">
        <v>10275</v>
      </c>
      <c r="B1739" s="5">
        <v>39</v>
      </c>
      <c r="C1739" s="4">
        <v>114.68</v>
      </c>
      <c r="D1739">
        <v>16</v>
      </c>
      <c r="E1739" s="9">
        <v>4472.5200000000004</v>
      </c>
      <c r="F1739" s="1">
        <v>45069</v>
      </c>
      <c r="G1739" s="5">
        <f ca="1">DATEDIF(F1739, TODAY(), "D")</f>
        <v>320</v>
      </c>
      <c r="H1739" t="s">
        <v>19</v>
      </c>
      <c r="I1739" t="s">
        <v>525</v>
      </c>
      <c r="J1739" s="4">
        <v>99</v>
      </c>
      <c r="K1739" s="4">
        <f>Table1[[#This Row],[PRICEEACH]]-Table1[[#This Row],[MSRP]]</f>
        <v>15.680000000000007</v>
      </c>
      <c r="L1739" t="s">
        <v>624</v>
      </c>
      <c r="M1739" t="s">
        <v>92</v>
      </c>
      <c r="N1739" t="s">
        <v>93</v>
      </c>
      <c r="O1739" t="s">
        <v>94</v>
      </c>
      <c r="P1739" t="s">
        <v>95</v>
      </c>
      <c r="Q1739">
        <v>44000</v>
      </c>
      <c r="R1739" t="s">
        <v>33</v>
      </c>
      <c r="S1739" t="s">
        <v>96</v>
      </c>
      <c r="T1739" t="s">
        <v>97</v>
      </c>
      <c r="U1739" t="s">
        <v>42</v>
      </c>
    </row>
    <row r="1740" spans="1:21" x14ac:dyDescent="0.3">
      <c r="A1740">
        <v>10107</v>
      </c>
      <c r="B1740" s="5">
        <v>39</v>
      </c>
      <c r="C1740" s="4">
        <v>204.16</v>
      </c>
      <c r="D1740">
        <v>1</v>
      </c>
      <c r="E1740" s="9">
        <v>7962.24</v>
      </c>
      <c r="F1740" s="1">
        <v>45066</v>
      </c>
      <c r="G1740" s="5">
        <f ca="1">DATEDIF(F1740, TODAY(), "D")</f>
        <v>323</v>
      </c>
      <c r="H1740" t="s">
        <v>19</v>
      </c>
      <c r="I1740" t="s">
        <v>155</v>
      </c>
      <c r="J1740" s="4">
        <v>173</v>
      </c>
      <c r="K1740" s="4">
        <f>Table1[[#This Row],[PRICEEACH]]-Table1[[#This Row],[MSRP]]</f>
        <v>31.159999999999997</v>
      </c>
      <c r="L1740" t="s">
        <v>477</v>
      </c>
      <c r="M1740" t="s">
        <v>116</v>
      </c>
      <c r="N1740">
        <v>2155551555</v>
      </c>
      <c r="O1740" t="s">
        <v>117</v>
      </c>
      <c r="P1740" t="s">
        <v>118</v>
      </c>
      <c r="Q1740">
        <v>70267</v>
      </c>
      <c r="R1740" t="s">
        <v>25</v>
      </c>
      <c r="S1740" t="s">
        <v>26</v>
      </c>
      <c r="T1740" t="s">
        <v>119</v>
      </c>
      <c r="U1740" t="s">
        <v>127</v>
      </c>
    </row>
    <row r="1741" spans="1:21" hidden="1" x14ac:dyDescent="0.3">
      <c r="A1741">
        <v>10253</v>
      </c>
      <c r="B1741" s="5">
        <v>39</v>
      </c>
      <c r="C1741" s="4">
        <v>132</v>
      </c>
      <c r="D1741">
        <v>8</v>
      </c>
      <c r="E1741" s="9">
        <v>5148</v>
      </c>
      <c r="F1741" s="1">
        <v>45017</v>
      </c>
      <c r="G1741" s="5">
        <f ca="1">DATEDIF(F1741, TODAY(), "D")</f>
        <v>372</v>
      </c>
      <c r="H1741" t="s">
        <v>307</v>
      </c>
      <c r="I1741" t="s">
        <v>155</v>
      </c>
      <c r="J1741" s="4">
        <v>140</v>
      </c>
      <c r="K1741" s="4">
        <f>Table1[[#This Row],[PRICEEACH]]-Table1[[#This Row],[MSRP]]</f>
        <v>-8</v>
      </c>
      <c r="L1741" t="s">
        <v>601</v>
      </c>
      <c r="M1741" t="s">
        <v>139</v>
      </c>
      <c r="N1741" t="s">
        <v>140</v>
      </c>
      <c r="O1741" t="s">
        <v>141</v>
      </c>
      <c r="P1741" t="s">
        <v>142</v>
      </c>
      <c r="Q1741" t="s">
        <v>143</v>
      </c>
      <c r="R1741" t="s">
        <v>144</v>
      </c>
      <c r="S1741" t="s">
        <v>145</v>
      </c>
      <c r="T1741" t="s">
        <v>146</v>
      </c>
      <c r="U1741" t="s">
        <v>42</v>
      </c>
    </row>
    <row r="1742" spans="1:21" x14ac:dyDescent="0.3">
      <c r="A1742">
        <v>10244</v>
      </c>
      <c r="B1742" s="5">
        <v>39</v>
      </c>
      <c r="C1742" s="4">
        <v>45.25</v>
      </c>
      <c r="D1742">
        <v>9</v>
      </c>
      <c r="E1742" s="9">
        <v>1764.75</v>
      </c>
      <c r="F1742" s="1">
        <v>44986</v>
      </c>
      <c r="G1742" s="5">
        <f ca="1">DATEDIF(F1742, TODAY(), "D")</f>
        <v>403</v>
      </c>
      <c r="H1742" t="s">
        <v>19</v>
      </c>
      <c r="I1742" t="s">
        <v>509</v>
      </c>
      <c r="J1742" s="4">
        <v>44</v>
      </c>
      <c r="K1742" s="4">
        <f>Table1[[#This Row],[PRICEEACH]]-Table1[[#This Row],[MSRP]]</f>
        <v>1.25</v>
      </c>
      <c r="L1742" t="s">
        <v>587</v>
      </c>
      <c r="M1742" t="s">
        <v>148</v>
      </c>
      <c r="N1742" t="s">
        <v>149</v>
      </c>
      <c r="O1742" t="s">
        <v>150</v>
      </c>
      <c r="P1742" t="s">
        <v>151</v>
      </c>
      <c r="Q1742">
        <v>28034</v>
      </c>
      <c r="R1742" t="s">
        <v>152</v>
      </c>
      <c r="S1742" t="s">
        <v>153</v>
      </c>
      <c r="T1742" t="s">
        <v>154</v>
      </c>
      <c r="U1742" t="s">
        <v>28</v>
      </c>
    </row>
    <row r="1743" spans="1:21" x14ac:dyDescent="0.3">
      <c r="A1743">
        <v>10107</v>
      </c>
      <c r="B1743" s="5">
        <v>39</v>
      </c>
      <c r="C1743" s="4">
        <v>180.1</v>
      </c>
      <c r="D1743">
        <v>9</v>
      </c>
      <c r="E1743" s="9">
        <v>7023.9</v>
      </c>
      <c r="F1743" s="1">
        <v>44962</v>
      </c>
      <c r="G1743" s="5">
        <f ca="1">DATEDIF(F1743, TODAY(), "D")</f>
        <v>427</v>
      </c>
      <c r="H1743" t="s">
        <v>19</v>
      </c>
      <c r="I1743" t="s">
        <v>20</v>
      </c>
      <c r="J1743" s="4">
        <v>193</v>
      </c>
      <c r="K1743" s="4">
        <f>Table1[[#This Row],[PRICEEACH]]-Table1[[#This Row],[MSRP]]</f>
        <v>-12.900000000000006</v>
      </c>
      <c r="L1743" t="s">
        <v>288</v>
      </c>
      <c r="M1743" t="s">
        <v>79</v>
      </c>
      <c r="N1743">
        <v>2125551500</v>
      </c>
      <c r="O1743" t="s">
        <v>80</v>
      </c>
      <c r="P1743" t="s">
        <v>24</v>
      </c>
      <c r="Q1743">
        <v>10022</v>
      </c>
      <c r="R1743" t="s">
        <v>25</v>
      </c>
      <c r="S1743" t="s">
        <v>81</v>
      </c>
      <c r="T1743" t="s">
        <v>82</v>
      </c>
      <c r="U1743" t="s">
        <v>127</v>
      </c>
    </row>
    <row r="1744" spans="1:21" x14ac:dyDescent="0.3">
      <c r="A1744">
        <v>10229</v>
      </c>
      <c r="B1744" s="5">
        <v>39</v>
      </c>
      <c r="C1744" s="4">
        <v>40.25</v>
      </c>
      <c r="D1744">
        <v>14</v>
      </c>
      <c r="E1744" s="9">
        <v>1569.75</v>
      </c>
      <c r="F1744" s="1">
        <v>44937</v>
      </c>
      <c r="G1744" s="5">
        <f ca="1">DATEDIF(F1744, TODAY(), "D")</f>
        <v>452</v>
      </c>
      <c r="H1744" t="s">
        <v>19</v>
      </c>
      <c r="I1744" t="s">
        <v>509</v>
      </c>
      <c r="J1744" s="4">
        <v>50</v>
      </c>
      <c r="K1744" s="4">
        <f>Table1[[#This Row],[PRICEEACH]]-Table1[[#This Row],[MSRP]]</f>
        <v>-9.75</v>
      </c>
      <c r="L1744" t="s">
        <v>576</v>
      </c>
      <c r="M1744" t="s">
        <v>243</v>
      </c>
      <c r="N1744">
        <v>4155551450</v>
      </c>
      <c r="O1744" t="s">
        <v>244</v>
      </c>
      <c r="P1744" t="s">
        <v>245</v>
      </c>
      <c r="Q1744">
        <v>97562</v>
      </c>
      <c r="R1744" t="s">
        <v>25</v>
      </c>
      <c r="S1744" t="s">
        <v>246</v>
      </c>
      <c r="T1744" t="s">
        <v>247</v>
      </c>
      <c r="U1744" t="s">
        <v>28</v>
      </c>
    </row>
    <row r="1745" spans="1:21" x14ac:dyDescent="0.3">
      <c r="A1745">
        <v>10221</v>
      </c>
      <c r="B1745" s="5">
        <v>39</v>
      </c>
      <c r="C1745" s="4">
        <v>89.53</v>
      </c>
      <c r="D1745">
        <v>2</v>
      </c>
      <c r="E1745" s="9">
        <v>3491.67</v>
      </c>
      <c r="F1745" s="1">
        <v>44913</v>
      </c>
      <c r="G1745" s="5">
        <f ca="1">DATEDIF(F1745, TODAY(), "D")</f>
        <v>476</v>
      </c>
      <c r="H1745" t="s">
        <v>19</v>
      </c>
      <c r="I1745" t="s">
        <v>509</v>
      </c>
      <c r="J1745" s="4">
        <v>87</v>
      </c>
      <c r="K1745" s="4">
        <f>Table1[[#This Row],[PRICEEACH]]-Table1[[#This Row],[MSRP]]</f>
        <v>2.5300000000000011</v>
      </c>
      <c r="L1745" t="s">
        <v>574</v>
      </c>
      <c r="M1745" t="s">
        <v>329</v>
      </c>
      <c r="N1745" t="s">
        <v>330</v>
      </c>
      <c r="O1745" t="s">
        <v>331</v>
      </c>
      <c r="P1745" t="s">
        <v>332</v>
      </c>
      <c r="Q1745" t="s">
        <v>333</v>
      </c>
      <c r="R1745" t="s">
        <v>334</v>
      </c>
      <c r="S1745" t="s">
        <v>335</v>
      </c>
      <c r="T1745" t="s">
        <v>336</v>
      </c>
      <c r="U1745" t="s">
        <v>42</v>
      </c>
    </row>
    <row r="1746" spans="1:21" x14ac:dyDescent="0.3">
      <c r="A1746">
        <v>10217</v>
      </c>
      <c r="B1746" s="5">
        <v>39</v>
      </c>
      <c r="C1746" s="4">
        <v>62.05</v>
      </c>
      <c r="D1746">
        <v>7</v>
      </c>
      <c r="E1746" s="9">
        <v>2419.9499999999998</v>
      </c>
      <c r="F1746" s="1">
        <v>44899</v>
      </c>
      <c r="G1746" s="5">
        <f ca="1">DATEDIF(F1746, TODAY(), "D")</f>
        <v>490</v>
      </c>
      <c r="H1746" t="s">
        <v>19</v>
      </c>
      <c r="I1746" t="s">
        <v>465</v>
      </c>
      <c r="J1746" s="4">
        <v>64</v>
      </c>
      <c r="K1746" s="4">
        <f>Table1[[#This Row],[PRICEEACH]]-Table1[[#This Row],[MSRP]]</f>
        <v>-1.9500000000000028</v>
      </c>
      <c r="L1746" t="s">
        <v>613</v>
      </c>
      <c r="M1746" t="s">
        <v>381</v>
      </c>
      <c r="N1746" t="s">
        <v>382</v>
      </c>
      <c r="O1746" t="s">
        <v>383</v>
      </c>
      <c r="P1746" t="s">
        <v>173</v>
      </c>
      <c r="Q1746">
        <v>69045</v>
      </c>
      <c r="R1746" t="s">
        <v>173</v>
      </c>
      <c r="S1746" t="s">
        <v>384</v>
      </c>
      <c r="T1746" t="s">
        <v>385</v>
      </c>
      <c r="U1746" t="s">
        <v>28</v>
      </c>
    </row>
    <row r="1747" spans="1:21" x14ac:dyDescent="0.3">
      <c r="A1747">
        <v>10215</v>
      </c>
      <c r="B1747" s="5">
        <v>39</v>
      </c>
      <c r="C1747" s="4">
        <v>90.57</v>
      </c>
      <c r="D1747">
        <v>7</v>
      </c>
      <c r="E1747" s="9">
        <v>3532.23</v>
      </c>
      <c r="F1747" s="1">
        <v>44894</v>
      </c>
      <c r="G1747" s="5">
        <f ca="1">DATEDIF(F1747, TODAY(), "D")</f>
        <v>495</v>
      </c>
      <c r="H1747" t="s">
        <v>19</v>
      </c>
      <c r="I1747" t="s">
        <v>509</v>
      </c>
      <c r="J1747" s="4">
        <v>97</v>
      </c>
      <c r="K1747" s="4">
        <f>Table1[[#This Row],[PRICEEACH]]-Table1[[#This Row],[MSRP]]</f>
        <v>-6.4300000000000068</v>
      </c>
      <c r="L1747" t="s">
        <v>605</v>
      </c>
      <c r="M1747" t="s">
        <v>204</v>
      </c>
      <c r="N1747">
        <v>3105553722</v>
      </c>
      <c r="O1747" t="s">
        <v>205</v>
      </c>
      <c r="P1747" t="s">
        <v>206</v>
      </c>
      <c r="Q1747">
        <v>94019</v>
      </c>
      <c r="R1747" t="s">
        <v>25</v>
      </c>
      <c r="S1747" t="s">
        <v>207</v>
      </c>
      <c r="T1747" t="s">
        <v>208</v>
      </c>
      <c r="U1747" t="s">
        <v>42</v>
      </c>
    </row>
    <row r="1748" spans="1:21" x14ac:dyDescent="0.3">
      <c r="A1748">
        <v>10107</v>
      </c>
      <c r="B1748" s="5">
        <v>39</v>
      </c>
      <c r="C1748" s="4">
        <v>126.84</v>
      </c>
      <c r="D1748">
        <v>16</v>
      </c>
      <c r="E1748" s="9">
        <v>4946.76</v>
      </c>
      <c r="F1748" s="1">
        <v>44881</v>
      </c>
      <c r="G1748" s="5">
        <f ca="1">DATEDIF(F1748, TODAY(), "D")</f>
        <v>508</v>
      </c>
      <c r="H1748" t="s">
        <v>19</v>
      </c>
      <c r="I1748" t="s">
        <v>155</v>
      </c>
      <c r="J1748" s="4">
        <v>117</v>
      </c>
      <c r="K1748" s="4">
        <f>Table1[[#This Row],[PRICEEACH]]-Table1[[#This Row],[MSRP]]</f>
        <v>9.8400000000000034</v>
      </c>
      <c r="L1748" t="s">
        <v>473</v>
      </c>
      <c r="M1748" t="s">
        <v>148</v>
      </c>
      <c r="N1748" t="s">
        <v>149</v>
      </c>
      <c r="O1748" t="s">
        <v>150</v>
      </c>
      <c r="P1748" t="s">
        <v>151</v>
      </c>
      <c r="Q1748">
        <v>28034</v>
      </c>
      <c r="R1748" t="s">
        <v>152</v>
      </c>
      <c r="S1748" t="s">
        <v>153</v>
      </c>
      <c r="T1748" t="s">
        <v>154</v>
      </c>
      <c r="U1748" t="s">
        <v>42</v>
      </c>
    </row>
    <row r="1749" spans="1:21" x14ac:dyDescent="0.3">
      <c r="A1749">
        <v>10210</v>
      </c>
      <c r="B1749" s="5">
        <v>39</v>
      </c>
      <c r="C1749" s="4">
        <v>59.16</v>
      </c>
      <c r="D1749">
        <v>10</v>
      </c>
      <c r="E1749" s="9">
        <v>2307.2399999999998</v>
      </c>
      <c r="F1749" s="1">
        <v>44877</v>
      </c>
      <c r="G1749" s="5">
        <f ca="1">DATEDIF(F1749, TODAY(), "D")</f>
        <v>512</v>
      </c>
      <c r="H1749" t="s">
        <v>19</v>
      </c>
      <c r="I1749" t="s">
        <v>509</v>
      </c>
      <c r="J1749" s="4">
        <v>68</v>
      </c>
      <c r="K1749" s="4">
        <f>Table1[[#This Row],[PRICEEACH]]-Table1[[#This Row],[MSRP]]</f>
        <v>-8.8400000000000034</v>
      </c>
      <c r="L1749" t="s">
        <v>614</v>
      </c>
      <c r="M1749" t="s">
        <v>270</v>
      </c>
      <c r="N1749" t="s">
        <v>271</v>
      </c>
      <c r="O1749" t="s">
        <v>272</v>
      </c>
      <c r="P1749" t="s">
        <v>273</v>
      </c>
      <c r="Q1749" t="s">
        <v>274</v>
      </c>
      <c r="R1749" t="s">
        <v>222</v>
      </c>
      <c r="S1749" t="s">
        <v>275</v>
      </c>
      <c r="T1749" t="s">
        <v>276</v>
      </c>
      <c r="U1749" t="s">
        <v>28</v>
      </c>
    </row>
    <row r="1750" spans="1:21" x14ac:dyDescent="0.3">
      <c r="A1750">
        <v>10204</v>
      </c>
      <c r="B1750" s="5">
        <v>39</v>
      </c>
      <c r="C1750" s="4">
        <v>33.229999999999997</v>
      </c>
      <c r="D1750">
        <v>2</v>
      </c>
      <c r="E1750" s="9">
        <v>1295.97</v>
      </c>
      <c r="F1750" s="1">
        <v>44836</v>
      </c>
      <c r="G1750" s="5">
        <f ca="1">DATEDIF(F1750, TODAY(), "D")</f>
        <v>553</v>
      </c>
      <c r="H1750" t="s">
        <v>19</v>
      </c>
      <c r="I1750" t="s">
        <v>509</v>
      </c>
      <c r="J1750" s="4">
        <v>41</v>
      </c>
      <c r="K1750" s="4">
        <f>Table1[[#This Row],[PRICEEACH]]-Table1[[#This Row],[MSRP]]</f>
        <v>-7.7700000000000031</v>
      </c>
      <c r="L1750" t="s">
        <v>603</v>
      </c>
      <c r="M1750" t="s">
        <v>437</v>
      </c>
      <c r="N1750">
        <v>2125557413</v>
      </c>
      <c r="O1750" t="s">
        <v>438</v>
      </c>
      <c r="P1750" t="s">
        <v>24</v>
      </c>
      <c r="Q1750">
        <v>10022</v>
      </c>
      <c r="R1750" t="s">
        <v>25</v>
      </c>
      <c r="S1750" t="s">
        <v>46</v>
      </c>
      <c r="T1750" t="s">
        <v>439</v>
      </c>
      <c r="U1750" t="s">
        <v>28</v>
      </c>
    </row>
    <row r="1751" spans="1:21" x14ac:dyDescent="0.3">
      <c r="A1751">
        <v>10194</v>
      </c>
      <c r="B1751" s="5">
        <v>39</v>
      </c>
      <c r="C1751" s="4">
        <v>54.94</v>
      </c>
      <c r="D1751">
        <v>7</v>
      </c>
      <c r="E1751" s="9">
        <v>2142.66</v>
      </c>
      <c r="F1751" s="1">
        <v>44829</v>
      </c>
      <c r="G1751" s="5">
        <f ca="1">DATEDIF(F1751, TODAY(), "D")</f>
        <v>560</v>
      </c>
      <c r="H1751" t="s">
        <v>19</v>
      </c>
      <c r="I1751" t="s">
        <v>465</v>
      </c>
      <c r="J1751" s="4">
        <v>64</v>
      </c>
      <c r="K1751" s="4">
        <f>Table1[[#This Row],[PRICEEACH]]-Table1[[#This Row],[MSRP]]</f>
        <v>-9.0600000000000023</v>
      </c>
      <c r="L1751" t="s">
        <v>613</v>
      </c>
      <c r="M1751" t="s">
        <v>190</v>
      </c>
      <c r="N1751" t="s">
        <v>191</v>
      </c>
      <c r="O1751" t="s">
        <v>192</v>
      </c>
      <c r="P1751" t="s">
        <v>193</v>
      </c>
      <c r="Q1751">
        <v>69004</v>
      </c>
      <c r="R1751" t="s">
        <v>33</v>
      </c>
      <c r="S1751" t="s">
        <v>194</v>
      </c>
      <c r="T1751" t="s">
        <v>195</v>
      </c>
      <c r="U1751" t="s">
        <v>28</v>
      </c>
    </row>
    <row r="1752" spans="1:21" x14ac:dyDescent="0.3">
      <c r="A1752">
        <v>10185</v>
      </c>
      <c r="B1752" s="5">
        <v>39</v>
      </c>
      <c r="C1752" s="4">
        <v>130.69</v>
      </c>
      <c r="D1752">
        <v>16</v>
      </c>
      <c r="E1752" s="9">
        <v>5096.91</v>
      </c>
      <c r="F1752" s="1">
        <v>44818</v>
      </c>
      <c r="G1752" s="5">
        <f ca="1">DATEDIF(F1752, TODAY(), "D")</f>
        <v>571</v>
      </c>
      <c r="H1752" t="s">
        <v>19</v>
      </c>
      <c r="I1752" t="s">
        <v>155</v>
      </c>
      <c r="J1752" s="4">
        <v>143</v>
      </c>
      <c r="K1752" s="4">
        <f>Table1[[#This Row],[PRICEEACH]]-Table1[[#This Row],[MSRP]]</f>
        <v>-12.310000000000002</v>
      </c>
      <c r="L1752" t="s">
        <v>572</v>
      </c>
      <c r="M1752" t="s">
        <v>303</v>
      </c>
      <c r="N1752">
        <v>5085559555</v>
      </c>
      <c r="O1752" t="s">
        <v>304</v>
      </c>
      <c r="P1752" t="s">
        <v>136</v>
      </c>
      <c r="Q1752">
        <v>50553</v>
      </c>
      <c r="R1752" t="s">
        <v>25</v>
      </c>
      <c r="S1752" t="s">
        <v>305</v>
      </c>
      <c r="T1752" t="s">
        <v>306</v>
      </c>
      <c r="U1752" t="s">
        <v>42</v>
      </c>
    </row>
    <row r="1753" spans="1:21" x14ac:dyDescent="0.3">
      <c r="A1753">
        <v>10185</v>
      </c>
      <c r="B1753" s="5">
        <v>39</v>
      </c>
      <c r="C1753" s="4">
        <v>57.82</v>
      </c>
      <c r="D1753">
        <v>1</v>
      </c>
      <c r="E1753" s="9">
        <v>2254.98</v>
      </c>
      <c r="F1753" s="1">
        <v>44818</v>
      </c>
      <c r="G1753" s="5">
        <f ca="1">DATEDIF(F1753, TODAY(), "D")</f>
        <v>571</v>
      </c>
      <c r="H1753" t="s">
        <v>19</v>
      </c>
      <c r="I1753" t="s">
        <v>557</v>
      </c>
      <c r="J1753" s="4">
        <v>72</v>
      </c>
      <c r="K1753" s="4">
        <f>Table1[[#This Row],[PRICEEACH]]-Table1[[#This Row],[MSRP]]</f>
        <v>-14.18</v>
      </c>
      <c r="L1753" t="s">
        <v>625</v>
      </c>
      <c r="M1753" t="s">
        <v>303</v>
      </c>
      <c r="N1753">
        <v>5085559555</v>
      </c>
      <c r="O1753" t="s">
        <v>304</v>
      </c>
      <c r="P1753" t="s">
        <v>136</v>
      </c>
      <c r="Q1753">
        <v>50553</v>
      </c>
      <c r="R1753" t="s">
        <v>25</v>
      </c>
      <c r="S1753" t="s">
        <v>305</v>
      </c>
      <c r="T1753" t="s">
        <v>306</v>
      </c>
      <c r="U1753" t="s">
        <v>28</v>
      </c>
    </row>
    <row r="1754" spans="1:21" x14ac:dyDescent="0.3">
      <c r="A1754">
        <v>10183</v>
      </c>
      <c r="B1754" s="5">
        <v>39</v>
      </c>
      <c r="C1754" s="4">
        <v>68.08</v>
      </c>
      <c r="D1754">
        <v>11</v>
      </c>
      <c r="E1754" s="9">
        <v>2655.12</v>
      </c>
      <c r="F1754" s="1">
        <v>44817</v>
      </c>
      <c r="G1754" s="5">
        <f ca="1">DATEDIF(F1754, TODAY(), "D")</f>
        <v>572</v>
      </c>
      <c r="H1754" t="s">
        <v>19</v>
      </c>
      <c r="I1754" t="s">
        <v>509</v>
      </c>
      <c r="J1754" s="4">
        <v>62</v>
      </c>
      <c r="K1754" s="4">
        <f>Table1[[#This Row],[PRICEEACH]]-Table1[[#This Row],[MSRP]]</f>
        <v>6.0799999999999983</v>
      </c>
      <c r="L1754" t="s">
        <v>556</v>
      </c>
      <c r="M1754" t="s">
        <v>185</v>
      </c>
      <c r="N1754">
        <v>2155554695</v>
      </c>
      <c r="O1754" t="s">
        <v>186</v>
      </c>
      <c r="P1754" t="s">
        <v>187</v>
      </c>
      <c r="Q1754">
        <v>71270</v>
      </c>
      <c r="R1754" t="s">
        <v>25</v>
      </c>
      <c r="S1754" t="s">
        <v>188</v>
      </c>
      <c r="T1754" t="s">
        <v>189</v>
      </c>
      <c r="U1754" t="s">
        <v>28</v>
      </c>
    </row>
    <row r="1755" spans="1:21" x14ac:dyDescent="0.3">
      <c r="A1755">
        <v>10181</v>
      </c>
      <c r="B1755" s="5">
        <v>39</v>
      </c>
      <c r="C1755" s="4">
        <v>148.34</v>
      </c>
      <c r="D1755">
        <v>4</v>
      </c>
      <c r="E1755" s="9">
        <v>5785.26</v>
      </c>
      <c r="F1755" s="1">
        <v>44816</v>
      </c>
      <c r="G1755" s="5">
        <f ca="1">DATEDIF(F1755, TODAY(), "D")</f>
        <v>573</v>
      </c>
      <c r="H1755" t="s">
        <v>19</v>
      </c>
      <c r="I1755" t="s">
        <v>155</v>
      </c>
      <c r="J1755" s="4">
        <v>141</v>
      </c>
      <c r="K1755" s="4">
        <f>Table1[[#This Row],[PRICEEACH]]-Table1[[#This Row],[MSRP]]</f>
        <v>7.3400000000000034</v>
      </c>
      <c r="L1755" t="s">
        <v>569</v>
      </c>
      <c r="M1755" t="s">
        <v>59</v>
      </c>
      <c r="N1755" t="s">
        <v>60</v>
      </c>
      <c r="O1755" t="s">
        <v>61</v>
      </c>
      <c r="P1755" t="s">
        <v>62</v>
      </c>
      <c r="Q1755" t="s">
        <v>63</v>
      </c>
      <c r="R1755" t="s">
        <v>64</v>
      </c>
      <c r="S1755" t="s">
        <v>65</v>
      </c>
      <c r="T1755" t="s">
        <v>66</v>
      </c>
      <c r="U1755" t="s">
        <v>42</v>
      </c>
    </row>
    <row r="1756" spans="1:21" x14ac:dyDescent="0.3">
      <c r="A1756">
        <v>10182</v>
      </c>
      <c r="B1756" s="5">
        <v>39</v>
      </c>
      <c r="C1756" s="4">
        <v>36.840000000000003</v>
      </c>
      <c r="D1756">
        <v>6</v>
      </c>
      <c r="E1756" s="9">
        <v>1436.76</v>
      </c>
      <c r="F1756" s="1">
        <v>44816</v>
      </c>
      <c r="G1756" s="5">
        <f ca="1">DATEDIF(F1756, TODAY(), "D")</f>
        <v>573</v>
      </c>
      <c r="H1756" t="s">
        <v>19</v>
      </c>
      <c r="I1756" t="s">
        <v>509</v>
      </c>
      <c r="J1756" s="4">
        <v>33</v>
      </c>
      <c r="K1756" s="4">
        <f>Table1[[#This Row],[PRICEEACH]]-Table1[[#This Row],[MSRP]]</f>
        <v>3.8400000000000034</v>
      </c>
      <c r="L1756" t="s">
        <v>584</v>
      </c>
      <c r="M1756" t="s">
        <v>243</v>
      </c>
      <c r="N1756">
        <v>4155551450</v>
      </c>
      <c r="O1756" t="s">
        <v>244</v>
      </c>
      <c r="P1756" t="s">
        <v>245</v>
      </c>
      <c r="Q1756">
        <v>97562</v>
      </c>
      <c r="R1756" t="s">
        <v>25</v>
      </c>
      <c r="S1756" t="s">
        <v>246</v>
      </c>
      <c r="T1756" t="s">
        <v>247</v>
      </c>
      <c r="U1756" t="s">
        <v>28</v>
      </c>
    </row>
    <row r="1757" spans="1:21" x14ac:dyDescent="0.3">
      <c r="A1757">
        <v>10172</v>
      </c>
      <c r="B1757" s="5">
        <v>39</v>
      </c>
      <c r="C1757" s="4">
        <v>154.44</v>
      </c>
      <c r="D1757">
        <v>7</v>
      </c>
      <c r="E1757" s="9">
        <v>6023.16</v>
      </c>
      <c r="F1757" s="1">
        <v>44809</v>
      </c>
      <c r="G1757" s="5">
        <f ca="1">DATEDIF(F1757, TODAY(), "D")</f>
        <v>580</v>
      </c>
      <c r="H1757" t="s">
        <v>19</v>
      </c>
      <c r="I1757" t="s">
        <v>155</v>
      </c>
      <c r="J1757" s="4">
        <v>132</v>
      </c>
      <c r="K1757" s="4">
        <f>Table1[[#This Row],[PRICEEACH]]-Table1[[#This Row],[MSRP]]</f>
        <v>22.439999999999998</v>
      </c>
      <c r="L1757" t="s">
        <v>554</v>
      </c>
      <c r="M1757" t="s">
        <v>88</v>
      </c>
      <c r="N1757">
        <v>2035552570</v>
      </c>
      <c r="O1757" t="s">
        <v>89</v>
      </c>
      <c r="P1757" t="s">
        <v>90</v>
      </c>
      <c r="Q1757">
        <v>97562</v>
      </c>
      <c r="R1757" t="s">
        <v>25</v>
      </c>
      <c r="S1757" t="s">
        <v>91</v>
      </c>
      <c r="T1757" t="s">
        <v>47</v>
      </c>
      <c r="U1757" t="s">
        <v>42</v>
      </c>
    </row>
    <row r="1758" spans="1:21" x14ac:dyDescent="0.3">
      <c r="A1758">
        <v>10171</v>
      </c>
      <c r="B1758" s="5">
        <v>39</v>
      </c>
      <c r="C1758" s="4">
        <v>140.55000000000001</v>
      </c>
      <c r="D1758">
        <v>3</v>
      </c>
      <c r="E1758" s="9">
        <v>5481.45</v>
      </c>
      <c r="F1758" s="1">
        <v>44809</v>
      </c>
      <c r="G1758" s="5">
        <f ca="1">DATEDIF(F1758, TODAY(), "D")</f>
        <v>580</v>
      </c>
      <c r="H1758" t="s">
        <v>19</v>
      </c>
      <c r="I1758" t="s">
        <v>155</v>
      </c>
      <c r="J1758" s="4">
        <v>169</v>
      </c>
      <c r="K1758" s="4">
        <f>Table1[[#This Row],[PRICEEACH]]-Table1[[#This Row],[MSRP]]</f>
        <v>-28.449999999999989</v>
      </c>
      <c r="L1758" t="s">
        <v>563</v>
      </c>
      <c r="M1758" t="s">
        <v>261</v>
      </c>
      <c r="N1758" t="s">
        <v>262</v>
      </c>
      <c r="O1758" t="s">
        <v>263</v>
      </c>
      <c r="P1758" t="s">
        <v>264</v>
      </c>
      <c r="Q1758" t="s">
        <v>265</v>
      </c>
      <c r="R1758" t="s">
        <v>201</v>
      </c>
      <c r="S1758" t="s">
        <v>266</v>
      </c>
      <c r="T1758" t="s">
        <v>267</v>
      </c>
      <c r="U1758" t="s">
        <v>42</v>
      </c>
    </row>
    <row r="1759" spans="1:21" x14ac:dyDescent="0.3">
      <c r="A1759">
        <v>10173</v>
      </c>
      <c r="B1759" s="5">
        <v>39</v>
      </c>
      <c r="C1759" s="4">
        <v>71.98</v>
      </c>
      <c r="D1759">
        <v>15</v>
      </c>
      <c r="E1759" s="9">
        <v>2807.22</v>
      </c>
      <c r="F1759" s="1">
        <v>44809</v>
      </c>
      <c r="G1759" s="5">
        <f ca="1">DATEDIF(F1759, TODAY(), "D")</f>
        <v>580</v>
      </c>
      <c r="H1759" t="s">
        <v>19</v>
      </c>
      <c r="I1759" t="s">
        <v>155</v>
      </c>
      <c r="J1759" s="4">
        <v>71</v>
      </c>
      <c r="K1759" s="4">
        <f>Table1[[#This Row],[PRICEEACH]]-Table1[[#This Row],[MSRP]]</f>
        <v>0.98000000000000398</v>
      </c>
      <c r="L1759" t="s">
        <v>578</v>
      </c>
      <c r="M1759" t="s">
        <v>511</v>
      </c>
      <c r="N1759" t="s">
        <v>512</v>
      </c>
      <c r="O1759" t="s">
        <v>513</v>
      </c>
      <c r="P1759" t="s">
        <v>514</v>
      </c>
      <c r="Q1759">
        <v>24100</v>
      </c>
      <c r="R1759" t="s">
        <v>229</v>
      </c>
      <c r="S1759" t="s">
        <v>515</v>
      </c>
      <c r="T1759" t="s">
        <v>516</v>
      </c>
      <c r="U1759" t="s">
        <v>28</v>
      </c>
    </row>
    <row r="1760" spans="1:21" x14ac:dyDescent="0.3">
      <c r="A1760">
        <v>10168</v>
      </c>
      <c r="B1760" s="5">
        <v>39</v>
      </c>
      <c r="C1760" s="4">
        <v>82.91</v>
      </c>
      <c r="D1760">
        <v>17</v>
      </c>
      <c r="E1760" s="9">
        <v>3233.49</v>
      </c>
      <c r="F1760" s="1">
        <v>44801</v>
      </c>
      <c r="G1760" s="5">
        <f ca="1">DATEDIF(F1760, TODAY(), "D")</f>
        <v>588</v>
      </c>
      <c r="H1760" t="s">
        <v>19</v>
      </c>
      <c r="I1760" t="s">
        <v>525</v>
      </c>
      <c r="J1760" s="4">
        <v>74</v>
      </c>
      <c r="K1760" s="4">
        <f>Table1[[#This Row],[PRICEEACH]]-Table1[[#This Row],[MSRP]]</f>
        <v>8.9099999999999966</v>
      </c>
      <c r="L1760" t="s">
        <v>631</v>
      </c>
      <c r="M1760" t="s">
        <v>48</v>
      </c>
      <c r="N1760">
        <v>6505556809</v>
      </c>
      <c r="O1760" t="s">
        <v>49</v>
      </c>
      <c r="P1760" t="s">
        <v>50</v>
      </c>
      <c r="Q1760">
        <v>94217</v>
      </c>
      <c r="R1760" t="s">
        <v>25</v>
      </c>
      <c r="S1760" t="s">
        <v>51</v>
      </c>
      <c r="T1760" t="s">
        <v>52</v>
      </c>
      <c r="U1760" t="s">
        <v>42</v>
      </c>
    </row>
    <row r="1761" spans="1:21" x14ac:dyDescent="0.3">
      <c r="A1761">
        <v>10164</v>
      </c>
      <c r="B1761" s="5">
        <v>39</v>
      </c>
      <c r="C1761" s="4">
        <v>81.93</v>
      </c>
      <c r="D1761">
        <v>4</v>
      </c>
      <c r="E1761" s="9">
        <v>3195.27</v>
      </c>
      <c r="F1761" s="1">
        <v>44794</v>
      </c>
      <c r="G1761" s="5">
        <f ca="1">DATEDIF(F1761, TODAY(), "D")</f>
        <v>595</v>
      </c>
      <c r="H1761" t="s">
        <v>371</v>
      </c>
      <c r="I1761" t="s">
        <v>155</v>
      </c>
      <c r="J1761" s="4">
        <v>101</v>
      </c>
      <c r="K1761" s="4">
        <f>Table1[[#This Row],[PRICEEACH]]-Table1[[#This Row],[MSRP]]</f>
        <v>-19.069999999999993</v>
      </c>
      <c r="L1761" t="s">
        <v>626</v>
      </c>
      <c r="M1761" t="s">
        <v>372</v>
      </c>
      <c r="N1761" t="s">
        <v>373</v>
      </c>
      <c r="O1761" t="s">
        <v>374</v>
      </c>
      <c r="P1761" t="s">
        <v>375</v>
      </c>
      <c r="Q1761">
        <v>8010</v>
      </c>
      <c r="R1761" t="s">
        <v>124</v>
      </c>
      <c r="S1761" t="s">
        <v>376</v>
      </c>
      <c r="T1761" t="s">
        <v>377</v>
      </c>
      <c r="U1761" t="s">
        <v>42</v>
      </c>
    </row>
    <row r="1762" spans="1:21" x14ac:dyDescent="0.3">
      <c r="A1762">
        <v>10301</v>
      </c>
      <c r="B1762" s="5">
        <v>39</v>
      </c>
      <c r="C1762" s="4">
        <v>165.3</v>
      </c>
      <c r="D1762">
        <v>6</v>
      </c>
      <c r="E1762" s="9">
        <v>6446.7</v>
      </c>
      <c r="F1762" s="1">
        <v>44778</v>
      </c>
      <c r="G1762" s="5">
        <f ca="1">DATEDIF(F1762, TODAY(), "D")</f>
        <v>611</v>
      </c>
      <c r="H1762" t="s">
        <v>19</v>
      </c>
      <c r="I1762" t="s">
        <v>155</v>
      </c>
      <c r="J1762" s="4">
        <v>141</v>
      </c>
      <c r="K1762" s="4">
        <f>Table1[[#This Row],[PRICEEACH]]-Table1[[#This Row],[MSRP]]</f>
        <v>24.300000000000011</v>
      </c>
      <c r="L1762" t="s">
        <v>569</v>
      </c>
      <c r="M1762" t="s">
        <v>502</v>
      </c>
      <c r="N1762" t="s">
        <v>503</v>
      </c>
      <c r="O1762" t="s">
        <v>504</v>
      </c>
      <c r="P1762" t="s">
        <v>505</v>
      </c>
      <c r="Q1762" t="s">
        <v>506</v>
      </c>
      <c r="R1762" t="s">
        <v>64</v>
      </c>
      <c r="S1762" t="s">
        <v>507</v>
      </c>
      <c r="T1762" t="s">
        <v>508</v>
      </c>
      <c r="U1762" t="s">
        <v>42</v>
      </c>
    </row>
    <row r="1763" spans="1:21" x14ac:dyDescent="0.3">
      <c r="A1763">
        <v>10151</v>
      </c>
      <c r="B1763" s="5">
        <v>39</v>
      </c>
      <c r="C1763" s="4">
        <v>69.28</v>
      </c>
      <c r="D1763">
        <v>9</v>
      </c>
      <c r="E1763" s="9">
        <v>2701.92</v>
      </c>
      <c r="F1763" s="1">
        <v>44763</v>
      </c>
      <c r="G1763" s="5">
        <f ca="1">DATEDIF(F1763, TODAY(), "D")</f>
        <v>626</v>
      </c>
      <c r="H1763" t="s">
        <v>19</v>
      </c>
      <c r="I1763" t="s">
        <v>465</v>
      </c>
      <c r="J1763" s="4">
        <v>60</v>
      </c>
      <c r="K1763" s="4">
        <f>Table1[[#This Row],[PRICEEACH]]-Table1[[#This Row],[MSRP]]</f>
        <v>9.2800000000000011</v>
      </c>
      <c r="L1763" t="s">
        <v>550</v>
      </c>
      <c r="M1763" t="s">
        <v>354</v>
      </c>
      <c r="N1763" t="s">
        <v>355</v>
      </c>
      <c r="O1763" t="s">
        <v>356</v>
      </c>
      <c r="P1763" t="s">
        <v>357</v>
      </c>
      <c r="Q1763">
        <v>90110</v>
      </c>
      <c r="R1763" t="s">
        <v>107</v>
      </c>
      <c r="S1763" t="s">
        <v>358</v>
      </c>
      <c r="T1763" t="s">
        <v>359</v>
      </c>
      <c r="U1763" t="s">
        <v>28</v>
      </c>
    </row>
    <row r="1764" spans="1:21" x14ac:dyDescent="0.3">
      <c r="A1764">
        <v>10142</v>
      </c>
      <c r="B1764" s="5">
        <v>39</v>
      </c>
      <c r="C1764" s="4">
        <v>44.23</v>
      </c>
      <c r="D1764">
        <v>5</v>
      </c>
      <c r="E1764" s="9">
        <v>1724.97</v>
      </c>
      <c r="F1764" s="1">
        <v>44720</v>
      </c>
      <c r="G1764" s="5">
        <f ca="1">DATEDIF(F1764, TODAY(), "D")</f>
        <v>669</v>
      </c>
      <c r="H1764" t="s">
        <v>19</v>
      </c>
      <c r="I1764" t="s">
        <v>557</v>
      </c>
      <c r="J1764" s="4">
        <v>54</v>
      </c>
      <c r="K1764" s="4">
        <f>Table1[[#This Row],[PRICEEACH]]-Table1[[#This Row],[MSRP]]</f>
        <v>-9.7700000000000031</v>
      </c>
      <c r="L1764" t="s">
        <v>633</v>
      </c>
      <c r="M1764" t="s">
        <v>243</v>
      </c>
      <c r="N1764">
        <v>4155551450</v>
      </c>
      <c r="O1764" t="s">
        <v>244</v>
      </c>
      <c r="P1764" t="s">
        <v>245</v>
      </c>
      <c r="Q1764">
        <v>97562</v>
      </c>
      <c r="R1764" t="s">
        <v>25</v>
      </c>
      <c r="S1764" t="s">
        <v>246</v>
      </c>
      <c r="T1764" t="s">
        <v>247</v>
      </c>
      <c r="U1764" t="s">
        <v>28</v>
      </c>
    </row>
    <row r="1765" spans="1:21" x14ac:dyDescent="0.3">
      <c r="A1765">
        <v>10141</v>
      </c>
      <c r="B1765" s="5">
        <v>39</v>
      </c>
      <c r="C1765" s="4">
        <v>152.27000000000001</v>
      </c>
      <c r="D1765">
        <v>4</v>
      </c>
      <c r="E1765" s="9">
        <v>5938.53</v>
      </c>
      <c r="F1765" s="1">
        <v>44713</v>
      </c>
      <c r="G1765" s="5">
        <f ca="1">DATEDIF(F1765, TODAY(), "D")</f>
        <v>676</v>
      </c>
      <c r="H1765" t="s">
        <v>19</v>
      </c>
      <c r="I1765" t="s">
        <v>155</v>
      </c>
      <c r="J1765" s="4">
        <v>163</v>
      </c>
      <c r="K1765" s="4">
        <f>Table1[[#This Row],[PRICEEACH]]-Table1[[#This Row],[MSRP]]</f>
        <v>-10.72999999999999</v>
      </c>
      <c r="L1765" t="s">
        <v>546</v>
      </c>
      <c r="M1765" t="s">
        <v>429</v>
      </c>
      <c r="N1765" t="s">
        <v>430</v>
      </c>
      <c r="O1765" t="s">
        <v>431</v>
      </c>
      <c r="P1765" t="s">
        <v>432</v>
      </c>
      <c r="Q1765" t="s">
        <v>433</v>
      </c>
      <c r="R1765" t="s">
        <v>107</v>
      </c>
      <c r="S1765" t="s">
        <v>434</v>
      </c>
      <c r="T1765" t="s">
        <v>435</v>
      </c>
      <c r="U1765" t="s">
        <v>42</v>
      </c>
    </row>
    <row r="1766" spans="1:21" x14ac:dyDescent="0.3">
      <c r="A1766">
        <v>10127</v>
      </c>
      <c r="B1766" s="5">
        <v>39</v>
      </c>
      <c r="C1766" s="4">
        <v>38.19</v>
      </c>
      <c r="D1766">
        <v>12</v>
      </c>
      <c r="E1766" s="9">
        <v>1489.41</v>
      </c>
      <c r="F1766" s="1">
        <v>44654</v>
      </c>
      <c r="G1766" s="5">
        <f ca="1">DATEDIF(F1766, TODAY(), "D")</f>
        <v>735</v>
      </c>
      <c r="H1766" t="s">
        <v>19</v>
      </c>
      <c r="I1766" t="s">
        <v>155</v>
      </c>
      <c r="J1766" s="4">
        <v>35</v>
      </c>
      <c r="K1766" s="4">
        <f>Table1[[#This Row],[PRICEEACH]]-Table1[[#This Row],[MSRP]]</f>
        <v>3.1899999999999977</v>
      </c>
      <c r="L1766" t="s">
        <v>591</v>
      </c>
      <c r="M1766" t="s">
        <v>437</v>
      </c>
      <c r="N1766">
        <v>2125557413</v>
      </c>
      <c r="O1766" t="s">
        <v>438</v>
      </c>
      <c r="P1766" t="s">
        <v>24</v>
      </c>
      <c r="Q1766">
        <v>10022</v>
      </c>
      <c r="R1766" t="s">
        <v>25</v>
      </c>
      <c r="S1766" t="s">
        <v>46</v>
      </c>
      <c r="T1766" t="s">
        <v>439</v>
      </c>
      <c r="U1766" t="s">
        <v>28</v>
      </c>
    </row>
    <row r="1767" spans="1:21" x14ac:dyDescent="0.3">
      <c r="A1767">
        <v>10122</v>
      </c>
      <c r="B1767" s="5">
        <v>39</v>
      </c>
      <c r="C1767" s="4">
        <v>30.96</v>
      </c>
      <c r="D1767">
        <v>4</v>
      </c>
      <c r="E1767" s="9">
        <v>1207.44</v>
      </c>
      <c r="F1767" s="1">
        <v>44628</v>
      </c>
      <c r="G1767" s="5">
        <f ca="1">DATEDIF(F1767, TODAY(), "D")</f>
        <v>761</v>
      </c>
      <c r="H1767" t="s">
        <v>19</v>
      </c>
      <c r="I1767" t="s">
        <v>155</v>
      </c>
      <c r="J1767" s="4">
        <v>37</v>
      </c>
      <c r="K1767" s="4">
        <f>Table1[[#This Row],[PRICEEACH]]-Table1[[#This Row],[MSRP]]</f>
        <v>-6.0399999999999991</v>
      </c>
      <c r="L1767" t="s">
        <v>594</v>
      </c>
      <c r="M1767" t="s">
        <v>395</v>
      </c>
      <c r="N1767" t="s">
        <v>396</v>
      </c>
      <c r="O1767" t="s">
        <v>397</v>
      </c>
      <c r="P1767" t="s">
        <v>398</v>
      </c>
      <c r="Q1767">
        <v>13008</v>
      </c>
      <c r="R1767" t="s">
        <v>33</v>
      </c>
      <c r="S1767" t="s">
        <v>399</v>
      </c>
      <c r="T1767" t="s">
        <v>400</v>
      </c>
      <c r="U1767" t="s">
        <v>28</v>
      </c>
    </row>
    <row r="1768" spans="1:21" x14ac:dyDescent="0.3">
      <c r="A1768">
        <v>10120</v>
      </c>
      <c r="B1768" s="5">
        <v>39</v>
      </c>
      <c r="C1768" s="4">
        <v>119.27</v>
      </c>
      <c r="D1768">
        <v>10</v>
      </c>
      <c r="E1768" s="9">
        <v>4651.53</v>
      </c>
      <c r="F1768" s="1">
        <v>44621</v>
      </c>
      <c r="G1768" s="5">
        <f ca="1">DATEDIF(F1768, TODAY(), "D")</f>
        <v>768</v>
      </c>
      <c r="H1768" t="s">
        <v>19</v>
      </c>
      <c r="I1768" t="s">
        <v>525</v>
      </c>
      <c r="J1768" s="4">
        <v>109</v>
      </c>
      <c r="K1768" s="4">
        <f>Table1[[#This Row],[PRICEEACH]]-Table1[[#This Row],[MSRP]]</f>
        <v>10.269999999999996</v>
      </c>
      <c r="L1768" t="s">
        <v>583</v>
      </c>
      <c r="M1768" t="s">
        <v>72</v>
      </c>
      <c r="N1768" t="s">
        <v>73</v>
      </c>
      <c r="O1768" t="s">
        <v>74</v>
      </c>
      <c r="P1768" t="s">
        <v>75</v>
      </c>
      <c r="Q1768">
        <v>3004</v>
      </c>
      <c r="R1768" t="s">
        <v>76</v>
      </c>
      <c r="S1768" t="s">
        <v>77</v>
      </c>
      <c r="T1768" t="s">
        <v>78</v>
      </c>
      <c r="U1768" t="s">
        <v>42</v>
      </c>
    </row>
    <row r="1769" spans="1:21" x14ac:dyDescent="0.3">
      <c r="A1769">
        <v>10107</v>
      </c>
      <c r="B1769" s="5">
        <v>39</v>
      </c>
      <c r="C1769" s="4">
        <v>152.26</v>
      </c>
      <c r="D1769">
        <v>8</v>
      </c>
      <c r="E1769" s="9">
        <v>5938.14</v>
      </c>
      <c r="F1769" s="1">
        <v>44608</v>
      </c>
      <c r="G1769" s="5">
        <f ca="1">DATEDIF(F1769, TODAY(), "D")</f>
        <v>781</v>
      </c>
      <c r="H1769" t="s">
        <v>19</v>
      </c>
      <c r="I1769" t="s">
        <v>155</v>
      </c>
      <c r="J1769" s="4">
        <v>173</v>
      </c>
      <c r="K1769" s="4">
        <f>Table1[[#This Row],[PRICEEACH]]-Table1[[#This Row],[MSRP]]</f>
        <v>-20.740000000000009</v>
      </c>
      <c r="L1769" t="s">
        <v>477</v>
      </c>
      <c r="M1769" t="s">
        <v>170</v>
      </c>
      <c r="N1769" t="s">
        <v>171</v>
      </c>
      <c r="O1769" t="s">
        <v>172</v>
      </c>
      <c r="P1769" t="s">
        <v>173</v>
      </c>
      <c r="Q1769">
        <v>79903</v>
      </c>
      <c r="R1769" t="s">
        <v>173</v>
      </c>
      <c r="S1769" t="s">
        <v>174</v>
      </c>
      <c r="T1769" t="s">
        <v>175</v>
      </c>
      <c r="U1769" t="s">
        <v>42</v>
      </c>
    </row>
    <row r="1770" spans="1:21" x14ac:dyDescent="0.3">
      <c r="A1770">
        <v>10114</v>
      </c>
      <c r="B1770" s="5">
        <v>39</v>
      </c>
      <c r="C1770" s="4">
        <v>106.78</v>
      </c>
      <c r="D1770">
        <v>3</v>
      </c>
      <c r="E1770" s="9">
        <v>4164.42</v>
      </c>
      <c r="F1770" s="1">
        <v>44593</v>
      </c>
      <c r="G1770" s="5">
        <f ca="1">DATEDIF(F1770, TODAY(), "D")</f>
        <v>796</v>
      </c>
      <c r="H1770" t="s">
        <v>19</v>
      </c>
      <c r="I1770" t="s">
        <v>465</v>
      </c>
      <c r="J1770" s="4">
        <v>122</v>
      </c>
      <c r="K1770" s="4">
        <f>Table1[[#This Row],[PRICEEACH]]-Table1[[#This Row],[MSRP]]</f>
        <v>-15.219999999999999</v>
      </c>
      <c r="L1770" t="s">
        <v>548</v>
      </c>
      <c r="M1770" t="s">
        <v>366</v>
      </c>
      <c r="N1770" t="s">
        <v>367</v>
      </c>
      <c r="O1770" t="s">
        <v>368</v>
      </c>
      <c r="P1770" t="s">
        <v>39</v>
      </c>
      <c r="Q1770">
        <v>75012</v>
      </c>
      <c r="R1770" t="s">
        <v>33</v>
      </c>
      <c r="S1770" t="s">
        <v>369</v>
      </c>
      <c r="T1770" t="s">
        <v>370</v>
      </c>
      <c r="U1770" t="s">
        <v>42</v>
      </c>
    </row>
    <row r="1771" spans="1:21" x14ac:dyDescent="0.3">
      <c r="A1771">
        <v>10110</v>
      </c>
      <c r="B1771" s="5">
        <v>39</v>
      </c>
      <c r="C1771" s="4">
        <v>44.35</v>
      </c>
      <c r="D1771">
        <v>2</v>
      </c>
      <c r="E1771" s="9">
        <v>1729.65</v>
      </c>
      <c r="F1771" s="1">
        <v>44579</v>
      </c>
      <c r="G1771" s="5">
        <f ca="1">DATEDIF(F1771, TODAY(), "D")</f>
        <v>810</v>
      </c>
      <c r="H1771" t="s">
        <v>19</v>
      </c>
      <c r="I1771" t="s">
        <v>509</v>
      </c>
      <c r="J1771" s="4">
        <v>44</v>
      </c>
      <c r="K1771" s="4">
        <f>Table1[[#This Row],[PRICEEACH]]-Table1[[#This Row],[MSRP]]</f>
        <v>0.35000000000000142</v>
      </c>
      <c r="L1771" t="s">
        <v>587</v>
      </c>
      <c r="M1771" t="s">
        <v>452</v>
      </c>
      <c r="N1771" t="s">
        <v>453</v>
      </c>
      <c r="O1771" t="s">
        <v>454</v>
      </c>
      <c r="P1771" t="s">
        <v>455</v>
      </c>
      <c r="Q1771" t="s">
        <v>456</v>
      </c>
      <c r="R1771" t="s">
        <v>144</v>
      </c>
      <c r="S1771" t="s">
        <v>457</v>
      </c>
      <c r="T1771" t="s">
        <v>458</v>
      </c>
      <c r="U1771" t="s">
        <v>28</v>
      </c>
    </row>
    <row r="1772" spans="1:21" x14ac:dyDescent="0.3">
      <c r="A1772">
        <v>10107</v>
      </c>
      <c r="B1772" s="5">
        <v>39</v>
      </c>
      <c r="C1772" s="4">
        <v>89.38</v>
      </c>
      <c r="D1772">
        <v>7</v>
      </c>
      <c r="E1772" s="9">
        <v>3485.82</v>
      </c>
      <c r="F1772" s="1">
        <v>44564</v>
      </c>
      <c r="G1772" s="5">
        <f ca="1">DATEDIF(F1772, TODAY(), "D")</f>
        <v>825</v>
      </c>
      <c r="H1772" t="s">
        <v>19</v>
      </c>
      <c r="I1772" t="s">
        <v>155</v>
      </c>
      <c r="J1772" s="4">
        <v>79</v>
      </c>
      <c r="K1772" s="4">
        <f>Table1[[#This Row],[PRICEEACH]]-Table1[[#This Row],[MSRP]]</f>
        <v>10.379999999999995</v>
      </c>
      <c r="L1772" t="s">
        <v>478</v>
      </c>
      <c r="M1772" t="s">
        <v>387</v>
      </c>
      <c r="N1772" t="s">
        <v>388</v>
      </c>
      <c r="O1772" t="s">
        <v>389</v>
      </c>
      <c r="P1772" t="s">
        <v>390</v>
      </c>
      <c r="Q1772" t="s">
        <v>391</v>
      </c>
      <c r="R1772" t="s">
        <v>392</v>
      </c>
      <c r="S1772" t="s">
        <v>393</v>
      </c>
      <c r="T1772" t="s">
        <v>394</v>
      </c>
      <c r="U1772" t="s">
        <v>42</v>
      </c>
    </row>
    <row r="1773" spans="1:21" x14ac:dyDescent="0.3">
      <c r="A1773">
        <v>10107</v>
      </c>
      <c r="B1773" s="5">
        <v>39</v>
      </c>
      <c r="C1773" s="4">
        <v>99.91</v>
      </c>
      <c r="D1773">
        <v>5</v>
      </c>
      <c r="E1773" s="9">
        <v>3896.49</v>
      </c>
      <c r="F1773" s="1">
        <v>44554</v>
      </c>
      <c r="G1773" s="5">
        <f ca="1">DATEDIF(F1773, TODAY(), "D")</f>
        <v>835</v>
      </c>
      <c r="H1773" t="s">
        <v>19</v>
      </c>
      <c r="I1773" t="s">
        <v>20</v>
      </c>
      <c r="J1773" s="4">
        <v>118</v>
      </c>
      <c r="K1773" s="4">
        <f>Table1[[#This Row],[PRICEEACH]]-Table1[[#This Row],[MSRP]]</f>
        <v>-18.090000000000003</v>
      </c>
      <c r="L1773" t="s">
        <v>269</v>
      </c>
      <c r="M1773" t="s">
        <v>22</v>
      </c>
      <c r="N1773">
        <v>2125557818</v>
      </c>
      <c r="O1773" t="s">
        <v>23</v>
      </c>
      <c r="P1773" t="s">
        <v>24</v>
      </c>
      <c r="Q1773">
        <v>10022</v>
      </c>
      <c r="R1773" t="s">
        <v>25</v>
      </c>
      <c r="S1773" t="s">
        <v>26</v>
      </c>
      <c r="T1773" t="s">
        <v>27</v>
      </c>
      <c r="U1773" t="s">
        <v>42</v>
      </c>
    </row>
    <row r="1774" spans="1:21" x14ac:dyDescent="0.3">
      <c r="A1774">
        <v>10106</v>
      </c>
      <c r="B1774" s="5">
        <v>39</v>
      </c>
      <c r="C1774" s="4">
        <v>40.15</v>
      </c>
      <c r="D1774">
        <v>6</v>
      </c>
      <c r="E1774" s="9">
        <v>1565.85</v>
      </c>
      <c r="F1774" s="1">
        <v>44547</v>
      </c>
      <c r="G1774" s="5">
        <f ca="1">DATEDIF(F1774, TODAY(), "D")</f>
        <v>842</v>
      </c>
      <c r="H1774" t="s">
        <v>19</v>
      </c>
      <c r="I1774" t="s">
        <v>509</v>
      </c>
      <c r="J1774" s="4">
        <v>43</v>
      </c>
      <c r="K1774" s="4">
        <f>Table1[[#This Row],[PRICEEACH]]-Table1[[#This Row],[MSRP]]</f>
        <v>-2.8500000000000014</v>
      </c>
      <c r="L1774" t="s">
        <v>616</v>
      </c>
      <c r="M1774" t="s">
        <v>511</v>
      </c>
      <c r="N1774" t="s">
        <v>512</v>
      </c>
      <c r="O1774" t="s">
        <v>513</v>
      </c>
      <c r="P1774" t="s">
        <v>514</v>
      </c>
      <c r="Q1774">
        <v>24100</v>
      </c>
      <c r="R1774" t="s">
        <v>229</v>
      </c>
      <c r="S1774" t="s">
        <v>515</v>
      </c>
      <c r="T1774" t="s">
        <v>516</v>
      </c>
      <c r="U1774" t="s">
        <v>28</v>
      </c>
    </row>
    <row r="1775" spans="1:21" x14ac:dyDescent="0.3">
      <c r="A1775">
        <v>10105</v>
      </c>
      <c r="B1775" s="5">
        <v>39</v>
      </c>
      <c r="C1775" s="4">
        <v>81.14</v>
      </c>
      <c r="D1775">
        <v>6</v>
      </c>
      <c r="E1775" s="9">
        <v>3164.46</v>
      </c>
      <c r="F1775" s="1">
        <v>44541</v>
      </c>
      <c r="G1775" s="5">
        <f ca="1">DATEDIF(F1775, TODAY(), "D")</f>
        <v>848</v>
      </c>
      <c r="H1775" t="s">
        <v>19</v>
      </c>
      <c r="I1775" t="s">
        <v>557</v>
      </c>
      <c r="J1775" s="4">
        <v>100</v>
      </c>
      <c r="K1775" s="4">
        <f>Table1[[#This Row],[PRICEEACH]]-Table1[[#This Row],[MSRP]]</f>
        <v>-18.86</v>
      </c>
      <c r="L1775" t="s">
        <v>629</v>
      </c>
      <c r="M1775" t="s">
        <v>290</v>
      </c>
      <c r="N1775" t="s">
        <v>291</v>
      </c>
      <c r="O1775" t="s">
        <v>292</v>
      </c>
      <c r="P1775" t="s">
        <v>293</v>
      </c>
      <c r="Q1775">
        <v>1734</v>
      </c>
      <c r="R1775" t="s">
        <v>294</v>
      </c>
      <c r="S1775" t="s">
        <v>295</v>
      </c>
      <c r="T1775" t="s">
        <v>296</v>
      </c>
      <c r="U1775" t="s">
        <v>42</v>
      </c>
    </row>
    <row r="1776" spans="1:21" x14ac:dyDescent="0.3">
      <c r="A1776">
        <v>10102</v>
      </c>
      <c r="B1776" s="5">
        <v>39</v>
      </c>
      <c r="C1776" s="4">
        <v>123.29</v>
      </c>
      <c r="D1776">
        <v>2</v>
      </c>
      <c r="E1776" s="9">
        <v>4808.3100000000004</v>
      </c>
      <c r="F1776" s="1">
        <v>44510</v>
      </c>
      <c r="G1776" s="5">
        <f ca="1">DATEDIF(F1776, TODAY(), "D")</f>
        <v>879</v>
      </c>
      <c r="H1776" t="s">
        <v>19</v>
      </c>
      <c r="I1776" t="s">
        <v>509</v>
      </c>
      <c r="J1776" s="4">
        <v>102</v>
      </c>
      <c r="K1776" s="4">
        <f>Table1[[#This Row],[PRICEEACH]]-Table1[[#This Row],[MSRP]]</f>
        <v>21.290000000000006</v>
      </c>
      <c r="L1776" t="s">
        <v>510</v>
      </c>
      <c r="M1776" t="s">
        <v>79</v>
      </c>
      <c r="N1776">
        <v>2125551500</v>
      </c>
      <c r="O1776" t="s">
        <v>80</v>
      </c>
      <c r="P1776" t="s">
        <v>24</v>
      </c>
      <c r="Q1776">
        <v>10022</v>
      </c>
      <c r="R1776" t="s">
        <v>25</v>
      </c>
      <c r="S1776" t="s">
        <v>81</v>
      </c>
      <c r="T1776" t="s">
        <v>82</v>
      </c>
      <c r="U1776" t="s">
        <v>42</v>
      </c>
    </row>
    <row r="1777" spans="1:21" hidden="1" x14ac:dyDescent="0.3">
      <c r="A1777">
        <v>10421</v>
      </c>
      <c r="B1777" s="5">
        <v>40</v>
      </c>
      <c r="C1777" s="4">
        <v>45.7</v>
      </c>
      <c r="D1777">
        <v>2</v>
      </c>
      <c r="E1777" s="9">
        <v>1828</v>
      </c>
      <c r="F1777" s="8">
        <v>45380</v>
      </c>
      <c r="G1777" s="5">
        <f ca="1">DATEDIF(F1777, TODAY(), "D")</f>
        <v>9</v>
      </c>
      <c r="H1777" t="s">
        <v>268</v>
      </c>
      <c r="I1777" t="s">
        <v>509</v>
      </c>
      <c r="J1777" s="4">
        <v>44</v>
      </c>
      <c r="K1777" s="4">
        <f>Table1[[#This Row],[PRICEEACH]]-Table1[[#This Row],[MSRP]]</f>
        <v>1.7000000000000028</v>
      </c>
      <c r="L1777" t="s">
        <v>587</v>
      </c>
      <c r="M1777" t="s">
        <v>243</v>
      </c>
      <c r="N1777">
        <v>4155551450</v>
      </c>
      <c r="O1777" t="s">
        <v>244</v>
      </c>
      <c r="P1777" t="s">
        <v>245</v>
      </c>
      <c r="Q1777">
        <v>97562</v>
      </c>
      <c r="R1777" t="s">
        <v>25</v>
      </c>
      <c r="S1777" t="s">
        <v>246</v>
      </c>
      <c r="T1777" t="s">
        <v>247</v>
      </c>
      <c r="U1777" t="s">
        <v>28</v>
      </c>
    </row>
    <row r="1778" spans="1:21" x14ac:dyDescent="0.3">
      <c r="A1778">
        <v>10107</v>
      </c>
      <c r="B1778" s="5">
        <v>40</v>
      </c>
      <c r="C1778" s="4">
        <v>155.80000000000001</v>
      </c>
      <c r="D1778">
        <v>6</v>
      </c>
      <c r="E1778" s="9">
        <v>6232</v>
      </c>
      <c r="F1778" s="8">
        <v>45352</v>
      </c>
      <c r="G1778" s="5">
        <f ca="1">DATEDIF(F1778, TODAY(), "D")</f>
        <v>37</v>
      </c>
      <c r="H1778" t="s">
        <v>19</v>
      </c>
      <c r="I1778" t="s">
        <v>465</v>
      </c>
      <c r="J1778" s="4">
        <v>136</v>
      </c>
      <c r="K1778" s="4">
        <f>Table1[[#This Row],[PRICEEACH]]-Table1[[#This Row],[MSRP]]</f>
        <v>19.800000000000011</v>
      </c>
      <c r="L1778" t="s">
        <v>466</v>
      </c>
      <c r="M1778" t="s">
        <v>261</v>
      </c>
      <c r="N1778" t="s">
        <v>262</v>
      </c>
      <c r="O1778" t="s">
        <v>263</v>
      </c>
      <c r="P1778" t="s">
        <v>264</v>
      </c>
      <c r="Q1778" t="s">
        <v>265</v>
      </c>
      <c r="R1778" t="s">
        <v>201</v>
      </c>
      <c r="S1778" t="s">
        <v>266</v>
      </c>
      <c r="T1778" t="s">
        <v>267</v>
      </c>
      <c r="U1778" t="s">
        <v>42</v>
      </c>
    </row>
    <row r="1779" spans="1:21" x14ac:dyDescent="0.3">
      <c r="A1779">
        <v>10390</v>
      </c>
      <c r="B1779" s="5">
        <v>40</v>
      </c>
      <c r="C1779" s="4">
        <v>137.29</v>
      </c>
      <c r="D1779">
        <v>9</v>
      </c>
      <c r="E1779" s="9">
        <v>5491.6</v>
      </c>
      <c r="F1779" s="8">
        <v>45295</v>
      </c>
      <c r="G1779" s="5">
        <f ca="1">DATEDIF(F1779, TODAY(), "D")</f>
        <v>94</v>
      </c>
      <c r="H1779" t="s">
        <v>19</v>
      </c>
      <c r="I1779" t="s">
        <v>155</v>
      </c>
      <c r="J1779" s="4">
        <v>80</v>
      </c>
      <c r="K1779" s="4">
        <f>Table1[[#This Row],[PRICEEACH]]-Table1[[#This Row],[MSRP]]</f>
        <v>57.289999999999992</v>
      </c>
      <c r="L1779" t="s">
        <v>566</v>
      </c>
      <c r="M1779" t="s">
        <v>243</v>
      </c>
      <c r="N1779">
        <v>4155551450</v>
      </c>
      <c r="O1779" t="s">
        <v>244</v>
      </c>
      <c r="P1779" t="s">
        <v>245</v>
      </c>
      <c r="Q1779">
        <v>97562</v>
      </c>
      <c r="R1779" t="s">
        <v>25</v>
      </c>
      <c r="S1779" t="s">
        <v>246</v>
      </c>
      <c r="T1779" t="s">
        <v>247</v>
      </c>
      <c r="U1779" t="s">
        <v>42</v>
      </c>
    </row>
    <row r="1780" spans="1:21" x14ac:dyDescent="0.3">
      <c r="A1780">
        <v>10383</v>
      </c>
      <c r="B1780" s="5">
        <v>40</v>
      </c>
      <c r="C1780" s="4">
        <v>152.24</v>
      </c>
      <c r="D1780">
        <v>3</v>
      </c>
      <c r="E1780" s="9">
        <v>6089.6</v>
      </c>
      <c r="F1780" s="8">
        <v>45282</v>
      </c>
      <c r="G1780" s="5">
        <f ca="1">DATEDIF(F1780, TODAY(), "D")</f>
        <v>107</v>
      </c>
      <c r="H1780" t="s">
        <v>19</v>
      </c>
      <c r="I1780" t="s">
        <v>155</v>
      </c>
      <c r="J1780" s="4">
        <v>35</v>
      </c>
      <c r="K1780" s="4">
        <f>Table1[[#This Row],[PRICEEACH]]-Table1[[#This Row],[MSRP]]</f>
        <v>117.24000000000001</v>
      </c>
      <c r="L1780" t="s">
        <v>591</v>
      </c>
      <c r="M1780" t="s">
        <v>148</v>
      </c>
      <c r="N1780" t="s">
        <v>149</v>
      </c>
      <c r="O1780" t="s">
        <v>150</v>
      </c>
      <c r="P1780" t="s">
        <v>151</v>
      </c>
      <c r="Q1780">
        <v>28034</v>
      </c>
      <c r="R1780" t="s">
        <v>152</v>
      </c>
      <c r="S1780" t="s">
        <v>153</v>
      </c>
      <c r="T1780" t="s">
        <v>154</v>
      </c>
      <c r="U1780" t="s">
        <v>42</v>
      </c>
    </row>
    <row r="1781" spans="1:21" x14ac:dyDescent="0.3">
      <c r="A1781">
        <v>10380</v>
      </c>
      <c r="B1781" s="5">
        <v>40</v>
      </c>
      <c r="C1781" s="4">
        <v>123.29</v>
      </c>
      <c r="D1781">
        <v>10</v>
      </c>
      <c r="E1781" s="9">
        <v>4931.6000000000004</v>
      </c>
      <c r="F1781" s="8">
        <v>45276</v>
      </c>
      <c r="G1781" s="5">
        <f ca="1">DATEDIF(F1781, TODAY(), "D")</f>
        <v>113</v>
      </c>
      <c r="H1781" t="s">
        <v>19</v>
      </c>
      <c r="I1781" t="s">
        <v>509</v>
      </c>
      <c r="J1781" s="4">
        <v>127</v>
      </c>
      <c r="K1781" s="4">
        <f>Table1[[#This Row],[PRICEEACH]]-Table1[[#This Row],[MSRP]]</f>
        <v>-3.7099999999999937</v>
      </c>
      <c r="L1781" t="s">
        <v>549</v>
      </c>
      <c r="M1781" t="s">
        <v>148</v>
      </c>
      <c r="N1781" t="s">
        <v>149</v>
      </c>
      <c r="O1781" t="s">
        <v>150</v>
      </c>
      <c r="P1781" t="s">
        <v>151</v>
      </c>
      <c r="Q1781">
        <v>28034</v>
      </c>
      <c r="R1781" t="s">
        <v>152</v>
      </c>
      <c r="S1781" t="s">
        <v>153</v>
      </c>
      <c r="T1781" t="s">
        <v>154</v>
      </c>
      <c r="U1781" t="s">
        <v>42</v>
      </c>
    </row>
    <row r="1782" spans="1:21" x14ac:dyDescent="0.3">
      <c r="A1782">
        <v>10378</v>
      </c>
      <c r="B1782" s="5">
        <v>40</v>
      </c>
      <c r="C1782" s="4">
        <v>82.46</v>
      </c>
      <c r="D1782">
        <v>1</v>
      </c>
      <c r="E1782" s="9">
        <v>3298.4</v>
      </c>
      <c r="F1782" s="8">
        <v>45270</v>
      </c>
      <c r="G1782" s="5">
        <f ca="1">DATEDIF(F1782, TODAY(), "D")</f>
        <v>119</v>
      </c>
      <c r="H1782" t="s">
        <v>19</v>
      </c>
      <c r="I1782" t="s">
        <v>20</v>
      </c>
      <c r="J1782" s="4">
        <v>40</v>
      </c>
      <c r="K1782" s="4">
        <f>Table1[[#This Row],[PRICEEACH]]-Table1[[#This Row],[MSRP]]</f>
        <v>42.459999999999994</v>
      </c>
      <c r="L1782" t="s">
        <v>610</v>
      </c>
      <c r="M1782" t="s">
        <v>148</v>
      </c>
      <c r="N1782" t="s">
        <v>149</v>
      </c>
      <c r="O1782" t="s">
        <v>150</v>
      </c>
      <c r="P1782" t="s">
        <v>151</v>
      </c>
      <c r="Q1782">
        <v>28034</v>
      </c>
      <c r="R1782" t="s">
        <v>152</v>
      </c>
      <c r="S1782" t="s">
        <v>153</v>
      </c>
      <c r="T1782" t="s">
        <v>154</v>
      </c>
      <c r="U1782" t="s">
        <v>42</v>
      </c>
    </row>
    <row r="1783" spans="1:21" x14ac:dyDescent="0.3">
      <c r="A1783">
        <v>10107</v>
      </c>
      <c r="B1783" s="5">
        <v>40</v>
      </c>
      <c r="C1783" s="4">
        <v>146.55000000000001</v>
      </c>
      <c r="D1783">
        <v>4</v>
      </c>
      <c r="E1783" s="9">
        <v>5862</v>
      </c>
      <c r="F1783" s="8">
        <v>45256</v>
      </c>
      <c r="G1783" s="5">
        <f ca="1">DATEDIF(F1783, TODAY(), "D")</f>
        <v>133</v>
      </c>
      <c r="H1783" t="s">
        <v>19</v>
      </c>
      <c r="I1783" t="s">
        <v>155</v>
      </c>
      <c r="J1783" s="4">
        <v>151</v>
      </c>
      <c r="K1783" s="4">
        <f>Table1[[#This Row],[PRICEEACH]]-Table1[[#This Row],[MSRP]]</f>
        <v>-4.4499999999999886</v>
      </c>
      <c r="L1783" t="s">
        <v>472</v>
      </c>
      <c r="M1783" t="s">
        <v>217</v>
      </c>
      <c r="N1783" t="s">
        <v>218</v>
      </c>
      <c r="O1783" t="s">
        <v>219</v>
      </c>
      <c r="P1783" t="s">
        <v>220</v>
      </c>
      <c r="Q1783" t="s">
        <v>221</v>
      </c>
      <c r="R1783" t="s">
        <v>222</v>
      </c>
      <c r="S1783" t="s">
        <v>223</v>
      </c>
      <c r="T1783" t="s">
        <v>224</v>
      </c>
      <c r="U1783" t="s">
        <v>42</v>
      </c>
    </row>
    <row r="1784" spans="1:21" x14ac:dyDescent="0.3">
      <c r="A1784">
        <v>10369</v>
      </c>
      <c r="B1784" s="5">
        <v>40</v>
      </c>
      <c r="C1784" s="4">
        <v>86.92</v>
      </c>
      <c r="D1784">
        <v>3</v>
      </c>
      <c r="E1784" s="9">
        <v>3476.8</v>
      </c>
      <c r="F1784" s="8">
        <v>45250</v>
      </c>
      <c r="G1784" s="5">
        <f ca="1">DATEDIF(F1784, TODAY(), "D")</f>
        <v>139</v>
      </c>
      <c r="H1784" t="s">
        <v>19</v>
      </c>
      <c r="I1784" t="s">
        <v>509</v>
      </c>
      <c r="J1784" s="4">
        <v>97</v>
      </c>
      <c r="K1784" s="4">
        <f>Table1[[#This Row],[PRICEEACH]]-Table1[[#This Row],[MSRP]]</f>
        <v>-10.079999999999998</v>
      </c>
      <c r="L1784" t="s">
        <v>605</v>
      </c>
      <c r="M1784" t="s">
        <v>251</v>
      </c>
      <c r="N1784">
        <v>6175558555</v>
      </c>
      <c r="O1784" t="s">
        <v>252</v>
      </c>
      <c r="P1784" t="s">
        <v>253</v>
      </c>
      <c r="Q1784">
        <v>58339</v>
      </c>
      <c r="R1784" t="s">
        <v>25</v>
      </c>
      <c r="S1784" t="s">
        <v>246</v>
      </c>
      <c r="T1784" t="s">
        <v>254</v>
      </c>
      <c r="U1784" t="s">
        <v>42</v>
      </c>
    </row>
    <row r="1785" spans="1:21" x14ac:dyDescent="0.3">
      <c r="A1785">
        <v>10368</v>
      </c>
      <c r="B1785" s="5">
        <v>40</v>
      </c>
      <c r="C1785" s="4">
        <v>102.68</v>
      </c>
      <c r="D1785">
        <v>2</v>
      </c>
      <c r="E1785" s="9">
        <v>4107.2</v>
      </c>
      <c r="F1785" s="8">
        <v>45249</v>
      </c>
      <c r="G1785" s="5">
        <f ca="1">DATEDIF(F1785, TODAY(), "D")</f>
        <v>140</v>
      </c>
      <c r="H1785" t="s">
        <v>19</v>
      </c>
      <c r="I1785" t="s">
        <v>155</v>
      </c>
      <c r="J1785" s="4">
        <v>90</v>
      </c>
      <c r="K1785" s="4">
        <f>Table1[[#This Row],[PRICEEACH]]-Table1[[#This Row],[MSRP]]</f>
        <v>12.680000000000007</v>
      </c>
      <c r="L1785" t="s">
        <v>590</v>
      </c>
      <c r="M1785" t="s">
        <v>243</v>
      </c>
      <c r="N1785">
        <v>4155551450</v>
      </c>
      <c r="O1785" t="s">
        <v>244</v>
      </c>
      <c r="P1785" t="s">
        <v>245</v>
      </c>
      <c r="Q1785">
        <v>97562</v>
      </c>
      <c r="R1785" t="s">
        <v>25</v>
      </c>
      <c r="S1785" t="s">
        <v>246</v>
      </c>
      <c r="T1785" t="s">
        <v>247</v>
      </c>
      <c r="U1785" t="s">
        <v>42</v>
      </c>
    </row>
    <row r="1786" spans="1:21" x14ac:dyDescent="0.3">
      <c r="A1786">
        <v>10355</v>
      </c>
      <c r="B1786" s="5">
        <v>40</v>
      </c>
      <c r="C1786" s="4">
        <v>108.17</v>
      </c>
      <c r="D1786">
        <v>5</v>
      </c>
      <c r="E1786" s="9">
        <v>4326.8</v>
      </c>
      <c r="F1786" s="1">
        <v>45206</v>
      </c>
      <c r="G1786" s="5">
        <f ca="1">DATEDIF(F1786, TODAY(), "D")</f>
        <v>183</v>
      </c>
      <c r="H1786" t="s">
        <v>19</v>
      </c>
      <c r="I1786" t="s">
        <v>20</v>
      </c>
      <c r="J1786" s="4">
        <v>102</v>
      </c>
      <c r="K1786" s="4">
        <f>Table1[[#This Row],[PRICEEACH]]-Table1[[#This Row],[MSRP]]</f>
        <v>6.1700000000000017</v>
      </c>
      <c r="L1786" t="s">
        <v>615</v>
      </c>
      <c r="M1786" t="s">
        <v>148</v>
      </c>
      <c r="N1786" t="s">
        <v>149</v>
      </c>
      <c r="O1786" t="s">
        <v>150</v>
      </c>
      <c r="P1786" t="s">
        <v>151</v>
      </c>
      <c r="Q1786">
        <v>28034</v>
      </c>
      <c r="R1786" t="s">
        <v>152</v>
      </c>
      <c r="S1786" t="s">
        <v>153</v>
      </c>
      <c r="T1786" t="s">
        <v>154</v>
      </c>
      <c r="U1786" t="s">
        <v>42</v>
      </c>
    </row>
    <row r="1787" spans="1:21" x14ac:dyDescent="0.3">
      <c r="A1787">
        <v>10353</v>
      </c>
      <c r="B1787" s="5">
        <v>40</v>
      </c>
      <c r="C1787" s="4">
        <v>44.51</v>
      </c>
      <c r="D1787">
        <v>7</v>
      </c>
      <c r="E1787" s="9">
        <v>1780.4</v>
      </c>
      <c r="F1787" s="1">
        <v>45203</v>
      </c>
      <c r="G1787" s="5">
        <f ca="1">DATEDIF(F1787, TODAY(), "D")</f>
        <v>186</v>
      </c>
      <c r="H1787" t="s">
        <v>19</v>
      </c>
      <c r="I1787" t="s">
        <v>509</v>
      </c>
      <c r="J1787" s="4">
        <v>68</v>
      </c>
      <c r="K1787" s="4">
        <f>Table1[[#This Row],[PRICEEACH]]-Table1[[#This Row],[MSRP]]</f>
        <v>-23.490000000000002</v>
      </c>
      <c r="L1787" t="s">
        <v>614</v>
      </c>
      <c r="M1787" t="s">
        <v>527</v>
      </c>
      <c r="N1787">
        <v>2035554407</v>
      </c>
      <c r="O1787" t="s">
        <v>528</v>
      </c>
      <c r="P1787" t="s">
        <v>476</v>
      </c>
      <c r="Q1787">
        <v>97561</v>
      </c>
      <c r="R1787" t="s">
        <v>25</v>
      </c>
      <c r="S1787" t="s">
        <v>529</v>
      </c>
      <c r="T1787" t="s">
        <v>530</v>
      </c>
      <c r="U1787" t="s">
        <v>28</v>
      </c>
    </row>
    <row r="1788" spans="1:21" x14ac:dyDescent="0.3">
      <c r="A1788">
        <v>10353</v>
      </c>
      <c r="B1788" s="5">
        <v>40</v>
      </c>
      <c r="C1788" s="4">
        <v>82.21</v>
      </c>
      <c r="D1788">
        <v>8</v>
      </c>
      <c r="E1788" s="9">
        <v>3288.4</v>
      </c>
      <c r="F1788" s="1">
        <v>45203</v>
      </c>
      <c r="G1788" s="5">
        <f ca="1">DATEDIF(F1788, TODAY(), "D")</f>
        <v>186</v>
      </c>
      <c r="H1788" t="s">
        <v>19</v>
      </c>
      <c r="I1788" t="s">
        <v>509</v>
      </c>
      <c r="J1788" s="4">
        <v>43</v>
      </c>
      <c r="K1788" s="4">
        <f>Table1[[#This Row],[PRICEEACH]]-Table1[[#This Row],[MSRP]]</f>
        <v>39.209999999999994</v>
      </c>
      <c r="L1788" t="s">
        <v>616</v>
      </c>
      <c r="M1788" t="s">
        <v>527</v>
      </c>
      <c r="N1788">
        <v>2035554407</v>
      </c>
      <c r="O1788" t="s">
        <v>528</v>
      </c>
      <c r="P1788" t="s">
        <v>476</v>
      </c>
      <c r="Q1788">
        <v>97561</v>
      </c>
      <c r="R1788" t="s">
        <v>25</v>
      </c>
      <c r="S1788" t="s">
        <v>529</v>
      </c>
      <c r="T1788" t="s">
        <v>530</v>
      </c>
      <c r="U1788" t="s">
        <v>42</v>
      </c>
    </row>
    <row r="1789" spans="1:21" x14ac:dyDescent="0.3">
      <c r="A1789">
        <v>10344</v>
      </c>
      <c r="B1789" s="5">
        <v>40</v>
      </c>
      <c r="C1789" s="4">
        <v>56.91</v>
      </c>
      <c r="D1789">
        <v>2</v>
      </c>
      <c r="E1789" s="9">
        <v>2276.4</v>
      </c>
      <c r="F1789" s="1">
        <v>45194</v>
      </c>
      <c r="G1789" s="5">
        <f ca="1">DATEDIF(F1789, TODAY(), "D")</f>
        <v>195</v>
      </c>
      <c r="H1789" t="s">
        <v>19</v>
      </c>
      <c r="I1789" t="s">
        <v>509</v>
      </c>
      <c r="J1789" s="4">
        <v>60</v>
      </c>
      <c r="K1789" s="4">
        <f>Table1[[#This Row],[PRICEEACH]]-Table1[[#This Row],[MSRP]]</f>
        <v>-3.0900000000000034</v>
      </c>
      <c r="L1789" t="s">
        <v>547</v>
      </c>
      <c r="M1789" t="s">
        <v>395</v>
      </c>
      <c r="N1789" t="s">
        <v>396</v>
      </c>
      <c r="O1789" t="s">
        <v>397</v>
      </c>
      <c r="P1789" t="s">
        <v>398</v>
      </c>
      <c r="Q1789">
        <v>13008</v>
      </c>
      <c r="R1789" t="s">
        <v>33</v>
      </c>
      <c r="S1789" t="s">
        <v>399</v>
      </c>
      <c r="T1789" t="s">
        <v>400</v>
      </c>
      <c r="U1789" t="s">
        <v>28</v>
      </c>
    </row>
    <row r="1790" spans="1:21" x14ac:dyDescent="0.3">
      <c r="A1790">
        <v>10342</v>
      </c>
      <c r="B1790" s="5">
        <v>40</v>
      </c>
      <c r="C1790" s="4">
        <v>161.36000000000001</v>
      </c>
      <c r="D1790">
        <v>2</v>
      </c>
      <c r="E1790" s="9">
        <v>6454.4</v>
      </c>
      <c r="F1790" s="1">
        <v>45193</v>
      </c>
      <c r="G1790" s="5">
        <f ca="1">DATEDIF(F1790, TODAY(), "D")</f>
        <v>196</v>
      </c>
      <c r="H1790" t="s">
        <v>19</v>
      </c>
      <c r="I1790" t="s">
        <v>155</v>
      </c>
      <c r="J1790" s="4">
        <v>141</v>
      </c>
      <c r="K1790" s="4">
        <f>Table1[[#This Row],[PRICEEACH]]-Table1[[#This Row],[MSRP]]</f>
        <v>20.360000000000014</v>
      </c>
      <c r="L1790" t="s">
        <v>498</v>
      </c>
      <c r="M1790" t="s">
        <v>72</v>
      </c>
      <c r="N1790" t="s">
        <v>73</v>
      </c>
      <c r="O1790" t="s">
        <v>74</v>
      </c>
      <c r="P1790" t="s">
        <v>75</v>
      </c>
      <c r="Q1790">
        <v>3004</v>
      </c>
      <c r="R1790" t="s">
        <v>76</v>
      </c>
      <c r="S1790" t="s">
        <v>77</v>
      </c>
      <c r="T1790" t="s">
        <v>78</v>
      </c>
      <c r="U1790" t="s">
        <v>42</v>
      </c>
    </row>
    <row r="1791" spans="1:21" x14ac:dyDescent="0.3">
      <c r="A1791">
        <v>10340</v>
      </c>
      <c r="B1791" s="5">
        <v>40</v>
      </c>
      <c r="C1791" s="4">
        <v>84.77</v>
      </c>
      <c r="D1791">
        <v>1</v>
      </c>
      <c r="E1791" s="9">
        <v>3390.8</v>
      </c>
      <c r="F1791" s="1">
        <v>45193</v>
      </c>
      <c r="G1791" s="5">
        <f ca="1">DATEDIF(F1791, TODAY(), "D")</f>
        <v>196</v>
      </c>
      <c r="H1791" t="s">
        <v>19</v>
      </c>
      <c r="I1791" t="s">
        <v>525</v>
      </c>
      <c r="J1791" s="4">
        <v>72</v>
      </c>
      <c r="K1791" s="4">
        <f>Table1[[#This Row],[PRICEEACH]]-Table1[[#This Row],[MSRP]]</f>
        <v>12.769999999999996</v>
      </c>
      <c r="L1791" t="s">
        <v>606</v>
      </c>
      <c r="M1791" t="s">
        <v>320</v>
      </c>
      <c r="N1791" t="s">
        <v>321</v>
      </c>
      <c r="O1791" t="s">
        <v>322</v>
      </c>
      <c r="P1791" t="s">
        <v>323</v>
      </c>
      <c r="Q1791">
        <v>8022</v>
      </c>
      <c r="R1791" t="s">
        <v>152</v>
      </c>
      <c r="S1791" t="s">
        <v>324</v>
      </c>
      <c r="T1791" t="s">
        <v>325</v>
      </c>
      <c r="U1791" t="s">
        <v>42</v>
      </c>
    </row>
    <row r="1792" spans="1:21" x14ac:dyDescent="0.3">
      <c r="A1792">
        <v>10340</v>
      </c>
      <c r="B1792" s="5">
        <v>40</v>
      </c>
      <c r="C1792" s="4">
        <v>50.62</v>
      </c>
      <c r="D1792">
        <v>4</v>
      </c>
      <c r="E1792" s="9">
        <v>2024.8</v>
      </c>
      <c r="F1792" s="1">
        <v>45193</v>
      </c>
      <c r="G1792" s="5">
        <f ca="1">DATEDIF(F1792, TODAY(), "D")</f>
        <v>196</v>
      </c>
      <c r="H1792" t="s">
        <v>19</v>
      </c>
      <c r="I1792" t="s">
        <v>509</v>
      </c>
      <c r="J1792" s="4">
        <v>43</v>
      </c>
      <c r="K1792" s="4">
        <f>Table1[[#This Row],[PRICEEACH]]-Table1[[#This Row],[MSRP]]</f>
        <v>7.6199999999999974</v>
      </c>
      <c r="L1792" t="s">
        <v>616</v>
      </c>
      <c r="M1792" t="s">
        <v>320</v>
      </c>
      <c r="N1792" t="s">
        <v>321</v>
      </c>
      <c r="O1792" t="s">
        <v>322</v>
      </c>
      <c r="P1792" t="s">
        <v>323</v>
      </c>
      <c r="Q1792">
        <v>8022</v>
      </c>
      <c r="R1792" t="s">
        <v>152</v>
      </c>
      <c r="S1792" t="s">
        <v>324</v>
      </c>
      <c r="T1792" t="s">
        <v>325</v>
      </c>
      <c r="U1792" t="s">
        <v>28</v>
      </c>
    </row>
    <row r="1793" spans="1:21" x14ac:dyDescent="0.3">
      <c r="A1793">
        <v>10107</v>
      </c>
      <c r="B1793" s="5">
        <v>40</v>
      </c>
      <c r="C1793" s="4">
        <v>68.92</v>
      </c>
      <c r="D1793">
        <v>4</v>
      </c>
      <c r="E1793" s="9">
        <v>2756.8</v>
      </c>
      <c r="F1793" s="1">
        <v>45192</v>
      </c>
      <c r="G1793" s="5">
        <f ca="1">DATEDIF(F1793, TODAY(), "D")</f>
        <v>197</v>
      </c>
      <c r="H1793" t="s">
        <v>19</v>
      </c>
      <c r="I1793" t="s">
        <v>20</v>
      </c>
      <c r="J1793" s="4">
        <v>118</v>
      </c>
      <c r="K1793" s="4">
        <f>Table1[[#This Row],[PRICEEACH]]-Table1[[#This Row],[MSRP]]</f>
        <v>-49.08</v>
      </c>
      <c r="L1793" t="s">
        <v>269</v>
      </c>
      <c r="M1793" t="s">
        <v>217</v>
      </c>
      <c r="N1793" t="s">
        <v>218</v>
      </c>
      <c r="O1793" t="s">
        <v>219</v>
      </c>
      <c r="P1793" t="s">
        <v>220</v>
      </c>
      <c r="Q1793" t="s">
        <v>221</v>
      </c>
      <c r="R1793" t="s">
        <v>222</v>
      </c>
      <c r="S1793" t="s">
        <v>223</v>
      </c>
      <c r="T1793" t="s">
        <v>224</v>
      </c>
      <c r="U1793" t="s">
        <v>28</v>
      </c>
    </row>
    <row r="1794" spans="1:21" x14ac:dyDescent="0.3">
      <c r="A1794">
        <v>10335</v>
      </c>
      <c r="B1794" s="5">
        <v>40</v>
      </c>
      <c r="C1794" s="4">
        <v>60.6</v>
      </c>
      <c r="D1794">
        <v>3</v>
      </c>
      <c r="E1794" s="9">
        <v>2424</v>
      </c>
      <c r="F1794" s="1">
        <v>45188</v>
      </c>
      <c r="G1794" s="5">
        <f ca="1">DATEDIF(F1794, TODAY(), "D")</f>
        <v>201</v>
      </c>
      <c r="H1794" t="s">
        <v>19</v>
      </c>
      <c r="I1794" t="s">
        <v>465</v>
      </c>
      <c r="J1794" s="4">
        <v>54</v>
      </c>
      <c r="K1794" s="4">
        <f>Table1[[#This Row],[PRICEEACH]]-Table1[[#This Row],[MSRP]]</f>
        <v>6.6000000000000014</v>
      </c>
      <c r="L1794" t="s">
        <v>611</v>
      </c>
      <c r="M1794" t="s">
        <v>243</v>
      </c>
      <c r="N1794">
        <v>4155551450</v>
      </c>
      <c r="O1794" t="s">
        <v>244</v>
      </c>
      <c r="P1794" t="s">
        <v>245</v>
      </c>
      <c r="Q1794">
        <v>97562</v>
      </c>
      <c r="R1794" t="s">
        <v>25</v>
      </c>
      <c r="S1794" t="s">
        <v>246</v>
      </c>
      <c r="T1794" t="s">
        <v>247</v>
      </c>
      <c r="U1794" t="s">
        <v>28</v>
      </c>
    </row>
    <row r="1795" spans="1:21" x14ac:dyDescent="0.3">
      <c r="A1795">
        <v>10332</v>
      </c>
      <c r="B1795" s="5">
        <v>40</v>
      </c>
      <c r="C1795" s="4">
        <v>39.799999999999997</v>
      </c>
      <c r="D1795">
        <v>18</v>
      </c>
      <c r="E1795" s="9">
        <v>1592</v>
      </c>
      <c r="F1795" s="1">
        <v>45186</v>
      </c>
      <c r="G1795" s="5">
        <f ca="1">DATEDIF(F1795, TODAY(), "D")</f>
        <v>203</v>
      </c>
      <c r="H1795" t="s">
        <v>19</v>
      </c>
      <c r="I1795" t="s">
        <v>509</v>
      </c>
      <c r="J1795" s="4">
        <v>104</v>
      </c>
      <c r="K1795" s="4">
        <f>Table1[[#This Row],[PRICEEACH]]-Table1[[#This Row],[MSRP]]</f>
        <v>-64.2</v>
      </c>
      <c r="L1795" t="s">
        <v>561</v>
      </c>
      <c r="M1795" t="s">
        <v>452</v>
      </c>
      <c r="N1795" t="s">
        <v>453</v>
      </c>
      <c r="O1795" t="s">
        <v>454</v>
      </c>
      <c r="P1795" t="s">
        <v>455</v>
      </c>
      <c r="Q1795" t="s">
        <v>456</v>
      </c>
      <c r="R1795" t="s">
        <v>144</v>
      </c>
      <c r="S1795" t="s">
        <v>457</v>
      </c>
      <c r="T1795" t="s">
        <v>458</v>
      </c>
      <c r="U1795" t="s">
        <v>28</v>
      </c>
    </row>
    <row r="1796" spans="1:21" x14ac:dyDescent="0.3">
      <c r="A1796">
        <v>10107</v>
      </c>
      <c r="B1796" s="5">
        <v>40</v>
      </c>
      <c r="C1796" s="4">
        <v>150.01</v>
      </c>
      <c r="D1796">
        <v>1</v>
      </c>
      <c r="E1796" s="9">
        <v>6000.4</v>
      </c>
      <c r="F1796" s="1">
        <v>45173</v>
      </c>
      <c r="G1796" s="5">
        <f ca="1">DATEDIF(F1796, TODAY(), "D")</f>
        <v>216</v>
      </c>
      <c r="H1796" t="s">
        <v>19</v>
      </c>
      <c r="I1796" t="s">
        <v>155</v>
      </c>
      <c r="J1796" s="4">
        <v>214</v>
      </c>
      <c r="K1796" s="4">
        <f>Table1[[#This Row],[PRICEEACH]]-Table1[[#This Row],[MSRP]]</f>
        <v>-63.990000000000009</v>
      </c>
      <c r="L1796" t="s">
        <v>156</v>
      </c>
      <c r="M1796" t="s">
        <v>248</v>
      </c>
      <c r="N1796">
        <v>6035558647</v>
      </c>
      <c r="O1796" t="s">
        <v>249</v>
      </c>
      <c r="P1796" t="s">
        <v>250</v>
      </c>
      <c r="Q1796">
        <v>62005</v>
      </c>
      <c r="R1796" t="s">
        <v>25</v>
      </c>
      <c r="S1796" t="s">
        <v>46</v>
      </c>
      <c r="T1796" t="s">
        <v>247</v>
      </c>
      <c r="U1796" t="s">
        <v>42</v>
      </c>
    </row>
    <row r="1797" spans="1:21" x14ac:dyDescent="0.3">
      <c r="A1797">
        <v>10315</v>
      </c>
      <c r="B1797" s="5">
        <v>40</v>
      </c>
      <c r="C1797" s="4">
        <v>55.69</v>
      </c>
      <c r="D1797">
        <v>5</v>
      </c>
      <c r="E1797" s="9">
        <v>2227.6</v>
      </c>
      <c r="F1797" s="1">
        <v>45167</v>
      </c>
      <c r="G1797" s="5">
        <f ca="1">DATEDIF(F1797, TODAY(), "D")</f>
        <v>222</v>
      </c>
      <c r="H1797" t="s">
        <v>19</v>
      </c>
      <c r="I1797" t="s">
        <v>557</v>
      </c>
      <c r="J1797" s="4">
        <v>54</v>
      </c>
      <c r="K1797" s="4">
        <f>Table1[[#This Row],[PRICEEACH]]-Table1[[#This Row],[MSRP]]</f>
        <v>1.6899999999999977</v>
      </c>
      <c r="L1797" t="s">
        <v>633</v>
      </c>
      <c r="M1797" t="s">
        <v>92</v>
      </c>
      <c r="N1797" t="s">
        <v>93</v>
      </c>
      <c r="O1797" t="s">
        <v>94</v>
      </c>
      <c r="P1797" t="s">
        <v>95</v>
      </c>
      <c r="Q1797">
        <v>44000</v>
      </c>
      <c r="R1797" t="s">
        <v>33</v>
      </c>
      <c r="S1797" t="s">
        <v>96</v>
      </c>
      <c r="T1797" t="s">
        <v>97</v>
      </c>
      <c r="U1797" t="s">
        <v>28</v>
      </c>
    </row>
    <row r="1798" spans="1:21" x14ac:dyDescent="0.3">
      <c r="A1798">
        <v>10107</v>
      </c>
      <c r="B1798" s="5">
        <v>40</v>
      </c>
      <c r="C1798" s="4">
        <v>166.95</v>
      </c>
      <c r="D1798">
        <v>7</v>
      </c>
      <c r="E1798" s="9">
        <v>6678</v>
      </c>
      <c r="F1798" s="1">
        <v>45160</v>
      </c>
      <c r="G1798" s="5">
        <f ca="1">DATEDIF(F1798, TODAY(), "D")</f>
        <v>229</v>
      </c>
      <c r="H1798" t="s">
        <v>19</v>
      </c>
      <c r="I1798" t="s">
        <v>155</v>
      </c>
      <c r="J1798" s="4">
        <v>147</v>
      </c>
      <c r="K1798" s="4">
        <f>Table1[[#This Row],[PRICEEACH]]-Table1[[#This Row],[MSRP]]</f>
        <v>19.949999999999989</v>
      </c>
      <c r="L1798" t="s">
        <v>365</v>
      </c>
      <c r="M1798" t="s">
        <v>196</v>
      </c>
      <c r="N1798" t="s">
        <v>197</v>
      </c>
      <c r="O1798" t="s">
        <v>198</v>
      </c>
      <c r="P1798" t="s">
        <v>199</v>
      </c>
      <c r="Q1798" t="s">
        <v>200</v>
      </c>
      <c r="R1798" t="s">
        <v>201</v>
      </c>
      <c r="S1798" t="s">
        <v>202</v>
      </c>
      <c r="T1798" t="s">
        <v>203</v>
      </c>
      <c r="U1798" t="s">
        <v>42</v>
      </c>
    </row>
    <row r="1799" spans="1:21" x14ac:dyDescent="0.3">
      <c r="A1799">
        <v>10310</v>
      </c>
      <c r="B1799" s="5">
        <v>40</v>
      </c>
      <c r="C1799" s="4">
        <v>133.91999999999999</v>
      </c>
      <c r="D1799">
        <v>15</v>
      </c>
      <c r="E1799" s="9">
        <v>5356.8</v>
      </c>
      <c r="F1799" s="1">
        <v>45154</v>
      </c>
      <c r="G1799" s="5">
        <f ca="1">DATEDIF(F1799, TODAY(), "D")</f>
        <v>235</v>
      </c>
      <c r="H1799" t="s">
        <v>19</v>
      </c>
      <c r="I1799" t="s">
        <v>155</v>
      </c>
      <c r="J1799" s="4">
        <v>148</v>
      </c>
      <c r="K1799" s="4">
        <f>Table1[[#This Row],[PRICEEACH]]-Table1[[#This Row],[MSRP]]</f>
        <v>-14.080000000000013</v>
      </c>
      <c r="L1799" t="s">
        <v>577</v>
      </c>
      <c r="M1799" t="s">
        <v>401</v>
      </c>
      <c r="N1799" t="s">
        <v>402</v>
      </c>
      <c r="O1799" t="s">
        <v>403</v>
      </c>
      <c r="P1799" t="s">
        <v>404</v>
      </c>
      <c r="Q1799">
        <v>50739</v>
      </c>
      <c r="R1799" t="s">
        <v>405</v>
      </c>
      <c r="S1799" t="s">
        <v>406</v>
      </c>
      <c r="T1799" t="s">
        <v>407</v>
      </c>
      <c r="U1799" t="s">
        <v>42</v>
      </c>
    </row>
    <row r="1800" spans="1:21" x14ac:dyDescent="0.3">
      <c r="A1800">
        <v>10306</v>
      </c>
      <c r="B1800" s="5">
        <v>40</v>
      </c>
      <c r="C1800" s="4">
        <v>91.76</v>
      </c>
      <c r="D1800">
        <v>11</v>
      </c>
      <c r="E1800" s="9">
        <v>3670.4</v>
      </c>
      <c r="F1800" s="1">
        <v>45152</v>
      </c>
      <c r="G1800" s="5">
        <f ca="1">DATEDIF(F1800, TODAY(), "D")</f>
        <v>237</v>
      </c>
      <c r="H1800" t="s">
        <v>19</v>
      </c>
      <c r="I1800" t="s">
        <v>564</v>
      </c>
      <c r="J1800" s="4">
        <v>100</v>
      </c>
      <c r="K1800" s="4">
        <f>Table1[[#This Row],[PRICEEACH]]-Table1[[#This Row],[MSRP]]</f>
        <v>-8.2399999999999949</v>
      </c>
      <c r="L1800" t="s">
        <v>565</v>
      </c>
      <c r="M1800" t="s">
        <v>452</v>
      </c>
      <c r="N1800" t="s">
        <v>453</v>
      </c>
      <c r="O1800" t="s">
        <v>454</v>
      </c>
      <c r="P1800" t="s">
        <v>455</v>
      </c>
      <c r="Q1800" t="s">
        <v>456</v>
      </c>
      <c r="R1800" t="s">
        <v>144</v>
      </c>
      <c r="S1800" t="s">
        <v>457</v>
      </c>
      <c r="T1800" t="s">
        <v>458</v>
      </c>
      <c r="U1800" t="s">
        <v>42</v>
      </c>
    </row>
    <row r="1801" spans="1:21" x14ac:dyDescent="0.3">
      <c r="A1801">
        <v>10305</v>
      </c>
      <c r="B1801" s="5">
        <v>40</v>
      </c>
      <c r="C1801" s="4">
        <v>57.9</v>
      </c>
      <c r="D1801">
        <v>7</v>
      </c>
      <c r="E1801" s="9">
        <v>2316</v>
      </c>
      <c r="F1801" s="1">
        <v>45151</v>
      </c>
      <c r="G1801" s="5">
        <f ca="1">DATEDIF(F1801, TODAY(), "D")</f>
        <v>238</v>
      </c>
      <c r="H1801" t="s">
        <v>19</v>
      </c>
      <c r="I1801" t="s">
        <v>465</v>
      </c>
      <c r="J1801" s="4">
        <v>54</v>
      </c>
      <c r="K1801" s="4">
        <f>Table1[[#This Row],[PRICEEACH]]-Table1[[#This Row],[MSRP]]</f>
        <v>3.8999999999999986</v>
      </c>
      <c r="L1801" t="s">
        <v>611</v>
      </c>
      <c r="M1801" t="s">
        <v>98</v>
      </c>
      <c r="N1801">
        <v>6175558555</v>
      </c>
      <c r="O1801" t="s">
        <v>99</v>
      </c>
      <c r="P1801" t="s">
        <v>100</v>
      </c>
      <c r="Q1801">
        <v>51247</v>
      </c>
      <c r="R1801" t="s">
        <v>25</v>
      </c>
      <c r="S1801" t="s">
        <v>101</v>
      </c>
      <c r="T1801" t="s">
        <v>102</v>
      </c>
      <c r="U1801" t="s">
        <v>28</v>
      </c>
    </row>
    <row r="1802" spans="1:21" x14ac:dyDescent="0.3">
      <c r="A1802">
        <v>10304</v>
      </c>
      <c r="B1802" s="5">
        <v>40</v>
      </c>
      <c r="C1802" s="4">
        <v>105.2</v>
      </c>
      <c r="D1802">
        <v>1</v>
      </c>
      <c r="E1802" s="9">
        <v>4208</v>
      </c>
      <c r="F1802" s="1">
        <v>45149</v>
      </c>
      <c r="G1802" s="5">
        <f ca="1">DATEDIF(F1802, TODAY(), "D")</f>
        <v>240</v>
      </c>
      <c r="H1802" t="s">
        <v>19</v>
      </c>
      <c r="I1802" t="s">
        <v>155</v>
      </c>
      <c r="J1802" s="4">
        <v>101</v>
      </c>
      <c r="K1802" s="4">
        <f>Table1[[#This Row],[PRICEEACH]]-Table1[[#This Row],[MSRP]]</f>
        <v>4.2000000000000028</v>
      </c>
      <c r="L1802" t="s">
        <v>626</v>
      </c>
      <c r="M1802" t="s">
        <v>238</v>
      </c>
      <c r="N1802" t="s">
        <v>239</v>
      </c>
      <c r="O1802" t="s">
        <v>240</v>
      </c>
      <c r="P1802" t="s">
        <v>241</v>
      </c>
      <c r="Q1802">
        <v>78000</v>
      </c>
      <c r="R1802" t="s">
        <v>33</v>
      </c>
      <c r="S1802" t="s">
        <v>242</v>
      </c>
      <c r="T1802" t="s">
        <v>41</v>
      </c>
      <c r="U1802" t="s">
        <v>42</v>
      </c>
    </row>
    <row r="1803" spans="1:21" x14ac:dyDescent="0.3">
      <c r="A1803">
        <v>10292</v>
      </c>
      <c r="B1803" s="5">
        <v>40</v>
      </c>
      <c r="C1803" s="4">
        <v>53.75</v>
      </c>
      <c r="D1803">
        <v>5</v>
      </c>
      <c r="E1803" s="9">
        <v>2150</v>
      </c>
      <c r="F1803" s="1">
        <v>45115</v>
      </c>
      <c r="G1803" s="5">
        <f ca="1">DATEDIF(F1803, TODAY(), "D")</f>
        <v>274</v>
      </c>
      <c r="H1803" t="s">
        <v>19</v>
      </c>
      <c r="I1803" t="s">
        <v>155</v>
      </c>
      <c r="J1803" s="4">
        <v>57</v>
      </c>
      <c r="K1803" s="4">
        <f>Table1[[#This Row],[PRICEEACH]]-Table1[[#This Row],[MSRP]]</f>
        <v>-3.25</v>
      </c>
      <c r="L1803" t="s">
        <v>580</v>
      </c>
      <c r="M1803" t="s">
        <v>22</v>
      </c>
      <c r="N1803">
        <v>2125557818</v>
      </c>
      <c r="O1803" t="s">
        <v>23</v>
      </c>
      <c r="P1803" t="s">
        <v>24</v>
      </c>
      <c r="Q1803">
        <v>10022</v>
      </c>
      <c r="R1803" t="s">
        <v>25</v>
      </c>
      <c r="S1803" t="s">
        <v>26</v>
      </c>
      <c r="T1803" t="s">
        <v>27</v>
      </c>
      <c r="U1803" t="s">
        <v>28</v>
      </c>
    </row>
    <row r="1804" spans="1:21" x14ac:dyDescent="0.3">
      <c r="A1804">
        <v>10287</v>
      </c>
      <c r="B1804" s="5">
        <v>40</v>
      </c>
      <c r="C1804" s="4">
        <v>169.04</v>
      </c>
      <c r="D1804">
        <v>14</v>
      </c>
      <c r="E1804" s="9">
        <v>6761.6</v>
      </c>
      <c r="F1804" s="1">
        <v>45107</v>
      </c>
      <c r="G1804" s="5">
        <f ca="1">DATEDIF(F1804, TODAY(), "D")</f>
        <v>282</v>
      </c>
      <c r="H1804" t="s">
        <v>19</v>
      </c>
      <c r="I1804" t="s">
        <v>155</v>
      </c>
      <c r="J1804" s="4">
        <v>146</v>
      </c>
      <c r="K1804" s="4">
        <f>Table1[[#This Row],[PRICEEACH]]-Table1[[#This Row],[MSRP]]</f>
        <v>23.039999999999992</v>
      </c>
      <c r="L1804" t="s">
        <v>568</v>
      </c>
      <c r="M1804" t="s">
        <v>408</v>
      </c>
      <c r="N1804" t="s">
        <v>409</v>
      </c>
      <c r="O1804" t="s">
        <v>410</v>
      </c>
      <c r="P1804" t="s">
        <v>411</v>
      </c>
      <c r="Q1804">
        <v>1203</v>
      </c>
      <c r="R1804" t="s">
        <v>412</v>
      </c>
      <c r="S1804" t="s">
        <v>413</v>
      </c>
      <c r="T1804" t="s">
        <v>82</v>
      </c>
      <c r="U1804" t="s">
        <v>42</v>
      </c>
    </row>
    <row r="1805" spans="1:21" x14ac:dyDescent="0.3">
      <c r="A1805">
        <v>10287</v>
      </c>
      <c r="B1805" s="5">
        <v>40</v>
      </c>
      <c r="C1805" s="4">
        <v>88.12</v>
      </c>
      <c r="D1805">
        <v>16</v>
      </c>
      <c r="E1805" s="9">
        <v>3524.8</v>
      </c>
      <c r="F1805" s="1">
        <v>45107</v>
      </c>
      <c r="G1805" s="5">
        <f ca="1">DATEDIF(F1805, TODAY(), "D")</f>
        <v>282</v>
      </c>
      <c r="H1805" t="s">
        <v>19</v>
      </c>
      <c r="I1805" t="s">
        <v>155</v>
      </c>
      <c r="J1805" s="4">
        <v>80</v>
      </c>
      <c r="K1805" s="4">
        <f>Table1[[#This Row],[PRICEEACH]]-Table1[[#This Row],[MSRP]]</f>
        <v>8.1200000000000045</v>
      </c>
      <c r="L1805" t="s">
        <v>607</v>
      </c>
      <c r="M1805" t="s">
        <v>408</v>
      </c>
      <c r="N1805" t="s">
        <v>409</v>
      </c>
      <c r="O1805" t="s">
        <v>410</v>
      </c>
      <c r="P1805" t="s">
        <v>411</v>
      </c>
      <c r="Q1805">
        <v>1203</v>
      </c>
      <c r="R1805" t="s">
        <v>412</v>
      </c>
      <c r="S1805" t="s">
        <v>413</v>
      </c>
      <c r="T1805" t="s">
        <v>82</v>
      </c>
      <c r="U1805" t="s">
        <v>42</v>
      </c>
    </row>
    <row r="1806" spans="1:21" x14ac:dyDescent="0.3">
      <c r="A1806">
        <v>10273</v>
      </c>
      <c r="B1806" s="5">
        <v>40</v>
      </c>
      <c r="C1806" s="4">
        <v>125.66</v>
      </c>
      <c r="D1806">
        <v>13</v>
      </c>
      <c r="E1806" s="9">
        <v>5026.3999999999996</v>
      </c>
      <c r="F1806" s="1">
        <v>45067</v>
      </c>
      <c r="G1806" s="5">
        <f ca="1">DATEDIF(F1806, TODAY(), "D")</f>
        <v>322</v>
      </c>
      <c r="H1806" t="s">
        <v>19</v>
      </c>
      <c r="I1806" t="s">
        <v>509</v>
      </c>
      <c r="J1806" s="4">
        <v>136</v>
      </c>
      <c r="K1806" s="4">
        <f>Table1[[#This Row],[PRICEEACH]]-Table1[[#This Row],[MSRP]]</f>
        <v>-10.340000000000003</v>
      </c>
      <c r="L1806" t="s">
        <v>562</v>
      </c>
      <c r="M1806" t="s">
        <v>329</v>
      </c>
      <c r="N1806" t="s">
        <v>330</v>
      </c>
      <c r="O1806" t="s">
        <v>331</v>
      </c>
      <c r="P1806" t="s">
        <v>332</v>
      </c>
      <c r="Q1806" t="s">
        <v>333</v>
      </c>
      <c r="R1806" t="s">
        <v>334</v>
      </c>
      <c r="S1806" t="s">
        <v>335</v>
      </c>
      <c r="T1806" t="s">
        <v>336</v>
      </c>
      <c r="U1806" t="s">
        <v>42</v>
      </c>
    </row>
    <row r="1807" spans="1:21" x14ac:dyDescent="0.3">
      <c r="A1807">
        <v>10274</v>
      </c>
      <c r="B1807" s="5">
        <v>40</v>
      </c>
      <c r="C1807" s="4">
        <v>65.08</v>
      </c>
      <c r="D1807">
        <v>2</v>
      </c>
      <c r="E1807" s="9">
        <v>2603.1999999999998</v>
      </c>
      <c r="F1807" s="1">
        <v>45067</v>
      </c>
      <c r="G1807" s="5">
        <f ca="1">DATEDIF(F1807, TODAY(), "D")</f>
        <v>322</v>
      </c>
      <c r="H1807" t="s">
        <v>19</v>
      </c>
      <c r="I1807" t="s">
        <v>525</v>
      </c>
      <c r="J1807" s="4">
        <v>68</v>
      </c>
      <c r="K1807" s="4">
        <f>Table1[[#This Row],[PRICEEACH]]-Table1[[#This Row],[MSRP]]</f>
        <v>-2.9200000000000017</v>
      </c>
      <c r="L1807" t="s">
        <v>592</v>
      </c>
      <c r="M1807" t="s">
        <v>251</v>
      </c>
      <c r="N1807">
        <v>6175558555</v>
      </c>
      <c r="O1807" t="s">
        <v>252</v>
      </c>
      <c r="P1807" t="s">
        <v>253</v>
      </c>
      <c r="Q1807">
        <v>58339</v>
      </c>
      <c r="R1807" t="s">
        <v>25</v>
      </c>
      <c r="S1807" t="s">
        <v>246</v>
      </c>
      <c r="T1807" t="s">
        <v>254</v>
      </c>
      <c r="U1807" t="s">
        <v>28</v>
      </c>
    </row>
    <row r="1808" spans="1:21" x14ac:dyDescent="0.3">
      <c r="A1808">
        <v>10273</v>
      </c>
      <c r="B1808" s="5">
        <v>40</v>
      </c>
      <c r="C1808" s="4">
        <v>86.15</v>
      </c>
      <c r="D1808">
        <v>8</v>
      </c>
      <c r="E1808" s="9">
        <v>3446</v>
      </c>
      <c r="F1808" s="1">
        <v>45067</v>
      </c>
      <c r="G1808" s="5">
        <f ca="1">DATEDIF(F1808, TODAY(), "D")</f>
        <v>322</v>
      </c>
      <c r="H1808" t="s">
        <v>19</v>
      </c>
      <c r="I1808" t="s">
        <v>557</v>
      </c>
      <c r="J1808" s="4">
        <v>100</v>
      </c>
      <c r="K1808" s="4">
        <f>Table1[[#This Row],[PRICEEACH]]-Table1[[#This Row],[MSRP]]</f>
        <v>-13.849999999999994</v>
      </c>
      <c r="L1808" t="s">
        <v>629</v>
      </c>
      <c r="M1808" t="s">
        <v>329</v>
      </c>
      <c r="N1808" t="s">
        <v>330</v>
      </c>
      <c r="O1808" t="s">
        <v>331</v>
      </c>
      <c r="P1808" t="s">
        <v>332</v>
      </c>
      <c r="Q1808" t="s">
        <v>333</v>
      </c>
      <c r="R1808" t="s">
        <v>334</v>
      </c>
      <c r="S1808" t="s">
        <v>335</v>
      </c>
      <c r="T1808" t="s">
        <v>336</v>
      </c>
      <c r="U1808" t="s">
        <v>42</v>
      </c>
    </row>
    <row r="1809" spans="1:21" x14ac:dyDescent="0.3">
      <c r="A1809">
        <v>10267</v>
      </c>
      <c r="B1809" s="5">
        <v>40</v>
      </c>
      <c r="C1809" s="4">
        <v>80.099999999999994</v>
      </c>
      <c r="D1809">
        <v>5</v>
      </c>
      <c r="E1809" s="9">
        <v>3204</v>
      </c>
      <c r="F1809" s="1">
        <v>45053</v>
      </c>
      <c r="G1809" s="5">
        <f ca="1">DATEDIF(F1809, TODAY(), "D")</f>
        <v>336</v>
      </c>
      <c r="H1809" t="s">
        <v>19</v>
      </c>
      <c r="I1809" t="s">
        <v>155</v>
      </c>
      <c r="J1809" s="4">
        <v>73</v>
      </c>
      <c r="K1809" s="4">
        <f>Table1[[#This Row],[PRICEEACH]]-Table1[[#This Row],[MSRP]]</f>
        <v>7.0999999999999943</v>
      </c>
      <c r="L1809" t="s">
        <v>579</v>
      </c>
      <c r="M1809" t="s">
        <v>437</v>
      </c>
      <c r="N1809">
        <v>2125557413</v>
      </c>
      <c r="O1809" t="s">
        <v>438</v>
      </c>
      <c r="P1809" t="s">
        <v>24</v>
      </c>
      <c r="Q1809">
        <v>10022</v>
      </c>
      <c r="R1809" t="s">
        <v>25</v>
      </c>
      <c r="S1809" t="s">
        <v>46</v>
      </c>
      <c r="T1809" t="s">
        <v>439</v>
      </c>
      <c r="U1809" t="s">
        <v>42</v>
      </c>
    </row>
    <row r="1810" spans="1:21" x14ac:dyDescent="0.3">
      <c r="A1810">
        <v>10107</v>
      </c>
      <c r="B1810" s="5">
        <v>40</v>
      </c>
      <c r="C1810" s="4">
        <v>111.71</v>
      </c>
      <c r="D1810">
        <v>11</v>
      </c>
      <c r="E1810" s="9">
        <v>4468.3999999999996</v>
      </c>
      <c r="F1810" s="1">
        <v>45052</v>
      </c>
      <c r="G1810" s="5">
        <f ca="1">DATEDIF(F1810, TODAY(), "D")</f>
        <v>337</v>
      </c>
      <c r="H1810" t="s">
        <v>19</v>
      </c>
      <c r="I1810" t="s">
        <v>155</v>
      </c>
      <c r="J1810" s="4">
        <v>115</v>
      </c>
      <c r="K1810" s="4">
        <f>Table1[[#This Row],[PRICEEACH]]-Table1[[#This Row],[MSRP]]</f>
        <v>-3.2900000000000063</v>
      </c>
      <c r="L1810" t="s">
        <v>490</v>
      </c>
      <c r="M1810" t="s">
        <v>414</v>
      </c>
      <c r="N1810" t="s">
        <v>415</v>
      </c>
      <c r="O1810" t="s">
        <v>416</v>
      </c>
      <c r="P1810" t="s">
        <v>417</v>
      </c>
      <c r="Q1810">
        <v>42100</v>
      </c>
      <c r="R1810" t="s">
        <v>229</v>
      </c>
      <c r="S1810" t="s">
        <v>418</v>
      </c>
      <c r="T1810" t="s">
        <v>419</v>
      </c>
      <c r="U1810" t="s">
        <v>42</v>
      </c>
    </row>
    <row r="1811" spans="1:21" x14ac:dyDescent="0.3">
      <c r="A1811">
        <v>10107</v>
      </c>
      <c r="B1811" s="5">
        <v>40</v>
      </c>
      <c r="C1811" s="4">
        <v>111.8</v>
      </c>
      <c r="D1811">
        <v>5</v>
      </c>
      <c r="E1811" s="9">
        <v>4472</v>
      </c>
      <c r="F1811" s="1">
        <v>45044</v>
      </c>
      <c r="G1811" s="5">
        <f ca="1">DATEDIF(F1811, TODAY(), "D")</f>
        <v>345</v>
      </c>
      <c r="H1811" t="s">
        <v>19</v>
      </c>
      <c r="I1811" t="s">
        <v>20</v>
      </c>
      <c r="J1811" s="4">
        <v>118</v>
      </c>
      <c r="K1811" s="4">
        <f>Table1[[#This Row],[PRICEEACH]]-Table1[[#This Row],[MSRP]]</f>
        <v>-6.2000000000000028</v>
      </c>
      <c r="L1811" t="s">
        <v>269</v>
      </c>
      <c r="M1811" t="s">
        <v>88</v>
      </c>
      <c r="N1811">
        <v>2035552570</v>
      </c>
      <c r="O1811" t="s">
        <v>89</v>
      </c>
      <c r="P1811" t="s">
        <v>90</v>
      </c>
      <c r="Q1811">
        <v>97562</v>
      </c>
      <c r="R1811" t="s">
        <v>25</v>
      </c>
      <c r="S1811" t="s">
        <v>91</v>
      </c>
      <c r="T1811" t="s">
        <v>47</v>
      </c>
      <c r="U1811" t="s">
        <v>42</v>
      </c>
    </row>
    <row r="1812" spans="1:21" hidden="1" x14ac:dyDescent="0.3">
      <c r="A1812">
        <v>10262</v>
      </c>
      <c r="B1812" s="5">
        <v>40</v>
      </c>
      <c r="C1812" s="4">
        <v>79.11</v>
      </c>
      <c r="D1812">
        <v>2</v>
      </c>
      <c r="E1812" s="9">
        <v>3164.4</v>
      </c>
      <c r="F1812" s="1">
        <v>45040</v>
      </c>
      <c r="G1812" s="5">
        <f ca="1">DATEDIF(F1812, TODAY(), "D")</f>
        <v>349</v>
      </c>
      <c r="H1812" t="s">
        <v>307</v>
      </c>
      <c r="I1812" t="s">
        <v>509</v>
      </c>
      <c r="J1812" s="4">
        <v>68</v>
      </c>
      <c r="K1812" s="4">
        <f>Table1[[#This Row],[PRICEEACH]]-Table1[[#This Row],[MSRP]]</f>
        <v>11.11</v>
      </c>
      <c r="L1812" t="s">
        <v>614</v>
      </c>
      <c r="M1812" t="s">
        <v>148</v>
      </c>
      <c r="N1812" t="s">
        <v>149</v>
      </c>
      <c r="O1812" t="s">
        <v>150</v>
      </c>
      <c r="P1812" t="s">
        <v>151</v>
      </c>
      <c r="Q1812">
        <v>28034</v>
      </c>
      <c r="R1812" t="s">
        <v>152</v>
      </c>
      <c r="S1812" t="s">
        <v>153</v>
      </c>
      <c r="T1812" t="s">
        <v>154</v>
      </c>
      <c r="U1812" t="s">
        <v>42</v>
      </c>
    </row>
    <row r="1813" spans="1:21" hidden="1" x14ac:dyDescent="0.3">
      <c r="A1813">
        <v>10262</v>
      </c>
      <c r="B1813" s="5">
        <v>40</v>
      </c>
      <c r="C1813" s="4">
        <v>84.03</v>
      </c>
      <c r="D1813">
        <v>4</v>
      </c>
      <c r="E1813" s="9">
        <v>3361.2</v>
      </c>
      <c r="F1813" s="1">
        <v>45040</v>
      </c>
      <c r="G1813" s="5">
        <f ca="1">DATEDIF(F1813, TODAY(), "D")</f>
        <v>349</v>
      </c>
      <c r="H1813" t="s">
        <v>307</v>
      </c>
      <c r="I1813" t="s">
        <v>525</v>
      </c>
      <c r="J1813" s="4">
        <v>91</v>
      </c>
      <c r="K1813" s="4">
        <f>Table1[[#This Row],[PRICEEACH]]-Table1[[#This Row],[MSRP]]</f>
        <v>-6.9699999999999989</v>
      </c>
      <c r="L1813" t="s">
        <v>621</v>
      </c>
      <c r="M1813" t="s">
        <v>148</v>
      </c>
      <c r="N1813" t="s">
        <v>149</v>
      </c>
      <c r="O1813" t="s">
        <v>150</v>
      </c>
      <c r="P1813" t="s">
        <v>151</v>
      </c>
      <c r="Q1813">
        <v>28034</v>
      </c>
      <c r="R1813" t="s">
        <v>152</v>
      </c>
      <c r="S1813" t="s">
        <v>153</v>
      </c>
      <c r="T1813" t="s">
        <v>154</v>
      </c>
      <c r="U1813" t="s">
        <v>42</v>
      </c>
    </row>
    <row r="1814" spans="1:21" x14ac:dyDescent="0.3">
      <c r="A1814">
        <v>10259</v>
      </c>
      <c r="B1814" s="5">
        <v>40</v>
      </c>
      <c r="C1814" s="4">
        <v>43.83</v>
      </c>
      <c r="D1814">
        <v>6</v>
      </c>
      <c r="E1814" s="9">
        <v>1753.2</v>
      </c>
      <c r="F1814" s="1">
        <v>45031</v>
      </c>
      <c r="G1814" s="5">
        <f ca="1">DATEDIF(F1814, TODAY(), "D")</f>
        <v>358</v>
      </c>
      <c r="H1814" t="s">
        <v>19</v>
      </c>
      <c r="I1814" t="s">
        <v>465</v>
      </c>
      <c r="J1814" s="4">
        <v>54</v>
      </c>
      <c r="K1814" s="4">
        <f>Table1[[#This Row],[PRICEEACH]]-Table1[[#This Row],[MSRP]]</f>
        <v>-10.170000000000002</v>
      </c>
      <c r="L1814" t="s">
        <v>611</v>
      </c>
      <c r="M1814" t="s">
        <v>381</v>
      </c>
      <c r="N1814" t="s">
        <v>382</v>
      </c>
      <c r="O1814" t="s">
        <v>383</v>
      </c>
      <c r="P1814" t="s">
        <v>173</v>
      </c>
      <c r="Q1814">
        <v>69045</v>
      </c>
      <c r="R1814" t="s">
        <v>173</v>
      </c>
      <c r="S1814" t="s">
        <v>384</v>
      </c>
      <c r="T1814" t="s">
        <v>385</v>
      </c>
      <c r="U1814" t="s">
        <v>28</v>
      </c>
    </row>
    <row r="1815" spans="1:21" hidden="1" x14ac:dyDescent="0.3">
      <c r="A1815">
        <v>10253</v>
      </c>
      <c r="B1815" s="5">
        <v>40</v>
      </c>
      <c r="C1815" s="4">
        <v>169.34</v>
      </c>
      <c r="D1815">
        <v>6</v>
      </c>
      <c r="E1815" s="9">
        <v>6773.6</v>
      </c>
      <c r="F1815" s="1">
        <v>45017</v>
      </c>
      <c r="G1815" s="5">
        <f ca="1">DATEDIF(F1815, TODAY(), "D")</f>
        <v>372</v>
      </c>
      <c r="H1815" t="s">
        <v>307</v>
      </c>
      <c r="I1815" t="s">
        <v>155</v>
      </c>
      <c r="J1815" s="4">
        <v>169</v>
      </c>
      <c r="K1815" s="4">
        <f>Table1[[#This Row],[PRICEEACH]]-Table1[[#This Row],[MSRP]]</f>
        <v>0.34000000000000341</v>
      </c>
      <c r="L1815" t="s">
        <v>563</v>
      </c>
      <c r="M1815" t="s">
        <v>139</v>
      </c>
      <c r="N1815" t="s">
        <v>140</v>
      </c>
      <c r="O1815" t="s">
        <v>141</v>
      </c>
      <c r="P1815" t="s">
        <v>142</v>
      </c>
      <c r="Q1815" t="s">
        <v>143</v>
      </c>
      <c r="R1815" t="s">
        <v>144</v>
      </c>
      <c r="S1815" t="s">
        <v>145</v>
      </c>
      <c r="T1815" t="s">
        <v>146</v>
      </c>
      <c r="U1815" t="s">
        <v>42</v>
      </c>
    </row>
    <row r="1816" spans="1:21" hidden="1" x14ac:dyDescent="0.3">
      <c r="A1816">
        <v>10253</v>
      </c>
      <c r="B1816" s="5">
        <v>40</v>
      </c>
      <c r="C1816" s="4">
        <v>42.67</v>
      </c>
      <c r="D1816">
        <v>7</v>
      </c>
      <c r="E1816" s="9">
        <v>1706.8</v>
      </c>
      <c r="F1816" s="1">
        <v>45017</v>
      </c>
      <c r="G1816" s="5">
        <f ca="1">DATEDIF(F1816, TODAY(), "D")</f>
        <v>372</v>
      </c>
      <c r="H1816" t="s">
        <v>307</v>
      </c>
      <c r="I1816" t="s">
        <v>155</v>
      </c>
      <c r="J1816" s="4">
        <v>37</v>
      </c>
      <c r="K1816" s="4">
        <f>Table1[[#This Row],[PRICEEACH]]-Table1[[#This Row],[MSRP]]</f>
        <v>5.6700000000000017</v>
      </c>
      <c r="L1816" t="s">
        <v>594</v>
      </c>
      <c r="M1816" t="s">
        <v>139</v>
      </c>
      <c r="N1816" t="s">
        <v>140</v>
      </c>
      <c r="O1816" t="s">
        <v>141</v>
      </c>
      <c r="P1816" t="s">
        <v>142</v>
      </c>
      <c r="Q1816" t="s">
        <v>143</v>
      </c>
      <c r="R1816" t="s">
        <v>144</v>
      </c>
      <c r="S1816" t="s">
        <v>145</v>
      </c>
      <c r="T1816" t="s">
        <v>146</v>
      </c>
      <c r="U1816" t="s">
        <v>28</v>
      </c>
    </row>
    <row r="1817" spans="1:21" x14ac:dyDescent="0.3">
      <c r="A1817">
        <v>10250</v>
      </c>
      <c r="B1817" s="5">
        <v>40</v>
      </c>
      <c r="C1817" s="4">
        <v>75.06</v>
      </c>
      <c r="D1817">
        <v>13</v>
      </c>
      <c r="E1817" s="9">
        <v>3002.4</v>
      </c>
      <c r="F1817" s="1">
        <v>44996</v>
      </c>
      <c r="G1817" s="5">
        <f ca="1">DATEDIF(F1817, TODAY(), "D")</f>
        <v>393</v>
      </c>
      <c r="H1817" t="s">
        <v>19</v>
      </c>
      <c r="I1817" t="s">
        <v>525</v>
      </c>
      <c r="J1817" s="4">
        <v>68</v>
      </c>
      <c r="K1817" s="4">
        <f>Table1[[#This Row],[PRICEEACH]]-Table1[[#This Row],[MSRP]]</f>
        <v>7.0600000000000023</v>
      </c>
      <c r="L1817" t="s">
        <v>602</v>
      </c>
      <c r="M1817" t="s">
        <v>360</v>
      </c>
      <c r="N1817">
        <v>4085553659</v>
      </c>
      <c r="O1817" t="s">
        <v>361</v>
      </c>
      <c r="P1817" t="s">
        <v>362</v>
      </c>
      <c r="Q1817">
        <v>94217</v>
      </c>
      <c r="R1817" t="s">
        <v>25</v>
      </c>
      <c r="S1817" t="s">
        <v>81</v>
      </c>
      <c r="T1817" t="s">
        <v>363</v>
      </c>
      <c r="U1817" t="s">
        <v>42</v>
      </c>
    </row>
    <row r="1818" spans="1:21" x14ac:dyDescent="0.3">
      <c r="A1818">
        <v>10249</v>
      </c>
      <c r="B1818" s="5">
        <v>40</v>
      </c>
      <c r="C1818" s="4">
        <v>95.95</v>
      </c>
      <c r="D1818">
        <v>4</v>
      </c>
      <c r="E1818" s="9">
        <v>3838</v>
      </c>
      <c r="F1818" s="1">
        <v>44993</v>
      </c>
      <c r="G1818" s="5">
        <f ca="1">DATEDIF(F1818, TODAY(), "D")</f>
        <v>396</v>
      </c>
      <c r="H1818" t="s">
        <v>19</v>
      </c>
      <c r="I1818" t="s">
        <v>557</v>
      </c>
      <c r="J1818" s="4">
        <v>90</v>
      </c>
      <c r="K1818" s="4">
        <f>Table1[[#This Row],[PRICEEACH]]-Table1[[#This Row],[MSRP]]</f>
        <v>5.9500000000000028</v>
      </c>
      <c r="L1818" t="s">
        <v>623</v>
      </c>
      <c r="M1818" t="s">
        <v>209</v>
      </c>
      <c r="N1818">
        <v>6175555555</v>
      </c>
      <c r="O1818" t="s">
        <v>210</v>
      </c>
      <c r="P1818" t="s">
        <v>100</v>
      </c>
      <c r="Q1818">
        <v>51247</v>
      </c>
      <c r="R1818" t="s">
        <v>25</v>
      </c>
      <c r="S1818" t="s">
        <v>211</v>
      </c>
      <c r="T1818" t="s">
        <v>119</v>
      </c>
      <c r="U1818" t="s">
        <v>42</v>
      </c>
    </row>
    <row r="1819" spans="1:21" hidden="1" x14ac:dyDescent="0.3">
      <c r="A1819">
        <v>10248</v>
      </c>
      <c r="B1819" s="5">
        <v>40</v>
      </c>
      <c r="C1819" s="4">
        <v>103.93</v>
      </c>
      <c r="D1819">
        <v>13</v>
      </c>
      <c r="E1819" s="9">
        <v>4157.2</v>
      </c>
      <c r="F1819" s="1">
        <v>44992</v>
      </c>
      <c r="G1819" s="5">
        <f ca="1">DATEDIF(F1819, TODAY(), "D")</f>
        <v>397</v>
      </c>
      <c r="H1819" t="s">
        <v>307</v>
      </c>
      <c r="I1819" t="s">
        <v>557</v>
      </c>
      <c r="J1819" s="4">
        <v>86</v>
      </c>
      <c r="K1819" s="4">
        <f>Table1[[#This Row],[PRICEEACH]]-Table1[[#This Row],[MSRP]]</f>
        <v>17.930000000000007</v>
      </c>
      <c r="L1819" t="s">
        <v>622</v>
      </c>
      <c r="M1819" t="s">
        <v>22</v>
      </c>
      <c r="N1819">
        <v>2125557818</v>
      </c>
      <c r="O1819" t="s">
        <v>23</v>
      </c>
      <c r="P1819" t="s">
        <v>24</v>
      </c>
      <c r="Q1819">
        <v>10022</v>
      </c>
      <c r="R1819" t="s">
        <v>25</v>
      </c>
      <c r="S1819" t="s">
        <v>26</v>
      </c>
      <c r="T1819" t="s">
        <v>27</v>
      </c>
      <c r="U1819" t="s">
        <v>42</v>
      </c>
    </row>
    <row r="1820" spans="1:21" x14ac:dyDescent="0.3">
      <c r="A1820">
        <v>10246</v>
      </c>
      <c r="B1820" s="5">
        <v>40</v>
      </c>
      <c r="C1820" s="4">
        <v>163.72999999999999</v>
      </c>
      <c r="D1820">
        <v>4</v>
      </c>
      <c r="E1820" s="9">
        <v>6549.2</v>
      </c>
      <c r="F1820" s="1">
        <v>44990</v>
      </c>
      <c r="G1820" s="5">
        <f ca="1">DATEDIF(F1820, TODAY(), "D")</f>
        <v>399</v>
      </c>
      <c r="H1820" t="s">
        <v>19</v>
      </c>
      <c r="I1820" t="s">
        <v>155</v>
      </c>
      <c r="J1820" s="4">
        <v>163</v>
      </c>
      <c r="K1820" s="4">
        <f>Table1[[#This Row],[PRICEEACH]]-Table1[[#This Row],[MSRP]]</f>
        <v>0.72999999999998977</v>
      </c>
      <c r="L1820" t="s">
        <v>546</v>
      </c>
      <c r="M1820" t="s">
        <v>148</v>
      </c>
      <c r="N1820" t="s">
        <v>149</v>
      </c>
      <c r="O1820" t="s">
        <v>150</v>
      </c>
      <c r="P1820" t="s">
        <v>151</v>
      </c>
      <c r="Q1820">
        <v>28034</v>
      </c>
      <c r="R1820" t="s">
        <v>152</v>
      </c>
      <c r="S1820" t="s">
        <v>153</v>
      </c>
      <c r="T1820" t="s">
        <v>154</v>
      </c>
      <c r="U1820" t="s">
        <v>42</v>
      </c>
    </row>
    <row r="1821" spans="1:21" x14ac:dyDescent="0.3">
      <c r="A1821">
        <v>10247</v>
      </c>
      <c r="B1821" s="5">
        <v>40</v>
      </c>
      <c r="C1821" s="4">
        <v>49.71</v>
      </c>
      <c r="D1821">
        <v>6</v>
      </c>
      <c r="E1821" s="9">
        <v>1988.4</v>
      </c>
      <c r="F1821" s="1">
        <v>44990</v>
      </c>
      <c r="G1821" s="5">
        <f ca="1">DATEDIF(F1821, TODAY(), "D")</f>
        <v>399</v>
      </c>
      <c r="H1821" t="s">
        <v>19</v>
      </c>
      <c r="I1821" t="s">
        <v>564</v>
      </c>
      <c r="J1821" s="4">
        <v>62</v>
      </c>
      <c r="K1821" s="4">
        <f>Table1[[#This Row],[PRICEEACH]]-Table1[[#This Row],[MSRP]]</f>
        <v>-12.29</v>
      </c>
      <c r="L1821" t="s">
        <v>612</v>
      </c>
      <c r="M1821" t="s">
        <v>429</v>
      </c>
      <c r="N1821" t="s">
        <v>430</v>
      </c>
      <c r="O1821" t="s">
        <v>431</v>
      </c>
      <c r="P1821" t="s">
        <v>432</v>
      </c>
      <c r="Q1821" t="s">
        <v>433</v>
      </c>
      <c r="R1821" t="s">
        <v>107</v>
      </c>
      <c r="S1821" t="s">
        <v>434</v>
      </c>
      <c r="T1821" t="s">
        <v>435</v>
      </c>
      <c r="U1821" t="s">
        <v>28</v>
      </c>
    </row>
    <row r="1822" spans="1:21" x14ac:dyDescent="0.3">
      <c r="A1822">
        <v>10244</v>
      </c>
      <c r="B1822" s="5">
        <v>40</v>
      </c>
      <c r="C1822" s="4">
        <v>117.12</v>
      </c>
      <c r="D1822">
        <v>7</v>
      </c>
      <c r="E1822" s="9">
        <v>4684.8</v>
      </c>
      <c r="F1822" s="1">
        <v>44986</v>
      </c>
      <c r="G1822" s="5">
        <f ca="1">DATEDIF(F1822, TODAY(), "D")</f>
        <v>403</v>
      </c>
      <c r="H1822" t="s">
        <v>19</v>
      </c>
      <c r="I1822" t="s">
        <v>509</v>
      </c>
      <c r="J1822" s="4">
        <v>102</v>
      </c>
      <c r="K1822" s="4">
        <f>Table1[[#This Row],[PRICEEACH]]-Table1[[#This Row],[MSRP]]</f>
        <v>15.120000000000005</v>
      </c>
      <c r="L1822" t="s">
        <v>510</v>
      </c>
      <c r="M1822" t="s">
        <v>148</v>
      </c>
      <c r="N1822" t="s">
        <v>149</v>
      </c>
      <c r="O1822" t="s">
        <v>150</v>
      </c>
      <c r="P1822" t="s">
        <v>151</v>
      </c>
      <c r="Q1822">
        <v>28034</v>
      </c>
      <c r="R1822" t="s">
        <v>152</v>
      </c>
      <c r="S1822" t="s">
        <v>153</v>
      </c>
      <c r="T1822" t="s">
        <v>154</v>
      </c>
      <c r="U1822" t="s">
        <v>42</v>
      </c>
    </row>
    <row r="1823" spans="1:21" x14ac:dyDescent="0.3">
      <c r="A1823">
        <v>10244</v>
      </c>
      <c r="B1823" s="5">
        <v>40</v>
      </c>
      <c r="C1823" s="4">
        <v>86.68</v>
      </c>
      <c r="D1823">
        <v>4</v>
      </c>
      <c r="E1823" s="9">
        <v>3467.2</v>
      </c>
      <c r="F1823" s="1">
        <v>44986</v>
      </c>
      <c r="G1823" s="5">
        <f ca="1">DATEDIF(F1823, TODAY(), "D")</f>
        <v>403</v>
      </c>
      <c r="H1823" t="s">
        <v>19</v>
      </c>
      <c r="I1823" t="s">
        <v>509</v>
      </c>
      <c r="J1823" s="4">
        <v>97</v>
      </c>
      <c r="K1823" s="4">
        <f>Table1[[#This Row],[PRICEEACH]]-Table1[[#This Row],[MSRP]]</f>
        <v>-10.319999999999993</v>
      </c>
      <c r="L1823" t="s">
        <v>605</v>
      </c>
      <c r="M1823" t="s">
        <v>148</v>
      </c>
      <c r="N1823" t="s">
        <v>149</v>
      </c>
      <c r="O1823" t="s">
        <v>150</v>
      </c>
      <c r="P1823" t="s">
        <v>151</v>
      </c>
      <c r="Q1823">
        <v>28034</v>
      </c>
      <c r="R1823" t="s">
        <v>152</v>
      </c>
      <c r="S1823" t="s">
        <v>153</v>
      </c>
      <c r="T1823" t="s">
        <v>154</v>
      </c>
      <c r="U1823" t="s">
        <v>42</v>
      </c>
    </row>
    <row r="1824" spans="1:21" x14ac:dyDescent="0.3">
      <c r="A1824">
        <v>10235</v>
      </c>
      <c r="B1824" s="5">
        <v>40</v>
      </c>
      <c r="C1824" s="4">
        <v>81.14</v>
      </c>
      <c r="D1824">
        <v>4</v>
      </c>
      <c r="E1824" s="9">
        <v>3245.6</v>
      </c>
      <c r="F1824" s="1">
        <v>44959</v>
      </c>
      <c r="G1824" s="5">
        <f ca="1">DATEDIF(F1824, TODAY(), "D")</f>
        <v>430</v>
      </c>
      <c r="H1824" t="s">
        <v>19</v>
      </c>
      <c r="I1824" t="s">
        <v>525</v>
      </c>
      <c r="J1824" s="4">
        <v>72</v>
      </c>
      <c r="K1824" s="4">
        <f>Table1[[#This Row],[PRICEEACH]]-Table1[[#This Row],[MSRP]]</f>
        <v>9.14</v>
      </c>
      <c r="L1824" t="s">
        <v>606</v>
      </c>
      <c r="M1824" t="s">
        <v>337</v>
      </c>
      <c r="N1824" t="s">
        <v>338</v>
      </c>
      <c r="O1824" t="s">
        <v>339</v>
      </c>
      <c r="P1824" t="s">
        <v>340</v>
      </c>
      <c r="Q1824" t="s">
        <v>341</v>
      </c>
      <c r="R1824" t="s">
        <v>201</v>
      </c>
      <c r="S1824" t="s">
        <v>342</v>
      </c>
      <c r="T1824" t="s">
        <v>146</v>
      </c>
      <c r="U1824" t="s">
        <v>42</v>
      </c>
    </row>
    <row r="1825" spans="1:21" x14ac:dyDescent="0.3">
      <c r="A1825">
        <v>10233</v>
      </c>
      <c r="B1825" s="5">
        <v>40</v>
      </c>
      <c r="C1825" s="4">
        <v>94.71</v>
      </c>
      <c r="D1825">
        <v>2</v>
      </c>
      <c r="E1825" s="9">
        <v>3788.4</v>
      </c>
      <c r="F1825" s="1">
        <v>44955</v>
      </c>
      <c r="G1825" s="5">
        <f ca="1">DATEDIF(F1825, TODAY(), "D")</f>
        <v>434</v>
      </c>
      <c r="H1825" t="s">
        <v>19</v>
      </c>
      <c r="I1825" t="s">
        <v>509</v>
      </c>
      <c r="J1825" s="4">
        <v>88</v>
      </c>
      <c r="K1825" s="4">
        <f>Table1[[#This Row],[PRICEEACH]]-Table1[[#This Row],[MSRP]]</f>
        <v>6.7099999999999937</v>
      </c>
      <c r="L1825" t="s">
        <v>595</v>
      </c>
      <c r="M1825" t="s">
        <v>83</v>
      </c>
      <c r="N1825">
        <v>2015559350</v>
      </c>
      <c r="O1825" t="s">
        <v>84</v>
      </c>
      <c r="P1825" t="s">
        <v>85</v>
      </c>
      <c r="Q1825">
        <v>94019</v>
      </c>
      <c r="R1825" t="s">
        <v>25</v>
      </c>
      <c r="S1825" t="s">
        <v>86</v>
      </c>
      <c r="T1825" t="s">
        <v>87</v>
      </c>
      <c r="U1825" t="s">
        <v>42</v>
      </c>
    </row>
    <row r="1826" spans="1:21" x14ac:dyDescent="0.3">
      <c r="A1826">
        <v>10227</v>
      </c>
      <c r="B1826" s="5">
        <v>40</v>
      </c>
      <c r="C1826" s="4">
        <v>79.62</v>
      </c>
      <c r="D1826">
        <v>15</v>
      </c>
      <c r="E1826" s="9">
        <v>3184.8</v>
      </c>
      <c r="F1826" s="1">
        <v>44928</v>
      </c>
      <c r="G1826" s="5">
        <f ca="1">DATEDIF(F1826, TODAY(), "D")</f>
        <v>461</v>
      </c>
      <c r="H1826" t="s">
        <v>19</v>
      </c>
      <c r="I1826" t="s">
        <v>155</v>
      </c>
      <c r="J1826" s="4">
        <v>85</v>
      </c>
      <c r="K1826" s="4">
        <f>Table1[[#This Row],[PRICEEACH]]-Table1[[#This Row],[MSRP]]</f>
        <v>-5.3799999999999955</v>
      </c>
      <c r="L1826" t="s">
        <v>596</v>
      </c>
      <c r="M1826" t="s">
        <v>190</v>
      </c>
      <c r="N1826" t="s">
        <v>191</v>
      </c>
      <c r="O1826" t="s">
        <v>192</v>
      </c>
      <c r="P1826" t="s">
        <v>193</v>
      </c>
      <c r="Q1826">
        <v>69004</v>
      </c>
      <c r="R1826" t="s">
        <v>33</v>
      </c>
      <c r="S1826" t="s">
        <v>194</v>
      </c>
      <c r="T1826" t="s">
        <v>195</v>
      </c>
      <c r="U1826" t="s">
        <v>42</v>
      </c>
    </row>
    <row r="1827" spans="1:21" x14ac:dyDescent="0.3">
      <c r="A1827">
        <v>10225</v>
      </c>
      <c r="B1827" s="5">
        <v>40</v>
      </c>
      <c r="C1827" s="4">
        <v>113.75</v>
      </c>
      <c r="D1827">
        <v>4</v>
      </c>
      <c r="E1827" s="9">
        <v>4550</v>
      </c>
      <c r="F1827" s="1">
        <v>44917</v>
      </c>
      <c r="G1827" s="5">
        <f ca="1">DATEDIF(F1827, TODAY(), "D")</f>
        <v>472</v>
      </c>
      <c r="H1827" t="s">
        <v>19</v>
      </c>
      <c r="I1827" t="s">
        <v>155</v>
      </c>
      <c r="J1827" s="4">
        <v>140</v>
      </c>
      <c r="K1827" s="4">
        <f>Table1[[#This Row],[PRICEEACH]]-Table1[[#This Row],[MSRP]]</f>
        <v>-26.25</v>
      </c>
      <c r="L1827" t="s">
        <v>601</v>
      </c>
      <c r="M1827" t="s">
        <v>408</v>
      </c>
      <c r="N1827" t="s">
        <v>409</v>
      </c>
      <c r="O1827" t="s">
        <v>410</v>
      </c>
      <c r="P1827" t="s">
        <v>411</v>
      </c>
      <c r="Q1827">
        <v>1203</v>
      </c>
      <c r="R1827" t="s">
        <v>412</v>
      </c>
      <c r="S1827" t="s">
        <v>413</v>
      </c>
      <c r="T1827" t="s">
        <v>82</v>
      </c>
      <c r="U1827" t="s">
        <v>42</v>
      </c>
    </row>
    <row r="1828" spans="1:21" x14ac:dyDescent="0.3">
      <c r="A1828">
        <v>10212</v>
      </c>
      <c r="B1828" s="5">
        <v>40</v>
      </c>
      <c r="C1828" s="4">
        <v>122.76</v>
      </c>
      <c r="D1828">
        <v>7</v>
      </c>
      <c r="E1828" s="9">
        <v>4910.3999999999996</v>
      </c>
      <c r="F1828" s="1">
        <v>44881</v>
      </c>
      <c r="G1828" s="5">
        <f ca="1">DATEDIF(F1828, TODAY(), "D")</f>
        <v>508</v>
      </c>
      <c r="H1828" t="s">
        <v>19</v>
      </c>
      <c r="I1828" t="s">
        <v>155</v>
      </c>
      <c r="J1828" s="4">
        <v>132</v>
      </c>
      <c r="K1828" s="4">
        <f>Table1[[#This Row],[PRICEEACH]]-Table1[[#This Row],[MSRP]]</f>
        <v>-9.2399999999999949</v>
      </c>
      <c r="L1828" t="s">
        <v>554</v>
      </c>
      <c r="M1828" t="s">
        <v>148</v>
      </c>
      <c r="N1828" t="s">
        <v>149</v>
      </c>
      <c r="O1828" t="s">
        <v>150</v>
      </c>
      <c r="P1828" t="s">
        <v>151</v>
      </c>
      <c r="Q1828">
        <v>28034</v>
      </c>
      <c r="R1828" t="s">
        <v>152</v>
      </c>
      <c r="S1828" t="s">
        <v>153</v>
      </c>
      <c r="T1828" t="s">
        <v>154</v>
      </c>
      <c r="U1828" t="s">
        <v>42</v>
      </c>
    </row>
    <row r="1829" spans="1:21" x14ac:dyDescent="0.3">
      <c r="A1829">
        <v>10212</v>
      </c>
      <c r="B1829" s="5">
        <v>40</v>
      </c>
      <c r="C1829" s="4">
        <v>138.86000000000001</v>
      </c>
      <c r="D1829">
        <v>11</v>
      </c>
      <c r="E1829" s="9">
        <v>5554.4</v>
      </c>
      <c r="F1829" s="1">
        <v>44881</v>
      </c>
      <c r="G1829" s="5">
        <f ca="1">DATEDIF(F1829, TODAY(), "D")</f>
        <v>508</v>
      </c>
      <c r="H1829" t="s">
        <v>19</v>
      </c>
      <c r="I1829" t="s">
        <v>155</v>
      </c>
      <c r="J1829" s="4">
        <v>169</v>
      </c>
      <c r="K1829" s="4">
        <f>Table1[[#This Row],[PRICEEACH]]-Table1[[#This Row],[MSRP]]</f>
        <v>-30.139999999999986</v>
      </c>
      <c r="L1829" t="s">
        <v>563</v>
      </c>
      <c r="M1829" t="s">
        <v>148</v>
      </c>
      <c r="N1829" t="s">
        <v>149</v>
      </c>
      <c r="O1829" t="s">
        <v>150</v>
      </c>
      <c r="P1829" t="s">
        <v>151</v>
      </c>
      <c r="Q1829">
        <v>28034</v>
      </c>
      <c r="R1829" t="s">
        <v>152</v>
      </c>
      <c r="S1829" t="s">
        <v>153</v>
      </c>
      <c r="T1829" t="s">
        <v>154</v>
      </c>
      <c r="U1829" t="s">
        <v>42</v>
      </c>
    </row>
    <row r="1830" spans="1:21" x14ac:dyDescent="0.3">
      <c r="A1830">
        <v>10211</v>
      </c>
      <c r="B1830" s="5">
        <v>40</v>
      </c>
      <c r="C1830" s="4">
        <v>80.55</v>
      </c>
      <c r="D1830">
        <v>10</v>
      </c>
      <c r="E1830" s="9">
        <v>3222</v>
      </c>
      <c r="F1830" s="1">
        <v>44880</v>
      </c>
      <c r="G1830" s="5">
        <f ca="1">DATEDIF(F1830, TODAY(), "D")</f>
        <v>509</v>
      </c>
      <c r="H1830" t="s">
        <v>19</v>
      </c>
      <c r="I1830" t="s">
        <v>20</v>
      </c>
      <c r="J1830" s="4">
        <v>81</v>
      </c>
      <c r="K1830" s="4">
        <f>Table1[[#This Row],[PRICEEACH]]-Table1[[#This Row],[MSRP]]</f>
        <v>-0.45000000000000284</v>
      </c>
      <c r="L1830" t="s">
        <v>619</v>
      </c>
      <c r="M1830" t="s">
        <v>67</v>
      </c>
      <c r="N1830" t="s">
        <v>68</v>
      </c>
      <c r="O1830" t="s">
        <v>69</v>
      </c>
      <c r="P1830" t="s">
        <v>39</v>
      </c>
      <c r="Q1830">
        <v>75016</v>
      </c>
      <c r="R1830" t="s">
        <v>33</v>
      </c>
      <c r="S1830" t="s">
        <v>70</v>
      </c>
      <c r="T1830" t="s">
        <v>71</v>
      </c>
      <c r="U1830" t="s">
        <v>42</v>
      </c>
    </row>
    <row r="1831" spans="1:21" x14ac:dyDescent="0.3">
      <c r="A1831">
        <v>10210</v>
      </c>
      <c r="B1831" s="5">
        <v>40</v>
      </c>
      <c r="C1831" s="4">
        <v>49.67</v>
      </c>
      <c r="D1831">
        <v>3</v>
      </c>
      <c r="E1831" s="9">
        <v>1986.8</v>
      </c>
      <c r="F1831" s="1">
        <v>44877</v>
      </c>
      <c r="G1831" s="5">
        <f ca="1">DATEDIF(F1831, TODAY(), "D")</f>
        <v>512</v>
      </c>
      <c r="H1831" t="s">
        <v>19</v>
      </c>
      <c r="I1831" t="s">
        <v>20</v>
      </c>
      <c r="J1831" s="4">
        <v>60</v>
      </c>
      <c r="K1831" s="4">
        <f>Table1[[#This Row],[PRICEEACH]]-Table1[[#This Row],[MSRP]]</f>
        <v>-10.329999999999998</v>
      </c>
      <c r="L1831" t="s">
        <v>552</v>
      </c>
      <c r="M1831" t="s">
        <v>270</v>
      </c>
      <c r="N1831" t="s">
        <v>271</v>
      </c>
      <c r="O1831" t="s">
        <v>272</v>
      </c>
      <c r="P1831" t="s">
        <v>273</v>
      </c>
      <c r="Q1831" t="s">
        <v>274</v>
      </c>
      <c r="R1831" t="s">
        <v>222</v>
      </c>
      <c r="S1831" t="s">
        <v>275</v>
      </c>
      <c r="T1831" t="s">
        <v>276</v>
      </c>
      <c r="U1831" t="s">
        <v>28</v>
      </c>
    </row>
    <row r="1832" spans="1:21" x14ac:dyDescent="0.3">
      <c r="A1832">
        <v>10210</v>
      </c>
      <c r="B1832" s="5">
        <v>40</v>
      </c>
      <c r="C1832" s="4">
        <v>71</v>
      </c>
      <c r="D1832">
        <v>8</v>
      </c>
      <c r="E1832" s="9">
        <v>2840</v>
      </c>
      <c r="F1832" s="1">
        <v>44877</v>
      </c>
      <c r="G1832" s="5">
        <f ca="1">DATEDIF(F1832, TODAY(), "D")</f>
        <v>512</v>
      </c>
      <c r="H1832" t="s">
        <v>19</v>
      </c>
      <c r="I1832" t="s">
        <v>525</v>
      </c>
      <c r="J1832" s="4">
        <v>72</v>
      </c>
      <c r="K1832" s="4">
        <f>Table1[[#This Row],[PRICEEACH]]-Table1[[#This Row],[MSRP]]</f>
        <v>-1</v>
      </c>
      <c r="L1832" t="s">
        <v>606</v>
      </c>
      <c r="M1832" t="s">
        <v>270</v>
      </c>
      <c r="N1832" t="s">
        <v>271</v>
      </c>
      <c r="O1832" t="s">
        <v>272</v>
      </c>
      <c r="P1832" t="s">
        <v>273</v>
      </c>
      <c r="Q1832" t="s">
        <v>274</v>
      </c>
      <c r="R1832" t="s">
        <v>222</v>
      </c>
      <c r="S1832" t="s">
        <v>275</v>
      </c>
      <c r="T1832" t="s">
        <v>276</v>
      </c>
      <c r="U1832" t="s">
        <v>28</v>
      </c>
    </row>
    <row r="1833" spans="1:21" x14ac:dyDescent="0.3">
      <c r="A1833">
        <v>10208</v>
      </c>
      <c r="B1833" s="5">
        <v>40</v>
      </c>
      <c r="C1833" s="4">
        <v>80.55</v>
      </c>
      <c r="D1833">
        <v>10</v>
      </c>
      <c r="E1833" s="9">
        <v>3222</v>
      </c>
      <c r="F1833" s="1">
        <v>44867</v>
      </c>
      <c r="G1833" s="5">
        <f ca="1">DATEDIF(F1833, TODAY(), "D")</f>
        <v>522</v>
      </c>
      <c r="H1833" t="s">
        <v>19</v>
      </c>
      <c r="I1833" t="s">
        <v>557</v>
      </c>
      <c r="J1833" s="4">
        <v>86</v>
      </c>
      <c r="K1833" s="4">
        <f>Table1[[#This Row],[PRICEEACH]]-Table1[[#This Row],[MSRP]]</f>
        <v>-5.4500000000000028</v>
      </c>
      <c r="L1833" t="s">
        <v>622</v>
      </c>
      <c r="M1833" t="s">
        <v>190</v>
      </c>
      <c r="N1833" t="s">
        <v>191</v>
      </c>
      <c r="O1833" t="s">
        <v>192</v>
      </c>
      <c r="P1833" t="s">
        <v>193</v>
      </c>
      <c r="Q1833">
        <v>69004</v>
      </c>
      <c r="R1833" t="s">
        <v>33</v>
      </c>
      <c r="S1833" t="s">
        <v>194</v>
      </c>
      <c r="T1833" t="s">
        <v>195</v>
      </c>
      <c r="U1833" t="s">
        <v>42</v>
      </c>
    </row>
    <row r="1834" spans="1:21" x14ac:dyDescent="0.3">
      <c r="A1834">
        <v>10207</v>
      </c>
      <c r="B1834" s="5">
        <v>40</v>
      </c>
      <c r="C1834" s="4">
        <v>153.66999999999999</v>
      </c>
      <c r="D1834">
        <v>1</v>
      </c>
      <c r="E1834" s="9">
        <v>6146.8</v>
      </c>
      <c r="F1834" s="1">
        <v>44843</v>
      </c>
      <c r="G1834" s="5">
        <f ca="1">DATEDIF(F1834, TODAY(), "D")</f>
        <v>546</v>
      </c>
      <c r="H1834" t="s">
        <v>19</v>
      </c>
      <c r="I1834" t="s">
        <v>155</v>
      </c>
      <c r="J1834" s="4">
        <v>143</v>
      </c>
      <c r="K1834" s="4">
        <f>Table1[[#This Row],[PRICEEACH]]-Table1[[#This Row],[MSRP]]</f>
        <v>10.669999999999987</v>
      </c>
      <c r="L1834" t="s">
        <v>572</v>
      </c>
      <c r="M1834" t="s">
        <v>378</v>
      </c>
      <c r="N1834">
        <v>6175552555</v>
      </c>
      <c r="O1834" t="s">
        <v>379</v>
      </c>
      <c r="P1834" t="s">
        <v>345</v>
      </c>
      <c r="Q1834">
        <v>51003</v>
      </c>
      <c r="R1834" t="s">
        <v>25</v>
      </c>
      <c r="S1834" t="s">
        <v>380</v>
      </c>
      <c r="T1834" t="s">
        <v>247</v>
      </c>
      <c r="U1834" t="s">
        <v>42</v>
      </c>
    </row>
    <row r="1835" spans="1:21" x14ac:dyDescent="0.3">
      <c r="A1835">
        <v>10205</v>
      </c>
      <c r="B1835" s="5">
        <v>40</v>
      </c>
      <c r="C1835" s="4">
        <v>187.31</v>
      </c>
      <c r="D1835">
        <v>3</v>
      </c>
      <c r="E1835" s="9">
        <v>7492.4</v>
      </c>
      <c r="F1835" s="1">
        <v>44837</v>
      </c>
      <c r="G1835" s="5">
        <f ca="1">DATEDIF(F1835, TODAY(), "D")</f>
        <v>552</v>
      </c>
      <c r="H1835" t="s">
        <v>19</v>
      </c>
      <c r="I1835" t="s">
        <v>509</v>
      </c>
      <c r="J1835" s="4">
        <v>168</v>
      </c>
      <c r="K1835" s="4">
        <f>Table1[[#This Row],[PRICEEACH]]-Table1[[#This Row],[MSRP]]</f>
        <v>19.310000000000002</v>
      </c>
      <c r="L1835" t="s">
        <v>553</v>
      </c>
      <c r="M1835" t="s">
        <v>148</v>
      </c>
      <c r="N1835" t="s">
        <v>149</v>
      </c>
      <c r="O1835" t="s">
        <v>150</v>
      </c>
      <c r="P1835" t="s">
        <v>151</v>
      </c>
      <c r="Q1835">
        <v>28034</v>
      </c>
      <c r="R1835" t="s">
        <v>152</v>
      </c>
      <c r="S1835" t="s">
        <v>153</v>
      </c>
      <c r="T1835" t="s">
        <v>154</v>
      </c>
      <c r="U1835" t="s">
        <v>127</v>
      </c>
    </row>
    <row r="1836" spans="1:21" x14ac:dyDescent="0.3">
      <c r="A1836">
        <v>10204</v>
      </c>
      <c r="B1836" s="5">
        <v>40</v>
      </c>
      <c r="C1836" s="4">
        <v>100.8</v>
      </c>
      <c r="D1836">
        <v>13</v>
      </c>
      <c r="E1836" s="9">
        <v>4032</v>
      </c>
      <c r="F1836" s="1">
        <v>44836</v>
      </c>
      <c r="G1836" s="5">
        <f ca="1">DATEDIF(F1836, TODAY(), "D")</f>
        <v>553</v>
      </c>
      <c r="H1836" t="s">
        <v>19</v>
      </c>
      <c r="I1836" t="s">
        <v>155</v>
      </c>
      <c r="J1836" s="4">
        <v>124</v>
      </c>
      <c r="K1836" s="4">
        <f>Table1[[#This Row],[PRICEEACH]]-Table1[[#This Row],[MSRP]]</f>
        <v>-23.200000000000003</v>
      </c>
      <c r="L1836" t="s">
        <v>524</v>
      </c>
      <c r="M1836" t="s">
        <v>437</v>
      </c>
      <c r="N1836">
        <v>2125557413</v>
      </c>
      <c r="O1836" t="s">
        <v>438</v>
      </c>
      <c r="P1836" t="s">
        <v>24</v>
      </c>
      <c r="Q1836">
        <v>10022</v>
      </c>
      <c r="R1836" t="s">
        <v>25</v>
      </c>
      <c r="S1836" t="s">
        <v>46</v>
      </c>
      <c r="T1836" t="s">
        <v>439</v>
      </c>
      <c r="U1836" t="s">
        <v>42</v>
      </c>
    </row>
    <row r="1837" spans="1:21" x14ac:dyDescent="0.3">
      <c r="A1837">
        <v>10204</v>
      </c>
      <c r="B1837" s="5">
        <v>40</v>
      </c>
      <c r="C1837" s="4">
        <v>79.62</v>
      </c>
      <c r="D1837">
        <v>9</v>
      </c>
      <c r="E1837" s="9">
        <v>3184.8</v>
      </c>
      <c r="F1837" s="1">
        <v>44836</v>
      </c>
      <c r="G1837" s="5">
        <f ca="1">DATEDIF(F1837, TODAY(), "D")</f>
        <v>553</v>
      </c>
      <c r="H1837" t="s">
        <v>19</v>
      </c>
      <c r="I1837" t="s">
        <v>155</v>
      </c>
      <c r="J1837" s="4">
        <v>85</v>
      </c>
      <c r="K1837" s="4">
        <f>Table1[[#This Row],[PRICEEACH]]-Table1[[#This Row],[MSRP]]</f>
        <v>-5.3799999999999955</v>
      </c>
      <c r="L1837" t="s">
        <v>596</v>
      </c>
      <c r="M1837" t="s">
        <v>437</v>
      </c>
      <c r="N1837">
        <v>2125557413</v>
      </c>
      <c r="O1837" t="s">
        <v>438</v>
      </c>
      <c r="P1837" t="s">
        <v>24</v>
      </c>
      <c r="Q1837">
        <v>10022</v>
      </c>
      <c r="R1837" t="s">
        <v>25</v>
      </c>
      <c r="S1837" t="s">
        <v>46</v>
      </c>
      <c r="T1837" t="s">
        <v>439</v>
      </c>
      <c r="U1837" t="s">
        <v>42</v>
      </c>
    </row>
    <row r="1838" spans="1:21" x14ac:dyDescent="0.3">
      <c r="A1838">
        <v>10198</v>
      </c>
      <c r="B1838" s="5">
        <v>40</v>
      </c>
      <c r="C1838" s="4">
        <v>63.67</v>
      </c>
      <c r="D1838">
        <v>2</v>
      </c>
      <c r="E1838" s="9">
        <v>2546.8000000000002</v>
      </c>
      <c r="F1838" s="1">
        <v>44831</v>
      </c>
      <c r="G1838" s="5">
        <f ca="1">DATEDIF(F1838, TODAY(), "D")</f>
        <v>558</v>
      </c>
      <c r="H1838" t="s">
        <v>19</v>
      </c>
      <c r="I1838" t="s">
        <v>525</v>
      </c>
      <c r="J1838" s="4">
        <v>74</v>
      </c>
      <c r="K1838" s="4">
        <f>Table1[[#This Row],[PRICEEACH]]-Table1[[#This Row],[MSRP]]</f>
        <v>-10.329999999999998</v>
      </c>
      <c r="L1838" t="s">
        <v>631</v>
      </c>
      <c r="M1838" t="s">
        <v>387</v>
      </c>
      <c r="N1838" t="s">
        <v>388</v>
      </c>
      <c r="O1838" t="s">
        <v>389</v>
      </c>
      <c r="P1838" t="s">
        <v>390</v>
      </c>
      <c r="Q1838" t="s">
        <v>391</v>
      </c>
      <c r="R1838" t="s">
        <v>392</v>
      </c>
      <c r="S1838" t="s">
        <v>393</v>
      </c>
      <c r="T1838" t="s">
        <v>394</v>
      </c>
      <c r="U1838" t="s">
        <v>28</v>
      </c>
    </row>
    <row r="1839" spans="1:21" x14ac:dyDescent="0.3">
      <c r="A1839">
        <v>10107</v>
      </c>
      <c r="B1839" s="5">
        <v>40</v>
      </c>
      <c r="C1839" s="4">
        <v>139.75</v>
      </c>
      <c r="D1839">
        <v>1</v>
      </c>
      <c r="E1839" s="9">
        <v>5590</v>
      </c>
      <c r="F1839" s="1">
        <v>44824</v>
      </c>
      <c r="G1839" s="5">
        <f ca="1">DATEDIF(F1839, TODAY(), "D")</f>
        <v>565</v>
      </c>
      <c r="H1839" t="s">
        <v>19</v>
      </c>
      <c r="I1839" t="s">
        <v>155</v>
      </c>
      <c r="J1839" s="4">
        <v>117</v>
      </c>
      <c r="K1839" s="4">
        <f>Table1[[#This Row],[PRICEEACH]]-Table1[[#This Row],[MSRP]]</f>
        <v>22.75</v>
      </c>
      <c r="L1839" t="s">
        <v>473</v>
      </c>
      <c r="M1839" t="s">
        <v>401</v>
      </c>
      <c r="N1839" t="s">
        <v>402</v>
      </c>
      <c r="O1839" t="s">
        <v>403</v>
      </c>
      <c r="P1839" t="s">
        <v>404</v>
      </c>
      <c r="Q1839">
        <v>50739</v>
      </c>
      <c r="R1839" t="s">
        <v>405</v>
      </c>
      <c r="S1839" t="s">
        <v>406</v>
      </c>
      <c r="T1839" t="s">
        <v>407</v>
      </c>
      <c r="U1839" t="s">
        <v>42</v>
      </c>
    </row>
    <row r="1840" spans="1:21" x14ac:dyDescent="0.3">
      <c r="A1840">
        <v>10190</v>
      </c>
      <c r="B1840" s="5">
        <v>40</v>
      </c>
      <c r="C1840" s="4">
        <v>66.72</v>
      </c>
      <c r="D1840">
        <v>2</v>
      </c>
      <c r="E1840" s="9">
        <v>2668.8</v>
      </c>
      <c r="F1840" s="1">
        <v>44823</v>
      </c>
      <c r="G1840" s="5">
        <f ca="1">DATEDIF(F1840, TODAY(), "D")</f>
        <v>566</v>
      </c>
      <c r="H1840" t="s">
        <v>19</v>
      </c>
      <c r="I1840" t="s">
        <v>20</v>
      </c>
      <c r="J1840" s="4">
        <v>81</v>
      </c>
      <c r="K1840" s="4">
        <f>Table1[[#This Row],[PRICEEACH]]-Table1[[#This Row],[MSRP]]</f>
        <v>-14.280000000000001</v>
      </c>
      <c r="L1840" t="s">
        <v>619</v>
      </c>
      <c r="M1840" t="s">
        <v>148</v>
      </c>
      <c r="N1840" t="s">
        <v>149</v>
      </c>
      <c r="O1840" t="s">
        <v>150</v>
      </c>
      <c r="P1840" t="s">
        <v>151</v>
      </c>
      <c r="Q1840">
        <v>28034</v>
      </c>
      <c r="R1840" t="s">
        <v>152</v>
      </c>
      <c r="S1840" t="s">
        <v>153</v>
      </c>
      <c r="T1840" t="s">
        <v>154</v>
      </c>
      <c r="U1840" t="s">
        <v>28</v>
      </c>
    </row>
    <row r="1841" spans="1:21" x14ac:dyDescent="0.3">
      <c r="A1841">
        <v>10188</v>
      </c>
      <c r="B1841" s="5">
        <v>40</v>
      </c>
      <c r="C1841" s="4">
        <v>91.4</v>
      </c>
      <c r="D1841">
        <v>6</v>
      </c>
      <c r="E1841" s="9">
        <v>3656</v>
      </c>
      <c r="F1841" s="1">
        <v>44822</v>
      </c>
      <c r="G1841" s="5">
        <f ca="1">DATEDIF(F1841, TODAY(), "D")</f>
        <v>567</v>
      </c>
      <c r="H1841" t="s">
        <v>19</v>
      </c>
      <c r="I1841" t="s">
        <v>20</v>
      </c>
      <c r="J1841" s="4">
        <v>76</v>
      </c>
      <c r="K1841" s="4">
        <f>Table1[[#This Row],[PRICEEACH]]-Table1[[#This Row],[MSRP]]</f>
        <v>15.400000000000006</v>
      </c>
      <c r="L1841" t="s">
        <v>585</v>
      </c>
      <c r="M1841" t="s">
        <v>59</v>
      </c>
      <c r="N1841" t="s">
        <v>60</v>
      </c>
      <c r="O1841" t="s">
        <v>61</v>
      </c>
      <c r="P1841" t="s">
        <v>62</v>
      </c>
      <c r="Q1841" t="s">
        <v>63</v>
      </c>
      <c r="R1841" t="s">
        <v>64</v>
      </c>
      <c r="S1841" t="s">
        <v>65</v>
      </c>
      <c r="T1841" t="s">
        <v>66</v>
      </c>
      <c r="U1841" t="s">
        <v>42</v>
      </c>
    </row>
    <row r="1842" spans="1:21" x14ac:dyDescent="0.3">
      <c r="A1842">
        <v>10183</v>
      </c>
      <c r="B1842" s="5">
        <v>40</v>
      </c>
      <c r="C1842" s="4">
        <v>49.3</v>
      </c>
      <c r="D1842">
        <v>6</v>
      </c>
      <c r="E1842" s="9">
        <v>1972</v>
      </c>
      <c r="F1842" s="1">
        <v>44817</v>
      </c>
      <c r="G1842" s="5">
        <f ca="1">DATEDIF(F1842, TODAY(), "D")</f>
        <v>572</v>
      </c>
      <c r="H1842" t="s">
        <v>19</v>
      </c>
      <c r="I1842" t="s">
        <v>509</v>
      </c>
      <c r="J1842" s="4">
        <v>50</v>
      </c>
      <c r="K1842" s="4">
        <f>Table1[[#This Row],[PRICEEACH]]-Table1[[#This Row],[MSRP]]</f>
        <v>-0.70000000000000284</v>
      </c>
      <c r="L1842" t="s">
        <v>576</v>
      </c>
      <c r="M1842" t="s">
        <v>185</v>
      </c>
      <c r="N1842">
        <v>2155554695</v>
      </c>
      <c r="O1842" t="s">
        <v>186</v>
      </c>
      <c r="P1842" t="s">
        <v>187</v>
      </c>
      <c r="Q1842">
        <v>71270</v>
      </c>
      <c r="R1842" t="s">
        <v>25</v>
      </c>
      <c r="S1842" t="s">
        <v>188</v>
      </c>
      <c r="T1842" t="s">
        <v>189</v>
      </c>
      <c r="U1842" t="s">
        <v>28</v>
      </c>
    </row>
    <row r="1843" spans="1:21" x14ac:dyDescent="0.3">
      <c r="A1843">
        <v>10107</v>
      </c>
      <c r="B1843" s="5">
        <v>40</v>
      </c>
      <c r="C1843" s="4">
        <v>168.69</v>
      </c>
      <c r="D1843">
        <v>8</v>
      </c>
      <c r="E1843" s="9">
        <v>6747.6</v>
      </c>
      <c r="F1843" s="1">
        <v>44815</v>
      </c>
      <c r="G1843" s="5">
        <f ca="1">DATEDIF(F1843, TODAY(), "D")</f>
        <v>574</v>
      </c>
      <c r="H1843" t="s">
        <v>19</v>
      </c>
      <c r="I1843" t="s">
        <v>20</v>
      </c>
      <c r="J1843" s="4">
        <v>150</v>
      </c>
      <c r="K1843" s="4">
        <f>Table1[[#This Row],[PRICEEACH]]-Table1[[#This Row],[MSRP]]</f>
        <v>18.689999999999998</v>
      </c>
      <c r="L1843" t="s">
        <v>467</v>
      </c>
      <c r="M1843" t="s">
        <v>53</v>
      </c>
      <c r="N1843" t="s">
        <v>54</v>
      </c>
      <c r="O1843" t="s">
        <v>55</v>
      </c>
      <c r="P1843" t="s">
        <v>56</v>
      </c>
      <c r="Q1843">
        <v>59000</v>
      </c>
      <c r="R1843" t="s">
        <v>33</v>
      </c>
      <c r="S1843" t="s">
        <v>57</v>
      </c>
      <c r="T1843" t="s">
        <v>58</v>
      </c>
      <c r="U1843" t="s">
        <v>42</v>
      </c>
    </row>
    <row r="1844" spans="1:21" x14ac:dyDescent="0.3">
      <c r="A1844">
        <v>10177</v>
      </c>
      <c r="B1844" s="5">
        <v>40</v>
      </c>
      <c r="C1844" s="4">
        <v>50.23</v>
      </c>
      <c r="D1844">
        <v>6</v>
      </c>
      <c r="E1844" s="9">
        <v>2009.2</v>
      </c>
      <c r="F1844" s="1">
        <v>44811</v>
      </c>
      <c r="G1844" s="5">
        <f ca="1">DATEDIF(F1844, TODAY(), "D")</f>
        <v>578</v>
      </c>
      <c r="H1844" t="s">
        <v>19</v>
      </c>
      <c r="I1844" t="s">
        <v>557</v>
      </c>
      <c r="J1844" s="4">
        <v>54</v>
      </c>
      <c r="K1844" s="4">
        <f>Table1[[#This Row],[PRICEEACH]]-Table1[[#This Row],[MSRP]]</f>
        <v>-3.7700000000000031</v>
      </c>
      <c r="L1844" t="s">
        <v>633</v>
      </c>
      <c r="M1844" t="s">
        <v>447</v>
      </c>
      <c r="N1844" t="s">
        <v>448</v>
      </c>
      <c r="O1844" t="s">
        <v>449</v>
      </c>
      <c r="P1844" t="s">
        <v>151</v>
      </c>
      <c r="Q1844">
        <v>28023</v>
      </c>
      <c r="R1844" t="s">
        <v>152</v>
      </c>
      <c r="S1844" t="s">
        <v>450</v>
      </c>
      <c r="T1844" t="s">
        <v>451</v>
      </c>
      <c r="U1844" t="s">
        <v>28</v>
      </c>
    </row>
    <row r="1845" spans="1:21" hidden="1" x14ac:dyDescent="0.3">
      <c r="A1845">
        <v>10167</v>
      </c>
      <c r="B1845" s="5">
        <v>40</v>
      </c>
      <c r="C1845" s="4">
        <v>41.71</v>
      </c>
      <c r="D1845">
        <v>4</v>
      </c>
      <c r="E1845" s="9">
        <v>1668.4</v>
      </c>
      <c r="F1845" s="1">
        <v>44796</v>
      </c>
      <c r="G1845" s="5">
        <f ca="1">DATEDIF(F1845, TODAY(), "D")</f>
        <v>593</v>
      </c>
      <c r="H1845" t="s">
        <v>307</v>
      </c>
      <c r="I1845" t="s">
        <v>525</v>
      </c>
      <c r="J1845" s="4">
        <v>49</v>
      </c>
      <c r="K1845" s="4">
        <f>Table1[[#This Row],[PRICEEACH]]-Table1[[#This Row],[MSRP]]</f>
        <v>-7.2899999999999991</v>
      </c>
      <c r="L1845" t="s">
        <v>632</v>
      </c>
      <c r="M1845" t="s">
        <v>232</v>
      </c>
      <c r="N1845" t="s">
        <v>233</v>
      </c>
      <c r="O1845" t="s">
        <v>234</v>
      </c>
      <c r="P1845" t="s">
        <v>235</v>
      </c>
      <c r="Q1845" t="s">
        <v>236</v>
      </c>
      <c r="R1845" t="s">
        <v>162</v>
      </c>
      <c r="S1845" t="s">
        <v>237</v>
      </c>
      <c r="T1845" t="s">
        <v>178</v>
      </c>
      <c r="U1845" t="s">
        <v>28</v>
      </c>
    </row>
    <row r="1846" spans="1:21" x14ac:dyDescent="0.3">
      <c r="A1846">
        <v>10163</v>
      </c>
      <c r="B1846" s="5">
        <v>40</v>
      </c>
      <c r="C1846" s="4">
        <v>122.52</v>
      </c>
      <c r="D1846">
        <v>3</v>
      </c>
      <c r="E1846" s="9">
        <v>4900.8</v>
      </c>
      <c r="F1846" s="1">
        <v>44793</v>
      </c>
      <c r="G1846" s="5">
        <f ca="1">DATEDIF(F1846, TODAY(), "D")</f>
        <v>596</v>
      </c>
      <c r="H1846" t="s">
        <v>19</v>
      </c>
      <c r="I1846" t="s">
        <v>509</v>
      </c>
      <c r="J1846" s="4">
        <v>104</v>
      </c>
      <c r="K1846" s="4">
        <f>Table1[[#This Row],[PRICEEACH]]-Table1[[#This Row],[MSRP]]</f>
        <v>18.519999999999996</v>
      </c>
      <c r="L1846" t="s">
        <v>561</v>
      </c>
      <c r="M1846" t="s">
        <v>176</v>
      </c>
      <c r="N1846">
        <v>2125558493</v>
      </c>
      <c r="O1846" t="s">
        <v>177</v>
      </c>
      <c r="P1846" t="s">
        <v>24</v>
      </c>
      <c r="Q1846">
        <v>10022</v>
      </c>
      <c r="R1846" t="s">
        <v>25</v>
      </c>
      <c r="S1846" t="s">
        <v>101</v>
      </c>
      <c r="T1846" t="s">
        <v>178</v>
      </c>
      <c r="U1846" t="s">
        <v>42</v>
      </c>
    </row>
    <row r="1847" spans="1:21" x14ac:dyDescent="0.3">
      <c r="A1847">
        <v>10153</v>
      </c>
      <c r="B1847" s="5">
        <v>40</v>
      </c>
      <c r="C1847" s="4">
        <v>136.41</v>
      </c>
      <c r="D1847">
        <v>5</v>
      </c>
      <c r="E1847" s="9">
        <v>5456.4</v>
      </c>
      <c r="F1847" s="1">
        <v>44770</v>
      </c>
      <c r="G1847" s="5">
        <f ca="1">DATEDIF(F1847, TODAY(), "D")</f>
        <v>619</v>
      </c>
      <c r="H1847" t="s">
        <v>19</v>
      </c>
      <c r="I1847" t="s">
        <v>557</v>
      </c>
      <c r="J1847" s="4">
        <v>122</v>
      </c>
      <c r="K1847" s="4">
        <f>Table1[[#This Row],[PRICEEACH]]-Table1[[#This Row],[MSRP]]</f>
        <v>14.409999999999997</v>
      </c>
      <c r="L1847" t="s">
        <v>586</v>
      </c>
      <c r="M1847" t="s">
        <v>148</v>
      </c>
      <c r="N1847" t="s">
        <v>149</v>
      </c>
      <c r="O1847" t="s">
        <v>150</v>
      </c>
      <c r="P1847" t="s">
        <v>151</v>
      </c>
      <c r="Q1847">
        <v>28034</v>
      </c>
      <c r="R1847" t="s">
        <v>152</v>
      </c>
      <c r="S1847" t="s">
        <v>153</v>
      </c>
      <c r="T1847" t="s">
        <v>154</v>
      </c>
      <c r="U1847" t="s">
        <v>42</v>
      </c>
    </row>
    <row r="1848" spans="1:21" x14ac:dyDescent="0.3">
      <c r="A1848">
        <v>10145</v>
      </c>
      <c r="B1848" s="5">
        <v>40</v>
      </c>
      <c r="C1848" s="4">
        <v>87.54</v>
      </c>
      <c r="D1848">
        <v>16</v>
      </c>
      <c r="E1848" s="9">
        <v>3501.6</v>
      </c>
      <c r="F1848" s="1">
        <v>44737</v>
      </c>
      <c r="G1848" s="5">
        <f ca="1">DATEDIF(F1848, TODAY(), "D")</f>
        <v>652</v>
      </c>
      <c r="H1848" t="s">
        <v>19</v>
      </c>
      <c r="I1848" t="s">
        <v>525</v>
      </c>
      <c r="J1848" s="4">
        <v>109</v>
      </c>
      <c r="K1848" s="4">
        <f>Table1[[#This Row],[PRICEEACH]]-Table1[[#This Row],[MSRP]]</f>
        <v>-21.459999999999994</v>
      </c>
      <c r="L1848" t="s">
        <v>583</v>
      </c>
      <c r="M1848" t="s">
        <v>43</v>
      </c>
      <c r="N1848">
        <v>6265557265</v>
      </c>
      <c r="O1848" t="s">
        <v>44</v>
      </c>
      <c r="P1848" t="s">
        <v>45</v>
      </c>
      <c r="Q1848">
        <v>90003</v>
      </c>
      <c r="R1848" t="s">
        <v>25</v>
      </c>
      <c r="S1848" t="s">
        <v>46</v>
      </c>
      <c r="T1848" t="s">
        <v>47</v>
      </c>
      <c r="U1848" t="s">
        <v>42</v>
      </c>
    </row>
    <row r="1849" spans="1:21" x14ac:dyDescent="0.3">
      <c r="A1849">
        <v>10141</v>
      </c>
      <c r="B1849" s="5">
        <v>40</v>
      </c>
      <c r="C1849" s="4">
        <v>94.62</v>
      </c>
      <c r="D1849">
        <v>1</v>
      </c>
      <c r="E1849" s="9">
        <v>3784.8</v>
      </c>
      <c r="F1849" s="1">
        <v>44713</v>
      </c>
      <c r="G1849" s="5">
        <f ca="1">DATEDIF(F1849, TODAY(), "D")</f>
        <v>676</v>
      </c>
      <c r="H1849" t="s">
        <v>19</v>
      </c>
      <c r="I1849" t="s">
        <v>155</v>
      </c>
      <c r="J1849" s="4">
        <v>118</v>
      </c>
      <c r="K1849" s="4">
        <f>Table1[[#This Row],[PRICEEACH]]-Table1[[#This Row],[MSRP]]</f>
        <v>-23.379999999999995</v>
      </c>
      <c r="L1849" t="s">
        <v>604</v>
      </c>
      <c r="M1849" t="s">
        <v>429</v>
      </c>
      <c r="N1849" t="s">
        <v>430</v>
      </c>
      <c r="O1849" t="s">
        <v>431</v>
      </c>
      <c r="P1849" t="s">
        <v>432</v>
      </c>
      <c r="Q1849" t="s">
        <v>433</v>
      </c>
      <c r="R1849" t="s">
        <v>107</v>
      </c>
      <c r="S1849" t="s">
        <v>434</v>
      </c>
      <c r="T1849" t="s">
        <v>435</v>
      </c>
      <c r="U1849" t="s">
        <v>42</v>
      </c>
    </row>
    <row r="1850" spans="1:21" x14ac:dyDescent="0.3">
      <c r="A1850">
        <v>10140</v>
      </c>
      <c r="B1850" s="5">
        <v>40</v>
      </c>
      <c r="C1850" s="4">
        <v>115.03</v>
      </c>
      <c r="D1850">
        <v>5</v>
      </c>
      <c r="E1850" s="9">
        <v>4601.2</v>
      </c>
      <c r="F1850" s="1">
        <v>44705</v>
      </c>
      <c r="G1850" s="5">
        <f ca="1">DATEDIF(F1850, TODAY(), "D")</f>
        <v>684</v>
      </c>
      <c r="H1850" t="s">
        <v>19</v>
      </c>
      <c r="I1850" t="s">
        <v>465</v>
      </c>
      <c r="J1850" s="4">
        <v>121</v>
      </c>
      <c r="K1850" s="4">
        <f>Table1[[#This Row],[PRICEEACH]]-Table1[[#This Row],[MSRP]]</f>
        <v>-5.9699999999999989</v>
      </c>
      <c r="L1850" t="s">
        <v>575</v>
      </c>
      <c r="M1850" t="s">
        <v>48</v>
      </c>
      <c r="N1850">
        <v>6505556809</v>
      </c>
      <c r="O1850" t="s">
        <v>49</v>
      </c>
      <c r="P1850" t="s">
        <v>50</v>
      </c>
      <c r="Q1850">
        <v>94217</v>
      </c>
      <c r="R1850" t="s">
        <v>25</v>
      </c>
      <c r="S1850" t="s">
        <v>51</v>
      </c>
      <c r="T1850" t="s">
        <v>52</v>
      </c>
      <c r="U1850" t="s">
        <v>42</v>
      </c>
    </row>
    <row r="1851" spans="1:21" x14ac:dyDescent="0.3">
      <c r="A1851">
        <v>10130</v>
      </c>
      <c r="B1851" s="5">
        <v>40</v>
      </c>
      <c r="C1851" s="4">
        <v>96.34</v>
      </c>
      <c r="D1851">
        <v>2</v>
      </c>
      <c r="E1851" s="9">
        <v>3853.6</v>
      </c>
      <c r="F1851" s="1">
        <v>44667</v>
      </c>
      <c r="G1851" s="5">
        <f ca="1">DATEDIF(F1851, TODAY(), "D")</f>
        <v>722</v>
      </c>
      <c r="H1851" t="s">
        <v>19</v>
      </c>
      <c r="I1851" t="s">
        <v>557</v>
      </c>
      <c r="J1851" s="4">
        <v>86</v>
      </c>
      <c r="K1851" s="4">
        <f>Table1[[#This Row],[PRICEEACH]]-Table1[[#This Row],[MSRP]]</f>
        <v>10.340000000000003</v>
      </c>
      <c r="L1851" t="s">
        <v>558</v>
      </c>
      <c r="M1851" t="s">
        <v>559</v>
      </c>
      <c r="N1851">
        <v>6175558428</v>
      </c>
      <c r="O1851" t="s">
        <v>560</v>
      </c>
      <c r="P1851" t="s">
        <v>253</v>
      </c>
      <c r="Q1851">
        <v>58339</v>
      </c>
      <c r="R1851" t="s">
        <v>25</v>
      </c>
      <c r="S1851" t="s">
        <v>489</v>
      </c>
      <c r="T1851" t="s">
        <v>216</v>
      </c>
      <c r="U1851" t="s">
        <v>42</v>
      </c>
    </row>
    <row r="1852" spans="1:21" x14ac:dyDescent="0.3">
      <c r="A1852">
        <v>10131</v>
      </c>
      <c r="B1852" s="5">
        <v>40</v>
      </c>
      <c r="C1852" s="4">
        <v>110.69</v>
      </c>
      <c r="D1852">
        <v>1</v>
      </c>
      <c r="E1852" s="9">
        <v>4427.6000000000004</v>
      </c>
      <c r="F1852" s="1">
        <v>44667</v>
      </c>
      <c r="G1852" s="5">
        <f ca="1">DATEDIF(F1852, TODAY(), "D")</f>
        <v>722</v>
      </c>
      <c r="H1852" t="s">
        <v>19</v>
      </c>
      <c r="I1852" t="s">
        <v>525</v>
      </c>
      <c r="J1852" s="4">
        <v>99</v>
      </c>
      <c r="K1852" s="4">
        <f>Table1[[#This Row],[PRICEEACH]]-Table1[[#This Row],[MSRP]]</f>
        <v>11.689999999999998</v>
      </c>
      <c r="L1852" t="s">
        <v>624</v>
      </c>
      <c r="M1852" t="s">
        <v>527</v>
      </c>
      <c r="N1852">
        <v>2035554407</v>
      </c>
      <c r="O1852" t="s">
        <v>528</v>
      </c>
      <c r="P1852" t="s">
        <v>476</v>
      </c>
      <c r="Q1852">
        <v>97561</v>
      </c>
      <c r="R1852" t="s">
        <v>25</v>
      </c>
      <c r="S1852" t="s">
        <v>529</v>
      </c>
      <c r="T1852" t="s">
        <v>530</v>
      </c>
      <c r="U1852" t="s">
        <v>42</v>
      </c>
    </row>
    <row r="1853" spans="1:21" x14ac:dyDescent="0.3">
      <c r="A1853">
        <v>10108</v>
      </c>
      <c r="B1853" s="5">
        <v>40</v>
      </c>
      <c r="C1853" s="4">
        <v>136.22</v>
      </c>
      <c r="D1853">
        <v>1</v>
      </c>
      <c r="E1853" s="9">
        <v>5448.8</v>
      </c>
      <c r="F1853" s="1">
        <v>44564</v>
      </c>
      <c r="G1853" s="5">
        <f ca="1">DATEDIF(F1853, TODAY(), "D")</f>
        <v>825</v>
      </c>
      <c r="H1853" t="s">
        <v>19</v>
      </c>
      <c r="I1853" t="s">
        <v>155</v>
      </c>
      <c r="J1853" s="4">
        <v>140</v>
      </c>
      <c r="K1853" s="4">
        <f>Table1[[#This Row],[PRICEEACH]]-Table1[[#This Row],[MSRP]]</f>
        <v>-3.7800000000000011</v>
      </c>
      <c r="L1853" t="s">
        <v>601</v>
      </c>
      <c r="M1853" t="s">
        <v>387</v>
      </c>
      <c r="N1853" t="s">
        <v>388</v>
      </c>
      <c r="O1853" t="s">
        <v>389</v>
      </c>
      <c r="P1853" t="s">
        <v>390</v>
      </c>
      <c r="Q1853" t="s">
        <v>391</v>
      </c>
      <c r="R1853" t="s">
        <v>392</v>
      </c>
      <c r="S1853" t="s">
        <v>393</v>
      </c>
      <c r="T1853" t="s">
        <v>394</v>
      </c>
      <c r="U1853" t="s">
        <v>42</v>
      </c>
    </row>
    <row r="1854" spans="1:21" hidden="1" x14ac:dyDescent="0.3">
      <c r="A1854">
        <v>10425</v>
      </c>
      <c r="B1854" s="5">
        <v>41</v>
      </c>
      <c r="C1854" s="4">
        <v>86.68</v>
      </c>
      <c r="D1854">
        <v>11</v>
      </c>
      <c r="E1854" s="9">
        <v>3553.88</v>
      </c>
      <c r="F1854" s="8">
        <v>45382</v>
      </c>
      <c r="G1854" s="5">
        <f ca="1">DATEDIF(F1854, TODAY(), "D")</f>
        <v>7</v>
      </c>
      <c r="H1854" t="s">
        <v>268</v>
      </c>
      <c r="I1854" t="s">
        <v>465</v>
      </c>
      <c r="J1854" s="4">
        <v>96</v>
      </c>
      <c r="K1854" s="4">
        <f>Table1[[#This Row],[PRICEEACH]]-Table1[[#This Row],[MSRP]]</f>
        <v>-9.3199999999999932</v>
      </c>
      <c r="L1854" t="s">
        <v>608</v>
      </c>
      <c r="M1854" t="s">
        <v>92</v>
      </c>
      <c r="N1854" t="s">
        <v>93</v>
      </c>
      <c r="O1854" t="s">
        <v>94</v>
      </c>
      <c r="P1854" t="s">
        <v>95</v>
      </c>
      <c r="Q1854">
        <v>44000</v>
      </c>
      <c r="R1854" t="s">
        <v>33</v>
      </c>
      <c r="S1854" t="s">
        <v>96</v>
      </c>
      <c r="T1854" t="s">
        <v>97</v>
      </c>
      <c r="U1854" t="s">
        <v>42</v>
      </c>
    </row>
    <row r="1855" spans="1:21" x14ac:dyDescent="0.3">
      <c r="A1855">
        <v>10416</v>
      </c>
      <c r="B1855" s="5">
        <v>41</v>
      </c>
      <c r="C1855" s="4">
        <v>137.63</v>
      </c>
      <c r="D1855">
        <v>3</v>
      </c>
      <c r="E1855" s="9">
        <v>5642.83</v>
      </c>
      <c r="F1855" s="8">
        <v>45361</v>
      </c>
      <c r="G1855" s="5">
        <f ca="1">DATEDIF(F1855, TODAY(), "D")</f>
        <v>28</v>
      </c>
      <c r="H1855" t="s">
        <v>19</v>
      </c>
      <c r="I1855" t="s">
        <v>525</v>
      </c>
      <c r="J1855" s="4">
        <v>118</v>
      </c>
      <c r="K1855" s="4">
        <f>Table1[[#This Row],[PRICEEACH]]-Table1[[#This Row],[MSRP]]</f>
        <v>19.629999999999995</v>
      </c>
      <c r="L1855" t="s">
        <v>627</v>
      </c>
      <c r="M1855" t="s">
        <v>414</v>
      </c>
      <c r="N1855" t="s">
        <v>415</v>
      </c>
      <c r="O1855" t="s">
        <v>416</v>
      </c>
      <c r="P1855" t="s">
        <v>417</v>
      </c>
      <c r="Q1855">
        <v>42100</v>
      </c>
      <c r="R1855" t="s">
        <v>229</v>
      </c>
      <c r="S1855" t="s">
        <v>418</v>
      </c>
      <c r="T1855" t="s">
        <v>419</v>
      </c>
      <c r="U1855" t="s">
        <v>42</v>
      </c>
    </row>
    <row r="1856" spans="1:21" hidden="1" x14ac:dyDescent="0.3">
      <c r="A1856">
        <v>10414</v>
      </c>
      <c r="B1856" s="5">
        <v>41</v>
      </c>
      <c r="C1856" s="4">
        <v>118.83</v>
      </c>
      <c r="D1856">
        <v>12</v>
      </c>
      <c r="E1856" s="9">
        <v>4872.03</v>
      </c>
      <c r="F1856" s="8">
        <v>45357</v>
      </c>
      <c r="G1856" s="5">
        <f ca="1">DATEDIF(F1856, TODAY(), "D")</f>
        <v>32</v>
      </c>
      <c r="H1856" t="s">
        <v>364</v>
      </c>
      <c r="I1856" t="s">
        <v>509</v>
      </c>
      <c r="J1856" s="4">
        <v>136</v>
      </c>
      <c r="K1856" s="4">
        <f>Table1[[#This Row],[PRICEEACH]]-Table1[[#This Row],[MSRP]]</f>
        <v>-17.170000000000002</v>
      </c>
      <c r="L1856" t="s">
        <v>562</v>
      </c>
      <c r="M1856" t="s">
        <v>343</v>
      </c>
      <c r="N1856">
        <v>6175559555</v>
      </c>
      <c r="O1856" t="s">
        <v>344</v>
      </c>
      <c r="P1856" t="s">
        <v>345</v>
      </c>
      <c r="Q1856">
        <v>51003</v>
      </c>
      <c r="R1856" t="s">
        <v>25</v>
      </c>
      <c r="S1856" t="s">
        <v>346</v>
      </c>
      <c r="T1856" t="s">
        <v>52</v>
      </c>
      <c r="U1856" t="s">
        <v>42</v>
      </c>
    </row>
    <row r="1857" spans="1:21" x14ac:dyDescent="0.3">
      <c r="A1857">
        <v>10412</v>
      </c>
      <c r="B1857" s="5">
        <v>41</v>
      </c>
      <c r="C1857" s="4">
        <v>163.72999999999999</v>
      </c>
      <c r="D1857">
        <v>4</v>
      </c>
      <c r="E1857" s="9">
        <v>6712.93</v>
      </c>
      <c r="F1857" s="8">
        <v>45354</v>
      </c>
      <c r="G1857" s="5">
        <f ca="1">DATEDIF(F1857, TODAY(), "D")</f>
        <v>35</v>
      </c>
      <c r="H1857" t="s">
        <v>19</v>
      </c>
      <c r="I1857" t="s">
        <v>155</v>
      </c>
      <c r="J1857" s="4">
        <v>163</v>
      </c>
      <c r="K1857" s="4">
        <f>Table1[[#This Row],[PRICEEACH]]-Table1[[#This Row],[MSRP]]</f>
        <v>0.72999999999998977</v>
      </c>
      <c r="L1857" t="s">
        <v>546</v>
      </c>
      <c r="M1857" t="s">
        <v>148</v>
      </c>
      <c r="N1857" t="s">
        <v>149</v>
      </c>
      <c r="O1857" t="s">
        <v>150</v>
      </c>
      <c r="P1857" t="s">
        <v>151</v>
      </c>
      <c r="Q1857">
        <v>28034</v>
      </c>
      <c r="R1857" t="s">
        <v>152</v>
      </c>
      <c r="S1857" t="s">
        <v>153</v>
      </c>
      <c r="T1857" t="s">
        <v>154</v>
      </c>
      <c r="U1857" t="s">
        <v>42</v>
      </c>
    </row>
    <row r="1858" spans="1:21" hidden="1" x14ac:dyDescent="0.3">
      <c r="A1858">
        <v>10407</v>
      </c>
      <c r="B1858" s="5">
        <v>41</v>
      </c>
      <c r="C1858" s="4">
        <v>155.76</v>
      </c>
      <c r="D1858">
        <v>12</v>
      </c>
      <c r="E1858" s="9">
        <v>6386.16</v>
      </c>
      <c r="F1858" s="8">
        <v>45344</v>
      </c>
      <c r="G1858" s="5">
        <f ca="1">DATEDIF(F1858, TODAY(), "D")</f>
        <v>45</v>
      </c>
      <c r="H1858" t="s">
        <v>364</v>
      </c>
      <c r="I1858" t="s">
        <v>155</v>
      </c>
      <c r="J1858" s="4">
        <v>132</v>
      </c>
      <c r="K1858" s="4">
        <f>Table1[[#This Row],[PRICEEACH]]-Table1[[#This Row],[MSRP]]</f>
        <v>23.759999999999991</v>
      </c>
      <c r="L1858" t="s">
        <v>554</v>
      </c>
      <c r="M1858" t="s">
        <v>360</v>
      </c>
      <c r="N1858">
        <v>4085553659</v>
      </c>
      <c r="O1858" t="s">
        <v>361</v>
      </c>
      <c r="P1858" t="s">
        <v>362</v>
      </c>
      <c r="Q1858">
        <v>94217</v>
      </c>
      <c r="R1858" t="s">
        <v>25</v>
      </c>
      <c r="S1858" t="s">
        <v>81</v>
      </c>
      <c r="T1858" t="s">
        <v>363</v>
      </c>
      <c r="U1858" t="s">
        <v>42</v>
      </c>
    </row>
    <row r="1859" spans="1:21" x14ac:dyDescent="0.3">
      <c r="A1859">
        <v>10398</v>
      </c>
      <c r="B1859" s="5">
        <v>41</v>
      </c>
      <c r="C1859" s="4">
        <v>68.239999999999995</v>
      </c>
      <c r="D1859">
        <v>2</v>
      </c>
      <c r="E1859" s="9">
        <v>2797.84</v>
      </c>
      <c r="F1859" s="8">
        <v>45321</v>
      </c>
      <c r="G1859" s="5">
        <f ca="1">DATEDIF(F1859, TODAY(), "D")</f>
        <v>68</v>
      </c>
      <c r="H1859" t="s">
        <v>19</v>
      </c>
      <c r="I1859" t="s">
        <v>525</v>
      </c>
      <c r="J1859" s="4">
        <v>68</v>
      </c>
      <c r="K1859" s="4">
        <f>Table1[[#This Row],[PRICEEACH]]-Table1[[#This Row],[MSRP]]</f>
        <v>0.23999999999999488</v>
      </c>
      <c r="L1859" t="s">
        <v>602</v>
      </c>
      <c r="M1859" t="s">
        <v>29</v>
      </c>
      <c r="N1859" t="s">
        <v>30</v>
      </c>
      <c r="O1859" t="s">
        <v>31</v>
      </c>
      <c r="P1859" t="s">
        <v>32</v>
      </c>
      <c r="Q1859">
        <v>51100</v>
      </c>
      <c r="R1859" t="s">
        <v>33</v>
      </c>
      <c r="S1859" t="s">
        <v>34</v>
      </c>
      <c r="T1859" t="s">
        <v>35</v>
      </c>
      <c r="U1859" t="s">
        <v>28</v>
      </c>
    </row>
    <row r="1860" spans="1:21" x14ac:dyDescent="0.3">
      <c r="A1860">
        <v>10390</v>
      </c>
      <c r="B1860" s="5">
        <v>41</v>
      </c>
      <c r="C1860" s="4">
        <v>44.56</v>
      </c>
      <c r="D1860">
        <v>11</v>
      </c>
      <c r="E1860" s="9">
        <v>1826.96</v>
      </c>
      <c r="F1860" s="8">
        <v>45295</v>
      </c>
      <c r="G1860" s="5">
        <f ca="1">DATEDIF(F1860, TODAY(), "D")</f>
        <v>94</v>
      </c>
      <c r="H1860" t="s">
        <v>19</v>
      </c>
      <c r="I1860" t="s">
        <v>20</v>
      </c>
      <c r="J1860" s="4">
        <v>40</v>
      </c>
      <c r="K1860" s="4">
        <f>Table1[[#This Row],[PRICEEACH]]-Table1[[#This Row],[MSRP]]</f>
        <v>4.5600000000000023</v>
      </c>
      <c r="L1860" t="s">
        <v>610</v>
      </c>
      <c r="M1860" t="s">
        <v>243</v>
      </c>
      <c r="N1860">
        <v>4155551450</v>
      </c>
      <c r="O1860" t="s">
        <v>244</v>
      </c>
      <c r="P1860" t="s">
        <v>245</v>
      </c>
      <c r="Q1860">
        <v>97562</v>
      </c>
      <c r="R1860" t="s">
        <v>25</v>
      </c>
      <c r="S1860" t="s">
        <v>246</v>
      </c>
      <c r="T1860" t="s">
        <v>247</v>
      </c>
      <c r="U1860" t="s">
        <v>28</v>
      </c>
    </row>
    <row r="1861" spans="1:21" x14ac:dyDescent="0.3">
      <c r="A1861">
        <v>10386</v>
      </c>
      <c r="B1861" s="5">
        <v>41</v>
      </c>
      <c r="C1861" s="4">
        <v>73.319999999999993</v>
      </c>
      <c r="D1861">
        <v>12</v>
      </c>
      <c r="E1861" s="9">
        <v>3006.12</v>
      </c>
      <c r="F1861" s="8">
        <v>45292</v>
      </c>
      <c r="G1861" s="5">
        <f ca="1">DATEDIF(F1861, TODAY(), "D")</f>
        <v>97</v>
      </c>
      <c r="H1861" t="s">
        <v>371</v>
      </c>
      <c r="I1861" t="s">
        <v>525</v>
      </c>
      <c r="J1861" s="4">
        <v>68</v>
      </c>
      <c r="K1861" s="4">
        <f>Table1[[#This Row],[PRICEEACH]]-Table1[[#This Row],[MSRP]]</f>
        <v>5.3199999999999932</v>
      </c>
      <c r="L1861" t="s">
        <v>602</v>
      </c>
      <c r="M1861" t="s">
        <v>148</v>
      </c>
      <c r="N1861" t="s">
        <v>149</v>
      </c>
      <c r="O1861" t="s">
        <v>150</v>
      </c>
      <c r="P1861" t="s">
        <v>151</v>
      </c>
      <c r="Q1861">
        <v>28034</v>
      </c>
      <c r="R1861" t="s">
        <v>152</v>
      </c>
      <c r="S1861" t="s">
        <v>153</v>
      </c>
      <c r="T1861" t="s">
        <v>154</v>
      </c>
      <c r="U1861" t="s">
        <v>42</v>
      </c>
    </row>
    <row r="1862" spans="1:21" x14ac:dyDescent="0.3">
      <c r="A1862">
        <v>10378</v>
      </c>
      <c r="B1862" s="5">
        <v>41</v>
      </c>
      <c r="C1862" s="4">
        <v>142.85</v>
      </c>
      <c r="D1862">
        <v>7</v>
      </c>
      <c r="E1862" s="9">
        <v>5856.85</v>
      </c>
      <c r="F1862" s="8">
        <v>45270</v>
      </c>
      <c r="G1862" s="5">
        <f ca="1">DATEDIF(F1862, TODAY(), "D")</f>
        <v>119</v>
      </c>
      <c r="H1862" t="s">
        <v>19</v>
      </c>
      <c r="I1862" t="s">
        <v>155</v>
      </c>
      <c r="J1862" s="4">
        <v>37</v>
      </c>
      <c r="K1862" s="4">
        <f>Table1[[#This Row],[PRICEEACH]]-Table1[[#This Row],[MSRP]]</f>
        <v>105.85</v>
      </c>
      <c r="L1862" t="s">
        <v>594</v>
      </c>
      <c r="M1862" t="s">
        <v>148</v>
      </c>
      <c r="N1862" t="s">
        <v>149</v>
      </c>
      <c r="O1862" t="s">
        <v>150</v>
      </c>
      <c r="P1862" t="s">
        <v>151</v>
      </c>
      <c r="Q1862">
        <v>28034</v>
      </c>
      <c r="R1862" t="s">
        <v>152</v>
      </c>
      <c r="S1862" t="s">
        <v>153</v>
      </c>
      <c r="T1862" t="s">
        <v>154</v>
      </c>
      <c r="U1862" t="s">
        <v>42</v>
      </c>
    </row>
    <row r="1863" spans="1:21" x14ac:dyDescent="0.3">
      <c r="A1863">
        <v>10378</v>
      </c>
      <c r="B1863" s="5">
        <v>41</v>
      </c>
      <c r="C1863" s="4">
        <v>119.37</v>
      </c>
      <c r="D1863">
        <v>2</v>
      </c>
      <c r="E1863" s="9">
        <v>4894.17</v>
      </c>
      <c r="F1863" s="8">
        <v>45270</v>
      </c>
      <c r="G1863" s="5">
        <f ca="1">DATEDIF(F1863, TODAY(), "D")</f>
        <v>119</v>
      </c>
      <c r="H1863" t="s">
        <v>19</v>
      </c>
      <c r="I1863" t="s">
        <v>155</v>
      </c>
      <c r="J1863" s="4">
        <v>80</v>
      </c>
      <c r="K1863" s="4">
        <f>Table1[[#This Row],[PRICEEACH]]-Table1[[#This Row],[MSRP]]</f>
        <v>39.370000000000005</v>
      </c>
      <c r="L1863" t="s">
        <v>607</v>
      </c>
      <c r="M1863" t="s">
        <v>148</v>
      </c>
      <c r="N1863" t="s">
        <v>149</v>
      </c>
      <c r="O1863" t="s">
        <v>150</v>
      </c>
      <c r="P1863" t="s">
        <v>151</v>
      </c>
      <c r="Q1863">
        <v>28034</v>
      </c>
      <c r="R1863" t="s">
        <v>152</v>
      </c>
      <c r="S1863" t="s">
        <v>153</v>
      </c>
      <c r="T1863" t="s">
        <v>154</v>
      </c>
      <c r="U1863" t="s">
        <v>42</v>
      </c>
    </row>
    <row r="1864" spans="1:21" x14ac:dyDescent="0.3">
      <c r="A1864">
        <v>10375</v>
      </c>
      <c r="B1864" s="5">
        <v>41</v>
      </c>
      <c r="C1864" s="4">
        <v>114.68</v>
      </c>
      <c r="D1864">
        <v>15</v>
      </c>
      <c r="E1864" s="9">
        <v>4701.88</v>
      </c>
      <c r="F1864" s="8">
        <v>45263</v>
      </c>
      <c r="G1864" s="5">
        <f ca="1">DATEDIF(F1864, TODAY(), "D")</f>
        <v>126</v>
      </c>
      <c r="H1864" t="s">
        <v>19</v>
      </c>
      <c r="I1864" t="s">
        <v>20</v>
      </c>
      <c r="J1864" s="4">
        <v>102</v>
      </c>
      <c r="K1864" s="4">
        <f>Table1[[#This Row],[PRICEEACH]]-Table1[[#This Row],[MSRP]]</f>
        <v>12.680000000000007</v>
      </c>
      <c r="L1864" t="s">
        <v>615</v>
      </c>
      <c r="M1864" t="s">
        <v>92</v>
      </c>
      <c r="N1864" t="s">
        <v>93</v>
      </c>
      <c r="O1864" t="s">
        <v>94</v>
      </c>
      <c r="P1864" t="s">
        <v>95</v>
      </c>
      <c r="Q1864">
        <v>44000</v>
      </c>
      <c r="R1864" t="s">
        <v>33</v>
      </c>
      <c r="S1864" t="s">
        <v>96</v>
      </c>
      <c r="T1864" t="s">
        <v>97</v>
      </c>
      <c r="U1864" t="s">
        <v>42</v>
      </c>
    </row>
    <row r="1865" spans="1:21" x14ac:dyDescent="0.3">
      <c r="A1865">
        <v>10373</v>
      </c>
      <c r="B1865" s="5">
        <v>41</v>
      </c>
      <c r="C1865" s="4">
        <v>70.33</v>
      </c>
      <c r="D1865">
        <v>16</v>
      </c>
      <c r="E1865" s="9">
        <v>2883.53</v>
      </c>
      <c r="F1865" s="8">
        <v>45261</v>
      </c>
      <c r="G1865" s="5">
        <f ca="1">DATEDIF(F1865, TODAY(), "D")</f>
        <v>128</v>
      </c>
      <c r="H1865" t="s">
        <v>19</v>
      </c>
      <c r="I1865" t="s">
        <v>557</v>
      </c>
      <c r="J1865" s="4">
        <v>72</v>
      </c>
      <c r="K1865" s="4">
        <f>Table1[[#This Row],[PRICEEACH]]-Table1[[#This Row],[MSRP]]</f>
        <v>-1.6700000000000017</v>
      </c>
      <c r="L1865" t="s">
        <v>625</v>
      </c>
      <c r="M1865" t="s">
        <v>354</v>
      </c>
      <c r="N1865" t="s">
        <v>355</v>
      </c>
      <c r="O1865" t="s">
        <v>356</v>
      </c>
      <c r="P1865" t="s">
        <v>357</v>
      </c>
      <c r="Q1865">
        <v>90110</v>
      </c>
      <c r="R1865" t="s">
        <v>107</v>
      </c>
      <c r="S1865" t="s">
        <v>358</v>
      </c>
      <c r="T1865" t="s">
        <v>359</v>
      </c>
      <c r="U1865" t="s">
        <v>28</v>
      </c>
    </row>
    <row r="1866" spans="1:21" x14ac:dyDescent="0.3">
      <c r="A1866">
        <v>10372</v>
      </c>
      <c r="B1866" s="5">
        <v>41</v>
      </c>
      <c r="C1866" s="4">
        <v>86.89</v>
      </c>
      <c r="D1866">
        <v>7</v>
      </c>
      <c r="E1866" s="9">
        <v>3562.49</v>
      </c>
      <c r="F1866" s="8">
        <v>45256</v>
      </c>
      <c r="G1866" s="5">
        <f ca="1">DATEDIF(F1866, TODAY(), "D")</f>
        <v>133</v>
      </c>
      <c r="H1866" t="s">
        <v>19</v>
      </c>
      <c r="I1866" t="s">
        <v>509</v>
      </c>
      <c r="J1866" s="4">
        <v>87</v>
      </c>
      <c r="K1866" s="4">
        <f>Table1[[#This Row],[PRICEEACH]]-Table1[[#This Row],[MSRP]]</f>
        <v>-0.10999999999999943</v>
      </c>
      <c r="L1866" t="s">
        <v>574</v>
      </c>
      <c r="M1866" t="s">
        <v>217</v>
      </c>
      <c r="N1866" t="s">
        <v>218</v>
      </c>
      <c r="O1866" t="s">
        <v>219</v>
      </c>
      <c r="P1866" t="s">
        <v>220</v>
      </c>
      <c r="Q1866" t="s">
        <v>221</v>
      </c>
      <c r="R1866" t="s">
        <v>222</v>
      </c>
      <c r="S1866" t="s">
        <v>223</v>
      </c>
      <c r="T1866" t="s">
        <v>224</v>
      </c>
      <c r="U1866" t="s">
        <v>42</v>
      </c>
    </row>
    <row r="1867" spans="1:21" x14ac:dyDescent="0.3">
      <c r="A1867">
        <v>10107</v>
      </c>
      <c r="B1867" s="5">
        <v>41</v>
      </c>
      <c r="C1867" s="4">
        <v>110.12</v>
      </c>
      <c r="D1867">
        <v>2</v>
      </c>
      <c r="E1867" s="9">
        <v>4514.92</v>
      </c>
      <c r="F1867" s="8">
        <v>45250</v>
      </c>
      <c r="G1867" s="5">
        <f ca="1">DATEDIF(F1867, TODAY(), "D")</f>
        <v>139</v>
      </c>
      <c r="H1867" t="s">
        <v>19</v>
      </c>
      <c r="I1867" t="s">
        <v>155</v>
      </c>
      <c r="J1867" s="4">
        <v>214</v>
      </c>
      <c r="K1867" s="4">
        <f>Table1[[#This Row],[PRICEEACH]]-Table1[[#This Row],[MSRP]]</f>
        <v>-103.88</v>
      </c>
      <c r="L1867" t="s">
        <v>156</v>
      </c>
      <c r="M1867" t="s">
        <v>251</v>
      </c>
      <c r="N1867">
        <v>6175558555</v>
      </c>
      <c r="O1867" t="s">
        <v>252</v>
      </c>
      <c r="P1867" t="s">
        <v>253</v>
      </c>
      <c r="Q1867">
        <v>58339</v>
      </c>
      <c r="R1867" t="s">
        <v>25</v>
      </c>
      <c r="S1867" t="s">
        <v>246</v>
      </c>
      <c r="T1867" t="s">
        <v>254</v>
      </c>
      <c r="U1867" t="s">
        <v>42</v>
      </c>
    </row>
    <row r="1868" spans="1:21" x14ac:dyDescent="0.3">
      <c r="A1868">
        <v>10357</v>
      </c>
      <c r="B1868" s="5">
        <v>41</v>
      </c>
      <c r="C1868" s="4">
        <v>61.99</v>
      </c>
      <c r="D1868">
        <v>7</v>
      </c>
      <c r="E1868" s="9">
        <v>2541.59</v>
      </c>
      <c r="F1868" s="1">
        <v>45209</v>
      </c>
      <c r="G1868" s="5">
        <f ca="1">DATEDIF(F1868, TODAY(), "D")</f>
        <v>180</v>
      </c>
      <c r="H1868" t="s">
        <v>19</v>
      </c>
      <c r="I1868" t="s">
        <v>465</v>
      </c>
      <c r="J1868" s="4">
        <v>60</v>
      </c>
      <c r="K1868" s="4">
        <f>Table1[[#This Row],[PRICEEACH]]-Table1[[#This Row],[MSRP]]</f>
        <v>1.990000000000002</v>
      </c>
      <c r="L1868" t="s">
        <v>550</v>
      </c>
      <c r="M1868" t="s">
        <v>243</v>
      </c>
      <c r="N1868">
        <v>4155551450</v>
      </c>
      <c r="O1868" t="s">
        <v>244</v>
      </c>
      <c r="P1868" t="s">
        <v>245</v>
      </c>
      <c r="Q1868">
        <v>97562</v>
      </c>
      <c r="R1868" t="s">
        <v>25</v>
      </c>
      <c r="S1868" t="s">
        <v>246</v>
      </c>
      <c r="T1868" t="s">
        <v>247</v>
      </c>
      <c r="U1868" t="s">
        <v>28</v>
      </c>
    </row>
    <row r="1869" spans="1:21" x14ac:dyDescent="0.3">
      <c r="A1869">
        <v>10357</v>
      </c>
      <c r="B1869" s="5">
        <v>41</v>
      </c>
      <c r="C1869" s="4">
        <v>87.13</v>
      </c>
      <c r="D1869">
        <v>6</v>
      </c>
      <c r="E1869" s="9">
        <v>3572.33</v>
      </c>
      <c r="F1869" s="1">
        <v>45209</v>
      </c>
      <c r="G1869" s="5">
        <f ca="1">DATEDIF(F1869, TODAY(), "D")</f>
        <v>180</v>
      </c>
      <c r="H1869" t="s">
        <v>19</v>
      </c>
      <c r="I1869" t="s">
        <v>509</v>
      </c>
      <c r="J1869" s="4">
        <v>101</v>
      </c>
      <c r="K1869" s="4">
        <f>Table1[[#This Row],[PRICEEACH]]-Table1[[#This Row],[MSRP]]</f>
        <v>-13.870000000000005</v>
      </c>
      <c r="L1869" t="s">
        <v>555</v>
      </c>
      <c r="M1869" t="s">
        <v>243</v>
      </c>
      <c r="N1869">
        <v>4155551450</v>
      </c>
      <c r="O1869" t="s">
        <v>244</v>
      </c>
      <c r="P1869" t="s">
        <v>245</v>
      </c>
      <c r="Q1869">
        <v>97562</v>
      </c>
      <c r="R1869" t="s">
        <v>25</v>
      </c>
      <c r="S1869" t="s">
        <v>246</v>
      </c>
      <c r="T1869" t="s">
        <v>247</v>
      </c>
      <c r="U1869" t="s">
        <v>42</v>
      </c>
    </row>
    <row r="1870" spans="1:21" x14ac:dyDescent="0.3">
      <c r="A1870">
        <v>10358</v>
      </c>
      <c r="B1870" s="5">
        <v>41</v>
      </c>
      <c r="C1870" s="4">
        <v>138.65</v>
      </c>
      <c r="D1870">
        <v>7</v>
      </c>
      <c r="E1870" s="9">
        <v>5684.65</v>
      </c>
      <c r="F1870" s="1">
        <v>45209</v>
      </c>
      <c r="G1870" s="5">
        <f ca="1">DATEDIF(F1870, TODAY(), "D")</f>
        <v>180</v>
      </c>
      <c r="H1870" t="s">
        <v>19</v>
      </c>
      <c r="I1870" t="s">
        <v>465</v>
      </c>
      <c r="J1870" s="4">
        <v>127</v>
      </c>
      <c r="K1870" s="4">
        <f>Table1[[#This Row],[PRICEEACH]]-Table1[[#This Row],[MSRP]]</f>
        <v>11.650000000000006</v>
      </c>
      <c r="L1870" t="s">
        <v>588</v>
      </c>
      <c r="M1870" t="s">
        <v>148</v>
      </c>
      <c r="N1870" t="s">
        <v>149</v>
      </c>
      <c r="O1870" t="s">
        <v>150</v>
      </c>
      <c r="P1870" t="s">
        <v>151</v>
      </c>
      <c r="Q1870">
        <v>28034</v>
      </c>
      <c r="R1870" t="s">
        <v>152</v>
      </c>
      <c r="S1870" t="s">
        <v>153</v>
      </c>
      <c r="T1870" t="s">
        <v>154</v>
      </c>
      <c r="U1870" t="s">
        <v>42</v>
      </c>
    </row>
    <row r="1871" spans="1:21" x14ac:dyDescent="0.3">
      <c r="A1871">
        <v>10358</v>
      </c>
      <c r="B1871" s="5">
        <v>41</v>
      </c>
      <c r="C1871" s="4">
        <v>167</v>
      </c>
      <c r="D1871">
        <v>6</v>
      </c>
      <c r="E1871" s="9">
        <v>6847</v>
      </c>
      <c r="F1871" s="1">
        <v>45209</v>
      </c>
      <c r="G1871" s="5">
        <f ca="1">DATEDIF(F1871, TODAY(), "D")</f>
        <v>180</v>
      </c>
      <c r="H1871" t="s">
        <v>19</v>
      </c>
      <c r="I1871" t="s">
        <v>509</v>
      </c>
      <c r="J1871" s="4">
        <v>97</v>
      </c>
      <c r="K1871" s="4">
        <f>Table1[[#This Row],[PRICEEACH]]-Table1[[#This Row],[MSRP]]</f>
        <v>70</v>
      </c>
      <c r="L1871" t="s">
        <v>605</v>
      </c>
      <c r="M1871" t="s">
        <v>148</v>
      </c>
      <c r="N1871" t="s">
        <v>149</v>
      </c>
      <c r="O1871" t="s">
        <v>150</v>
      </c>
      <c r="P1871" t="s">
        <v>151</v>
      </c>
      <c r="Q1871">
        <v>28034</v>
      </c>
      <c r="R1871" t="s">
        <v>152</v>
      </c>
      <c r="S1871" t="s">
        <v>153</v>
      </c>
      <c r="T1871" t="s">
        <v>154</v>
      </c>
      <c r="U1871" t="s">
        <v>42</v>
      </c>
    </row>
    <row r="1872" spans="1:21" x14ac:dyDescent="0.3">
      <c r="A1872">
        <v>10358</v>
      </c>
      <c r="B1872" s="5">
        <v>41</v>
      </c>
      <c r="C1872" s="4">
        <v>108</v>
      </c>
      <c r="D1872">
        <v>1</v>
      </c>
      <c r="E1872" s="9">
        <v>4428</v>
      </c>
      <c r="F1872" s="1">
        <v>45209</v>
      </c>
      <c r="G1872" s="5">
        <f ca="1">DATEDIF(F1872, TODAY(), "D")</f>
        <v>180</v>
      </c>
      <c r="H1872" t="s">
        <v>19</v>
      </c>
      <c r="I1872" t="s">
        <v>465</v>
      </c>
      <c r="J1872" s="4">
        <v>96</v>
      </c>
      <c r="K1872" s="4">
        <f>Table1[[#This Row],[PRICEEACH]]-Table1[[#This Row],[MSRP]]</f>
        <v>12</v>
      </c>
      <c r="L1872" t="s">
        <v>608</v>
      </c>
      <c r="M1872" t="s">
        <v>148</v>
      </c>
      <c r="N1872" t="s">
        <v>149</v>
      </c>
      <c r="O1872" t="s">
        <v>150</v>
      </c>
      <c r="P1872" t="s">
        <v>151</v>
      </c>
      <c r="Q1872">
        <v>28034</v>
      </c>
      <c r="R1872" t="s">
        <v>152</v>
      </c>
      <c r="S1872" t="s">
        <v>153</v>
      </c>
      <c r="T1872" t="s">
        <v>154</v>
      </c>
      <c r="U1872" t="s">
        <v>42</v>
      </c>
    </row>
    <row r="1873" spans="1:21" x14ac:dyDescent="0.3">
      <c r="A1873">
        <v>10355</v>
      </c>
      <c r="B1873" s="5">
        <v>41</v>
      </c>
      <c r="C1873" s="4">
        <v>70.650000000000006</v>
      </c>
      <c r="D1873">
        <v>3</v>
      </c>
      <c r="E1873" s="9">
        <v>2896.65</v>
      </c>
      <c r="F1873" s="1">
        <v>45206</v>
      </c>
      <c r="G1873" s="5">
        <f ca="1">DATEDIF(F1873, TODAY(), "D")</f>
        <v>183</v>
      </c>
      <c r="H1873" t="s">
        <v>19</v>
      </c>
      <c r="I1873" t="s">
        <v>20</v>
      </c>
      <c r="J1873" s="4">
        <v>69</v>
      </c>
      <c r="K1873" s="4">
        <f>Table1[[#This Row],[PRICEEACH]]-Table1[[#This Row],[MSRP]]</f>
        <v>1.6500000000000057</v>
      </c>
      <c r="L1873" t="s">
        <v>589</v>
      </c>
      <c r="M1873" t="s">
        <v>148</v>
      </c>
      <c r="N1873" t="s">
        <v>149</v>
      </c>
      <c r="O1873" t="s">
        <v>150</v>
      </c>
      <c r="P1873" t="s">
        <v>151</v>
      </c>
      <c r="Q1873">
        <v>28034</v>
      </c>
      <c r="R1873" t="s">
        <v>152</v>
      </c>
      <c r="S1873" t="s">
        <v>153</v>
      </c>
      <c r="T1873" t="s">
        <v>154</v>
      </c>
      <c r="U1873" t="s">
        <v>28</v>
      </c>
    </row>
    <row r="1874" spans="1:21" x14ac:dyDescent="0.3">
      <c r="A1874">
        <v>10350</v>
      </c>
      <c r="B1874" s="5">
        <v>41</v>
      </c>
      <c r="C1874" s="4">
        <v>93.04</v>
      </c>
      <c r="D1874">
        <v>2</v>
      </c>
      <c r="E1874" s="9">
        <v>3814.64</v>
      </c>
      <c r="F1874" s="1">
        <v>45201</v>
      </c>
      <c r="G1874" s="5">
        <f ca="1">DATEDIF(F1874, TODAY(), "D")</f>
        <v>188</v>
      </c>
      <c r="H1874" t="s">
        <v>19</v>
      </c>
      <c r="I1874" t="s">
        <v>564</v>
      </c>
      <c r="J1874" s="4">
        <v>100</v>
      </c>
      <c r="K1874" s="4">
        <f>Table1[[#This Row],[PRICEEACH]]-Table1[[#This Row],[MSRP]]</f>
        <v>-6.9599999999999937</v>
      </c>
      <c r="L1874" t="s">
        <v>565</v>
      </c>
      <c r="M1874" t="s">
        <v>148</v>
      </c>
      <c r="N1874" t="s">
        <v>149</v>
      </c>
      <c r="O1874" t="s">
        <v>150</v>
      </c>
      <c r="P1874" t="s">
        <v>151</v>
      </c>
      <c r="Q1874">
        <v>28034</v>
      </c>
      <c r="R1874" t="s">
        <v>152</v>
      </c>
      <c r="S1874" t="s">
        <v>153</v>
      </c>
      <c r="T1874" t="s">
        <v>154</v>
      </c>
      <c r="U1874" t="s">
        <v>42</v>
      </c>
    </row>
    <row r="1875" spans="1:21" x14ac:dyDescent="0.3">
      <c r="A1875">
        <v>10107</v>
      </c>
      <c r="B1875" s="5">
        <v>41</v>
      </c>
      <c r="C1875" s="4">
        <v>188.73</v>
      </c>
      <c r="D1875">
        <v>9</v>
      </c>
      <c r="E1875" s="9">
        <v>7737.93</v>
      </c>
      <c r="F1875" s="1">
        <v>45193</v>
      </c>
      <c r="G1875" s="5">
        <f ca="1">DATEDIF(F1875, TODAY(), "D")</f>
        <v>196</v>
      </c>
      <c r="H1875" t="s">
        <v>19</v>
      </c>
      <c r="I1875" t="s">
        <v>20</v>
      </c>
      <c r="J1875" s="4">
        <v>95</v>
      </c>
      <c r="K1875" s="4">
        <f>Table1[[#This Row],[PRICEEACH]]-Table1[[#This Row],[MSRP]]</f>
        <v>93.72999999999999</v>
      </c>
      <c r="L1875" t="s">
        <v>21</v>
      </c>
      <c r="M1875" t="s">
        <v>120</v>
      </c>
      <c r="N1875" t="s">
        <v>121</v>
      </c>
      <c r="O1875" t="s">
        <v>122</v>
      </c>
      <c r="P1875" t="s">
        <v>123</v>
      </c>
      <c r="Q1875">
        <v>5020</v>
      </c>
      <c r="R1875" t="s">
        <v>124</v>
      </c>
      <c r="S1875" t="s">
        <v>125</v>
      </c>
      <c r="T1875" t="s">
        <v>126</v>
      </c>
      <c r="U1875" t="s">
        <v>127</v>
      </c>
    </row>
    <row r="1876" spans="1:21" x14ac:dyDescent="0.3">
      <c r="A1876">
        <v>10338</v>
      </c>
      <c r="B1876" s="5">
        <v>41</v>
      </c>
      <c r="C1876" s="4">
        <v>137.19</v>
      </c>
      <c r="D1876">
        <v>1</v>
      </c>
      <c r="E1876" s="9">
        <v>5624.79</v>
      </c>
      <c r="F1876" s="1">
        <v>45191</v>
      </c>
      <c r="G1876" s="5">
        <f ca="1">DATEDIF(F1876, TODAY(), "D")</f>
        <v>198</v>
      </c>
      <c r="H1876" t="s">
        <v>19</v>
      </c>
      <c r="I1876" t="s">
        <v>525</v>
      </c>
      <c r="J1876" s="4">
        <v>157</v>
      </c>
      <c r="K1876" s="4">
        <f>Table1[[#This Row],[PRICEEACH]]-Table1[[#This Row],[MSRP]]</f>
        <v>-19.810000000000002</v>
      </c>
      <c r="L1876" t="s">
        <v>526</v>
      </c>
      <c r="M1876" t="s">
        <v>536</v>
      </c>
      <c r="N1876" t="s">
        <v>537</v>
      </c>
      <c r="O1876" t="s">
        <v>538</v>
      </c>
      <c r="P1876" t="s">
        <v>539</v>
      </c>
      <c r="Q1876" t="s">
        <v>540</v>
      </c>
      <c r="R1876" t="s">
        <v>334</v>
      </c>
      <c r="S1876" t="s">
        <v>541</v>
      </c>
      <c r="T1876" t="s">
        <v>542</v>
      </c>
      <c r="U1876" t="s">
        <v>42</v>
      </c>
    </row>
    <row r="1877" spans="1:21" x14ac:dyDescent="0.3">
      <c r="A1877">
        <v>10332</v>
      </c>
      <c r="B1877" s="5">
        <v>41</v>
      </c>
      <c r="C1877" s="4">
        <v>77.239999999999995</v>
      </c>
      <c r="D1877">
        <v>14</v>
      </c>
      <c r="E1877" s="9">
        <v>3166.84</v>
      </c>
      <c r="F1877" s="1">
        <v>45186</v>
      </c>
      <c r="G1877" s="5">
        <f ca="1">DATEDIF(F1877, TODAY(), "D")</f>
        <v>203</v>
      </c>
      <c r="H1877" t="s">
        <v>19</v>
      </c>
      <c r="I1877" t="s">
        <v>509</v>
      </c>
      <c r="J1877" s="4">
        <v>41</v>
      </c>
      <c r="K1877" s="4">
        <f>Table1[[#This Row],[PRICEEACH]]-Table1[[#This Row],[MSRP]]</f>
        <v>36.239999999999995</v>
      </c>
      <c r="L1877" t="s">
        <v>603</v>
      </c>
      <c r="M1877" t="s">
        <v>452</v>
      </c>
      <c r="N1877" t="s">
        <v>453</v>
      </c>
      <c r="O1877" t="s">
        <v>454</v>
      </c>
      <c r="P1877" t="s">
        <v>455</v>
      </c>
      <c r="Q1877" t="s">
        <v>456</v>
      </c>
      <c r="R1877" t="s">
        <v>144</v>
      </c>
      <c r="S1877" t="s">
        <v>457</v>
      </c>
      <c r="T1877" t="s">
        <v>458</v>
      </c>
      <c r="U1877" t="s">
        <v>42</v>
      </c>
    </row>
    <row r="1878" spans="1:21" x14ac:dyDescent="0.3">
      <c r="A1878">
        <v>10331</v>
      </c>
      <c r="B1878" s="5">
        <v>41</v>
      </c>
      <c r="C1878" s="4">
        <v>139.4</v>
      </c>
      <c r="D1878">
        <v>2</v>
      </c>
      <c r="E1878" s="9">
        <v>5715.4</v>
      </c>
      <c r="F1878" s="1">
        <v>45186</v>
      </c>
      <c r="G1878" s="5">
        <f ca="1">DATEDIF(F1878, TODAY(), "D")</f>
        <v>203</v>
      </c>
      <c r="H1878" t="s">
        <v>19</v>
      </c>
      <c r="I1878" t="s">
        <v>155</v>
      </c>
      <c r="J1878" s="4">
        <v>80</v>
      </c>
      <c r="K1878" s="4">
        <f>Table1[[#This Row],[PRICEEACH]]-Table1[[#This Row],[MSRP]]</f>
        <v>59.400000000000006</v>
      </c>
      <c r="L1878" t="s">
        <v>607</v>
      </c>
      <c r="M1878" t="s">
        <v>277</v>
      </c>
      <c r="N1878">
        <v>2155559857</v>
      </c>
      <c r="O1878" t="s">
        <v>278</v>
      </c>
      <c r="P1878" t="s">
        <v>187</v>
      </c>
      <c r="Q1878">
        <v>71270</v>
      </c>
      <c r="R1878" t="s">
        <v>25</v>
      </c>
      <c r="S1878" t="s">
        <v>101</v>
      </c>
      <c r="T1878" t="s">
        <v>279</v>
      </c>
      <c r="U1878" t="s">
        <v>42</v>
      </c>
    </row>
    <row r="1879" spans="1:21" x14ac:dyDescent="0.3">
      <c r="A1879">
        <v>10107</v>
      </c>
      <c r="B1879" s="5">
        <v>41</v>
      </c>
      <c r="C1879" s="4">
        <v>71.47</v>
      </c>
      <c r="D1879">
        <v>5</v>
      </c>
      <c r="E1879" s="9">
        <v>2930.27</v>
      </c>
      <c r="F1879" s="1">
        <v>45184</v>
      </c>
      <c r="G1879" s="5">
        <f ca="1">DATEDIF(F1879, TODAY(), "D")</f>
        <v>205</v>
      </c>
      <c r="H1879" t="s">
        <v>19</v>
      </c>
      <c r="I1879" t="s">
        <v>155</v>
      </c>
      <c r="J1879" s="4">
        <v>194</v>
      </c>
      <c r="K1879" s="4">
        <f>Table1[[#This Row],[PRICEEACH]]-Table1[[#This Row],[MSRP]]</f>
        <v>-122.53</v>
      </c>
      <c r="L1879" t="s">
        <v>386</v>
      </c>
      <c r="M1879" t="s">
        <v>22</v>
      </c>
      <c r="N1879">
        <v>2125557818</v>
      </c>
      <c r="O1879" t="s">
        <v>23</v>
      </c>
      <c r="P1879" t="s">
        <v>24</v>
      </c>
      <c r="Q1879">
        <v>10022</v>
      </c>
      <c r="R1879" t="s">
        <v>25</v>
      </c>
      <c r="S1879" t="s">
        <v>26</v>
      </c>
      <c r="T1879" t="s">
        <v>27</v>
      </c>
      <c r="U1879" t="s">
        <v>28</v>
      </c>
    </row>
    <row r="1880" spans="1:21" x14ac:dyDescent="0.3">
      <c r="A1880">
        <v>10328</v>
      </c>
      <c r="B1880" s="5">
        <v>41</v>
      </c>
      <c r="C1880" s="4">
        <v>101.38</v>
      </c>
      <c r="D1880">
        <v>9</v>
      </c>
      <c r="E1880" s="9">
        <v>4156.58</v>
      </c>
      <c r="F1880" s="1">
        <v>45181</v>
      </c>
      <c r="G1880" s="5">
        <f ca="1">DATEDIF(F1880, TODAY(), "D")</f>
        <v>208</v>
      </c>
      <c r="H1880" t="s">
        <v>19</v>
      </c>
      <c r="I1880" t="s">
        <v>557</v>
      </c>
      <c r="J1880" s="4">
        <v>90</v>
      </c>
      <c r="K1880" s="4">
        <f>Table1[[#This Row],[PRICEEACH]]-Table1[[#This Row],[MSRP]]</f>
        <v>11.379999999999995</v>
      </c>
      <c r="L1880" t="s">
        <v>623</v>
      </c>
      <c r="M1880" t="s">
        <v>511</v>
      </c>
      <c r="N1880" t="s">
        <v>512</v>
      </c>
      <c r="O1880" t="s">
        <v>513</v>
      </c>
      <c r="P1880" t="s">
        <v>514</v>
      </c>
      <c r="Q1880">
        <v>24100</v>
      </c>
      <c r="R1880" t="s">
        <v>229</v>
      </c>
      <c r="S1880" t="s">
        <v>515</v>
      </c>
      <c r="T1880" t="s">
        <v>516</v>
      </c>
      <c r="U1880" t="s">
        <v>42</v>
      </c>
    </row>
    <row r="1881" spans="1:21" x14ac:dyDescent="0.3">
      <c r="A1881">
        <v>10326</v>
      </c>
      <c r="B1881" s="5">
        <v>41</v>
      </c>
      <c r="C1881" s="4">
        <v>105.69</v>
      </c>
      <c r="D1881">
        <v>4</v>
      </c>
      <c r="E1881" s="9">
        <v>4333.29</v>
      </c>
      <c r="F1881" s="1">
        <v>45178</v>
      </c>
      <c r="G1881" s="5">
        <f ca="1">DATEDIF(F1881, TODAY(), "D")</f>
        <v>211</v>
      </c>
      <c r="H1881" t="s">
        <v>19</v>
      </c>
      <c r="I1881" t="s">
        <v>557</v>
      </c>
      <c r="J1881" s="4">
        <v>122</v>
      </c>
      <c r="K1881" s="4">
        <f>Table1[[#This Row],[PRICEEACH]]-Table1[[#This Row],[MSRP]]</f>
        <v>-16.310000000000002</v>
      </c>
      <c r="L1881" t="s">
        <v>586</v>
      </c>
      <c r="M1881" t="s">
        <v>157</v>
      </c>
      <c r="N1881" t="s">
        <v>158</v>
      </c>
      <c r="O1881" t="s">
        <v>159</v>
      </c>
      <c r="P1881" t="s">
        <v>160</v>
      </c>
      <c r="Q1881" t="s">
        <v>161</v>
      </c>
      <c r="R1881" t="s">
        <v>162</v>
      </c>
      <c r="S1881" t="s">
        <v>163</v>
      </c>
      <c r="T1881" t="s">
        <v>164</v>
      </c>
      <c r="U1881" t="s">
        <v>42</v>
      </c>
    </row>
    <row r="1882" spans="1:21" x14ac:dyDescent="0.3">
      <c r="A1882">
        <v>10326</v>
      </c>
      <c r="B1882" s="5">
        <v>41</v>
      </c>
      <c r="C1882" s="4">
        <v>85.85</v>
      </c>
      <c r="D1882">
        <v>3</v>
      </c>
      <c r="E1882" s="9">
        <v>3519.85</v>
      </c>
      <c r="F1882" s="1">
        <v>45178</v>
      </c>
      <c r="G1882" s="5">
        <f ca="1">DATEDIF(F1882, TODAY(), "D")</f>
        <v>211</v>
      </c>
      <c r="H1882" t="s">
        <v>19</v>
      </c>
      <c r="I1882" t="s">
        <v>509</v>
      </c>
      <c r="J1882" s="4">
        <v>88</v>
      </c>
      <c r="K1882" s="4">
        <f>Table1[[#This Row],[PRICEEACH]]-Table1[[#This Row],[MSRP]]</f>
        <v>-2.1500000000000057</v>
      </c>
      <c r="L1882" t="s">
        <v>595</v>
      </c>
      <c r="M1882" t="s">
        <v>157</v>
      </c>
      <c r="N1882" t="s">
        <v>158</v>
      </c>
      <c r="O1882" t="s">
        <v>159</v>
      </c>
      <c r="P1882" t="s">
        <v>160</v>
      </c>
      <c r="Q1882" t="s">
        <v>161</v>
      </c>
      <c r="R1882" t="s">
        <v>162</v>
      </c>
      <c r="S1882" t="s">
        <v>163</v>
      </c>
      <c r="T1882" t="s">
        <v>164</v>
      </c>
      <c r="U1882" t="s">
        <v>42</v>
      </c>
    </row>
    <row r="1883" spans="1:21" x14ac:dyDescent="0.3">
      <c r="A1883">
        <v>10321</v>
      </c>
      <c r="B1883" s="5">
        <v>41</v>
      </c>
      <c r="C1883" s="4">
        <v>141.54</v>
      </c>
      <c r="D1883">
        <v>10</v>
      </c>
      <c r="E1883" s="9">
        <v>5803.14</v>
      </c>
      <c r="F1883" s="1">
        <v>45173</v>
      </c>
      <c r="G1883" s="5">
        <f ca="1">DATEDIF(F1883, TODAY(), "D")</f>
        <v>216</v>
      </c>
      <c r="H1883" t="s">
        <v>19</v>
      </c>
      <c r="I1883" t="s">
        <v>155</v>
      </c>
      <c r="J1883" s="4">
        <v>141</v>
      </c>
      <c r="K1883" s="4">
        <f>Table1[[#This Row],[PRICEEACH]]-Table1[[#This Row],[MSRP]]</f>
        <v>0.53999999999999204</v>
      </c>
      <c r="L1883" t="s">
        <v>498</v>
      </c>
      <c r="M1883" t="s">
        <v>134</v>
      </c>
      <c r="N1883">
        <v>5085552555</v>
      </c>
      <c r="O1883" t="s">
        <v>135</v>
      </c>
      <c r="P1883" t="s">
        <v>136</v>
      </c>
      <c r="Q1883">
        <v>50553</v>
      </c>
      <c r="R1883" t="s">
        <v>25</v>
      </c>
      <c r="S1883" t="s">
        <v>137</v>
      </c>
      <c r="T1883" t="s">
        <v>138</v>
      </c>
      <c r="U1883" t="s">
        <v>42</v>
      </c>
    </row>
    <row r="1884" spans="1:21" x14ac:dyDescent="0.3">
      <c r="A1884">
        <v>10322</v>
      </c>
      <c r="B1884" s="5">
        <v>41</v>
      </c>
      <c r="C1884" s="4">
        <v>57.68</v>
      </c>
      <c r="D1884">
        <v>5</v>
      </c>
      <c r="E1884" s="9">
        <v>2364.88</v>
      </c>
      <c r="F1884" s="1">
        <v>45173</v>
      </c>
      <c r="G1884" s="5">
        <f ca="1">DATEDIF(F1884, TODAY(), "D")</f>
        <v>216</v>
      </c>
      <c r="H1884" t="s">
        <v>19</v>
      </c>
      <c r="I1884" t="s">
        <v>509</v>
      </c>
      <c r="J1884" s="4">
        <v>53</v>
      </c>
      <c r="K1884" s="4">
        <f>Table1[[#This Row],[PRICEEACH]]-Table1[[#This Row],[MSRP]]</f>
        <v>4.68</v>
      </c>
      <c r="L1884" t="s">
        <v>523</v>
      </c>
      <c r="M1884" t="s">
        <v>248</v>
      </c>
      <c r="N1884">
        <v>6035558647</v>
      </c>
      <c r="O1884" t="s">
        <v>249</v>
      </c>
      <c r="P1884" t="s">
        <v>250</v>
      </c>
      <c r="Q1884">
        <v>62005</v>
      </c>
      <c r="R1884" t="s">
        <v>25</v>
      </c>
      <c r="S1884" t="s">
        <v>46</v>
      </c>
      <c r="T1884" t="s">
        <v>247</v>
      </c>
      <c r="U1884" t="s">
        <v>28</v>
      </c>
    </row>
    <row r="1885" spans="1:21" x14ac:dyDescent="0.3">
      <c r="A1885">
        <v>10322</v>
      </c>
      <c r="B1885" s="5">
        <v>41</v>
      </c>
      <c r="C1885" s="4">
        <v>29.87</v>
      </c>
      <c r="D1885">
        <v>13</v>
      </c>
      <c r="E1885" s="9">
        <v>1224.67</v>
      </c>
      <c r="F1885" s="1">
        <v>45173</v>
      </c>
      <c r="G1885" s="5">
        <f ca="1">DATEDIF(F1885, TODAY(), "D")</f>
        <v>216</v>
      </c>
      <c r="H1885" t="s">
        <v>19</v>
      </c>
      <c r="I1885" t="s">
        <v>509</v>
      </c>
      <c r="J1885" s="4">
        <v>62</v>
      </c>
      <c r="K1885" s="4">
        <f>Table1[[#This Row],[PRICEEACH]]-Table1[[#This Row],[MSRP]]</f>
        <v>-32.129999999999995</v>
      </c>
      <c r="L1885" t="s">
        <v>556</v>
      </c>
      <c r="M1885" t="s">
        <v>248</v>
      </c>
      <c r="N1885">
        <v>6035558647</v>
      </c>
      <c r="O1885" t="s">
        <v>249</v>
      </c>
      <c r="P1885" t="s">
        <v>250</v>
      </c>
      <c r="Q1885">
        <v>62005</v>
      </c>
      <c r="R1885" t="s">
        <v>25</v>
      </c>
      <c r="S1885" t="s">
        <v>46</v>
      </c>
      <c r="T1885" t="s">
        <v>247</v>
      </c>
      <c r="U1885" t="s">
        <v>28</v>
      </c>
    </row>
    <row r="1886" spans="1:21" x14ac:dyDescent="0.3">
      <c r="A1886">
        <v>10315</v>
      </c>
      <c r="B1886" s="5">
        <v>41</v>
      </c>
      <c r="C1886" s="4">
        <v>62</v>
      </c>
      <c r="D1886">
        <v>2</v>
      </c>
      <c r="E1886" s="9">
        <v>2542</v>
      </c>
      <c r="F1886" s="1">
        <v>45167</v>
      </c>
      <c r="G1886" s="5">
        <f ca="1">DATEDIF(F1886, TODAY(), "D")</f>
        <v>222</v>
      </c>
      <c r="H1886" t="s">
        <v>19</v>
      </c>
      <c r="I1886" t="s">
        <v>557</v>
      </c>
      <c r="J1886" s="4">
        <v>66</v>
      </c>
      <c r="K1886" s="4">
        <f>Table1[[#This Row],[PRICEEACH]]-Table1[[#This Row],[MSRP]]</f>
        <v>-4</v>
      </c>
      <c r="L1886" t="s">
        <v>620</v>
      </c>
      <c r="M1886" t="s">
        <v>92</v>
      </c>
      <c r="N1886" t="s">
        <v>93</v>
      </c>
      <c r="O1886" t="s">
        <v>94</v>
      </c>
      <c r="P1886" t="s">
        <v>95</v>
      </c>
      <c r="Q1886">
        <v>44000</v>
      </c>
      <c r="R1886" t="s">
        <v>33</v>
      </c>
      <c r="S1886" t="s">
        <v>96</v>
      </c>
      <c r="T1886" t="s">
        <v>97</v>
      </c>
      <c r="U1886" t="s">
        <v>28</v>
      </c>
    </row>
    <row r="1887" spans="1:21" x14ac:dyDescent="0.3">
      <c r="A1887">
        <v>10311</v>
      </c>
      <c r="B1887" s="5">
        <v>41</v>
      </c>
      <c r="C1887" s="4">
        <v>81.91</v>
      </c>
      <c r="D1887">
        <v>1</v>
      </c>
      <c r="E1887" s="9">
        <v>3358.31</v>
      </c>
      <c r="F1887" s="1">
        <v>45154</v>
      </c>
      <c r="G1887" s="5">
        <f ca="1">DATEDIF(F1887, TODAY(), "D")</f>
        <v>235</v>
      </c>
      <c r="H1887" t="s">
        <v>19</v>
      </c>
      <c r="I1887" t="s">
        <v>509</v>
      </c>
      <c r="J1887" s="4">
        <v>92</v>
      </c>
      <c r="K1887" s="4">
        <f>Table1[[#This Row],[PRICEEACH]]-Table1[[#This Row],[MSRP]]</f>
        <v>-10.090000000000003</v>
      </c>
      <c r="L1887" t="s">
        <v>573</v>
      </c>
      <c r="M1887" t="s">
        <v>148</v>
      </c>
      <c r="N1887" t="s">
        <v>149</v>
      </c>
      <c r="O1887" t="s">
        <v>150</v>
      </c>
      <c r="P1887" t="s">
        <v>151</v>
      </c>
      <c r="Q1887">
        <v>28034</v>
      </c>
      <c r="R1887" t="s">
        <v>152</v>
      </c>
      <c r="S1887" t="s">
        <v>153</v>
      </c>
      <c r="T1887" t="s">
        <v>154</v>
      </c>
      <c r="U1887" t="s">
        <v>42</v>
      </c>
    </row>
    <row r="1888" spans="1:21" x14ac:dyDescent="0.3">
      <c r="A1888">
        <v>10107</v>
      </c>
      <c r="B1888" s="5">
        <v>41</v>
      </c>
      <c r="C1888" s="4">
        <v>107.18</v>
      </c>
      <c r="D1888">
        <v>5</v>
      </c>
      <c r="E1888" s="9">
        <v>4394.38</v>
      </c>
      <c r="F1888" s="1">
        <v>45153</v>
      </c>
      <c r="G1888" s="5">
        <f ca="1">DATEDIF(F1888, TODAY(), "D")</f>
        <v>236</v>
      </c>
      <c r="H1888" t="s">
        <v>19</v>
      </c>
      <c r="I1888" t="s">
        <v>20</v>
      </c>
      <c r="J1888" s="4">
        <v>95</v>
      </c>
      <c r="K1888" s="4">
        <f>Table1[[#This Row],[PRICEEACH]]-Table1[[#This Row],[MSRP]]</f>
        <v>12.180000000000007</v>
      </c>
      <c r="L1888" t="s">
        <v>21</v>
      </c>
      <c r="M1888" t="s">
        <v>110</v>
      </c>
      <c r="N1888" t="s">
        <v>111</v>
      </c>
      <c r="O1888" t="s">
        <v>112</v>
      </c>
      <c r="P1888" t="s">
        <v>113</v>
      </c>
      <c r="Q1888">
        <v>4110</v>
      </c>
      <c r="R1888" t="s">
        <v>64</v>
      </c>
      <c r="S1888" t="s">
        <v>114</v>
      </c>
      <c r="T1888" t="s">
        <v>115</v>
      </c>
      <c r="U1888" t="s">
        <v>42</v>
      </c>
    </row>
    <row r="1889" spans="1:21" x14ac:dyDescent="0.3">
      <c r="A1889">
        <v>10305</v>
      </c>
      <c r="B1889" s="5">
        <v>41</v>
      </c>
      <c r="C1889" s="4">
        <v>53.48</v>
      </c>
      <c r="D1889">
        <v>11</v>
      </c>
      <c r="E1889" s="9">
        <v>2192.6799999999998</v>
      </c>
      <c r="F1889" s="1">
        <v>45151</v>
      </c>
      <c r="G1889" s="5">
        <f ca="1">DATEDIF(F1889, TODAY(), "D")</f>
        <v>238</v>
      </c>
      <c r="H1889" t="s">
        <v>19</v>
      </c>
      <c r="I1889" t="s">
        <v>465</v>
      </c>
      <c r="J1889" s="4">
        <v>60</v>
      </c>
      <c r="K1889" s="4">
        <f>Table1[[#This Row],[PRICEEACH]]-Table1[[#This Row],[MSRP]]</f>
        <v>-6.5200000000000031</v>
      </c>
      <c r="L1889" t="s">
        <v>550</v>
      </c>
      <c r="M1889" t="s">
        <v>98</v>
      </c>
      <c r="N1889">
        <v>6175558555</v>
      </c>
      <c r="O1889" t="s">
        <v>99</v>
      </c>
      <c r="P1889" t="s">
        <v>100</v>
      </c>
      <c r="Q1889">
        <v>51247</v>
      </c>
      <c r="R1889" t="s">
        <v>25</v>
      </c>
      <c r="S1889" t="s">
        <v>101</v>
      </c>
      <c r="T1889" t="s">
        <v>102</v>
      </c>
      <c r="U1889" t="s">
        <v>28</v>
      </c>
    </row>
    <row r="1890" spans="1:21" x14ac:dyDescent="0.3">
      <c r="A1890">
        <v>10107</v>
      </c>
      <c r="B1890" s="5">
        <v>41</v>
      </c>
      <c r="C1890" s="4">
        <v>155.80000000000001</v>
      </c>
      <c r="D1890">
        <v>8</v>
      </c>
      <c r="E1890" s="9">
        <v>6387.8</v>
      </c>
      <c r="F1890" s="1">
        <v>45115</v>
      </c>
      <c r="G1890" s="5">
        <f ca="1">DATEDIF(F1890, TODAY(), "D")</f>
        <v>274</v>
      </c>
      <c r="H1890" t="s">
        <v>19</v>
      </c>
      <c r="I1890" t="s">
        <v>465</v>
      </c>
      <c r="J1890" s="4">
        <v>136</v>
      </c>
      <c r="K1890" s="4">
        <f>Table1[[#This Row],[PRICEEACH]]-Table1[[#This Row],[MSRP]]</f>
        <v>19.800000000000011</v>
      </c>
      <c r="L1890" t="s">
        <v>466</v>
      </c>
      <c r="M1890" t="s">
        <v>232</v>
      </c>
      <c r="N1890" t="s">
        <v>233</v>
      </c>
      <c r="O1890" t="s">
        <v>234</v>
      </c>
      <c r="P1890" t="s">
        <v>235</v>
      </c>
      <c r="Q1890" t="s">
        <v>236</v>
      </c>
      <c r="R1890" t="s">
        <v>162</v>
      </c>
      <c r="S1890" t="s">
        <v>237</v>
      </c>
      <c r="T1890" t="s">
        <v>178</v>
      </c>
      <c r="U1890" t="s">
        <v>42</v>
      </c>
    </row>
    <row r="1891" spans="1:21" x14ac:dyDescent="0.3">
      <c r="A1891">
        <v>10107</v>
      </c>
      <c r="B1891" s="5">
        <v>41</v>
      </c>
      <c r="C1891" s="4">
        <v>114.34</v>
      </c>
      <c r="D1891">
        <v>10</v>
      </c>
      <c r="E1891" s="9">
        <v>4687.9399999999996</v>
      </c>
      <c r="F1891" s="1">
        <v>45115</v>
      </c>
      <c r="G1891" s="5">
        <f ca="1">DATEDIF(F1891, TODAY(), "D")</f>
        <v>274</v>
      </c>
      <c r="H1891" t="s">
        <v>19</v>
      </c>
      <c r="I1891" t="s">
        <v>465</v>
      </c>
      <c r="J1891" s="4">
        <v>116</v>
      </c>
      <c r="K1891" s="4">
        <f>Table1[[#This Row],[PRICEEACH]]-Table1[[#This Row],[MSRP]]</f>
        <v>-1.6599999999999966</v>
      </c>
      <c r="L1891" t="s">
        <v>497</v>
      </c>
      <c r="M1891" t="s">
        <v>232</v>
      </c>
      <c r="N1891" t="s">
        <v>233</v>
      </c>
      <c r="O1891" t="s">
        <v>234</v>
      </c>
      <c r="P1891" t="s">
        <v>235</v>
      </c>
      <c r="Q1891" t="s">
        <v>236</v>
      </c>
      <c r="R1891" t="s">
        <v>162</v>
      </c>
      <c r="S1891" t="s">
        <v>237</v>
      </c>
      <c r="T1891" t="s">
        <v>178</v>
      </c>
      <c r="U1891" t="s">
        <v>42</v>
      </c>
    </row>
    <row r="1892" spans="1:21" x14ac:dyDescent="0.3">
      <c r="A1892">
        <v>10292</v>
      </c>
      <c r="B1892" s="5">
        <v>41</v>
      </c>
      <c r="C1892" s="4">
        <v>110.46</v>
      </c>
      <c r="D1892">
        <v>11</v>
      </c>
      <c r="E1892" s="9">
        <v>4528.8599999999997</v>
      </c>
      <c r="F1892" s="1">
        <v>45115</v>
      </c>
      <c r="G1892" s="5">
        <f ca="1">DATEDIF(F1892, TODAY(), "D")</f>
        <v>274</v>
      </c>
      <c r="H1892" t="s">
        <v>19</v>
      </c>
      <c r="I1892" t="s">
        <v>465</v>
      </c>
      <c r="J1892" s="4">
        <v>122</v>
      </c>
      <c r="K1892" s="4">
        <f>Table1[[#This Row],[PRICEEACH]]-Table1[[#This Row],[MSRP]]</f>
        <v>-11.540000000000006</v>
      </c>
      <c r="L1892" t="s">
        <v>548</v>
      </c>
      <c r="M1892" t="s">
        <v>22</v>
      </c>
      <c r="N1892">
        <v>2125557818</v>
      </c>
      <c r="O1892" t="s">
        <v>23</v>
      </c>
      <c r="P1892" t="s">
        <v>24</v>
      </c>
      <c r="Q1892">
        <v>10022</v>
      </c>
      <c r="R1892" t="s">
        <v>25</v>
      </c>
      <c r="S1892" t="s">
        <v>26</v>
      </c>
      <c r="T1892" t="s">
        <v>27</v>
      </c>
      <c r="U1892" t="s">
        <v>42</v>
      </c>
    </row>
    <row r="1893" spans="1:21" x14ac:dyDescent="0.3">
      <c r="A1893">
        <v>10292</v>
      </c>
      <c r="B1893" s="5">
        <v>41</v>
      </c>
      <c r="C1893" s="4">
        <v>121.54</v>
      </c>
      <c r="D1893">
        <v>6</v>
      </c>
      <c r="E1893" s="9">
        <v>4983.1400000000003</v>
      </c>
      <c r="F1893" s="1">
        <v>45115</v>
      </c>
      <c r="G1893" s="5">
        <f ca="1">DATEDIF(F1893, TODAY(), "D")</f>
        <v>274</v>
      </c>
      <c r="H1893" t="s">
        <v>19</v>
      </c>
      <c r="I1893" t="s">
        <v>465</v>
      </c>
      <c r="J1893" s="4">
        <v>115</v>
      </c>
      <c r="K1893" s="4">
        <f>Table1[[#This Row],[PRICEEACH]]-Table1[[#This Row],[MSRP]]</f>
        <v>6.5400000000000063</v>
      </c>
      <c r="L1893" t="s">
        <v>617</v>
      </c>
      <c r="M1893" t="s">
        <v>22</v>
      </c>
      <c r="N1893">
        <v>2125557818</v>
      </c>
      <c r="O1893" t="s">
        <v>23</v>
      </c>
      <c r="P1893" t="s">
        <v>24</v>
      </c>
      <c r="Q1893">
        <v>10022</v>
      </c>
      <c r="R1893" t="s">
        <v>25</v>
      </c>
      <c r="S1893" t="s">
        <v>26</v>
      </c>
      <c r="T1893" t="s">
        <v>27</v>
      </c>
      <c r="U1893" t="s">
        <v>42</v>
      </c>
    </row>
    <row r="1894" spans="1:21" x14ac:dyDescent="0.3">
      <c r="A1894">
        <v>10288</v>
      </c>
      <c r="B1894" s="5">
        <v>41</v>
      </c>
      <c r="C1894" s="4">
        <v>118.86</v>
      </c>
      <c r="D1894">
        <v>12</v>
      </c>
      <c r="E1894" s="9">
        <v>4873.26</v>
      </c>
      <c r="F1894" s="1">
        <v>45108</v>
      </c>
      <c r="G1894" s="5">
        <f ca="1">DATEDIF(F1894, TODAY(), "D")</f>
        <v>281</v>
      </c>
      <c r="H1894" t="s">
        <v>19</v>
      </c>
      <c r="I1894" t="s">
        <v>155</v>
      </c>
      <c r="J1894" s="4">
        <v>107</v>
      </c>
      <c r="K1894" s="4">
        <f>Table1[[#This Row],[PRICEEACH]]-Table1[[#This Row],[MSRP]]</f>
        <v>11.86</v>
      </c>
      <c r="L1894" t="s">
        <v>599</v>
      </c>
      <c r="M1894" t="s">
        <v>381</v>
      </c>
      <c r="N1894" t="s">
        <v>382</v>
      </c>
      <c r="O1894" t="s">
        <v>383</v>
      </c>
      <c r="P1894" t="s">
        <v>173</v>
      </c>
      <c r="Q1894">
        <v>69045</v>
      </c>
      <c r="R1894" t="s">
        <v>173</v>
      </c>
      <c r="S1894" t="s">
        <v>384</v>
      </c>
      <c r="T1894" t="s">
        <v>385</v>
      </c>
      <c r="U1894" t="s">
        <v>42</v>
      </c>
    </row>
    <row r="1895" spans="1:21" x14ac:dyDescent="0.3">
      <c r="A1895">
        <v>10107</v>
      </c>
      <c r="B1895" s="5">
        <v>41</v>
      </c>
      <c r="C1895" s="4">
        <v>69.430000000000007</v>
      </c>
      <c r="D1895">
        <v>13</v>
      </c>
      <c r="E1895" s="9">
        <v>2846.63</v>
      </c>
      <c r="F1895" s="1">
        <v>45107</v>
      </c>
      <c r="G1895" s="5">
        <f ca="1">DATEDIF(F1895, TODAY(), "D")</f>
        <v>282</v>
      </c>
      <c r="H1895" t="s">
        <v>19</v>
      </c>
      <c r="I1895" t="s">
        <v>155</v>
      </c>
      <c r="J1895" s="4">
        <v>79</v>
      </c>
      <c r="K1895" s="4">
        <f>Table1[[#This Row],[PRICEEACH]]-Table1[[#This Row],[MSRP]]</f>
        <v>-9.5699999999999932</v>
      </c>
      <c r="L1895" t="s">
        <v>478</v>
      </c>
      <c r="M1895" t="s">
        <v>408</v>
      </c>
      <c r="N1895" t="s">
        <v>409</v>
      </c>
      <c r="O1895" t="s">
        <v>410</v>
      </c>
      <c r="P1895" t="s">
        <v>411</v>
      </c>
      <c r="Q1895">
        <v>1203</v>
      </c>
      <c r="R1895" t="s">
        <v>412</v>
      </c>
      <c r="S1895" t="s">
        <v>413</v>
      </c>
      <c r="T1895" t="s">
        <v>82</v>
      </c>
      <c r="U1895" t="s">
        <v>28</v>
      </c>
    </row>
    <row r="1896" spans="1:21" x14ac:dyDescent="0.3">
      <c r="A1896">
        <v>10287</v>
      </c>
      <c r="B1896" s="5">
        <v>41</v>
      </c>
      <c r="C1896" s="4">
        <v>158.52000000000001</v>
      </c>
      <c r="D1896">
        <v>4</v>
      </c>
      <c r="E1896" s="9">
        <v>6499.32</v>
      </c>
      <c r="F1896" s="1">
        <v>45107</v>
      </c>
      <c r="G1896" s="5">
        <f ca="1">DATEDIF(F1896, TODAY(), "D")</f>
        <v>282</v>
      </c>
      <c r="H1896" t="s">
        <v>19</v>
      </c>
      <c r="I1896" t="s">
        <v>155</v>
      </c>
      <c r="J1896" s="4">
        <v>141</v>
      </c>
      <c r="K1896" s="4">
        <f>Table1[[#This Row],[PRICEEACH]]-Table1[[#This Row],[MSRP]]</f>
        <v>17.52000000000001</v>
      </c>
      <c r="L1896" t="s">
        <v>498</v>
      </c>
      <c r="M1896" t="s">
        <v>408</v>
      </c>
      <c r="N1896" t="s">
        <v>409</v>
      </c>
      <c r="O1896" t="s">
        <v>410</v>
      </c>
      <c r="P1896" t="s">
        <v>411</v>
      </c>
      <c r="Q1896">
        <v>1203</v>
      </c>
      <c r="R1896" t="s">
        <v>412</v>
      </c>
      <c r="S1896" t="s">
        <v>413</v>
      </c>
      <c r="T1896" t="s">
        <v>82</v>
      </c>
      <c r="U1896" t="s">
        <v>42</v>
      </c>
    </row>
    <row r="1897" spans="1:21" x14ac:dyDescent="0.3">
      <c r="A1897">
        <v>10107</v>
      </c>
      <c r="B1897" s="5">
        <v>41</v>
      </c>
      <c r="C1897" s="4">
        <v>172.47</v>
      </c>
      <c r="D1897">
        <v>5</v>
      </c>
      <c r="E1897" s="9">
        <v>7071.27</v>
      </c>
      <c r="F1897" s="1">
        <v>45097</v>
      </c>
      <c r="G1897" s="5">
        <f ca="1">DATEDIF(F1897, TODAY(), "D")</f>
        <v>292</v>
      </c>
      <c r="H1897" t="s">
        <v>19</v>
      </c>
      <c r="I1897" t="s">
        <v>155</v>
      </c>
      <c r="J1897" s="4">
        <v>207</v>
      </c>
      <c r="K1897" s="4">
        <f>Table1[[#This Row],[PRICEEACH]]-Table1[[#This Row],[MSRP]]</f>
        <v>-34.53</v>
      </c>
      <c r="L1897" t="s">
        <v>436</v>
      </c>
      <c r="M1897" t="s">
        <v>243</v>
      </c>
      <c r="N1897">
        <v>4155551450</v>
      </c>
      <c r="O1897" t="s">
        <v>244</v>
      </c>
      <c r="P1897" t="s">
        <v>245</v>
      </c>
      <c r="Q1897">
        <v>97562</v>
      </c>
      <c r="R1897" t="s">
        <v>25</v>
      </c>
      <c r="S1897" t="s">
        <v>246</v>
      </c>
      <c r="T1897" t="s">
        <v>247</v>
      </c>
      <c r="U1897" t="s">
        <v>127</v>
      </c>
    </row>
    <row r="1898" spans="1:21" x14ac:dyDescent="0.3">
      <c r="A1898">
        <v>10107</v>
      </c>
      <c r="B1898" s="5">
        <v>41</v>
      </c>
      <c r="C1898" s="4">
        <v>127.98</v>
      </c>
      <c r="D1898">
        <v>1</v>
      </c>
      <c r="E1898" s="9">
        <v>5247.18</v>
      </c>
      <c r="F1898" s="1">
        <v>45096</v>
      </c>
      <c r="G1898" s="5">
        <f ca="1">DATEDIF(F1898, TODAY(), "D")</f>
        <v>293</v>
      </c>
      <c r="H1898" t="s">
        <v>19</v>
      </c>
      <c r="I1898" t="s">
        <v>465</v>
      </c>
      <c r="J1898" s="4">
        <v>118</v>
      </c>
      <c r="K1898" s="4">
        <f>Table1[[#This Row],[PRICEEACH]]-Table1[[#This Row],[MSRP]]</f>
        <v>9.980000000000004</v>
      </c>
      <c r="L1898" t="s">
        <v>479</v>
      </c>
      <c r="M1898" t="s">
        <v>116</v>
      </c>
      <c r="N1898">
        <v>2155551555</v>
      </c>
      <c r="O1898" t="s">
        <v>117</v>
      </c>
      <c r="P1898" t="s">
        <v>118</v>
      </c>
      <c r="Q1898">
        <v>70267</v>
      </c>
      <c r="R1898" t="s">
        <v>25</v>
      </c>
      <c r="S1898" t="s">
        <v>26</v>
      </c>
      <c r="T1898" t="s">
        <v>119</v>
      </c>
      <c r="U1898" t="s">
        <v>42</v>
      </c>
    </row>
    <row r="1899" spans="1:21" x14ac:dyDescent="0.3">
      <c r="A1899">
        <v>10275</v>
      </c>
      <c r="B1899" s="5">
        <v>41</v>
      </c>
      <c r="C1899" s="4">
        <v>81.89</v>
      </c>
      <c r="D1899">
        <v>18</v>
      </c>
      <c r="E1899" s="9">
        <v>3357.49</v>
      </c>
      <c r="F1899" s="1">
        <v>45069</v>
      </c>
      <c r="G1899" s="5">
        <f ca="1">DATEDIF(F1899, TODAY(), "D")</f>
        <v>320</v>
      </c>
      <c r="H1899" t="s">
        <v>19</v>
      </c>
      <c r="I1899" t="s">
        <v>525</v>
      </c>
      <c r="J1899" s="4">
        <v>68</v>
      </c>
      <c r="K1899" s="4">
        <f>Table1[[#This Row],[PRICEEACH]]-Table1[[#This Row],[MSRP]]</f>
        <v>13.89</v>
      </c>
      <c r="L1899" t="s">
        <v>602</v>
      </c>
      <c r="M1899" t="s">
        <v>92</v>
      </c>
      <c r="N1899" t="s">
        <v>93</v>
      </c>
      <c r="O1899" t="s">
        <v>94</v>
      </c>
      <c r="P1899" t="s">
        <v>95</v>
      </c>
      <c r="Q1899">
        <v>44000</v>
      </c>
      <c r="R1899" t="s">
        <v>33</v>
      </c>
      <c r="S1899" t="s">
        <v>96</v>
      </c>
      <c r="T1899" t="s">
        <v>97</v>
      </c>
      <c r="U1899" t="s">
        <v>42</v>
      </c>
    </row>
    <row r="1900" spans="1:21" x14ac:dyDescent="0.3">
      <c r="A1900">
        <v>10274</v>
      </c>
      <c r="B1900" s="5">
        <v>41</v>
      </c>
      <c r="C1900" s="4">
        <v>164</v>
      </c>
      <c r="D1900">
        <v>1</v>
      </c>
      <c r="E1900" s="9">
        <v>6724</v>
      </c>
      <c r="F1900" s="1">
        <v>45067</v>
      </c>
      <c r="G1900" s="5">
        <f ca="1">DATEDIF(F1900, TODAY(), "D")</f>
        <v>322</v>
      </c>
      <c r="H1900" t="s">
        <v>19</v>
      </c>
      <c r="I1900" t="s">
        <v>525</v>
      </c>
      <c r="J1900" s="4">
        <v>157</v>
      </c>
      <c r="K1900" s="4">
        <f>Table1[[#This Row],[PRICEEACH]]-Table1[[#This Row],[MSRP]]</f>
        <v>7</v>
      </c>
      <c r="L1900" t="s">
        <v>526</v>
      </c>
      <c r="M1900" t="s">
        <v>251</v>
      </c>
      <c r="N1900">
        <v>6175558555</v>
      </c>
      <c r="O1900" t="s">
        <v>252</v>
      </c>
      <c r="P1900" t="s">
        <v>253</v>
      </c>
      <c r="Q1900">
        <v>58339</v>
      </c>
      <c r="R1900" t="s">
        <v>25</v>
      </c>
      <c r="S1900" t="s">
        <v>246</v>
      </c>
      <c r="T1900" t="s">
        <v>254</v>
      </c>
      <c r="U1900" t="s">
        <v>42</v>
      </c>
    </row>
    <row r="1901" spans="1:21" x14ac:dyDescent="0.3">
      <c r="A1901">
        <v>10107</v>
      </c>
      <c r="B1901" s="5">
        <v>41</v>
      </c>
      <c r="C1901" s="4">
        <v>203.34</v>
      </c>
      <c r="D1901">
        <v>4</v>
      </c>
      <c r="E1901" s="9">
        <v>8336.94</v>
      </c>
      <c r="F1901" s="1">
        <v>45044</v>
      </c>
      <c r="G1901" s="5">
        <f ca="1">DATEDIF(F1901, TODAY(), "D")</f>
        <v>345</v>
      </c>
      <c r="H1901" t="s">
        <v>19</v>
      </c>
      <c r="I1901" t="s">
        <v>20</v>
      </c>
      <c r="J1901" s="4">
        <v>193</v>
      </c>
      <c r="K1901" s="4">
        <f>Table1[[#This Row],[PRICEEACH]]-Table1[[#This Row],[MSRP]]</f>
        <v>10.340000000000003</v>
      </c>
      <c r="L1901" t="s">
        <v>288</v>
      </c>
      <c r="M1901" t="s">
        <v>88</v>
      </c>
      <c r="N1901">
        <v>2035552570</v>
      </c>
      <c r="O1901" t="s">
        <v>89</v>
      </c>
      <c r="P1901" t="s">
        <v>90</v>
      </c>
      <c r="Q1901">
        <v>97562</v>
      </c>
      <c r="R1901" t="s">
        <v>25</v>
      </c>
      <c r="S1901" t="s">
        <v>91</v>
      </c>
      <c r="T1901" t="s">
        <v>47</v>
      </c>
      <c r="U1901" t="s">
        <v>127</v>
      </c>
    </row>
    <row r="1902" spans="1:21" x14ac:dyDescent="0.3">
      <c r="A1902">
        <v>10107</v>
      </c>
      <c r="B1902" s="5">
        <v>41</v>
      </c>
      <c r="C1902" s="4">
        <v>162.63999999999999</v>
      </c>
      <c r="D1902">
        <v>3</v>
      </c>
      <c r="E1902" s="9">
        <v>6668.24</v>
      </c>
      <c r="F1902" s="1">
        <v>45031</v>
      </c>
      <c r="G1902" s="5">
        <f ca="1">DATEDIF(F1902, TODAY(), "D")</f>
        <v>358</v>
      </c>
      <c r="H1902" t="s">
        <v>19</v>
      </c>
      <c r="I1902" t="s">
        <v>465</v>
      </c>
      <c r="J1902" s="4">
        <v>136</v>
      </c>
      <c r="K1902" s="4">
        <f>Table1[[#This Row],[PRICEEACH]]-Table1[[#This Row],[MSRP]]</f>
        <v>26.639999999999986</v>
      </c>
      <c r="L1902" t="s">
        <v>466</v>
      </c>
      <c r="M1902" t="s">
        <v>217</v>
      </c>
      <c r="N1902" t="s">
        <v>218</v>
      </c>
      <c r="O1902" t="s">
        <v>219</v>
      </c>
      <c r="P1902" t="s">
        <v>220</v>
      </c>
      <c r="Q1902" t="s">
        <v>221</v>
      </c>
      <c r="R1902" t="s">
        <v>222</v>
      </c>
      <c r="S1902" t="s">
        <v>223</v>
      </c>
      <c r="T1902" t="s">
        <v>224</v>
      </c>
      <c r="U1902" t="s">
        <v>42</v>
      </c>
    </row>
    <row r="1903" spans="1:21" x14ac:dyDescent="0.3">
      <c r="A1903">
        <v>10107</v>
      </c>
      <c r="B1903" s="5">
        <v>41</v>
      </c>
      <c r="C1903" s="4">
        <v>133</v>
      </c>
      <c r="D1903">
        <v>5</v>
      </c>
      <c r="E1903" s="9">
        <v>5453</v>
      </c>
      <c r="F1903" s="1">
        <v>45031</v>
      </c>
      <c r="G1903" s="5">
        <f ca="1">DATEDIF(F1903, TODAY(), "D")</f>
        <v>358</v>
      </c>
      <c r="H1903" t="s">
        <v>19</v>
      </c>
      <c r="I1903" t="s">
        <v>465</v>
      </c>
      <c r="J1903" s="4">
        <v>116</v>
      </c>
      <c r="K1903" s="4">
        <f>Table1[[#This Row],[PRICEEACH]]-Table1[[#This Row],[MSRP]]</f>
        <v>17</v>
      </c>
      <c r="L1903" t="s">
        <v>497</v>
      </c>
      <c r="M1903" t="s">
        <v>217</v>
      </c>
      <c r="N1903" t="s">
        <v>218</v>
      </c>
      <c r="O1903" t="s">
        <v>219</v>
      </c>
      <c r="P1903" t="s">
        <v>220</v>
      </c>
      <c r="Q1903" t="s">
        <v>221</v>
      </c>
      <c r="R1903" t="s">
        <v>222</v>
      </c>
      <c r="S1903" t="s">
        <v>223</v>
      </c>
      <c r="T1903" t="s">
        <v>224</v>
      </c>
      <c r="U1903" t="s">
        <v>42</v>
      </c>
    </row>
    <row r="1904" spans="1:21" x14ac:dyDescent="0.3">
      <c r="A1904">
        <v>10259</v>
      </c>
      <c r="B1904" s="5">
        <v>41</v>
      </c>
      <c r="C1904" s="4">
        <v>113.82</v>
      </c>
      <c r="D1904">
        <v>13</v>
      </c>
      <c r="E1904" s="9">
        <v>4666.62</v>
      </c>
      <c r="F1904" s="1">
        <v>45031</v>
      </c>
      <c r="G1904" s="5">
        <f ca="1">DATEDIF(F1904, TODAY(), "D")</f>
        <v>358</v>
      </c>
      <c r="H1904" t="s">
        <v>19</v>
      </c>
      <c r="I1904" t="s">
        <v>465</v>
      </c>
      <c r="J1904" s="4">
        <v>121</v>
      </c>
      <c r="K1904" s="4">
        <f>Table1[[#This Row],[PRICEEACH]]-Table1[[#This Row],[MSRP]]</f>
        <v>-7.1800000000000068</v>
      </c>
      <c r="L1904" t="s">
        <v>575</v>
      </c>
      <c r="M1904" t="s">
        <v>381</v>
      </c>
      <c r="N1904" t="s">
        <v>382</v>
      </c>
      <c r="O1904" t="s">
        <v>383</v>
      </c>
      <c r="P1904" t="s">
        <v>173</v>
      </c>
      <c r="Q1904">
        <v>69045</v>
      </c>
      <c r="R1904" t="s">
        <v>173</v>
      </c>
      <c r="S1904" t="s">
        <v>384</v>
      </c>
      <c r="T1904" t="s">
        <v>385</v>
      </c>
      <c r="U1904" t="s">
        <v>42</v>
      </c>
    </row>
    <row r="1905" spans="1:21" hidden="1" x14ac:dyDescent="0.3">
      <c r="A1905">
        <v>10107</v>
      </c>
      <c r="B1905" s="5">
        <v>41</v>
      </c>
      <c r="C1905" s="4">
        <v>119.77</v>
      </c>
      <c r="D1905">
        <v>10</v>
      </c>
      <c r="E1905" s="9">
        <v>4910.57</v>
      </c>
      <c r="F1905" s="1">
        <v>45017</v>
      </c>
      <c r="G1905" s="5">
        <f ca="1">DATEDIF(F1905, TODAY(), "D")</f>
        <v>372</v>
      </c>
      <c r="H1905" t="s">
        <v>307</v>
      </c>
      <c r="I1905" t="s">
        <v>155</v>
      </c>
      <c r="J1905" s="4">
        <v>115</v>
      </c>
      <c r="K1905" s="4">
        <f>Table1[[#This Row],[PRICEEACH]]-Table1[[#This Row],[MSRP]]</f>
        <v>4.769999999999996</v>
      </c>
      <c r="L1905" t="s">
        <v>490</v>
      </c>
      <c r="M1905" t="s">
        <v>139</v>
      </c>
      <c r="N1905" t="s">
        <v>140</v>
      </c>
      <c r="O1905" t="s">
        <v>141</v>
      </c>
      <c r="P1905" t="s">
        <v>142</v>
      </c>
      <c r="Q1905" t="s">
        <v>143</v>
      </c>
      <c r="R1905" t="s">
        <v>144</v>
      </c>
      <c r="S1905" t="s">
        <v>145</v>
      </c>
      <c r="T1905" t="s">
        <v>146</v>
      </c>
      <c r="U1905" t="s">
        <v>42</v>
      </c>
    </row>
    <row r="1906" spans="1:21" x14ac:dyDescent="0.3">
      <c r="A1906">
        <v>10252</v>
      </c>
      <c r="B1906" s="5">
        <v>41</v>
      </c>
      <c r="C1906" s="4">
        <v>164.63</v>
      </c>
      <c r="D1906">
        <v>1</v>
      </c>
      <c r="E1906" s="9">
        <v>6749.83</v>
      </c>
      <c r="F1906" s="1">
        <v>45011</v>
      </c>
      <c r="G1906" s="5">
        <f ca="1">DATEDIF(F1906, TODAY(), "D")</f>
        <v>378</v>
      </c>
      <c r="H1906" t="s">
        <v>19</v>
      </c>
      <c r="I1906" t="s">
        <v>155</v>
      </c>
      <c r="J1906" s="4">
        <v>146</v>
      </c>
      <c r="K1906" s="4">
        <f>Table1[[#This Row],[PRICEEACH]]-Table1[[#This Row],[MSRP]]</f>
        <v>18.629999999999995</v>
      </c>
      <c r="L1906" t="s">
        <v>568</v>
      </c>
      <c r="M1906" t="s">
        <v>67</v>
      </c>
      <c r="N1906" t="s">
        <v>68</v>
      </c>
      <c r="O1906" t="s">
        <v>69</v>
      </c>
      <c r="P1906" t="s">
        <v>39</v>
      </c>
      <c r="Q1906">
        <v>75016</v>
      </c>
      <c r="R1906" t="s">
        <v>33</v>
      </c>
      <c r="S1906" t="s">
        <v>70</v>
      </c>
      <c r="T1906" t="s">
        <v>71</v>
      </c>
      <c r="U1906" t="s">
        <v>42</v>
      </c>
    </row>
    <row r="1907" spans="1:21" x14ac:dyDescent="0.3">
      <c r="A1907">
        <v>10240</v>
      </c>
      <c r="B1907" s="5">
        <v>41</v>
      </c>
      <c r="C1907" s="4">
        <v>137.29</v>
      </c>
      <c r="D1907">
        <v>3</v>
      </c>
      <c r="E1907" s="9">
        <v>5628.89</v>
      </c>
      <c r="F1907" s="1">
        <v>44970</v>
      </c>
      <c r="G1907" s="5">
        <f ca="1">DATEDIF(F1907, TODAY(), "D")</f>
        <v>419</v>
      </c>
      <c r="H1907" t="s">
        <v>19</v>
      </c>
      <c r="I1907" t="s">
        <v>155</v>
      </c>
      <c r="J1907" s="4">
        <v>141</v>
      </c>
      <c r="K1907" s="4">
        <f>Table1[[#This Row],[PRICEEACH]]-Table1[[#This Row],[MSRP]]</f>
        <v>-3.710000000000008</v>
      </c>
      <c r="L1907" t="s">
        <v>498</v>
      </c>
      <c r="M1907" t="s">
        <v>270</v>
      </c>
      <c r="N1907" t="s">
        <v>271</v>
      </c>
      <c r="O1907" t="s">
        <v>272</v>
      </c>
      <c r="P1907" t="s">
        <v>273</v>
      </c>
      <c r="Q1907" t="s">
        <v>274</v>
      </c>
      <c r="R1907" t="s">
        <v>222</v>
      </c>
      <c r="S1907" t="s">
        <v>275</v>
      </c>
      <c r="T1907" t="s">
        <v>276</v>
      </c>
      <c r="U1907" t="s">
        <v>42</v>
      </c>
    </row>
    <row r="1908" spans="1:21" x14ac:dyDescent="0.3">
      <c r="A1908">
        <v>10241</v>
      </c>
      <c r="B1908" s="5">
        <v>41</v>
      </c>
      <c r="C1908" s="4">
        <v>185.3</v>
      </c>
      <c r="D1908">
        <v>2</v>
      </c>
      <c r="E1908" s="9">
        <v>7597.3</v>
      </c>
      <c r="F1908" s="1">
        <v>44970</v>
      </c>
      <c r="G1908" s="5">
        <f ca="1">DATEDIF(F1908, TODAY(), "D")</f>
        <v>419</v>
      </c>
      <c r="H1908" t="s">
        <v>19</v>
      </c>
      <c r="I1908" t="s">
        <v>509</v>
      </c>
      <c r="J1908" s="4">
        <v>170</v>
      </c>
      <c r="K1908" s="4">
        <f>Table1[[#This Row],[PRICEEACH]]-Table1[[#This Row],[MSRP]]</f>
        <v>15.300000000000011</v>
      </c>
      <c r="L1908" t="s">
        <v>543</v>
      </c>
      <c r="M1908" t="s">
        <v>491</v>
      </c>
      <c r="N1908" t="s">
        <v>492</v>
      </c>
      <c r="O1908" t="s">
        <v>493</v>
      </c>
      <c r="P1908" t="s">
        <v>494</v>
      </c>
      <c r="Q1908">
        <v>67000</v>
      </c>
      <c r="R1908" t="s">
        <v>33</v>
      </c>
      <c r="S1908" t="s">
        <v>495</v>
      </c>
      <c r="T1908" t="s">
        <v>496</v>
      </c>
      <c r="U1908" t="s">
        <v>127</v>
      </c>
    </row>
    <row r="1909" spans="1:21" x14ac:dyDescent="0.3">
      <c r="A1909">
        <v>10238</v>
      </c>
      <c r="B1909" s="5">
        <v>41</v>
      </c>
      <c r="C1909" s="4">
        <v>73.17</v>
      </c>
      <c r="D1909">
        <v>6</v>
      </c>
      <c r="E1909" s="9">
        <v>2999.97</v>
      </c>
      <c r="F1909" s="1">
        <v>44966</v>
      </c>
      <c r="G1909" s="5">
        <f ca="1">DATEDIF(F1909, TODAY(), "D")</f>
        <v>423</v>
      </c>
      <c r="H1909" t="s">
        <v>19</v>
      </c>
      <c r="I1909" t="s">
        <v>155</v>
      </c>
      <c r="J1909" s="4">
        <v>80</v>
      </c>
      <c r="K1909" s="4">
        <f>Table1[[#This Row],[PRICEEACH]]-Table1[[#This Row],[MSRP]]</f>
        <v>-6.8299999999999983</v>
      </c>
      <c r="L1909" t="s">
        <v>566</v>
      </c>
      <c r="M1909" t="s">
        <v>290</v>
      </c>
      <c r="N1909" t="s">
        <v>291</v>
      </c>
      <c r="O1909" t="s">
        <v>292</v>
      </c>
      <c r="P1909" t="s">
        <v>293</v>
      </c>
      <c r="Q1909">
        <v>1734</v>
      </c>
      <c r="R1909" t="s">
        <v>294</v>
      </c>
      <c r="S1909" t="s">
        <v>295</v>
      </c>
      <c r="T1909" t="s">
        <v>296</v>
      </c>
      <c r="U1909" t="s">
        <v>28</v>
      </c>
    </row>
    <row r="1910" spans="1:21" x14ac:dyDescent="0.3">
      <c r="A1910">
        <v>10235</v>
      </c>
      <c r="B1910" s="5">
        <v>41</v>
      </c>
      <c r="C1910" s="4">
        <v>101.89</v>
      </c>
      <c r="D1910">
        <v>1</v>
      </c>
      <c r="E1910" s="9">
        <v>4177.49</v>
      </c>
      <c r="F1910" s="1">
        <v>44959</v>
      </c>
      <c r="G1910" s="5">
        <f ca="1">DATEDIF(F1910, TODAY(), "D")</f>
        <v>430</v>
      </c>
      <c r="H1910" t="s">
        <v>19</v>
      </c>
      <c r="I1910" t="s">
        <v>20</v>
      </c>
      <c r="J1910" s="4">
        <v>99</v>
      </c>
      <c r="K1910" s="4">
        <f>Table1[[#This Row],[PRICEEACH]]-Table1[[#This Row],[MSRP]]</f>
        <v>2.8900000000000006</v>
      </c>
      <c r="L1910" t="s">
        <v>609</v>
      </c>
      <c r="M1910" t="s">
        <v>337</v>
      </c>
      <c r="N1910" t="s">
        <v>338</v>
      </c>
      <c r="O1910" t="s">
        <v>339</v>
      </c>
      <c r="P1910" t="s">
        <v>340</v>
      </c>
      <c r="Q1910" t="s">
        <v>341</v>
      </c>
      <c r="R1910" t="s">
        <v>201</v>
      </c>
      <c r="S1910" t="s">
        <v>342</v>
      </c>
      <c r="T1910" t="s">
        <v>146</v>
      </c>
      <c r="U1910" t="s">
        <v>42</v>
      </c>
    </row>
    <row r="1911" spans="1:21" x14ac:dyDescent="0.3">
      <c r="A1911">
        <v>10235</v>
      </c>
      <c r="B1911" s="5">
        <v>41</v>
      </c>
      <c r="C1911" s="4">
        <v>35.35</v>
      </c>
      <c r="D1911">
        <v>7</v>
      </c>
      <c r="E1911" s="9">
        <v>1449.35</v>
      </c>
      <c r="F1911" s="1">
        <v>44959</v>
      </c>
      <c r="G1911" s="5">
        <f ca="1">DATEDIF(F1911, TODAY(), "D")</f>
        <v>430</v>
      </c>
      <c r="H1911" t="s">
        <v>19</v>
      </c>
      <c r="I1911" t="s">
        <v>509</v>
      </c>
      <c r="J1911" s="4">
        <v>43</v>
      </c>
      <c r="K1911" s="4">
        <f>Table1[[#This Row],[PRICEEACH]]-Table1[[#This Row],[MSRP]]</f>
        <v>-7.6499999999999986</v>
      </c>
      <c r="L1911" t="s">
        <v>616</v>
      </c>
      <c r="M1911" t="s">
        <v>337</v>
      </c>
      <c r="N1911" t="s">
        <v>338</v>
      </c>
      <c r="O1911" t="s">
        <v>339</v>
      </c>
      <c r="P1911" t="s">
        <v>340</v>
      </c>
      <c r="Q1911" t="s">
        <v>341</v>
      </c>
      <c r="R1911" t="s">
        <v>201</v>
      </c>
      <c r="S1911" t="s">
        <v>342</v>
      </c>
      <c r="T1911" t="s">
        <v>146</v>
      </c>
      <c r="U1911" t="s">
        <v>28</v>
      </c>
    </row>
    <row r="1912" spans="1:21" x14ac:dyDescent="0.3">
      <c r="A1912">
        <v>10229</v>
      </c>
      <c r="B1912" s="5">
        <v>41</v>
      </c>
      <c r="C1912" s="4">
        <v>115.03</v>
      </c>
      <c r="D1912">
        <v>10</v>
      </c>
      <c r="E1912" s="9">
        <v>4716.2299999999996</v>
      </c>
      <c r="F1912" s="1">
        <v>44937</v>
      </c>
      <c r="G1912" s="5">
        <f ca="1">DATEDIF(F1912, TODAY(), "D")</f>
        <v>452</v>
      </c>
      <c r="H1912" t="s">
        <v>19</v>
      </c>
      <c r="I1912" t="s">
        <v>465</v>
      </c>
      <c r="J1912" s="4">
        <v>121</v>
      </c>
      <c r="K1912" s="4">
        <f>Table1[[#This Row],[PRICEEACH]]-Table1[[#This Row],[MSRP]]</f>
        <v>-5.9699999999999989</v>
      </c>
      <c r="L1912" t="s">
        <v>575</v>
      </c>
      <c r="M1912" t="s">
        <v>243</v>
      </c>
      <c r="N1912">
        <v>4155551450</v>
      </c>
      <c r="O1912" t="s">
        <v>244</v>
      </c>
      <c r="P1912" t="s">
        <v>245</v>
      </c>
      <c r="Q1912">
        <v>97562</v>
      </c>
      <c r="R1912" t="s">
        <v>25</v>
      </c>
      <c r="S1912" t="s">
        <v>246</v>
      </c>
      <c r="T1912" t="s">
        <v>247</v>
      </c>
      <c r="U1912" t="s">
        <v>42</v>
      </c>
    </row>
    <row r="1913" spans="1:21" x14ac:dyDescent="0.3">
      <c r="A1913">
        <v>10223</v>
      </c>
      <c r="B1913" s="5">
        <v>41</v>
      </c>
      <c r="C1913" s="4">
        <v>46.26</v>
      </c>
      <c r="D1913">
        <v>13</v>
      </c>
      <c r="E1913" s="9">
        <v>1896.66</v>
      </c>
      <c r="F1913" s="1">
        <v>44915</v>
      </c>
      <c r="G1913" s="5">
        <f ca="1">DATEDIF(F1913, TODAY(), "D")</f>
        <v>474</v>
      </c>
      <c r="H1913" t="s">
        <v>19</v>
      </c>
      <c r="I1913" t="s">
        <v>509</v>
      </c>
      <c r="J1913" s="4">
        <v>43</v>
      </c>
      <c r="K1913" s="4">
        <f>Table1[[#This Row],[PRICEEACH]]-Table1[[#This Row],[MSRP]]</f>
        <v>3.259999999999998</v>
      </c>
      <c r="L1913" t="s">
        <v>616</v>
      </c>
      <c r="M1913" t="s">
        <v>72</v>
      </c>
      <c r="N1913" t="s">
        <v>73</v>
      </c>
      <c r="O1913" t="s">
        <v>74</v>
      </c>
      <c r="P1913" t="s">
        <v>75</v>
      </c>
      <c r="Q1913">
        <v>3004</v>
      </c>
      <c r="R1913" t="s">
        <v>76</v>
      </c>
      <c r="S1913" t="s">
        <v>77</v>
      </c>
      <c r="T1913" t="s">
        <v>78</v>
      </c>
      <c r="U1913" t="s">
        <v>28</v>
      </c>
    </row>
    <row r="1914" spans="1:21" x14ac:dyDescent="0.3">
      <c r="A1914">
        <v>10215</v>
      </c>
      <c r="B1914" s="5">
        <v>41</v>
      </c>
      <c r="C1914" s="4">
        <v>111.12</v>
      </c>
      <c r="D1914">
        <v>8</v>
      </c>
      <c r="E1914" s="9">
        <v>4555.92</v>
      </c>
      <c r="F1914" s="1">
        <v>44894</v>
      </c>
      <c r="G1914" s="5">
        <f ca="1">DATEDIF(F1914, TODAY(), "D")</f>
        <v>495</v>
      </c>
      <c r="H1914" t="s">
        <v>19</v>
      </c>
      <c r="I1914" t="s">
        <v>509</v>
      </c>
      <c r="J1914" s="4">
        <v>99</v>
      </c>
      <c r="K1914" s="4">
        <f>Table1[[#This Row],[PRICEEACH]]-Table1[[#This Row],[MSRP]]</f>
        <v>12.120000000000005</v>
      </c>
      <c r="L1914" t="s">
        <v>567</v>
      </c>
      <c r="M1914" t="s">
        <v>204</v>
      </c>
      <c r="N1914">
        <v>3105553722</v>
      </c>
      <c r="O1914" t="s">
        <v>205</v>
      </c>
      <c r="P1914" t="s">
        <v>206</v>
      </c>
      <c r="Q1914">
        <v>94019</v>
      </c>
      <c r="R1914" t="s">
        <v>25</v>
      </c>
      <c r="S1914" t="s">
        <v>207</v>
      </c>
      <c r="T1914" t="s">
        <v>208</v>
      </c>
      <c r="U1914" t="s">
        <v>42</v>
      </c>
    </row>
    <row r="1915" spans="1:21" x14ac:dyDescent="0.3">
      <c r="A1915">
        <v>10212</v>
      </c>
      <c r="B1915" s="5">
        <v>41</v>
      </c>
      <c r="C1915" s="4">
        <v>118.07</v>
      </c>
      <c r="D1915">
        <v>9</v>
      </c>
      <c r="E1915" s="9">
        <v>4840.87</v>
      </c>
      <c r="F1915" s="1">
        <v>44881</v>
      </c>
      <c r="G1915" s="5">
        <f ca="1">DATEDIF(F1915, TODAY(), "D")</f>
        <v>508</v>
      </c>
      <c r="H1915" t="s">
        <v>19</v>
      </c>
      <c r="I1915" t="s">
        <v>155</v>
      </c>
      <c r="J1915" s="4">
        <v>142</v>
      </c>
      <c r="K1915" s="4">
        <f>Table1[[#This Row],[PRICEEACH]]-Table1[[#This Row],[MSRP]]</f>
        <v>-23.930000000000007</v>
      </c>
      <c r="L1915" t="s">
        <v>545</v>
      </c>
      <c r="M1915" t="s">
        <v>148</v>
      </c>
      <c r="N1915" t="s">
        <v>149</v>
      </c>
      <c r="O1915" t="s">
        <v>150</v>
      </c>
      <c r="P1915" t="s">
        <v>151</v>
      </c>
      <c r="Q1915">
        <v>28034</v>
      </c>
      <c r="R1915" t="s">
        <v>152</v>
      </c>
      <c r="S1915" t="s">
        <v>153</v>
      </c>
      <c r="T1915" t="s">
        <v>154</v>
      </c>
      <c r="U1915" t="s">
        <v>42</v>
      </c>
    </row>
    <row r="1916" spans="1:21" x14ac:dyDescent="0.3">
      <c r="A1916">
        <v>10212</v>
      </c>
      <c r="B1916" s="5">
        <v>41</v>
      </c>
      <c r="C1916" s="4">
        <v>82.31</v>
      </c>
      <c r="D1916">
        <v>3</v>
      </c>
      <c r="E1916" s="9">
        <v>3374.71</v>
      </c>
      <c r="F1916" s="1">
        <v>44881</v>
      </c>
      <c r="G1916" s="5">
        <f ca="1">DATEDIF(F1916, TODAY(), "D")</f>
        <v>508</v>
      </c>
      <c r="H1916" t="s">
        <v>19</v>
      </c>
      <c r="I1916" t="s">
        <v>155</v>
      </c>
      <c r="J1916" s="4">
        <v>73</v>
      </c>
      <c r="K1916" s="4">
        <f>Table1[[#This Row],[PRICEEACH]]-Table1[[#This Row],[MSRP]]</f>
        <v>9.3100000000000023</v>
      </c>
      <c r="L1916" t="s">
        <v>579</v>
      </c>
      <c r="M1916" t="s">
        <v>148</v>
      </c>
      <c r="N1916" t="s">
        <v>149</v>
      </c>
      <c r="O1916" t="s">
        <v>150</v>
      </c>
      <c r="P1916" t="s">
        <v>151</v>
      </c>
      <c r="Q1916">
        <v>28034</v>
      </c>
      <c r="R1916" t="s">
        <v>152</v>
      </c>
      <c r="S1916" t="s">
        <v>153</v>
      </c>
      <c r="T1916" t="s">
        <v>154</v>
      </c>
      <c r="U1916" t="s">
        <v>42</v>
      </c>
    </row>
    <row r="1917" spans="1:21" x14ac:dyDescent="0.3">
      <c r="A1917">
        <v>10107</v>
      </c>
      <c r="B1917" s="5">
        <v>41</v>
      </c>
      <c r="C1917" s="4">
        <v>114.84</v>
      </c>
      <c r="D1917">
        <v>14</v>
      </c>
      <c r="E1917" s="9">
        <v>4708.4399999999996</v>
      </c>
      <c r="F1917" s="1">
        <v>44880</v>
      </c>
      <c r="G1917" s="5">
        <f ca="1">DATEDIF(F1917, TODAY(), "D")</f>
        <v>509</v>
      </c>
      <c r="H1917" t="s">
        <v>19</v>
      </c>
      <c r="I1917" t="s">
        <v>20</v>
      </c>
      <c r="J1917" s="4">
        <v>95</v>
      </c>
      <c r="K1917" s="4">
        <f>Table1[[#This Row],[PRICEEACH]]-Table1[[#This Row],[MSRP]]</f>
        <v>19.840000000000003</v>
      </c>
      <c r="L1917" t="s">
        <v>21</v>
      </c>
      <c r="M1917" t="s">
        <v>67</v>
      </c>
      <c r="N1917" t="s">
        <v>68</v>
      </c>
      <c r="O1917" t="s">
        <v>69</v>
      </c>
      <c r="P1917" t="s">
        <v>39</v>
      </c>
      <c r="Q1917">
        <v>75016</v>
      </c>
      <c r="R1917" t="s">
        <v>33</v>
      </c>
      <c r="S1917" t="s">
        <v>70</v>
      </c>
      <c r="T1917" t="s">
        <v>71</v>
      </c>
      <c r="U1917" t="s">
        <v>42</v>
      </c>
    </row>
    <row r="1918" spans="1:21" x14ac:dyDescent="0.3">
      <c r="A1918">
        <v>10107</v>
      </c>
      <c r="B1918" s="5">
        <v>41</v>
      </c>
      <c r="C1918" s="4">
        <v>182.9</v>
      </c>
      <c r="D1918">
        <v>2</v>
      </c>
      <c r="E1918" s="9">
        <v>7498.9</v>
      </c>
      <c r="F1918" s="1">
        <v>44880</v>
      </c>
      <c r="G1918" s="5">
        <f ca="1">DATEDIF(F1918, TODAY(), "D")</f>
        <v>509</v>
      </c>
      <c r="H1918" t="s">
        <v>19</v>
      </c>
      <c r="I1918" t="s">
        <v>155</v>
      </c>
      <c r="J1918" s="4">
        <v>194</v>
      </c>
      <c r="K1918" s="4">
        <f>Table1[[#This Row],[PRICEEACH]]-Table1[[#This Row],[MSRP]]</f>
        <v>-11.099999999999994</v>
      </c>
      <c r="L1918" t="s">
        <v>386</v>
      </c>
      <c r="M1918" t="s">
        <v>67</v>
      </c>
      <c r="N1918" t="s">
        <v>68</v>
      </c>
      <c r="O1918" t="s">
        <v>69</v>
      </c>
      <c r="P1918" t="s">
        <v>39</v>
      </c>
      <c r="Q1918">
        <v>75016</v>
      </c>
      <c r="R1918" t="s">
        <v>33</v>
      </c>
      <c r="S1918" t="s">
        <v>70</v>
      </c>
      <c r="T1918" t="s">
        <v>71</v>
      </c>
      <c r="U1918" t="s">
        <v>127</v>
      </c>
    </row>
    <row r="1919" spans="1:21" x14ac:dyDescent="0.3">
      <c r="A1919">
        <v>10211</v>
      </c>
      <c r="B1919" s="5">
        <v>41</v>
      </c>
      <c r="C1919" s="4">
        <v>138.38</v>
      </c>
      <c r="D1919">
        <v>7</v>
      </c>
      <c r="E1919" s="9">
        <v>5673.58</v>
      </c>
      <c r="F1919" s="1">
        <v>44880</v>
      </c>
      <c r="G1919" s="5">
        <f ca="1">DATEDIF(F1919, TODAY(), "D")</f>
        <v>509</v>
      </c>
      <c r="H1919" t="s">
        <v>19</v>
      </c>
      <c r="I1919" t="s">
        <v>155</v>
      </c>
      <c r="J1919" s="4">
        <v>148</v>
      </c>
      <c r="K1919" s="4">
        <f>Table1[[#This Row],[PRICEEACH]]-Table1[[#This Row],[MSRP]]</f>
        <v>-9.6200000000000045</v>
      </c>
      <c r="L1919" t="s">
        <v>577</v>
      </c>
      <c r="M1919" t="s">
        <v>67</v>
      </c>
      <c r="N1919" t="s">
        <v>68</v>
      </c>
      <c r="O1919" t="s">
        <v>69</v>
      </c>
      <c r="P1919" t="s">
        <v>39</v>
      </c>
      <c r="Q1919">
        <v>75016</v>
      </c>
      <c r="R1919" t="s">
        <v>33</v>
      </c>
      <c r="S1919" t="s">
        <v>70</v>
      </c>
      <c r="T1919" t="s">
        <v>71</v>
      </c>
      <c r="U1919" t="s">
        <v>42</v>
      </c>
    </row>
    <row r="1920" spans="1:21" x14ac:dyDescent="0.3">
      <c r="A1920">
        <v>10211</v>
      </c>
      <c r="B1920" s="5">
        <v>41</v>
      </c>
      <c r="C1920" s="4">
        <v>42.24</v>
      </c>
      <c r="D1920">
        <v>9</v>
      </c>
      <c r="E1920" s="9">
        <v>1731.84</v>
      </c>
      <c r="F1920" s="1">
        <v>44880</v>
      </c>
      <c r="G1920" s="5">
        <f ca="1">DATEDIF(F1920, TODAY(), "D")</f>
        <v>509</v>
      </c>
      <c r="H1920" t="s">
        <v>19</v>
      </c>
      <c r="I1920" t="s">
        <v>20</v>
      </c>
      <c r="J1920" s="4">
        <v>40</v>
      </c>
      <c r="K1920" s="4">
        <f>Table1[[#This Row],[PRICEEACH]]-Table1[[#This Row],[MSRP]]</f>
        <v>2.240000000000002</v>
      </c>
      <c r="L1920" t="s">
        <v>610</v>
      </c>
      <c r="M1920" t="s">
        <v>67</v>
      </c>
      <c r="N1920" t="s">
        <v>68</v>
      </c>
      <c r="O1920" t="s">
        <v>69</v>
      </c>
      <c r="P1920" t="s">
        <v>39</v>
      </c>
      <c r="Q1920">
        <v>75016</v>
      </c>
      <c r="R1920" t="s">
        <v>33</v>
      </c>
      <c r="S1920" t="s">
        <v>70</v>
      </c>
      <c r="T1920" t="s">
        <v>71</v>
      </c>
      <c r="U1920" t="s">
        <v>28</v>
      </c>
    </row>
    <row r="1921" spans="1:21" x14ac:dyDescent="0.3">
      <c r="A1921">
        <v>10197</v>
      </c>
      <c r="B1921" s="5">
        <v>41</v>
      </c>
      <c r="C1921" s="4">
        <v>110.6</v>
      </c>
      <c r="D1921">
        <v>13</v>
      </c>
      <c r="E1921" s="9">
        <v>4534.6000000000004</v>
      </c>
      <c r="F1921" s="1">
        <v>44830</v>
      </c>
      <c r="G1921" s="5">
        <f ca="1">DATEDIF(F1921, TODAY(), "D")</f>
        <v>559</v>
      </c>
      <c r="H1921" t="s">
        <v>19</v>
      </c>
      <c r="I1921" t="s">
        <v>557</v>
      </c>
      <c r="J1921" s="4">
        <v>122</v>
      </c>
      <c r="K1921" s="4">
        <f>Table1[[#This Row],[PRICEEACH]]-Table1[[#This Row],[MSRP]]</f>
        <v>-11.400000000000006</v>
      </c>
      <c r="L1921" t="s">
        <v>586</v>
      </c>
      <c r="M1921" t="s">
        <v>320</v>
      </c>
      <c r="N1921" t="s">
        <v>321</v>
      </c>
      <c r="O1921" t="s">
        <v>322</v>
      </c>
      <c r="P1921" t="s">
        <v>323</v>
      </c>
      <c r="Q1921">
        <v>8022</v>
      </c>
      <c r="R1921" t="s">
        <v>152</v>
      </c>
      <c r="S1921" t="s">
        <v>324</v>
      </c>
      <c r="T1921" t="s">
        <v>325</v>
      </c>
      <c r="U1921" t="s">
        <v>42</v>
      </c>
    </row>
    <row r="1922" spans="1:21" x14ac:dyDescent="0.3">
      <c r="A1922">
        <v>10194</v>
      </c>
      <c r="B1922" s="5">
        <v>41</v>
      </c>
      <c r="C1922" s="4">
        <v>44.78</v>
      </c>
      <c r="D1922">
        <v>9</v>
      </c>
      <c r="E1922" s="9">
        <v>1835.98</v>
      </c>
      <c r="F1922" s="1">
        <v>44829</v>
      </c>
      <c r="G1922" s="5">
        <f ca="1">DATEDIF(F1922, TODAY(), "D")</f>
        <v>560</v>
      </c>
      <c r="H1922" t="s">
        <v>19</v>
      </c>
      <c r="I1922" t="s">
        <v>509</v>
      </c>
      <c r="J1922" s="4">
        <v>50</v>
      </c>
      <c r="K1922" s="4">
        <f>Table1[[#This Row],[PRICEEACH]]-Table1[[#This Row],[MSRP]]</f>
        <v>-5.2199999999999989</v>
      </c>
      <c r="L1922" t="s">
        <v>576</v>
      </c>
      <c r="M1922" t="s">
        <v>190</v>
      </c>
      <c r="N1922" t="s">
        <v>191</v>
      </c>
      <c r="O1922" t="s">
        <v>192</v>
      </c>
      <c r="P1922" t="s">
        <v>193</v>
      </c>
      <c r="Q1922">
        <v>69004</v>
      </c>
      <c r="R1922" t="s">
        <v>33</v>
      </c>
      <c r="S1922" t="s">
        <v>194</v>
      </c>
      <c r="T1922" t="s">
        <v>195</v>
      </c>
      <c r="U1922" t="s">
        <v>28</v>
      </c>
    </row>
    <row r="1923" spans="1:21" x14ac:dyDescent="0.3">
      <c r="A1923">
        <v>10107</v>
      </c>
      <c r="B1923" s="5">
        <v>41</v>
      </c>
      <c r="C1923" s="4">
        <v>150.34</v>
      </c>
      <c r="D1923">
        <v>5</v>
      </c>
      <c r="E1923" s="9">
        <v>6163.94</v>
      </c>
      <c r="F1923" s="1">
        <v>44817</v>
      </c>
      <c r="G1923" s="5">
        <f ca="1">DATEDIF(F1923, TODAY(), "D")</f>
        <v>572</v>
      </c>
      <c r="H1923" t="s">
        <v>19</v>
      </c>
      <c r="I1923" t="s">
        <v>465</v>
      </c>
      <c r="J1923" s="4">
        <v>136</v>
      </c>
      <c r="K1923" s="4">
        <f>Table1[[#This Row],[PRICEEACH]]-Table1[[#This Row],[MSRP]]</f>
        <v>14.340000000000003</v>
      </c>
      <c r="L1923" t="s">
        <v>466</v>
      </c>
      <c r="M1923" t="s">
        <v>185</v>
      </c>
      <c r="N1923">
        <v>2155554695</v>
      </c>
      <c r="O1923" t="s">
        <v>186</v>
      </c>
      <c r="P1923" t="s">
        <v>187</v>
      </c>
      <c r="Q1923">
        <v>71270</v>
      </c>
      <c r="R1923" t="s">
        <v>25</v>
      </c>
      <c r="S1923" t="s">
        <v>188</v>
      </c>
      <c r="T1923" t="s">
        <v>189</v>
      </c>
      <c r="U1923" t="s">
        <v>42</v>
      </c>
    </row>
    <row r="1924" spans="1:21" x14ac:dyDescent="0.3">
      <c r="A1924">
        <v>10107</v>
      </c>
      <c r="B1924" s="5">
        <v>41</v>
      </c>
      <c r="C1924" s="4">
        <v>216.9</v>
      </c>
      <c r="D1924">
        <v>11</v>
      </c>
      <c r="E1924" s="9">
        <v>8892.9</v>
      </c>
      <c r="F1924" s="1">
        <v>44815</v>
      </c>
      <c r="G1924" s="5">
        <f ca="1">DATEDIF(F1924, TODAY(), "D")</f>
        <v>574</v>
      </c>
      <c r="H1924" t="s">
        <v>19</v>
      </c>
      <c r="I1924" t="s">
        <v>20</v>
      </c>
      <c r="J1924" s="4">
        <v>193</v>
      </c>
      <c r="K1924" s="4">
        <f>Table1[[#This Row],[PRICEEACH]]-Table1[[#This Row],[MSRP]]</f>
        <v>23.900000000000006</v>
      </c>
      <c r="L1924" t="s">
        <v>288</v>
      </c>
      <c r="M1924" t="s">
        <v>53</v>
      </c>
      <c r="N1924" t="s">
        <v>54</v>
      </c>
      <c r="O1924" t="s">
        <v>55</v>
      </c>
      <c r="P1924" t="s">
        <v>56</v>
      </c>
      <c r="Q1924">
        <v>59000</v>
      </c>
      <c r="R1924" t="s">
        <v>33</v>
      </c>
      <c r="S1924" t="s">
        <v>57</v>
      </c>
      <c r="T1924" t="s">
        <v>58</v>
      </c>
      <c r="U1924" t="s">
        <v>127</v>
      </c>
    </row>
    <row r="1925" spans="1:21" x14ac:dyDescent="0.3">
      <c r="A1925">
        <v>10178</v>
      </c>
      <c r="B1925" s="5">
        <v>41</v>
      </c>
      <c r="C1925" s="4">
        <v>81.72</v>
      </c>
      <c r="D1925">
        <v>10</v>
      </c>
      <c r="E1925" s="9">
        <v>3350.52</v>
      </c>
      <c r="F1925" s="1">
        <v>44812</v>
      </c>
      <c r="G1925" s="5">
        <f ca="1">DATEDIF(F1925, TODAY(), "D")</f>
        <v>577</v>
      </c>
      <c r="H1925" t="s">
        <v>19</v>
      </c>
      <c r="I1925" t="s">
        <v>557</v>
      </c>
      <c r="J1925" s="4">
        <v>86</v>
      </c>
      <c r="K1925" s="4">
        <f>Table1[[#This Row],[PRICEEACH]]-Table1[[#This Row],[MSRP]]</f>
        <v>-4.2800000000000011</v>
      </c>
      <c r="L1925" t="s">
        <v>558</v>
      </c>
      <c r="M1925" t="s">
        <v>308</v>
      </c>
      <c r="N1925" t="s">
        <v>309</v>
      </c>
      <c r="O1925" t="s">
        <v>310</v>
      </c>
      <c r="P1925" t="s">
        <v>311</v>
      </c>
      <c r="Q1925">
        <v>31000</v>
      </c>
      <c r="R1925" t="s">
        <v>33</v>
      </c>
      <c r="S1925" t="s">
        <v>312</v>
      </c>
      <c r="T1925" t="s">
        <v>313</v>
      </c>
      <c r="U1925" t="s">
        <v>42</v>
      </c>
    </row>
    <row r="1926" spans="1:21" x14ac:dyDescent="0.3">
      <c r="A1926">
        <v>10175</v>
      </c>
      <c r="B1926" s="5">
        <v>41</v>
      </c>
      <c r="C1926" s="4">
        <v>69.28</v>
      </c>
      <c r="D1926">
        <v>7</v>
      </c>
      <c r="E1926" s="9">
        <v>2840.48</v>
      </c>
      <c r="F1926" s="1">
        <v>44810</v>
      </c>
      <c r="G1926" s="5">
        <f ca="1">DATEDIF(F1926, TODAY(), "D")</f>
        <v>579</v>
      </c>
      <c r="H1926" t="s">
        <v>19</v>
      </c>
      <c r="I1926" t="s">
        <v>465</v>
      </c>
      <c r="J1926" s="4">
        <v>60</v>
      </c>
      <c r="K1926" s="4">
        <f>Table1[[#This Row],[PRICEEACH]]-Table1[[#This Row],[MSRP]]</f>
        <v>9.2800000000000011</v>
      </c>
      <c r="L1926" t="s">
        <v>550</v>
      </c>
      <c r="M1926" t="s">
        <v>297</v>
      </c>
      <c r="N1926" t="s">
        <v>298</v>
      </c>
      <c r="O1926" t="s">
        <v>299</v>
      </c>
      <c r="P1926" t="s">
        <v>300</v>
      </c>
      <c r="Q1926" t="s">
        <v>301</v>
      </c>
      <c r="R1926" t="s">
        <v>144</v>
      </c>
      <c r="S1926" t="s">
        <v>86</v>
      </c>
      <c r="T1926" t="s">
        <v>302</v>
      </c>
      <c r="U1926" t="s">
        <v>28</v>
      </c>
    </row>
    <row r="1927" spans="1:21" x14ac:dyDescent="0.3">
      <c r="A1927">
        <v>10107</v>
      </c>
      <c r="B1927" s="5">
        <v>41</v>
      </c>
      <c r="C1927" s="4">
        <v>107.1</v>
      </c>
      <c r="D1927">
        <v>3</v>
      </c>
      <c r="E1927" s="9">
        <v>4391.1000000000004</v>
      </c>
      <c r="F1927" s="1">
        <v>44808</v>
      </c>
      <c r="G1927" s="5">
        <f ca="1">DATEDIF(F1927, TODAY(), "D")</f>
        <v>581</v>
      </c>
      <c r="H1927" t="s">
        <v>19</v>
      </c>
      <c r="I1927" t="s">
        <v>155</v>
      </c>
      <c r="J1927" s="4">
        <v>115</v>
      </c>
      <c r="K1927" s="4">
        <f>Table1[[#This Row],[PRICEEACH]]-Table1[[#This Row],[MSRP]]</f>
        <v>-7.9000000000000057</v>
      </c>
      <c r="L1927" t="s">
        <v>490</v>
      </c>
      <c r="M1927" t="s">
        <v>372</v>
      </c>
      <c r="N1927" t="s">
        <v>373</v>
      </c>
      <c r="O1927" t="s">
        <v>374</v>
      </c>
      <c r="P1927" t="s">
        <v>375</v>
      </c>
      <c r="Q1927">
        <v>8010</v>
      </c>
      <c r="R1927" t="s">
        <v>124</v>
      </c>
      <c r="S1927" t="s">
        <v>376</v>
      </c>
      <c r="T1927" t="s">
        <v>377</v>
      </c>
      <c r="U1927" t="s">
        <v>42</v>
      </c>
    </row>
    <row r="1928" spans="1:21" x14ac:dyDescent="0.3">
      <c r="A1928">
        <v>10300</v>
      </c>
      <c r="B1928" s="5">
        <v>41</v>
      </c>
      <c r="C1928" s="4">
        <v>92.4</v>
      </c>
      <c r="D1928">
        <v>1</v>
      </c>
      <c r="E1928" s="9">
        <v>3788.4</v>
      </c>
      <c r="F1928" s="1">
        <v>44777</v>
      </c>
      <c r="G1928" s="5">
        <f ca="1">DATEDIF(F1928, TODAY(), "D")</f>
        <v>612</v>
      </c>
      <c r="H1928" t="s">
        <v>19</v>
      </c>
      <c r="I1928" t="s">
        <v>155</v>
      </c>
      <c r="J1928" s="4">
        <v>77</v>
      </c>
      <c r="K1928" s="4">
        <f>Table1[[#This Row],[PRICEEACH]]-Table1[[#This Row],[MSRP]]</f>
        <v>15.400000000000006</v>
      </c>
      <c r="L1928" t="s">
        <v>544</v>
      </c>
      <c r="M1928" t="s">
        <v>424</v>
      </c>
      <c r="N1928" t="s">
        <v>425</v>
      </c>
      <c r="O1928" t="s">
        <v>426</v>
      </c>
      <c r="P1928" t="s">
        <v>427</v>
      </c>
      <c r="Q1928">
        <v>60528</v>
      </c>
      <c r="R1928" t="s">
        <v>405</v>
      </c>
      <c r="S1928" t="s">
        <v>428</v>
      </c>
      <c r="T1928" t="s">
        <v>377</v>
      </c>
      <c r="U1928" t="s">
        <v>42</v>
      </c>
    </row>
    <row r="1929" spans="1:21" x14ac:dyDescent="0.3">
      <c r="A1929">
        <v>10151</v>
      </c>
      <c r="B1929" s="5">
        <v>41</v>
      </c>
      <c r="C1929" s="4">
        <v>63.85</v>
      </c>
      <c r="D1929">
        <v>5</v>
      </c>
      <c r="E1929" s="9">
        <v>2617.85</v>
      </c>
      <c r="F1929" s="1">
        <v>44763</v>
      </c>
      <c r="G1929" s="5">
        <f ca="1">DATEDIF(F1929, TODAY(), "D")</f>
        <v>626</v>
      </c>
      <c r="H1929" t="s">
        <v>19</v>
      </c>
      <c r="I1929" t="s">
        <v>465</v>
      </c>
      <c r="J1929" s="4">
        <v>54</v>
      </c>
      <c r="K1929" s="4">
        <f>Table1[[#This Row],[PRICEEACH]]-Table1[[#This Row],[MSRP]]</f>
        <v>9.8500000000000014</v>
      </c>
      <c r="L1929" t="s">
        <v>611</v>
      </c>
      <c r="M1929" t="s">
        <v>354</v>
      </c>
      <c r="N1929" t="s">
        <v>355</v>
      </c>
      <c r="O1929" t="s">
        <v>356</v>
      </c>
      <c r="P1929" t="s">
        <v>357</v>
      </c>
      <c r="Q1929">
        <v>90110</v>
      </c>
      <c r="R1929" t="s">
        <v>107</v>
      </c>
      <c r="S1929" t="s">
        <v>358</v>
      </c>
      <c r="T1929" t="s">
        <v>359</v>
      </c>
      <c r="U1929" t="s">
        <v>28</v>
      </c>
    </row>
    <row r="1930" spans="1:21" x14ac:dyDescent="0.3">
      <c r="A1930">
        <v>10142</v>
      </c>
      <c r="B1930" s="5">
        <v>41</v>
      </c>
      <c r="C1930" s="4">
        <v>64</v>
      </c>
      <c r="D1930">
        <v>2</v>
      </c>
      <c r="E1930" s="9">
        <v>2624</v>
      </c>
      <c r="F1930" s="1">
        <v>44720</v>
      </c>
      <c r="G1930" s="5">
        <f ca="1">DATEDIF(F1930, TODAY(), "D")</f>
        <v>669</v>
      </c>
      <c r="H1930" t="s">
        <v>19</v>
      </c>
      <c r="I1930" t="s">
        <v>557</v>
      </c>
      <c r="J1930" s="4">
        <v>66</v>
      </c>
      <c r="K1930" s="4">
        <f>Table1[[#This Row],[PRICEEACH]]-Table1[[#This Row],[MSRP]]</f>
        <v>-2</v>
      </c>
      <c r="L1930" t="s">
        <v>620</v>
      </c>
      <c r="M1930" t="s">
        <v>243</v>
      </c>
      <c r="N1930">
        <v>4155551450</v>
      </c>
      <c r="O1930" t="s">
        <v>244</v>
      </c>
      <c r="P1930" t="s">
        <v>245</v>
      </c>
      <c r="Q1930">
        <v>97562</v>
      </c>
      <c r="R1930" t="s">
        <v>25</v>
      </c>
      <c r="S1930" t="s">
        <v>246</v>
      </c>
      <c r="T1930" t="s">
        <v>247</v>
      </c>
      <c r="U1930" t="s">
        <v>28</v>
      </c>
    </row>
    <row r="1931" spans="1:21" x14ac:dyDescent="0.3">
      <c r="A1931">
        <v>10139</v>
      </c>
      <c r="B1931" s="5">
        <v>41</v>
      </c>
      <c r="C1931" s="4">
        <v>194.06</v>
      </c>
      <c r="D1931">
        <v>8</v>
      </c>
      <c r="E1931" s="9">
        <v>7956.46</v>
      </c>
      <c r="F1931" s="1">
        <v>44697</v>
      </c>
      <c r="G1931" s="5">
        <f ca="1">DATEDIF(F1931, TODAY(), "D")</f>
        <v>692</v>
      </c>
      <c r="H1931" t="s">
        <v>19</v>
      </c>
      <c r="I1931" t="s">
        <v>509</v>
      </c>
      <c r="J1931" s="4">
        <v>168</v>
      </c>
      <c r="K1931" s="4">
        <f>Table1[[#This Row],[PRICEEACH]]-Table1[[#This Row],[MSRP]]</f>
        <v>26.060000000000002</v>
      </c>
      <c r="L1931" t="s">
        <v>553</v>
      </c>
      <c r="M1931" t="s">
        <v>128</v>
      </c>
      <c r="N1931" t="s">
        <v>129</v>
      </c>
      <c r="O1931" t="s">
        <v>130</v>
      </c>
      <c r="P1931" t="s">
        <v>131</v>
      </c>
      <c r="Q1931">
        <v>2067</v>
      </c>
      <c r="R1931" t="s">
        <v>76</v>
      </c>
      <c r="S1931" t="s">
        <v>132</v>
      </c>
      <c r="T1931" t="s">
        <v>133</v>
      </c>
      <c r="U1931" t="s">
        <v>127</v>
      </c>
    </row>
    <row r="1932" spans="1:21" x14ac:dyDescent="0.3">
      <c r="A1932">
        <v>10136</v>
      </c>
      <c r="B1932" s="5">
        <v>41</v>
      </c>
      <c r="C1932" s="4">
        <v>203.21</v>
      </c>
      <c r="D1932">
        <v>3</v>
      </c>
      <c r="E1932" s="9">
        <v>8331.61</v>
      </c>
      <c r="F1932" s="1">
        <v>44685</v>
      </c>
      <c r="G1932" s="5">
        <f ca="1">DATEDIF(F1932, TODAY(), "D")</f>
        <v>704</v>
      </c>
      <c r="H1932" t="s">
        <v>19</v>
      </c>
      <c r="I1932" t="s">
        <v>155</v>
      </c>
      <c r="J1932" s="4">
        <v>169</v>
      </c>
      <c r="K1932" s="4">
        <f>Table1[[#This Row],[PRICEEACH]]-Table1[[#This Row],[MSRP]]</f>
        <v>34.210000000000008</v>
      </c>
      <c r="L1932" t="s">
        <v>563</v>
      </c>
      <c r="M1932" t="s">
        <v>308</v>
      </c>
      <c r="N1932" t="s">
        <v>309</v>
      </c>
      <c r="O1932" t="s">
        <v>310</v>
      </c>
      <c r="P1932" t="s">
        <v>311</v>
      </c>
      <c r="Q1932">
        <v>31000</v>
      </c>
      <c r="R1932" t="s">
        <v>33</v>
      </c>
      <c r="S1932" t="s">
        <v>312</v>
      </c>
      <c r="T1932" t="s">
        <v>313</v>
      </c>
      <c r="U1932" t="s">
        <v>127</v>
      </c>
    </row>
    <row r="1933" spans="1:21" x14ac:dyDescent="0.3">
      <c r="A1933">
        <v>10107</v>
      </c>
      <c r="B1933" s="5">
        <v>41</v>
      </c>
      <c r="C1933" s="4">
        <v>94.74</v>
      </c>
      <c r="D1933">
        <v>2</v>
      </c>
      <c r="E1933" s="9">
        <v>3884.34</v>
      </c>
      <c r="F1933" s="1">
        <v>44682</v>
      </c>
      <c r="G1933" s="5">
        <f ca="1">DATEDIF(F1933, TODAY(), "D")</f>
        <v>707</v>
      </c>
      <c r="H1933" t="s">
        <v>19</v>
      </c>
      <c r="I1933" t="s">
        <v>20</v>
      </c>
      <c r="J1933" s="4">
        <v>95</v>
      </c>
      <c r="K1933" s="4">
        <f>Table1[[#This Row],[PRICEEACH]]-Table1[[#This Row],[MSRP]]</f>
        <v>-0.26000000000000512</v>
      </c>
      <c r="L1933" t="s">
        <v>21</v>
      </c>
      <c r="M1933" t="s">
        <v>36</v>
      </c>
      <c r="N1933" t="s">
        <v>37</v>
      </c>
      <c r="O1933" t="s">
        <v>38</v>
      </c>
      <c r="P1933" t="s">
        <v>39</v>
      </c>
      <c r="Q1933">
        <v>75508</v>
      </c>
      <c r="R1933" t="s">
        <v>33</v>
      </c>
      <c r="S1933" t="s">
        <v>40</v>
      </c>
      <c r="T1933" t="s">
        <v>41</v>
      </c>
      <c r="U1933" t="s">
        <v>42</v>
      </c>
    </row>
    <row r="1934" spans="1:21" x14ac:dyDescent="0.3">
      <c r="A1934">
        <v>10133</v>
      </c>
      <c r="B1934" s="5">
        <v>41</v>
      </c>
      <c r="C1934" s="4">
        <v>94.1</v>
      </c>
      <c r="D1934">
        <v>5</v>
      </c>
      <c r="E1934" s="9">
        <v>3858.1</v>
      </c>
      <c r="F1934" s="1">
        <v>44678</v>
      </c>
      <c r="G1934" s="5">
        <f ca="1">DATEDIF(F1934, TODAY(), "D")</f>
        <v>711</v>
      </c>
      <c r="H1934" t="s">
        <v>19</v>
      </c>
      <c r="I1934" t="s">
        <v>525</v>
      </c>
      <c r="J1934" s="4">
        <v>109</v>
      </c>
      <c r="K1934" s="4">
        <f>Table1[[#This Row],[PRICEEACH]]-Table1[[#This Row],[MSRP]]</f>
        <v>-14.900000000000006</v>
      </c>
      <c r="L1934" t="s">
        <v>583</v>
      </c>
      <c r="M1934" t="s">
        <v>148</v>
      </c>
      <c r="N1934" t="s">
        <v>149</v>
      </c>
      <c r="O1934" t="s">
        <v>150</v>
      </c>
      <c r="P1934" t="s">
        <v>151</v>
      </c>
      <c r="Q1934">
        <v>28034</v>
      </c>
      <c r="R1934" t="s">
        <v>152</v>
      </c>
      <c r="S1934" t="s">
        <v>153</v>
      </c>
      <c r="T1934" t="s">
        <v>154</v>
      </c>
      <c r="U1934" t="s">
        <v>42</v>
      </c>
    </row>
    <row r="1935" spans="1:21" x14ac:dyDescent="0.3">
      <c r="A1935">
        <v>10129</v>
      </c>
      <c r="B1935" s="5">
        <v>41</v>
      </c>
      <c r="C1935" s="4">
        <v>94.71</v>
      </c>
      <c r="D1935">
        <v>4</v>
      </c>
      <c r="E1935" s="9">
        <v>3883.11</v>
      </c>
      <c r="F1935" s="1">
        <v>44663</v>
      </c>
      <c r="G1935" s="5">
        <f ca="1">DATEDIF(F1935, TODAY(), "D")</f>
        <v>726</v>
      </c>
      <c r="H1935" t="s">
        <v>19</v>
      </c>
      <c r="I1935" t="s">
        <v>509</v>
      </c>
      <c r="J1935" s="4">
        <v>88</v>
      </c>
      <c r="K1935" s="4">
        <f>Table1[[#This Row],[PRICEEACH]]-Table1[[#This Row],[MSRP]]</f>
        <v>6.7099999999999937</v>
      </c>
      <c r="L1935" t="s">
        <v>595</v>
      </c>
      <c r="M1935" t="s">
        <v>297</v>
      </c>
      <c r="N1935" t="s">
        <v>298</v>
      </c>
      <c r="O1935" t="s">
        <v>299</v>
      </c>
      <c r="P1935" t="s">
        <v>300</v>
      </c>
      <c r="Q1935" t="s">
        <v>301</v>
      </c>
      <c r="R1935" t="s">
        <v>144</v>
      </c>
      <c r="S1935" t="s">
        <v>86</v>
      </c>
      <c r="T1935" t="s">
        <v>302</v>
      </c>
      <c r="U1935" t="s">
        <v>42</v>
      </c>
    </row>
    <row r="1936" spans="1:21" x14ac:dyDescent="0.3">
      <c r="A1936">
        <v>10128</v>
      </c>
      <c r="B1936" s="5">
        <v>41</v>
      </c>
      <c r="C1936" s="4">
        <v>135.22</v>
      </c>
      <c r="D1936">
        <v>2</v>
      </c>
      <c r="E1936" s="9">
        <v>5544.02</v>
      </c>
      <c r="F1936" s="1">
        <v>44657</v>
      </c>
      <c r="G1936" s="5">
        <f ca="1">DATEDIF(F1936, TODAY(), "D")</f>
        <v>732</v>
      </c>
      <c r="H1936" t="s">
        <v>19</v>
      </c>
      <c r="I1936" t="s">
        <v>509</v>
      </c>
      <c r="J1936" s="4">
        <v>136</v>
      </c>
      <c r="K1936" s="4">
        <f>Table1[[#This Row],[PRICEEACH]]-Table1[[#This Row],[MSRP]]</f>
        <v>-0.78000000000000114</v>
      </c>
      <c r="L1936" t="s">
        <v>562</v>
      </c>
      <c r="M1936" t="s">
        <v>148</v>
      </c>
      <c r="N1936" t="s">
        <v>149</v>
      </c>
      <c r="O1936" t="s">
        <v>150</v>
      </c>
      <c r="P1936" t="s">
        <v>151</v>
      </c>
      <c r="Q1936">
        <v>28034</v>
      </c>
      <c r="R1936" t="s">
        <v>152</v>
      </c>
      <c r="S1936" t="s">
        <v>153</v>
      </c>
      <c r="T1936" t="s">
        <v>154</v>
      </c>
      <c r="U1936" t="s">
        <v>42</v>
      </c>
    </row>
    <row r="1937" spans="1:21" x14ac:dyDescent="0.3">
      <c r="A1937">
        <v>10128</v>
      </c>
      <c r="B1937" s="5">
        <v>41</v>
      </c>
      <c r="C1937" s="4">
        <v>117.98</v>
      </c>
      <c r="D1937">
        <v>4</v>
      </c>
      <c r="E1937" s="9">
        <v>4837.18</v>
      </c>
      <c r="F1937" s="1">
        <v>44657</v>
      </c>
      <c r="G1937" s="5">
        <f ca="1">DATEDIF(F1937, TODAY(), "D")</f>
        <v>732</v>
      </c>
      <c r="H1937" t="s">
        <v>19</v>
      </c>
      <c r="I1937" t="s">
        <v>564</v>
      </c>
      <c r="J1937" s="4">
        <v>100</v>
      </c>
      <c r="K1937" s="4">
        <f>Table1[[#This Row],[PRICEEACH]]-Table1[[#This Row],[MSRP]]</f>
        <v>17.980000000000004</v>
      </c>
      <c r="L1937" t="s">
        <v>565</v>
      </c>
      <c r="M1937" t="s">
        <v>148</v>
      </c>
      <c r="N1937" t="s">
        <v>149</v>
      </c>
      <c r="O1937" t="s">
        <v>150</v>
      </c>
      <c r="P1937" t="s">
        <v>151</v>
      </c>
      <c r="Q1937">
        <v>28034</v>
      </c>
      <c r="R1937" t="s">
        <v>152</v>
      </c>
      <c r="S1937" t="s">
        <v>153</v>
      </c>
      <c r="T1937" t="s">
        <v>154</v>
      </c>
      <c r="U1937" t="s">
        <v>42</v>
      </c>
    </row>
    <row r="1938" spans="1:21" x14ac:dyDescent="0.3">
      <c r="A1938">
        <v>10119</v>
      </c>
      <c r="B1938" s="5">
        <v>41</v>
      </c>
      <c r="C1938" s="4">
        <v>59.6</v>
      </c>
      <c r="D1938">
        <v>4</v>
      </c>
      <c r="E1938" s="9">
        <v>2443.6</v>
      </c>
      <c r="F1938" s="1">
        <v>44620</v>
      </c>
      <c r="G1938" s="5">
        <f ca="1">DATEDIF(F1938, TODAY(), "D")</f>
        <v>769</v>
      </c>
      <c r="H1938" t="s">
        <v>19</v>
      </c>
      <c r="I1938" t="s">
        <v>525</v>
      </c>
      <c r="J1938" s="4">
        <v>68</v>
      </c>
      <c r="K1938" s="4">
        <f>Table1[[#This Row],[PRICEEACH]]-Table1[[#This Row],[MSRP]]</f>
        <v>-8.3999999999999986</v>
      </c>
      <c r="L1938" t="s">
        <v>592</v>
      </c>
      <c r="M1938" t="s">
        <v>120</v>
      </c>
      <c r="N1938" t="s">
        <v>121</v>
      </c>
      <c r="O1938" t="s">
        <v>122</v>
      </c>
      <c r="P1938" t="s">
        <v>123</v>
      </c>
      <c r="Q1938">
        <v>5020</v>
      </c>
      <c r="R1938" t="s">
        <v>124</v>
      </c>
      <c r="S1938" t="s">
        <v>125</v>
      </c>
      <c r="T1938" t="s">
        <v>126</v>
      </c>
      <c r="U1938" t="s">
        <v>28</v>
      </c>
    </row>
    <row r="1939" spans="1:21" x14ac:dyDescent="0.3">
      <c r="A1939">
        <v>10117</v>
      </c>
      <c r="B1939" s="5">
        <v>41</v>
      </c>
      <c r="C1939" s="4">
        <v>126.58</v>
      </c>
      <c r="D1939">
        <v>3</v>
      </c>
      <c r="E1939" s="9">
        <v>5189.78</v>
      </c>
      <c r="F1939" s="1">
        <v>44608</v>
      </c>
      <c r="G1939" s="5">
        <f ca="1">DATEDIF(F1939, TODAY(), "D")</f>
        <v>781</v>
      </c>
      <c r="H1939" t="s">
        <v>19</v>
      </c>
      <c r="I1939" t="s">
        <v>557</v>
      </c>
      <c r="J1939" s="4">
        <v>122</v>
      </c>
      <c r="K1939" s="4">
        <f>Table1[[#This Row],[PRICEEACH]]-Table1[[#This Row],[MSRP]]</f>
        <v>4.5799999999999983</v>
      </c>
      <c r="L1939" t="s">
        <v>586</v>
      </c>
      <c r="M1939" t="s">
        <v>170</v>
      </c>
      <c r="N1939" t="s">
        <v>171</v>
      </c>
      <c r="O1939" t="s">
        <v>172</v>
      </c>
      <c r="P1939" t="s">
        <v>173</v>
      </c>
      <c r="Q1939">
        <v>79903</v>
      </c>
      <c r="R1939" t="s">
        <v>173</v>
      </c>
      <c r="S1939" t="s">
        <v>174</v>
      </c>
      <c r="T1939" t="s">
        <v>175</v>
      </c>
      <c r="U1939" t="s">
        <v>42</v>
      </c>
    </row>
    <row r="1940" spans="1:21" x14ac:dyDescent="0.3">
      <c r="A1940">
        <v>10114</v>
      </c>
      <c r="B1940" s="5">
        <v>41</v>
      </c>
      <c r="C1940" s="4">
        <v>117.45</v>
      </c>
      <c r="D1940">
        <v>9</v>
      </c>
      <c r="E1940" s="9">
        <v>4815.45</v>
      </c>
      <c r="F1940" s="1">
        <v>44593</v>
      </c>
      <c r="G1940" s="5">
        <f ca="1">DATEDIF(F1940, TODAY(), "D")</f>
        <v>796</v>
      </c>
      <c r="H1940" t="s">
        <v>19</v>
      </c>
      <c r="I1940" t="s">
        <v>465</v>
      </c>
      <c r="J1940" s="4">
        <v>121</v>
      </c>
      <c r="K1940" s="4">
        <f>Table1[[#This Row],[PRICEEACH]]-Table1[[#This Row],[MSRP]]</f>
        <v>-3.5499999999999972</v>
      </c>
      <c r="L1940" t="s">
        <v>575</v>
      </c>
      <c r="M1940" t="s">
        <v>366</v>
      </c>
      <c r="N1940" t="s">
        <v>367</v>
      </c>
      <c r="O1940" t="s">
        <v>368</v>
      </c>
      <c r="P1940" t="s">
        <v>39</v>
      </c>
      <c r="Q1940">
        <v>75012</v>
      </c>
      <c r="R1940" t="s">
        <v>33</v>
      </c>
      <c r="S1940" t="s">
        <v>369</v>
      </c>
      <c r="T1940" t="s">
        <v>370</v>
      </c>
      <c r="U1940" t="s">
        <v>42</v>
      </c>
    </row>
    <row r="1941" spans="1:21" x14ac:dyDescent="0.3">
      <c r="A1941">
        <v>10106</v>
      </c>
      <c r="B1941" s="5">
        <v>41</v>
      </c>
      <c r="C1941" s="4">
        <v>83.44</v>
      </c>
      <c r="D1941">
        <v>18</v>
      </c>
      <c r="E1941" s="9">
        <v>3421.04</v>
      </c>
      <c r="F1941" s="1">
        <v>44547</v>
      </c>
      <c r="G1941" s="5">
        <f ca="1">DATEDIF(F1941, TODAY(), "D")</f>
        <v>842</v>
      </c>
      <c r="H1941" t="s">
        <v>19</v>
      </c>
      <c r="I1941" t="s">
        <v>557</v>
      </c>
      <c r="J1941" s="4">
        <v>86</v>
      </c>
      <c r="K1941" s="4">
        <f>Table1[[#This Row],[PRICEEACH]]-Table1[[#This Row],[MSRP]]</f>
        <v>-2.5600000000000023</v>
      </c>
      <c r="L1941" t="s">
        <v>558</v>
      </c>
      <c r="M1941" t="s">
        <v>511</v>
      </c>
      <c r="N1941" t="s">
        <v>512</v>
      </c>
      <c r="O1941" t="s">
        <v>513</v>
      </c>
      <c r="P1941" t="s">
        <v>514</v>
      </c>
      <c r="Q1941">
        <v>24100</v>
      </c>
      <c r="R1941" t="s">
        <v>229</v>
      </c>
      <c r="S1941" t="s">
        <v>515</v>
      </c>
      <c r="T1941" t="s">
        <v>516</v>
      </c>
      <c r="U1941" t="s">
        <v>42</v>
      </c>
    </row>
    <row r="1942" spans="1:21" x14ac:dyDescent="0.3">
      <c r="A1942">
        <v>10106</v>
      </c>
      <c r="B1942" s="5">
        <v>41</v>
      </c>
      <c r="C1942" s="4">
        <v>116.46</v>
      </c>
      <c r="D1942">
        <v>17</v>
      </c>
      <c r="E1942" s="9">
        <v>4774.8599999999997</v>
      </c>
      <c r="F1942" s="1">
        <v>44547</v>
      </c>
      <c r="G1942" s="5">
        <f ca="1">DATEDIF(F1942, TODAY(), "D")</f>
        <v>842</v>
      </c>
      <c r="H1942" t="s">
        <v>19</v>
      </c>
      <c r="I1942" t="s">
        <v>509</v>
      </c>
      <c r="J1942" s="4">
        <v>105</v>
      </c>
      <c r="K1942" s="4">
        <f>Table1[[#This Row],[PRICEEACH]]-Table1[[#This Row],[MSRP]]</f>
        <v>11.459999999999994</v>
      </c>
      <c r="L1942" t="s">
        <v>571</v>
      </c>
      <c r="M1942" t="s">
        <v>511</v>
      </c>
      <c r="N1942" t="s">
        <v>512</v>
      </c>
      <c r="O1942" t="s">
        <v>513</v>
      </c>
      <c r="P1942" t="s">
        <v>514</v>
      </c>
      <c r="Q1942">
        <v>24100</v>
      </c>
      <c r="R1942" t="s">
        <v>229</v>
      </c>
      <c r="S1942" t="s">
        <v>515</v>
      </c>
      <c r="T1942" t="s">
        <v>516</v>
      </c>
      <c r="U1942" t="s">
        <v>42</v>
      </c>
    </row>
    <row r="1943" spans="1:21" x14ac:dyDescent="0.3">
      <c r="A1943">
        <v>10107</v>
      </c>
      <c r="B1943" s="5">
        <v>41</v>
      </c>
      <c r="C1943" s="4">
        <v>211.96</v>
      </c>
      <c r="D1943">
        <v>15</v>
      </c>
      <c r="E1943" s="9">
        <v>8690.36</v>
      </c>
      <c r="F1943" s="1">
        <v>44541</v>
      </c>
      <c r="G1943" s="5">
        <f ca="1">DATEDIF(F1943, TODAY(), "D")</f>
        <v>848</v>
      </c>
      <c r="H1943" t="s">
        <v>19</v>
      </c>
      <c r="I1943" t="s">
        <v>155</v>
      </c>
      <c r="J1943" s="4">
        <v>207</v>
      </c>
      <c r="K1943" s="4">
        <f>Table1[[#This Row],[PRICEEACH]]-Table1[[#This Row],[MSRP]]</f>
        <v>4.960000000000008</v>
      </c>
      <c r="L1943" t="s">
        <v>436</v>
      </c>
      <c r="M1943" t="s">
        <v>290</v>
      </c>
      <c r="N1943" t="s">
        <v>291</v>
      </c>
      <c r="O1943" t="s">
        <v>292</v>
      </c>
      <c r="P1943" t="s">
        <v>293</v>
      </c>
      <c r="Q1943">
        <v>1734</v>
      </c>
      <c r="R1943" t="s">
        <v>294</v>
      </c>
      <c r="S1943" t="s">
        <v>295</v>
      </c>
      <c r="T1943" t="s">
        <v>296</v>
      </c>
      <c r="U1943" t="s">
        <v>127</v>
      </c>
    </row>
    <row r="1944" spans="1:21" x14ac:dyDescent="0.3">
      <c r="A1944">
        <v>10105</v>
      </c>
      <c r="B1944" s="5">
        <v>41</v>
      </c>
      <c r="C1944" s="4">
        <v>82.5</v>
      </c>
      <c r="D1944">
        <v>10</v>
      </c>
      <c r="E1944" s="9">
        <v>3382.5</v>
      </c>
      <c r="F1944" s="1">
        <v>44541</v>
      </c>
      <c r="G1944" s="5">
        <f ca="1">DATEDIF(F1944, TODAY(), "D")</f>
        <v>848</v>
      </c>
      <c r="H1944" t="s">
        <v>19</v>
      </c>
      <c r="I1944" t="s">
        <v>509</v>
      </c>
      <c r="J1944" s="4">
        <v>87</v>
      </c>
      <c r="K1944" s="4">
        <f>Table1[[#This Row],[PRICEEACH]]-Table1[[#This Row],[MSRP]]</f>
        <v>-4.5</v>
      </c>
      <c r="L1944" t="s">
        <v>574</v>
      </c>
      <c r="M1944" t="s">
        <v>290</v>
      </c>
      <c r="N1944" t="s">
        <v>291</v>
      </c>
      <c r="O1944" t="s">
        <v>292</v>
      </c>
      <c r="P1944" t="s">
        <v>293</v>
      </c>
      <c r="Q1944">
        <v>1734</v>
      </c>
      <c r="R1944" t="s">
        <v>294</v>
      </c>
      <c r="S1944" t="s">
        <v>295</v>
      </c>
      <c r="T1944" t="s">
        <v>296</v>
      </c>
      <c r="U1944" t="s">
        <v>42</v>
      </c>
    </row>
    <row r="1945" spans="1:21" x14ac:dyDescent="0.3">
      <c r="A1945">
        <v>10105</v>
      </c>
      <c r="B1945" s="5">
        <v>41</v>
      </c>
      <c r="C1945" s="4">
        <v>70.67</v>
      </c>
      <c r="D1945">
        <v>5</v>
      </c>
      <c r="E1945" s="9">
        <v>2897.47</v>
      </c>
      <c r="F1945" s="1">
        <v>44541</v>
      </c>
      <c r="G1945" s="5">
        <f ca="1">DATEDIF(F1945, TODAY(), "D")</f>
        <v>848</v>
      </c>
      <c r="H1945" t="s">
        <v>19</v>
      </c>
      <c r="I1945" t="s">
        <v>557</v>
      </c>
      <c r="J1945" s="4">
        <v>66</v>
      </c>
      <c r="K1945" s="4">
        <f>Table1[[#This Row],[PRICEEACH]]-Table1[[#This Row],[MSRP]]</f>
        <v>4.6700000000000017</v>
      </c>
      <c r="L1945" t="s">
        <v>620</v>
      </c>
      <c r="M1945" t="s">
        <v>290</v>
      </c>
      <c r="N1945" t="s">
        <v>291</v>
      </c>
      <c r="O1945" t="s">
        <v>292</v>
      </c>
      <c r="P1945" t="s">
        <v>293</v>
      </c>
      <c r="Q1945">
        <v>1734</v>
      </c>
      <c r="R1945" t="s">
        <v>294</v>
      </c>
      <c r="S1945" t="s">
        <v>295</v>
      </c>
      <c r="T1945" t="s">
        <v>296</v>
      </c>
      <c r="U1945" t="s">
        <v>28</v>
      </c>
    </row>
    <row r="1946" spans="1:21" x14ac:dyDescent="0.3">
      <c r="A1946">
        <v>10107</v>
      </c>
      <c r="B1946" s="5">
        <v>41</v>
      </c>
      <c r="C1946" s="4">
        <v>112.58</v>
      </c>
      <c r="D1946">
        <v>9</v>
      </c>
      <c r="E1946" s="9">
        <v>4615.78</v>
      </c>
      <c r="F1946" s="1">
        <v>44531</v>
      </c>
      <c r="G1946" s="5">
        <f ca="1">DATEDIF(F1946, TODAY(), "D")</f>
        <v>858</v>
      </c>
      <c r="H1946" t="s">
        <v>19</v>
      </c>
      <c r="I1946" t="s">
        <v>465</v>
      </c>
      <c r="J1946" s="4">
        <v>118</v>
      </c>
      <c r="K1946" s="4">
        <f>Table1[[#This Row],[PRICEEACH]]-Table1[[#This Row],[MSRP]]</f>
        <v>-5.4200000000000017</v>
      </c>
      <c r="L1946" t="s">
        <v>479</v>
      </c>
      <c r="M1946" t="s">
        <v>148</v>
      </c>
      <c r="N1946" t="s">
        <v>149</v>
      </c>
      <c r="O1946" t="s">
        <v>150</v>
      </c>
      <c r="P1946" t="s">
        <v>151</v>
      </c>
      <c r="Q1946">
        <v>28034</v>
      </c>
      <c r="R1946" t="s">
        <v>152</v>
      </c>
      <c r="S1946" t="s">
        <v>153</v>
      </c>
      <c r="T1946" t="s">
        <v>154</v>
      </c>
      <c r="U1946" t="s">
        <v>42</v>
      </c>
    </row>
    <row r="1947" spans="1:21" x14ac:dyDescent="0.3">
      <c r="A1947">
        <v>10103</v>
      </c>
      <c r="B1947" s="5">
        <v>41</v>
      </c>
      <c r="C1947" s="4">
        <v>47.29</v>
      </c>
      <c r="D1947">
        <v>9</v>
      </c>
      <c r="E1947" s="9">
        <v>1938.89</v>
      </c>
      <c r="F1947" s="1">
        <v>44529</v>
      </c>
      <c r="G1947" s="5">
        <f ca="1">DATEDIF(F1947, TODAY(), "D")</f>
        <v>860</v>
      </c>
      <c r="H1947" t="s">
        <v>19</v>
      </c>
      <c r="I1947" t="s">
        <v>509</v>
      </c>
      <c r="J1947" s="4">
        <v>50</v>
      </c>
      <c r="K1947" s="4">
        <f>Table1[[#This Row],[PRICEEACH]]-Table1[[#This Row],[MSRP]]</f>
        <v>-2.7100000000000009</v>
      </c>
      <c r="L1947" t="s">
        <v>576</v>
      </c>
      <c r="M1947" t="s">
        <v>110</v>
      </c>
      <c r="N1947" t="s">
        <v>111</v>
      </c>
      <c r="O1947" t="s">
        <v>112</v>
      </c>
      <c r="P1947" t="s">
        <v>113</v>
      </c>
      <c r="Q1947">
        <v>4110</v>
      </c>
      <c r="R1947" t="s">
        <v>64</v>
      </c>
      <c r="S1947" t="s">
        <v>114</v>
      </c>
      <c r="T1947" t="s">
        <v>115</v>
      </c>
      <c r="U1947" t="s">
        <v>28</v>
      </c>
    </row>
    <row r="1948" spans="1:21" x14ac:dyDescent="0.3">
      <c r="A1948">
        <v>10102</v>
      </c>
      <c r="B1948" s="5">
        <v>41</v>
      </c>
      <c r="C1948" s="4">
        <v>50.14</v>
      </c>
      <c r="D1948">
        <v>1</v>
      </c>
      <c r="E1948" s="9">
        <v>2055.7399999999998</v>
      </c>
      <c r="F1948" s="1">
        <v>44510</v>
      </c>
      <c r="G1948" s="5">
        <f ca="1">DATEDIF(F1948, TODAY(), "D")</f>
        <v>879</v>
      </c>
      <c r="H1948" t="s">
        <v>19</v>
      </c>
      <c r="I1948" t="s">
        <v>509</v>
      </c>
      <c r="J1948" s="4">
        <v>53</v>
      </c>
      <c r="K1948" s="4">
        <f>Table1[[#This Row],[PRICEEACH]]-Table1[[#This Row],[MSRP]]</f>
        <v>-2.8599999999999994</v>
      </c>
      <c r="L1948" t="s">
        <v>523</v>
      </c>
      <c r="M1948" t="s">
        <v>79</v>
      </c>
      <c r="N1948">
        <v>2125551500</v>
      </c>
      <c r="O1948" t="s">
        <v>80</v>
      </c>
      <c r="P1948" t="s">
        <v>24</v>
      </c>
      <c r="Q1948">
        <v>10022</v>
      </c>
      <c r="R1948" t="s">
        <v>25</v>
      </c>
      <c r="S1948" t="s">
        <v>81</v>
      </c>
      <c r="T1948" t="s">
        <v>82</v>
      </c>
      <c r="U1948" t="s">
        <v>28</v>
      </c>
    </row>
    <row r="1949" spans="1:21" hidden="1" x14ac:dyDescent="0.3">
      <c r="A1949">
        <v>10415</v>
      </c>
      <c r="B1949" s="5">
        <v>42</v>
      </c>
      <c r="C1949" s="4">
        <v>57.61</v>
      </c>
      <c r="D1949">
        <v>3</v>
      </c>
      <c r="E1949" s="9">
        <v>2419.62</v>
      </c>
      <c r="F1949" s="8">
        <v>45360</v>
      </c>
      <c r="G1949" s="5">
        <f ca="1">DATEDIF(F1949, TODAY(), "D")</f>
        <v>29</v>
      </c>
      <c r="H1949" t="s">
        <v>147</v>
      </c>
      <c r="I1949" t="s">
        <v>525</v>
      </c>
      <c r="J1949" s="4">
        <v>49</v>
      </c>
      <c r="K1949" s="4">
        <f>Table1[[#This Row],[PRICEEACH]]-Table1[[#This Row],[MSRP]]</f>
        <v>8.61</v>
      </c>
      <c r="L1949" t="s">
        <v>632</v>
      </c>
      <c r="M1949" t="s">
        <v>517</v>
      </c>
      <c r="N1949" t="s">
        <v>518</v>
      </c>
      <c r="O1949" t="s">
        <v>519</v>
      </c>
      <c r="P1949" t="s">
        <v>520</v>
      </c>
      <c r="Q1949">
        <v>3150</v>
      </c>
      <c r="R1949" t="s">
        <v>76</v>
      </c>
      <c r="S1949" t="s">
        <v>521</v>
      </c>
      <c r="T1949" t="s">
        <v>522</v>
      </c>
      <c r="U1949" t="s">
        <v>28</v>
      </c>
    </row>
    <row r="1950" spans="1:21" hidden="1" x14ac:dyDescent="0.3">
      <c r="A1950">
        <v>10407</v>
      </c>
      <c r="B1950" s="5">
        <v>42</v>
      </c>
      <c r="C1950" s="4">
        <v>72.650000000000006</v>
      </c>
      <c r="D1950">
        <v>1</v>
      </c>
      <c r="E1950" s="9">
        <v>3051.3</v>
      </c>
      <c r="F1950" s="8">
        <v>45344</v>
      </c>
      <c r="G1950" s="5">
        <f ca="1">DATEDIF(F1950, TODAY(), "D")</f>
        <v>45</v>
      </c>
      <c r="H1950" t="s">
        <v>364</v>
      </c>
      <c r="I1950" t="s">
        <v>509</v>
      </c>
      <c r="J1950" s="4">
        <v>60</v>
      </c>
      <c r="K1950" s="4">
        <f>Table1[[#This Row],[PRICEEACH]]-Table1[[#This Row],[MSRP]]</f>
        <v>12.650000000000006</v>
      </c>
      <c r="L1950" t="s">
        <v>547</v>
      </c>
      <c r="M1950" t="s">
        <v>360</v>
      </c>
      <c r="N1950">
        <v>4085553659</v>
      </c>
      <c r="O1950" t="s">
        <v>361</v>
      </c>
      <c r="P1950" t="s">
        <v>362</v>
      </c>
      <c r="Q1950">
        <v>94217</v>
      </c>
      <c r="R1950" t="s">
        <v>25</v>
      </c>
      <c r="S1950" t="s">
        <v>81</v>
      </c>
      <c r="T1950" t="s">
        <v>363</v>
      </c>
      <c r="U1950" t="s">
        <v>42</v>
      </c>
    </row>
    <row r="1951" spans="1:21" hidden="1" x14ac:dyDescent="0.3">
      <c r="A1951">
        <v>10401</v>
      </c>
      <c r="B1951" s="5">
        <v>42</v>
      </c>
      <c r="C1951" s="4">
        <v>76.03</v>
      </c>
      <c r="D1951">
        <v>3</v>
      </c>
      <c r="E1951" s="9">
        <v>3193.26</v>
      </c>
      <c r="F1951" s="8">
        <v>45325</v>
      </c>
      <c r="G1951" s="5">
        <f ca="1">DATEDIF(F1951, TODAY(), "D")</f>
        <v>64</v>
      </c>
      <c r="H1951" t="s">
        <v>364</v>
      </c>
      <c r="I1951" t="s">
        <v>525</v>
      </c>
      <c r="J1951" s="4">
        <v>84</v>
      </c>
      <c r="K1951" s="4">
        <f>Table1[[#This Row],[PRICEEACH]]-Table1[[#This Row],[MSRP]]</f>
        <v>-7.9699999999999989</v>
      </c>
      <c r="L1951" t="s">
        <v>551</v>
      </c>
      <c r="M1951" t="s">
        <v>83</v>
      </c>
      <c r="N1951">
        <v>2015559350</v>
      </c>
      <c r="O1951" t="s">
        <v>84</v>
      </c>
      <c r="P1951" t="s">
        <v>85</v>
      </c>
      <c r="Q1951">
        <v>94019</v>
      </c>
      <c r="R1951" t="s">
        <v>25</v>
      </c>
      <c r="S1951" t="s">
        <v>86</v>
      </c>
      <c r="T1951" t="s">
        <v>87</v>
      </c>
      <c r="U1951" t="s">
        <v>42</v>
      </c>
    </row>
    <row r="1952" spans="1:21" x14ac:dyDescent="0.3">
      <c r="A1952">
        <v>10400</v>
      </c>
      <c r="B1952" s="5">
        <v>42</v>
      </c>
      <c r="C1952" s="4">
        <v>72.959999999999994</v>
      </c>
      <c r="D1952">
        <v>8</v>
      </c>
      <c r="E1952" s="9">
        <v>3064.32</v>
      </c>
      <c r="F1952" s="8">
        <v>45323</v>
      </c>
      <c r="G1952" s="5">
        <f ca="1">DATEDIF(F1952, TODAY(), "D")</f>
        <v>66</v>
      </c>
      <c r="H1952" t="s">
        <v>19</v>
      </c>
      <c r="I1952" t="s">
        <v>509</v>
      </c>
      <c r="J1952" s="4">
        <v>83</v>
      </c>
      <c r="K1952" s="4">
        <f>Table1[[#This Row],[PRICEEACH]]-Table1[[#This Row],[MSRP]]</f>
        <v>-10.040000000000006</v>
      </c>
      <c r="L1952" t="s">
        <v>600</v>
      </c>
      <c r="M1952" t="s">
        <v>360</v>
      </c>
      <c r="N1952">
        <v>4085553659</v>
      </c>
      <c r="O1952" t="s">
        <v>361</v>
      </c>
      <c r="P1952" t="s">
        <v>362</v>
      </c>
      <c r="Q1952">
        <v>94217</v>
      </c>
      <c r="R1952" t="s">
        <v>25</v>
      </c>
      <c r="S1952" t="s">
        <v>81</v>
      </c>
      <c r="T1952" t="s">
        <v>363</v>
      </c>
      <c r="U1952" t="s">
        <v>42</v>
      </c>
    </row>
    <row r="1953" spans="1:21" x14ac:dyDescent="0.3">
      <c r="A1953">
        <v>10391</v>
      </c>
      <c r="B1953" s="5">
        <v>42</v>
      </c>
      <c r="C1953" s="4">
        <v>119</v>
      </c>
      <c r="D1953">
        <v>3</v>
      </c>
      <c r="E1953" s="9">
        <v>4998</v>
      </c>
      <c r="F1953" s="8">
        <v>45300</v>
      </c>
      <c r="G1953" s="5">
        <f ca="1">DATEDIF(F1953, TODAY(), "D")</f>
        <v>89</v>
      </c>
      <c r="H1953" t="s">
        <v>19</v>
      </c>
      <c r="I1953" t="s">
        <v>509</v>
      </c>
      <c r="J1953" s="4">
        <v>53</v>
      </c>
      <c r="K1953" s="4">
        <f>Table1[[#This Row],[PRICEEACH]]-Table1[[#This Row],[MSRP]]</f>
        <v>66</v>
      </c>
      <c r="L1953" t="s">
        <v>523</v>
      </c>
      <c r="M1953" t="s">
        <v>255</v>
      </c>
      <c r="N1953" t="s">
        <v>256</v>
      </c>
      <c r="O1953" t="s">
        <v>257</v>
      </c>
      <c r="P1953" t="s">
        <v>258</v>
      </c>
      <c r="Q1953">
        <v>2060</v>
      </c>
      <c r="R1953" t="s">
        <v>76</v>
      </c>
      <c r="S1953" t="s">
        <v>259</v>
      </c>
      <c r="T1953" t="s">
        <v>260</v>
      </c>
      <c r="U1953" t="s">
        <v>42</v>
      </c>
    </row>
    <row r="1954" spans="1:21" x14ac:dyDescent="0.3">
      <c r="A1954">
        <v>10107</v>
      </c>
      <c r="B1954" s="5">
        <v>42</v>
      </c>
      <c r="C1954" s="4">
        <v>76.36</v>
      </c>
      <c r="D1954">
        <v>4</v>
      </c>
      <c r="E1954" s="9">
        <v>3207.12</v>
      </c>
      <c r="F1954" s="8">
        <v>45294</v>
      </c>
      <c r="G1954" s="5">
        <f ca="1">DATEDIF(F1954, TODAY(), "D")</f>
        <v>95</v>
      </c>
      <c r="H1954" t="s">
        <v>19</v>
      </c>
      <c r="I1954" t="s">
        <v>20</v>
      </c>
      <c r="J1954" s="4">
        <v>95</v>
      </c>
      <c r="K1954" s="4">
        <f>Table1[[#This Row],[PRICEEACH]]-Table1[[#This Row],[MSRP]]</f>
        <v>-18.64</v>
      </c>
      <c r="L1954" t="s">
        <v>21</v>
      </c>
      <c r="M1954" t="s">
        <v>134</v>
      </c>
      <c r="N1954">
        <v>5085552555</v>
      </c>
      <c r="O1954" t="s">
        <v>135</v>
      </c>
      <c r="P1954" t="s">
        <v>136</v>
      </c>
      <c r="Q1954">
        <v>50553</v>
      </c>
      <c r="R1954" t="s">
        <v>25</v>
      </c>
      <c r="S1954" t="s">
        <v>137</v>
      </c>
      <c r="T1954" t="s">
        <v>138</v>
      </c>
      <c r="U1954" t="s">
        <v>42</v>
      </c>
    </row>
    <row r="1955" spans="1:21" x14ac:dyDescent="0.3">
      <c r="A1955">
        <v>10374</v>
      </c>
      <c r="B1955" s="5">
        <v>42</v>
      </c>
      <c r="C1955" s="4">
        <v>69.27</v>
      </c>
      <c r="D1955">
        <v>2</v>
      </c>
      <c r="E1955" s="9">
        <v>2909.34</v>
      </c>
      <c r="F1955" s="8">
        <v>45262</v>
      </c>
      <c r="G1955" s="5">
        <f ca="1">DATEDIF(F1955, TODAY(), "D")</f>
        <v>127</v>
      </c>
      <c r="H1955" t="s">
        <v>19</v>
      </c>
      <c r="I1955" t="s">
        <v>525</v>
      </c>
      <c r="J1955" s="4">
        <v>84</v>
      </c>
      <c r="K1955" s="4">
        <f>Table1[[#This Row],[PRICEEACH]]-Table1[[#This Row],[MSRP]]</f>
        <v>-14.730000000000004</v>
      </c>
      <c r="L1955" t="s">
        <v>551</v>
      </c>
      <c r="M1955" t="s">
        <v>179</v>
      </c>
      <c r="N1955" t="s">
        <v>180</v>
      </c>
      <c r="O1955" t="s">
        <v>181</v>
      </c>
      <c r="P1955" t="s">
        <v>182</v>
      </c>
      <c r="Q1955">
        <v>4101</v>
      </c>
      <c r="R1955" t="s">
        <v>76</v>
      </c>
      <c r="S1955" t="s">
        <v>183</v>
      </c>
      <c r="T1955" t="s">
        <v>184</v>
      </c>
      <c r="U1955" t="s">
        <v>28</v>
      </c>
    </row>
    <row r="1956" spans="1:21" x14ac:dyDescent="0.3">
      <c r="A1956">
        <v>10369</v>
      </c>
      <c r="B1956" s="5">
        <v>42</v>
      </c>
      <c r="C1956" s="4">
        <v>109.08</v>
      </c>
      <c r="D1956">
        <v>1</v>
      </c>
      <c r="E1956" s="9">
        <v>4581.3599999999997</v>
      </c>
      <c r="F1956" s="8">
        <v>45250</v>
      </c>
      <c r="G1956" s="5">
        <f ca="1">DATEDIF(F1956, TODAY(), "D")</f>
        <v>139</v>
      </c>
      <c r="H1956" t="s">
        <v>19</v>
      </c>
      <c r="I1956" t="s">
        <v>509</v>
      </c>
      <c r="J1956" s="4">
        <v>101</v>
      </c>
      <c r="K1956" s="4">
        <f>Table1[[#This Row],[PRICEEACH]]-Table1[[#This Row],[MSRP]]</f>
        <v>8.0799999999999983</v>
      </c>
      <c r="L1956" t="s">
        <v>555</v>
      </c>
      <c r="M1956" t="s">
        <v>251</v>
      </c>
      <c r="N1956">
        <v>6175558555</v>
      </c>
      <c r="O1956" t="s">
        <v>252</v>
      </c>
      <c r="P1956" t="s">
        <v>253</v>
      </c>
      <c r="Q1956">
        <v>58339</v>
      </c>
      <c r="R1956" t="s">
        <v>25</v>
      </c>
      <c r="S1956" t="s">
        <v>246</v>
      </c>
      <c r="T1956" t="s">
        <v>254</v>
      </c>
      <c r="U1956" t="s">
        <v>42</v>
      </c>
    </row>
    <row r="1957" spans="1:21" x14ac:dyDescent="0.3">
      <c r="A1957">
        <v>10107</v>
      </c>
      <c r="B1957" s="5">
        <v>42</v>
      </c>
      <c r="C1957" s="4">
        <v>113.44</v>
      </c>
      <c r="D1957">
        <v>8</v>
      </c>
      <c r="E1957" s="9">
        <v>4764.4799999999996</v>
      </c>
      <c r="F1957" s="1">
        <v>45214</v>
      </c>
      <c r="G1957" s="5">
        <f ca="1">DATEDIF(F1957, TODAY(), "D")</f>
        <v>175</v>
      </c>
      <c r="H1957" t="s">
        <v>19</v>
      </c>
      <c r="I1957" t="s">
        <v>155</v>
      </c>
      <c r="J1957" s="4">
        <v>207</v>
      </c>
      <c r="K1957" s="4">
        <f>Table1[[#This Row],[PRICEEACH]]-Table1[[#This Row],[MSRP]]</f>
        <v>-93.56</v>
      </c>
      <c r="L1957" t="s">
        <v>436</v>
      </c>
      <c r="M1957" t="s">
        <v>29</v>
      </c>
      <c r="N1957" t="s">
        <v>30</v>
      </c>
      <c r="O1957" t="s">
        <v>31</v>
      </c>
      <c r="P1957" t="s">
        <v>32</v>
      </c>
      <c r="Q1957">
        <v>51100</v>
      </c>
      <c r="R1957" t="s">
        <v>33</v>
      </c>
      <c r="S1957" t="s">
        <v>34</v>
      </c>
      <c r="T1957" t="s">
        <v>35</v>
      </c>
      <c r="U1957" t="s">
        <v>42</v>
      </c>
    </row>
    <row r="1958" spans="1:21" x14ac:dyDescent="0.3">
      <c r="A1958">
        <v>10107</v>
      </c>
      <c r="B1958" s="5">
        <v>42</v>
      </c>
      <c r="C1958" s="4">
        <v>64.16</v>
      </c>
      <c r="D1958">
        <v>9</v>
      </c>
      <c r="E1958" s="9">
        <v>2694.72</v>
      </c>
      <c r="F1958" s="1">
        <v>45209</v>
      </c>
      <c r="G1958" s="5">
        <f ca="1">DATEDIF(F1958, TODAY(), "D")</f>
        <v>180</v>
      </c>
      <c r="H1958" t="s">
        <v>19</v>
      </c>
      <c r="I1958" t="s">
        <v>465</v>
      </c>
      <c r="J1958" s="4">
        <v>118</v>
      </c>
      <c r="K1958" s="4">
        <f>Table1[[#This Row],[PRICEEACH]]-Table1[[#This Row],[MSRP]]</f>
        <v>-53.84</v>
      </c>
      <c r="L1958" t="s">
        <v>479</v>
      </c>
      <c r="M1958" t="s">
        <v>148</v>
      </c>
      <c r="N1958" t="s">
        <v>149</v>
      </c>
      <c r="O1958" t="s">
        <v>150</v>
      </c>
      <c r="P1958" t="s">
        <v>151</v>
      </c>
      <c r="Q1958">
        <v>28034</v>
      </c>
      <c r="R1958" t="s">
        <v>152</v>
      </c>
      <c r="S1958" t="s">
        <v>153</v>
      </c>
      <c r="T1958" t="s">
        <v>154</v>
      </c>
      <c r="U1958" t="s">
        <v>28</v>
      </c>
    </row>
    <row r="1959" spans="1:21" x14ac:dyDescent="0.3">
      <c r="A1959">
        <v>10107</v>
      </c>
      <c r="B1959" s="5">
        <v>42</v>
      </c>
      <c r="C1959" s="4">
        <v>49.6</v>
      </c>
      <c r="D1959">
        <v>5</v>
      </c>
      <c r="E1959" s="9">
        <v>2083.1999999999998</v>
      </c>
      <c r="F1959" s="1">
        <v>45198</v>
      </c>
      <c r="G1959" s="5">
        <f ca="1">DATEDIF(F1959, TODAY(), "D")</f>
        <v>191</v>
      </c>
      <c r="H1959" t="s">
        <v>19</v>
      </c>
      <c r="I1959" t="s">
        <v>465</v>
      </c>
      <c r="J1959" s="4">
        <v>116</v>
      </c>
      <c r="K1959" s="4">
        <f>Table1[[#This Row],[PRICEEACH]]-Table1[[#This Row],[MSRP]]</f>
        <v>-66.400000000000006</v>
      </c>
      <c r="L1959" t="s">
        <v>497</v>
      </c>
      <c r="M1959" t="s">
        <v>72</v>
      </c>
      <c r="N1959" t="s">
        <v>73</v>
      </c>
      <c r="O1959" t="s">
        <v>74</v>
      </c>
      <c r="P1959" t="s">
        <v>75</v>
      </c>
      <c r="Q1959">
        <v>3004</v>
      </c>
      <c r="R1959" t="s">
        <v>76</v>
      </c>
      <c r="S1959" t="s">
        <v>77</v>
      </c>
      <c r="T1959" t="s">
        <v>78</v>
      </c>
      <c r="U1959" t="s">
        <v>28</v>
      </c>
    </row>
    <row r="1960" spans="1:21" x14ac:dyDescent="0.3">
      <c r="A1960">
        <v>10346</v>
      </c>
      <c r="B1960" s="5">
        <v>42</v>
      </c>
      <c r="C1960" s="4">
        <v>36.11</v>
      </c>
      <c r="D1960">
        <v>3</v>
      </c>
      <c r="E1960" s="9">
        <v>1516.62</v>
      </c>
      <c r="F1960" s="1">
        <v>45198</v>
      </c>
      <c r="G1960" s="5">
        <f ca="1">DATEDIF(F1960, TODAY(), "D")</f>
        <v>191</v>
      </c>
      <c r="H1960" t="s">
        <v>19</v>
      </c>
      <c r="I1960" t="s">
        <v>509</v>
      </c>
      <c r="J1960" s="4">
        <v>102</v>
      </c>
      <c r="K1960" s="4">
        <f>Table1[[#This Row],[PRICEEACH]]-Table1[[#This Row],[MSRP]]</f>
        <v>-65.89</v>
      </c>
      <c r="L1960" t="s">
        <v>510</v>
      </c>
      <c r="M1960" t="s">
        <v>499</v>
      </c>
      <c r="N1960">
        <v>7025551838</v>
      </c>
      <c r="O1960" t="s">
        <v>500</v>
      </c>
      <c r="P1960" t="s">
        <v>501</v>
      </c>
      <c r="Q1960">
        <v>83030</v>
      </c>
      <c r="R1960" t="s">
        <v>25</v>
      </c>
      <c r="S1960" t="s">
        <v>91</v>
      </c>
      <c r="T1960" t="s">
        <v>363</v>
      </c>
      <c r="U1960" t="s">
        <v>28</v>
      </c>
    </row>
    <row r="1961" spans="1:21" x14ac:dyDescent="0.3">
      <c r="A1961">
        <v>10342</v>
      </c>
      <c r="B1961" s="5">
        <v>42</v>
      </c>
      <c r="C1961" s="4">
        <v>119.37</v>
      </c>
      <c r="D1961">
        <v>6</v>
      </c>
      <c r="E1961" s="9">
        <v>5013.54</v>
      </c>
      <c r="F1961" s="1">
        <v>45193</v>
      </c>
      <c r="G1961" s="5">
        <f ca="1">DATEDIF(F1961, TODAY(), "D")</f>
        <v>196</v>
      </c>
      <c r="H1961" t="s">
        <v>19</v>
      </c>
      <c r="I1961" t="s">
        <v>155</v>
      </c>
      <c r="J1961" s="4">
        <v>140</v>
      </c>
      <c r="K1961" s="4">
        <f>Table1[[#This Row],[PRICEEACH]]-Table1[[#This Row],[MSRP]]</f>
        <v>-20.629999999999995</v>
      </c>
      <c r="L1961" t="s">
        <v>601</v>
      </c>
      <c r="M1961" t="s">
        <v>72</v>
      </c>
      <c r="N1961" t="s">
        <v>73</v>
      </c>
      <c r="O1961" t="s">
        <v>74</v>
      </c>
      <c r="P1961" t="s">
        <v>75</v>
      </c>
      <c r="Q1961">
        <v>3004</v>
      </c>
      <c r="R1961" t="s">
        <v>76</v>
      </c>
      <c r="S1961" t="s">
        <v>77</v>
      </c>
      <c r="T1961" t="s">
        <v>78</v>
      </c>
      <c r="U1961" t="s">
        <v>42</v>
      </c>
    </row>
    <row r="1962" spans="1:21" x14ac:dyDescent="0.3">
      <c r="A1962">
        <v>10339</v>
      </c>
      <c r="B1962" s="5">
        <v>42</v>
      </c>
      <c r="C1962" s="4">
        <v>59.36</v>
      </c>
      <c r="D1962">
        <v>16</v>
      </c>
      <c r="E1962" s="9">
        <v>2493.12</v>
      </c>
      <c r="F1962" s="1">
        <v>45192</v>
      </c>
      <c r="G1962" s="5">
        <f ca="1">DATEDIF(F1962, TODAY(), "D")</f>
        <v>197</v>
      </c>
      <c r="H1962" t="s">
        <v>19</v>
      </c>
      <c r="I1962" t="s">
        <v>509</v>
      </c>
      <c r="J1962" s="4">
        <v>83</v>
      </c>
      <c r="K1962" s="4">
        <f>Table1[[#This Row],[PRICEEACH]]-Table1[[#This Row],[MSRP]]</f>
        <v>-23.64</v>
      </c>
      <c r="L1962" t="s">
        <v>600</v>
      </c>
      <c r="M1962" t="s">
        <v>217</v>
      </c>
      <c r="N1962" t="s">
        <v>218</v>
      </c>
      <c r="O1962" t="s">
        <v>219</v>
      </c>
      <c r="P1962" t="s">
        <v>220</v>
      </c>
      <c r="Q1962" t="s">
        <v>221</v>
      </c>
      <c r="R1962" t="s">
        <v>222</v>
      </c>
      <c r="S1962" t="s">
        <v>223</v>
      </c>
      <c r="T1962" t="s">
        <v>224</v>
      </c>
      <c r="U1962" t="s">
        <v>28</v>
      </c>
    </row>
    <row r="1963" spans="1:21" x14ac:dyDescent="0.3">
      <c r="A1963">
        <v>10337</v>
      </c>
      <c r="B1963" s="5">
        <v>42</v>
      </c>
      <c r="C1963" s="4">
        <v>97.16</v>
      </c>
      <c r="D1963">
        <v>5</v>
      </c>
      <c r="E1963" s="9">
        <v>4080.72</v>
      </c>
      <c r="F1963" s="1">
        <v>45190</v>
      </c>
      <c r="G1963" s="5">
        <f ca="1">DATEDIF(F1963, TODAY(), "D")</f>
        <v>199</v>
      </c>
      <c r="H1963" t="s">
        <v>19</v>
      </c>
      <c r="I1963" t="s">
        <v>557</v>
      </c>
      <c r="J1963" s="4">
        <v>54</v>
      </c>
      <c r="K1963" s="4">
        <f>Table1[[#This Row],[PRICEEACH]]-Table1[[#This Row],[MSRP]]</f>
        <v>43.16</v>
      </c>
      <c r="L1963" t="s">
        <v>633</v>
      </c>
      <c r="M1963" t="s">
        <v>176</v>
      </c>
      <c r="N1963">
        <v>2125558493</v>
      </c>
      <c r="O1963" t="s">
        <v>177</v>
      </c>
      <c r="P1963" t="s">
        <v>24</v>
      </c>
      <c r="Q1963">
        <v>10022</v>
      </c>
      <c r="R1963" t="s">
        <v>25</v>
      </c>
      <c r="S1963" t="s">
        <v>101</v>
      </c>
      <c r="T1963" t="s">
        <v>178</v>
      </c>
      <c r="U1963" t="s">
        <v>42</v>
      </c>
    </row>
    <row r="1964" spans="1:21" hidden="1" x14ac:dyDescent="0.3">
      <c r="A1964">
        <v>10334</v>
      </c>
      <c r="B1964" s="5">
        <v>42</v>
      </c>
      <c r="C1964" s="4">
        <v>131.62</v>
      </c>
      <c r="D1964">
        <v>5</v>
      </c>
      <c r="E1964" s="9">
        <v>5528.04</v>
      </c>
      <c r="F1964" s="1">
        <v>45188</v>
      </c>
      <c r="G1964" s="5">
        <f ca="1">DATEDIF(F1964, TODAY(), "D")</f>
        <v>201</v>
      </c>
      <c r="H1964" t="s">
        <v>364</v>
      </c>
      <c r="I1964" t="s">
        <v>465</v>
      </c>
      <c r="J1964" s="4">
        <v>127</v>
      </c>
      <c r="K1964" s="4">
        <f>Table1[[#This Row],[PRICEEACH]]-Table1[[#This Row],[MSRP]]</f>
        <v>4.6200000000000045</v>
      </c>
      <c r="L1964" t="s">
        <v>588</v>
      </c>
      <c r="M1964" t="s">
        <v>157</v>
      </c>
      <c r="N1964" t="s">
        <v>158</v>
      </c>
      <c r="O1964" t="s">
        <v>159</v>
      </c>
      <c r="P1964" t="s">
        <v>160</v>
      </c>
      <c r="Q1964" t="s">
        <v>161</v>
      </c>
      <c r="R1964" t="s">
        <v>162</v>
      </c>
      <c r="S1964" t="s">
        <v>163</v>
      </c>
      <c r="T1964" t="s">
        <v>164</v>
      </c>
      <c r="U1964" t="s">
        <v>42</v>
      </c>
    </row>
    <row r="1965" spans="1:21" x14ac:dyDescent="0.3">
      <c r="A1965">
        <v>10330</v>
      </c>
      <c r="B1965" s="5">
        <v>42</v>
      </c>
      <c r="C1965" s="4">
        <v>81.03</v>
      </c>
      <c r="D1965">
        <v>1</v>
      </c>
      <c r="E1965" s="9">
        <v>3403.26</v>
      </c>
      <c r="F1965" s="1">
        <v>45185</v>
      </c>
      <c r="G1965" s="5">
        <f ca="1">DATEDIF(F1965, TODAY(), "D")</f>
        <v>204</v>
      </c>
      <c r="H1965" t="s">
        <v>19</v>
      </c>
      <c r="I1965" t="s">
        <v>20</v>
      </c>
      <c r="J1965" s="4">
        <v>69</v>
      </c>
      <c r="K1965" s="4">
        <f>Table1[[#This Row],[PRICEEACH]]-Table1[[#This Row],[MSRP]]</f>
        <v>12.030000000000001</v>
      </c>
      <c r="L1965" t="s">
        <v>589</v>
      </c>
      <c r="M1965" t="s">
        <v>387</v>
      </c>
      <c r="N1965" t="s">
        <v>388</v>
      </c>
      <c r="O1965" t="s">
        <v>389</v>
      </c>
      <c r="P1965" t="s">
        <v>390</v>
      </c>
      <c r="Q1965" t="s">
        <v>391</v>
      </c>
      <c r="R1965" t="s">
        <v>392</v>
      </c>
      <c r="S1965" t="s">
        <v>393</v>
      </c>
      <c r="T1965" t="s">
        <v>394</v>
      </c>
      <c r="U1965" t="s">
        <v>42</v>
      </c>
    </row>
    <row r="1966" spans="1:21" x14ac:dyDescent="0.3">
      <c r="A1966">
        <v>10107</v>
      </c>
      <c r="B1966" s="5">
        <v>42</v>
      </c>
      <c r="C1966" s="4">
        <v>104.67</v>
      </c>
      <c r="D1966">
        <v>1</v>
      </c>
      <c r="E1966" s="9">
        <v>4396.1400000000003</v>
      </c>
      <c r="F1966" s="1">
        <v>45184</v>
      </c>
      <c r="G1966" s="5">
        <f ca="1">DATEDIF(F1966, TODAY(), "D")</f>
        <v>205</v>
      </c>
      <c r="H1966" t="s">
        <v>19</v>
      </c>
      <c r="I1966" t="s">
        <v>20</v>
      </c>
      <c r="J1966" s="4">
        <v>95</v>
      </c>
      <c r="K1966" s="4">
        <f>Table1[[#This Row],[PRICEEACH]]-Table1[[#This Row],[MSRP]]</f>
        <v>9.6700000000000017</v>
      </c>
      <c r="L1966" t="s">
        <v>21</v>
      </c>
      <c r="M1966" t="s">
        <v>22</v>
      </c>
      <c r="N1966">
        <v>2125557818</v>
      </c>
      <c r="O1966" t="s">
        <v>23</v>
      </c>
      <c r="P1966" t="s">
        <v>24</v>
      </c>
      <c r="Q1966">
        <v>10022</v>
      </c>
      <c r="R1966" t="s">
        <v>25</v>
      </c>
      <c r="S1966" t="s">
        <v>26</v>
      </c>
      <c r="T1966" t="s">
        <v>27</v>
      </c>
      <c r="U1966" t="s">
        <v>42</v>
      </c>
    </row>
    <row r="1967" spans="1:21" x14ac:dyDescent="0.3">
      <c r="A1967">
        <v>10107</v>
      </c>
      <c r="B1967" s="5">
        <v>42</v>
      </c>
      <c r="C1967" s="4">
        <v>64</v>
      </c>
      <c r="D1967">
        <v>8</v>
      </c>
      <c r="E1967" s="9">
        <v>2688</v>
      </c>
      <c r="F1967" s="1">
        <v>45174</v>
      </c>
      <c r="G1967" s="5">
        <f ca="1">DATEDIF(F1967, TODAY(), "D")</f>
        <v>215</v>
      </c>
      <c r="H1967" t="s">
        <v>19</v>
      </c>
      <c r="I1967" t="s">
        <v>155</v>
      </c>
      <c r="J1967" s="4">
        <v>207</v>
      </c>
      <c r="K1967" s="4">
        <f>Table1[[#This Row],[PRICEEACH]]-Table1[[#This Row],[MSRP]]</f>
        <v>-143</v>
      </c>
      <c r="L1967" t="s">
        <v>436</v>
      </c>
      <c r="M1967" t="s">
        <v>110</v>
      </c>
      <c r="N1967" t="s">
        <v>111</v>
      </c>
      <c r="O1967" t="s">
        <v>112</v>
      </c>
      <c r="P1967" t="s">
        <v>113</v>
      </c>
      <c r="Q1967">
        <v>4110</v>
      </c>
      <c r="R1967" t="s">
        <v>64</v>
      </c>
      <c r="S1967" t="s">
        <v>114</v>
      </c>
      <c r="T1967" t="s">
        <v>115</v>
      </c>
      <c r="U1967" t="s">
        <v>28</v>
      </c>
    </row>
    <row r="1968" spans="1:21" x14ac:dyDescent="0.3">
      <c r="A1968">
        <v>10318</v>
      </c>
      <c r="B1968" s="5">
        <v>42</v>
      </c>
      <c r="C1968" s="4">
        <v>52.7</v>
      </c>
      <c r="D1968">
        <v>5</v>
      </c>
      <c r="E1968" s="9">
        <v>2213.4</v>
      </c>
      <c r="F1968" s="1">
        <v>45171</v>
      </c>
      <c r="G1968" s="5">
        <f ca="1">DATEDIF(F1968, TODAY(), "D")</f>
        <v>218</v>
      </c>
      <c r="H1968" t="s">
        <v>19</v>
      </c>
      <c r="I1968" t="s">
        <v>20</v>
      </c>
      <c r="J1968" s="4">
        <v>60</v>
      </c>
      <c r="K1968" s="4">
        <f>Table1[[#This Row],[PRICEEACH]]-Table1[[#This Row],[MSRP]]</f>
        <v>-7.2999999999999972</v>
      </c>
      <c r="L1968" t="s">
        <v>552</v>
      </c>
      <c r="M1968" t="s">
        <v>116</v>
      </c>
      <c r="N1968">
        <v>2155551555</v>
      </c>
      <c r="O1968" t="s">
        <v>117</v>
      </c>
      <c r="P1968" t="s">
        <v>118</v>
      </c>
      <c r="Q1968">
        <v>70267</v>
      </c>
      <c r="R1968" t="s">
        <v>25</v>
      </c>
      <c r="S1968" t="s">
        <v>26</v>
      </c>
      <c r="T1968" t="s">
        <v>119</v>
      </c>
      <c r="U1968" t="s">
        <v>28</v>
      </c>
    </row>
    <row r="1969" spans="1:21" x14ac:dyDescent="0.3">
      <c r="A1969">
        <v>10348</v>
      </c>
      <c r="B1969" s="5">
        <v>42</v>
      </c>
      <c r="C1969" s="4">
        <v>152.07</v>
      </c>
      <c r="D1969">
        <v>3</v>
      </c>
      <c r="E1969" s="9">
        <v>6386.94</v>
      </c>
      <c r="F1969" s="1">
        <v>45170</v>
      </c>
      <c r="G1969" s="5">
        <f ca="1">DATEDIF(F1969, TODAY(), "D")</f>
        <v>219</v>
      </c>
      <c r="H1969" t="s">
        <v>19</v>
      </c>
      <c r="I1969" t="s">
        <v>465</v>
      </c>
      <c r="J1969" s="4">
        <v>96</v>
      </c>
      <c r="K1969" s="4">
        <f>Table1[[#This Row],[PRICEEACH]]-Table1[[#This Row],[MSRP]]</f>
        <v>56.069999999999993</v>
      </c>
      <c r="L1969" t="s">
        <v>608</v>
      </c>
      <c r="M1969" t="s">
        <v>165</v>
      </c>
      <c r="N1969" t="s">
        <v>166</v>
      </c>
      <c r="O1969" t="s">
        <v>167</v>
      </c>
      <c r="P1969" t="s">
        <v>151</v>
      </c>
      <c r="Q1969">
        <v>28023</v>
      </c>
      <c r="R1969" t="s">
        <v>152</v>
      </c>
      <c r="S1969" t="s">
        <v>168</v>
      </c>
      <c r="T1969" t="s">
        <v>169</v>
      </c>
      <c r="U1969" t="s">
        <v>42</v>
      </c>
    </row>
    <row r="1970" spans="1:21" x14ac:dyDescent="0.3">
      <c r="A1970">
        <v>10314</v>
      </c>
      <c r="B1970" s="5">
        <v>42</v>
      </c>
      <c r="C1970" s="4">
        <v>137.53</v>
      </c>
      <c r="D1970">
        <v>13</v>
      </c>
      <c r="E1970" s="9">
        <v>5776.26</v>
      </c>
      <c r="F1970" s="1">
        <v>45160</v>
      </c>
      <c r="G1970" s="5">
        <f ca="1">DATEDIF(F1970, TODAY(), "D")</f>
        <v>229</v>
      </c>
      <c r="H1970" t="s">
        <v>19</v>
      </c>
      <c r="I1970" t="s">
        <v>155</v>
      </c>
      <c r="J1970" s="4">
        <v>163</v>
      </c>
      <c r="K1970" s="4">
        <f>Table1[[#This Row],[PRICEEACH]]-Table1[[#This Row],[MSRP]]</f>
        <v>-25.47</v>
      </c>
      <c r="L1970" t="s">
        <v>546</v>
      </c>
      <c r="M1970" t="s">
        <v>459</v>
      </c>
      <c r="N1970" t="s">
        <v>460</v>
      </c>
      <c r="O1970" t="s">
        <v>461</v>
      </c>
      <c r="P1970" t="s">
        <v>462</v>
      </c>
      <c r="Q1970">
        <v>8200</v>
      </c>
      <c r="R1970" t="s">
        <v>294</v>
      </c>
      <c r="S1970" t="s">
        <v>463</v>
      </c>
      <c r="T1970" t="s">
        <v>464</v>
      </c>
      <c r="U1970" t="s">
        <v>42</v>
      </c>
    </row>
    <row r="1971" spans="1:21" x14ac:dyDescent="0.3">
      <c r="A1971">
        <v>10313</v>
      </c>
      <c r="B1971" s="5">
        <v>42</v>
      </c>
      <c r="C1971" s="4">
        <v>132.9</v>
      </c>
      <c r="D1971">
        <v>4</v>
      </c>
      <c r="E1971" s="9">
        <v>5581.8</v>
      </c>
      <c r="F1971" s="1">
        <v>45160</v>
      </c>
      <c r="G1971" s="5">
        <f ca="1">DATEDIF(F1971, TODAY(), "D")</f>
        <v>229</v>
      </c>
      <c r="H1971" t="s">
        <v>19</v>
      </c>
      <c r="I1971" t="s">
        <v>465</v>
      </c>
      <c r="J1971" s="4">
        <v>127</v>
      </c>
      <c r="K1971" s="4">
        <f>Table1[[#This Row],[PRICEEACH]]-Table1[[#This Row],[MSRP]]</f>
        <v>5.9000000000000057</v>
      </c>
      <c r="L1971" t="s">
        <v>588</v>
      </c>
      <c r="M1971" t="s">
        <v>196</v>
      </c>
      <c r="N1971" t="s">
        <v>197</v>
      </c>
      <c r="O1971" t="s">
        <v>198</v>
      </c>
      <c r="P1971" t="s">
        <v>199</v>
      </c>
      <c r="Q1971" t="s">
        <v>200</v>
      </c>
      <c r="R1971" t="s">
        <v>201</v>
      </c>
      <c r="S1971" t="s">
        <v>202</v>
      </c>
      <c r="T1971" t="s">
        <v>203</v>
      </c>
      <c r="U1971" t="s">
        <v>42</v>
      </c>
    </row>
    <row r="1972" spans="1:21" x14ac:dyDescent="0.3">
      <c r="A1972">
        <v>10310</v>
      </c>
      <c r="B1972" s="5">
        <v>42</v>
      </c>
      <c r="C1972" s="4">
        <v>67.14</v>
      </c>
      <c r="D1972">
        <v>16</v>
      </c>
      <c r="E1972" s="9">
        <v>2819.88</v>
      </c>
      <c r="F1972" s="1">
        <v>45154</v>
      </c>
      <c r="G1972" s="5">
        <f ca="1">DATEDIF(F1972, TODAY(), "D")</f>
        <v>235</v>
      </c>
      <c r="H1972" t="s">
        <v>19</v>
      </c>
      <c r="I1972" t="s">
        <v>20</v>
      </c>
      <c r="J1972" s="4">
        <v>62</v>
      </c>
      <c r="K1972" s="4">
        <f>Table1[[#This Row],[PRICEEACH]]-Table1[[#This Row],[MSRP]]</f>
        <v>5.1400000000000006</v>
      </c>
      <c r="L1972" t="s">
        <v>570</v>
      </c>
      <c r="M1972" t="s">
        <v>401</v>
      </c>
      <c r="N1972" t="s">
        <v>402</v>
      </c>
      <c r="O1972" t="s">
        <v>403</v>
      </c>
      <c r="P1972" t="s">
        <v>404</v>
      </c>
      <c r="Q1972">
        <v>50739</v>
      </c>
      <c r="R1972" t="s">
        <v>405</v>
      </c>
      <c r="S1972" t="s">
        <v>406</v>
      </c>
      <c r="T1972" t="s">
        <v>407</v>
      </c>
      <c r="U1972" t="s">
        <v>28</v>
      </c>
    </row>
    <row r="1973" spans="1:21" x14ac:dyDescent="0.3">
      <c r="A1973">
        <v>10305</v>
      </c>
      <c r="B1973" s="5">
        <v>42</v>
      </c>
      <c r="C1973" s="4">
        <v>109.96</v>
      </c>
      <c r="D1973">
        <v>3</v>
      </c>
      <c r="E1973" s="9">
        <v>4618.32</v>
      </c>
      <c r="F1973" s="1">
        <v>45151</v>
      </c>
      <c r="G1973" s="5">
        <f ca="1">DATEDIF(F1973, TODAY(), "D")</f>
        <v>238</v>
      </c>
      <c r="H1973" t="s">
        <v>19</v>
      </c>
      <c r="I1973" t="s">
        <v>465</v>
      </c>
      <c r="J1973" s="4">
        <v>115</v>
      </c>
      <c r="K1973" s="4">
        <f>Table1[[#This Row],[PRICEEACH]]-Table1[[#This Row],[MSRP]]</f>
        <v>-5.0400000000000063</v>
      </c>
      <c r="L1973" t="s">
        <v>617</v>
      </c>
      <c r="M1973" t="s">
        <v>98</v>
      </c>
      <c r="N1973">
        <v>6175558555</v>
      </c>
      <c r="O1973" t="s">
        <v>99</v>
      </c>
      <c r="P1973" t="s">
        <v>100</v>
      </c>
      <c r="Q1973">
        <v>51247</v>
      </c>
      <c r="R1973" t="s">
        <v>25</v>
      </c>
      <c r="S1973" t="s">
        <v>101</v>
      </c>
      <c r="T1973" t="s">
        <v>102</v>
      </c>
      <c r="U1973" t="s">
        <v>42</v>
      </c>
    </row>
    <row r="1974" spans="1:21" x14ac:dyDescent="0.3">
      <c r="A1974">
        <v>10296</v>
      </c>
      <c r="B1974" s="5">
        <v>42</v>
      </c>
      <c r="C1974" s="4">
        <v>102.3</v>
      </c>
      <c r="D1974">
        <v>2</v>
      </c>
      <c r="E1974" s="9">
        <v>4296.6000000000004</v>
      </c>
      <c r="F1974" s="1">
        <v>45122</v>
      </c>
      <c r="G1974" s="5">
        <f ca="1">DATEDIF(F1974, TODAY(), "D")</f>
        <v>267</v>
      </c>
      <c r="H1974" t="s">
        <v>19</v>
      </c>
      <c r="I1974" t="s">
        <v>525</v>
      </c>
      <c r="J1974" s="4">
        <v>91</v>
      </c>
      <c r="K1974" s="4">
        <f>Table1[[#This Row],[PRICEEACH]]-Table1[[#This Row],[MSRP]]</f>
        <v>11.299999999999997</v>
      </c>
      <c r="L1974" t="s">
        <v>621</v>
      </c>
      <c r="M1974" t="s">
        <v>531</v>
      </c>
      <c r="N1974" t="s">
        <v>532</v>
      </c>
      <c r="O1974" t="s">
        <v>533</v>
      </c>
      <c r="P1974" t="s">
        <v>534</v>
      </c>
      <c r="Q1974">
        <v>80686</v>
      </c>
      <c r="R1974" t="s">
        <v>405</v>
      </c>
      <c r="S1974" t="s">
        <v>535</v>
      </c>
      <c r="T1974" t="s">
        <v>82</v>
      </c>
      <c r="U1974" t="s">
        <v>42</v>
      </c>
    </row>
    <row r="1975" spans="1:21" x14ac:dyDescent="0.3">
      <c r="A1975">
        <v>10283</v>
      </c>
      <c r="B1975" s="5">
        <v>42</v>
      </c>
      <c r="C1975" s="4">
        <v>126.58</v>
      </c>
      <c r="D1975">
        <v>13</v>
      </c>
      <c r="E1975" s="9">
        <v>5316.36</v>
      </c>
      <c r="F1975" s="1">
        <v>45097</v>
      </c>
      <c r="G1975" s="5">
        <f ca="1">DATEDIF(F1975, TODAY(), "D")</f>
        <v>292</v>
      </c>
      <c r="H1975" t="s">
        <v>19</v>
      </c>
      <c r="I1975" t="s">
        <v>557</v>
      </c>
      <c r="J1975" s="4">
        <v>122</v>
      </c>
      <c r="K1975" s="4">
        <f>Table1[[#This Row],[PRICEEACH]]-Table1[[#This Row],[MSRP]]</f>
        <v>4.5799999999999983</v>
      </c>
      <c r="L1975" t="s">
        <v>586</v>
      </c>
      <c r="M1975" t="s">
        <v>337</v>
      </c>
      <c r="N1975" t="s">
        <v>338</v>
      </c>
      <c r="O1975" t="s">
        <v>339</v>
      </c>
      <c r="P1975" t="s">
        <v>340</v>
      </c>
      <c r="Q1975" t="s">
        <v>341</v>
      </c>
      <c r="R1975" t="s">
        <v>201</v>
      </c>
      <c r="S1975" t="s">
        <v>342</v>
      </c>
      <c r="T1975" t="s">
        <v>146</v>
      </c>
      <c r="U1975" t="s">
        <v>42</v>
      </c>
    </row>
    <row r="1976" spans="1:21" x14ac:dyDescent="0.3">
      <c r="A1976">
        <v>10278</v>
      </c>
      <c r="B1976" s="5">
        <v>42</v>
      </c>
      <c r="C1976" s="4">
        <v>152.41</v>
      </c>
      <c r="D1976">
        <v>7</v>
      </c>
      <c r="E1976" s="9">
        <v>6401.22</v>
      </c>
      <c r="F1976" s="1">
        <v>45083</v>
      </c>
      <c r="G1976" s="5">
        <f ca="1">DATEDIF(F1976, TODAY(), "D")</f>
        <v>306</v>
      </c>
      <c r="H1976" t="s">
        <v>19</v>
      </c>
      <c r="I1976" t="s">
        <v>155</v>
      </c>
      <c r="J1976" s="4">
        <v>169</v>
      </c>
      <c r="K1976" s="4">
        <f>Table1[[#This Row],[PRICEEACH]]-Table1[[#This Row],[MSRP]]</f>
        <v>-16.590000000000003</v>
      </c>
      <c r="L1976" t="s">
        <v>563</v>
      </c>
      <c r="M1976" t="s">
        <v>499</v>
      </c>
      <c r="N1976">
        <v>7025551838</v>
      </c>
      <c r="O1976" t="s">
        <v>500</v>
      </c>
      <c r="P1976" t="s">
        <v>501</v>
      </c>
      <c r="Q1976">
        <v>83030</v>
      </c>
      <c r="R1976" t="s">
        <v>25</v>
      </c>
      <c r="S1976" t="s">
        <v>91</v>
      </c>
      <c r="T1976" t="s">
        <v>363</v>
      </c>
      <c r="U1976" t="s">
        <v>42</v>
      </c>
    </row>
    <row r="1977" spans="1:21" x14ac:dyDescent="0.3">
      <c r="A1977">
        <v>10273</v>
      </c>
      <c r="B1977" s="5">
        <v>42</v>
      </c>
      <c r="C1977" s="4">
        <v>62.16</v>
      </c>
      <c r="D1977">
        <v>5</v>
      </c>
      <c r="E1977" s="9">
        <v>2610.7199999999998</v>
      </c>
      <c r="F1977" s="1">
        <v>45067</v>
      </c>
      <c r="G1977" s="5">
        <f ca="1">DATEDIF(F1977, TODAY(), "D")</f>
        <v>322</v>
      </c>
      <c r="H1977" t="s">
        <v>19</v>
      </c>
      <c r="I1977" t="s">
        <v>557</v>
      </c>
      <c r="J1977" s="4">
        <v>72</v>
      </c>
      <c r="K1977" s="4">
        <f>Table1[[#This Row],[PRICEEACH]]-Table1[[#This Row],[MSRP]]</f>
        <v>-9.8400000000000034</v>
      </c>
      <c r="L1977" t="s">
        <v>625</v>
      </c>
      <c r="M1977" t="s">
        <v>329</v>
      </c>
      <c r="N1977" t="s">
        <v>330</v>
      </c>
      <c r="O1977" t="s">
        <v>331</v>
      </c>
      <c r="P1977" t="s">
        <v>332</v>
      </c>
      <c r="Q1977" t="s">
        <v>333</v>
      </c>
      <c r="R1977" t="s">
        <v>334</v>
      </c>
      <c r="S1977" t="s">
        <v>335</v>
      </c>
      <c r="T1977" t="s">
        <v>336</v>
      </c>
      <c r="U1977" t="s">
        <v>28</v>
      </c>
    </row>
    <row r="1978" spans="1:21" x14ac:dyDescent="0.3">
      <c r="A1978">
        <v>10263</v>
      </c>
      <c r="B1978" s="5">
        <v>42</v>
      </c>
      <c r="C1978" s="4">
        <v>102.56</v>
      </c>
      <c r="D1978">
        <v>3</v>
      </c>
      <c r="E1978" s="9">
        <v>4307.5200000000004</v>
      </c>
      <c r="F1978" s="1">
        <v>45044</v>
      </c>
      <c r="G1978" s="5">
        <f ca="1">DATEDIF(F1978, TODAY(), "D")</f>
        <v>345</v>
      </c>
      <c r="H1978" t="s">
        <v>19</v>
      </c>
      <c r="I1978" t="s">
        <v>20</v>
      </c>
      <c r="J1978" s="4">
        <v>112</v>
      </c>
      <c r="K1978" s="4">
        <f>Table1[[#This Row],[PRICEEACH]]-Table1[[#This Row],[MSRP]]</f>
        <v>-9.4399999999999977</v>
      </c>
      <c r="L1978" t="s">
        <v>581</v>
      </c>
      <c r="M1978" t="s">
        <v>88</v>
      </c>
      <c r="N1978">
        <v>2035552570</v>
      </c>
      <c r="O1978" t="s">
        <v>89</v>
      </c>
      <c r="P1978" t="s">
        <v>90</v>
      </c>
      <c r="Q1978">
        <v>97562</v>
      </c>
      <c r="R1978" t="s">
        <v>25</v>
      </c>
      <c r="S1978" t="s">
        <v>91</v>
      </c>
      <c r="T1978" t="s">
        <v>47</v>
      </c>
      <c r="U1978" t="s">
        <v>42</v>
      </c>
    </row>
    <row r="1979" spans="1:21" hidden="1" x14ac:dyDescent="0.3">
      <c r="A1979">
        <v>10248</v>
      </c>
      <c r="B1979" s="5">
        <v>42</v>
      </c>
      <c r="C1979" s="4">
        <v>121.01</v>
      </c>
      <c r="D1979">
        <v>14</v>
      </c>
      <c r="E1979" s="9">
        <v>5082.42</v>
      </c>
      <c r="F1979" s="1">
        <v>44992</v>
      </c>
      <c r="G1979" s="5">
        <f ca="1">DATEDIF(F1979, TODAY(), "D")</f>
        <v>397</v>
      </c>
      <c r="H1979" t="s">
        <v>307</v>
      </c>
      <c r="I1979" t="s">
        <v>564</v>
      </c>
      <c r="J1979" s="4">
        <v>100</v>
      </c>
      <c r="K1979" s="4">
        <f>Table1[[#This Row],[PRICEEACH]]-Table1[[#This Row],[MSRP]]</f>
        <v>21.010000000000005</v>
      </c>
      <c r="L1979" t="s">
        <v>565</v>
      </c>
      <c r="M1979" t="s">
        <v>22</v>
      </c>
      <c r="N1979">
        <v>2125557818</v>
      </c>
      <c r="O1979" t="s">
        <v>23</v>
      </c>
      <c r="P1979" t="s">
        <v>24</v>
      </c>
      <c r="Q1979">
        <v>10022</v>
      </c>
      <c r="R1979" t="s">
        <v>25</v>
      </c>
      <c r="S1979" t="s">
        <v>26</v>
      </c>
      <c r="T1979" t="s">
        <v>27</v>
      </c>
      <c r="U1979" t="s">
        <v>42</v>
      </c>
    </row>
    <row r="1980" spans="1:21" hidden="1" x14ac:dyDescent="0.3">
      <c r="A1980">
        <v>10248</v>
      </c>
      <c r="B1980" s="5">
        <v>42</v>
      </c>
      <c r="C1980" s="4">
        <v>75.48</v>
      </c>
      <c r="D1980">
        <v>11</v>
      </c>
      <c r="E1980" s="9">
        <v>3170.16</v>
      </c>
      <c r="F1980" s="1">
        <v>44992</v>
      </c>
      <c r="G1980" s="5">
        <f ca="1">DATEDIF(F1980, TODAY(), "D")</f>
        <v>397</v>
      </c>
      <c r="H1980" t="s">
        <v>307</v>
      </c>
      <c r="I1980" t="s">
        <v>509</v>
      </c>
      <c r="J1980" s="4">
        <v>87</v>
      </c>
      <c r="K1980" s="4">
        <f>Table1[[#This Row],[PRICEEACH]]-Table1[[#This Row],[MSRP]]</f>
        <v>-11.519999999999996</v>
      </c>
      <c r="L1980" t="s">
        <v>574</v>
      </c>
      <c r="M1980" t="s">
        <v>22</v>
      </c>
      <c r="N1980">
        <v>2125557818</v>
      </c>
      <c r="O1980" t="s">
        <v>23</v>
      </c>
      <c r="P1980" t="s">
        <v>24</v>
      </c>
      <c r="Q1980">
        <v>10022</v>
      </c>
      <c r="R1980" t="s">
        <v>25</v>
      </c>
      <c r="S1980" t="s">
        <v>26</v>
      </c>
      <c r="T1980" t="s">
        <v>27</v>
      </c>
      <c r="U1980" t="s">
        <v>42</v>
      </c>
    </row>
    <row r="1981" spans="1:21" x14ac:dyDescent="0.3">
      <c r="A1981">
        <v>10241</v>
      </c>
      <c r="B1981" s="5">
        <v>42</v>
      </c>
      <c r="C1981" s="4">
        <v>90.19</v>
      </c>
      <c r="D1981">
        <v>3</v>
      </c>
      <c r="E1981" s="9">
        <v>3787.98</v>
      </c>
      <c r="F1981" s="1">
        <v>44970</v>
      </c>
      <c r="G1981" s="5">
        <f ca="1">DATEDIF(F1981, TODAY(), "D")</f>
        <v>419</v>
      </c>
      <c r="H1981" t="s">
        <v>19</v>
      </c>
      <c r="I1981" t="s">
        <v>509</v>
      </c>
      <c r="J1981" s="4">
        <v>92</v>
      </c>
      <c r="K1981" s="4">
        <f>Table1[[#This Row],[PRICEEACH]]-Table1[[#This Row],[MSRP]]</f>
        <v>-1.8100000000000023</v>
      </c>
      <c r="L1981" t="s">
        <v>573</v>
      </c>
      <c r="M1981" t="s">
        <v>491</v>
      </c>
      <c r="N1981" t="s">
        <v>492</v>
      </c>
      <c r="O1981" t="s">
        <v>493</v>
      </c>
      <c r="P1981" t="s">
        <v>494</v>
      </c>
      <c r="Q1981">
        <v>67000</v>
      </c>
      <c r="R1981" t="s">
        <v>33</v>
      </c>
      <c r="S1981" t="s">
        <v>495</v>
      </c>
      <c r="T1981" t="s">
        <v>496</v>
      </c>
      <c r="U1981" t="s">
        <v>42</v>
      </c>
    </row>
    <row r="1982" spans="1:21" x14ac:dyDescent="0.3">
      <c r="A1982">
        <v>10107</v>
      </c>
      <c r="B1982" s="5">
        <v>42</v>
      </c>
      <c r="C1982" s="4">
        <v>199.49</v>
      </c>
      <c r="D1982">
        <v>2</v>
      </c>
      <c r="E1982" s="9">
        <v>8378.58</v>
      </c>
      <c r="F1982" s="1">
        <v>44945</v>
      </c>
      <c r="G1982" s="5">
        <f ca="1">DATEDIF(F1982, TODAY(), "D")</f>
        <v>444</v>
      </c>
      <c r="H1982" t="s">
        <v>19</v>
      </c>
      <c r="I1982" t="s">
        <v>155</v>
      </c>
      <c r="J1982" s="4">
        <v>207</v>
      </c>
      <c r="K1982" s="4">
        <f>Table1[[#This Row],[PRICEEACH]]-Table1[[#This Row],[MSRP]]</f>
        <v>-7.5099999999999909</v>
      </c>
      <c r="L1982" t="s">
        <v>436</v>
      </c>
      <c r="M1982" t="s">
        <v>447</v>
      </c>
      <c r="N1982" t="s">
        <v>448</v>
      </c>
      <c r="O1982" t="s">
        <v>449</v>
      </c>
      <c r="P1982" t="s">
        <v>151</v>
      </c>
      <c r="Q1982">
        <v>28023</v>
      </c>
      <c r="R1982" t="s">
        <v>152</v>
      </c>
      <c r="S1982" t="s">
        <v>450</v>
      </c>
      <c r="T1982" t="s">
        <v>451</v>
      </c>
      <c r="U1982" t="s">
        <v>127</v>
      </c>
    </row>
    <row r="1983" spans="1:21" x14ac:dyDescent="0.3">
      <c r="A1983">
        <v>10230</v>
      </c>
      <c r="B1983" s="5">
        <v>42</v>
      </c>
      <c r="C1983" s="4">
        <v>172.34</v>
      </c>
      <c r="D1983">
        <v>3</v>
      </c>
      <c r="E1983" s="9">
        <v>7238.28</v>
      </c>
      <c r="F1983" s="1">
        <v>44941</v>
      </c>
      <c r="G1983" s="5">
        <f ca="1">DATEDIF(F1983, TODAY(), "D")</f>
        <v>448</v>
      </c>
      <c r="H1983" t="s">
        <v>19</v>
      </c>
      <c r="I1983" t="s">
        <v>155</v>
      </c>
      <c r="J1983" s="4">
        <v>143</v>
      </c>
      <c r="K1983" s="4">
        <f>Table1[[#This Row],[PRICEEACH]]-Table1[[#This Row],[MSRP]]</f>
        <v>29.340000000000003</v>
      </c>
      <c r="L1983" t="s">
        <v>572</v>
      </c>
      <c r="M1983" t="s">
        <v>424</v>
      </c>
      <c r="N1983" t="s">
        <v>425</v>
      </c>
      <c r="O1983" t="s">
        <v>426</v>
      </c>
      <c r="P1983" t="s">
        <v>427</v>
      </c>
      <c r="Q1983">
        <v>60528</v>
      </c>
      <c r="R1983" t="s">
        <v>405</v>
      </c>
      <c r="S1983" t="s">
        <v>428</v>
      </c>
      <c r="T1983" t="s">
        <v>377</v>
      </c>
      <c r="U1983" t="s">
        <v>127</v>
      </c>
    </row>
    <row r="1984" spans="1:21" x14ac:dyDescent="0.3">
      <c r="A1984">
        <v>10227</v>
      </c>
      <c r="B1984" s="5">
        <v>42</v>
      </c>
      <c r="C1984" s="4">
        <v>29.21</v>
      </c>
      <c r="D1984">
        <v>6</v>
      </c>
      <c r="E1984" s="9">
        <v>1226.82</v>
      </c>
      <c r="F1984" s="1">
        <v>44928</v>
      </c>
      <c r="G1984" s="5">
        <f ca="1">DATEDIF(F1984, TODAY(), "D")</f>
        <v>461</v>
      </c>
      <c r="H1984" t="s">
        <v>19</v>
      </c>
      <c r="I1984" t="s">
        <v>509</v>
      </c>
      <c r="J1984" s="4">
        <v>33</v>
      </c>
      <c r="K1984" s="4">
        <f>Table1[[#This Row],[PRICEEACH]]-Table1[[#This Row],[MSRP]]</f>
        <v>-3.7899999999999991</v>
      </c>
      <c r="L1984" t="s">
        <v>584</v>
      </c>
      <c r="M1984" t="s">
        <v>190</v>
      </c>
      <c r="N1984" t="s">
        <v>191</v>
      </c>
      <c r="O1984" t="s">
        <v>192</v>
      </c>
      <c r="P1984" t="s">
        <v>193</v>
      </c>
      <c r="Q1984">
        <v>69004</v>
      </c>
      <c r="R1984" t="s">
        <v>33</v>
      </c>
      <c r="S1984" t="s">
        <v>194</v>
      </c>
      <c r="T1984" t="s">
        <v>195</v>
      </c>
      <c r="U1984" t="s">
        <v>28</v>
      </c>
    </row>
    <row r="1985" spans="1:21" x14ac:dyDescent="0.3">
      <c r="A1985">
        <v>10225</v>
      </c>
      <c r="B1985" s="5">
        <v>42</v>
      </c>
      <c r="C1985" s="4">
        <v>36.630000000000003</v>
      </c>
      <c r="D1985">
        <v>3</v>
      </c>
      <c r="E1985" s="9">
        <v>1538.46</v>
      </c>
      <c r="F1985" s="1">
        <v>44917</v>
      </c>
      <c r="G1985" s="5">
        <f ca="1">DATEDIF(F1985, TODAY(), "D")</f>
        <v>472</v>
      </c>
      <c r="H1985" t="s">
        <v>19</v>
      </c>
      <c r="I1985" t="s">
        <v>155</v>
      </c>
      <c r="J1985" s="4">
        <v>37</v>
      </c>
      <c r="K1985" s="4">
        <f>Table1[[#This Row],[PRICEEACH]]-Table1[[#This Row],[MSRP]]</f>
        <v>-0.36999999999999744</v>
      </c>
      <c r="L1985" t="s">
        <v>594</v>
      </c>
      <c r="M1985" t="s">
        <v>408</v>
      </c>
      <c r="N1985" t="s">
        <v>409</v>
      </c>
      <c r="O1985" t="s">
        <v>410</v>
      </c>
      <c r="P1985" t="s">
        <v>411</v>
      </c>
      <c r="Q1985">
        <v>1203</v>
      </c>
      <c r="R1985" t="s">
        <v>412</v>
      </c>
      <c r="S1985" t="s">
        <v>413</v>
      </c>
      <c r="T1985" t="s">
        <v>82</v>
      </c>
      <c r="U1985" t="s">
        <v>28</v>
      </c>
    </row>
    <row r="1986" spans="1:21" x14ac:dyDescent="0.3">
      <c r="A1986">
        <v>10210</v>
      </c>
      <c r="B1986" s="5">
        <v>42</v>
      </c>
      <c r="C1986" s="4">
        <v>70.33</v>
      </c>
      <c r="D1986">
        <v>15</v>
      </c>
      <c r="E1986" s="9">
        <v>2953.86</v>
      </c>
      <c r="F1986" s="1">
        <v>44877</v>
      </c>
      <c r="G1986" s="5">
        <f ca="1">DATEDIF(F1986, TODAY(), "D")</f>
        <v>512</v>
      </c>
      <c r="H1986" t="s">
        <v>19</v>
      </c>
      <c r="I1986" t="s">
        <v>525</v>
      </c>
      <c r="J1986" s="4">
        <v>74</v>
      </c>
      <c r="K1986" s="4">
        <f>Table1[[#This Row],[PRICEEACH]]-Table1[[#This Row],[MSRP]]</f>
        <v>-3.6700000000000017</v>
      </c>
      <c r="L1986" t="s">
        <v>631</v>
      </c>
      <c r="M1986" t="s">
        <v>270</v>
      </c>
      <c r="N1986" t="s">
        <v>271</v>
      </c>
      <c r="O1986" t="s">
        <v>272</v>
      </c>
      <c r="P1986" t="s">
        <v>273</v>
      </c>
      <c r="Q1986" t="s">
        <v>274</v>
      </c>
      <c r="R1986" t="s">
        <v>222</v>
      </c>
      <c r="S1986" t="s">
        <v>275</v>
      </c>
      <c r="T1986" t="s">
        <v>276</v>
      </c>
      <c r="U1986" t="s">
        <v>28</v>
      </c>
    </row>
    <row r="1987" spans="1:21" x14ac:dyDescent="0.3">
      <c r="A1987">
        <v>10208</v>
      </c>
      <c r="B1987" s="5">
        <v>42</v>
      </c>
      <c r="C1987" s="4">
        <v>63.88</v>
      </c>
      <c r="D1987">
        <v>6</v>
      </c>
      <c r="E1987" s="9">
        <v>2682.96</v>
      </c>
      <c r="F1987" s="1">
        <v>44867</v>
      </c>
      <c r="G1987" s="5">
        <f ca="1">DATEDIF(F1987, TODAY(), "D")</f>
        <v>522</v>
      </c>
      <c r="H1987" t="s">
        <v>19</v>
      </c>
      <c r="I1987" t="s">
        <v>557</v>
      </c>
      <c r="J1987" s="4">
        <v>54</v>
      </c>
      <c r="K1987" s="4">
        <f>Table1[[#This Row],[PRICEEACH]]-Table1[[#This Row],[MSRP]]</f>
        <v>9.8800000000000026</v>
      </c>
      <c r="L1987" t="s">
        <v>633</v>
      </c>
      <c r="M1987" t="s">
        <v>190</v>
      </c>
      <c r="N1987" t="s">
        <v>191</v>
      </c>
      <c r="O1987" t="s">
        <v>192</v>
      </c>
      <c r="P1987" t="s">
        <v>193</v>
      </c>
      <c r="Q1987">
        <v>69004</v>
      </c>
      <c r="R1987" t="s">
        <v>33</v>
      </c>
      <c r="S1987" t="s">
        <v>194</v>
      </c>
      <c r="T1987" t="s">
        <v>195</v>
      </c>
      <c r="U1987" t="s">
        <v>28</v>
      </c>
    </row>
    <row r="1988" spans="1:21" x14ac:dyDescent="0.3">
      <c r="A1988">
        <v>10207</v>
      </c>
      <c r="B1988" s="5">
        <v>42</v>
      </c>
      <c r="C1988" s="4">
        <v>29.7</v>
      </c>
      <c r="D1988">
        <v>8</v>
      </c>
      <c r="E1988" s="9">
        <v>1247.4000000000001</v>
      </c>
      <c r="F1988" s="1">
        <v>44843</v>
      </c>
      <c r="G1988" s="5">
        <f ca="1">DATEDIF(F1988, TODAY(), "D")</f>
        <v>546</v>
      </c>
      <c r="H1988" t="s">
        <v>19</v>
      </c>
      <c r="I1988" t="s">
        <v>155</v>
      </c>
      <c r="J1988" s="4">
        <v>35</v>
      </c>
      <c r="K1988" s="4">
        <f>Table1[[#This Row],[PRICEEACH]]-Table1[[#This Row],[MSRP]]</f>
        <v>-5.3000000000000007</v>
      </c>
      <c r="L1988" t="s">
        <v>591</v>
      </c>
      <c r="M1988" t="s">
        <v>378</v>
      </c>
      <c r="N1988">
        <v>6175552555</v>
      </c>
      <c r="O1988" t="s">
        <v>379</v>
      </c>
      <c r="P1988" t="s">
        <v>345</v>
      </c>
      <c r="Q1988">
        <v>51003</v>
      </c>
      <c r="R1988" t="s">
        <v>25</v>
      </c>
      <c r="S1988" t="s">
        <v>380</v>
      </c>
      <c r="T1988" t="s">
        <v>247</v>
      </c>
      <c r="U1988" t="s">
        <v>28</v>
      </c>
    </row>
    <row r="1989" spans="1:21" x14ac:dyDescent="0.3">
      <c r="A1989">
        <v>10204</v>
      </c>
      <c r="B1989" s="5">
        <v>42</v>
      </c>
      <c r="C1989" s="4">
        <v>147.19999999999999</v>
      </c>
      <c r="D1989">
        <v>17</v>
      </c>
      <c r="E1989" s="9">
        <v>6182.4</v>
      </c>
      <c r="F1989" s="1">
        <v>44836</v>
      </c>
      <c r="G1989" s="5">
        <f ca="1">DATEDIF(F1989, TODAY(), "D")</f>
        <v>553</v>
      </c>
      <c r="H1989" t="s">
        <v>19</v>
      </c>
      <c r="I1989" t="s">
        <v>155</v>
      </c>
      <c r="J1989" s="4">
        <v>141</v>
      </c>
      <c r="K1989" s="4">
        <f>Table1[[#This Row],[PRICEEACH]]-Table1[[#This Row],[MSRP]]</f>
        <v>6.1999999999999886</v>
      </c>
      <c r="L1989" t="s">
        <v>498</v>
      </c>
      <c r="M1989" t="s">
        <v>437</v>
      </c>
      <c r="N1989">
        <v>2125557413</v>
      </c>
      <c r="O1989" t="s">
        <v>438</v>
      </c>
      <c r="P1989" t="s">
        <v>24</v>
      </c>
      <c r="Q1989">
        <v>10022</v>
      </c>
      <c r="R1989" t="s">
        <v>25</v>
      </c>
      <c r="S1989" t="s">
        <v>46</v>
      </c>
      <c r="T1989" t="s">
        <v>439</v>
      </c>
      <c r="U1989" t="s">
        <v>42</v>
      </c>
    </row>
    <row r="1990" spans="1:21" x14ac:dyDescent="0.3">
      <c r="A1990">
        <v>10204</v>
      </c>
      <c r="B1990" s="5">
        <v>42</v>
      </c>
      <c r="C1990" s="4">
        <v>101</v>
      </c>
      <c r="D1990">
        <v>7</v>
      </c>
      <c r="E1990" s="9">
        <v>4242</v>
      </c>
      <c r="F1990" s="1">
        <v>44836</v>
      </c>
      <c r="G1990" s="5">
        <f ca="1">DATEDIF(F1990, TODAY(), "D")</f>
        <v>553</v>
      </c>
      <c r="H1990" t="s">
        <v>19</v>
      </c>
      <c r="I1990" t="s">
        <v>155</v>
      </c>
      <c r="J1990" s="4">
        <v>117</v>
      </c>
      <c r="K1990" s="4">
        <f>Table1[[#This Row],[PRICEEACH]]-Table1[[#This Row],[MSRP]]</f>
        <v>-16</v>
      </c>
      <c r="L1990" t="s">
        <v>593</v>
      </c>
      <c r="M1990" t="s">
        <v>437</v>
      </c>
      <c r="N1990">
        <v>2125557413</v>
      </c>
      <c r="O1990" t="s">
        <v>438</v>
      </c>
      <c r="P1990" t="s">
        <v>24</v>
      </c>
      <c r="Q1990">
        <v>10022</v>
      </c>
      <c r="R1990" t="s">
        <v>25</v>
      </c>
      <c r="S1990" t="s">
        <v>46</v>
      </c>
      <c r="T1990" t="s">
        <v>439</v>
      </c>
      <c r="U1990" t="s">
        <v>42</v>
      </c>
    </row>
    <row r="1991" spans="1:21" x14ac:dyDescent="0.3">
      <c r="A1991">
        <v>10198</v>
      </c>
      <c r="B1991" s="5">
        <v>42</v>
      </c>
      <c r="C1991" s="4">
        <v>178.19</v>
      </c>
      <c r="D1991">
        <v>4</v>
      </c>
      <c r="E1991" s="9">
        <v>7483.98</v>
      </c>
      <c r="F1991" s="1">
        <v>44831</v>
      </c>
      <c r="G1991" s="5">
        <f ca="1">DATEDIF(F1991, TODAY(), "D")</f>
        <v>558</v>
      </c>
      <c r="H1991" t="s">
        <v>19</v>
      </c>
      <c r="I1991" t="s">
        <v>525</v>
      </c>
      <c r="J1991" s="4">
        <v>157</v>
      </c>
      <c r="K1991" s="4">
        <f>Table1[[#This Row],[PRICEEACH]]-Table1[[#This Row],[MSRP]]</f>
        <v>21.189999999999998</v>
      </c>
      <c r="L1991" t="s">
        <v>526</v>
      </c>
      <c r="M1991" t="s">
        <v>387</v>
      </c>
      <c r="N1991" t="s">
        <v>388</v>
      </c>
      <c r="O1991" t="s">
        <v>389</v>
      </c>
      <c r="P1991" t="s">
        <v>390</v>
      </c>
      <c r="Q1991" t="s">
        <v>391</v>
      </c>
      <c r="R1991" t="s">
        <v>392</v>
      </c>
      <c r="S1991" t="s">
        <v>393</v>
      </c>
      <c r="T1991" t="s">
        <v>394</v>
      </c>
      <c r="U1991" t="s">
        <v>127</v>
      </c>
    </row>
    <row r="1992" spans="1:21" x14ac:dyDescent="0.3">
      <c r="A1992">
        <v>10198</v>
      </c>
      <c r="B1992" s="5">
        <v>42</v>
      </c>
      <c r="C1992" s="4">
        <v>113.68</v>
      </c>
      <c r="D1992">
        <v>1</v>
      </c>
      <c r="E1992" s="9">
        <v>4774.5600000000004</v>
      </c>
      <c r="F1992" s="1">
        <v>44831</v>
      </c>
      <c r="G1992" s="5">
        <f ca="1">DATEDIF(F1992, TODAY(), "D")</f>
        <v>558</v>
      </c>
      <c r="H1992" t="s">
        <v>19</v>
      </c>
      <c r="I1992" t="s">
        <v>525</v>
      </c>
      <c r="J1992" s="4">
        <v>99</v>
      </c>
      <c r="K1992" s="4">
        <f>Table1[[#This Row],[PRICEEACH]]-Table1[[#This Row],[MSRP]]</f>
        <v>14.680000000000007</v>
      </c>
      <c r="L1992" t="s">
        <v>624</v>
      </c>
      <c r="M1992" t="s">
        <v>387</v>
      </c>
      <c r="N1992" t="s">
        <v>388</v>
      </c>
      <c r="O1992" t="s">
        <v>389</v>
      </c>
      <c r="P1992" t="s">
        <v>390</v>
      </c>
      <c r="Q1992" t="s">
        <v>391</v>
      </c>
      <c r="R1992" t="s">
        <v>392</v>
      </c>
      <c r="S1992" t="s">
        <v>393</v>
      </c>
      <c r="T1992" t="s">
        <v>394</v>
      </c>
      <c r="U1992" t="s">
        <v>42</v>
      </c>
    </row>
    <row r="1993" spans="1:21" x14ac:dyDescent="0.3">
      <c r="A1993">
        <v>10197</v>
      </c>
      <c r="B1993" s="5">
        <v>42</v>
      </c>
      <c r="C1993" s="4">
        <v>50.23</v>
      </c>
      <c r="D1993">
        <v>12</v>
      </c>
      <c r="E1993" s="9">
        <v>2109.66</v>
      </c>
      <c r="F1993" s="1">
        <v>44830</v>
      </c>
      <c r="G1993" s="5">
        <f ca="1">DATEDIF(F1993, TODAY(), "D")</f>
        <v>559</v>
      </c>
      <c r="H1993" t="s">
        <v>19</v>
      </c>
      <c r="I1993" t="s">
        <v>557</v>
      </c>
      <c r="J1993" s="4">
        <v>54</v>
      </c>
      <c r="K1993" s="4">
        <f>Table1[[#This Row],[PRICEEACH]]-Table1[[#This Row],[MSRP]]</f>
        <v>-3.7700000000000031</v>
      </c>
      <c r="L1993" t="s">
        <v>633</v>
      </c>
      <c r="M1993" t="s">
        <v>320</v>
      </c>
      <c r="N1993" t="s">
        <v>321</v>
      </c>
      <c r="O1993" t="s">
        <v>322</v>
      </c>
      <c r="P1993" t="s">
        <v>323</v>
      </c>
      <c r="Q1993">
        <v>8022</v>
      </c>
      <c r="R1993" t="s">
        <v>152</v>
      </c>
      <c r="S1993" t="s">
        <v>324</v>
      </c>
      <c r="T1993" t="s">
        <v>325</v>
      </c>
      <c r="U1993" t="s">
        <v>28</v>
      </c>
    </row>
    <row r="1994" spans="1:21" x14ac:dyDescent="0.3">
      <c r="A1994">
        <v>10107</v>
      </c>
      <c r="B1994" s="5">
        <v>42</v>
      </c>
      <c r="C1994" s="4">
        <v>173.58</v>
      </c>
      <c r="D1994">
        <v>11</v>
      </c>
      <c r="E1994" s="9">
        <v>7290.36</v>
      </c>
      <c r="F1994" s="1">
        <v>44829</v>
      </c>
      <c r="G1994" s="5">
        <f ca="1">DATEDIF(F1994, TODAY(), "D")</f>
        <v>560</v>
      </c>
      <c r="H1994" t="s">
        <v>19</v>
      </c>
      <c r="I1994" t="s">
        <v>155</v>
      </c>
      <c r="J1994" s="4">
        <v>214</v>
      </c>
      <c r="K1994" s="4">
        <f>Table1[[#This Row],[PRICEEACH]]-Table1[[#This Row],[MSRP]]</f>
        <v>-40.419999999999987</v>
      </c>
      <c r="L1994" t="s">
        <v>156</v>
      </c>
      <c r="M1994" t="s">
        <v>190</v>
      </c>
      <c r="N1994" t="s">
        <v>191</v>
      </c>
      <c r="O1994" t="s">
        <v>192</v>
      </c>
      <c r="P1994" t="s">
        <v>193</v>
      </c>
      <c r="Q1994">
        <v>69004</v>
      </c>
      <c r="R1994" t="s">
        <v>33</v>
      </c>
      <c r="S1994" t="s">
        <v>194</v>
      </c>
      <c r="T1994" t="s">
        <v>195</v>
      </c>
      <c r="U1994" t="s">
        <v>127</v>
      </c>
    </row>
    <row r="1995" spans="1:21" x14ac:dyDescent="0.3">
      <c r="A1995">
        <v>10193</v>
      </c>
      <c r="B1995" s="5">
        <v>42</v>
      </c>
      <c r="C1995" s="4">
        <v>59.33</v>
      </c>
      <c r="D1995">
        <v>13</v>
      </c>
      <c r="E1995" s="9">
        <v>2491.86</v>
      </c>
      <c r="F1995" s="1">
        <v>44825</v>
      </c>
      <c r="G1995" s="5">
        <f ca="1">DATEDIF(F1995, TODAY(), "D")</f>
        <v>564</v>
      </c>
      <c r="H1995" t="s">
        <v>19</v>
      </c>
      <c r="I1995" t="s">
        <v>509</v>
      </c>
      <c r="J1995" s="4">
        <v>60</v>
      </c>
      <c r="K1995" s="4">
        <f>Table1[[#This Row],[PRICEEACH]]-Table1[[#This Row],[MSRP]]</f>
        <v>-0.67000000000000171</v>
      </c>
      <c r="L1995" t="s">
        <v>547</v>
      </c>
      <c r="M1995" t="s">
        <v>517</v>
      </c>
      <c r="N1995" t="s">
        <v>518</v>
      </c>
      <c r="O1995" t="s">
        <v>519</v>
      </c>
      <c r="P1995" t="s">
        <v>520</v>
      </c>
      <c r="Q1995">
        <v>3150</v>
      </c>
      <c r="R1995" t="s">
        <v>76</v>
      </c>
      <c r="S1995" t="s">
        <v>521</v>
      </c>
      <c r="T1995" t="s">
        <v>522</v>
      </c>
      <c r="U1995" t="s">
        <v>28</v>
      </c>
    </row>
    <row r="1996" spans="1:21" x14ac:dyDescent="0.3">
      <c r="A1996">
        <v>10190</v>
      </c>
      <c r="B1996" s="5">
        <v>42</v>
      </c>
      <c r="C1996" s="4">
        <v>76.19</v>
      </c>
      <c r="D1996">
        <v>3</v>
      </c>
      <c r="E1996" s="9">
        <v>3199.98</v>
      </c>
      <c r="F1996" s="1">
        <v>44823</v>
      </c>
      <c r="G1996" s="5">
        <f ca="1">DATEDIF(F1996, TODAY(), "D")</f>
        <v>566</v>
      </c>
      <c r="H1996" t="s">
        <v>19</v>
      </c>
      <c r="I1996" t="s">
        <v>20</v>
      </c>
      <c r="J1996" s="4">
        <v>69</v>
      </c>
      <c r="K1996" s="4">
        <f>Table1[[#This Row],[PRICEEACH]]-Table1[[#This Row],[MSRP]]</f>
        <v>7.1899999999999977</v>
      </c>
      <c r="L1996" t="s">
        <v>589</v>
      </c>
      <c r="M1996" t="s">
        <v>148</v>
      </c>
      <c r="N1996" t="s">
        <v>149</v>
      </c>
      <c r="O1996" t="s">
        <v>150</v>
      </c>
      <c r="P1996" t="s">
        <v>151</v>
      </c>
      <c r="Q1996">
        <v>28034</v>
      </c>
      <c r="R1996" t="s">
        <v>152</v>
      </c>
      <c r="S1996" t="s">
        <v>153</v>
      </c>
      <c r="T1996" t="s">
        <v>154</v>
      </c>
      <c r="U1996" t="s">
        <v>42</v>
      </c>
    </row>
    <row r="1997" spans="1:21" x14ac:dyDescent="0.3">
      <c r="A1997">
        <v>10190</v>
      </c>
      <c r="B1997" s="5">
        <v>42</v>
      </c>
      <c r="C1997" s="4">
        <v>85.72</v>
      </c>
      <c r="D1997">
        <v>4</v>
      </c>
      <c r="E1997" s="9">
        <v>3600.24</v>
      </c>
      <c r="F1997" s="1">
        <v>44823</v>
      </c>
      <c r="G1997" s="5">
        <f ca="1">DATEDIF(F1997, TODAY(), "D")</f>
        <v>566</v>
      </c>
      <c r="H1997" t="s">
        <v>19</v>
      </c>
      <c r="I1997" t="s">
        <v>20</v>
      </c>
      <c r="J1997" s="4">
        <v>102</v>
      </c>
      <c r="K1997" s="4">
        <f>Table1[[#This Row],[PRICEEACH]]-Table1[[#This Row],[MSRP]]</f>
        <v>-16.28</v>
      </c>
      <c r="L1997" t="s">
        <v>615</v>
      </c>
      <c r="M1997" t="s">
        <v>148</v>
      </c>
      <c r="N1997" t="s">
        <v>149</v>
      </c>
      <c r="O1997" t="s">
        <v>150</v>
      </c>
      <c r="P1997" t="s">
        <v>151</v>
      </c>
      <c r="Q1997">
        <v>28034</v>
      </c>
      <c r="R1997" t="s">
        <v>152</v>
      </c>
      <c r="S1997" t="s">
        <v>153</v>
      </c>
      <c r="T1997" t="s">
        <v>154</v>
      </c>
      <c r="U1997" t="s">
        <v>42</v>
      </c>
    </row>
    <row r="1998" spans="1:21" x14ac:dyDescent="0.3">
      <c r="A1998">
        <v>10184</v>
      </c>
      <c r="B1998" s="5">
        <v>42</v>
      </c>
      <c r="C1998" s="4">
        <v>31.82</v>
      </c>
      <c r="D1998">
        <v>7</v>
      </c>
      <c r="E1998" s="9">
        <v>1336.44</v>
      </c>
      <c r="F1998" s="1">
        <v>44818</v>
      </c>
      <c r="G1998" s="5">
        <f ca="1">DATEDIF(F1998, TODAY(), "D")</f>
        <v>571</v>
      </c>
      <c r="H1998" t="s">
        <v>19</v>
      </c>
      <c r="I1998" t="s">
        <v>155</v>
      </c>
      <c r="J1998" s="4">
        <v>35</v>
      </c>
      <c r="K1998" s="4">
        <f>Table1[[#This Row],[PRICEEACH]]-Table1[[#This Row],[MSRP]]</f>
        <v>-3.1799999999999997</v>
      </c>
      <c r="L1998" t="s">
        <v>591</v>
      </c>
      <c r="M1998" t="s">
        <v>480</v>
      </c>
      <c r="N1998" t="s">
        <v>481</v>
      </c>
      <c r="O1998" t="s">
        <v>482</v>
      </c>
      <c r="P1998" t="s">
        <v>483</v>
      </c>
      <c r="Q1998">
        <v>41101</v>
      </c>
      <c r="R1998" t="s">
        <v>152</v>
      </c>
      <c r="S1998" t="s">
        <v>484</v>
      </c>
      <c r="T1998" t="s">
        <v>485</v>
      </c>
      <c r="U1998" t="s">
        <v>28</v>
      </c>
    </row>
    <row r="1999" spans="1:21" x14ac:dyDescent="0.3">
      <c r="A1999">
        <v>10181</v>
      </c>
      <c r="B1999" s="5">
        <v>42</v>
      </c>
      <c r="C1999" s="4">
        <v>129.41999999999999</v>
      </c>
      <c r="D1999">
        <v>2</v>
      </c>
      <c r="E1999" s="9">
        <v>5435.64</v>
      </c>
      <c r="F1999" s="1">
        <v>44816</v>
      </c>
      <c r="G1999" s="5">
        <f ca="1">DATEDIF(F1999, TODAY(), "D")</f>
        <v>573</v>
      </c>
      <c r="H1999" t="s">
        <v>19</v>
      </c>
      <c r="I1999" t="s">
        <v>155</v>
      </c>
      <c r="J1999" s="4">
        <v>124</v>
      </c>
      <c r="K1999" s="4">
        <f>Table1[[#This Row],[PRICEEACH]]-Table1[[#This Row],[MSRP]]</f>
        <v>5.4199999999999875</v>
      </c>
      <c r="L1999" t="s">
        <v>524</v>
      </c>
      <c r="M1999" t="s">
        <v>59</v>
      </c>
      <c r="N1999" t="s">
        <v>60</v>
      </c>
      <c r="O1999" t="s">
        <v>61</v>
      </c>
      <c r="P1999" t="s">
        <v>62</v>
      </c>
      <c r="Q1999" t="s">
        <v>63</v>
      </c>
      <c r="R1999" t="s">
        <v>64</v>
      </c>
      <c r="S1999" t="s">
        <v>65</v>
      </c>
      <c r="T1999" t="s">
        <v>66</v>
      </c>
      <c r="U1999" t="s">
        <v>42</v>
      </c>
    </row>
    <row r="2000" spans="1:21" x14ac:dyDescent="0.3">
      <c r="A2000">
        <v>10107</v>
      </c>
      <c r="B2000" s="5">
        <v>42</v>
      </c>
      <c r="C2000" s="4">
        <v>111.8</v>
      </c>
      <c r="D2000">
        <v>12</v>
      </c>
      <c r="E2000" s="9">
        <v>4695.6000000000004</v>
      </c>
      <c r="F2000" s="1">
        <v>44815</v>
      </c>
      <c r="G2000" s="5">
        <f ca="1">DATEDIF(F2000, TODAY(), "D")</f>
        <v>574</v>
      </c>
      <c r="H2000" t="s">
        <v>19</v>
      </c>
      <c r="I2000" t="s">
        <v>20</v>
      </c>
      <c r="J2000" s="4">
        <v>118</v>
      </c>
      <c r="K2000" s="4">
        <f>Table1[[#This Row],[PRICEEACH]]-Table1[[#This Row],[MSRP]]</f>
        <v>-6.2000000000000028</v>
      </c>
      <c r="L2000" t="s">
        <v>269</v>
      </c>
      <c r="M2000" t="s">
        <v>53</v>
      </c>
      <c r="N2000" t="s">
        <v>54</v>
      </c>
      <c r="O2000" t="s">
        <v>55</v>
      </c>
      <c r="P2000" t="s">
        <v>56</v>
      </c>
      <c r="Q2000">
        <v>59000</v>
      </c>
      <c r="R2000" t="s">
        <v>33</v>
      </c>
      <c r="S2000" t="s">
        <v>57</v>
      </c>
      <c r="T2000" t="s">
        <v>58</v>
      </c>
      <c r="U2000" t="s">
        <v>42</v>
      </c>
    </row>
    <row r="2001" spans="1:21" x14ac:dyDescent="0.3">
      <c r="A2001">
        <v>10178</v>
      </c>
      <c r="B2001" s="5">
        <v>42</v>
      </c>
      <c r="C2001" s="4">
        <v>154.54</v>
      </c>
      <c r="D2001">
        <v>4</v>
      </c>
      <c r="E2001" s="9">
        <v>6490.68</v>
      </c>
      <c r="F2001" s="1">
        <v>44812</v>
      </c>
      <c r="G2001" s="5">
        <f ca="1">DATEDIF(F2001, TODAY(), "D")</f>
        <v>577</v>
      </c>
      <c r="H2001" t="s">
        <v>19</v>
      </c>
      <c r="I2001" t="s">
        <v>525</v>
      </c>
      <c r="J2001" s="4">
        <v>157</v>
      </c>
      <c r="K2001" s="4">
        <f>Table1[[#This Row],[PRICEEACH]]-Table1[[#This Row],[MSRP]]</f>
        <v>-2.460000000000008</v>
      </c>
      <c r="L2001" t="s">
        <v>526</v>
      </c>
      <c r="M2001" t="s">
        <v>308</v>
      </c>
      <c r="N2001" t="s">
        <v>309</v>
      </c>
      <c r="O2001" t="s">
        <v>310</v>
      </c>
      <c r="P2001" t="s">
        <v>311</v>
      </c>
      <c r="Q2001">
        <v>31000</v>
      </c>
      <c r="R2001" t="s">
        <v>33</v>
      </c>
      <c r="S2001" t="s">
        <v>312</v>
      </c>
      <c r="T2001" t="s">
        <v>313</v>
      </c>
      <c r="U2001" t="s">
        <v>42</v>
      </c>
    </row>
    <row r="2002" spans="1:21" x14ac:dyDescent="0.3">
      <c r="A2002">
        <v>10175</v>
      </c>
      <c r="B2002" s="5">
        <v>42</v>
      </c>
      <c r="C2002" s="4">
        <v>85.98</v>
      </c>
      <c r="D2002">
        <v>11</v>
      </c>
      <c r="E2002" s="9">
        <v>3611.16</v>
      </c>
      <c r="F2002" s="1">
        <v>44810</v>
      </c>
      <c r="G2002" s="5">
        <f ca="1">DATEDIF(F2002, TODAY(), "D")</f>
        <v>579</v>
      </c>
      <c r="H2002" t="s">
        <v>19</v>
      </c>
      <c r="I2002" t="s">
        <v>155</v>
      </c>
      <c r="J2002" s="4">
        <v>101</v>
      </c>
      <c r="K2002" s="4">
        <f>Table1[[#This Row],[PRICEEACH]]-Table1[[#This Row],[MSRP]]</f>
        <v>-15.019999999999996</v>
      </c>
      <c r="L2002" t="s">
        <v>626</v>
      </c>
      <c r="M2002" t="s">
        <v>297</v>
      </c>
      <c r="N2002" t="s">
        <v>298</v>
      </c>
      <c r="O2002" t="s">
        <v>299</v>
      </c>
      <c r="P2002" t="s">
        <v>300</v>
      </c>
      <c r="Q2002" t="s">
        <v>301</v>
      </c>
      <c r="R2002" t="s">
        <v>144</v>
      </c>
      <c r="S2002" t="s">
        <v>86</v>
      </c>
      <c r="T2002" t="s">
        <v>302</v>
      </c>
      <c r="U2002" t="s">
        <v>42</v>
      </c>
    </row>
    <row r="2003" spans="1:21" x14ac:dyDescent="0.3">
      <c r="A2003">
        <v>10172</v>
      </c>
      <c r="B2003" s="5">
        <v>42</v>
      </c>
      <c r="C2003" s="4">
        <v>118.22</v>
      </c>
      <c r="D2003">
        <v>6</v>
      </c>
      <c r="E2003" s="9">
        <v>4965.24</v>
      </c>
      <c r="F2003" s="1">
        <v>44809</v>
      </c>
      <c r="G2003" s="5">
        <f ca="1">DATEDIF(F2003, TODAY(), "D")</f>
        <v>580</v>
      </c>
      <c r="H2003" t="s">
        <v>19</v>
      </c>
      <c r="I2003" t="s">
        <v>155</v>
      </c>
      <c r="J2003" s="4">
        <v>124</v>
      </c>
      <c r="K2003" s="4">
        <f>Table1[[#This Row],[PRICEEACH]]-Table1[[#This Row],[MSRP]]</f>
        <v>-5.7800000000000011</v>
      </c>
      <c r="L2003" t="s">
        <v>524</v>
      </c>
      <c r="M2003" t="s">
        <v>88</v>
      </c>
      <c r="N2003">
        <v>2035552570</v>
      </c>
      <c r="O2003" t="s">
        <v>89</v>
      </c>
      <c r="P2003" t="s">
        <v>90</v>
      </c>
      <c r="Q2003">
        <v>97562</v>
      </c>
      <c r="R2003" t="s">
        <v>25</v>
      </c>
      <c r="S2003" t="s">
        <v>91</v>
      </c>
      <c r="T2003" t="s">
        <v>47</v>
      </c>
      <c r="U2003" t="s">
        <v>42</v>
      </c>
    </row>
    <row r="2004" spans="1:21" x14ac:dyDescent="0.3">
      <c r="A2004">
        <v>10163</v>
      </c>
      <c r="B2004" s="5">
        <v>42</v>
      </c>
      <c r="C2004" s="4">
        <v>91.55</v>
      </c>
      <c r="D2004">
        <v>5</v>
      </c>
      <c r="E2004" s="9">
        <v>3845.1</v>
      </c>
      <c r="F2004" s="1">
        <v>44793</v>
      </c>
      <c r="G2004" s="5">
        <f ca="1">DATEDIF(F2004, TODAY(), "D")</f>
        <v>596</v>
      </c>
      <c r="H2004" t="s">
        <v>19</v>
      </c>
      <c r="I2004" t="s">
        <v>509</v>
      </c>
      <c r="J2004" s="4">
        <v>97</v>
      </c>
      <c r="K2004" s="4">
        <f>Table1[[#This Row],[PRICEEACH]]-Table1[[#This Row],[MSRP]]</f>
        <v>-5.4500000000000028</v>
      </c>
      <c r="L2004" t="s">
        <v>605</v>
      </c>
      <c r="M2004" t="s">
        <v>176</v>
      </c>
      <c r="N2004">
        <v>2125558493</v>
      </c>
      <c r="O2004" t="s">
        <v>177</v>
      </c>
      <c r="P2004" t="s">
        <v>24</v>
      </c>
      <c r="Q2004">
        <v>10022</v>
      </c>
      <c r="R2004" t="s">
        <v>25</v>
      </c>
      <c r="S2004" t="s">
        <v>101</v>
      </c>
      <c r="T2004" t="s">
        <v>178</v>
      </c>
      <c r="U2004" t="s">
        <v>42</v>
      </c>
    </row>
    <row r="2005" spans="1:21" x14ac:dyDescent="0.3">
      <c r="A2005">
        <v>10107</v>
      </c>
      <c r="B2005" s="5">
        <v>42</v>
      </c>
      <c r="C2005" s="4">
        <v>128.41999999999999</v>
      </c>
      <c r="D2005">
        <v>12</v>
      </c>
      <c r="E2005" s="9">
        <v>5393.64</v>
      </c>
      <c r="F2005" s="1">
        <v>44770</v>
      </c>
      <c r="G2005" s="5">
        <f ca="1">DATEDIF(F2005, TODAY(), "D")</f>
        <v>619</v>
      </c>
      <c r="H2005" t="s">
        <v>19</v>
      </c>
      <c r="I2005" t="s">
        <v>155</v>
      </c>
      <c r="J2005" s="4">
        <v>151</v>
      </c>
      <c r="K2005" s="4">
        <f>Table1[[#This Row],[PRICEEACH]]-Table1[[#This Row],[MSRP]]</f>
        <v>-22.580000000000013</v>
      </c>
      <c r="L2005" t="s">
        <v>472</v>
      </c>
      <c r="M2005" t="s">
        <v>148</v>
      </c>
      <c r="N2005" t="s">
        <v>149</v>
      </c>
      <c r="O2005" t="s">
        <v>150</v>
      </c>
      <c r="P2005" t="s">
        <v>151</v>
      </c>
      <c r="Q2005">
        <v>28034</v>
      </c>
      <c r="R2005" t="s">
        <v>152</v>
      </c>
      <c r="S2005" t="s">
        <v>153</v>
      </c>
      <c r="T2005" t="s">
        <v>154</v>
      </c>
      <c r="U2005" t="s">
        <v>42</v>
      </c>
    </row>
    <row r="2006" spans="1:21" x14ac:dyDescent="0.3">
      <c r="A2006">
        <v>10151</v>
      </c>
      <c r="B2006" s="5">
        <v>42</v>
      </c>
      <c r="C2006" s="4">
        <v>121.4</v>
      </c>
      <c r="D2006">
        <v>8</v>
      </c>
      <c r="E2006" s="9">
        <v>5098.8</v>
      </c>
      <c r="F2006" s="1">
        <v>44763</v>
      </c>
      <c r="G2006" s="5">
        <f ca="1">DATEDIF(F2006, TODAY(), "D")</f>
        <v>626</v>
      </c>
      <c r="H2006" t="s">
        <v>19</v>
      </c>
      <c r="I2006" t="s">
        <v>465</v>
      </c>
      <c r="J2006" s="4">
        <v>127</v>
      </c>
      <c r="K2006" s="4">
        <f>Table1[[#This Row],[PRICEEACH]]-Table1[[#This Row],[MSRP]]</f>
        <v>-5.5999999999999943</v>
      </c>
      <c r="L2006" t="s">
        <v>588</v>
      </c>
      <c r="M2006" t="s">
        <v>354</v>
      </c>
      <c r="N2006" t="s">
        <v>355</v>
      </c>
      <c r="O2006" t="s">
        <v>356</v>
      </c>
      <c r="P2006" t="s">
        <v>357</v>
      </c>
      <c r="Q2006">
        <v>90110</v>
      </c>
      <c r="R2006" t="s">
        <v>107</v>
      </c>
      <c r="S2006" t="s">
        <v>358</v>
      </c>
      <c r="T2006" t="s">
        <v>359</v>
      </c>
      <c r="U2006" t="s">
        <v>42</v>
      </c>
    </row>
    <row r="2007" spans="1:21" x14ac:dyDescent="0.3">
      <c r="A2007">
        <v>10149</v>
      </c>
      <c r="B2007" s="5">
        <v>42</v>
      </c>
      <c r="C2007" s="4">
        <v>94.25</v>
      </c>
      <c r="D2007">
        <v>2</v>
      </c>
      <c r="E2007" s="9">
        <v>3958.5</v>
      </c>
      <c r="F2007" s="1">
        <v>44754</v>
      </c>
      <c r="G2007" s="5">
        <f ca="1">DATEDIF(F2007, TODAY(), "D")</f>
        <v>635</v>
      </c>
      <c r="H2007" t="s">
        <v>19</v>
      </c>
      <c r="I2007" t="s">
        <v>509</v>
      </c>
      <c r="J2007" s="4">
        <v>99</v>
      </c>
      <c r="K2007" s="4">
        <f>Table1[[#This Row],[PRICEEACH]]-Table1[[#This Row],[MSRP]]</f>
        <v>-4.75</v>
      </c>
      <c r="L2007" t="s">
        <v>567</v>
      </c>
      <c r="M2007" t="s">
        <v>486</v>
      </c>
      <c r="N2007">
        <v>4155554312</v>
      </c>
      <c r="O2007" t="s">
        <v>487</v>
      </c>
      <c r="P2007" t="s">
        <v>488</v>
      </c>
      <c r="Q2007">
        <v>94217</v>
      </c>
      <c r="R2007" t="s">
        <v>25</v>
      </c>
      <c r="S2007" t="s">
        <v>489</v>
      </c>
      <c r="T2007" t="s">
        <v>363</v>
      </c>
      <c r="U2007" t="s">
        <v>42</v>
      </c>
    </row>
    <row r="2008" spans="1:21" x14ac:dyDescent="0.3">
      <c r="A2008">
        <v>10142</v>
      </c>
      <c r="B2008" s="5">
        <v>42</v>
      </c>
      <c r="C2008" s="4">
        <v>74.569999999999993</v>
      </c>
      <c r="D2008">
        <v>16</v>
      </c>
      <c r="E2008" s="9">
        <v>3131.94</v>
      </c>
      <c r="F2008" s="1">
        <v>44720</v>
      </c>
      <c r="G2008" s="5">
        <f ca="1">DATEDIF(F2008, TODAY(), "D")</f>
        <v>669</v>
      </c>
      <c r="H2008" t="s">
        <v>19</v>
      </c>
      <c r="I2008" t="s">
        <v>564</v>
      </c>
      <c r="J2008" s="4">
        <v>62</v>
      </c>
      <c r="K2008" s="4">
        <f>Table1[[#This Row],[PRICEEACH]]-Table1[[#This Row],[MSRP]]</f>
        <v>12.569999999999993</v>
      </c>
      <c r="L2008" t="s">
        <v>612</v>
      </c>
      <c r="M2008" t="s">
        <v>243</v>
      </c>
      <c r="N2008">
        <v>4155551450</v>
      </c>
      <c r="O2008" t="s">
        <v>244</v>
      </c>
      <c r="P2008" t="s">
        <v>245</v>
      </c>
      <c r="Q2008">
        <v>97562</v>
      </c>
      <c r="R2008" t="s">
        <v>25</v>
      </c>
      <c r="S2008" t="s">
        <v>246</v>
      </c>
      <c r="T2008" t="s">
        <v>247</v>
      </c>
      <c r="U2008" t="s">
        <v>42</v>
      </c>
    </row>
    <row r="2009" spans="1:21" x14ac:dyDescent="0.3">
      <c r="A2009">
        <v>10142</v>
      </c>
      <c r="B2009" s="5">
        <v>42</v>
      </c>
      <c r="C2009" s="4">
        <v>49.79</v>
      </c>
      <c r="D2009">
        <v>14</v>
      </c>
      <c r="E2009" s="9">
        <v>2091.1799999999998</v>
      </c>
      <c r="F2009" s="1">
        <v>44720</v>
      </c>
      <c r="G2009" s="5">
        <f ca="1">DATEDIF(F2009, TODAY(), "D")</f>
        <v>669</v>
      </c>
      <c r="H2009" t="s">
        <v>19</v>
      </c>
      <c r="I2009" t="s">
        <v>564</v>
      </c>
      <c r="J2009" s="4">
        <v>58</v>
      </c>
      <c r="K2009" s="4">
        <f>Table1[[#This Row],[PRICEEACH]]-Table1[[#This Row],[MSRP]]</f>
        <v>-8.2100000000000009</v>
      </c>
      <c r="L2009" t="s">
        <v>618</v>
      </c>
      <c r="M2009" t="s">
        <v>243</v>
      </c>
      <c r="N2009">
        <v>4155551450</v>
      </c>
      <c r="O2009" t="s">
        <v>244</v>
      </c>
      <c r="P2009" t="s">
        <v>245</v>
      </c>
      <c r="Q2009">
        <v>97562</v>
      </c>
      <c r="R2009" t="s">
        <v>25</v>
      </c>
      <c r="S2009" t="s">
        <v>246</v>
      </c>
      <c r="T2009" t="s">
        <v>247</v>
      </c>
      <c r="U2009" t="s">
        <v>28</v>
      </c>
    </row>
    <row r="2010" spans="1:21" x14ac:dyDescent="0.3">
      <c r="A2010">
        <v>10107</v>
      </c>
      <c r="B2010" s="5">
        <v>42</v>
      </c>
      <c r="C2010" s="4">
        <v>190.68</v>
      </c>
      <c r="D2010">
        <v>7</v>
      </c>
      <c r="E2010" s="9">
        <v>8008.56</v>
      </c>
      <c r="F2010" s="1">
        <v>44683</v>
      </c>
      <c r="G2010" s="5">
        <f ca="1">DATEDIF(F2010, TODAY(), "D")</f>
        <v>706</v>
      </c>
      <c r="H2010" t="s">
        <v>19</v>
      </c>
      <c r="I2010" t="s">
        <v>155</v>
      </c>
      <c r="J2010" s="4">
        <v>194</v>
      </c>
      <c r="K2010" s="4">
        <f>Table1[[#This Row],[PRICEEACH]]-Table1[[#This Row],[MSRP]]</f>
        <v>-3.3199999999999932</v>
      </c>
      <c r="L2010" t="s">
        <v>386</v>
      </c>
      <c r="M2010" t="s">
        <v>243</v>
      </c>
      <c r="N2010">
        <v>4155551450</v>
      </c>
      <c r="O2010" t="s">
        <v>244</v>
      </c>
      <c r="P2010" t="s">
        <v>245</v>
      </c>
      <c r="Q2010">
        <v>97562</v>
      </c>
      <c r="R2010" t="s">
        <v>25</v>
      </c>
      <c r="S2010" t="s">
        <v>246</v>
      </c>
      <c r="T2010" t="s">
        <v>247</v>
      </c>
      <c r="U2010" t="s">
        <v>127</v>
      </c>
    </row>
    <row r="2011" spans="1:21" x14ac:dyDescent="0.3">
      <c r="A2011">
        <v>10135</v>
      </c>
      <c r="B2011" s="5">
        <v>42</v>
      </c>
      <c r="C2011" s="4">
        <v>129.35</v>
      </c>
      <c r="D2011">
        <v>9</v>
      </c>
      <c r="E2011" s="9">
        <v>5432.7</v>
      </c>
      <c r="F2011" s="1">
        <v>44683</v>
      </c>
      <c r="G2011" s="5">
        <f ca="1">DATEDIF(F2011, TODAY(), "D")</f>
        <v>706</v>
      </c>
      <c r="H2011" t="s">
        <v>19</v>
      </c>
      <c r="I2011" t="s">
        <v>155</v>
      </c>
      <c r="J2011" s="4">
        <v>146</v>
      </c>
      <c r="K2011" s="4">
        <f>Table1[[#This Row],[PRICEEACH]]-Table1[[#This Row],[MSRP]]</f>
        <v>-16.650000000000006</v>
      </c>
      <c r="L2011" t="s">
        <v>568</v>
      </c>
      <c r="M2011" t="s">
        <v>243</v>
      </c>
      <c r="N2011">
        <v>4155551450</v>
      </c>
      <c r="O2011" t="s">
        <v>244</v>
      </c>
      <c r="P2011" t="s">
        <v>245</v>
      </c>
      <c r="Q2011">
        <v>97562</v>
      </c>
      <c r="R2011" t="s">
        <v>25</v>
      </c>
      <c r="S2011" t="s">
        <v>246</v>
      </c>
      <c r="T2011" t="s">
        <v>247</v>
      </c>
      <c r="U2011" t="s">
        <v>42</v>
      </c>
    </row>
    <row r="2012" spans="1:21" x14ac:dyDescent="0.3">
      <c r="A2012">
        <v>10129</v>
      </c>
      <c r="B2012" s="5">
        <v>42</v>
      </c>
      <c r="C2012" s="4">
        <v>91.15</v>
      </c>
      <c r="D2012">
        <v>6</v>
      </c>
      <c r="E2012" s="9">
        <v>3828.3</v>
      </c>
      <c r="F2012" s="1">
        <v>44663</v>
      </c>
      <c r="G2012" s="5">
        <f ca="1">DATEDIF(F2012, TODAY(), "D")</f>
        <v>726</v>
      </c>
      <c r="H2012" t="s">
        <v>19</v>
      </c>
      <c r="I2012" t="s">
        <v>557</v>
      </c>
      <c r="J2012" s="4">
        <v>100</v>
      </c>
      <c r="K2012" s="4">
        <f>Table1[[#This Row],[PRICEEACH]]-Table1[[#This Row],[MSRP]]</f>
        <v>-8.8499999999999943</v>
      </c>
      <c r="L2012" t="s">
        <v>629</v>
      </c>
      <c r="M2012" t="s">
        <v>297</v>
      </c>
      <c r="N2012" t="s">
        <v>298</v>
      </c>
      <c r="O2012" t="s">
        <v>299</v>
      </c>
      <c r="P2012" t="s">
        <v>300</v>
      </c>
      <c r="Q2012" t="s">
        <v>301</v>
      </c>
      <c r="R2012" t="s">
        <v>144</v>
      </c>
      <c r="S2012" t="s">
        <v>86</v>
      </c>
      <c r="T2012" t="s">
        <v>302</v>
      </c>
      <c r="U2012" t="s">
        <v>42</v>
      </c>
    </row>
    <row r="2013" spans="1:21" x14ac:dyDescent="0.3">
      <c r="A2013">
        <v>10107</v>
      </c>
      <c r="B2013" s="5">
        <v>42</v>
      </c>
      <c r="C2013" s="4">
        <v>193.78</v>
      </c>
      <c r="D2013">
        <v>1</v>
      </c>
      <c r="E2013" s="9">
        <v>8138.76</v>
      </c>
      <c r="F2013" s="1">
        <v>44654</v>
      </c>
      <c r="G2013" s="5">
        <f ca="1">DATEDIF(F2013, TODAY(), "D")</f>
        <v>735</v>
      </c>
      <c r="H2013" t="s">
        <v>19</v>
      </c>
      <c r="I2013" t="s">
        <v>155</v>
      </c>
      <c r="J2013" s="4">
        <v>173</v>
      </c>
      <c r="K2013" s="4">
        <f>Table1[[#This Row],[PRICEEACH]]-Table1[[#This Row],[MSRP]]</f>
        <v>20.78</v>
      </c>
      <c r="L2013" t="s">
        <v>477</v>
      </c>
      <c r="M2013" t="s">
        <v>437</v>
      </c>
      <c r="N2013">
        <v>2125557413</v>
      </c>
      <c r="O2013" t="s">
        <v>438</v>
      </c>
      <c r="P2013" t="s">
        <v>24</v>
      </c>
      <c r="Q2013">
        <v>10022</v>
      </c>
      <c r="R2013" t="s">
        <v>25</v>
      </c>
      <c r="S2013" t="s">
        <v>46</v>
      </c>
      <c r="T2013" t="s">
        <v>439</v>
      </c>
      <c r="U2013" t="s">
        <v>127</v>
      </c>
    </row>
    <row r="2014" spans="1:21" x14ac:dyDescent="0.3">
      <c r="A2014">
        <v>10126</v>
      </c>
      <c r="B2014" s="5">
        <v>42</v>
      </c>
      <c r="C2014" s="4">
        <v>54.99</v>
      </c>
      <c r="D2014">
        <v>17</v>
      </c>
      <c r="E2014" s="9">
        <v>2309.58</v>
      </c>
      <c r="F2014" s="1">
        <v>44648</v>
      </c>
      <c r="G2014" s="5">
        <f ca="1">DATEDIF(F2014, TODAY(), "D")</f>
        <v>741</v>
      </c>
      <c r="H2014" t="s">
        <v>19</v>
      </c>
      <c r="I2014" t="s">
        <v>509</v>
      </c>
      <c r="J2014" s="4">
        <v>53</v>
      </c>
      <c r="K2014" s="4">
        <f>Table1[[#This Row],[PRICEEACH]]-Table1[[#This Row],[MSRP]]</f>
        <v>1.990000000000002</v>
      </c>
      <c r="L2014" t="s">
        <v>523</v>
      </c>
      <c r="M2014" t="s">
        <v>165</v>
      </c>
      <c r="N2014" t="s">
        <v>166</v>
      </c>
      <c r="O2014" t="s">
        <v>167</v>
      </c>
      <c r="P2014" t="s">
        <v>151</v>
      </c>
      <c r="Q2014">
        <v>28023</v>
      </c>
      <c r="R2014" t="s">
        <v>152</v>
      </c>
      <c r="S2014" t="s">
        <v>168</v>
      </c>
      <c r="T2014" t="s">
        <v>169</v>
      </c>
      <c r="U2014" t="s">
        <v>28</v>
      </c>
    </row>
    <row r="2015" spans="1:21" x14ac:dyDescent="0.3">
      <c r="A2015">
        <v>10124</v>
      </c>
      <c r="B2015" s="5">
        <v>42</v>
      </c>
      <c r="C2015" s="4">
        <v>53.88</v>
      </c>
      <c r="D2015">
        <v>5</v>
      </c>
      <c r="E2015" s="9">
        <v>2262.96</v>
      </c>
      <c r="F2015" s="1">
        <v>44641</v>
      </c>
      <c r="G2015" s="5">
        <f ca="1">DATEDIF(F2015, TODAY(), "D")</f>
        <v>748</v>
      </c>
      <c r="H2015" t="s">
        <v>19</v>
      </c>
      <c r="I2015" t="s">
        <v>509</v>
      </c>
      <c r="J2015" s="4">
        <v>60</v>
      </c>
      <c r="K2015" s="4">
        <f>Table1[[#This Row],[PRICEEACH]]-Table1[[#This Row],[MSRP]]</f>
        <v>-6.1199999999999974</v>
      </c>
      <c r="L2015" t="s">
        <v>547</v>
      </c>
      <c r="M2015" t="s">
        <v>499</v>
      </c>
      <c r="N2015">
        <v>7025551838</v>
      </c>
      <c r="O2015" t="s">
        <v>500</v>
      </c>
      <c r="P2015" t="s">
        <v>501</v>
      </c>
      <c r="Q2015">
        <v>83030</v>
      </c>
      <c r="R2015" t="s">
        <v>25</v>
      </c>
      <c r="S2015" t="s">
        <v>91</v>
      </c>
      <c r="T2015" t="s">
        <v>363</v>
      </c>
      <c r="U2015" t="s">
        <v>28</v>
      </c>
    </row>
    <row r="2016" spans="1:21" x14ac:dyDescent="0.3">
      <c r="A2016">
        <v>10124</v>
      </c>
      <c r="B2016" s="5">
        <v>42</v>
      </c>
      <c r="C2016" s="4">
        <v>105.52</v>
      </c>
      <c r="D2016">
        <v>3</v>
      </c>
      <c r="E2016" s="9">
        <v>4431.84</v>
      </c>
      <c r="F2016" s="1">
        <v>44641</v>
      </c>
      <c r="G2016" s="5">
        <f ca="1">DATEDIF(F2016, TODAY(), "D")</f>
        <v>748</v>
      </c>
      <c r="H2016" t="s">
        <v>19</v>
      </c>
      <c r="I2016" t="s">
        <v>509</v>
      </c>
      <c r="J2016" s="4">
        <v>127</v>
      </c>
      <c r="K2016" s="4">
        <f>Table1[[#This Row],[PRICEEACH]]-Table1[[#This Row],[MSRP]]</f>
        <v>-21.480000000000004</v>
      </c>
      <c r="L2016" t="s">
        <v>549</v>
      </c>
      <c r="M2016" t="s">
        <v>499</v>
      </c>
      <c r="N2016">
        <v>7025551838</v>
      </c>
      <c r="O2016" t="s">
        <v>500</v>
      </c>
      <c r="P2016" t="s">
        <v>501</v>
      </c>
      <c r="Q2016">
        <v>83030</v>
      </c>
      <c r="R2016" t="s">
        <v>25</v>
      </c>
      <c r="S2016" t="s">
        <v>91</v>
      </c>
      <c r="T2016" t="s">
        <v>363</v>
      </c>
      <c r="U2016" t="s">
        <v>42</v>
      </c>
    </row>
    <row r="2017" spans="1:21" x14ac:dyDescent="0.3">
      <c r="A2017">
        <v>10107</v>
      </c>
      <c r="B2017" s="5">
        <v>42</v>
      </c>
      <c r="C2017" s="4">
        <v>180.95</v>
      </c>
      <c r="D2017">
        <v>10</v>
      </c>
      <c r="E2017" s="9">
        <v>7599.9</v>
      </c>
      <c r="F2017" s="1">
        <v>44628</v>
      </c>
      <c r="G2017" s="5">
        <f ca="1">DATEDIF(F2017, TODAY(), "D")</f>
        <v>761</v>
      </c>
      <c r="H2017" t="s">
        <v>19</v>
      </c>
      <c r="I2017" t="s">
        <v>155</v>
      </c>
      <c r="J2017" s="4">
        <v>194</v>
      </c>
      <c r="K2017" s="4">
        <f>Table1[[#This Row],[PRICEEACH]]-Table1[[#This Row],[MSRP]]</f>
        <v>-13.050000000000011</v>
      </c>
      <c r="L2017" t="s">
        <v>386</v>
      </c>
      <c r="M2017" t="s">
        <v>395</v>
      </c>
      <c r="N2017" t="s">
        <v>396</v>
      </c>
      <c r="O2017" t="s">
        <v>397</v>
      </c>
      <c r="P2017" t="s">
        <v>398</v>
      </c>
      <c r="Q2017">
        <v>13008</v>
      </c>
      <c r="R2017" t="s">
        <v>33</v>
      </c>
      <c r="S2017" t="s">
        <v>399</v>
      </c>
      <c r="T2017" t="s">
        <v>400</v>
      </c>
      <c r="U2017" t="s">
        <v>127</v>
      </c>
    </row>
    <row r="2018" spans="1:21" x14ac:dyDescent="0.3">
      <c r="A2018">
        <v>10114</v>
      </c>
      <c r="B2018" s="5">
        <v>42</v>
      </c>
      <c r="C2018" s="4">
        <v>113.29</v>
      </c>
      <c r="D2018">
        <v>10</v>
      </c>
      <c r="E2018" s="9">
        <v>4758.18</v>
      </c>
      <c r="F2018" s="1">
        <v>44593</v>
      </c>
      <c r="G2018" s="5">
        <f ca="1">DATEDIF(F2018, TODAY(), "D")</f>
        <v>796</v>
      </c>
      <c r="H2018" t="s">
        <v>19</v>
      </c>
      <c r="I2018" t="s">
        <v>155</v>
      </c>
      <c r="J2018" s="4">
        <v>101</v>
      </c>
      <c r="K2018" s="4">
        <f>Table1[[#This Row],[PRICEEACH]]-Table1[[#This Row],[MSRP]]</f>
        <v>12.290000000000006</v>
      </c>
      <c r="L2018" t="s">
        <v>626</v>
      </c>
      <c r="M2018" t="s">
        <v>366</v>
      </c>
      <c r="N2018" t="s">
        <v>367</v>
      </c>
      <c r="O2018" t="s">
        <v>368</v>
      </c>
      <c r="P2018" t="s">
        <v>39</v>
      </c>
      <c r="Q2018">
        <v>75012</v>
      </c>
      <c r="R2018" t="s">
        <v>33</v>
      </c>
      <c r="S2018" t="s">
        <v>369</v>
      </c>
      <c r="T2018" t="s">
        <v>370</v>
      </c>
      <c r="U2018" t="s">
        <v>42</v>
      </c>
    </row>
    <row r="2019" spans="1:21" x14ac:dyDescent="0.3">
      <c r="A2019">
        <v>10110</v>
      </c>
      <c r="B2019" s="5">
        <v>42</v>
      </c>
      <c r="C2019" s="4">
        <v>144.5</v>
      </c>
      <c r="D2019">
        <v>7</v>
      </c>
      <c r="E2019" s="9">
        <v>6069</v>
      </c>
      <c r="F2019" s="1">
        <v>44579</v>
      </c>
      <c r="G2019" s="5">
        <f ca="1">DATEDIF(F2019, TODAY(), "D")</f>
        <v>810</v>
      </c>
      <c r="H2019" t="s">
        <v>19</v>
      </c>
      <c r="I2019" t="s">
        <v>509</v>
      </c>
      <c r="J2019" s="4">
        <v>170</v>
      </c>
      <c r="K2019" s="4">
        <f>Table1[[#This Row],[PRICEEACH]]-Table1[[#This Row],[MSRP]]</f>
        <v>-25.5</v>
      </c>
      <c r="L2019" t="s">
        <v>543</v>
      </c>
      <c r="M2019" t="s">
        <v>452</v>
      </c>
      <c r="N2019" t="s">
        <v>453</v>
      </c>
      <c r="O2019" t="s">
        <v>454</v>
      </c>
      <c r="P2019" t="s">
        <v>455</v>
      </c>
      <c r="Q2019" t="s">
        <v>456</v>
      </c>
      <c r="R2019" t="s">
        <v>144</v>
      </c>
      <c r="S2019" t="s">
        <v>457</v>
      </c>
      <c r="T2019" t="s">
        <v>458</v>
      </c>
      <c r="U2019" t="s">
        <v>42</v>
      </c>
    </row>
    <row r="2020" spans="1:21" x14ac:dyDescent="0.3">
      <c r="A2020">
        <v>10110</v>
      </c>
      <c r="B2020" s="5">
        <v>42</v>
      </c>
      <c r="C2020" s="4">
        <v>61.29</v>
      </c>
      <c r="D2020">
        <v>9</v>
      </c>
      <c r="E2020" s="9">
        <v>2574.1799999999998</v>
      </c>
      <c r="F2020" s="1">
        <v>44579</v>
      </c>
      <c r="G2020" s="5">
        <f ca="1">DATEDIF(F2020, TODAY(), "D")</f>
        <v>810</v>
      </c>
      <c r="H2020" t="s">
        <v>19</v>
      </c>
      <c r="I2020" t="s">
        <v>155</v>
      </c>
      <c r="J2020" s="4">
        <v>71</v>
      </c>
      <c r="K2020" s="4">
        <f>Table1[[#This Row],[PRICEEACH]]-Table1[[#This Row],[MSRP]]</f>
        <v>-9.7100000000000009</v>
      </c>
      <c r="L2020" t="s">
        <v>578</v>
      </c>
      <c r="M2020" t="s">
        <v>452</v>
      </c>
      <c r="N2020" t="s">
        <v>453</v>
      </c>
      <c r="O2020" t="s">
        <v>454</v>
      </c>
      <c r="P2020" t="s">
        <v>455</v>
      </c>
      <c r="Q2020" t="s">
        <v>456</v>
      </c>
      <c r="R2020" t="s">
        <v>144</v>
      </c>
      <c r="S2020" t="s">
        <v>457</v>
      </c>
      <c r="T2020" t="s">
        <v>458</v>
      </c>
      <c r="U2020" t="s">
        <v>28</v>
      </c>
    </row>
    <row r="2021" spans="1:21" x14ac:dyDescent="0.3">
      <c r="A2021">
        <v>10107</v>
      </c>
      <c r="B2021" s="5">
        <v>42</v>
      </c>
      <c r="C2021" s="4">
        <v>128.53</v>
      </c>
      <c r="D2021">
        <v>4</v>
      </c>
      <c r="E2021" s="9">
        <v>5398.26</v>
      </c>
      <c r="F2021" s="1">
        <v>44529</v>
      </c>
      <c r="G2021" s="5">
        <f ca="1">DATEDIF(F2021, TODAY(), "D")</f>
        <v>860</v>
      </c>
      <c r="H2021" t="s">
        <v>19</v>
      </c>
      <c r="I2021" t="s">
        <v>155</v>
      </c>
      <c r="J2021" s="4">
        <v>147</v>
      </c>
      <c r="K2021" s="4">
        <f>Table1[[#This Row],[PRICEEACH]]-Table1[[#This Row],[MSRP]]</f>
        <v>-18.47</v>
      </c>
      <c r="L2021" t="s">
        <v>365</v>
      </c>
      <c r="M2021" t="s">
        <v>110</v>
      </c>
      <c r="N2021" t="s">
        <v>111</v>
      </c>
      <c r="O2021" t="s">
        <v>112</v>
      </c>
      <c r="P2021" t="s">
        <v>113</v>
      </c>
      <c r="Q2021">
        <v>4110</v>
      </c>
      <c r="R2021" t="s">
        <v>64</v>
      </c>
      <c r="S2021" t="s">
        <v>114</v>
      </c>
      <c r="T2021" t="s">
        <v>115</v>
      </c>
      <c r="U2021" t="s">
        <v>42</v>
      </c>
    </row>
    <row r="2022" spans="1:21" x14ac:dyDescent="0.3">
      <c r="A2022">
        <v>10103</v>
      </c>
      <c r="B2022" s="5">
        <v>42</v>
      </c>
      <c r="C2022" s="4">
        <v>106.21</v>
      </c>
      <c r="D2022">
        <v>6</v>
      </c>
      <c r="E2022" s="9">
        <v>4460.82</v>
      </c>
      <c r="F2022" s="1">
        <v>44529</v>
      </c>
      <c r="G2022" s="5">
        <f ca="1">DATEDIF(F2022, TODAY(), "D")</f>
        <v>860</v>
      </c>
      <c r="H2022" t="s">
        <v>19</v>
      </c>
      <c r="I2022" t="s">
        <v>155</v>
      </c>
      <c r="J2022" s="4">
        <v>101</v>
      </c>
      <c r="K2022" s="4">
        <f>Table1[[#This Row],[PRICEEACH]]-Table1[[#This Row],[MSRP]]</f>
        <v>5.2099999999999937</v>
      </c>
      <c r="L2022" t="s">
        <v>626</v>
      </c>
      <c r="M2022" t="s">
        <v>110</v>
      </c>
      <c r="N2022" t="s">
        <v>111</v>
      </c>
      <c r="O2022" t="s">
        <v>112</v>
      </c>
      <c r="P2022" t="s">
        <v>113</v>
      </c>
      <c r="Q2022">
        <v>4110</v>
      </c>
      <c r="R2022" t="s">
        <v>64</v>
      </c>
      <c r="S2022" t="s">
        <v>114</v>
      </c>
      <c r="T2022" t="s">
        <v>115</v>
      </c>
      <c r="U2022" t="s">
        <v>42</v>
      </c>
    </row>
    <row r="2023" spans="1:21" x14ac:dyDescent="0.3">
      <c r="A2023">
        <v>10419</v>
      </c>
      <c r="B2023" s="5">
        <v>43</v>
      </c>
      <c r="C2023" s="4">
        <v>129.97999999999999</v>
      </c>
      <c r="D2023">
        <v>3</v>
      </c>
      <c r="E2023" s="9">
        <v>5589.14</v>
      </c>
      <c r="F2023" s="8">
        <v>45368</v>
      </c>
      <c r="G2023" s="5">
        <f ca="1">DATEDIF(F2023, TODAY(), "D")</f>
        <v>21</v>
      </c>
      <c r="H2023" t="s">
        <v>19</v>
      </c>
      <c r="I2023" t="s">
        <v>155</v>
      </c>
      <c r="J2023" s="4">
        <v>141</v>
      </c>
      <c r="K2023" s="4">
        <f>Table1[[#This Row],[PRICEEACH]]-Table1[[#This Row],[MSRP]]</f>
        <v>-11.02000000000001</v>
      </c>
      <c r="L2023" t="s">
        <v>569</v>
      </c>
      <c r="M2023" t="s">
        <v>120</v>
      </c>
      <c r="N2023" t="s">
        <v>121</v>
      </c>
      <c r="O2023" t="s">
        <v>122</v>
      </c>
      <c r="P2023" t="s">
        <v>123</v>
      </c>
      <c r="Q2023">
        <v>5020</v>
      </c>
      <c r="R2023" t="s">
        <v>124</v>
      </c>
      <c r="S2023" t="s">
        <v>125</v>
      </c>
      <c r="T2023" t="s">
        <v>126</v>
      </c>
      <c r="U2023" t="s">
        <v>42</v>
      </c>
    </row>
    <row r="2024" spans="1:21" x14ac:dyDescent="0.3">
      <c r="A2024">
        <v>10416</v>
      </c>
      <c r="B2024" s="5">
        <v>43</v>
      </c>
      <c r="C2024" s="4">
        <v>62.19</v>
      </c>
      <c r="D2024">
        <v>12</v>
      </c>
      <c r="E2024" s="9">
        <v>2674.17</v>
      </c>
      <c r="F2024" s="8">
        <v>45361</v>
      </c>
      <c r="G2024" s="5">
        <f ca="1">DATEDIF(F2024, TODAY(), "D")</f>
        <v>28</v>
      </c>
      <c r="H2024" t="s">
        <v>19</v>
      </c>
      <c r="I2024" t="s">
        <v>525</v>
      </c>
      <c r="J2024" s="4">
        <v>74</v>
      </c>
      <c r="K2024" s="4">
        <f>Table1[[#This Row],[PRICEEACH]]-Table1[[#This Row],[MSRP]]</f>
        <v>-11.810000000000002</v>
      </c>
      <c r="L2024" t="s">
        <v>631</v>
      </c>
      <c r="M2024" t="s">
        <v>414</v>
      </c>
      <c r="N2024" t="s">
        <v>415</v>
      </c>
      <c r="O2024" t="s">
        <v>416</v>
      </c>
      <c r="P2024" t="s">
        <v>417</v>
      </c>
      <c r="Q2024">
        <v>42100</v>
      </c>
      <c r="R2024" t="s">
        <v>229</v>
      </c>
      <c r="S2024" t="s">
        <v>418</v>
      </c>
      <c r="T2024" t="s">
        <v>419</v>
      </c>
      <c r="U2024" t="s">
        <v>28</v>
      </c>
    </row>
    <row r="2025" spans="1:21" hidden="1" x14ac:dyDescent="0.3">
      <c r="A2025">
        <v>10407</v>
      </c>
      <c r="B2025" s="5">
        <v>43</v>
      </c>
      <c r="C2025" s="4">
        <v>86.73</v>
      </c>
      <c r="D2025">
        <v>9</v>
      </c>
      <c r="E2025" s="9">
        <v>3729.39</v>
      </c>
      <c r="F2025" s="8">
        <v>45344</v>
      </c>
      <c r="G2025" s="5">
        <f ca="1">DATEDIF(F2025, TODAY(), "D")</f>
        <v>45</v>
      </c>
      <c r="H2025" t="s">
        <v>364</v>
      </c>
      <c r="I2025" t="s">
        <v>155</v>
      </c>
      <c r="J2025" s="4">
        <v>107</v>
      </c>
      <c r="K2025" s="4">
        <f>Table1[[#This Row],[PRICEEACH]]-Table1[[#This Row],[MSRP]]</f>
        <v>-20.269999999999996</v>
      </c>
      <c r="L2025" t="s">
        <v>599</v>
      </c>
      <c r="M2025" t="s">
        <v>360</v>
      </c>
      <c r="N2025">
        <v>4085553659</v>
      </c>
      <c r="O2025" t="s">
        <v>361</v>
      </c>
      <c r="P2025" t="s">
        <v>362</v>
      </c>
      <c r="Q2025">
        <v>94217</v>
      </c>
      <c r="R2025" t="s">
        <v>25</v>
      </c>
      <c r="S2025" t="s">
        <v>81</v>
      </c>
      <c r="T2025" t="s">
        <v>363</v>
      </c>
      <c r="U2025" t="s">
        <v>42</v>
      </c>
    </row>
    <row r="2026" spans="1:21" x14ac:dyDescent="0.3">
      <c r="A2026">
        <v>10398</v>
      </c>
      <c r="B2026" s="5">
        <v>43</v>
      </c>
      <c r="C2026" s="4">
        <v>129.12</v>
      </c>
      <c r="D2026">
        <v>16</v>
      </c>
      <c r="E2026" s="9">
        <v>5552.16</v>
      </c>
      <c r="F2026" s="8">
        <v>45321</v>
      </c>
      <c r="G2026" s="5">
        <f ca="1">DATEDIF(F2026, TODAY(), "D")</f>
        <v>68</v>
      </c>
      <c r="H2026" t="s">
        <v>19</v>
      </c>
      <c r="I2026" t="s">
        <v>525</v>
      </c>
      <c r="J2026" s="4">
        <v>109</v>
      </c>
      <c r="K2026" s="4">
        <f>Table1[[#This Row],[PRICEEACH]]-Table1[[#This Row],[MSRP]]</f>
        <v>20.120000000000005</v>
      </c>
      <c r="L2026" t="s">
        <v>583</v>
      </c>
      <c r="M2026" t="s">
        <v>29</v>
      </c>
      <c r="N2026" t="s">
        <v>30</v>
      </c>
      <c r="O2026" t="s">
        <v>31</v>
      </c>
      <c r="P2026" t="s">
        <v>32</v>
      </c>
      <c r="Q2026">
        <v>51100</v>
      </c>
      <c r="R2026" t="s">
        <v>33</v>
      </c>
      <c r="S2026" t="s">
        <v>34</v>
      </c>
      <c r="T2026" t="s">
        <v>35</v>
      </c>
      <c r="U2026" t="s">
        <v>42</v>
      </c>
    </row>
    <row r="2027" spans="1:21" x14ac:dyDescent="0.3">
      <c r="A2027">
        <v>10386</v>
      </c>
      <c r="B2027" s="5">
        <v>43</v>
      </c>
      <c r="C2027" s="4">
        <v>125.99</v>
      </c>
      <c r="D2027">
        <v>4</v>
      </c>
      <c r="E2027" s="9">
        <v>5417.57</v>
      </c>
      <c r="F2027" s="8">
        <v>45292</v>
      </c>
      <c r="G2027" s="5">
        <f ca="1">DATEDIF(F2027, TODAY(), "D")</f>
        <v>97</v>
      </c>
      <c r="H2027" t="s">
        <v>371</v>
      </c>
      <c r="I2027" t="s">
        <v>557</v>
      </c>
      <c r="J2027" s="4">
        <v>54</v>
      </c>
      <c r="K2027" s="4">
        <f>Table1[[#This Row],[PRICEEACH]]-Table1[[#This Row],[MSRP]]</f>
        <v>71.989999999999995</v>
      </c>
      <c r="L2027" t="s">
        <v>633</v>
      </c>
      <c r="M2027" t="s">
        <v>148</v>
      </c>
      <c r="N2027" t="s">
        <v>149</v>
      </c>
      <c r="O2027" t="s">
        <v>150</v>
      </c>
      <c r="P2027" t="s">
        <v>151</v>
      </c>
      <c r="Q2027">
        <v>28034</v>
      </c>
      <c r="R2027" t="s">
        <v>152</v>
      </c>
      <c r="S2027" t="s">
        <v>153</v>
      </c>
      <c r="T2027" t="s">
        <v>154</v>
      </c>
      <c r="U2027" t="s">
        <v>42</v>
      </c>
    </row>
    <row r="2028" spans="1:21" x14ac:dyDescent="0.3">
      <c r="A2028">
        <v>10380</v>
      </c>
      <c r="B2028" s="5">
        <v>43</v>
      </c>
      <c r="C2028" s="4">
        <v>95.03</v>
      </c>
      <c r="D2028">
        <v>12</v>
      </c>
      <c r="E2028" s="9">
        <v>4086.29</v>
      </c>
      <c r="F2028" s="8">
        <v>45276</v>
      </c>
      <c r="G2028" s="5">
        <f ca="1">DATEDIF(F2028, TODAY(), "D")</f>
        <v>113</v>
      </c>
      <c r="H2028" t="s">
        <v>19</v>
      </c>
      <c r="I2028" t="s">
        <v>509</v>
      </c>
      <c r="J2028" s="4">
        <v>41</v>
      </c>
      <c r="K2028" s="4">
        <f>Table1[[#This Row],[PRICEEACH]]-Table1[[#This Row],[MSRP]]</f>
        <v>54.03</v>
      </c>
      <c r="L2028" t="s">
        <v>603</v>
      </c>
      <c r="M2028" t="s">
        <v>148</v>
      </c>
      <c r="N2028" t="s">
        <v>149</v>
      </c>
      <c r="O2028" t="s">
        <v>150</v>
      </c>
      <c r="P2028" t="s">
        <v>151</v>
      </c>
      <c r="Q2028">
        <v>28034</v>
      </c>
      <c r="R2028" t="s">
        <v>152</v>
      </c>
      <c r="S2028" t="s">
        <v>153</v>
      </c>
      <c r="T2028" t="s">
        <v>154</v>
      </c>
      <c r="U2028" t="s">
        <v>42</v>
      </c>
    </row>
    <row r="2029" spans="1:21" x14ac:dyDescent="0.3">
      <c r="A2029">
        <v>10378</v>
      </c>
      <c r="B2029" s="5">
        <v>43</v>
      </c>
      <c r="C2029" s="4">
        <v>96.49</v>
      </c>
      <c r="D2029">
        <v>10</v>
      </c>
      <c r="E2029" s="9">
        <v>4149.07</v>
      </c>
      <c r="F2029" s="8">
        <v>45270</v>
      </c>
      <c r="G2029" s="5">
        <f ca="1">DATEDIF(F2029, TODAY(), "D")</f>
        <v>119</v>
      </c>
      <c r="H2029" t="s">
        <v>19</v>
      </c>
      <c r="I2029" t="s">
        <v>155</v>
      </c>
      <c r="J2029" s="4">
        <v>146</v>
      </c>
      <c r="K2029" s="4">
        <f>Table1[[#This Row],[PRICEEACH]]-Table1[[#This Row],[MSRP]]</f>
        <v>-49.510000000000005</v>
      </c>
      <c r="L2029" t="s">
        <v>568</v>
      </c>
      <c r="M2029" t="s">
        <v>148</v>
      </c>
      <c r="N2029" t="s">
        <v>149</v>
      </c>
      <c r="O2029" t="s">
        <v>150</v>
      </c>
      <c r="P2029" t="s">
        <v>151</v>
      </c>
      <c r="Q2029">
        <v>28034</v>
      </c>
      <c r="R2029" t="s">
        <v>152</v>
      </c>
      <c r="S2029" t="s">
        <v>153</v>
      </c>
      <c r="T2029" t="s">
        <v>154</v>
      </c>
      <c r="U2029" t="s">
        <v>42</v>
      </c>
    </row>
    <row r="2030" spans="1:21" x14ac:dyDescent="0.3">
      <c r="A2030">
        <v>10375</v>
      </c>
      <c r="B2030" s="5">
        <v>43</v>
      </c>
      <c r="C2030" s="4">
        <v>233.48</v>
      </c>
      <c r="D2030">
        <v>2</v>
      </c>
      <c r="E2030" s="9">
        <v>10039.6</v>
      </c>
      <c r="F2030" s="8">
        <v>45263</v>
      </c>
      <c r="G2030" s="5">
        <f ca="1">DATEDIF(F2030, TODAY(), "D")</f>
        <v>126</v>
      </c>
      <c r="H2030" t="s">
        <v>19</v>
      </c>
      <c r="I2030" t="s">
        <v>525</v>
      </c>
      <c r="J2030" s="4">
        <v>72</v>
      </c>
      <c r="K2030" s="4">
        <f>Table1[[#This Row],[PRICEEACH]]-Table1[[#This Row],[MSRP]]</f>
        <v>161.47999999999999</v>
      </c>
      <c r="L2030" t="s">
        <v>606</v>
      </c>
      <c r="M2030" t="s">
        <v>92</v>
      </c>
      <c r="N2030" t="s">
        <v>93</v>
      </c>
      <c r="O2030" t="s">
        <v>94</v>
      </c>
      <c r="P2030" t="s">
        <v>95</v>
      </c>
      <c r="Q2030">
        <v>44000</v>
      </c>
      <c r="R2030" t="s">
        <v>33</v>
      </c>
      <c r="S2030" t="s">
        <v>96</v>
      </c>
      <c r="T2030" t="s">
        <v>97</v>
      </c>
      <c r="U2030" t="s">
        <v>127</v>
      </c>
    </row>
    <row r="2031" spans="1:21" x14ac:dyDescent="0.3">
      <c r="A2031">
        <v>10367</v>
      </c>
      <c r="B2031" s="5">
        <v>43</v>
      </c>
      <c r="C2031" s="4">
        <v>62.72</v>
      </c>
      <c r="D2031">
        <v>8</v>
      </c>
      <c r="E2031" s="9">
        <v>2696.96</v>
      </c>
      <c r="F2031" s="8">
        <v>45242</v>
      </c>
      <c r="G2031" s="5">
        <f ca="1">DATEDIF(F2031, TODAY(), "D")</f>
        <v>147</v>
      </c>
      <c r="H2031" t="s">
        <v>371</v>
      </c>
      <c r="I2031" t="s">
        <v>509</v>
      </c>
      <c r="J2031" s="4">
        <v>92</v>
      </c>
      <c r="K2031" s="4">
        <f>Table1[[#This Row],[PRICEEACH]]-Table1[[#This Row],[MSRP]]</f>
        <v>-29.28</v>
      </c>
      <c r="L2031" t="s">
        <v>573</v>
      </c>
      <c r="M2031" t="s">
        <v>43</v>
      </c>
      <c r="N2031">
        <v>6265557265</v>
      </c>
      <c r="O2031" t="s">
        <v>44</v>
      </c>
      <c r="P2031" t="s">
        <v>45</v>
      </c>
      <c r="Q2031">
        <v>90003</v>
      </c>
      <c r="R2031" t="s">
        <v>25</v>
      </c>
      <c r="S2031" t="s">
        <v>46</v>
      </c>
      <c r="T2031" t="s">
        <v>47</v>
      </c>
      <c r="U2031" t="s">
        <v>28</v>
      </c>
    </row>
    <row r="2032" spans="1:21" x14ac:dyDescent="0.3">
      <c r="A2032">
        <v>10363</v>
      </c>
      <c r="B2032" s="5">
        <v>43</v>
      </c>
      <c r="C2032" s="4">
        <v>61.23</v>
      </c>
      <c r="D2032">
        <v>14</v>
      </c>
      <c r="E2032" s="9">
        <v>2632.89</v>
      </c>
      <c r="F2032" s="8">
        <v>45236</v>
      </c>
      <c r="G2032" s="5">
        <f ca="1">DATEDIF(F2032, TODAY(), "D")</f>
        <v>153</v>
      </c>
      <c r="H2032" t="s">
        <v>19</v>
      </c>
      <c r="I2032" t="s">
        <v>20</v>
      </c>
      <c r="J2032" s="4">
        <v>69</v>
      </c>
      <c r="K2032" s="4">
        <f>Table1[[#This Row],[PRICEEACH]]-Table1[[#This Row],[MSRP]]</f>
        <v>-7.7700000000000031</v>
      </c>
      <c r="L2032" t="s">
        <v>589</v>
      </c>
      <c r="M2032" t="s">
        <v>429</v>
      </c>
      <c r="N2032" t="s">
        <v>430</v>
      </c>
      <c r="O2032" t="s">
        <v>431</v>
      </c>
      <c r="P2032" t="s">
        <v>432</v>
      </c>
      <c r="Q2032" t="s">
        <v>433</v>
      </c>
      <c r="R2032" t="s">
        <v>107</v>
      </c>
      <c r="S2032" t="s">
        <v>434</v>
      </c>
      <c r="T2032" t="s">
        <v>435</v>
      </c>
      <c r="U2032" t="s">
        <v>28</v>
      </c>
    </row>
    <row r="2033" spans="1:21" x14ac:dyDescent="0.3">
      <c r="A2033">
        <v>10363</v>
      </c>
      <c r="B2033" s="5">
        <v>43</v>
      </c>
      <c r="C2033" s="4">
        <v>119.87</v>
      </c>
      <c r="D2033">
        <v>9</v>
      </c>
      <c r="E2033" s="9">
        <v>5154.41</v>
      </c>
      <c r="F2033" s="8">
        <v>45236</v>
      </c>
      <c r="G2033" s="5">
        <f ca="1">DATEDIF(F2033, TODAY(), "D")</f>
        <v>153</v>
      </c>
      <c r="H2033" t="s">
        <v>19</v>
      </c>
      <c r="I2033" t="s">
        <v>155</v>
      </c>
      <c r="J2033" s="4">
        <v>80</v>
      </c>
      <c r="K2033" s="4">
        <f>Table1[[#This Row],[PRICEEACH]]-Table1[[#This Row],[MSRP]]</f>
        <v>39.870000000000005</v>
      </c>
      <c r="L2033" t="s">
        <v>607</v>
      </c>
      <c r="M2033" t="s">
        <v>429</v>
      </c>
      <c r="N2033" t="s">
        <v>430</v>
      </c>
      <c r="O2033" t="s">
        <v>431</v>
      </c>
      <c r="P2033" t="s">
        <v>432</v>
      </c>
      <c r="Q2033" t="s">
        <v>433</v>
      </c>
      <c r="R2033" t="s">
        <v>107</v>
      </c>
      <c r="S2033" t="s">
        <v>434</v>
      </c>
      <c r="T2033" t="s">
        <v>435</v>
      </c>
      <c r="U2033" t="s">
        <v>42</v>
      </c>
    </row>
    <row r="2034" spans="1:21" x14ac:dyDescent="0.3">
      <c r="A2034">
        <v>10107</v>
      </c>
      <c r="B2034" s="5">
        <v>43</v>
      </c>
      <c r="C2034" s="4">
        <v>134.44</v>
      </c>
      <c r="D2034">
        <v>9</v>
      </c>
      <c r="E2034" s="9">
        <v>5780.92</v>
      </c>
      <c r="F2034" s="1">
        <v>45209</v>
      </c>
      <c r="G2034" s="5">
        <f ca="1">DATEDIF(F2034, TODAY(), "D")</f>
        <v>180</v>
      </c>
      <c r="H2034" t="s">
        <v>19</v>
      </c>
      <c r="I2034" t="s">
        <v>155</v>
      </c>
      <c r="J2034" s="4">
        <v>147</v>
      </c>
      <c r="K2034" s="4">
        <f>Table1[[#This Row],[PRICEEACH]]-Table1[[#This Row],[MSRP]]</f>
        <v>-12.560000000000002</v>
      </c>
      <c r="L2034" t="s">
        <v>365</v>
      </c>
      <c r="M2034" t="s">
        <v>243</v>
      </c>
      <c r="N2034">
        <v>4155551450</v>
      </c>
      <c r="O2034" t="s">
        <v>244</v>
      </c>
      <c r="P2034" t="s">
        <v>245</v>
      </c>
      <c r="Q2034">
        <v>97562</v>
      </c>
      <c r="R2034" t="s">
        <v>25</v>
      </c>
      <c r="S2034" t="s">
        <v>246</v>
      </c>
      <c r="T2034" t="s">
        <v>247</v>
      </c>
      <c r="U2034" t="s">
        <v>42</v>
      </c>
    </row>
    <row r="2035" spans="1:21" x14ac:dyDescent="0.3">
      <c r="A2035">
        <v>10356</v>
      </c>
      <c r="B2035" s="5">
        <v>43</v>
      </c>
      <c r="C2035" s="4">
        <v>97.6</v>
      </c>
      <c r="D2035">
        <v>8</v>
      </c>
      <c r="E2035" s="9">
        <v>4196.8</v>
      </c>
      <c r="F2035" s="1">
        <v>45208</v>
      </c>
      <c r="G2035" s="5">
        <f ca="1">DATEDIF(F2035, TODAY(), "D")</f>
        <v>181</v>
      </c>
      <c r="H2035" t="s">
        <v>19</v>
      </c>
      <c r="I2035" t="s">
        <v>155</v>
      </c>
      <c r="J2035" s="4">
        <v>141</v>
      </c>
      <c r="K2035" s="4">
        <f>Table1[[#This Row],[PRICEEACH]]-Table1[[#This Row],[MSRP]]</f>
        <v>-43.400000000000006</v>
      </c>
      <c r="L2035" t="s">
        <v>498</v>
      </c>
      <c r="M2035" t="s">
        <v>36</v>
      </c>
      <c r="N2035" t="s">
        <v>37</v>
      </c>
      <c r="O2035" t="s">
        <v>38</v>
      </c>
      <c r="P2035" t="s">
        <v>39</v>
      </c>
      <c r="Q2035">
        <v>75508</v>
      </c>
      <c r="R2035" t="s">
        <v>33</v>
      </c>
      <c r="S2035" t="s">
        <v>40</v>
      </c>
      <c r="T2035" t="s">
        <v>41</v>
      </c>
      <c r="U2035" t="s">
        <v>42</v>
      </c>
    </row>
    <row r="2036" spans="1:21" x14ac:dyDescent="0.3">
      <c r="A2036">
        <v>10353</v>
      </c>
      <c r="B2036" s="5">
        <v>43</v>
      </c>
      <c r="C2036" s="4">
        <v>81.95</v>
      </c>
      <c r="D2036">
        <v>6</v>
      </c>
      <c r="E2036" s="9">
        <v>3523.85</v>
      </c>
      <c r="F2036" s="1">
        <v>45203</v>
      </c>
      <c r="G2036" s="5">
        <f ca="1">DATEDIF(F2036, TODAY(), "D")</f>
        <v>186</v>
      </c>
      <c r="H2036" t="s">
        <v>19</v>
      </c>
      <c r="I2036" t="s">
        <v>525</v>
      </c>
      <c r="J2036" s="4">
        <v>80</v>
      </c>
      <c r="K2036" s="4">
        <f>Table1[[#This Row],[PRICEEACH]]-Table1[[#This Row],[MSRP]]</f>
        <v>1.9500000000000028</v>
      </c>
      <c r="L2036" t="s">
        <v>628</v>
      </c>
      <c r="M2036" t="s">
        <v>527</v>
      </c>
      <c r="N2036">
        <v>2035554407</v>
      </c>
      <c r="O2036" t="s">
        <v>528</v>
      </c>
      <c r="P2036" t="s">
        <v>476</v>
      </c>
      <c r="Q2036">
        <v>97561</v>
      </c>
      <c r="R2036" t="s">
        <v>25</v>
      </c>
      <c r="S2036" t="s">
        <v>529</v>
      </c>
      <c r="T2036" t="s">
        <v>530</v>
      </c>
      <c r="U2036" t="s">
        <v>42</v>
      </c>
    </row>
    <row r="2037" spans="1:21" x14ac:dyDescent="0.3">
      <c r="A2037">
        <v>10350</v>
      </c>
      <c r="B2037" s="5">
        <v>43</v>
      </c>
      <c r="C2037" s="4">
        <v>64.97</v>
      </c>
      <c r="D2037">
        <v>6</v>
      </c>
      <c r="E2037" s="9">
        <v>2793.71</v>
      </c>
      <c r="F2037" s="1">
        <v>45201</v>
      </c>
      <c r="G2037" s="5">
        <f ca="1">DATEDIF(F2037, TODAY(), "D")</f>
        <v>188</v>
      </c>
      <c r="H2037" t="s">
        <v>19</v>
      </c>
      <c r="I2037" t="s">
        <v>557</v>
      </c>
      <c r="J2037" s="4">
        <v>86</v>
      </c>
      <c r="K2037" s="4">
        <f>Table1[[#This Row],[PRICEEACH]]-Table1[[#This Row],[MSRP]]</f>
        <v>-21.03</v>
      </c>
      <c r="L2037" t="s">
        <v>558</v>
      </c>
      <c r="M2037" t="s">
        <v>148</v>
      </c>
      <c r="N2037" t="s">
        <v>149</v>
      </c>
      <c r="O2037" t="s">
        <v>150</v>
      </c>
      <c r="P2037" t="s">
        <v>151</v>
      </c>
      <c r="Q2037">
        <v>28034</v>
      </c>
      <c r="R2037" t="s">
        <v>152</v>
      </c>
      <c r="S2037" t="s">
        <v>153</v>
      </c>
      <c r="T2037" t="s">
        <v>154</v>
      </c>
      <c r="U2037" t="s">
        <v>28</v>
      </c>
    </row>
    <row r="2038" spans="1:21" x14ac:dyDescent="0.3">
      <c r="A2038">
        <v>10345</v>
      </c>
      <c r="B2038" s="5">
        <v>43</v>
      </c>
      <c r="C2038" s="4">
        <v>53.76</v>
      </c>
      <c r="D2038">
        <v>1</v>
      </c>
      <c r="E2038" s="9">
        <v>2311.6799999999998</v>
      </c>
      <c r="F2038" s="1">
        <v>45194</v>
      </c>
      <c r="G2038" s="5">
        <f ca="1">DATEDIF(F2038, TODAY(), "D")</f>
        <v>195</v>
      </c>
      <c r="H2038" t="s">
        <v>19</v>
      </c>
      <c r="I2038" t="s">
        <v>509</v>
      </c>
      <c r="J2038" s="4">
        <v>44</v>
      </c>
      <c r="K2038" s="4">
        <f>Table1[[#This Row],[PRICEEACH]]-Table1[[#This Row],[MSRP]]</f>
        <v>9.759999999999998</v>
      </c>
      <c r="L2038" t="s">
        <v>587</v>
      </c>
      <c r="M2038" t="s">
        <v>280</v>
      </c>
      <c r="N2038" t="s">
        <v>281</v>
      </c>
      <c r="O2038" t="s">
        <v>282</v>
      </c>
      <c r="P2038" t="s">
        <v>95</v>
      </c>
      <c r="Q2038">
        <v>44000</v>
      </c>
      <c r="R2038" t="s">
        <v>33</v>
      </c>
      <c r="S2038" t="s">
        <v>283</v>
      </c>
      <c r="T2038" t="s">
        <v>284</v>
      </c>
      <c r="U2038" t="s">
        <v>28</v>
      </c>
    </row>
    <row r="2039" spans="1:21" x14ac:dyDescent="0.3">
      <c r="A2039">
        <v>10328</v>
      </c>
      <c r="B2039" s="5">
        <v>43</v>
      </c>
      <c r="C2039" s="4">
        <v>60.86</v>
      </c>
      <c r="D2039">
        <v>4</v>
      </c>
      <c r="E2039" s="9">
        <v>2616.98</v>
      </c>
      <c r="F2039" s="1">
        <v>45181</v>
      </c>
      <c r="G2039" s="5">
        <f ca="1">DATEDIF(F2039, TODAY(), "D")</f>
        <v>208</v>
      </c>
      <c r="H2039" t="s">
        <v>19</v>
      </c>
      <c r="I2039" t="s">
        <v>525</v>
      </c>
      <c r="J2039" s="4">
        <v>72</v>
      </c>
      <c r="K2039" s="4">
        <f>Table1[[#This Row],[PRICEEACH]]-Table1[[#This Row],[MSRP]]</f>
        <v>-11.14</v>
      </c>
      <c r="L2039" t="s">
        <v>606</v>
      </c>
      <c r="M2039" t="s">
        <v>511</v>
      </c>
      <c r="N2039" t="s">
        <v>512</v>
      </c>
      <c r="O2039" t="s">
        <v>513</v>
      </c>
      <c r="P2039" t="s">
        <v>514</v>
      </c>
      <c r="Q2039">
        <v>24100</v>
      </c>
      <c r="R2039" t="s">
        <v>229</v>
      </c>
      <c r="S2039" t="s">
        <v>515</v>
      </c>
      <c r="T2039" t="s">
        <v>516</v>
      </c>
      <c r="U2039" t="s">
        <v>28</v>
      </c>
    </row>
    <row r="2040" spans="1:21" x14ac:dyDescent="0.3">
      <c r="A2040">
        <v>10327</v>
      </c>
      <c r="B2040" s="5">
        <v>43</v>
      </c>
      <c r="C2040" s="4">
        <v>80</v>
      </c>
      <c r="D2040">
        <v>2</v>
      </c>
      <c r="E2040" s="9">
        <v>3440</v>
      </c>
      <c r="F2040" s="1">
        <v>45179</v>
      </c>
      <c r="G2040" s="5">
        <f ca="1">DATEDIF(F2040, TODAY(), "D")</f>
        <v>210</v>
      </c>
      <c r="H2040" t="s">
        <v>371</v>
      </c>
      <c r="I2040" t="s">
        <v>557</v>
      </c>
      <c r="J2040" s="4">
        <v>100</v>
      </c>
      <c r="K2040" s="4">
        <f>Table1[[#This Row],[PRICEEACH]]-Table1[[#This Row],[MSRP]]</f>
        <v>-20</v>
      </c>
      <c r="L2040" t="s">
        <v>629</v>
      </c>
      <c r="M2040" t="s">
        <v>290</v>
      </c>
      <c r="N2040" t="s">
        <v>291</v>
      </c>
      <c r="O2040" t="s">
        <v>292</v>
      </c>
      <c r="P2040" t="s">
        <v>293</v>
      </c>
      <c r="Q2040">
        <v>1734</v>
      </c>
      <c r="R2040" t="s">
        <v>294</v>
      </c>
      <c r="S2040" t="s">
        <v>295</v>
      </c>
      <c r="T2040" t="s">
        <v>296</v>
      </c>
      <c r="U2040" t="s">
        <v>42</v>
      </c>
    </row>
    <row r="2041" spans="1:21" x14ac:dyDescent="0.3">
      <c r="A2041">
        <v>10322</v>
      </c>
      <c r="B2041" s="5">
        <v>43</v>
      </c>
      <c r="C2041" s="4">
        <v>86.3</v>
      </c>
      <c r="D2041">
        <v>14</v>
      </c>
      <c r="E2041" s="9">
        <v>3710.9</v>
      </c>
      <c r="F2041" s="1">
        <v>45173</v>
      </c>
      <c r="G2041" s="5">
        <f ca="1">DATEDIF(F2041, TODAY(), "D")</f>
        <v>216</v>
      </c>
      <c r="H2041" t="s">
        <v>19</v>
      </c>
      <c r="I2041" t="s">
        <v>509</v>
      </c>
      <c r="J2041" s="4">
        <v>102</v>
      </c>
      <c r="K2041" s="4">
        <f>Table1[[#This Row],[PRICEEACH]]-Table1[[#This Row],[MSRP]]</f>
        <v>-15.700000000000003</v>
      </c>
      <c r="L2041" t="s">
        <v>510</v>
      </c>
      <c r="M2041" t="s">
        <v>248</v>
      </c>
      <c r="N2041">
        <v>6035558647</v>
      </c>
      <c r="O2041" t="s">
        <v>249</v>
      </c>
      <c r="P2041" t="s">
        <v>250</v>
      </c>
      <c r="Q2041">
        <v>62005</v>
      </c>
      <c r="R2041" t="s">
        <v>25</v>
      </c>
      <c r="S2041" t="s">
        <v>46</v>
      </c>
      <c r="T2041" t="s">
        <v>247</v>
      </c>
      <c r="U2041" t="s">
        <v>42</v>
      </c>
    </row>
    <row r="2042" spans="1:21" x14ac:dyDescent="0.3">
      <c r="A2042">
        <v>10319</v>
      </c>
      <c r="B2042" s="5">
        <v>43</v>
      </c>
      <c r="C2042" s="4">
        <v>85.69</v>
      </c>
      <c r="D2042">
        <v>2</v>
      </c>
      <c r="E2042" s="9">
        <v>3684.67</v>
      </c>
      <c r="F2042" s="1">
        <v>45172</v>
      </c>
      <c r="G2042" s="5">
        <f ca="1">DATEDIF(F2042, TODAY(), "D")</f>
        <v>217</v>
      </c>
      <c r="H2042" t="s">
        <v>19</v>
      </c>
      <c r="I2042" t="s">
        <v>155</v>
      </c>
      <c r="J2042" s="4">
        <v>80</v>
      </c>
      <c r="K2042" s="4">
        <f>Table1[[#This Row],[PRICEEACH]]-Table1[[#This Row],[MSRP]]</f>
        <v>5.6899999999999977</v>
      </c>
      <c r="L2042" t="s">
        <v>607</v>
      </c>
      <c r="M2042" t="s">
        <v>468</v>
      </c>
      <c r="N2042">
        <v>2125551957</v>
      </c>
      <c r="O2042" t="s">
        <v>469</v>
      </c>
      <c r="P2042" t="s">
        <v>24</v>
      </c>
      <c r="Q2042">
        <v>10022</v>
      </c>
      <c r="R2042" t="s">
        <v>25</v>
      </c>
      <c r="S2042" t="s">
        <v>470</v>
      </c>
      <c r="T2042" t="s">
        <v>471</v>
      </c>
      <c r="U2042" t="s">
        <v>42</v>
      </c>
    </row>
    <row r="2043" spans="1:21" x14ac:dyDescent="0.3">
      <c r="A2043">
        <v>10312</v>
      </c>
      <c r="B2043" s="5">
        <v>43</v>
      </c>
      <c r="C2043" s="4">
        <v>89.38</v>
      </c>
      <c r="D2043">
        <v>10</v>
      </c>
      <c r="E2043" s="9">
        <v>3843.34</v>
      </c>
      <c r="F2043" s="1">
        <v>45159</v>
      </c>
      <c r="G2043" s="5">
        <f ca="1">DATEDIF(F2043, TODAY(), "D")</f>
        <v>230</v>
      </c>
      <c r="H2043" t="s">
        <v>19</v>
      </c>
      <c r="I2043" t="s">
        <v>509</v>
      </c>
      <c r="J2043" s="4">
        <v>102</v>
      </c>
      <c r="K2043" s="4">
        <f>Table1[[#This Row],[PRICEEACH]]-Table1[[#This Row],[MSRP]]</f>
        <v>-12.620000000000005</v>
      </c>
      <c r="L2043" t="s">
        <v>510</v>
      </c>
      <c r="M2043" t="s">
        <v>243</v>
      </c>
      <c r="N2043">
        <v>4155551450</v>
      </c>
      <c r="O2043" t="s">
        <v>244</v>
      </c>
      <c r="P2043" t="s">
        <v>245</v>
      </c>
      <c r="Q2043">
        <v>97562</v>
      </c>
      <c r="R2043" t="s">
        <v>25</v>
      </c>
      <c r="S2043" t="s">
        <v>246</v>
      </c>
      <c r="T2043" t="s">
        <v>247</v>
      </c>
      <c r="U2043" t="s">
        <v>42</v>
      </c>
    </row>
    <row r="2044" spans="1:21" x14ac:dyDescent="0.3">
      <c r="A2044">
        <v>10311</v>
      </c>
      <c r="B2044" s="5">
        <v>43</v>
      </c>
      <c r="C2044" s="4">
        <v>122.76</v>
      </c>
      <c r="D2044">
        <v>10</v>
      </c>
      <c r="E2044" s="9">
        <v>5278.68</v>
      </c>
      <c r="F2044" s="1">
        <v>45154</v>
      </c>
      <c r="G2044" s="5">
        <f ca="1">DATEDIF(F2044, TODAY(), "D")</f>
        <v>235</v>
      </c>
      <c r="H2044" t="s">
        <v>19</v>
      </c>
      <c r="I2044" t="s">
        <v>155</v>
      </c>
      <c r="J2044" s="4">
        <v>132</v>
      </c>
      <c r="K2044" s="4">
        <f>Table1[[#This Row],[PRICEEACH]]-Table1[[#This Row],[MSRP]]</f>
        <v>-9.2399999999999949</v>
      </c>
      <c r="L2044" t="s">
        <v>554</v>
      </c>
      <c r="M2044" t="s">
        <v>148</v>
      </c>
      <c r="N2044" t="s">
        <v>149</v>
      </c>
      <c r="O2044" t="s">
        <v>150</v>
      </c>
      <c r="P2044" t="s">
        <v>151</v>
      </c>
      <c r="Q2044">
        <v>28034</v>
      </c>
      <c r="R2044" t="s">
        <v>152</v>
      </c>
      <c r="S2044" t="s">
        <v>153</v>
      </c>
      <c r="T2044" t="s">
        <v>154</v>
      </c>
      <c r="U2044" t="s">
        <v>42</v>
      </c>
    </row>
    <row r="2045" spans="1:21" x14ac:dyDescent="0.3">
      <c r="A2045">
        <v>10311</v>
      </c>
      <c r="B2045" s="5">
        <v>43</v>
      </c>
      <c r="C2045" s="4">
        <v>106.87</v>
      </c>
      <c r="D2045">
        <v>3</v>
      </c>
      <c r="E2045" s="9">
        <v>4595.41</v>
      </c>
      <c r="F2045" s="1">
        <v>45154</v>
      </c>
      <c r="G2045" s="5">
        <f ca="1">DATEDIF(F2045, TODAY(), "D")</f>
        <v>235</v>
      </c>
      <c r="H2045" t="s">
        <v>19</v>
      </c>
      <c r="I2045" t="s">
        <v>155</v>
      </c>
      <c r="J2045" s="4">
        <v>117</v>
      </c>
      <c r="K2045" s="4">
        <f>Table1[[#This Row],[PRICEEACH]]-Table1[[#This Row],[MSRP]]</f>
        <v>-10.129999999999995</v>
      </c>
      <c r="L2045" t="s">
        <v>593</v>
      </c>
      <c r="M2045" t="s">
        <v>148</v>
      </c>
      <c r="N2045" t="s">
        <v>149</v>
      </c>
      <c r="O2045" t="s">
        <v>150</v>
      </c>
      <c r="P2045" t="s">
        <v>151</v>
      </c>
      <c r="Q2045">
        <v>28034</v>
      </c>
      <c r="R2045" t="s">
        <v>152</v>
      </c>
      <c r="S2045" t="s">
        <v>153</v>
      </c>
      <c r="T2045" t="s">
        <v>154</v>
      </c>
      <c r="U2045" t="s">
        <v>42</v>
      </c>
    </row>
    <row r="2046" spans="1:21" x14ac:dyDescent="0.3">
      <c r="A2046">
        <v>10308</v>
      </c>
      <c r="B2046" s="5">
        <v>43</v>
      </c>
      <c r="C2046" s="4">
        <v>76.430000000000007</v>
      </c>
      <c r="D2046">
        <v>16</v>
      </c>
      <c r="E2046" s="9">
        <v>3286.49</v>
      </c>
      <c r="F2046" s="1">
        <v>45153</v>
      </c>
      <c r="G2046" s="5">
        <f ca="1">DATEDIF(F2046, TODAY(), "D")</f>
        <v>236</v>
      </c>
      <c r="H2046" t="s">
        <v>19</v>
      </c>
      <c r="I2046" t="s">
        <v>525</v>
      </c>
      <c r="J2046" s="4">
        <v>68</v>
      </c>
      <c r="K2046" s="4">
        <f>Table1[[#This Row],[PRICEEACH]]-Table1[[#This Row],[MSRP]]</f>
        <v>8.4300000000000068</v>
      </c>
      <c r="L2046" t="s">
        <v>602</v>
      </c>
      <c r="M2046" t="s">
        <v>285</v>
      </c>
      <c r="N2046">
        <v>9145554562</v>
      </c>
      <c r="O2046" t="s">
        <v>286</v>
      </c>
      <c r="P2046" t="s">
        <v>287</v>
      </c>
      <c r="Q2046">
        <v>24067</v>
      </c>
      <c r="R2046" t="s">
        <v>25</v>
      </c>
      <c r="S2046" t="s">
        <v>81</v>
      </c>
      <c r="T2046" t="s">
        <v>208</v>
      </c>
      <c r="U2046" t="s">
        <v>42</v>
      </c>
    </row>
    <row r="2047" spans="1:21" x14ac:dyDescent="0.3">
      <c r="A2047">
        <v>10306</v>
      </c>
      <c r="B2047" s="5">
        <v>43</v>
      </c>
      <c r="C2047" s="4">
        <v>75.17</v>
      </c>
      <c r="D2047">
        <v>1</v>
      </c>
      <c r="E2047" s="9">
        <v>3232.31</v>
      </c>
      <c r="F2047" s="1">
        <v>45152</v>
      </c>
      <c r="G2047" s="5">
        <f ca="1">DATEDIF(F2047, TODAY(), "D")</f>
        <v>237</v>
      </c>
      <c r="H2047" t="s">
        <v>19</v>
      </c>
      <c r="I2047" t="s">
        <v>557</v>
      </c>
      <c r="J2047" s="4">
        <v>72</v>
      </c>
      <c r="K2047" s="4">
        <f>Table1[[#This Row],[PRICEEACH]]-Table1[[#This Row],[MSRP]]</f>
        <v>3.1700000000000017</v>
      </c>
      <c r="L2047" t="s">
        <v>625</v>
      </c>
      <c r="M2047" t="s">
        <v>452</v>
      </c>
      <c r="N2047" t="s">
        <v>453</v>
      </c>
      <c r="O2047" t="s">
        <v>454</v>
      </c>
      <c r="P2047" t="s">
        <v>455</v>
      </c>
      <c r="Q2047" t="s">
        <v>456</v>
      </c>
      <c r="R2047" t="s">
        <v>144</v>
      </c>
      <c r="S2047" t="s">
        <v>457</v>
      </c>
      <c r="T2047" t="s">
        <v>458</v>
      </c>
      <c r="U2047" t="s">
        <v>42</v>
      </c>
    </row>
    <row r="2048" spans="1:21" x14ac:dyDescent="0.3">
      <c r="A2048">
        <v>10289</v>
      </c>
      <c r="B2048" s="5">
        <v>43</v>
      </c>
      <c r="C2048" s="4">
        <v>192.38</v>
      </c>
      <c r="D2048">
        <v>3</v>
      </c>
      <c r="E2048" s="9">
        <v>8272.34</v>
      </c>
      <c r="F2048" s="1">
        <v>45110</v>
      </c>
      <c r="G2048" s="5">
        <f ca="1">DATEDIF(F2048, TODAY(), "D")</f>
        <v>279</v>
      </c>
      <c r="H2048" t="s">
        <v>19</v>
      </c>
      <c r="I2048" t="s">
        <v>509</v>
      </c>
      <c r="J2048" s="4">
        <v>168</v>
      </c>
      <c r="K2048" s="4">
        <f>Table1[[#This Row],[PRICEEACH]]-Table1[[#This Row],[MSRP]]</f>
        <v>24.379999999999995</v>
      </c>
      <c r="L2048" t="s">
        <v>553</v>
      </c>
      <c r="M2048" t="s">
        <v>59</v>
      </c>
      <c r="N2048" t="s">
        <v>60</v>
      </c>
      <c r="O2048" t="s">
        <v>61</v>
      </c>
      <c r="P2048" t="s">
        <v>62</v>
      </c>
      <c r="Q2048" t="s">
        <v>63</v>
      </c>
      <c r="R2048" t="s">
        <v>64</v>
      </c>
      <c r="S2048" t="s">
        <v>65</v>
      </c>
      <c r="T2048" t="s">
        <v>66</v>
      </c>
      <c r="U2048" t="s">
        <v>127</v>
      </c>
    </row>
    <row r="2049" spans="1:21" x14ac:dyDescent="0.3">
      <c r="A2049">
        <v>10287</v>
      </c>
      <c r="B2049" s="5">
        <v>43</v>
      </c>
      <c r="C2049" s="4">
        <v>70.760000000000005</v>
      </c>
      <c r="D2049">
        <v>15</v>
      </c>
      <c r="E2049" s="9">
        <v>3042.68</v>
      </c>
      <c r="F2049" s="1">
        <v>45107</v>
      </c>
      <c r="G2049" s="5">
        <f ca="1">DATEDIF(F2049, TODAY(), "D")</f>
        <v>282</v>
      </c>
      <c r="H2049" t="s">
        <v>19</v>
      </c>
      <c r="I2049" t="s">
        <v>155</v>
      </c>
      <c r="J2049" s="4">
        <v>80</v>
      </c>
      <c r="K2049" s="4">
        <f>Table1[[#This Row],[PRICEEACH]]-Table1[[#This Row],[MSRP]]</f>
        <v>-9.2399999999999949</v>
      </c>
      <c r="L2049" t="s">
        <v>566</v>
      </c>
      <c r="M2049" t="s">
        <v>408</v>
      </c>
      <c r="N2049" t="s">
        <v>409</v>
      </c>
      <c r="O2049" t="s">
        <v>410</v>
      </c>
      <c r="P2049" t="s">
        <v>411</v>
      </c>
      <c r="Q2049">
        <v>1203</v>
      </c>
      <c r="R2049" t="s">
        <v>412</v>
      </c>
      <c r="S2049" t="s">
        <v>413</v>
      </c>
      <c r="T2049" t="s">
        <v>82</v>
      </c>
      <c r="U2049" t="s">
        <v>42</v>
      </c>
    </row>
    <row r="2050" spans="1:21" x14ac:dyDescent="0.3">
      <c r="A2050">
        <v>10282</v>
      </c>
      <c r="B2050" s="5">
        <v>43</v>
      </c>
      <c r="C2050" s="4">
        <v>155.71</v>
      </c>
      <c r="D2050">
        <v>1</v>
      </c>
      <c r="E2050" s="9">
        <v>6695.53</v>
      </c>
      <c r="F2050" s="1">
        <v>45097</v>
      </c>
      <c r="G2050" s="5">
        <f ca="1">DATEDIF(F2050, TODAY(), "D")</f>
        <v>292</v>
      </c>
      <c r="H2050" t="s">
        <v>19</v>
      </c>
      <c r="I2050" t="s">
        <v>509</v>
      </c>
      <c r="J2050" s="4">
        <v>136</v>
      </c>
      <c r="K2050" s="4">
        <f>Table1[[#This Row],[PRICEEACH]]-Table1[[#This Row],[MSRP]]</f>
        <v>19.710000000000008</v>
      </c>
      <c r="L2050" t="s">
        <v>562</v>
      </c>
      <c r="M2050" t="s">
        <v>243</v>
      </c>
      <c r="N2050">
        <v>4155551450</v>
      </c>
      <c r="O2050" t="s">
        <v>244</v>
      </c>
      <c r="P2050" t="s">
        <v>245</v>
      </c>
      <c r="Q2050">
        <v>97562</v>
      </c>
      <c r="R2050" t="s">
        <v>25</v>
      </c>
      <c r="S2050" t="s">
        <v>246</v>
      </c>
      <c r="T2050" t="s">
        <v>247</v>
      </c>
      <c r="U2050" t="s">
        <v>42</v>
      </c>
    </row>
    <row r="2051" spans="1:21" x14ac:dyDescent="0.3">
      <c r="A2051">
        <v>10282</v>
      </c>
      <c r="B2051" s="5">
        <v>43</v>
      </c>
      <c r="C2051" s="4">
        <v>86.61</v>
      </c>
      <c r="D2051">
        <v>2</v>
      </c>
      <c r="E2051" s="9">
        <v>3724.23</v>
      </c>
      <c r="F2051" s="1">
        <v>45097</v>
      </c>
      <c r="G2051" s="5">
        <f ca="1">DATEDIF(F2051, TODAY(), "D")</f>
        <v>292</v>
      </c>
      <c r="H2051" t="s">
        <v>19</v>
      </c>
      <c r="I2051" t="s">
        <v>557</v>
      </c>
      <c r="J2051" s="4">
        <v>86</v>
      </c>
      <c r="K2051" s="4">
        <f>Table1[[#This Row],[PRICEEACH]]-Table1[[#This Row],[MSRP]]</f>
        <v>0.60999999999999943</v>
      </c>
      <c r="L2051" t="s">
        <v>622</v>
      </c>
      <c r="M2051" t="s">
        <v>243</v>
      </c>
      <c r="N2051">
        <v>4155551450</v>
      </c>
      <c r="O2051" t="s">
        <v>244</v>
      </c>
      <c r="P2051" t="s">
        <v>245</v>
      </c>
      <c r="Q2051">
        <v>97562</v>
      </c>
      <c r="R2051" t="s">
        <v>25</v>
      </c>
      <c r="S2051" t="s">
        <v>246</v>
      </c>
      <c r="T2051" t="s">
        <v>247</v>
      </c>
      <c r="U2051" t="s">
        <v>42</v>
      </c>
    </row>
    <row r="2052" spans="1:21" x14ac:dyDescent="0.3">
      <c r="A2052">
        <v>10283</v>
      </c>
      <c r="B2052" s="5">
        <v>43</v>
      </c>
      <c r="C2052" s="4">
        <v>57.61</v>
      </c>
      <c r="D2052">
        <v>1</v>
      </c>
      <c r="E2052" s="9">
        <v>2477.23</v>
      </c>
      <c r="F2052" s="1">
        <v>45097</v>
      </c>
      <c r="G2052" s="5">
        <f ca="1">DATEDIF(F2052, TODAY(), "D")</f>
        <v>292</v>
      </c>
      <c r="H2052" t="s">
        <v>19</v>
      </c>
      <c r="I2052" t="s">
        <v>525</v>
      </c>
      <c r="J2052" s="4">
        <v>49</v>
      </c>
      <c r="K2052" s="4">
        <f>Table1[[#This Row],[PRICEEACH]]-Table1[[#This Row],[MSRP]]</f>
        <v>8.61</v>
      </c>
      <c r="L2052" t="s">
        <v>632</v>
      </c>
      <c r="M2052" t="s">
        <v>337</v>
      </c>
      <c r="N2052" t="s">
        <v>338</v>
      </c>
      <c r="O2052" t="s">
        <v>339</v>
      </c>
      <c r="P2052" t="s">
        <v>340</v>
      </c>
      <c r="Q2052" t="s">
        <v>341</v>
      </c>
      <c r="R2052" t="s">
        <v>201</v>
      </c>
      <c r="S2052" t="s">
        <v>342</v>
      </c>
      <c r="T2052" t="s">
        <v>146</v>
      </c>
      <c r="U2052" t="s">
        <v>28</v>
      </c>
    </row>
    <row r="2053" spans="1:21" x14ac:dyDescent="0.3">
      <c r="A2053">
        <v>10280</v>
      </c>
      <c r="B2053" s="5">
        <v>43</v>
      </c>
      <c r="C2053" s="4">
        <v>68.709999999999994</v>
      </c>
      <c r="D2053">
        <v>5</v>
      </c>
      <c r="E2053" s="9">
        <v>2954.53</v>
      </c>
      <c r="F2053" s="1">
        <v>45094</v>
      </c>
      <c r="G2053" s="5">
        <f ca="1">DATEDIF(F2053, TODAY(), "D")</f>
        <v>295</v>
      </c>
      <c r="H2053" t="s">
        <v>19</v>
      </c>
      <c r="I2053" t="s">
        <v>509</v>
      </c>
      <c r="J2053" s="4">
        <v>62</v>
      </c>
      <c r="K2053" s="4">
        <f>Table1[[#This Row],[PRICEEACH]]-Table1[[#This Row],[MSRP]]</f>
        <v>6.7099999999999937</v>
      </c>
      <c r="L2053" t="s">
        <v>556</v>
      </c>
      <c r="M2053" t="s">
        <v>225</v>
      </c>
      <c r="N2053" t="s">
        <v>226</v>
      </c>
      <c r="O2053" t="s">
        <v>227</v>
      </c>
      <c r="P2053" t="s">
        <v>228</v>
      </c>
      <c r="Q2053">
        <v>10100</v>
      </c>
      <c r="R2053" t="s">
        <v>229</v>
      </c>
      <c r="S2053" t="s">
        <v>230</v>
      </c>
      <c r="T2053" t="s">
        <v>231</v>
      </c>
      <c r="U2053" t="s">
        <v>28</v>
      </c>
    </row>
    <row r="2054" spans="1:21" x14ac:dyDescent="0.3">
      <c r="A2054">
        <v>10107</v>
      </c>
      <c r="B2054" s="5">
        <v>43</v>
      </c>
      <c r="C2054" s="4">
        <v>120.5</v>
      </c>
      <c r="D2054">
        <v>14</v>
      </c>
      <c r="E2054" s="9">
        <v>5181.5</v>
      </c>
      <c r="F2054" s="1">
        <v>45079</v>
      </c>
      <c r="G2054" s="5">
        <f ca="1">DATEDIF(F2054, TODAY(), "D")</f>
        <v>310</v>
      </c>
      <c r="H2054" t="s">
        <v>19</v>
      </c>
      <c r="I2054" t="s">
        <v>20</v>
      </c>
      <c r="J2054" s="4">
        <v>150</v>
      </c>
      <c r="K2054" s="4">
        <f>Table1[[#This Row],[PRICEEACH]]-Table1[[#This Row],[MSRP]]</f>
        <v>-29.5</v>
      </c>
      <c r="L2054" t="s">
        <v>467</v>
      </c>
      <c r="M2054" t="s">
        <v>420</v>
      </c>
      <c r="N2054">
        <v>6175557555</v>
      </c>
      <c r="O2054" t="s">
        <v>421</v>
      </c>
      <c r="P2054" t="s">
        <v>253</v>
      </c>
      <c r="Q2054">
        <v>58339</v>
      </c>
      <c r="R2054" t="s">
        <v>25</v>
      </c>
      <c r="S2054" t="s">
        <v>422</v>
      </c>
      <c r="T2054" t="s">
        <v>423</v>
      </c>
      <c r="U2054" t="s">
        <v>42</v>
      </c>
    </row>
    <row r="2055" spans="1:21" x14ac:dyDescent="0.3">
      <c r="A2055">
        <v>10275</v>
      </c>
      <c r="B2055" s="5">
        <v>43</v>
      </c>
      <c r="C2055" s="4">
        <v>73.599999999999994</v>
      </c>
      <c r="D2055">
        <v>15</v>
      </c>
      <c r="E2055" s="9">
        <v>3164.8</v>
      </c>
      <c r="F2055" s="1">
        <v>45069</v>
      </c>
      <c r="G2055" s="5">
        <f ca="1">DATEDIF(F2055, TODAY(), "D")</f>
        <v>320</v>
      </c>
      <c r="H2055" t="s">
        <v>19</v>
      </c>
      <c r="I2055" t="s">
        <v>525</v>
      </c>
      <c r="J2055" s="4">
        <v>80</v>
      </c>
      <c r="K2055" s="4">
        <f>Table1[[#This Row],[PRICEEACH]]-Table1[[#This Row],[MSRP]]</f>
        <v>-6.4000000000000057</v>
      </c>
      <c r="L2055" t="s">
        <v>628</v>
      </c>
      <c r="M2055" t="s">
        <v>92</v>
      </c>
      <c r="N2055" t="s">
        <v>93</v>
      </c>
      <c r="O2055" t="s">
        <v>94</v>
      </c>
      <c r="P2055" t="s">
        <v>95</v>
      </c>
      <c r="Q2055">
        <v>44000</v>
      </c>
      <c r="R2055" t="s">
        <v>33</v>
      </c>
      <c r="S2055" t="s">
        <v>96</v>
      </c>
      <c r="T2055" t="s">
        <v>97</v>
      </c>
      <c r="U2055" t="s">
        <v>42</v>
      </c>
    </row>
    <row r="2056" spans="1:21" x14ac:dyDescent="0.3">
      <c r="A2056">
        <v>10271</v>
      </c>
      <c r="B2056" s="5">
        <v>43</v>
      </c>
      <c r="C2056" s="4">
        <v>130.35</v>
      </c>
      <c r="D2056">
        <v>10</v>
      </c>
      <c r="E2056" s="9">
        <v>5605.05</v>
      </c>
      <c r="F2056" s="1">
        <v>45066</v>
      </c>
      <c r="G2056" s="5">
        <f ca="1">DATEDIF(F2056, TODAY(), "D")</f>
        <v>323</v>
      </c>
      <c r="H2056" t="s">
        <v>19</v>
      </c>
      <c r="I2056" t="s">
        <v>465</v>
      </c>
      <c r="J2056" s="4">
        <v>127</v>
      </c>
      <c r="K2056" s="4">
        <f>Table1[[#This Row],[PRICEEACH]]-Table1[[#This Row],[MSRP]]</f>
        <v>3.3499999999999943</v>
      </c>
      <c r="L2056" t="s">
        <v>588</v>
      </c>
      <c r="M2056" t="s">
        <v>243</v>
      </c>
      <c r="N2056">
        <v>4155551450</v>
      </c>
      <c r="O2056" t="s">
        <v>244</v>
      </c>
      <c r="P2056" t="s">
        <v>245</v>
      </c>
      <c r="Q2056">
        <v>97562</v>
      </c>
      <c r="R2056" t="s">
        <v>25</v>
      </c>
      <c r="S2056" t="s">
        <v>246</v>
      </c>
      <c r="T2056" t="s">
        <v>247</v>
      </c>
      <c r="U2056" t="s">
        <v>42</v>
      </c>
    </row>
    <row r="2057" spans="1:21" x14ac:dyDescent="0.3">
      <c r="A2057">
        <v>10272</v>
      </c>
      <c r="B2057" s="5">
        <v>43</v>
      </c>
      <c r="C2057" s="4">
        <v>56.82</v>
      </c>
      <c r="D2057">
        <v>4</v>
      </c>
      <c r="E2057" s="9">
        <v>2443.2600000000002</v>
      </c>
      <c r="F2057" s="1">
        <v>45066</v>
      </c>
      <c r="G2057" s="5">
        <f ca="1">DATEDIF(F2057, TODAY(), "D")</f>
        <v>323</v>
      </c>
      <c r="H2057" t="s">
        <v>19</v>
      </c>
      <c r="I2057" t="s">
        <v>564</v>
      </c>
      <c r="J2057" s="4">
        <v>58</v>
      </c>
      <c r="K2057" s="4">
        <f>Table1[[#This Row],[PRICEEACH]]-Table1[[#This Row],[MSRP]]</f>
        <v>-1.1799999999999997</v>
      </c>
      <c r="L2057" t="s">
        <v>618</v>
      </c>
      <c r="M2057" t="s">
        <v>116</v>
      </c>
      <c r="N2057">
        <v>2155551555</v>
      </c>
      <c r="O2057" t="s">
        <v>117</v>
      </c>
      <c r="P2057" t="s">
        <v>118</v>
      </c>
      <c r="Q2057">
        <v>70267</v>
      </c>
      <c r="R2057" t="s">
        <v>25</v>
      </c>
      <c r="S2057" t="s">
        <v>26</v>
      </c>
      <c r="T2057" t="s">
        <v>119</v>
      </c>
      <c r="U2057" t="s">
        <v>28</v>
      </c>
    </row>
    <row r="2058" spans="1:21" x14ac:dyDescent="0.3">
      <c r="A2058">
        <v>10107</v>
      </c>
      <c r="B2058" s="5">
        <v>43</v>
      </c>
      <c r="C2058" s="4">
        <v>96.84</v>
      </c>
      <c r="D2058">
        <v>8</v>
      </c>
      <c r="E2058" s="9">
        <v>4164.12</v>
      </c>
      <c r="F2058" s="1">
        <v>45065</v>
      </c>
      <c r="G2058" s="5">
        <f ca="1">DATEDIF(F2058, TODAY(), "D")</f>
        <v>324</v>
      </c>
      <c r="H2058" t="s">
        <v>19</v>
      </c>
      <c r="I2058" t="s">
        <v>465</v>
      </c>
      <c r="J2058" s="4">
        <v>116</v>
      </c>
      <c r="K2058" s="4">
        <f>Table1[[#This Row],[PRICEEACH]]-Table1[[#This Row],[MSRP]]</f>
        <v>-19.159999999999997</v>
      </c>
      <c r="L2058" t="s">
        <v>497</v>
      </c>
      <c r="M2058" t="s">
        <v>128</v>
      </c>
      <c r="N2058" t="s">
        <v>129</v>
      </c>
      <c r="O2058" t="s">
        <v>130</v>
      </c>
      <c r="P2058" t="s">
        <v>131</v>
      </c>
      <c r="Q2058">
        <v>2067</v>
      </c>
      <c r="R2058" t="s">
        <v>76</v>
      </c>
      <c r="S2058" t="s">
        <v>132</v>
      </c>
      <c r="T2058" t="s">
        <v>133</v>
      </c>
      <c r="U2058" t="s">
        <v>42</v>
      </c>
    </row>
    <row r="2059" spans="1:21" x14ac:dyDescent="0.3">
      <c r="A2059">
        <v>10267</v>
      </c>
      <c r="B2059" s="5">
        <v>43</v>
      </c>
      <c r="C2059" s="4">
        <v>108.04</v>
      </c>
      <c r="D2059">
        <v>2</v>
      </c>
      <c r="E2059" s="9">
        <v>4645.72</v>
      </c>
      <c r="F2059" s="1">
        <v>45053</v>
      </c>
      <c r="G2059" s="5">
        <f ca="1">DATEDIF(F2059, TODAY(), "D")</f>
        <v>336</v>
      </c>
      <c r="H2059" t="s">
        <v>19</v>
      </c>
      <c r="I2059" t="s">
        <v>155</v>
      </c>
      <c r="J2059" s="4">
        <v>117</v>
      </c>
      <c r="K2059" s="4">
        <f>Table1[[#This Row],[PRICEEACH]]-Table1[[#This Row],[MSRP]]</f>
        <v>-8.9599999999999937</v>
      </c>
      <c r="L2059" t="s">
        <v>593</v>
      </c>
      <c r="M2059" t="s">
        <v>437</v>
      </c>
      <c r="N2059">
        <v>2125557413</v>
      </c>
      <c r="O2059" t="s">
        <v>438</v>
      </c>
      <c r="P2059" t="s">
        <v>24</v>
      </c>
      <c r="Q2059">
        <v>10022</v>
      </c>
      <c r="R2059" t="s">
        <v>25</v>
      </c>
      <c r="S2059" t="s">
        <v>46</v>
      </c>
      <c r="T2059" t="s">
        <v>439</v>
      </c>
      <c r="U2059" t="s">
        <v>42</v>
      </c>
    </row>
    <row r="2060" spans="1:21" x14ac:dyDescent="0.3">
      <c r="A2060">
        <v>10267</v>
      </c>
      <c r="B2060" s="5">
        <v>43</v>
      </c>
      <c r="C2060" s="4">
        <v>118.86</v>
      </c>
      <c r="D2060">
        <v>6</v>
      </c>
      <c r="E2060" s="9">
        <v>5110.9799999999996</v>
      </c>
      <c r="F2060" s="1">
        <v>45053</v>
      </c>
      <c r="G2060" s="5">
        <f ca="1">DATEDIF(F2060, TODAY(), "D")</f>
        <v>336</v>
      </c>
      <c r="H2060" t="s">
        <v>19</v>
      </c>
      <c r="I2060" t="s">
        <v>155</v>
      </c>
      <c r="J2060" s="4">
        <v>107</v>
      </c>
      <c r="K2060" s="4">
        <f>Table1[[#This Row],[PRICEEACH]]-Table1[[#This Row],[MSRP]]</f>
        <v>11.86</v>
      </c>
      <c r="L2060" t="s">
        <v>599</v>
      </c>
      <c r="M2060" t="s">
        <v>437</v>
      </c>
      <c r="N2060">
        <v>2125557413</v>
      </c>
      <c r="O2060" t="s">
        <v>438</v>
      </c>
      <c r="P2060" t="s">
        <v>24</v>
      </c>
      <c r="Q2060">
        <v>10022</v>
      </c>
      <c r="R2060" t="s">
        <v>25</v>
      </c>
      <c r="S2060" t="s">
        <v>46</v>
      </c>
      <c r="T2060" t="s">
        <v>439</v>
      </c>
      <c r="U2060" t="s">
        <v>42</v>
      </c>
    </row>
    <row r="2061" spans="1:21" x14ac:dyDescent="0.3">
      <c r="A2061">
        <v>10107</v>
      </c>
      <c r="B2061" s="5">
        <v>43</v>
      </c>
      <c r="C2061" s="4">
        <v>164.61</v>
      </c>
      <c r="D2061">
        <v>4</v>
      </c>
      <c r="E2061" s="9">
        <v>7078.23</v>
      </c>
      <c r="F2061" s="1">
        <v>45003</v>
      </c>
      <c r="G2061" s="5">
        <f ca="1">DATEDIF(F2061, TODAY(), "D")</f>
        <v>386</v>
      </c>
      <c r="H2061" t="s">
        <v>19</v>
      </c>
      <c r="I2061" t="s">
        <v>20</v>
      </c>
      <c r="J2061" s="4">
        <v>193</v>
      </c>
      <c r="K2061" s="4">
        <f>Table1[[#This Row],[PRICEEACH]]-Table1[[#This Row],[MSRP]]</f>
        <v>-28.389999999999986</v>
      </c>
      <c r="L2061" t="s">
        <v>288</v>
      </c>
      <c r="M2061" t="s">
        <v>83</v>
      </c>
      <c r="N2061">
        <v>2015559350</v>
      </c>
      <c r="O2061" t="s">
        <v>84</v>
      </c>
      <c r="P2061" t="s">
        <v>85</v>
      </c>
      <c r="Q2061">
        <v>94019</v>
      </c>
      <c r="R2061" t="s">
        <v>25</v>
      </c>
      <c r="S2061" t="s">
        <v>86</v>
      </c>
      <c r="T2061" t="s">
        <v>87</v>
      </c>
      <c r="U2061" t="s">
        <v>127</v>
      </c>
    </row>
    <row r="2062" spans="1:21" x14ac:dyDescent="0.3">
      <c r="A2062">
        <v>10244</v>
      </c>
      <c r="B2062" s="5">
        <v>43</v>
      </c>
      <c r="C2062" s="4">
        <v>138.38</v>
      </c>
      <c r="D2062">
        <v>8</v>
      </c>
      <c r="E2062" s="9">
        <v>5950.34</v>
      </c>
      <c r="F2062" s="1">
        <v>44986</v>
      </c>
      <c r="G2062" s="5">
        <f ca="1">DATEDIF(F2062, TODAY(), "D")</f>
        <v>403</v>
      </c>
      <c r="H2062" t="s">
        <v>19</v>
      </c>
      <c r="I2062" t="s">
        <v>509</v>
      </c>
      <c r="J2062" s="4">
        <v>168</v>
      </c>
      <c r="K2062" s="4">
        <f>Table1[[#This Row],[PRICEEACH]]-Table1[[#This Row],[MSRP]]</f>
        <v>-29.620000000000005</v>
      </c>
      <c r="L2062" t="s">
        <v>553</v>
      </c>
      <c r="M2062" t="s">
        <v>148</v>
      </c>
      <c r="N2062" t="s">
        <v>149</v>
      </c>
      <c r="O2062" t="s">
        <v>150</v>
      </c>
      <c r="P2062" t="s">
        <v>151</v>
      </c>
      <c r="Q2062">
        <v>28034</v>
      </c>
      <c r="R2062" t="s">
        <v>152</v>
      </c>
      <c r="S2062" t="s">
        <v>153</v>
      </c>
      <c r="T2062" t="s">
        <v>154</v>
      </c>
      <c r="U2062" t="s">
        <v>42</v>
      </c>
    </row>
    <row r="2063" spans="1:21" x14ac:dyDescent="0.3">
      <c r="A2063">
        <v>10107</v>
      </c>
      <c r="B2063" s="5">
        <v>43</v>
      </c>
      <c r="C2063" s="4">
        <v>163.16999999999999</v>
      </c>
      <c r="D2063">
        <v>1</v>
      </c>
      <c r="E2063" s="9">
        <v>7016.31</v>
      </c>
      <c r="F2063" s="1">
        <v>44941</v>
      </c>
      <c r="G2063" s="5">
        <f ca="1">DATEDIF(F2063, TODAY(), "D")</f>
        <v>448</v>
      </c>
      <c r="H2063" t="s">
        <v>19</v>
      </c>
      <c r="I2063" t="s">
        <v>155</v>
      </c>
      <c r="J2063" s="4">
        <v>151</v>
      </c>
      <c r="K2063" s="4">
        <f>Table1[[#This Row],[PRICEEACH]]-Table1[[#This Row],[MSRP]]</f>
        <v>12.169999999999987</v>
      </c>
      <c r="L2063" t="s">
        <v>472</v>
      </c>
      <c r="M2063" t="s">
        <v>424</v>
      </c>
      <c r="N2063" t="s">
        <v>425</v>
      </c>
      <c r="O2063" t="s">
        <v>426</v>
      </c>
      <c r="P2063" t="s">
        <v>427</v>
      </c>
      <c r="Q2063">
        <v>60528</v>
      </c>
      <c r="R2063" t="s">
        <v>405</v>
      </c>
      <c r="S2063" t="s">
        <v>428</v>
      </c>
      <c r="T2063" t="s">
        <v>377</v>
      </c>
      <c r="U2063" t="s">
        <v>127</v>
      </c>
    </row>
    <row r="2064" spans="1:21" x14ac:dyDescent="0.3">
      <c r="A2064">
        <v>10230</v>
      </c>
      <c r="B2064" s="5">
        <v>43</v>
      </c>
      <c r="C2064" s="4">
        <v>52.14</v>
      </c>
      <c r="D2064">
        <v>2</v>
      </c>
      <c r="E2064" s="9">
        <v>2242.02</v>
      </c>
      <c r="F2064" s="1">
        <v>44941</v>
      </c>
      <c r="G2064" s="5">
        <f ca="1">DATEDIF(F2064, TODAY(), "D")</f>
        <v>448</v>
      </c>
      <c r="H2064" t="s">
        <v>19</v>
      </c>
      <c r="I2064" t="s">
        <v>564</v>
      </c>
      <c r="J2064" s="4">
        <v>58</v>
      </c>
      <c r="K2064" s="4">
        <f>Table1[[#This Row],[PRICEEACH]]-Table1[[#This Row],[MSRP]]</f>
        <v>-5.8599999999999994</v>
      </c>
      <c r="L2064" t="s">
        <v>618</v>
      </c>
      <c r="M2064" t="s">
        <v>424</v>
      </c>
      <c r="N2064" t="s">
        <v>425</v>
      </c>
      <c r="O2064" t="s">
        <v>426</v>
      </c>
      <c r="P2064" t="s">
        <v>427</v>
      </c>
      <c r="Q2064">
        <v>60528</v>
      </c>
      <c r="R2064" t="s">
        <v>405</v>
      </c>
      <c r="S2064" t="s">
        <v>428</v>
      </c>
      <c r="T2064" t="s">
        <v>377</v>
      </c>
      <c r="U2064" t="s">
        <v>28</v>
      </c>
    </row>
    <row r="2065" spans="1:21" x14ac:dyDescent="0.3">
      <c r="A2065">
        <v>10225</v>
      </c>
      <c r="B2065" s="5">
        <v>43</v>
      </c>
      <c r="C2065" s="4">
        <v>149.02000000000001</v>
      </c>
      <c r="D2065">
        <v>2</v>
      </c>
      <c r="E2065" s="9">
        <v>6407.86</v>
      </c>
      <c r="F2065" s="1">
        <v>44917</v>
      </c>
      <c r="G2065" s="5">
        <f ca="1">DATEDIF(F2065, TODAY(), "D")</f>
        <v>472</v>
      </c>
      <c r="H2065" t="s">
        <v>19</v>
      </c>
      <c r="I2065" t="s">
        <v>155</v>
      </c>
      <c r="J2065" s="4">
        <v>169</v>
      </c>
      <c r="K2065" s="4">
        <f>Table1[[#This Row],[PRICEEACH]]-Table1[[#This Row],[MSRP]]</f>
        <v>-19.97999999999999</v>
      </c>
      <c r="L2065" t="s">
        <v>563</v>
      </c>
      <c r="M2065" t="s">
        <v>408</v>
      </c>
      <c r="N2065" t="s">
        <v>409</v>
      </c>
      <c r="O2065" t="s">
        <v>410</v>
      </c>
      <c r="P2065" t="s">
        <v>411</v>
      </c>
      <c r="Q2065">
        <v>1203</v>
      </c>
      <c r="R2065" t="s">
        <v>412</v>
      </c>
      <c r="S2065" t="s">
        <v>413</v>
      </c>
      <c r="T2065" t="s">
        <v>82</v>
      </c>
      <c r="U2065" t="s">
        <v>42</v>
      </c>
    </row>
    <row r="2066" spans="1:21" x14ac:dyDescent="0.3">
      <c r="A2066">
        <v>10107</v>
      </c>
      <c r="B2066" s="5">
        <v>43</v>
      </c>
      <c r="C2066" s="4">
        <v>141.58000000000001</v>
      </c>
      <c r="D2066">
        <v>6</v>
      </c>
      <c r="E2066" s="9">
        <v>6087.94</v>
      </c>
      <c r="F2066" s="1">
        <v>44916</v>
      </c>
      <c r="G2066" s="5">
        <f ca="1">DATEDIF(F2066, TODAY(), "D")</f>
        <v>473</v>
      </c>
      <c r="H2066" t="s">
        <v>19</v>
      </c>
      <c r="I2066" t="s">
        <v>20</v>
      </c>
      <c r="J2066" s="4">
        <v>150</v>
      </c>
      <c r="K2066" s="4">
        <f>Table1[[#This Row],[PRICEEACH]]-Table1[[#This Row],[MSRP]]</f>
        <v>-8.4199999999999875</v>
      </c>
      <c r="L2066" t="s">
        <v>467</v>
      </c>
      <c r="M2066" t="s">
        <v>53</v>
      </c>
      <c r="N2066" t="s">
        <v>54</v>
      </c>
      <c r="O2066" t="s">
        <v>55</v>
      </c>
      <c r="P2066" t="s">
        <v>56</v>
      </c>
      <c r="Q2066">
        <v>59000</v>
      </c>
      <c r="R2066" t="s">
        <v>33</v>
      </c>
      <c r="S2066" t="s">
        <v>57</v>
      </c>
      <c r="T2066" t="s">
        <v>58</v>
      </c>
      <c r="U2066" t="s">
        <v>42</v>
      </c>
    </row>
    <row r="2067" spans="1:21" x14ac:dyDescent="0.3">
      <c r="A2067">
        <v>10224</v>
      </c>
      <c r="B2067" s="5">
        <v>43</v>
      </c>
      <c r="C2067" s="4">
        <v>39.43</v>
      </c>
      <c r="D2067">
        <v>2</v>
      </c>
      <c r="E2067" s="9">
        <v>1695.49</v>
      </c>
      <c r="F2067" s="1">
        <v>44916</v>
      </c>
      <c r="G2067" s="5">
        <f ca="1">DATEDIF(F2067, TODAY(), "D")</f>
        <v>473</v>
      </c>
      <c r="H2067" t="s">
        <v>19</v>
      </c>
      <c r="I2067" t="s">
        <v>20</v>
      </c>
      <c r="J2067" s="4">
        <v>40</v>
      </c>
      <c r="K2067" s="4">
        <f>Table1[[#This Row],[PRICEEACH]]-Table1[[#This Row],[MSRP]]</f>
        <v>-0.57000000000000028</v>
      </c>
      <c r="L2067" t="s">
        <v>610</v>
      </c>
      <c r="M2067" t="s">
        <v>53</v>
      </c>
      <c r="N2067" t="s">
        <v>54</v>
      </c>
      <c r="O2067" t="s">
        <v>55</v>
      </c>
      <c r="P2067" t="s">
        <v>56</v>
      </c>
      <c r="Q2067">
        <v>59000</v>
      </c>
      <c r="R2067" t="s">
        <v>33</v>
      </c>
      <c r="S2067" t="s">
        <v>57</v>
      </c>
      <c r="T2067" t="s">
        <v>58</v>
      </c>
      <c r="U2067" t="s">
        <v>28</v>
      </c>
    </row>
    <row r="2068" spans="1:21" x14ac:dyDescent="0.3">
      <c r="A2068">
        <v>10222</v>
      </c>
      <c r="B2068" s="5">
        <v>43</v>
      </c>
      <c r="C2068" s="4">
        <v>70.349999999999994</v>
      </c>
      <c r="D2068">
        <v>6</v>
      </c>
      <c r="E2068" s="9">
        <v>3025.05</v>
      </c>
      <c r="F2068" s="1">
        <v>44914</v>
      </c>
      <c r="G2068" s="5">
        <f ca="1">DATEDIF(F2068, TODAY(), "D")</f>
        <v>475</v>
      </c>
      <c r="H2068" t="s">
        <v>19</v>
      </c>
      <c r="I2068" t="s">
        <v>509</v>
      </c>
      <c r="J2068" s="4">
        <v>65</v>
      </c>
      <c r="K2068" s="4">
        <f>Table1[[#This Row],[PRICEEACH]]-Table1[[#This Row],[MSRP]]</f>
        <v>5.3499999999999943</v>
      </c>
      <c r="L2068" t="s">
        <v>598</v>
      </c>
      <c r="M2068" t="s">
        <v>326</v>
      </c>
      <c r="N2068">
        <v>7605558146</v>
      </c>
      <c r="O2068" t="s">
        <v>327</v>
      </c>
      <c r="P2068" t="s">
        <v>328</v>
      </c>
      <c r="Q2068">
        <v>91217</v>
      </c>
      <c r="R2068" t="s">
        <v>25</v>
      </c>
      <c r="S2068" t="s">
        <v>207</v>
      </c>
      <c r="T2068" t="s">
        <v>247</v>
      </c>
      <c r="U2068" t="s">
        <v>42</v>
      </c>
    </row>
    <row r="2069" spans="1:21" x14ac:dyDescent="0.3">
      <c r="A2069">
        <v>10222</v>
      </c>
      <c r="B2069" s="5">
        <v>43</v>
      </c>
      <c r="C2069" s="4">
        <v>74.03</v>
      </c>
      <c r="D2069">
        <v>2</v>
      </c>
      <c r="E2069" s="9">
        <v>3183.29</v>
      </c>
      <c r="F2069" s="1">
        <v>44914</v>
      </c>
      <c r="G2069" s="5">
        <f ca="1">DATEDIF(F2069, TODAY(), "D")</f>
        <v>475</v>
      </c>
      <c r="H2069" t="s">
        <v>19</v>
      </c>
      <c r="I2069" t="s">
        <v>525</v>
      </c>
      <c r="J2069" s="4">
        <v>74</v>
      </c>
      <c r="K2069" s="4">
        <f>Table1[[#This Row],[PRICEEACH]]-Table1[[#This Row],[MSRP]]</f>
        <v>3.0000000000001137E-2</v>
      </c>
      <c r="L2069" t="s">
        <v>631</v>
      </c>
      <c r="M2069" t="s">
        <v>326</v>
      </c>
      <c r="N2069">
        <v>7605558146</v>
      </c>
      <c r="O2069" t="s">
        <v>327</v>
      </c>
      <c r="P2069" t="s">
        <v>328</v>
      </c>
      <c r="Q2069">
        <v>91217</v>
      </c>
      <c r="R2069" t="s">
        <v>25</v>
      </c>
      <c r="S2069" t="s">
        <v>207</v>
      </c>
      <c r="T2069" t="s">
        <v>247</v>
      </c>
      <c r="U2069" t="s">
        <v>42</v>
      </c>
    </row>
    <row r="2070" spans="1:21" x14ac:dyDescent="0.3">
      <c r="A2070">
        <v>10219</v>
      </c>
      <c r="B2070" s="5">
        <v>43</v>
      </c>
      <c r="C2070" s="4">
        <v>196.48</v>
      </c>
      <c r="D2070">
        <v>1</v>
      </c>
      <c r="E2070" s="9">
        <v>8448.64</v>
      </c>
      <c r="F2070" s="1">
        <v>44905</v>
      </c>
      <c r="G2070" s="5">
        <f ca="1">DATEDIF(F2070, TODAY(), "D")</f>
        <v>484</v>
      </c>
      <c r="H2070" t="s">
        <v>19</v>
      </c>
      <c r="I2070" t="s">
        <v>155</v>
      </c>
      <c r="J2070" s="4">
        <v>163</v>
      </c>
      <c r="K2070" s="4">
        <f>Table1[[#This Row],[PRICEEACH]]-Table1[[#This Row],[MSRP]]</f>
        <v>33.47999999999999</v>
      </c>
      <c r="L2070" t="s">
        <v>546</v>
      </c>
      <c r="M2070" t="s">
        <v>486</v>
      </c>
      <c r="N2070">
        <v>4155554312</v>
      </c>
      <c r="O2070" t="s">
        <v>487</v>
      </c>
      <c r="P2070" t="s">
        <v>488</v>
      </c>
      <c r="Q2070">
        <v>94217</v>
      </c>
      <c r="R2070" t="s">
        <v>25</v>
      </c>
      <c r="S2070" t="s">
        <v>489</v>
      </c>
      <c r="T2070" t="s">
        <v>363</v>
      </c>
      <c r="U2070" t="s">
        <v>127</v>
      </c>
    </row>
    <row r="2071" spans="1:21" x14ac:dyDescent="0.3">
      <c r="A2071">
        <v>10107</v>
      </c>
      <c r="B2071" s="5">
        <v>43</v>
      </c>
      <c r="C2071" s="4">
        <v>133.94</v>
      </c>
      <c r="D2071">
        <v>1</v>
      </c>
      <c r="E2071" s="9">
        <v>5759.42</v>
      </c>
      <c r="F2071" s="1">
        <v>44897</v>
      </c>
      <c r="G2071" s="5">
        <f ca="1">DATEDIF(F2071, TODAY(), "D")</f>
        <v>492</v>
      </c>
      <c r="H2071" t="s">
        <v>19</v>
      </c>
      <c r="I2071" t="s">
        <v>465</v>
      </c>
      <c r="J2071" s="4">
        <v>136</v>
      </c>
      <c r="K2071" s="4">
        <f>Table1[[#This Row],[PRICEEACH]]-Table1[[#This Row],[MSRP]]</f>
        <v>-2.0600000000000023</v>
      </c>
      <c r="L2071" t="s">
        <v>466</v>
      </c>
      <c r="M2071" t="s">
        <v>238</v>
      </c>
      <c r="N2071" t="s">
        <v>239</v>
      </c>
      <c r="O2071" t="s">
        <v>240</v>
      </c>
      <c r="P2071" t="s">
        <v>241</v>
      </c>
      <c r="Q2071">
        <v>78000</v>
      </c>
      <c r="R2071" t="s">
        <v>33</v>
      </c>
      <c r="S2071" t="s">
        <v>242</v>
      </c>
      <c r="T2071" t="s">
        <v>41</v>
      </c>
      <c r="U2071" t="s">
        <v>42</v>
      </c>
    </row>
    <row r="2072" spans="1:21" x14ac:dyDescent="0.3">
      <c r="A2072">
        <v>10210</v>
      </c>
      <c r="B2072" s="5">
        <v>43</v>
      </c>
      <c r="C2072" s="4">
        <v>41.02</v>
      </c>
      <c r="D2072">
        <v>11</v>
      </c>
      <c r="E2072" s="9">
        <v>1763.86</v>
      </c>
      <c r="F2072" s="1">
        <v>44877</v>
      </c>
      <c r="G2072" s="5">
        <f ca="1">DATEDIF(F2072, TODAY(), "D")</f>
        <v>512</v>
      </c>
      <c r="H2072" t="s">
        <v>19</v>
      </c>
      <c r="I2072" t="s">
        <v>509</v>
      </c>
      <c r="J2072" s="4">
        <v>43</v>
      </c>
      <c r="K2072" s="4">
        <f>Table1[[#This Row],[PRICEEACH]]-Table1[[#This Row],[MSRP]]</f>
        <v>-1.9799999999999969</v>
      </c>
      <c r="L2072" t="s">
        <v>616</v>
      </c>
      <c r="M2072" t="s">
        <v>270</v>
      </c>
      <c r="N2072" t="s">
        <v>271</v>
      </c>
      <c r="O2072" t="s">
        <v>272</v>
      </c>
      <c r="P2072" t="s">
        <v>273</v>
      </c>
      <c r="Q2072" t="s">
        <v>274</v>
      </c>
      <c r="R2072" t="s">
        <v>222</v>
      </c>
      <c r="S2072" t="s">
        <v>275</v>
      </c>
      <c r="T2072" t="s">
        <v>276</v>
      </c>
      <c r="U2072" t="s">
        <v>28</v>
      </c>
    </row>
    <row r="2073" spans="1:21" x14ac:dyDescent="0.3">
      <c r="A2073">
        <v>10207</v>
      </c>
      <c r="B2073" s="5">
        <v>43</v>
      </c>
      <c r="C2073" s="4">
        <v>133.78</v>
      </c>
      <c r="D2073">
        <v>10</v>
      </c>
      <c r="E2073" s="9">
        <v>5752.54</v>
      </c>
      <c r="F2073" s="1">
        <v>44843</v>
      </c>
      <c r="G2073" s="5">
        <f ca="1">DATEDIF(F2073, TODAY(), "D")</f>
        <v>546</v>
      </c>
      <c r="H2073" t="s">
        <v>19</v>
      </c>
      <c r="I2073" t="s">
        <v>465</v>
      </c>
      <c r="J2073" s="4">
        <v>122</v>
      </c>
      <c r="K2073" s="4">
        <f>Table1[[#This Row],[PRICEEACH]]-Table1[[#This Row],[MSRP]]</f>
        <v>11.780000000000001</v>
      </c>
      <c r="L2073" t="s">
        <v>548</v>
      </c>
      <c r="M2073" t="s">
        <v>378</v>
      </c>
      <c r="N2073">
        <v>6175552555</v>
      </c>
      <c r="O2073" t="s">
        <v>379</v>
      </c>
      <c r="P2073" t="s">
        <v>345</v>
      </c>
      <c r="Q2073">
        <v>51003</v>
      </c>
      <c r="R2073" t="s">
        <v>25</v>
      </c>
      <c r="S2073" t="s">
        <v>380</v>
      </c>
      <c r="T2073" t="s">
        <v>247</v>
      </c>
      <c r="U2073" t="s">
        <v>42</v>
      </c>
    </row>
    <row r="2074" spans="1:21" x14ac:dyDescent="0.3">
      <c r="A2074">
        <v>10198</v>
      </c>
      <c r="B2074" s="5">
        <v>43</v>
      </c>
      <c r="C2074" s="4">
        <v>66.19</v>
      </c>
      <c r="D2074">
        <v>3</v>
      </c>
      <c r="E2074" s="9">
        <v>2846.17</v>
      </c>
      <c r="F2074" s="1">
        <v>44831</v>
      </c>
      <c r="G2074" s="5">
        <f ca="1">DATEDIF(F2074, TODAY(), "D")</f>
        <v>558</v>
      </c>
      <c r="H2074" t="s">
        <v>19</v>
      </c>
      <c r="I2074" t="s">
        <v>525</v>
      </c>
      <c r="J2074" s="4">
        <v>68</v>
      </c>
      <c r="K2074" s="4">
        <f>Table1[[#This Row],[PRICEEACH]]-Table1[[#This Row],[MSRP]]</f>
        <v>-1.8100000000000023</v>
      </c>
      <c r="L2074" t="s">
        <v>602</v>
      </c>
      <c r="M2074" t="s">
        <v>387</v>
      </c>
      <c r="N2074" t="s">
        <v>388</v>
      </c>
      <c r="O2074" t="s">
        <v>389</v>
      </c>
      <c r="P2074" t="s">
        <v>390</v>
      </c>
      <c r="Q2074" t="s">
        <v>391</v>
      </c>
      <c r="R2074" t="s">
        <v>392</v>
      </c>
      <c r="S2074" t="s">
        <v>393</v>
      </c>
      <c r="T2074" t="s">
        <v>394</v>
      </c>
      <c r="U2074" t="s">
        <v>28</v>
      </c>
    </row>
    <row r="2075" spans="1:21" x14ac:dyDescent="0.3">
      <c r="A2075">
        <v>10191</v>
      </c>
      <c r="B2075" s="5">
        <v>43</v>
      </c>
      <c r="C2075" s="4">
        <v>72.739999999999995</v>
      </c>
      <c r="D2075">
        <v>9</v>
      </c>
      <c r="E2075" s="9">
        <v>3127.82</v>
      </c>
      <c r="F2075" s="1">
        <v>44824</v>
      </c>
      <c r="G2075" s="5">
        <f ca="1">DATEDIF(F2075, TODAY(), "D")</f>
        <v>565</v>
      </c>
      <c r="H2075" t="s">
        <v>19</v>
      </c>
      <c r="I2075" t="s">
        <v>20</v>
      </c>
      <c r="J2075" s="4">
        <v>62</v>
      </c>
      <c r="K2075" s="4">
        <f>Table1[[#This Row],[PRICEEACH]]-Table1[[#This Row],[MSRP]]</f>
        <v>10.739999999999995</v>
      </c>
      <c r="L2075" t="s">
        <v>570</v>
      </c>
      <c r="M2075" t="s">
        <v>401</v>
      </c>
      <c r="N2075" t="s">
        <v>402</v>
      </c>
      <c r="O2075" t="s">
        <v>403</v>
      </c>
      <c r="P2075" t="s">
        <v>404</v>
      </c>
      <c r="Q2075">
        <v>50739</v>
      </c>
      <c r="R2075" t="s">
        <v>405</v>
      </c>
      <c r="S2075" t="s">
        <v>406</v>
      </c>
      <c r="T2075" t="s">
        <v>407</v>
      </c>
      <c r="U2075" t="s">
        <v>42</v>
      </c>
    </row>
    <row r="2076" spans="1:21" x14ac:dyDescent="0.3">
      <c r="A2076">
        <v>10107</v>
      </c>
      <c r="B2076" s="5">
        <v>43</v>
      </c>
      <c r="C2076" s="4">
        <v>183.4</v>
      </c>
      <c r="D2076">
        <v>12</v>
      </c>
      <c r="E2076" s="9">
        <v>7886.2</v>
      </c>
      <c r="F2076" s="1">
        <v>44818</v>
      </c>
      <c r="G2076" s="5">
        <f ca="1">DATEDIF(F2076, TODAY(), "D")</f>
        <v>571</v>
      </c>
      <c r="H2076" t="s">
        <v>19</v>
      </c>
      <c r="I2076" t="s">
        <v>155</v>
      </c>
      <c r="J2076" s="4">
        <v>173</v>
      </c>
      <c r="K2076" s="4">
        <f>Table1[[#This Row],[PRICEEACH]]-Table1[[#This Row],[MSRP]]</f>
        <v>10.400000000000006</v>
      </c>
      <c r="L2076" t="s">
        <v>477</v>
      </c>
      <c r="M2076" t="s">
        <v>303</v>
      </c>
      <c r="N2076">
        <v>5085559555</v>
      </c>
      <c r="O2076" t="s">
        <v>304</v>
      </c>
      <c r="P2076" t="s">
        <v>136</v>
      </c>
      <c r="Q2076">
        <v>50553</v>
      </c>
      <c r="R2076" t="s">
        <v>25</v>
      </c>
      <c r="S2076" t="s">
        <v>305</v>
      </c>
      <c r="T2076" t="s">
        <v>306</v>
      </c>
      <c r="U2076" t="s">
        <v>127</v>
      </c>
    </row>
    <row r="2077" spans="1:21" x14ac:dyDescent="0.3">
      <c r="A2077">
        <v>10107</v>
      </c>
      <c r="B2077" s="5">
        <v>43</v>
      </c>
      <c r="C2077" s="4">
        <v>158.54</v>
      </c>
      <c r="D2077">
        <v>1</v>
      </c>
      <c r="E2077" s="9">
        <v>6817.22</v>
      </c>
      <c r="F2077" s="1">
        <v>44810</v>
      </c>
      <c r="G2077" s="5">
        <f ca="1">DATEDIF(F2077, TODAY(), "D")</f>
        <v>579</v>
      </c>
      <c r="H2077" t="s">
        <v>19</v>
      </c>
      <c r="I2077" t="s">
        <v>465</v>
      </c>
      <c r="J2077" s="4">
        <v>136</v>
      </c>
      <c r="K2077" s="4">
        <f>Table1[[#This Row],[PRICEEACH]]-Table1[[#This Row],[MSRP]]</f>
        <v>22.539999999999992</v>
      </c>
      <c r="L2077" t="s">
        <v>466</v>
      </c>
      <c r="M2077" t="s">
        <v>179</v>
      </c>
      <c r="N2077" t="s">
        <v>180</v>
      </c>
      <c r="O2077" t="s">
        <v>181</v>
      </c>
      <c r="P2077" t="s">
        <v>182</v>
      </c>
      <c r="Q2077">
        <v>4101</v>
      </c>
      <c r="R2077" t="s">
        <v>76</v>
      </c>
      <c r="S2077" t="s">
        <v>183</v>
      </c>
      <c r="T2077" t="s">
        <v>184</v>
      </c>
      <c r="U2077" t="s">
        <v>42</v>
      </c>
    </row>
    <row r="2078" spans="1:21" x14ac:dyDescent="0.3">
      <c r="A2078">
        <v>10173</v>
      </c>
      <c r="B2078" s="5">
        <v>43</v>
      </c>
      <c r="C2078" s="4">
        <v>117.12</v>
      </c>
      <c r="D2078">
        <v>6</v>
      </c>
      <c r="E2078" s="9">
        <v>5036.16</v>
      </c>
      <c r="F2078" s="1">
        <v>44809</v>
      </c>
      <c r="G2078" s="5">
        <f ca="1">DATEDIF(F2078, TODAY(), "D")</f>
        <v>580</v>
      </c>
      <c r="H2078" t="s">
        <v>19</v>
      </c>
      <c r="I2078" t="s">
        <v>509</v>
      </c>
      <c r="J2078" s="4">
        <v>102</v>
      </c>
      <c r="K2078" s="4">
        <f>Table1[[#This Row],[PRICEEACH]]-Table1[[#This Row],[MSRP]]</f>
        <v>15.120000000000005</v>
      </c>
      <c r="L2078" t="s">
        <v>510</v>
      </c>
      <c r="M2078" t="s">
        <v>511</v>
      </c>
      <c r="N2078" t="s">
        <v>512</v>
      </c>
      <c r="O2078" t="s">
        <v>513</v>
      </c>
      <c r="P2078" t="s">
        <v>514</v>
      </c>
      <c r="Q2078">
        <v>24100</v>
      </c>
      <c r="R2078" t="s">
        <v>229</v>
      </c>
      <c r="S2078" t="s">
        <v>515</v>
      </c>
      <c r="T2078" t="s">
        <v>516</v>
      </c>
      <c r="U2078" t="s">
        <v>42</v>
      </c>
    </row>
    <row r="2079" spans="1:21" hidden="1" x14ac:dyDescent="0.3">
      <c r="A2079">
        <v>10167</v>
      </c>
      <c r="B2079" s="5">
        <v>43</v>
      </c>
      <c r="C2079" s="4">
        <v>134.04</v>
      </c>
      <c r="D2079">
        <v>1</v>
      </c>
      <c r="E2079" s="9">
        <v>5763.72</v>
      </c>
      <c r="F2079" s="1">
        <v>44796</v>
      </c>
      <c r="G2079" s="5">
        <f ca="1">DATEDIF(F2079, TODAY(), "D")</f>
        <v>593</v>
      </c>
      <c r="H2079" t="s">
        <v>307</v>
      </c>
      <c r="I2079" t="s">
        <v>525</v>
      </c>
      <c r="J2079" s="4">
        <v>157</v>
      </c>
      <c r="K2079" s="4">
        <f>Table1[[#This Row],[PRICEEACH]]-Table1[[#This Row],[MSRP]]</f>
        <v>-22.960000000000008</v>
      </c>
      <c r="L2079" t="s">
        <v>526</v>
      </c>
      <c r="M2079" t="s">
        <v>232</v>
      </c>
      <c r="N2079" t="s">
        <v>233</v>
      </c>
      <c r="O2079" t="s">
        <v>234</v>
      </c>
      <c r="P2079" t="s">
        <v>235</v>
      </c>
      <c r="Q2079" t="s">
        <v>236</v>
      </c>
      <c r="R2079" t="s">
        <v>162</v>
      </c>
      <c r="S2079" t="s">
        <v>237</v>
      </c>
      <c r="T2079" t="s">
        <v>178</v>
      </c>
      <c r="U2079" t="s">
        <v>42</v>
      </c>
    </row>
    <row r="2080" spans="1:21" hidden="1" x14ac:dyDescent="0.3">
      <c r="A2080">
        <v>10167</v>
      </c>
      <c r="B2080" s="5">
        <v>43</v>
      </c>
      <c r="C2080" s="4">
        <v>75.34</v>
      </c>
      <c r="D2080">
        <v>12</v>
      </c>
      <c r="E2080" s="9">
        <v>3239.62</v>
      </c>
      <c r="F2080" s="1">
        <v>44796</v>
      </c>
      <c r="G2080" s="5">
        <f ca="1">DATEDIF(F2080, TODAY(), "D")</f>
        <v>593</v>
      </c>
      <c r="H2080" t="s">
        <v>307</v>
      </c>
      <c r="I2080" t="s">
        <v>557</v>
      </c>
      <c r="J2080" s="4">
        <v>66</v>
      </c>
      <c r="K2080" s="4">
        <f>Table1[[#This Row],[PRICEEACH]]-Table1[[#This Row],[MSRP]]</f>
        <v>9.3400000000000034</v>
      </c>
      <c r="L2080" t="s">
        <v>620</v>
      </c>
      <c r="M2080" t="s">
        <v>232</v>
      </c>
      <c r="N2080" t="s">
        <v>233</v>
      </c>
      <c r="O2080" t="s">
        <v>234</v>
      </c>
      <c r="P2080" t="s">
        <v>235</v>
      </c>
      <c r="Q2080" t="s">
        <v>236</v>
      </c>
      <c r="R2080" t="s">
        <v>162</v>
      </c>
      <c r="S2080" t="s">
        <v>237</v>
      </c>
      <c r="T2080" t="s">
        <v>178</v>
      </c>
      <c r="U2080" t="s">
        <v>42</v>
      </c>
    </row>
    <row r="2081" spans="1:21" x14ac:dyDescent="0.3">
      <c r="A2081">
        <v>10166</v>
      </c>
      <c r="B2081" s="5">
        <v>43</v>
      </c>
      <c r="C2081" s="4">
        <v>161.18</v>
      </c>
      <c r="D2081">
        <v>2</v>
      </c>
      <c r="E2081" s="9">
        <v>6930.74</v>
      </c>
      <c r="F2081" s="1">
        <v>44794</v>
      </c>
      <c r="G2081" s="5">
        <f ca="1">DATEDIF(F2081, TODAY(), "D")</f>
        <v>595</v>
      </c>
      <c r="H2081" t="s">
        <v>19</v>
      </c>
      <c r="I2081" t="s">
        <v>509</v>
      </c>
      <c r="J2081" s="4">
        <v>136</v>
      </c>
      <c r="K2081" s="4">
        <f>Table1[[#This Row],[PRICEEACH]]-Table1[[#This Row],[MSRP]]</f>
        <v>25.180000000000007</v>
      </c>
      <c r="L2081" t="s">
        <v>562</v>
      </c>
      <c r="M2081" t="s">
        <v>134</v>
      </c>
      <c r="N2081">
        <v>5085552555</v>
      </c>
      <c r="O2081" t="s">
        <v>135</v>
      </c>
      <c r="P2081" t="s">
        <v>136</v>
      </c>
      <c r="Q2081">
        <v>50553</v>
      </c>
      <c r="R2081" t="s">
        <v>25</v>
      </c>
      <c r="S2081" t="s">
        <v>137</v>
      </c>
      <c r="T2081" t="s">
        <v>138</v>
      </c>
      <c r="U2081" t="s">
        <v>42</v>
      </c>
    </row>
    <row r="2082" spans="1:21" x14ac:dyDescent="0.3">
      <c r="A2082">
        <v>10163</v>
      </c>
      <c r="B2082" s="5">
        <v>43</v>
      </c>
      <c r="C2082" s="4">
        <v>116.08</v>
      </c>
      <c r="D2082">
        <v>6</v>
      </c>
      <c r="E2082" s="9">
        <v>4991.4399999999996</v>
      </c>
      <c r="F2082" s="1">
        <v>44793</v>
      </c>
      <c r="G2082" s="5">
        <f ca="1">DATEDIF(F2082, TODAY(), "D")</f>
        <v>596</v>
      </c>
      <c r="H2082" t="s">
        <v>19</v>
      </c>
      <c r="I2082" t="s">
        <v>509</v>
      </c>
      <c r="J2082" s="4">
        <v>99</v>
      </c>
      <c r="K2082" s="4">
        <f>Table1[[#This Row],[PRICEEACH]]-Table1[[#This Row],[MSRP]]</f>
        <v>17.079999999999998</v>
      </c>
      <c r="L2082" t="s">
        <v>567</v>
      </c>
      <c r="M2082" t="s">
        <v>176</v>
      </c>
      <c r="N2082">
        <v>2125558493</v>
      </c>
      <c r="O2082" t="s">
        <v>177</v>
      </c>
      <c r="P2082" t="s">
        <v>24</v>
      </c>
      <c r="Q2082">
        <v>10022</v>
      </c>
      <c r="R2082" t="s">
        <v>25</v>
      </c>
      <c r="S2082" t="s">
        <v>101</v>
      </c>
      <c r="T2082" t="s">
        <v>178</v>
      </c>
      <c r="U2082" t="s">
        <v>42</v>
      </c>
    </row>
    <row r="2083" spans="1:21" x14ac:dyDescent="0.3">
      <c r="A2083">
        <v>10161</v>
      </c>
      <c r="B2083" s="5">
        <v>43</v>
      </c>
      <c r="C2083" s="4">
        <v>143.11000000000001</v>
      </c>
      <c r="D2083">
        <v>8</v>
      </c>
      <c r="E2083" s="9">
        <v>6153.73</v>
      </c>
      <c r="F2083" s="1">
        <v>44790</v>
      </c>
      <c r="G2083" s="5">
        <f ca="1">DATEDIF(F2083, TODAY(), "D")</f>
        <v>599</v>
      </c>
      <c r="H2083" t="s">
        <v>19</v>
      </c>
      <c r="I2083" t="s">
        <v>155</v>
      </c>
      <c r="J2083" s="4">
        <v>124</v>
      </c>
      <c r="K2083" s="4">
        <f>Table1[[#This Row],[PRICEEACH]]-Table1[[#This Row],[MSRP]]</f>
        <v>19.110000000000014</v>
      </c>
      <c r="L2083" t="s">
        <v>524</v>
      </c>
      <c r="M2083" t="s">
        <v>459</v>
      </c>
      <c r="N2083" t="s">
        <v>460</v>
      </c>
      <c r="O2083" t="s">
        <v>461</v>
      </c>
      <c r="P2083" t="s">
        <v>462</v>
      </c>
      <c r="Q2083">
        <v>8200</v>
      </c>
      <c r="R2083" t="s">
        <v>294</v>
      </c>
      <c r="S2083" t="s">
        <v>463</v>
      </c>
      <c r="T2083" t="s">
        <v>464</v>
      </c>
      <c r="U2083" t="s">
        <v>42</v>
      </c>
    </row>
    <row r="2084" spans="1:21" x14ac:dyDescent="0.3">
      <c r="A2084">
        <v>10302</v>
      </c>
      <c r="B2084" s="5">
        <v>43</v>
      </c>
      <c r="C2084" s="4">
        <v>170</v>
      </c>
      <c r="D2084">
        <v>1</v>
      </c>
      <c r="E2084" s="9">
        <v>7310</v>
      </c>
      <c r="F2084" s="1">
        <v>44779</v>
      </c>
      <c r="G2084" s="5">
        <f ca="1">DATEDIF(F2084, TODAY(), "D")</f>
        <v>610</v>
      </c>
      <c r="H2084" t="s">
        <v>19</v>
      </c>
      <c r="I2084" t="s">
        <v>509</v>
      </c>
      <c r="J2084" s="4">
        <v>170</v>
      </c>
      <c r="K2084" s="4">
        <f>Table1[[#This Row],[PRICEEACH]]-Table1[[#This Row],[MSRP]]</f>
        <v>0</v>
      </c>
      <c r="L2084" t="s">
        <v>543</v>
      </c>
      <c r="M2084" t="s">
        <v>139</v>
      </c>
      <c r="N2084" t="s">
        <v>140</v>
      </c>
      <c r="O2084" t="s">
        <v>141</v>
      </c>
      <c r="P2084" t="s">
        <v>142</v>
      </c>
      <c r="Q2084" t="s">
        <v>143</v>
      </c>
      <c r="R2084" t="s">
        <v>144</v>
      </c>
      <c r="S2084" t="s">
        <v>145</v>
      </c>
      <c r="T2084" t="s">
        <v>146</v>
      </c>
      <c r="U2084" t="s">
        <v>127</v>
      </c>
    </row>
    <row r="2085" spans="1:21" x14ac:dyDescent="0.3">
      <c r="A2085">
        <v>10155</v>
      </c>
      <c r="B2085" s="5">
        <v>43</v>
      </c>
      <c r="C2085" s="4">
        <v>86.4</v>
      </c>
      <c r="D2085">
        <v>1</v>
      </c>
      <c r="E2085" s="9">
        <v>3715.2</v>
      </c>
      <c r="F2085" s="1">
        <v>44779</v>
      </c>
      <c r="G2085" s="5">
        <f ca="1">DATEDIF(F2085, TODAY(), "D")</f>
        <v>610</v>
      </c>
      <c r="H2085" t="s">
        <v>19</v>
      </c>
      <c r="I2085" t="s">
        <v>525</v>
      </c>
      <c r="J2085" s="4">
        <v>80</v>
      </c>
      <c r="K2085" s="4">
        <f>Table1[[#This Row],[PRICEEACH]]-Table1[[#This Row],[MSRP]]</f>
        <v>6.4000000000000057</v>
      </c>
      <c r="L2085" t="s">
        <v>628</v>
      </c>
      <c r="M2085" t="s">
        <v>103</v>
      </c>
      <c r="N2085" t="s">
        <v>104</v>
      </c>
      <c r="O2085" t="s">
        <v>105</v>
      </c>
      <c r="P2085" t="s">
        <v>106</v>
      </c>
      <c r="Q2085">
        <v>21240</v>
      </c>
      <c r="R2085" t="s">
        <v>107</v>
      </c>
      <c r="S2085" t="s">
        <v>108</v>
      </c>
      <c r="T2085" t="s">
        <v>109</v>
      </c>
      <c r="U2085" t="s">
        <v>42</v>
      </c>
    </row>
    <row r="2086" spans="1:21" x14ac:dyDescent="0.3">
      <c r="A2086">
        <v>10153</v>
      </c>
      <c r="B2086" s="5">
        <v>43</v>
      </c>
      <c r="C2086" s="4">
        <v>64.67</v>
      </c>
      <c r="D2086">
        <v>1</v>
      </c>
      <c r="E2086" s="9">
        <v>2780.81</v>
      </c>
      <c r="F2086" s="1">
        <v>44770</v>
      </c>
      <c r="G2086" s="5">
        <f ca="1">DATEDIF(F2086, TODAY(), "D")</f>
        <v>619</v>
      </c>
      <c r="H2086" t="s">
        <v>19</v>
      </c>
      <c r="I2086" t="s">
        <v>557</v>
      </c>
      <c r="J2086" s="4">
        <v>66</v>
      </c>
      <c r="K2086" s="4">
        <f>Table1[[#This Row],[PRICEEACH]]-Table1[[#This Row],[MSRP]]</f>
        <v>-1.3299999999999983</v>
      </c>
      <c r="L2086" t="s">
        <v>620</v>
      </c>
      <c r="M2086" t="s">
        <v>148</v>
      </c>
      <c r="N2086" t="s">
        <v>149</v>
      </c>
      <c r="O2086" t="s">
        <v>150</v>
      </c>
      <c r="P2086" t="s">
        <v>151</v>
      </c>
      <c r="Q2086">
        <v>28034</v>
      </c>
      <c r="R2086" t="s">
        <v>152</v>
      </c>
      <c r="S2086" t="s">
        <v>153</v>
      </c>
      <c r="T2086" t="s">
        <v>154</v>
      </c>
      <c r="U2086" t="s">
        <v>28</v>
      </c>
    </row>
    <row r="2087" spans="1:21" x14ac:dyDescent="0.3">
      <c r="A2087">
        <v>10151</v>
      </c>
      <c r="B2087" s="5">
        <v>43</v>
      </c>
      <c r="C2087" s="4">
        <v>165.37</v>
      </c>
      <c r="D2087">
        <v>2</v>
      </c>
      <c r="E2087" s="9">
        <v>7110.91</v>
      </c>
      <c r="F2087" s="1">
        <v>44763</v>
      </c>
      <c r="G2087" s="5">
        <f ca="1">DATEDIF(F2087, TODAY(), "D")</f>
        <v>626</v>
      </c>
      <c r="H2087" t="s">
        <v>19</v>
      </c>
      <c r="I2087" t="s">
        <v>155</v>
      </c>
      <c r="J2087" s="4">
        <v>163</v>
      </c>
      <c r="K2087" s="4">
        <f>Table1[[#This Row],[PRICEEACH]]-Table1[[#This Row],[MSRP]]</f>
        <v>2.3700000000000045</v>
      </c>
      <c r="L2087" t="s">
        <v>546</v>
      </c>
      <c r="M2087" t="s">
        <v>354</v>
      </c>
      <c r="N2087" t="s">
        <v>355</v>
      </c>
      <c r="O2087" t="s">
        <v>356</v>
      </c>
      <c r="P2087" t="s">
        <v>357</v>
      </c>
      <c r="Q2087">
        <v>90110</v>
      </c>
      <c r="R2087" t="s">
        <v>107</v>
      </c>
      <c r="S2087" t="s">
        <v>358</v>
      </c>
      <c r="T2087" t="s">
        <v>359</v>
      </c>
      <c r="U2087" t="s">
        <v>127</v>
      </c>
    </row>
    <row r="2088" spans="1:21" x14ac:dyDescent="0.3">
      <c r="A2088">
        <v>10145</v>
      </c>
      <c r="B2088" s="5">
        <v>43</v>
      </c>
      <c r="C2088" s="4">
        <v>95.8</v>
      </c>
      <c r="D2088">
        <v>7</v>
      </c>
      <c r="E2088" s="9">
        <v>4119.3999999999996</v>
      </c>
      <c r="F2088" s="1">
        <v>44737</v>
      </c>
      <c r="G2088" s="5">
        <f ca="1">DATEDIF(F2088, TODAY(), "D")</f>
        <v>652</v>
      </c>
      <c r="H2088" t="s">
        <v>19</v>
      </c>
      <c r="I2088" t="s">
        <v>20</v>
      </c>
      <c r="J2088" s="4">
        <v>112</v>
      </c>
      <c r="K2088" s="4">
        <f>Table1[[#This Row],[PRICEEACH]]-Table1[[#This Row],[MSRP]]</f>
        <v>-16.200000000000003</v>
      </c>
      <c r="L2088" t="s">
        <v>581</v>
      </c>
      <c r="M2088" t="s">
        <v>43</v>
      </c>
      <c r="N2088">
        <v>6265557265</v>
      </c>
      <c r="O2088" t="s">
        <v>44</v>
      </c>
      <c r="P2088" t="s">
        <v>45</v>
      </c>
      <c r="Q2088">
        <v>90003</v>
      </c>
      <c r="R2088" t="s">
        <v>25</v>
      </c>
      <c r="S2088" t="s">
        <v>46</v>
      </c>
      <c r="T2088" t="s">
        <v>47</v>
      </c>
      <c r="U2088" t="s">
        <v>42</v>
      </c>
    </row>
    <row r="2089" spans="1:21" x14ac:dyDescent="0.3">
      <c r="A2089">
        <v>10142</v>
      </c>
      <c r="B2089" s="5">
        <v>43</v>
      </c>
      <c r="C2089" s="4">
        <v>84.01</v>
      </c>
      <c r="D2089">
        <v>9</v>
      </c>
      <c r="E2089" s="9">
        <v>3612.43</v>
      </c>
      <c r="F2089" s="1">
        <v>44720</v>
      </c>
      <c r="G2089" s="5">
        <f ca="1">DATEDIF(F2089, TODAY(), "D")</f>
        <v>669</v>
      </c>
      <c r="H2089" t="s">
        <v>19</v>
      </c>
      <c r="I2089" t="s">
        <v>557</v>
      </c>
      <c r="J2089" s="4">
        <v>86</v>
      </c>
      <c r="K2089" s="4">
        <f>Table1[[#This Row],[PRICEEACH]]-Table1[[#This Row],[MSRP]]</f>
        <v>-1.9899999999999949</v>
      </c>
      <c r="L2089" t="s">
        <v>622</v>
      </c>
      <c r="M2089" t="s">
        <v>243</v>
      </c>
      <c r="N2089">
        <v>4155551450</v>
      </c>
      <c r="O2089" t="s">
        <v>244</v>
      </c>
      <c r="P2089" t="s">
        <v>245</v>
      </c>
      <c r="Q2089">
        <v>97562</v>
      </c>
      <c r="R2089" t="s">
        <v>25</v>
      </c>
      <c r="S2089" t="s">
        <v>246</v>
      </c>
      <c r="T2089" t="s">
        <v>247</v>
      </c>
      <c r="U2089" t="s">
        <v>42</v>
      </c>
    </row>
    <row r="2090" spans="1:21" x14ac:dyDescent="0.3">
      <c r="A2090">
        <v>10134</v>
      </c>
      <c r="B2090" s="5">
        <v>43</v>
      </c>
      <c r="C2090" s="4">
        <v>83.03</v>
      </c>
      <c r="D2090">
        <v>7</v>
      </c>
      <c r="E2090" s="9">
        <v>3570.29</v>
      </c>
      <c r="F2090" s="1">
        <v>44682</v>
      </c>
      <c r="G2090" s="5">
        <f ca="1">DATEDIF(F2090, TODAY(), "D")</f>
        <v>707</v>
      </c>
      <c r="H2090" t="s">
        <v>19</v>
      </c>
      <c r="I2090" t="s">
        <v>20</v>
      </c>
      <c r="J2090" s="4">
        <v>76</v>
      </c>
      <c r="K2090" s="4">
        <f>Table1[[#This Row],[PRICEEACH]]-Table1[[#This Row],[MSRP]]</f>
        <v>7.0300000000000011</v>
      </c>
      <c r="L2090" t="s">
        <v>585</v>
      </c>
      <c r="M2090" t="s">
        <v>36</v>
      </c>
      <c r="N2090" t="s">
        <v>37</v>
      </c>
      <c r="O2090" t="s">
        <v>38</v>
      </c>
      <c r="P2090" t="s">
        <v>39</v>
      </c>
      <c r="Q2090">
        <v>75508</v>
      </c>
      <c r="R2090" t="s">
        <v>33</v>
      </c>
      <c r="S2090" t="s">
        <v>40</v>
      </c>
      <c r="T2090" t="s">
        <v>41</v>
      </c>
      <c r="U2090" t="s">
        <v>42</v>
      </c>
    </row>
    <row r="2091" spans="1:21" x14ac:dyDescent="0.3">
      <c r="A2091">
        <v>10128</v>
      </c>
      <c r="B2091" s="5">
        <v>43</v>
      </c>
      <c r="C2091" s="4">
        <v>92.16</v>
      </c>
      <c r="D2091">
        <v>1</v>
      </c>
      <c r="E2091" s="9">
        <v>3962.88</v>
      </c>
      <c r="F2091" s="1">
        <v>44657</v>
      </c>
      <c r="G2091" s="5">
        <f ca="1">DATEDIF(F2091, TODAY(), "D")</f>
        <v>732</v>
      </c>
      <c r="H2091" t="s">
        <v>19</v>
      </c>
      <c r="I2091" t="s">
        <v>509</v>
      </c>
      <c r="J2091" s="4">
        <v>87</v>
      </c>
      <c r="K2091" s="4">
        <f>Table1[[#This Row],[PRICEEACH]]-Table1[[#This Row],[MSRP]]</f>
        <v>5.1599999999999966</v>
      </c>
      <c r="L2091" t="s">
        <v>574</v>
      </c>
      <c r="M2091" t="s">
        <v>148</v>
      </c>
      <c r="N2091" t="s">
        <v>149</v>
      </c>
      <c r="O2091" t="s">
        <v>150</v>
      </c>
      <c r="P2091" t="s">
        <v>151</v>
      </c>
      <c r="Q2091">
        <v>28034</v>
      </c>
      <c r="R2091" t="s">
        <v>152</v>
      </c>
      <c r="S2091" t="s">
        <v>153</v>
      </c>
      <c r="T2091" t="s">
        <v>154</v>
      </c>
      <c r="U2091" t="s">
        <v>42</v>
      </c>
    </row>
    <row r="2092" spans="1:21" x14ac:dyDescent="0.3">
      <c r="A2092">
        <v>10126</v>
      </c>
      <c r="B2092" s="5">
        <v>43</v>
      </c>
      <c r="C2092" s="4">
        <v>65.02</v>
      </c>
      <c r="D2092">
        <v>2</v>
      </c>
      <c r="E2092" s="9">
        <v>2795.86</v>
      </c>
      <c r="F2092" s="1">
        <v>44648</v>
      </c>
      <c r="G2092" s="5">
        <f ca="1">DATEDIF(F2092, TODAY(), "D")</f>
        <v>741</v>
      </c>
      <c r="H2092" t="s">
        <v>19</v>
      </c>
      <c r="I2092" t="s">
        <v>465</v>
      </c>
      <c r="J2092" s="4">
        <v>60</v>
      </c>
      <c r="K2092" s="4">
        <f>Table1[[#This Row],[PRICEEACH]]-Table1[[#This Row],[MSRP]]</f>
        <v>5.019999999999996</v>
      </c>
      <c r="L2092" t="s">
        <v>550</v>
      </c>
      <c r="M2092" t="s">
        <v>165</v>
      </c>
      <c r="N2092" t="s">
        <v>166</v>
      </c>
      <c r="O2092" t="s">
        <v>167</v>
      </c>
      <c r="P2092" t="s">
        <v>151</v>
      </c>
      <c r="Q2092">
        <v>28023</v>
      </c>
      <c r="R2092" t="s">
        <v>152</v>
      </c>
      <c r="S2092" t="s">
        <v>168</v>
      </c>
      <c r="T2092" t="s">
        <v>169</v>
      </c>
      <c r="U2092" t="s">
        <v>28</v>
      </c>
    </row>
    <row r="2093" spans="1:21" x14ac:dyDescent="0.3">
      <c r="A2093">
        <v>10126</v>
      </c>
      <c r="B2093" s="5">
        <v>43</v>
      </c>
      <c r="C2093" s="4">
        <v>53.83</v>
      </c>
      <c r="D2093">
        <v>9</v>
      </c>
      <c r="E2093" s="9">
        <v>2314.69</v>
      </c>
      <c r="F2093" s="1">
        <v>44648</v>
      </c>
      <c r="G2093" s="5">
        <f ca="1">DATEDIF(F2093, TODAY(), "D")</f>
        <v>741</v>
      </c>
      <c r="H2093" t="s">
        <v>19</v>
      </c>
      <c r="I2093" t="s">
        <v>509</v>
      </c>
      <c r="J2093" s="4">
        <v>50</v>
      </c>
      <c r="K2093" s="4">
        <f>Table1[[#This Row],[PRICEEACH]]-Table1[[#This Row],[MSRP]]</f>
        <v>3.8299999999999983</v>
      </c>
      <c r="L2093" t="s">
        <v>576</v>
      </c>
      <c r="M2093" t="s">
        <v>165</v>
      </c>
      <c r="N2093" t="s">
        <v>166</v>
      </c>
      <c r="O2093" t="s">
        <v>167</v>
      </c>
      <c r="P2093" t="s">
        <v>151</v>
      </c>
      <c r="Q2093">
        <v>28023</v>
      </c>
      <c r="R2093" t="s">
        <v>152</v>
      </c>
      <c r="S2093" t="s">
        <v>168</v>
      </c>
      <c r="T2093" t="s">
        <v>169</v>
      </c>
      <c r="U2093" t="s">
        <v>28</v>
      </c>
    </row>
    <row r="2094" spans="1:21" x14ac:dyDescent="0.3">
      <c r="A2094">
        <v>10126</v>
      </c>
      <c r="B2094" s="5">
        <v>43</v>
      </c>
      <c r="C2094" s="4">
        <v>96.31</v>
      </c>
      <c r="D2094">
        <v>3</v>
      </c>
      <c r="E2094" s="9">
        <v>4141.33</v>
      </c>
      <c r="F2094" s="1">
        <v>44648</v>
      </c>
      <c r="G2094" s="5">
        <f ca="1">DATEDIF(F2094, TODAY(), "D")</f>
        <v>741</v>
      </c>
      <c r="H2094" t="s">
        <v>19</v>
      </c>
      <c r="I2094" t="s">
        <v>465</v>
      </c>
      <c r="J2094" s="4">
        <v>96</v>
      </c>
      <c r="K2094" s="4">
        <f>Table1[[#This Row],[PRICEEACH]]-Table1[[#This Row],[MSRP]]</f>
        <v>0.31000000000000227</v>
      </c>
      <c r="L2094" t="s">
        <v>608</v>
      </c>
      <c r="M2094" t="s">
        <v>165</v>
      </c>
      <c r="N2094" t="s">
        <v>166</v>
      </c>
      <c r="O2094" t="s">
        <v>167</v>
      </c>
      <c r="P2094" t="s">
        <v>151</v>
      </c>
      <c r="Q2094">
        <v>28023</v>
      </c>
      <c r="R2094" t="s">
        <v>152</v>
      </c>
      <c r="S2094" t="s">
        <v>168</v>
      </c>
      <c r="T2094" t="s">
        <v>169</v>
      </c>
      <c r="U2094" t="s">
        <v>42</v>
      </c>
    </row>
    <row r="2095" spans="1:21" x14ac:dyDescent="0.3">
      <c r="A2095">
        <v>10124</v>
      </c>
      <c r="B2095" s="5">
        <v>43</v>
      </c>
      <c r="C2095" s="4">
        <v>121</v>
      </c>
      <c r="D2095">
        <v>13</v>
      </c>
      <c r="E2095" s="9">
        <v>5203</v>
      </c>
      <c r="F2095" s="1">
        <v>44641</v>
      </c>
      <c r="G2095" s="5">
        <f ca="1">DATEDIF(F2095, TODAY(), "D")</f>
        <v>748</v>
      </c>
      <c r="H2095" t="s">
        <v>19</v>
      </c>
      <c r="I2095" t="s">
        <v>155</v>
      </c>
      <c r="J2095" s="4">
        <v>107</v>
      </c>
      <c r="K2095" s="4">
        <f>Table1[[#This Row],[PRICEEACH]]-Table1[[#This Row],[MSRP]]</f>
        <v>14</v>
      </c>
      <c r="L2095" t="s">
        <v>599</v>
      </c>
      <c r="M2095" t="s">
        <v>499</v>
      </c>
      <c r="N2095">
        <v>7025551838</v>
      </c>
      <c r="O2095" t="s">
        <v>500</v>
      </c>
      <c r="P2095" t="s">
        <v>501</v>
      </c>
      <c r="Q2095">
        <v>83030</v>
      </c>
      <c r="R2095" t="s">
        <v>25</v>
      </c>
      <c r="S2095" t="s">
        <v>91</v>
      </c>
      <c r="T2095" t="s">
        <v>363</v>
      </c>
      <c r="U2095" t="s">
        <v>42</v>
      </c>
    </row>
    <row r="2096" spans="1:21" x14ac:dyDescent="0.3">
      <c r="A2096">
        <v>10122</v>
      </c>
      <c r="B2096" s="5">
        <v>43</v>
      </c>
      <c r="C2096" s="4">
        <v>72.38</v>
      </c>
      <c r="D2096">
        <v>6</v>
      </c>
      <c r="E2096" s="9">
        <v>3112.34</v>
      </c>
      <c r="F2096" s="1">
        <v>44628</v>
      </c>
      <c r="G2096" s="5">
        <f ca="1">DATEDIF(F2096, TODAY(), "D")</f>
        <v>761</v>
      </c>
      <c r="H2096" t="s">
        <v>19</v>
      </c>
      <c r="I2096" t="s">
        <v>155</v>
      </c>
      <c r="J2096" s="4">
        <v>77</v>
      </c>
      <c r="K2096" s="4">
        <f>Table1[[#This Row],[PRICEEACH]]-Table1[[#This Row],[MSRP]]</f>
        <v>-4.6200000000000045</v>
      </c>
      <c r="L2096" t="s">
        <v>544</v>
      </c>
      <c r="M2096" t="s">
        <v>395</v>
      </c>
      <c r="N2096" t="s">
        <v>396</v>
      </c>
      <c r="O2096" t="s">
        <v>397</v>
      </c>
      <c r="P2096" t="s">
        <v>398</v>
      </c>
      <c r="Q2096">
        <v>13008</v>
      </c>
      <c r="R2096" t="s">
        <v>33</v>
      </c>
      <c r="S2096" t="s">
        <v>399</v>
      </c>
      <c r="T2096" t="s">
        <v>400</v>
      </c>
      <c r="U2096" t="s">
        <v>42</v>
      </c>
    </row>
    <row r="2097" spans="1:21" x14ac:dyDescent="0.3">
      <c r="A2097">
        <v>10122</v>
      </c>
      <c r="B2097" s="5">
        <v>43</v>
      </c>
      <c r="C2097" s="4">
        <v>127.79</v>
      </c>
      <c r="D2097">
        <v>5</v>
      </c>
      <c r="E2097" s="9">
        <v>5494.97</v>
      </c>
      <c r="F2097" s="1">
        <v>44628</v>
      </c>
      <c r="G2097" s="5">
        <f ca="1">DATEDIF(F2097, TODAY(), "D")</f>
        <v>761</v>
      </c>
      <c r="H2097" t="s">
        <v>19</v>
      </c>
      <c r="I2097" t="s">
        <v>155</v>
      </c>
      <c r="J2097" s="4">
        <v>140</v>
      </c>
      <c r="K2097" s="4">
        <f>Table1[[#This Row],[PRICEEACH]]-Table1[[#This Row],[MSRP]]</f>
        <v>-12.209999999999994</v>
      </c>
      <c r="L2097" t="s">
        <v>601</v>
      </c>
      <c r="M2097" t="s">
        <v>395</v>
      </c>
      <c r="N2097" t="s">
        <v>396</v>
      </c>
      <c r="O2097" t="s">
        <v>397</v>
      </c>
      <c r="P2097" t="s">
        <v>398</v>
      </c>
      <c r="Q2097">
        <v>13008</v>
      </c>
      <c r="R2097" t="s">
        <v>33</v>
      </c>
      <c r="S2097" t="s">
        <v>399</v>
      </c>
      <c r="T2097" t="s">
        <v>400</v>
      </c>
      <c r="U2097" t="s">
        <v>42</v>
      </c>
    </row>
    <row r="2098" spans="1:21" x14ac:dyDescent="0.3">
      <c r="A2098">
        <v>10120</v>
      </c>
      <c r="B2098" s="5">
        <v>43</v>
      </c>
      <c r="C2098" s="4">
        <v>76</v>
      </c>
      <c r="D2098">
        <v>14</v>
      </c>
      <c r="E2098" s="9">
        <v>3268</v>
      </c>
      <c r="F2098" s="1">
        <v>44621</v>
      </c>
      <c r="G2098" s="5">
        <f ca="1">DATEDIF(F2098, TODAY(), "D")</f>
        <v>768</v>
      </c>
      <c r="H2098" t="s">
        <v>19</v>
      </c>
      <c r="I2098" t="s">
        <v>525</v>
      </c>
      <c r="J2098" s="4">
        <v>80</v>
      </c>
      <c r="K2098" s="4">
        <f>Table1[[#This Row],[PRICEEACH]]-Table1[[#This Row],[MSRP]]</f>
        <v>-4</v>
      </c>
      <c r="L2098" t="s">
        <v>628</v>
      </c>
      <c r="M2098" t="s">
        <v>72</v>
      </c>
      <c r="N2098" t="s">
        <v>73</v>
      </c>
      <c r="O2098" t="s">
        <v>74</v>
      </c>
      <c r="P2098" t="s">
        <v>75</v>
      </c>
      <c r="Q2098">
        <v>3004</v>
      </c>
      <c r="R2098" t="s">
        <v>76</v>
      </c>
      <c r="S2098" t="s">
        <v>77</v>
      </c>
      <c r="T2098" t="s">
        <v>78</v>
      </c>
      <c r="U2098" t="s">
        <v>42</v>
      </c>
    </row>
    <row r="2099" spans="1:21" x14ac:dyDescent="0.3">
      <c r="A2099">
        <v>10119</v>
      </c>
      <c r="B2099" s="5">
        <v>43</v>
      </c>
      <c r="C2099" s="4">
        <v>160.84</v>
      </c>
      <c r="D2099">
        <v>3</v>
      </c>
      <c r="E2099" s="9">
        <v>6916.12</v>
      </c>
      <c r="F2099" s="1">
        <v>44620</v>
      </c>
      <c r="G2099" s="5">
        <f ca="1">DATEDIF(F2099, TODAY(), "D")</f>
        <v>769</v>
      </c>
      <c r="H2099" t="s">
        <v>19</v>
      </c>
      <c r="I2099" t="s">
        <v>525</v>
      </c>
      <c r="J2099" s="4">
        <v>157</v>
      </c>
      <c r="K2099" s="4">
        <f>Table1[[#This Row],[PRICEEACH]]-Table1[[#This Row],[MSRP]]</f>
        <v>3.8400000000000034</v>
      </c>
      <c r="L2099" t="s">
        <v>526</v>
      </c>
      <c r="M2099" t="s">
        <v>120</v>
      </c>
      <c r="N2099" t="s">
        <v>121</v>
      </c>
      <c r="O2099" t="s">
        <v>122</v>
      </c>
      <c r="P2099" t="s">
        <v>123</v>
      </c>
      <c r="Q2099">
        <v>5020</v>
      </c>
      <c r="R2099" t="s">
        <v>124</v>
      </c>
      <c r="S2099" t="s">
        <v>125</v>
      </c>
      <c r="T2099" t="s">
        <v>126</v>
      </c>
      <c r="U2099" t="s">
        <v>42</v>
      </c>
    </row>
    <row r="2100" spans="1:21" x14ac:dyDescent="0.3">
      <c r="A2100">
        <v>10107</v>
      </c>
      <c r="B2100" s="5">
        <v>43</v>
      </c>
      <c r="C2100" s="4">
        <v>137.47999999999999</v>
      </c>
      <c r="D2100">
        <v>10</v>
      </c>
      <c r="E2100" s="9">
        <v>5911.64</v>
      </c>
      <c r="F2100" s="1">
        <v>44608</v>
      </c>
      <c r="G2100" s="5">
        <f ca="1">DATEDIF(F2100, TODAY(), "D")</f>
        <v>781</v>
      </c>
      <c r="H2100" t="s">
        <v>19</v>
      </c>
      <c r="I2100" t="s">
        <v>155</v>
      </c>
      <c r="J2100" s="4">
        <v>151</v>
      </c>
      <c r="K2100" s="4">
        <f>Table1[[#This Row],[PRICEEACH]]-Table1[[#This Row],[MSRP]]</f>
        <v>-13.52000000000001</v>
      </c>
      <c r="L2100" t="s">
        <v>472</v>
      </c>
      <c r="M2100" t="s">
        <v>170</v>
      </c>
      <c r="N2100" t="s">
        <v>171</v>
      </c>
      <c r="O2100" t="s">
        <v>172</v>
      </c>
      <c r="P2100" t="s">
        <v>173</v>
      </c>
      <c r="Q2100">
        <v>79903</v>
      </c>
      <c r="R2100" t="s">
        <v>173</v>
      </c>
      <c r="S2100" t="s">
        <v>174</v>
      </c>
      <c r="T2100" t="s">
        <v>175</v>
      </c>
      <c r="U2100" t="s">
        <v>42</v>
      </c>
    </row>
    <row r="2101" spans="1:21" x14ac:dyDescent="0.3">
      <c r="A2101">
        <v>10110</v>
      </c>
      <c r="B2101" s="5">
        <v>43</v>
      </c>
      <c r="C2101" s="4">
        <v>78.150000000000006</v>
      </c>
      <c r="D2101">
        <v>11</v>
      </c>
      <c r="E2101" s="9">
        <v>3360.45</v>
      </c>
      <c r="F2101" s="1">
        <v>44579</v>
      </c>
      <c r="G2101" s="5">
        <f ca="1">DATEDIF(F2101, TODAY(), "D")</f>
        <v>810</v>
      </c>
      <c r="H2101" t="s">
        <v>19</v>
      </c>
      <c r="I2101" t="s">
        <v>155</v>
      </c>
      <c r="J2101" s="4">
        <v>90</v>
      </c>
      <c r="K2101" s="4">
        <f>Table1[[#This Row],[PRICEEACH]]-Table1[[#This Row],[MSRP]]</f>
        <v>-11.849999999999994</v>
      </c>
      <c r="L2101" t="s">
        <v>590</v>
      </c>
      <c r="M2101" t="s">
        <v>452</v>
      </c>
      <c r="N2101" t="s">
        <v>453</v>
      </c>
      <c r="O2101" t="s">
        <v>454</v>
      </c>
      <c r="P2101" t="s">
        <v>455</v>
      </c>
      <c r="Q2101" t="s">
        <v>456</v>
      </c>
      <c r="R2101" t="s">
        <v>144</v>
      </c>
      <c r="S2101" t="s">
        <v>457</v>
      </c>
      <c r="T2101" t="s">
        <v>458</v>
      </c>
      <c r="U2101" t="s">
        <v>42</v>
      </c>
    </row>
    <row r="2102" spans="1:21" x14ac:dyDescent="0.3">
      <c r="A2102">
        <v>10108</v>
      </c>
      <c r="B2102" s="5">
        <v>43</v>
      </c>
      <c r="C2102" s="4">
        <v>67.77</v>
      </c>
      <c r="D2102">
        <v>12</v>
      </c>
      <c r="E2102" s="9">
        <v>2914.11</v>
      </c>
      <c r="F2102" s="1">
        <v>44564</v>
      </c>
      <c r="G2102" s="5">
        <f ca="1">DATEDIF(F2102, TODAY(), "D")</f>
        <v>825</v>
      </c>
      <c r="H2102" t="s">
        <v>19</v>
      </c>
      <c r="I2102" t="s">
        <v>20</v>
      </c>
      <c r="J2102" s="4">
        <v>62</v>
      </c>
      <c r="K2102" s="4">
        <f>Table1[[#This Row],[PRICEEACH]]-Table1[[#This Row],[MSRP]]</f>
        <v>5.769999999999996</v>
      </c>
      <c r="L2102" t="s">
        <v>570</v>
      </c>
      <c r="M2102" t="s">
        <v>387</v>
      </c>
      <c r="N2102" t="s">
        <v>388</v>
      </c>
      <c r="O2102" t="s">
        <v>389</v>
      </c>
      <c r="P2102" t="s">
        <v>390</v>
      </c>
      <c r="Q2102" t="s">
        <v>391</v>
      </c>
      <c r="R2102" t="s">
        <v>392</v>
      </c>
      <c r="S2102" t="s">
        <v>393</v>
      </c>
      <c r="T2102" t="s">
        <v>394</v>
      </c>
      <c r="U2102" t="s">
        <v>28</v>
      </c>
    </row>
    <row r="2103" spans="1:21" x14ac:dyDescent="0.3">
      <c r="A2103">
        <v>10105</v>
      </c>
      <c r="B2103" s="5">
        <v>43</v>
      </c>
      <c r="C2103" s="4">
        <v>147.47</v>
      </c>
      <c r="D2103">
        <v>9</v>
      </c>
      <c r="E2103" s="9">
        <v>6341.21</v>
      </c>
      <c r="F2103" s="1">
        <v>44541</v>
      </c>
      <c r="G2103" s="5">
        <f ca="1">DATEDIF(F2103, TODAY(), "D")</f>
        <v>848</v>
      </c>
      <c r="H2103" t="s">
        <v>19</v>
      </c>
      <c r="I2103" t="s">
        <v>557</v>
      </c>
      <c r="J2103" s="4">
        <v>122</v>
      </c>
      <c r="K2103" s="4">
        <f>Table1[[#This Row],[PRICEEACH]]-Table1[[#This Row],[MSRP]]</f>
        <v>25.47</v>
      </c>
      <c r="L2103" t="s">
        <v>586</v>
      </c>
      <c r="M2103" t="s">
        <v>290</v>
      </c>
      <c r="N2103" t="s">
        <v>291</v>
      </c>
      <c r="O2103" t="s">
        <v>292</v>
      </c>
      <c r="P2103" t="s">
        <v>293</v>
      </c>
      <c r="Q2103">
        <v>1734</v>
      </c>
      <c r="R2103" t="s">
        <v>294</v>
      </c>
      <c r="S2103" t="s">
        <v>295</v>
      </c>
      <c r="T2103" t="s">
        <v>296</v>
      </c>
      <c r="U2103" t="s">
        <v>42</v>
      </c>
    </row>
    <row r="2104" spans="1:21" hidden="1" x14ac:dyDescent="0.3">
      <c r="A2104">
        <v>10424</v>
      </c>
      <c r="B2104" s="5">
        <v>44</v>
      </c>
      <c r="C2104" s="4">
        <v>61.41</v>
      </c>
      <c r="D2104">
        <v>2</v>
      </c>
      <c r="E2104" s="9">
        <v>2702.04</v>
      </c>
      <c r="F2104" s="8">
        <v>45382</v>
      </c>
      <c r="G2104" s="5">
        <f ca="1">DATEDIF(F2104, TODAY(), "D")</f>
        <v>7</v>
      </c>
      <c r="H2104" t="s">
        <v>268</v>
      </c>
      <c r="I2104" t="s">
        <v>465</v>
      </c>
      <c r="J2104" s="4">
        <v>64</v>
      </c>
      <c r="K2104" s="4">
        <f>Table1[[#This Row],[PRICEEACH]]-Table1[[#This Row],[MSRP]]</f>
        <v>-2.5900000000000034</v>
      </c>
      <c r="L2104" t="s">
        <v>613</v>
      </c>
      <c r="M2104" t="s">
        <v>148</v>
      </c>
      <c r="N2104" t="s">
        <v>149</v>
      </c>
      <c r="O2104" t="s">
        <v>150</v>
      </c>
      <c r="P2104" t="s">
        <v>151</v>
      </c>
      <c r="Q2104">
        <v>28034</v>
      </c>
      <c r="R2104" t="s">
        <v>152</v>
      </c>
      <c r="S2104" t="s">
        <v>153</v>
      </c>
      <c r="T2104" t="s">
        <v>154</v>
      </c>
      <c r="U2104" t="s">
        <v>28</v>
      </c>
    </row>
    <row r="2105" spans="1:21" hidden="1" x14ac:dyDescent="0.3">
      <c r="A2105">
        <v>10414</v>
      </c>
      <c r="B2105" s="5">
        <v>44</v>
      </c>
      <c r="C2105" s="4">
        <v>73.98</v>
      </c>
      <c r="D2105">
        <v>1</v>
      </c>
      <c r="E2105" s="9">
        <v>3255.12</v>
      </c>
      <c r="F2105" s="8">
        <v>45357</v>
      </c>
      <c r="G2105" s="5">
        <f ca="1">DATEDIF(F2105, TODAY(), "D")</f>
        <v>32</v>
      </c>
      <c r="H2105" t="s">
        <v>364</v>
      </c>
      <c r="I2105" t="s">
        <v>557</v>
      </c>
      <c r="J2105" s="4">
        <v>86</v>
      </c>
      <c r="K2105" s="4">
        <f>Table1[[#This Row],[PRICEEACH]]-Table1[[#This Row],[MSRP]]</f>
        <v>-12.019999999999996</v>
      </c>
      <c r="L2105" t="s">
        <v>558</v>
      </c>
      <c r="M2105" t="s">
        <v>343</v>
      </c>
      <c r="N2105">
        <v>6175559555</v>
      </c>
      <c r="O2105" t="s">
        <v>344</v>
      </c>
      <c r="P2105" t="s">
        <v>345</v>
      </c>
      <c r="Q2105">
        <v>51003</v>
      </c>
      <c r="R2105" t="s">
        <v>25</v>
      </c>
      <c r="S2105" t="s">
        <v>346</v>
      </c>
      <c r="T2105" t="s">
        <v>52</v>
      </c>
      <c r="U2105" t="s">
        <v>42</v>
      </c>
    </row>
    <row r="2106" spans="1:21" x14ac:dyDescent="0.3">
      <c r="A2106">
        <v>10391</v>
      </c>
      <c r="B2106" s="5">
        <v>44</v>
      </c>
      <c r="C2106" s="4">
        <v>38.5</v>
      </c>
      <c r="D2106">
        <v>5</v>
      </c>
      <c r="E2106" s="9">
        <v>1694</v>
      </c>
      <c r="F2106" s="8">
        <v>45300</v>
      </c>
      <c r="G2106" s="5">
        <f ca="1">DATEDIF(F2106, TODAY(), "D")</f>
        <v>89</v>
      </c>
      <c r="H2106" t="s">
        <v>19</v>
      </c>
      <c r="I2106" t="s">
        <v>465</v>
      </c>
      <c r="J2106" s="4">
        <v>60</v>
      </c>
      <c r="K2106" s="4">
        <f>Table1[[#This Row],[PRICEEACH]]-Table1[[#This Row],[MSRP]]</f>
        <v>-21.5</v>
      </c>
      <c r="L2106" t="s">
        <v>550</v>
      </c>
      <c r="M2106" t="s">
        <v>255</v>
      </c>
      <c r="N2106" t="s">
        <v>256</v>
      </c>
      <c r="O2106" t="s">
        <v>257</v>
      </c>
      <c r="P2106" t="s">
        <v>258</v>
      </c>
      <c r="Q2106">
        <v>2060</v>
      </c>
      <c r="R2106" t="s">
        <v>76</v>
      </c>
      <c r="S2106" t="s">
        <v>259</v>
      </c>
      <c r="T2106" t="s">
        <v>260</v>
      </c>
      <c r="U2106" t="s">
        <v>28</v>
      </c>
    </row>
    <row r="2107" spans="1:21" x14ac:dyDescent="0.3">
      <c r="A2107">
        <v>10107</v>
      </c>
      <c r="B2107" s="5">
        <v>44</v>
      </c>
      <c r="C2107" s="4">
        <v>135.26</v>
      </c>
      <c r="D2107">
        <v>6</v>
      </c>
      <c r="E2107" s="9">
        <v>5951.44</v>
      </c>
      <c r="F2107" s="8">
        <v>45294</v>
      </c>
      <c r="G2107" s="5">
        <f ca="1">DATEDIF(F2107, TODAY(), "D")</f>
        <v>95</v>
      </c>
      <c r="H2107" t="s">
        <v>19</v>
      </c>
      <c r="I2107" t="s">
        <v>20</v>
      </c>
      <c r="J2107" s="4">
        <v>150</v>
      </c>
      <c r="K2107" s="4">
        <f>Table1[[#This Row],[PRICEEACH]]-Table1[[#This Row],[MSRP]]</f>
        <v>-14.740000000000009</v>
      </c>
      <c r="L2107" t="s">
        <v>467</v>
      </c>
      <c r="M2107" t="s">
        <v>134</v>
      </c>
      <c r="N2107">
        <v>5085552555</v>
      </c>
      <c r="O2107" t="s">
        <v>135</v>
      </c>
      <c r="P2107" t="s">
        <v>136</v>
      </c>
      <c r="Q2107">
        <v>50553</v>
      </c>
      <c r="R2107" t="s">
        <v>25</v>
      </c>
      <c r="S2107" t="s">
        <v>137</v>
      </c>
      <c r="T2107" t="s">
        <v>138</v>
      </c>
      <c r="U2107" t="s">
        <v>42</v>
      </c>
    </row>
    <row r="2108" spans="1:21" x14ac:dyDescent="0.3">
      <c r="A2108">
        <v>10387</v>
      </c>
      <c r="B2108" s="5">
        <v>44</v>
      </c>
      <c r="C2108" s="4">
        <v>94.9</v>
      </c>
      <c r="D2108">
        <v>1</v>
      </c>
      <c r="E2108" s="9">
        <v>4175.6000000000004</v>
      </c>
      <c r="F2108" s="8">
        <v>45293</v>
      </c>
      <c r="G2108" s="5">
        <f ca="1">DATEDIF(F2108, TODAY(), "D")</f>
        <v>96</v>
      </c>
      <c r="H2108" t="s">
        <v>19</v>
      </c>
      <c r="I2108" t="s">
        <v>20</v>
      </c>
      <c r="J2108" s="4">
        <v>99</v>
      </c>
      <c r="K2108" s="4">
        <f>Table1[[#This Row],[PRICEEACH]]-Table1[[#This Row],[MSRP]]</f>
        <v>-4.0999999999999943</v>
      </c>
      <c r="L2108" t="s">
        <v>609</v>
      </c>
      <c r="M2108" t="s">
        <v>170</v>
      </c>
      <c r="N2108" t="s">
        <v>171</v>
      </c>
      <c r="O2108" t="s">
        <v>172</v>
      </c>
      <c r="P2108" t="s">
        <v>173</v>
      </c>
      <c r="Q2108">
        <v>79903</v>
      </c>
      <c r="R2108" t="s">
        <v>173</v>
      </c>
      <c r="S2108" t="s">
        <v>174</v>
      </c>
      <c r="T2108" t="s">
        <v>175</v>
      </c>
      <c r="U2108" t="s">
        <v>42</v>
      </c>
    </row>
    <row r="2109" spans="1:21" x14ac:dyDescent="0.3">
      <c r="A2109">
        <v>10386</v>
      </c>
      <c r="B2109" s="5">
        <v>44</v>
      </c>
      <c r="C2109" s="4">
        <v>86.4</v>
      </c>
      <c r="D2109">
        <v>15</v>
      </c>
      <c r="E2109" s="9">
        <v>3801.6</v>
      </c>
      <c r="F2109" s="8">
        <v>45292</v>
      </c>
      <c r="G2109" s="5">
        <f ca="1">DATEDIF(F2109, TODAY(), "D")</f>
        <v>97</v>
      </c>
      <c r="H2109" t="s">
        <v>371</v>
      </c>
      <c r="I2109" t="s">
        <v>525</v>
      </c>
      <c r="J2109" s="4">
        <v>74</v>
      </c>
      <c r="K2109" s="4">
        <f>Table1[[#This Row],[PRICEEACH]]-Table1[[#This Row],[MSRP]]</f>
        <v>12.400000000000006</v>
      </c>
      <c r="L2109" t="s">
        <v>631</v>
      </c>
      <c r="M2109" t="s">
        <v>148</v>
      </c>
      <c r="N2109" t="s">
        <v>149</v>
      </c>
      <c r="O2109" t="s">
        <v>150</v>
      </c>
      <c r="P2109" t="s">
        <v>151</v>
      </c>
      <c r="Q2109">
        <v>28034</v>
      </c>
      <c r="R2109" t="s">
        <v>152</v>
      </c>
      <c r="S2109" t="s">
        <v>153</v>
      </c>
      <c r="T2109" t="s">
        <v>154</v>
      </c>
      <c r="U2109" t="s">
        <v>42</v>
      </c>
    </row>
    <row r="2110" spans="1:21" x14ac:dyDescent="0.3">
      <c r="A2110">
        <v>10383</v>
      </c>
      <c r="B2110" s="5">
        <v>44</v>
      </c>
      <c r="C2110" s="4">
        <v>36.07</v>
      </c>
      <c r="D2110">
        <v>8</v>
      </c>
      <c r="E2110" s="9">
        <v>1587.08</v>
      </c>
      <c r="F2110" s="8">
        <v>45282</v>
      </c>
      <c r="G2110" s="5">
        <f ca="1">DATEDIF(F2110, TODAY(), "D")</f>
        <v>107</v>
      </c>
      <c r="H2110" t="s">
        <v>19</v>
      </c>
      <c r="I2110" t="s">
        <v>564</v>
      </c>
      <c r="J2110" s="4">
        <v>62</v>
      </c>
      <c r="K2110" s="4">
        <f>Table1[[#This Row],[PRICEEACH]]-Table1[[#This Row],[MSRP]]</f>
        <v>-25.93</v>
      </c>
      <c r="L2110" t="s">
        <v>612</v>
      </c>
      <c r="M2110" t="s">
        <v>148</v>
      </c>
      <c r="N2110" t="s">
        <v>149</v>
      </c>
      <c r="O2110" t="s">
        <v>150</v>
      </c>
      <c r="P2110" t="s">
        <v>151</v>
      </c>
      <c r="Q2110">
        <v>28034</v>
      </c>
      <c r="R2110" t="s">
        <v>152</v>
      </c>
      <c r="S2110" t="s">
        <v>153</v>
      </c>
      <c r="T2110" t="s">
        <v>154</v>
      </c>
      <c r="U2110" t="s">
        <v>28</v>
      </c>
    </row>
    <row r="2111" spans="1:21" x14ac:dyDescent="0.3">
      <c r="A2111">
        <v>10380</v>
      </c>
      <c r="B2111" s="5">
        <v>44</v>
      </c>
      <c r="C2111" s="4">
        <v>36.29</v>
      </c>
      <c r="D2111">
        <v>7</v>
      </c>
      <c r="E2111" s="9">
        <v>1596.76</v>
      </c>
      <c r="F2111" s="8">
        <v>45276</v>
      </c>
      <c r="G2111" s="5">
        <f ca="1">DATEDIF(F2111, TODAY(), "D")</f>
        <v>113</v>
      </c>
      <c r="H2111" t="s">
        <v>19</v>
      </c>
      <c r="I2111" t="s">
        <v>155</v>
      </c>
      <c r="J2111" s="4">
        <v>117</v>
      </c>
      <c r="K2111" s="4">
        <f>Table1[[#This Row],[PRICEEACH]]-Table1[[#This Row],[MSRP]]</f>
        <v>-80.710000000000008</v>
      </c>
      <c r="L2111" t="s">
        <v>593</v>
      </c>
      <c r="M2111" t="s">
        <v>148</v>
      </c>
      <c r="N2111" t="s">
        <v>149</v>
      </c>
      <c r="O2111" t="s">
        <v>150</v>
      </c>
      <c r="P2111" t="s">
        <v>151</v>
      </c>
      <c r="Q2111">
        <v>28034</v>
      </c>
      <c r="R2111" t="s">
        <v>152</v>
      </c>
      <c r="S2111" t="s">
        <v>153</v>
      </c>
      <c r="T2111" t="s">
        <v>154</v>
      </c>
      <c r="U2111" t="s">
        <v>28</v>
      </c>
    </row>
    <row r="2112" spans="1:21" x14ac:dyDescent="0.3">
      <c r="A2112">
        <v>10380</v>
      </c>
      <c r="B2112" s="5">
        <v>44</v>
      </c>
      <c r="C2112" s="4">
        <v>79.06</v>
      </c>
      <c r="D2112">
        <v>9</v>
      </c>
      <c r="E2112" s="9">
        <v>3478.64</v>
      </c>
      <c r="F2112" s="8">
        <v>45276</v>
      </c>
      <c r="G2112" s="5">
        <f ca="1">DATEDIF(F2112, TODAY(), "D")</f>
        <v>113</v>
      </c>
      <c r="H2112" t="s">
        <v>19</v>
      </c>
      <c r="I2112" t="s">
        <v>155</v>
      </c>
      <c r="J2112" s="4">
        <v>85</v>
      </c>
      <c r="K2112" s="4">
        <f>Table1[[#This Row],[PRICEEACH]]-Table1[[#This Row],[MSRP]]</f>
        <v>-5.9399999999999977</v>
      </c>
      <c r="L2112" t="s">
        <v>596</v>
      </c>
      <c r="M2112" t="s">
        <v>148</v>
      </c>
      <c r="N2112" t="s">
        <v>149</v>
      </c>
      <c r="O2112" t="s">
        <v>150</v>
      </c>
      <c r="P2112" t="s">
        <v>151</v>
      </c>
      <c r="Q2112">
        <v>28034</v>
      </c>
      <c r="R2112" t="s">
        <v>152</v>
      </c>
      <c r="S2112" t="s">
        <v>153</v>
      </c>
      <c r="T2112" t="s">
        <v>154</v>
      </c>
      <c r="U2112" t="s">
        <v>42</v>
      </c>
    </row>
    <row r="2113" spans="1:21" x14ac:dyDescent="0.3">
      <c r="A2113">
        <v>10375</v>
      </c>
      <c r="B2113" s="5">
        <v>44</v>
      </c>
      <c r="C2113" s="4">
        <v>82.26</v>
      </c>
      <c r="D2113">
        <v>4</v>
      </c>
      <c r="E2113" s="9">
        <v>3619.44</v>
      </c>
      <c r="F2113" s="8">
        <v>45263</v>
      </c>
      <c r="G2113" s="5">
        <f ca="1">DATEDIF(F2113, TODAY(), "D")</f>
        <v>126</v>
      </c>
      <c r="H2113" t="s">
        <v>19</v>
      </c>
      <c r="I2113" t="s">
        <v>509</v>
      </c>
      <c r="J2113" s="4">
        <v>68</v>
      </c>
      <c r="K2113" s="4">
        <f>Table1[[#This Row],[PRICEEACH]]-Table1[[#This Row],[MSRP]]</f>
        <v>14.260000000000005</v>
      </c>
      <c r="L2113" t="s">
        <v>614</v>
      </c>
      <c r="M2113" t="s">
        <v>92</v>
      </c>
      <c r="N2113" t="s">
        <v>93</v>
      </c>
      <c r="O2113" t="s">
        <v>94</v>
      </c>
      <c r="P2113" t="s">
        <v>95</v>
      </c>
      <c r="Q2113">
        <v>44000</v>
      </c>
      <c r="R2113" t="s">
        <v>33</v>
      </c>
      <c r="S2113" t="s">
        <v>96</v>
      </c>
      <c r="T2113" t="s">
        <v>97</v>
      </c>
      <c r="U2113" t="s">
        <v>42</v>
      </c>
    </row>
    <row r="2114" spans="1:21" x14ac:dyDescent="0.3">
      <c r="A2114">
        <v>10375</v>
      </c>
      <c r="B2114" s="5">
        <v>44</v>
      </c>
      <c r="C2114" s="4">
        <v>118.38</v>
      </c>
      <c r="D2114">
        <v>11</v>
      </c>
      <c r="E2114" s="9">
        <v>5208.72</v>
      </c>
      <c r="F2114" s="8">
        <v>45263</v>
      </c>
      <c r="G2114" s="5">
        <f ca="1">DATEDIF(F2114, TODAY(), "D")</f>
        <v>126</v>
      </c>
      <c r="H2114" t="s">
        <v>19</v>
      </c>
      <c r="I2114" t="s">
        <v>525</v>
      </c>
      <c r="J2114" s="4">
        <v>80</v>
      </c>
      <c r="K2114" s="4">
        <f>Table1[[#This Row],[PRICEEACH]]-Table1[[#This Row],[MSRP]]</f>
        <v>38.379999999999995</v>
      </c>
      <c r="L2114" t="s">
        <v>628</v>
      </c>
      <c r="M2114" t="s">
        <v>92</v>
      </c>
      <c r="N2114" t="s">
        <v>93</v>
      </c>
      <c r="O2114" t="s">
        <v>94</v>
      </c>
      <c r="P2114" t="s">
        <v>95</v>
      </c>
      <c r="Q2114">
        <v>44000</v>
      </c>
      <c r="R2114" t="s">
        <v>33</v>
      </c>
      <c r="S2114" t="s">
        <v>96</v>
      </c>
      <c r="T2114" t="s">
        <v>97</v>
      </c>
      <c r="U2114" t="s">
        <v>42</v>
      </c>
    </row>
    <row r="2115" spans="1:21" x14ac:dyDescent="0.3">
      <c r="A2115">
        <v>10373</v>
      </c>
      <c r="B2115" s="5">
        <v>44</v>
      </c>
      <c r="C2115" s="4">
        <v>105.18</v>
      </c>
      <c r="D2115">
        <v>14</v>
      </c>
      <c r="E2115" s="9">
        <v>4627.92</v>
      </c>
      <c r="F2115" s="8">
        <v>45261</v>
      </c>
      <c r="G2115" s="5">
        <f ca="1">DATEDIF(F2115, TODAY(), "D")</f>
        <v>128</v>
      </c>
      <c r="H2115" t="s">
        <v>19</v>
      </c>
      <c r="I2115" t="s">
        <v>557</v>
      </c>
      <c r="J2115" s="4">
        <v>66</v>
      </c>
      <c r="K2115" s="4">
        <f>Table1[[#This Row],[PRICEEACH]]-Table1[[#This Row],[MSRP]]</f>
        <v>39.180000000000007</v>
      </c>
      <c r="L2115" t="s">
        <v>620</v>
      </c>
      <c r="M2115" t="s">
        <v>354</v>
      </c>
      <c r="N2115" t="s">
        <v>355</v>
      </c>
      <c r="O2115" t="s">
        <v>356</v>
      </c>
      <c r="P2115" t="s">
        <v>357</v>
      </c>
      <c r="Q2115">
        <v>90110</v>
      </c>
      <c r="R2115" t="s">
        <v>107</v>
      </c>
      <c r="S2115" t="s">
        <v>358</v>
      </c>
      <c r="T2115" t="s">
        <v>359</v>
      </c>
      <c r="U2115" t="s">
        <v>42</v>
      </c>
    </row>
    <row r="2116" spans="1:21" x14ac:dyDescent="0.3">
      <c r="A2116">
        <v>10372</v>
      </c>
      <c r="B2116" s="5">
        <v>44</v>
      </c>
      <c r="C2116" s="4">
        <v>102.2</v>
      </c>
      <c r="D2116">
        <v>2</v>
      </c>
      <c r="E2116" s="9">
        <v>4496.8</v>
      </c>
      <c r="F2116" s="8">
        <v>45256</v>
      </c>
      <c r="G2116" s="5">
        <f ca="1">DATEDIF(F2116, TODAY(), "D")</f>
        <v>133</v>
      </c>
      <c r="H2116" t="s">
        <v>19</v>
      </c>
      <c r="I2116" t="s">
        <v>557</v>
      </c>
      <c r="J2116" s="4">
        <v>86</v>
      </c>
      <c r="K2116" s="4">
        <f>Table1[[#This Row],[PRICEEACH]]-Table1[[#This Row],[MSRP]]</f>
        <v>16.200000000000003</v>
      </c>
      <c r="L2116" t="s">
        <v>622</v>
      </c>
      <c r="M2116" t="s">
        <v>217</v>
      </c>
      <c r="N2116" t="s">
        <v>218</v>
      </c>
      <c r="O2116" t="s">
        <v>219</v>
      </c>
      <c r="P2116" t="s">
        <v>220</v>
      </c>
      <c r="Q2116" t="s">
        <v>221</v>
      </c>
      <c r="R2116" t="s">
        <v>222</v>
      </c>
      <c r="S2116" t="s">
        <v>223</v>
      </c>
      <c r="T2116" t="s">
        <v>224</v>
      </c>
      <c r="U2116" t="s">
        <v>42</v>
      </c>
    </row>
    <row r="2117" spans="1:21" x14ac:dyDescent="0.3">
      <c r="A2117">
        <v>10369</v>
      </c>
      <c r="B2117" s="5">
        <v>44</v>
      </c>
      <c r="C2117" s="4">
        <v>210.01</v>
      </c>
      <c r="D2117">
        <v>8</v>
      </c>
      <c r="E2117" s="9">
        <v>9240.44</v>
      </c>
      <c r="F2117" s="8">
        <v>45250</v>
      </c>
      <c r="G2117" s="5">
        <f ca="1">DATEDIF(F2117, TODAY(), "D")</f>
        <v>139</v>
      </c>
      <c r="H2117" t="s">
        <v>19</v>
      </c>
      <c r="I2117" t="s">
        <v>509</v>
      </c>
      <c r="J2117" s="4">
        <v>102</v>
      </c>
      <c r="K2117" s="4">
        <f>Table1[[#This Row],[PRICEEACH]]-Table1[[#This Row],[MSRP]]</f>
        <v>108.00999999999999</v>
      </c>
      <c r="L2117" t="s">
        <v>510</v>
      </c>
      <c r="M2117" t="s">
        <v>251</v>
      </c>
      <c r="N2117">
        <v>6175558555</v>
      </c>
      <c r="O2117" t="s">
        <v>252</v>
      </c>
      <c r="P2117" t="s">
        <v>253</v>
      </c>
      <c r="Q2117">
        <v>58339</v>
      </c>
      <c r="R2117" t="s">
        <v>25</v>
      </c>
      <c r="S2117" t="s">
        <v>246</v>
      </c>
      <c r="T2117" t="s">
        <v>254</v>
      </c>
      <c r="U2117" t="s">
        <v>127</v>
      </c>
    </row>
    <row r="2118" spans="1:21" x14ac:dyDescent="0.3">
      <c r="A2118">
        <v>10367</v>
      </c>
      <c r="B2118" s="5">
        <v>44</v>
      </c>
      <c r="C2118" s="4">
        <v>85.25</v>
      </c>
      <c r="D2118">
        <v>9</v>
      </c>
      <c r="E2118" s="9">
        <v>3751</v>
      </c>
      <c r="F2118" s="8">
        <v>45242</v>
      </c>
      <c r="G2118" s="5">
        <f ca="1">DATEDIF(F2118, TODAY(), "D")</f>
        <v>147</v>
      </c>
      <c r="H2118" t="s">
        <v>371</v>
      </c>
      <c r="I2118" t="s">
        <v>155</v>
      </c>
      <c r="J2118" s="4">
        <v>71</v>
      </c>
      <c r="K2118" s="4">
        <f>Table1[[#This Row],[PRICEEACH]]-Table1[[#This Row],[MSRP]]</f>
        <v>14.25</v>
      </c>
      <c r="L2118" t="s">
        <v>578</v>
      </c>
      <c r="M2118" t="s">
        <v>43</v>
      </c>
      <c r="N2118">
        <v>6265557265</v>
      </c>
      <c r="O2118" t="s">
        <v>44</v>
      </c>
      <c r="P2118" t="s">
        <v>45</v>
      </c>
      <c r="Q2118">
        <v>90003</v>
      </c>
      <c r="R2118" t="s">
        <v>25</v>
      </c>
      <c r="S2118" t="s">
        <v>46</v>
      </c>
      <c r="T2118" t="s">
        <v>47</v>
      </c>
      <c r="U2118" t="s">
        <v>42</v>
      </c>
    </row>
    <row r="2119" spans="1:21" x14ac:dyDescent="0.3">
      <c r="A2119">
        <v>10365</v>
      </c>
      <c r="B2119" s="5">
        <v>44</v>
      </c>
      <c r="C2119" s="4">
        <v>113.28</v>
      </c>
      <c r="D2119">
        <v>2</v>
      </c>
      <c r="E2119" s="9">
        <v>4984.32</v>
      </c>
      <c r="F2119" s="8">
        <v>45237</v>
      </c>
      <c r="G2119" s="5">
        <f ca="1">DATEDIF(F2119, TODAY(), "D")</f>
        <v>152</v>
      </c>
      <c r="H2119" t="s">
        <v>19</v>
      </c>
      <c r="I2119" t="s">
        <v>20</v>
      </c>
      <c r="J2119" s="4">
        <v>81</v>
      </c>
      <c r="K2119" s="4">
        <f>Table1[[#This Row],[PRICEEACH]]-Table1[[#This Row],[MSRP]]</f>
        <v>32.28</v>
      </c>
      <c r="L2119" t="s">
        <v>619</v>
      </c>
      <c r="M2119" t="s">
        <v>303</v>
      </c>
      <c r="N2119">
        <v>5085559555</v>
      </c>
      <c r="O2119" t="s">
        <v>304</v>
      </c>
      <c r="P2119" t="s">
        <v>136</v>
      </c>
      <c r="Q2119">
        <v>50553</v>
      </c>
      <c r="R2119" t="s">
        <v>25</v>
      </c>
      <c r="S2119" t="s">
        <v>305</v>
      </c>
      <c r="T2119" t="s">
        <v>306</v>
      </c>
      <c r="U2119" t="s">
        <v>42</v>
      </c>
    </row>
    <row r="2120" spans="1:21" x14ac:dyDescent="0.3">
      <c r="A2120">
        <v>10361</v>
      </c>
      <c r="B2120" s="5">
        <v>44</v>
      </c>
      <c r="C2120" s="4">
        <v>72.42</v>
      </c>
      <c r="D2120">
        <v>5</v>
      </c>
      <c r="E2120" s="9">
        <v>3186.48</v>
      </c>
      <c r="F2120" s="1">
        <v>45216</v>
      </c>
      <c r="G2120" s="5">
        <f ca="1">DATEDIF(F2120, TODAY(), "D")</f>
        <v>173</v>
      </c>
      <c r="H2120" t="s">
        <v>19</v>
      </c>
      <c r="I2120" t="s">
        <v>525</v>
      </c>
      <c r="J2120" s="4">
        <v>118</v>
      </c>
      <c r="K2120" s="4">
        <f>Table1[[#This Row],[PRICEEACH]]-Table1[[#This Row],[MSRP]]</f>
        <v>-45.58</v>
      </c>
      <c r="L2120" t="s">
        <v>627</v>
      </c>
      <c r="M2120" t="s">
        <v>128</v>
      </c>
      <c r="N2120" t="s">
        <v>129</v>
      </c>
      <c r="O2120" t="s">
        <v>130</v>
      </c>
      <c r="P2120" t="s">
        <v>131</v>
      </c>
      <c r="Q2120">
        <v>2067</v>
      </c>
      <c r="R2120" t="s">
        <v>76</v>
      </c>
      <c r="S2120" t="s">
        <v>132</v>
      </c>
      <c r="T2120" t="s">
        <v>133</v>
      </c>
      <c r="U2120" t="s">
        <v>42</v>
      </c>
    </row>
    <row r="2121" spans="1:21" x14ac:dyDescent="0.3">
      <c r="A2121">
        <v>10361</v>
      </c>
      <c r="B2121" s="5">
        <v>44</v>
      </c>
      <c r="C2121" s="4">
        <v>113.68</v>
      </c>
      <c r="D2121">
        <v>10</v>
      </c>
      <c r="E2121" s="9">
        <v>5001.92</v>
      </c>
      <c r="F2121" s="1">
        <v>45216</v>
      </c>
      <c r="G2121" s="5">
        <f ca="1">DATEDIF(F2121, TODAY(), "D")</f>
        <v>173</v>
      </c>
      <c r="H2121" t="s">
        <v>19</v>
      </c>
      <c r="I2121" t="s">
        <v>525</v>
      </c>
      <c r="J2121" s="4">
        <v>80</v>
      </c>
      <c r="K2121" s="4">
        <f>Table1[[#This Row],[PRICEEACH]]-Table1[[#This Row],[MSRP]]</f>
        <v>33.680000000000007</v>
      </c>
      <c r="L2121" t="s">
        <v>628</v>
      </c>
      <c r="M2121" t="s">
        <v>128</v>
      </c>
      <c r="N2121" t="s">
        <v>129</v>
      </c>
      <c r="O2121" t="s">
        <v>130</v>
      </c>
      <c r="P2121" t="s">
        <v>131</v>
      </c>
      <c r="Q2121">
        <v>2067</v>
      </c>
      <c r="R2121" t="s">
        <v>76</v>
      </c>
      <c r="S2121" t="s">
        <v>132</v>
      </c>
      <c r="T2121" t="s">
        <v>133</v>
      </c>
      <c r="U2121" t="s">
        <v>42</v>
      </c>
    </row>
    <row r="2122" spans="1:21" x14ac:dyDescent="0.3">
      <c r="A2122">
        <v>10357</v>
      </c>
      <c r="B2122" s="5">
        <v>44</v>
      </c>
      <c r="C2122" s="4">
        <v>117.29</v>
      </c>
      <c r="D2122">
        <v>4</v>
      </c>
      <c r="E2122" s="9">
        <v>5160.76</v>
      </c>
      <c r="F2122" s="1">
        <v>45209</v>
      </c>
      <c r="G2122" s="5">
        <f ca="1">DATEDIF(F2122, TODAY(), "D")</f>
        <v>180</v>
      </c>
      <c r="H2122" t="s">
        <v>19</v>
      </c>
      <c r="I2122" t="s">
        <v>509</v>
      </c>
      <c r="J2122" s="4">
        <v>104</v>
      </c>
      <c r="K2122" s="4">
        <f>Table1[[#This Row],[PRICEEACH]]-Table1[[#This Row],[MSRP]]</f>
        <v>13.290000000000006</v>
      </c>
      <c r="L2122" t="s">
        <v>561</v>
      </c>
      <c r="M2122" t="s">
        <v>243</v>
      </c>
      <c r="N2122">
        <v>4155551450</v>
      </c>
      <c r="O2122" t="s">
        <v>244</v>
      </c>
      <c r="P2122" t="s">
        <v>245</v>
      </c>
      <c r="Q2122">
        <v>97562</v>
      </c>
      <c r="R2122" t="s">
        <v>25</v>
      </c>
      <c r="S2122" t="s">
        <v>246</v>
      </c>
      <c r="T2122" t="s">
        <v>247</v>
      </c>
      <c r="U2122" t="s">
        <v>42</v>
      </c>
    </row>
    <row r="2123" spans="1:21" x14ac:dyDescent="0.3">
      <c r="A2123">
        <v>10358</v>
      </c>
      <c r="B2123" s="5">
        <v>44</v>
      </c>
      <c r="C2123" s="4">
        <v>60.76</v>
      </c>
      <c r="D2123">
        <v>14</v>
      </c>
      <c r="E2123" s="9">
        <v>2673.44</v>
      </c>
      <c r="F2123" s="1">
        <v>45209</v>
      </c>
      <c r="G2123" s="5">
        <f ca="1">DATEDIF(F2123, TODAY(), "D")</f>
        <v>180</v>
      </c>
      <c r="H2123" t="s">
        <v>19</v>
      </c>
      <c r="I2123" t="s">
        <v>155</v>
      </c>
      <c r="J2123" s="4">
        <v>57</v>
      </c>
      <c r="K2123" s="4">
        <f>Table1[[#This Row],[PRICEEACH]]-Table1[[#This Row],[MSRP]]</f>
        <v>3.759999999999998</v>
      </c>
      <c r="L2123" t="s">
        <v>580</v>
      </c>
      <c r="M2123" t="s">
        <v>148</v>
      </c>
      <c r="N2123" t="s">
        <v>149</v>
      </c>
      <c r="O2123" t="s">
        <v>150</v>
      </c>
      <c r="P2123" t="s">
        <v>151</v>
      </c>
      <c r="Q2123">
        <v>28034</v>
      </c>
      <c r="R2123" t="s">
        <v>152</v>
      </c>
      <c r="S2123" t="s">
        <v>153</v>
      </c>
      <c r="T2123" t="s">
        <v>154</v>
      </c>
      <c r="U2123" t="s">
        <v>28</v>
      </c>
    </row>
    <row r="2124" spans="1:21" x14ac:dyDescent="0.3">
      <c r="A2124">
        <v>10355</v>
      </c>
      <c r="B2124" s="5">
        <v>44</v>
      </c>
      <c r="C2124" s="4">
        <v>62.45</v>
      </c>
      <c r="D2124">
        <v>6</v>
      </c>
      <c r="E2124" s="9">
        <v>2747.8</v>
      </c>
      <c r="F2124" s="1">
        <v>45206</v>
      </c>
      <c r="G2124" s="5">
        <f ca="1">DATEDIF(F2124, TODAY(), "D")</f>
        <v>183</v>
      </c>
      <c r="H2124" t="s">
        <v>19</v>
      </c>
      <c r="I2124" t="s">
        <v>155</v>
      </c>
      <c r="J2124" s="4">
        <v>61</v>
      </c>
      <c r="K2124" s="4">
        <f>Table1[[#This Row],[PRICEEACH]]-Table1[[#This Row],[MSRP]]</f>
        <v>1.4500000000000028</v>
      </c>
      <c r="L2124" t="s">
        <v>597</v>
      </c>
      <c r="M2124" t="s">
        <v>148</v>
      </c>
      <c r="N2124" t="s">
        <v>149</v>
      </c>
      <c r="O2124" t="s">
        <v>150</v>
      </c>
      <c r="P2124" t="s">
        <v>151</v>
      </c>
      <c r="Q2124">
        <v>28034</v>
      </c>
      <c r="R2124" t="s">
        <v>152</v>
      </c>
      <c r="S2124" t="s">
        <v>153</v>
      </c>
      <c r="T2124" t="s">
        <v>154</v>
      </c>
      <c r="U2124" t="s">
        <v>28</v>
      </c>
    </row>
    <row r="2125" spans="1:21" x14ac:dyDescent="0.3">
      <c r="A2125">
        <v>10350</v>
      </c>
      <c r="B2125" s="5">
        <v>44</v>
      </c>
      <c r="C2125" s="4">
        <v>117.98</v>
      </c>
      <c r="D2125">
        <v>1</v>
      </c>
      <c r="E2125" s="9">
        <v>5191.12</v>
      </c>
      <c r="F2125" s="1">
        <v>45201</v>
      </c>
      <c r="G2125" s="5">
        <f ca="1">DATEDIF(F2125, TODAY(), "D")</f>
        <v>188</v>
      </c>
      <c r="H2125" t="s">
        <v>19</v>
      </c>
      <c r="I2125" t="s">
        <v>509</v>
      </c>
      <c r="J2125" s="4">
        <v>136</v>
      </c>
      <c r="K2125" s="4">
        <f>Table1[[#This Row],[PRICEEACH]]-Table1[[#This Row],[MSRP]]</f>
        <v>-18.019999999999996</v>
      </c>
      <c r="L2125" t="s">
        <v>562</v>
      </c>
      <c r="M2125" t="s">
        <v>148</v>
      </c>
      <c r="N2125" t="s">
        <v>149</v>
      </c>
      <c r="O2125" t="s">
        <v>150</v>
      </c>
      <c r="P2125" t="s">
        <v>151</v>
      </c>
      <c r="Q2125">
        <v>28034</v>
      </c>
      <c r="R2125" t="s">
        <v>152</v>
      </c>
      <c r="S2125" t="s">
        <v>153</v>
      </c>
      <c r="T2125" t="s">
        <v>154</v>
      </c>
      <c r="U2125" t="s">
        <v>42</v>
      </c>
    </row>
    <row r="2126" spans="1:21" x14ac:dyDescent="0.3">
      <c r="A2126">
        <v>10350</v>
      </c>
      <c r="B2126" s="5">
        <v>44</v>
      </c>
      <c r="C2126" s="4">
        <v>147.52000000000001</v>
      </c>
      <c r="D2126">
        <v>17</v>
      </c>
      <c r="E2126" s="9">
        <v>6490.88</v>
      </c>
      <c r="F2126" s="1">
        <v>45201</v>
      </c>
      <c r="G2126" s="5">
        <f ca="1">DATEDIF(F2126, TODAY(), "D")</f>
        <v>188</v>
      </c>
      <c r="H2126" t="s">
        <v>19</v>
      </c>
      <c r="I2126" t="s">
        <v>564</v>
      </c>
      <c r="J2126" s="4">
        <v>58</v>
      </c>
      <c r="K2126" s="4">
        <f>Table1[[#This Row],[PRICEEACH]]-Table1[[#This Row],[MSRP]]</f>
        <v>89.52000000000001</v>
      </c>
      <c r="L2126" t="s">
        <v>618</v>
      </c>
      <c r="M2126" t="s">
        <v>148</v>
      </c>
      <c r="N2126" t="s">
        <v>149</v>
      </c>
      <c r="O2126" t="s">
        <v>150</v>
      </c>
      <c r="P2126" t="s">
        <v>151</v>
      </c>
      <c r="Q2126">
        <v>28034</v>
      </c>
      <c r="R2126" t="s">
        <v>152</v>
      </c>
      <c r="S2126" t="s">
        <v>153</v>
      </c>
      <c r="T2126" t="s">
        <v>154</v>
      </c>
      <c r="U2126" t="s">
        <v>42</v>
      </c>
    </row>
    <row r="2127" spans="1:21" x14ac:dyDescent="0.3">
      <c r="A2127">
        <v>10107</v>
      </c>
      <c r="B2127" s="5">
        <v>44</v>
      </c>
      <c r="C2127" s="4">
        <v>95.93</v>
      </c>
      <c r="D2127">
        <v>1</v>
      </c>
      <c r="E2127" s="9">
        <v>4220.92</v>
      </c>
      <c r="F2127" s="1">
        <v>45193</v>
      </c>
      <c r="G2127" s="5">
        <f ca="1">DATEDIF(F2127, TODAY(), "D")</f>
        <v>196</v>
      </c>
      <c r="H2127" t="s">
        <v>19</v>
      </c>
      <c r="I2127" t="s">
        <v>155</v>
      </c>
      <c r="J2127" s="4">
        <v>117</v>
      </c>
      <c r="K2127" s="4">
        <f>Table1[[#This Row],[PRICEEACH]]-Table1[[#This Row],[MSRP]]</f>
        <v>-21.069999999999993</v>
      </c>
      <c r="L2127" t="s">
        <v>473</v>
      </c>
      <c r="M2127" t="s">
        <v>120</v>
      </c>
      <c r="N2127" t="s">
        <v>121</v>
      </c>
      <c r="O2127" t="s">
        <v>122</v>
      </c>
      <c r="P2127" t="s">
        <v>123</v>
      </c>
      <c r="Q2127">
        <v>5020</v>
      </c>
      <c r="R2127" t="s">
        <v>124</v>
      </c>
      <c r="S2127" t="s">
        <v>125</v>
      </c>
      <c r="T2127" t="s">
        <v>126</v>
      </c>
      <c r="U2127" t="s">
        <v>42</v>
      </c>
    </row>
    <row r="2128" spans="1:21" x14ac:dyDescent="0.3">
      <c r="A2128">
        <v>10343</v>
      </c>
      <c r="B2128" s="5">
        <v>44</v>
      </c>
      <c r="C2128" s="4">
        <v>84.88</v>
      </c>
      <c r="D2128">
        <v>2</v>
      </c>
      <c r="E2128" s="9">
        <v>3734.72</v>
      </c>
      <c r="F2128" s="1">
        <v>45193</v>
      </c>
      <c r="G2128" s="5">
        <f ca="1">DATEDIF(F2128, TODAY(), "D")</f>
        <v>196</v>
      </c>
      <c r="H2128" t="s">
        <v>19</v>
      </c>
      <c r="I2128" t="s">
        <v>155</v>
      </c>
      <c r="J2128" s="4">
        <v>141</v>
      </c>
      <c r="K2128" s="4">
        <f>Table1[[#This Row],[PRICEEACH]]-Table1[[#This Row],[MSRP]]</f>
        <v>-56.120000000000005</v>
      </c>
      <c r="L2128" t="s">
        <v>569</v>
      </c>
      <c r="M2128" t="s">
        <v>29</v>
      </c>
      <c r="N2128" t="s">
        <v>30</v>
      </c>
      <c r="O2128" t="s">
        <v>31</v>
      </c>
      <c r="P2128" t="s">
        <v>32</v>
      </c>
      <c r="Q2128">
        <v>51100</v>
      </c>
      <c r="R2128" t="s">
        <v>33</v>
      </c>
      <c r="S2128" t="s">
        <v>34</v>
      </c>
      <c r="T2128" t="s">
        <v>35</v>
      </c>
      <c r="U2128" t="s">
        <v>42</v>
      </c>
    </row>
    <row r="2129" spans="1:21" x14ac:dyDescent="0.3">
      <c r="A2129">
        <v>10335</v>
      </c>
      <c r="B2129" s="5">
        <v>44</v>
      </c>
      <c r="C2129" s="4">
        <v>107.87</v>
      </c>
      <c r="D2129">
        <v>1</v>
      </c>
      <c r="E2129" s="9">
        <v>4746.28</v>
      </c>
      <c r="F2129" s="1">
        <v>45188</v>
      </c>
      <c r="G2129" s="5">
        <f ca="1">DATEDIF(F2129, TODAY(), "D")</f>
        <v>201</v>
      </c>
      <c r="H2129" t="s">
        <v>19</v>
      </c>
      <c r="I2129" t="s">
        <v>465</v>
      </c>
      <c r="J2129" s="4">
        <v>96</v>
      </c>
      <c r="K2129" s="4">
        <f>Table1[[#This Row],[PRICEEACH]]-Table1[[#This Row],[MSRP]]</f>
        <v>11.870000000000005</v>
      </c>
      <c r="L2129" t="s">
        <v>608</v>
      </c>
      <c r="M2129" t="s">
        <v>243</v>
      </c>
      <c r="N2129">
        <v>4155551450</v>
      </c>
      <c r="O2129" t="s">
        <v>244</v>
      </c>
      <c r="P2129" t="s">
        <v>245</v>
      </c>
      <c r="Q2129">
        <v>97562</v>
      </c>
      <c r="R2129" t="s">
        <v>25</v>
      </c>
      <c r="S2129" t="s">
        <v>246</v>
      </c>
      <c r="T2129" t="s">
        <v>247</v>
      </c>
      <c r="U2129" t="s">
        <v>42</v>
      </c>
    </row>
    <row r="2130" spans="1:21" x14ac:dyDescent="0.3">
      <c r="A2130">
        <v>10331</v>
      </c>
      <c r="B2130" s="5">
        <v>44</v>
      </c>
      <c r="C2130" s="4">
        <v>110.21</v>
      </c>
      <c r="D2130">
        <v>14</v>
      </c>
      <c r="E2130" s="9">
        <v>4849.24</v>
      </c>
      <c r="F2130" s="1">
        <v>45186</v>
      </c>
      <c r="G2130" s="5">
        <f ca="1">DATEDIF(F2130, TODAY(), "D")</f>
        <v>203</v>
      </c>
      <c r="H2130" t="s">
        <v>19</v>
      </c>
      <c r="I2130" t="s">
        <v>155</v>
      </c>
      <c r="J2130" s="4">
        <v>124</v>
      </c>
      <c r="K2130" s="4">
        <f>Table1[[#This Row],[PRICEEACH]]-Table1[[#This Row],[MSRP]]</f>
        <v>-13.790000000000006</v>
      </c>
      <c r="L2130" t="s">
        <v>524</v>
      </c>
      <c r="M2130" t="s">
        <v>277</v>
      </c>
      <c r="N2130">
        <v>2155559857</v>
      </c>
      <c r="O2130" t="s">
        <v>278</v>
      </c>
      <c r="P2130" t="s">
        <v>187</v>
      </c>
      <c r="Q2130">
        <v>71270</v>
      </c>
      <c r="R2130" t="s">
        <v>25</v>
      </c>
      <c r="S2130" t="s">
        <v>101</v>
      </c>
      <c r="T2130" t="s">
        <v>279</v>
      </c>
      <c r="U2130" t="s">
        <v>42</v>
      </c>
    </row>
    <row r="2131" spans="1:21" x14ac:dyDescent="0.3">
      <c r="A2131">
        <v>10331</v>
      </c>
      <c r="B2131" s="5">
        <v>44</v>
      </c>
      <c r="C2131" s="4">
        <v>74.040000000000006</v>
      </c>
      <c r="D2131">
        <v>7</v>
      </c>
      <c r="E2131" s="9">
        <v>3257.76</v>
      </c>
      <c r="F2131" s="1">
        <v>45186</v>
      </c>
      <c r="G2131" s="5">
        <f ca="1">DATEDIF(F2131, TODAY(), "D")</f>
        <v>203</v>
      </c>
      <c r="H2131" t="s">
        <v>19</v>
      </c>
      <c r="I2131" t="s">
        <v>509</v>
      </c>
      <c r="J2131" s="4">
        <v>170</v>
      </c>
      <c r="K2131" s="4">
        <f>Table1[[#This Row],[PRICEEACH]]-Table1[[#This Row],[MSRP]]</f>
        <v>-95.96</v>
      </c>
      <c r="L2131" t="s">
        <v>543</v>
      </c>
      <c r="M2131" t="s">
        <v>277</v>
      </c>
      <c r="N2131">
        <v>2155559857</v>
      </c>
      <c r="O2131" t="s">
        <v>278</v>
      </c>
      <c r="P2131" t="s">
        <v>187</v>
      </c>
      <c r="Q2131">
        <v>71270</v>
      </c>
      <c r="R2131" t="s">
        <v>25</v>
      </c>
      <c r="S2131" t="s">
        <v>101</v>
      </c>
      <c r="T2131" t="s">
        <v>279</v>
      </c>
      <c r="U2131" t="s">
        <v>42</v>
      </c>
    </row>
    <row r="2132" spans="1:21" x14ac:dyDescent="0.3">
      <c r="A2132">
        <v>10332</v>
      </c>
      <c r="B2132" s="5">
        <v>44</v>
      </c>
      <c r="C2132" s="4">
        <v>42.26</v>
      </c>
      <c r="D2132">
        <v>11</v>
      </c>
      <c r="E2132" s="9">
        <v>1859.44</v>
      </c>
      <c r="F2132" s="1">
        <v>45186</v>
      </c>
      <c r="G2132" s="5">
        <f ca="1">DATEDIF(F2132, TODAY(), "D")</f>
        <v>203</v>
      </c>
      <c r="H2132" t="s">
        <v>19</v>
      </c>
      <c r="I2132" t="s">
        <v>155</v>
      </c>
      <c r="J2132" s="4">
        <v>117</v>
      </c>
      <c r="K2132" s="4">
        <f>Table1[[#This Row],[PRICEEACH]]-Table1[[#This Row],[MSRP]]</f>
        <v>-74.740000000000009</v>
      </c>
      <c r="L2132" t="s">
        <v>593</v>
      </c>
      <c r="M2132" t="s">
        <v>452</v>
      </c>
      <c r="N2132" t="s">
        <v>453</v>
      </c>
      <c r="O2132" t="s">
        <v>454</v>
      </c>
      <c r="P2132" t="s">
        <v>455</v>
      </c>
      <c r="Q2132" t="s">
        <v>456</v>
      </c>
      <c r="R2132" t="s">
        <v>144</v>
      </c>
      <c r="S2132" t="s">
        <v>457</v>
      </c>
      <c r="T2132" t="s">
        <v>458</v>
      </c>
      <c r="U2132" t="s">
        <v>28</v>
      </c>
    </row>
    <row r="2133" spans="1:21" x14ac:dyDescent="0.3">
      <c r="A2133">
        <v>10329</v>
      </c>
      <c r="B2133" s="5">
        <v>44</v>
      </c>
      <c r="C2133" s="4">
        <v>86.13</v>
      </c>
      <c r="D2133">
        <v>8</v>
      </c>
      <c r="E2133" s="9">
        <v>3789.72</v>
      </c>
      <c r="F2133" s="1">
        <v>45184</v>
      </c>
      <c r="G2133" s="5">
        <f ca="1">DATEDIF(F2133, TODAY(), "D")</f>
        <v>205</v>
      </c>
      <c r="H2133" t="s">
        <v>19</v>
      </c>
      <c r="I2133" t="s">
        <v>525</v>
      </c>
      <c r="J2133" s="4">
        <v>49</v>
      </c>
      <c r="K2133" s="4">
        <f>Table1[[#This Row],[PRICEEACH]]-Table1[[#This Row],[MSRP]]</f>
        <v>37.129999999999995</v>
      </c>
      <c r="L2133" t="s">
        <v>632</v>
      </c>
      <c r="M2133" t="s">
        <v>22</v>
      </c>
      <c r="N2133">
        <v>2125557818</v>
      </c>
      <c r="O2133" t="s">
        <v>23</v>
      </c>
      <c r="P2133" t="s">
        <v>24</v>
      </c>
      <c r="Q2133">
        <v>10022</v>
      </c>
      <c r="R2133" t="s">
        <v>25</v>
      </c>
      <c r="S2133" t="s">
        <v>26</v>
      </c>
      <c r="T2133" t="s">
        <v>27</v>
      </c>
      <c r="U2133" t="s">
        <v>42</v>
      </c>
    </row>
    <row r="2134" spans="1:21" x14ac:dyDescent="0.3">
      <c r="A2134">
        <v>10325</v>
      </c>
      <c r="B2134" s="5">
        <v>44</v>
      </c>
      <c r="C2134" s="4">
        <v>121.04</v>
      </c>
      <c r="D2134">
        <v>5</v>
      </c>
      <c r="E2134" s="9">
        <v>5325.76</v>
      </c>
      <c r="F2134" s="1">
        <v>45174</v>
      </c>
      <c r="G2134" s="5">
        <f ca="1">DATEDIF(F2134, TODAY(), "D")</f>
        <v>215</v>
      </c>
      <c r="H2134" t="s">
        <v>19</v>
      </c>
      <c r="I2134" t="s">
        <v>155</v>
      </c>
      <c r="J2134" s="4">
        <v>118</v>
      </c>
      <c r="K2134" s="4">
        <f>Table1[[#This Row],[PRICEEACH]]-Table1[[#This Row],[MSRP]]</f>
        <v>3.0400000000000063</v>
      </c>
      <c r="L2134" t="s">
        <v>604</v>
      </c>
      <c r="M2134" t="s">
        <v>110</v>
      </c>
      <c r="N2134" t="s">
        <v>111</v>
      </c>
      <c r="O2134" t="s">
        <v>112</v>
      </c>
      <c r="P2134" t="s">
        <v>113</v>
      </c>
      <c r="Q2134">
        <v>4110</v>
      </c>
      <c r="R2134" t="s">
        <v>64</v>
      </c>
      <c r="S2134" t="s">
        <v>114</v>
      </c>
      <c r="T2134" t="s">
        <v>115</v>
      </c>
      <c r="U2134" t="s">
        <v>42</v>
      </c>
    </row>
    <row r="2135" spans="1:21" x14ac:dyDescent="0.3">
      <c r="A2135">
        <v>10325</v>
      </c>
      <c r="B2135" s="5">
        <v>44</v>
      </c>
      <c r="C2135" s="4">
        <v>134.84</v>
      </c>
      <c r="D2135">
        <v>7</v>
      </c>
      <c r="E2135" s="9">
        <v>5932.96</v>
      </c>
      <c r="F2135" s="1">
        <v>45174</v>
      </c>
      <c r="G2135" s="5">
        <f ca="1">DATEDIF(F2135, TODAY(), "D")</f>
        <v>215</v>
      </c>
      <c r="H2135" t="s">
        <v>19</v>
      </c>
      <c r="I2135" t="s">
        <v>564</v>
      </c>
      <c r="J2135" s="4">
        <v>58</v>
      </c>
      <c r="K2135" s="4">
        <f>Table1[[#This Row],[PRICEEACH]]-Table1[[#This Row],[MSRP]]</f>
        <v>76.84</v>
      </c>
      <c r="L2135" t="s">
        <v>618</v>
      </c>
      <c r="M2135" t="s">
        <v>110</v>
      </c>
      <c r="N2135" t="s">
        <v>111</v>
      </c>
      <c r="O2135" t="s">
        <v>112</v>
      </c>
      <c r="P2135" t="s">
        <v>113</v>
      </c>
      <c r="Q2135">
        <v>4110</v>
      </c>
      <c r="R2135" t="s">
        <v>64</v>
      </c>
      <c r="S2135" t="s">
        <v>114</v>
      </c>
      <c r="T2135" t="s">
        <v>115</v>
      </c>
      <c r="U2135" t="s">
        <v>42</v>
      </c>
    </row>
    <row r="2136" spans="1:21" x14ac:dyDescent="0.3">
      <c r="A2136">
        <v>10321</v>
      </c>
      <c r="B2136" s="5">
        <v>44</v>
      </c>
      <c r="C2136" s="4">
        <v>102.04</v>
      </c>
      <c r="D2136">
        <v>6</v>
      </c>
      <c r="E2136" s="9">
        <v>4489.76</v>
      </c>
      <c r="F2136" s="1">
        <v>45173</v>
      </c>
      <c r="G2136" s="5">
        <f ca="1">DATEDIF(F2136, TODAY(), "D")</f>
        <v>216</v>
      </c>
      <c r="H2136" t="s">
        <v>19</v>
      </c>
      <c r="I2136" t="s">
        <v>155</v>
      </c>
      <c r="J2136" s="4">
        <v>124</v>
      </c>
      <c r="K2136" s="4">
        <f>Table1[[#This Row],[PRICEEACH]]-Table1[[#This Row],[MSRP]]</f>
        <v>-21.959999999999994</v>
      </c>
      <c r="L2136" t="s">
        <v>524</v>
      </c>
      <c r="M2136" t="s">
        <v>134</v>
      </c>
      <c r="N2136">
        <v>5085552555</v>
      </c>
      <c r="O2136" t="s">
        <v>135</v>
      </c>
      <c r="P2136" t="s">
        <v>136</v>
      </c>
      <c r="Q2136">
        <v>50553</v>
      </c>
      <c r="R2136" t="s">
        <v>25</v>
      </c>
      <c r="S2136" t="s">
        <v>137</v>
      </c>
      <c r="T2136" t="s">
        <v>138</v>
      </c>
      <c r="U2136" t="s">
        <v>42</v>
      </c>
    </row>
    <row r="2137" spans="1:21" x14ac:dyDescent="0.3">
      <c r="A2137">
        <v>10319</v>
      </c>
      <c r="B2137" s="5">
        <v>44</v>
      </c>
      <c r="C2137" s="4">
        <v>59.06</v>
      </c>
      <c r="D2137">
        <v>4</v>
      </c>
      <c r="E2137" s="9">
        <v>2598.64</v>
      </c>
      <c r="F2137" s="1">
        <v>45172</v>
      </c>
      <c r="G2137" s="5">
        <f ca="1">DATEDIF(F2137, TODAY(), "D")</f>
        <v>217</v>
      </c>
      <c r="H2137" t="s">
        <v>19</v>
      </c>
      <c r="I2137" t="s">
        <v>20</v>
      </c>
      <c r="J2137" s="4">
        <v>62</v>
      </c>
      <c r="K2137" s="4">
        <f>Table1[[#This Row],[PRICEEACH]]-Table1[[#This Row],[MSRP]]</f>
        <v>-2.9399999999999977</v>
      </c>
      <c r="L2137" t="s">
        <v>570</v>
      </c>
      <c r="M2137" t="s">
        <v>468</v>
      </c>
      <c r="N2137">
        <v>2125551957</v>
      </c>
      <c r="O2137" t="s">
        <v>469</v>
      </c>
      <c r="P2137" t="s">
        <v>24</v>
      </c>
      <c r="Q2137">
        <v>10022</v>
      </c>
      <c r="R2137" t="s">
        <v>25</v>
      </c>
      <c r="S2137" t="s">
        <v>470</v>
      </c>
      <c r="T2137" t="s">
        <v>471</v>
      </c>
      <c r="U2137" t="s">
        <v>28</v>
      </c>
    </row>
    <row r="2138" spans="1:21" x14ac:dyDescent="0.3">
      <c r="A2138">
        <v>10316</v>
      </c>
      <c r="B2138" s="5">
        <v>44</v>
      </c>
      <c r="C2138" s="4">
        <v>62.19</v>
      </c>
      <c r="D2138">
        <v>7</v>
      </c>
      <c r="E2138" s="9">
        <v>2736.36</v>
      </c>
      <c r="F2138" s="1">
        <v>45170</v>
      </c>
      <c r="G2138" s="5">
        <f ca="1">DATEDIF(F2138, TODAY(), "D")</f>
        <v>219</v>
      </c>
      <c r="H2138" t="s">
        <v>19</v>
      </c>
      <c r="I2138" t="s">
        <v>525</v>
      </c>
      <c r="J2138" s="4">
        <v>74</v>
      </c>
      <c r="K2138" s="4">
        <f>Table1[[#This Row],[PRICEEACH]]-Table1[[#This Row],[MSRP]]</f>
        <v>-11.810000000000002</v>
      </c>
      <c r="L2138" t="s">
        <v>631</v>
      </c>
      <c r="M2138" t="s">
        <v>347</v>
      </c>
      <c r="N2138" t="s">
        <v>348</v>
      </c>
      <c r="O2138" t="s">
        <v>349</v>
      </c>
      <c r="P2138" t="s">
        <v>350</v>
      </c>
      <c r="Q2138" t="s">
        <v>351</v>
      </c>
      <c r="R2138" t="s">
        <v>144</v>
      </c>
      <c r="S2138" t="s">
        <v>352</v>
      </c>
      <c r="T2138" t="s">
        <v>353</v>
      </c>
      <c r="U2138" t="s">
        <v>28</v>
      </c>
    </row>
    <row r="2139" spans="1:21" x14ac:dyDescent="0.3">
      <c r="A2139">
        <v>10314</v>
      </c>
      <c r="B2139" s="5">
        <v>44</v>
      </c>
      <c r="C2139" s="4">
        <v>53.18</v>
      </c>
      <c r="D2139">
        <v>11</v>
      </c>
      <c r="E2139" s="9">
        <v>2339.92</v>
      </c>
      <c r="F2139" s="1">
        <v>45160</v>
      </c>
      <c r="G2139" s="5">
        <f ca="1">DATEDIF(F2139, TODAY(), "D")</f>
        <v>229</v>
      </c>
      <c r="H2139" t="s">
        <v>19</v>
      </c>
      <c r="I2139" t="s">
        <v>155</v>
      </c>
      <c r="J2139" s="4">
        <v>57</v>
      </c>
      <c r="K2139" s="4">
        <f>Table1[[#This Row],[PRICEEACH]]-Table1[[#This Row],[MSRP]]</f>
        <v>-3.8200000000000003</v>
      </c>
      <c r="L2139" t="s">
        <v>580</v>
      </c>
      <c r="M2139" t="s">
        <v>459</v>
      </c>
      <c r="N2139" t="s">
        <v>460</v>
      </c>
      <c r="O2139" t="s">
        <v>461</v>
      </c>
      <c r="P2139" t="s">
        <v>462</v>
      </c>
      <c r="Q2139">
        <v>8200</v>
      </c>
      <c r="R2139" t="s">
        <v>294</v>
      </c>
      <c r="S2139" t="s">
        <v>463</v>
      </c>
      <c r="T2139" t="s">
        <v>464</v>
      </c>
      <c r="U2139" t="s">
        <v>28</v>
      </c>
    </row>
    <row r="2140" spans="1:21" x14ac:dyDescent="0.3">
      <c r="A2140">
        <v>10312</v>
      </c>
      <c r="B2140" s="5">
        <v>44</v>
      </c>
      <c r="C2140" s="4">
        <v>111.02</v>
      </c>
      <c r="D2140">
        <v>7</v>
      </c>
      <c r="E2140" s="9">
        <v>4884.88</v>
      </c>
      <c r="F2140" s="1">
        <v>45159</v>
      </c>
      <c r="G2140" s="5">
        <f ca="1">DATEDIF(F2140, TODAY(), "D")</f>
        <v>230</v>
      </c>
      <c r="H2140" t="s">
        <v>19</v>
      </c>
      <c r="I2140" t="s">
        <v>509</v>
      </c>
      <c r="J2140" s="4">
        <v>97</v>
      </c>
      <c r="K2140" s="4">
        <f>Table1[[#This Row],[PRICEEACH]]-Table1[[#This Row],[MSRP]]</f>
        <v>14.019999999999996</v>
      </c>
      <c r="L2140" t="s">
        <v>605</v>
      </c>
      <c r="M2140" t="s">
        <v>243</v>
      </c>
      <c r="N2140">
        <v>4155551450</v>
      </c>
      <c r="O2140" t="s">
        <v>244</v>
      </c>
      <c r="P2140" t="s">
        <v>245</v>
      </c>
      <c r="Q2140">
        <v>97562</v>
      </c>
      <c r="R2140" t="s">
        <v>25</v>
      </c>
      <c r="S2140" t="s">
        <v>246</v>
      </c>
      <c r="T2140" t="s">
        <v>247</v>
      </c>
      <c r="U2140" t="s">
        <v>42</v>
      </c>
    </row>
    <row r="2141" spans="1:21" x14ac:dyDescent="0.3">
      <c r="A2141">
        <v>10308</v>
      </c>
      <c r="B2141" s="5">
        <v>44</v>
      </c>
      <c r="C2141" s="4">
        <v>83.32</v>
      </c>
      <c r="D2141">
        <v>8</v>
      </c>
      <c r="E2141" s="9">
        <v>3666.08</v>
      </c>
      <c r="F2141" s="1">
        <v>45153</v>
      </c>
      <c r="G2141" s="5">
        <f ca="1">DATEDIF(F2141, TODAY(), "D")</f>
        <v>236</v>
      </c>
      <c r="H2141" t="s">
        <v>19</v>
      </c>
      <c r="I2141" t="s">
        <v>525</v>
      </c>
      <c r="J2141" s="4">
        <v>72</v>
      </c>
      <c r="K2141" s="4">
        <f>Table1[[#This Row],[PRICEEACH]]-Table1[[#This Row],[MSRP]]</f>
        <v>11.319999999999993</v>
      </c>
      <c r="L2141" t="s">
        <v>606</v>
      </c>
      <c r="M2141" t="s">
        <v>285</v>
      </c>
      <c r="N2141">
        <v>9145554562</v>
      </c>
      <c r="O2141" t="s">
        <v>286</v>
      </c>
      <c r="P2141" t="s">
        <v>287</v>
      </c>
      <c r="Q2141">
        <v>24067</v>
      </c>
      <c r="R2141" t="s">
        <v>25</v>
      </c>
      <c r="S2141" t="s">
        <v>81</v>
      </c>
      <c r="T2141" t="s">
        <v>208</v>
      </c>
      <c r="U2141" t="s">
        <v>42</v>
      </c>
    </row>
    <row r="2142" spans="1:21" x14ac:dyDescent="0.3">
      <c r="A2142">
        <v>10304</v>
      </c>
      <c r="B2142" s="5">
        <v>44</v>
      </c>
      <c r="C2142" s="4">
        <v>39.42</v>
      </c>
      <c r="D2142">
        <v>15</v>
      </c>
      <c r="E2142" s="9">
        <v>1734.48</v>
      </c>
      <c r="F2142" s="1">
        <v>45149</v>
      </c>
      <c r="G2142" s="5">
        <f ca="1">DATEDIF(F2142, TODAY(), "D")</f>
        <v>240</v>
      </c>
      <c r="H2142" t="s">
        <v>19</v>
      </c>
      <c r="I2142" t="s">
        <v>509</v>
      </c>
      <c r="J2142" s="4">
        <v>44</v>
      </c>
      <c r="K2142" s="4">
        <f>Table1[[#This Row],[PRICEEACH]]-Table1[[#This Row],[MSRP]]</f>
        <v>-4.5799999999999983</v>
      </c>
      <c r="L2142" t="s">
        <v>587</v>
      </c>
      <c r="M2142" t="s">
        <v>238</v>
      </c>
      <c r="N2142" t="s">
        <v>239</v>
      </c>
      <c r="O2142" t="s">
        <v>240</v>
      </c>
      <c r="P2142" t="s">
        <v>241</v>
      </c>
      <c r="Q2142">
        <v>78000</v>
      </c>
      <c r="R2142" t="s">
        <v>33</v>
      </c>
      <c r="S2142" t="s">
        <v>242</v>
      </c>
      <c r="T2142" t="s">
        <v>41</v>
      </c>
      <c r="U2142" t="s">
        <v>28</v>
      </c>
    </row>
    <row r="2143" spans="1:21" x14ac:dyDescent="0.3">
      <c r="A2143">
        <v>10299</v>
      </c>
      <c r="B2143" s="5">
        <v>44</v>
      </c>
      <c r="C2143" s="4">
        <v>80.55</v>
      </c>
      <c r="D2143">
        <v>5</v>
      </c>
      <c r="E2143" s="9">
        <v>3544.2</v>
      </c>
      <c r="F2143" s="1">
        <v>45137</v>
      </c>
      <c r="G2143" s="5">
        <f ca="1">DATEDIF(F2143, TODAY(), "D")</f>
        <v>252</v>
      </c>
      <c r="H2143" t="s">
        <v>19</v>
      </c>
      <c r="I2143" t="s">
        <v>20</v>
      </c>
      <c r="J2143" s="4">
        <v>81</v>
      </c>
      <c r="K2143" s="4">
        <f>Table1[[#This Row],[PRICEEACH]]-Table1[[#This Row],[MSRP]]</f>
        <v>-0.45000000000000284</v>
      </c>
      <c r="L2143" t="s">
        <v>619</v>
      </c>
      <c r="M2143" t="s">
        <v>103</v>
      </c>
      <c r="N2143" t="s">
        <v>104</v>
      </c>
      <c r="O2143" t="s">
        <v>105</v>
      </c>
      <c r="P2143" t="s">
        <v>106</v>
      </c>
      <c r="Q2143">
        <v>21240</v>
      </c>
      <c r="R2143" t="s">
        <v>107</v>
      </c>
      <c r="S2143" t="s">
        <v>108</v>
      </c>
      <c r="T2143" t="s">
        <v>109</v>
      </c>
      <c r="U2143" t="s">
        <v>42</v>
      </c>
    </row>
    <row r="2144" spans="1:21" x14ac:dyDescent="0.3">
      <c r="A2144">
        <v>10295</v>
      </c>
      <c r="B2144" s="5">
        <v>44</v>
      </c>
      <c r="C2144" s="4">
        <v>58.55</v>
      </c>
      <c r="D2144">
        <v>2</v>
      </c>
      <c r="E2144" s="9">
        <v>2576.1999999999998</v>
      </c>
      <c r="F2144" s="1">
        <v>45117</v>
      </c>
      <c r="G2144" s="5">
        <f ca="1">DATEDIF(F2144, TODAY(), "D")</f>
        <v>272</v>
      </c>
      <c r="H2144" t="s">
        <v>19</v>
      </c>
      <c r="I2144" t="s">
        <v>557</v>
      </c>
      <c r="J2144" s="4">
        <v>72</v>
      </c>
      <c r="K2144" s="4">
        <f>Table1[[#This Row],[PRICEEACH]]-Table1[[#This Row],[MSRP]]</f>
        <v>-13.450000000000003</v>
      </c>
      <c r="L2144" t="s">
        <v>625</v>
      </c>
      <c r="M2144" t="s">
        <v>343</v>
      </c>
      <c r="N2144">
        <v>6175559555</v>
      </c>
      <c r="O2144" t="s">
        <v>344</v>
      </c>
      <c r="P2144" t="s">
        <v>345</v>
      </c>
      <c r="Q2144">
        <v>51003</v>
      </c>
      <c r="R2144" t="s">
        <v>25</v>
      </c>
      <c r="S2144" t="s">
        <v>346</v>
      </c>
      <c r="T2144" t="s">
        <v>52</v>
      </c>
      <c r="U2144" t="s">
        <v>28</v>
      </c>
    </row>
    <row r="2145" spans="1:21" x14ac:dyDescent="0.3">
      <c r="A2145">
        <v>10292</v>
      </c>
      <c r="B2145" s="5">
        <v>44</v>
      </c>
      <c r="C2145" s="4">
        <v>162.29</v>
      </c>
      <c r="D2145">
        <v>2</v>
      </c>
      <c r="E2145" s="9">
        <v>7140.76</v>
      </c>
      <c r="F2145" s="1">
        <v>45115</v>
      </c>
      <c r="G2145" s="5">
        <f ca="1">DATEDIF(F2145, TODAY(), "D")</f>
        <v>274</v>
      </c>
      <c r="H2145" t="s">
        <v>19</v>
      </c>
      <c r="I2145" t="s">
        <v>155</v>
      </c>
      <c r="J2145" s="4">
        <v>143</v>
      </c>
      <c r="K2145" s="4">
        <f>Table1[[#This Row],[PRICEEACH]]-Table1[[#This Row],[MSRP]]</f>
        <v>19.289999999999992</v>
      </c>
      <c r="L2145" t="s">
        <v>572</v>
      </c>
      <c r="M2145" t="s">
        <v>22</v>
      </c>
      <c r="N2145">
        <v>2125557818</v>
      </c>
      <c r="O2145" t="s">
        <v>23</v>
      </c>
      <c r="P2145" t="s">
        <v>24</v>
      </c>
      <c r="Q2145">
        <v>10022</v>
      </c>
      <c r="R2145" t="s">
        <v>25</v>
      </c>
      <c r="S2145" t="s">
        <v>26</v>
      </c>
      <c r="T2145" t="s">
        <v>27</v>
      </c>
      <c r="U2145" t="s">
        <v>127</v>
      </c>
    </row>
    <row r="2146" spans="1:21" x14ac:dyDescent="0.3">
      <c r="A2146">
        <v>10287</v>
      </c>
      <c r="B2146" s="5">
        <v>44</v>
      </c>
      <c r="C2146" s="4">
        <v>82.39</v>
      </c>
      <c r="D2146">
        <v>8</v>
      </c>
      <c r="E2146" s="9">
        <v>3625.16</v>
      </c>
      <c r="F2146" s="1">
        <v>45107</v>
      </c>
      <c r="G2146" s="5">
        <f ca="1">DATEDIF(F2146, TODAY(), "D")</f>
        <v>282</v>
      </c>
      <c r="H2146" t="s">
        <v>19</v>
      </c>
      <c r="I2146" t="s">
        <v>155</v>
      </c>
      <c r="J2146" s="4">
        <v>77</v>
      </c>
      <c r="K2146" s="4">
        <f>Table1[[#This Row],[PRICEEACH]]-Table1[[#This Row],[MSRP]]</f>
        <v>5.3900000000000006</v>
      </c>
      <c r="L2146" t="s">
        <v>544</v>
      </c>
      <c r="M2146" t="s">
        <v>408</v>
      </c>
      <c r="N2146" t="s">
        <v>409</v>
      </c>
      <c r="O2146" t="s">
        <v>410</v>
      </c>
      <c r="P2146" t="s">
        <v>411</v>
      </c>
      <c r="Q2146">
        <v>1203</v>
      </c>
      <c r="R2146" t="s">
        <v>412</v>
      </c>
      <c r="S2146" t="s">
        <v>413</v>
      </c>
      <c r="T2146" t="s">
        <v>82</v>
      </c>
      <c r="U2146" t="s">
        <v>42</v>
      </c>
    </row>
    <row r="2147" spans="1:21" x14ac:dyDescent="0.3">
      <c r="A2147">
        <v>10287</v>
      </c>
      <c r="B2147" s="5">
        <v>44</v>
      </c>
      <c r="C2147" s="4">
        <v>114.84</v>
      </c>
      <c r="D2147">
        <v>1</v>
      </c>
      <c r="E2147" s="9">
        <v>5052.96</v>
      </c>
      <c r="F2147" s="1">
        <v>45107</v>
      </c>
      <c r="G2147" s="5">
        <f ca="1">DATEDIF(F2147, TODAY(), "D")</f>
        <v>282</v>
      </c>
      <c r="H2147" t="s">
        <v>19</v>
      </c>
      <c r="I2147" t="s">
        <v>155</v>
      </c>
      <c r="J2147" s="4">
        <v>132</v>
      </c>
      <c r="K2147" s="4">
        <f>Table1[[#This Row],[PRICEEACH]]-Table1[[#This Row],[MSRP]]</f>
        <v>-17.159999999999997</v>
      </c>
      <c r="L2147" t="s">
        <v>554</v>
      </c>
      <c r="M2147" t="s">
        <v>408</v>
      </c>
      <c r="N2147" t="s">
        <v>409</v>
      </c>
      <c r="O2147" t="s">
        <v>410</v>
      </c>
      <c r="P2147" t="s">
        <v>411</v>
      </c>
      <c r="Q2147">
        <v>1203</v>
      </c>
      <c r="R2147" t="s">
        <v>412</v>
      </c>
      <c r="S2147" t="s">
        <v>413</v>
      </c>
      <c r="T2147" t="s">
        <v>82</v>
      </c>
      <c r="U2147" t="s">
        <v>42</v>
      </c>
    </row>
    <row r="2148" spans="1:21" x14ac:dyDescent="0.3">
      <c r="A2148">
        <v>10107</v>
      </c>
      <c r="B2148" s="5">
        <v>44</v>
      </c>
      <c r="C2148" s="4">
        <v>159.56</v>
      </c>
      <c r="D2148">
        <v>9</v>
      </c>
      <c r="E2148" s="9">
        <v>7020.64</v>
      </c>
      <c r="F2148" s="1">
        <v>45096</v>
      </c>
      <c r="G2148" s="5">
        <f ca="1">DATEDIF(F2148, TODAY(), "D")</f>
        <v>293</v>
      </c>
      <c r="H2148" t="s">
        <v>19</v>
      </c>
      <c r="I2148" t="s">
        <v>155</v>
      </c>
      <c r="J2148" s="4">
        <v>147</v>
      </c>
      <c r="K2148" s="4">
        <f>Table1[[#This Row],[PRICEEACH]]-Table1[[#This Row],[MSRP]]</f>
        <v>12.560000000000002</v>
      </c>
      <c r="L2148" t="s">
        <v>365</v>
      </c>
      <c r="M2148" t="s">
        <v>116</v>
      </c>
      <c r="N2148">
        <v>2155551555</v>
      </c>
      <c r="O2148" t="s">
        <v>117</v>
      </c>
      <c r="P2148" t="s">
        <v>118</v>
      </c>
      <c r="Q2148">
        <v>70267</v>
      </c>
      <c r="R2148" t="s">
        <v>25</v>
      </c>
      <c r="S2148" t="s">
        <v>26</v>
      </c>
      <c r="T2148" t="s">
        <v>119</v>
      </c>
      <c r="U2148" t="s">
        <v>127</v>
      </c>
    </row>
    <row r="2149" spans="1:21" x14ac:dyDescent="0.3">
      <c r="A2149">
        <v>10281</v>
      </c>
      <c r="B2149" s="5">
        <v>44</v>
      </c>
      <c r="C2149" s="4">
        <v>59.87</v>
      </c>
      <c r="D2149">
        <v>14</v>
      </c>
      <c r="E2149" s="9">
        <v>2634.28</v>
      </c>
      <c r="F2149" s="1">
        <v>45096</v>
      </c>
      <c r="G2149" s="5">
        <f ca="1">DATEDIF(F2149, TODAY(), "D")</f>
        <v>293</v>
      </c>
      <c r="H2149" t="s">
        <v>19</v>
      </c>
      <c r="I2149" t="s">
        <v>509</v>
      </c>
      <c r="J2149" s="4">
        <v>50</v>
      </c>
      <c r="K2149" s="4">
        <f>Table1[[#This Row],[PRICEEACH]]-Table1[[#This Row],[MSRP]]</f>
        <v>9.8699999999999974</v>
      </c>
      <c r="L2149" t="s">
        <v>576</v>
      </c>
      <c r="M2149" t="s">
        <v>116</v>
      </c>
      <c r="N2149">
        <v>2155551555</v>
      </c>
      <c r="O2149" t="s">
        <v>117</v>
      </c>
      <c r="P2149" t="s">
        <v>118</v>
      </c>
      <c r="Q2149">
        <v>70267</v>
      </c>
      <c r="R2149" t="s">
        <v>25</v>
      </c>
      <c r="S2149" t="s">
        <v>26</v>
      </c>
      <c r="T2149" t="s">
        <v>119</v>
      </c>
      <c r="U2149" t="s">
        <v>28</v>
      </c>
    </row>
    <row r="2150" spans="1:21" x14ac:dyDescent="0.3">
      <c r="A2150">
        <v>10270</v>
      </c>
      <c r="B2150" s="5">
        <v>44</v>
      </c>
      <c r="C2150" s="4">
        <v>58.36</v>
      </c>
      <c r="D2150">
        <v>7</v>
      </c>
      <c r="E2150" s="9">
        <v>2567.84</v>
      </c>
      <c r="F2150" s="1">
        <v>45065</v>
      </c>
      <c r="G2150" s="5">
        <f ca="1">DATEDIF(F2150, TODAY(), "D")</f>
        <v>324</v>
      </c>
      <c r="H2150" t="s">
        <v>19</v>
      </c>
      <c r="I2150" t="s">
        <v>509</v>
      </c>
      <c r="J2150" s="4">
        <v>50</v>
      </c>
      <c r="K2150" s="4">
        <f>Table1[[#This Row],[PRICEEACH]]-Table1[[#This Row],[MSRP]]</f>
        <v>8.36</v>
      </c>
      <c r="L2150" t="s">
        <v>576</v>
      </c>
      <c r="M2150" t="s">
        <v>128</v>
      </c>
      <c r="N2150" t="s">
        <v>129</v>
      </c>
      <c r="O2150" t="s">
        <v>130</v>
      </c>
      <c r="P2150" t="s">
        <v>131</v>
      </c>
      <c r="Q2150">
        <v>2067</v>
      </c>
      <c r="R2150" t="s">
        <v>76</v>
      </c>
      <c r="S2150" t="s">
        <v>132</v>
      </c>
      <c r="T2150" t="s">
        <v>133</v>
      </c>
      <c r="U2150" t="s">
        <v>28</v>
      </c>
    </row>
    <row r="2151" spans="1:21" x14ac:dyDescent="0.3">
      <c r="A2151">
        <v>10267</v>
      </c>
      <c r="B2151" s="5">
        <v>44</v>
      </c>
      <c r="C2151" s="4">
        <v>96.74</v>
      </c>
      <c r="D2151">
        <v>4</v>
      </c>
      <c r="E2151" s="9">
        <v>4256.5600000000004</v>
      </c>
      <c r="F2151" s="1">
        <v>45053</v>
      </c>
      <c r="G2151" s="5">
        <f ca="1">DATEDIF(F2151, TODAY(), "D")</f>
        <v>336</v>
      </c>
      <c r="H2151" t="s">
        <v>19</v>
      </c>
      <c r="I2151" t="s">
        <v>155</v>
      </c>
      <c r="J2151" s="4">
        <v>85</v>
      </c>
      <c r="K2151" s="4">
        <f>Table1[[#This Row],[PRICEEACH]]-Table1[[#This Row],[MSRP]]</f>
        <v>11.739999999999995</v>
      </c>
      <c r="L2151" t="s">
        <v>596</v>
      </c>
      <c r="M2151" t="s">
        <v>437</v>
      </c>
      <c r="N2151">
        <v>2125557413</v>
      </c>
      <c r="O2151" t="s">
        <v>438</v>
      </c>
      <c r="P2151" t="s">
        <v>24</v>
      </c>
      <c r="Q2151">
        <v>10022</v>
      </c>
      <c r="R2151" t="s">
        <v>25</v>
      </c>
      <c r="S2151" t="s">
        <v>46</v>
      </c>
      <c r="T2151" t="s">
        <v>439</v>
      </c>
      <c r="U2151" t="s">
        <v>42</v>
      </c>
    </row>
    <row r="2152" spans="1:21" x14ac:dyDescent="0.3">
      <c r="A2152">
        <v>10107</v>
      </c>
      <c r="B2152" s="5">
        <v>44</v>
      </c>
      <c r="C2152" s="4">
        <v>208.19</v>
      </c>
      <c r="D2152">
        <v>14</v>
      </c>
      <c r="E2152" s="9">
        <v>9160.36</v>
      </c>
      <c r="F2152" s="1">
        <v>45052</v>
      </c>
      <c r="G2152" s="5">
        <f ca="1">DATEDIF(F2152, TODAY(), "D")</f>
        <v>337</v>
      </c>
      <c r="H2152" t="s">
        <v>19</v>
      </c>
      <c r="I2152" t="s">
        <v>155</v>
      </c>
      <c r="J2152" s="4">
        <v>194</v>
      </c>
      <c r="K2152" s="4">
        <f>Table1[[#This Row],[PRICEEACH]]-Table1[[#This Row],[MSRP]]</f>
        <v>14.189999999999998</v>
      </c>
      <c r="L2152" t="s">
        <v>386</v>
      </c>
      <c r="M2152" t="s">
        <v>414</v>
      </c>
      <c r="N2152" t="s">
        <v>415</v>
      </c>
      <c r="O2152" t="s">
        <v>416</v>
      </c>
      <c r="P2152" t="s">
        <v>417</v>
      </c>
      <c r="Q2152">
        <v>42100</v>
      </c>
      <c r="R2152" t="s">
        <v>229</v>
      </c>
      <c r="S2152" t="s">
        <v>418</v>
      </c>
      <c r="T2152" t="s">
        <v>419</v>
      </c>
      <c r="U2152" t="s">
        <v>127</v>
      </c>
    </row>
    <row r="2153" spans="1:21" hidden="1" x14ac:dyDescent="0.3">
      <c r="A2153">
        <v>10262</v>
      </c>
      <c r="B2153" s="5">
        <v>44</v>
      </c>
      <c r="C2153" s="4">
        <v>94.14</v>
      </c>
      <c r="D2153">
        <v>13</v>
      </c>
      <c r="E2153" s="9">
        <v>4142.16</v>
      </c>
      <c r="F2153" s="1">
        <v>45040</v>
      </c>
      <c r="G2153" s="5">
        <f ca="1">DATEDIF(F2153, TODAY(), "D")</f>
        <v>349</v>
      </c>
      <c r="H2153" t="s">
        <v>307</v>
      </c>
      <c r="I2153" t="s">
        <v>557</v>
      </c>
      <c r="J2153" s="4">
        <v>90</v>
      </c>
      <c r="K2153" s="4">
        <f>Table1[[#This Row],[PRICEEACH]]-Table1[[#This Row],[MSRP]]</f>
        <v>4.1400000000000006</v>
      </c>
      <c r="L2153" t="s">
        <v>623</v>
      </c>
      <c r="M2153" t="s">
        <v>148</v>
      </c>
      <c r="N2153" t="s">
        <v>149</v>
      </c>
      <c r="O2153" t="s">
        <v>150</v>
      </c>
      <c r="P2153" t="s">
        <v>151</v>
      </c>
      <c r="Q2153">
        <v>28034</v>
      </c>
      <c r="R2153" t="s">
        <v>152</v>
      </c>
      <c r="S2153" t="s">
        <v>153</v>
      </c>
      <c r="T2153" t="s">
        <v>154</v>
      </c>
      <c r="U2153" t="s">
        <v>42</v>
      </c>
    </row>
    <row r="2154" spans="1:21" x14ac:dyDescent="0.3">
      <c r="A2154">
        <v>10261</v>
      </c>
      <c r="B2154" s="5">
        <v>44</v>
      </c>
      <c r="C2154" s="4">
        <v>68.67</v>
      </c>
      <c r="D2154">
        <v>2</v>
      </c>
      <c r="E2154" s="9">
        <v>3021.48</v>
      </c>
      <c r="F2154" s="1">
        <v>45033</v>
      </c>
      <c r="G2154" s="5">
        <f ca="1">DATEDIF(F2154, TODAY(), "D")</f>
        <v>356</v>
      </c>
      <c r="H2154" t="s">
        <v>19</v>
      </c>
      <c r="I2154" t="s">
        <v>557</v>
      </c>
      <c r="J2154" s="4">
        <v>72</v>
      </c>
      <c r="K2154" s="4">
        <f>Table1[[#This Row],[PRICEEACH]]-Table1[[#This Row],[MSRP]]</f>
        <v>-3.3299999999999983</v>
      </c>
      <c r="L2154" t="s">
        <v>625</v>
      </c>
      <c r="M2154" t="s">
        <v>261</v>
      </c>
      <c r="N2154" t="s">
        <v>262</v>
      </c>
      <c r="O2154" t="s">
        <v>263</v>
      </c>
      <c r="P2154" t="s">
        <v>264</v>
      </c>
      <c r="Q2154" t="s">
        <v>265</v>
      </c>
      <c r="R2154" t="s">
        <v>201</v>
      </c>
      <c r="S2154" t="s">
        <v>266</v>
      </c>
      <c r="T2154" t="s">
        <v>267</v>
      </c>
      <c r="U2154" t="s">
        <v>42</v>
      </c>
    </row>
    <row r="2155" spans="1:21" x14ac:dyDescent="0.3">
      <c r="A2155">
        <v>10107</v>
      </c>
      <c r="B2155" s="5">
        <v>44</v>
      </c>
      <c r="C2155" s="4">
        <v>130.83000000000001</v>
      </c>
      <c r="D2155">
        <v>5</v>
      </c>
      <c r="E2155" s="9">
        <v>5756.52</v>
      </c>
      <c r="F2155" s="1">
        <v>45003</v>
      </c>
      <c r="G2155" s="5">
        <f ca="1">DATEDIF(F2155, TODAY(), "D")</f>
        <v>386</v>
      </c>
      <c r="H2155" t="s">
        <v>19</v>
      </c>
      <c r="I2155" t="s">
        <v>20</v>
      </c>
      <c r="J2155" s="4">
        <v>118</v>
      </c>
      <c r="K2155" s="4">
        <f>Table1[[#This Row],[PRICEEACH]]-Table1[[#This Row],[MSRP]]</f>
        <v>12.830000000000013</v>
      </c>
      <c r="L2155" t="s">
        <v>269</v>
      </c>
      <c r="M2155" t="s">
        <v>83</v>
      </c>
      <c r="N2155">
        <v>2015559350</v>
      </c>
      <c r="O2155" t="s">
        <v>84</v>
      </c>
      <c r="P2155" t="s">
        <v>85</v>
      </c>
      <c r="Q2155">
        <v>94019</v>
      </c>
      <c r="R2155" t="s">
        <v>25</v>
      </c>
      <c r="S2155" t="s">
        <v>86</v>
      </c>
      <c r="T2155" t="s">
        <v>87</v>
      </c>
      <c r="U2155" t="s">
        <v>42</v>
      </c>
    </row>
    <row r="2156" spans="1:21" x14ac:dyDescent="0.3">
      <c r="A2156">
        <v>10250</v>
      </c>
      <c r="B2156" s="5">
        <v>44</v>
      </c>
      <c r="C2156" s="4">
        <v>137.63</v>
      </c>
      <c r="D2156">
        <v>3</v>
      </c>
      <c r="E2156" s="9">
        <v>6055.72</v>
      </c>
      <c r="F2156" s="1">
        <v>44996</v>
      </c>
      <c r="G2156" s="5">
        <f ca="1">DATEDIF(F2156, TODAY(), "D")</f>
        <v>393</v>
      </c>
      <c r="H2156" t="s">
        <v>19</v>
      </c>
      <c r="I2156" t="s">
        <v>525</v>
      </c>
      <c r="J2156" s="4">
        <v>118</v>
      </c>
      <c r="K2156" s="4">
        <f>Table1[[#This Row],[PRICEEACH]]-Table1[[#This Row],[MSRP]]</f>
        <v>19.629999999999995</v>
      </c>
      <c r="L2156" t="s">
        <v>627</v>
      </c>
      <c r="M2156" t="s">
        <v>360</v>
      </c>
      <c r="N2156">
        <v>4085553659</v>
      </c>
      <c r="O2156" t="s">
        <v>361</v>
      </c>
      <c r="P2156" t="s">
        <v>362</v>
      </c>
      <c r="Q2156">
        <v>94217</v>
      </c>
      <c r="R2156" t="s">
        <v>25</v>
      </c>
      <c r="S2156" t="s">
        <v>81</v>
      </c>
      <c r="T2156" t="s">
        <v>363</v>
      </c>
      <c r="U2156" t="s">
        <v>42</v>
      </c>
    </row>
    <row r="2157" spans="1:21" x14ac:dyDescent="0.3">
      <c r="A2157">
        <v>10250</v>
      </c>
      <c r="B2157" s="5">
        <v>44</v>
      </c>
      <c r="C2157" s="4">
        <v>67.2</v>
      </c>
      <c r="D2157">
        <v>10</v>
      </c>
      <c r="E2157" s="9">
        <v>2956.8</v>
      </c>
      <c r="F2157" s="1">
        <v>44996</v>
      </c>
      <c r="G2157" s="5">
        <f ca="1">DATEDIF(F2157, TODAY(), "D")</f>
        <v>393</v>
      </c>
      <c r="H2157" t="s">
        <v>19</v>
      </c>
      <c r="I2157" t="s">
        <v>525</v>
      </c>
      <c r="J2157" s="4">
        <v>80</v>
      </c>
      <c r="K2157" s="4">
        <f>Table1[[#This Row],[PRICEEACH]]-Table1[[#This Row],[MSRP]]</f>
        <v>-12.799999999999997</v>
      </c>
      <c r="L2157" t="s">
        <v>628</v>
      </c>
      <c r="M2157" t="s">
        <v>360</v>
      </c>
      <c r="N2157">
        <v>4085553659</v>
      </c>
      <c r="O2157" t="s">
        <v>361</v>
      </c>
      <c r="P2157" t="s">
        <v>362</v>
      </c>
      <c r="Q2157">
        <v>94217</v>
      </c>
      <c r="R2157" t="s">
        <v>25</v>
      </c>
      <c r="S2157" t="s">
        <v>81</v>
      </c>
      <c r="T2157" t="s">
        <v>363</v>
      </c>
      <c r="U2157" t="s">
        <v>28</v>
      </c>
    </row>
    <row r="2158" spans="1:21" x14ac:dyDescent="0.3">
      <c r="A2158">
        <v>10107</v>
      </c>
      <c r="B2158" s="5">
        <v>44</v>
      </c>
      <c r="C2158" s="4">
        <v>241.05</v>
      </c>
      <c r="D2158">
        <v>2</v>
      </c>
      <c r="E2158" s="9">
        <v>10606.2</v>
      </c>
      <c r="F2158" s="1">
        <v>44990</v>
      </c>
      <c r="G2158" s="5">
        <f ca="1">DATEDIF(F2158, TODAY(), "D")</f>
        <v>399</v>
      </c>
      <c r="H2158" t="s">
        <v>19</v>
      </c>
      <c r="I2158" t="s">
        <v>155</v>
      </c>
      <c r="J2158" s="4">
        <v>207</v>
      </c>
      <c r="K2158" s="4">
        <f>Table1[[#This Row],[PRICEEACH]]-Table1[[#This Row],[MSRP]]</f>
        <v>34.050000000000011</v>
      </c>
      <c r="L2158" t="s">
        <v>436</v>
      </c>
      <c r="M2158" t="s">
        <v>429</v>
      </c>
      <c r="N2158" t="s">
        <v>430</v>
      </c>
      <c r="O2158" t="s">
        <v>431</v>
      </c>
      <c r="P2158" t="s">
        <v>432</v>
      </c>
      <c r="Q2158" t="s">
        <v>433</v>
      </c>
      <c r="R2158" t="s">
        <v>107</v>
      </c>
      <c r="S2158" t="s">
        <v>434</v>
      </c>
      <c r="T2158" t="s">
        <v>435</v>
      </c>
      <c r="U2158" t="s">
        <v>127</v>
      </c>
    </row>
    <row r="2159" spans="1:21" x14ac:dyDescent="0.3">
      <c r="A2159">
        <v>10246</v>
      </c>
      <c r="B2159" s="5">
        <v>44</v>
      </c>
      <c r="C2159" s="4">
        <v>52.6</v>
      </c>
      <c r="D2159">
        <v>2</v>
      </c>
      <c r="E2159" s="9">
        <v>2314.4</v>
      </c>
      <c r="F2159" s="1">
        <v>44990</v>
      </c>
      <c r="G2159" s="5">
        <f ca="1">DATEDIF(F2159, TODAY(), "D")</f>
        <v>399</v>
      </c>
      <c r="H2159" t="s">
        <v>19</v>
      </c>
      <c r="I2159" t="s">
        <v>155</v>
      </c>
      <c r="J2159" s="4">
        <v>57</v>
      </c>
      <c r="K2159" s="4">
        <f>Table1[[#This Row],[PRICEEACH]]-Table1[[#This Row],[MSRP]]</f>
        <v>-4.3999999999999986</v>
      </c>
      <c r="L2159" t="s">
        <v>580</v>
      </c>
      <c r="M2159" t="s">
        <v>148</v>
      </c>
      <c r="N2159" t="s">
        <v>149</v>
      </c>
      <c r="O2159" t="s">
        <v>150</v>
      </c>
      <c r="P2159" t="s">
        <v>151</v>
      </c>
      <c r="Q2159">
        <v>28034</v>
      </c>
      <c r="R2159" t="s">
        <v>152</v>
      </c>
      <c r="S2159" t="s">
        <v>153</v>
      </c>
      <c r="T2159" t="s">
        <v>154</v>
      </c>
      <c r="U2159" t="s">
        <v>28</v>
      </c>
    </row>
    <row r="2160" spans="1:21" x14ac:dyDescent="0.3">
      <c r="A2160">
        <v>10245</v>
      </c>
      <c r="B2160" s="5">
        <v>44</v>
      </c>
      <c r="C2160" s="4">
        <v>69.16</v>
      </c>
      <c r="D2160">
        <v>5</v>
      </c>
      <c r="E2160" s="9">
        <v>3043.04</v>
      </c>
      <c r="F2160" s="1">
        <v>44989</v>
      </c>
      <c r="G2160" s="5">
        <f ca="1">DATEDIF(F2160, TODAY(), "D")</f>
        <v>400</v>
      </c>
      <c r="H2160" t="s">
        <v>19</v>
      </c>
      <c r="I2160" t="s">
        <v>465</v>
      </c>
      <c r="J2160" s="4">
        <v>64</v>
      </c>
      <c r="K2160" s="4">
        <f>Table1[[#This Row],[PRICEEACH]]-Table1[[#This Row],[MSRP]]</f>
        <v>5.1599999999999966</v>
      </c>
      <c r="L2160" t="s">
        <v>613</v>
      </c>
      <c r="M2160" t="s">
        <v>212</v>
      </c>
      <c r="N2160">
        <v>2035559545</v>
      </c>
      <c r="O2160" t="s">
        <v>213</v>
      </c>
      <c r="P2160" t="s">
        <v>214</v>
      </c>
      <c r="Q2160">
        <v>97823</v>
      </c>
      <c r="R2160" t="s">
        <v>25</v>
      </c>
      <c r="S2160" t="s">
        <v>215</v>
      </c>
      <c r="T2160" t="s">
        <v>216</v>
      </c>
      <c r="U2160" t="s">
        <v>42</v>
      </c>
    </row>
    <row r="2161" spans="1:21" x14ac:dyDescent="0.3">
      <c r="A2161">
        <v>10245</v>
      </c>
      <c r="B2161" s="5">
        <v>44</v>
      </c>
      <c r="C2161" s="4">
        <v>105.2</v>
      </c>
      <c r="D2161">
        <v>4</v>
      </c>
      <c r="E2161" s="9">
        <v>4628.8</v>
      </c>
      <c r="F2161" s="1">
        <v>44989</v>
      </c>
      <c r="G2161" s="5">
        <f ca="1">DATEDIF(F2161, TODAY(), "D")</f>
        <v>400</v>
      </c>
      <c r="H2161" t="s">
        <v>19</v>
      </c>
      <c r="I2161" t="s">
        <v>155</v>
      </c>
      <c r="J2161" s="4">
        <v>101</v>
      </c>
      <c r="K2161" s="4">
        <f>Table1[[#This Row],[PRICEEACH]]-Table1[[#This Row],[MSRP]]</f>
        <v>4.2000000000000028</v>
      </c>
      <c r="L2161" t="s">
        <v>626</v>
      </c>
      <c r="M2161" t="s">
        <v>212</v>
      </c>
      <c r="N2161">
        <v>2035559545</v>
      </c>
      <c r="O2161" t="s">
        <v>213</v>
      </c>
      <c r="P2161" t="s">
        <v>214</v>
      </c>
      <c r="Q2161">
        <v>97823</v>
      </c>
      <c r="R2161" t="s">
        <v>25</v>
      </c>
      <c r="S2161" t="s">
        <v>215</v>
      </c>
      <c r="T2161" t="s">
        <v>216</v>
      </c>
      <c r="U2161" t="s">
        <v>42</v>
      </c>
    </row>
    <row r="2162" spans="1:21" x14ac:dyDescent="0.3">
      <c r="A2162">
        <v>10241</v>
      </c>
      <c r="B2162" s="5">
        <v>44</v>
      </c>
      <c r="C2162" s="4">
        <v>155.76</v>
      </c>
      <c r="D2162">
        <v>12</v>
      </c>
      <c r="E2162" s="9">
        <v>6853.44</v>
      </c>
      <c r="F2162" s="1">
        <v>44970</v>
      </c>
      <c r="G2162" s="5">
        <f ca="1">DATEDIF(F2162, TODAY(), "D")</f>
        <v>419</v>
      </c>
      <c r="H2162" t="s">
        <v>19</v>
      </c>
      <c r="I2162" t="s">
        <v>155</v>
      </c>
      <c r="J2162" s="4">
        <v>132</v>
      </c>
      <c r="K2162" s="4">
        <f>Table1[[#This Row],[PRICEEACH]]-Table1[[#This Row],[MSRP]]</f>
        <v>23.759999999999991</v>
      </c>
      <c r="L2162" t="s">
        <v>554</v>
      </c>
      <c r="M2162" t="s">
        <v>491</v>
      </c>
      <c r="N2162" t="s">
        <v>492</v>
      </c>
      <c r="O2162" t="s">
        <v>493</v>
      </c>
      <c r="P2162" t="s">
        <v>494</v>
      </c>
      <c r="Q2162">
        <v>67000</v>
      </c>
      <c r="R2162" t="s">
        <v>33</v>
      </c>
      <c r="S2162" t="s">
        <v>495</v>
      </c>
      <c r="T2162" t="s">
        <v>496</v>
      </c>
      <c r="U2162" t="s">
        <v>42</v>
      </c>
    </row>
    <row r="2163" spans="1:21" x14ac:dyDescent="0.3">
      <c r="A2163">
        <v>10238</v>
      </c>
      <c r="B2163" s="5">
        <v>44</v>
      </c>
      <c r="C2163" s="4">
        <v>144.34</v>
      </c>
      <c r="D2163">
        <v>8</v>
      </c>
      <c r="E2163" s="9">
        <v>6350.96</v>
      </c>
      <c r="F2163" s="1">
        <v>44966</v>
      </c>
      <c r="G2163" s="5">
        <f ca="1">DATEDIF(F2163, TODAY(), "D")</f>
        <v>423</v>
      </c>
      <c r="H2163" t="s">
        <v>19</v>
      </c>
      <c r="I2163" t="s">
        <v>155</v>
      </c>
      <c r="J2163" s="4">
        <v>148</v>
      </c>
      <c r="K2163" s="4">
        <f>Table1[[#This Row],[PRICEEACH]]-Table1[[#This Row],[MSRP]]</f>
        <v>-3.6599999999999966</v>
      </c>
      <c r="L2163" t="s">
        <v>577</v>
      </c>
      <c r="M2163" t="s">
        <v>290</v>
      </c>
      <c r="N2163" t="s">
        <v>291</v>
      </c>
      <c r="O2163" t="s">
        <v>292</v>
      </c>
      <c r="P2163" t="s">
        <v>293</v>
      </c>
      <c r="Q2163">
        <v>1734</v>
      </c>
      <c r="R2163" t="s">
        <v>294</v>
      </c>
      <c r="S2163" t="s">
        <v>295</v>
      </c>
      <c r="T2163" t="s">
        <v>296</v>
      </c>
      <c r="U2163" t="s">
        <v>42</v>
      </c>
    </row>
    <row r="2164" spans="1:21" x14ac:dyDescent="0.3">
      <c r="A2164">
        <v>10214</v>
      </c>
      <c r="B2164" s="5">
        <v>44</v>
      </c>
      <c r="C2164" s="4">
        <v>34.880000000000003</v>
      </c>
      <c r="D2164">
        <v>5</v>
      </c>
      <c r="E2164" s="9">
        <v>1534.72</v>
      </c>
      <c r="F2164" s="1">
        <v>44891</v>
      </c>
      <c r="G2164" s="5">
        <f ca="1">DATEDIF(F2164, TODAY(), "D")</f>
        <v>498</v>
      </c>
      <c r="H2164" t="s">
        <v>19</v>
      </c>
      <c r="I2164" t="s">
        <v>509</v>
      </c>
      <c r="J2164" s="4">
        <v>41</v>
      </c>
      <c r="K2164" s="4">
        <f>Table1[[#This Row],[PRICEEACH]]-Table1[[#This Row],[MSRP]]</f>
        <v>-6.1199999999999974</v>
      </c>
      <c r="L2164" t="s">
        <v>603</v>
      </c>
      <c r="M2164" t="s">
        <v>165</v>
      </c>
      <c r="N2164" t="s">
        <v>166</v>
      </c>
      <c r="O2164" t="s">
        <v>167</v>
      </c>
      <c r="P2164" t="s">
        <v>151</v>
      </c>
      <c r="Q2164">
        <v>28023</v>
      </c>
      <c r="R2164" t="s">
        <v>152</v>
      </c>
      <c r="S2164" t="s">
        <v>168</v>
      </c>
      <c r="T2164" t="s">
        <v>169</v>
      </c>
      <c r="U2164" t="s">
        <v>28</v>
      </c>
    </row>
    <row r="2165" spans="1:21" x14ac:dyDescent="0.3">
      <c r="A2165">
        <v>10207</v>
      </c>
      <c r="B2165" s="5">
        <v>44</v>
      </c>
      <c r="C2165" s="4">
        <v>160.46</v>
      </c>
      <c r="D2165">
        <v>6</v>
      </c>
      <c r="E2165" s="9">
        <v>7060.24</v>
      </c>
      <c r="F2165" s="1">
        <v>44843</v>
      </c>
      <c r="G2165" s="5">
        <f ca="1">DATEDIF(F2165, TODAY(), "D")</f>
        <v>546</v>
      </c>
      <c r="H2165" t="s">
        <v>19</v>
      </c>
      <c r="I2165" t="s">
        <v>155</v>
      </c>
      <c r="J2165" s="4">
        <v>163</v>
      </c>
      <c r="K2165" s="4">
        <f>Table1[[#This Row],[PRICEEACH]]-Table1[[#This Row],[MSRP]]</f>
        <v>-2.539999999999992</v>
      </c>
      <c r="L2165" t="s">
        <v>546</v>
      </c>
      <c r="M2165" t="s">
        <v>378</v>
      </c>
      <c r="N2165">
        <v>6175552555</v>
      </c>
      <c r="O2165" t="s">
        <v>379</v>
      </c>
      <c r="P2165" t="s">
        <v>345</v>
      </c>
      <c r="Q2165">
        <v>51003</v>
      </c>
      <c r="R2165" t="s">
        <v>25</v>
      </c>
      <c r="S2165" t="s">
        <v>380</v>
      </c>
      <c r="T2165" t="s">
        <v>247</v>
      </c>
      <c r="U2165" t="s">
        <v>127</v>
      </c>
    </row>
    <row r="2166" spans="1:21" x14ac:dyDescent="0.3">
      <c r="A2166">
        <v>10107</v>
      </c>
      <c r="B2166" s="5">
        <v>44</v>
      </c>
      <c r="C2166" s="4">
        <v>82.99</v>
      </c>
      <c r="D2166">
        <v>9</v>
      </c>
      <c r="E2166" s="9">
        <v>3651.56</v>
      </c>
      <c r="F2166" s="1">
        <v>44836</v>
      </c>
      <c r="G2166" s="5">
        <f ca="1">DATEDIF(F2166, TODAY(), "D")</f>
        <v>553</v>
      </c>
      <c r="H2166" t="s">
        <v>19</v>
      </c>
      <c r="I2166" t="s">
        <v>155</v>
      </c>
      <c r="J2166" s="4">
        <v>79</v>
      </c>
      <c r="K2166" s="4">
        <f>Table1[[#This Row],[PRICEEACH]]-Table1[[#This Row],[MSRP]]</f>
        <v>3.9899999999999949</v>
      </c>
      <c r="L2166" t="s">
        <v>478</v>
      </c>
      <c r="M2166" t="s">
        <v>148</v>
      </c>
      <c r="N2166" t="s">
        <v>149</v>
      </c>
      <c r="O2166" t="s">
        <v>150</v>
      </c>
      <c r="P2166" t="s">
        <v>151</v>
      </c>
      <c r="Q2166">
        <v>28034</v>
      </c>
      <c r="R2166" t="s">
        <v>152</v>
      </c>
      <c r="S2166" t="s">
        <v>153</v>
      </c>
      <c r="T2166" t="s">
        <v>154</v>
      </c>
      <c r="U2166" t="s">
        <v>42</v>
      </c>
    </row>
    <row r="2167" spans="1:21" x14ac:dyDescent="0.3">
      <c r="A2167">
        <v>10195</v>
      </c>
      <c r="B2167" s="5">
        <v>44</v>
      </c>
      <c r="C2167" s="4">
        <v>66.47</v>
      </c>
      <c r="D2167">
        <v>3</v>
      </c>
      <c r="E2167" s="9">
        <v>2924.68</v>
      </c>
      <c r="F2167" s="1">
        <v>44829</v>
      </c>
      <c r="G2167" s="5">
        <f ca="1">DATEDIF(F2167, TODAY(), "D")</f>
        <v>560</v>
      </c>
      <c r="H2167" t="s">
        <v>19</v>
      </c>
      <c r="I2167" t="s">
        <v>155</v>
      </c>
      <c r="J2167" s="4">
        <v>57</v>
      </c>
      <c r="K2167" s="4">
        <f>Table1[[#This Row],[PRICEEACH]]-Table1[[#This Row],[MSRP]]</f>
        <v>9.4699999999999989</v>
      </c>
      <c r="L2167" t="s">
        <v>580</v>
      </c>
      <c r="M2167" t="s">
        <v>285</v>
      </c>
      <c r="N2167">
        <v>9145554562</v>
      </c>
      <c r="O2167" t="s">
        <v>286</v>
      </c>
      <c r="P2167" t="s">
        <v>287</v>
      </c>
      <c r="Q2167">
        <v>24067</v>
      </c>
      <c r="R2167" t="s">
        <v>25</v>
      </c>
      <c r="S2167" t="s">
        <v>81</v>
      </c>
      <c r="T2167" t="s">
        <v>208</v>
      </c>
      <c r="U2167" t="s">
        <v>28</v>
      </c>
    </row>
    <row r="2168" spans="1:21" x14ac:dyDescent="0.3">
      <c r="A2168">
        <v>10193</v>
      </c>
      <c r="B2168" s="5">
        <v>44</v>
      </c>
      <c r="C2168" s="4">
        <v>105.52</v>
      </c>
      <c r="D2168">
        <v>11</v>
      </c>
      <c r="E2168" s="9">
        <v>4642.88</v>
      </c>
      <c r="F2168" s="1">
        <v>44825</v>
      </c>
      <c r="G2168" s="5">
        <f ca="1">DATEDIF(F2168, TODAY(), "D")</f>
        <v>564</v>
      </c>
      <c r="H2168" t="s">
        <v>19</v>
      </c>
      <c r="I2168" t="s">
        <v>509</v>
      </c>
      <c r="J2168" s="4">
        <v>127</v>
      </c>
      <c r="K2168" s="4">
        <f>Table1[[#This Row],[PRICEEACH]]-Table1[[#This Row],[MSRP]]</f>
        <v>-21.480000000000004</v>
      </c>
      <c r="L2168" t="s">
        <v>549</v>
      </c>
      <c r="M2168" t="s">
        <v>517</v>
      </c>
      <c r="N2168" t="s">
        <v>518</v>
      </c>
      <c r="O2168" t="s">
        <v>519</v>
      </c>
      <c r="P2168" t="s">
        <v>520</v>
      </c>
      <c r="Q2168">
        <v>3150</v>
      </c>
      <c r="R2168" t="s">
        <v>76</v>
      </c>
      <c r="S2168" t="s">
        <v>521</v>
      </c>
      <c r="T2168" t="s">
        <v>522</v>
      </c>
      <c r="U2168" t="s">
        <v>42</v>
      </c>
    </row>
    <row r="2169" spans="1:21" x14ac:dyDescent="0.3">
      <c r="A2169">
        <v>10191</v>
      </c>
      <c r="B2169" s="5">
        <v>44</v>
      </c>
      <c r="C2169" s="4">
        <v>66.290000000000006</v>
      </c>
      <c r="D2169">
        <v>7</v>
      </c>
      <c r="E2169" s="9">
        <v>2916.76</v>
      </c>
      <c r="F2169" s="1">
        <v>44824</v>
      </c>
      <c r="G2169" s="5">
        <f ca="1">DATEDIF(F2169, TODAY(), "D")</f>
        <v>565</v>
      </c>
      <c r="H2169" t="s">
        <v>19</v>
      </c>
      <c r="I2169" t="s">
        <v>155</v>
      </c>
      <c r="J2169" s="4">
        <v>80</v>
      </c>
      <c r="K2169" s="4">
        <f>Table1[[#This Row],[PRICEEACH]]-Table1[[#This Row],[MSRP]]</f>
        <v>-13.709999999999994</v>
      </c>
      <c r="L2169" t="s">
        <v>607</v>
      </c>
      <c r="M2169" t="s">
        <v>401</v>
      </c>
      <c r="N2169" t="s">
        <v>402</v>
      </c>
      <c r="O2169" t="s">
        <v>403</v>
      </c>
      <c r="P2169" t="s">
        <v>404</v>
      </c>
      <c r="Q2169">
        <v>50739</v>
      </c>
      <c r="R2169" t="s">
        <v>405</v>
      </c>
      <c r="S2169" t="s">
        <v>406</v>
      </c>
      <c r="T2169" t="s">
        <v>407</v>
      </c>
      <c r="U2169" t="s">
        <v>28</v>
      </c>
    </row>
    <row r="2170" spans="1:21" x14ac:dyDescent="0.3">
      <c r="A2170">
        <v>10188</v>
      </c>
      <c r="B2170" s="5">
        <v>44</v>
      </c>
      <c r="C2170" s="4">
        <v>98.89</v>
      </c>
      <c r="D2170">
        <v>7</v>
      </c>
      <c r="E2170" s="9">
        <v>4351.16</v>
      </c>
      <c r="F2170" s="1">
        <v>44822</v>
      </c>
      <c r="G2170" s="5">
        <f ca="1">DATEDIF(F2170, TODAY(), "D")</f>
        <v>567</v>
      </c>
      <c r="H2170" t="s">
        <v>19</v>
      </c>
      <c r="I2170" t="s">
        <v>20</v>
      </c>
      <c r="J2170" s="4">
        <v>99</v>
      </c>
      <c r="K2170" s="4">
        <f>Table1[[#This Row],[PRICEEACH]]-Table1[[#This Row],[MSRP]]</f>
        <v>-0.10999999999999943</v>
      </c>
      <c r="L2170" t="s">
        <v>609</v>
      </c>
      <c r="M2170" t="s">
        <v>59</v>
      </c>
      <c r="N2170" t="s">
        <v>60</v>
      </c>
      <c r="O2170" t="s">
        <v>61</v>
      </c>
      <c r="P2170" t="s">
        <v>62</v>
      </c>
      <c r="Q2170" t="s">
        <v>63</v>
      </c>
      <c r="R2170" t="s">
        <v>64</v>
      </c>
      <c r="S2170" t="s">
        <v>65</v>
      </c>
      <c r="T2170" t="s">
        <v>66</v>
      </c>
      <c r="U2170" t="s">
        <v>42</v>
      </c>
    </row>
    <row r="2171" spans="1:21" x14ac:dyDescent="0.3">
      <c r="A2171">
        <v>10184</v>
      </c>
      <c r="B2171" s="5">
        <v>44</v>
      </c>
      <c r="C2171" s="4">
        <v>60.16</v>
      </c>
      <c r="D2171">
        <v>12</v>
      </c>
      <c r="E2171" s="9">
        <v>2647.04</v>
      </c>
      <c r="F2171" s="1">
        <v>44818</v>
      </c>
      <c r="G2171" s="5">
        <f ca="1">DATEDIF(F2171, TODAY(), "D")</f>
        <v>571</v>
      </c>
      <c r="H2171" t="s">
        <v>19</v>
      </c>
      <c r="I2171" t="s">
        <v>465</v>
      </c>
      <c r="J2171" s="4">
        <v>60</v>
      </c>
      <c r="K2171" s="4">
        <f>Table1[[#This Row],[PRICEEACH]]-Table1[[#This Row],[MSRP]]</f>
        <v>0.15999999999999659</v>
      </c>
      <c r="L2171" t="s">
        <v>550</v>
      </c>
      <c r="M2171" t="s">
        <v>480</v>
      </c>
      <c r="N2171" t="s">
        <v>481</v>
      </c>
      <c r="O2171" t="s">
        <v>482</v>
      </c>
      <c r="P2171" t="s">
        <v>483</v>
      </c>
      <c r="Q2171">
        <v>41101</v>
      </c>
      <c r="R2171" t="s">
        <v>152</v>
      </c>
      <c r="S2171" t="s">
        <v>484</v>
      </c>
      <c r="T2171" t="s">
        <v>485</v>
      </c>
      <c r="U2171" t="s">
        <v>28</v>
      </c>
    </row>
    <row r="2172" spans="1:21" x14ac:dyDescent="0.3">
      <c r="A2172">
        <v>10181</v>
      </c>
      <c r="B2172" s="5">
        <v>44</v>
      </c>
      <c r="C2172" s="4">
        <v>123.14</v>
      </c>
      <c r="D2172">
        <v>6</v>
      </c>
      <c r="E2172" s="9">
        <v>5418.16</v>
      </c>
      <c r="F2172" s="1">
        <v>44816</v>
      </c>
      <c r="G2172" s="5">
        <f ca="1">DATEDIF(F2172, TODAY(), "D")</f>
        <v>573</v>
      </c>
      <c r="H2172" t="s">
        <v>19</v>
      </c>
      <c r="I2172" t="s">
        <v>155</v>
      </c>
      <c r="J2172" s="4">
        <v>141</v>
      </c>
      <c r="K2172" s="4">
        <f>Table1[[#This Row],[PRICEEACH]]-Table1[[#This Row],[MSRP]]</f>
        <v>-17.86</v>
      </c>
      <c r="L2172" t="s">
        <v>498</v>
      </c>
      <c r="M2172" t="s">
        <v>59</v>
      </c>
      <c r="N2172" t="s">
        <v>60</v>
      </c>
      <c r="O2172" t="s">
        <v>61</v>
      </c>
      <c r="P2172" t="s">
        <v>62</v>
      </c>
      <c r="Q2172" t="s">
        <v>63</v>
      </c>
      <c r="R2172" t="s">
        <v>64</v>
      </c>
      <c r="S2172" t="s">
        <v>65</v>
      </c>
      <c r="T2172" t="s">
        <v>66</v>
      </c>
      <c r="U2172" t="s">
        <v>42</v>
      </c>
    </row>
    <row r="2173" spans="1:21" x14ac:dyDescent="0.3">
      <c r="A2173">
        <v>10182</v>
      </c>
      <c r="B2173" s="5">
        <v>44</v>
      </c>
      <c r="C2173" s="4">
        <v>171.7</v>
      </c>
      <c r="D2173">
        <v>10</v>
      </c>
      <c r="E2173" s="9">
        <v>7554.8</v>
      </c>
      <c r="F2173" s="1">
        <v>44816</v>
      </c>
      <c r="G2173" s="5">
        <f ca="1">DATEDIF(F2173, TODAY(), "D")</f>
        <v>573</v>
      </c>
      <c r="H2173" t="s">
        <v>19</v>
      </c>
      <c r="I2173" t="s">
        <v>509</v>
      </c>
      <c r="J2173" s="4">
        <v>170</v>
      </c>
      <c r="K2173" s="4">
        <f>Table1[[#This Row],[PRICEEACH]]-Table1[[#This Row],[MSRP]]</f>
        <v>1.6999999999999886</v>
      </c>
      <c r="L2173" t="s">
        <v>543</v>
      </c>
      <c r="M2173" t="s">
        <v>243</v>
      </c>
      <c r="N2173">
        <v>4155551450</v>
      </c>
      <c r="O2173" t="s">
        <v>244</v>
      </c>
      <c r="P2173" t="s">
        <v>245</v>
      </c>
      <c r="Q2173">
        <v>97562</v>
      </c>
      <c r="R2173" t="s">
        <v>25</v>
      </c>
      <c r="S2173" t="s">
        <v>246</v>
      </c>
      <c r="T2173" t="s">
        <v>247</v>
      </c>
      <c r="U2173" t="s">
        <v>127</v>
      </c>
    </row>
    <row r="2174" spans="1:21" x14ac:dyDescent="0.3">
      <c r="A2174">
        <v>10182</v>
      </c>
      <c r="B2174" s="5">
        <v>44</v>
      </c>
      <c r="C2174" s="4">
        <v>69.84</v>
      </c>
      <c r="D2174">
        <v>12</v>
      </c>
      <c r="E2174" s="9">
        <v>3072.96</v>
      </c>
      <c r="F2174" s="1">
        <v>44816</v>
      </c>
      <c r="G2174" s="5">
        <f ca="1">DATEDIF(F2174, TODAY(), "D")</f>
        <v>573</v>
      </c>
      <c r="H2174" t="s">
        <v>19</v>
      </c>
      <c r="I2174" t="s">
        <v>155</v>
      </c>
      <c r="J2174" s="4">
        <v>71</v>
      </c>
      <c r="K2174" s="4">
        <f>Table1[[#This Row],[PRICEEACH]]-Table1[[#This Row],[MSRP]]</f>
        <v>-1.1599999999999966</v>
      </c>
      <c r="L2174" t="s">
        <v>578</v>
      </c>
      <c r="M2174" t="s">
        <v>243</v>
      </c>
      <c r="N2174">
        <v>4155551450</v>
      </c>
      <c r="O2174" t="s">
        <v>244</v>
      </c>
      <c r="P2174" t="s">
        <v>245</v>
      </c>
      <c r="Q2174">
        <v>97562</v>
      </c>
      <c r="R2174" t="s">
        <v>25</v>
      </c>
      <c r="S2174" t="s">
        <v>246</v>
      </c>
      <c r="T2174" t="s">
        <v>247</v>
      </c>
      <c r="U2174" t="s">
        <v>42</v>
      </c>
    </row>
    <row r="2175" spans="1:21" x14ac:dyDescent="0.3">
      <c r="A2175">
        <v>10180</v>
      </c>
      <c r="B2175" s="5">
        <v>44</v>
      </c>
      <c r="C2175" s="4">
        <v>126.48</v>
      </c>
      <c r="D2175">
        <v>2</v>
      </c>
      <c r="E2175" s="9">
        <v>5565.12</v>
      </c>
      <c r="F2175" s="1">
        <v>44815</v>
      </c>
      <c r="G2175" s="5">
        <f ca="1">DATEDIF(F2175, TODAY(), "D")</f>
        <v>574</v>
      </c>
      <c r="H2175" t="s">
        <v>19</v>
      </c>
      <c r="I2175" t="s">
        <v>155</v>
      </c>
      <c r="J2175" s="4">
        <v>148</v>
      </c>
      <c r="K2175" s="4">
        <f>Table1[[#This Row],[PRICEEACH]]-Table1[[#This Row],[MSRP]]</f>
        <v>-21.519999999999996</v>
      </c>
      <c r="L2175" t="s">
        <v>577</v>
      </c>
      <c r="M2175" t="s">
        <v>53</v>
      </c>
      <c r="N2175" t="s">
        <v>54</v>
      </c>
      <c r="O2175" t="s">
        <v>55</v>
      </c>
      <c r="P2175" t="s">
        <v>56</v>
      </c>
      <c r="Q2175">
        <v>59000</v>
      </c>
      <c r="R2175" t="s">
        <v>33</v>
      </c>
      <c r="S2175" t="s">
        <v>57</v>
      </c>
      <c r="T2175" t="s">
        <v>58</v>
      </c>
      <c r="U2175" t="s">
        <v>42</v>
      </c>
    </row>
    <row r="2176" spans="1:21" x14ac:dyDescent="0.3">
      <c r="A2176">
        <v>10177</v>
      </c>
      <c r="B2176" s="5">
        <v>44</v>
      </c>
      <c r="C2176" s="4">
        <v>92.16</v>
      </c>
      <c r="D2176">
        <v>4</v>
      </c>
      <c r="E2176" s="9">
        <v>4055.04</v>
      </c>
      <c r="F2176" s="1">
        <v>44811</v>
      </c>
      <c r="G2176" s="5">
        <f ca="1">DATEDIF(F2176, TODAY(), "D")</f>
        <v>578</v>
      </c>
      <c r="H2176" t="s">
        <v>19</v>
      </c>
      <c r="I2176" t="s">
        <v>557</v>
      </c>
      <c r="J2176" s="4">
        <v>100</v>
      </c>
      <c r="K2176" s="4">
        <f>Table1[[#This Row],[PRICEEACH]]-Table1[[#This Row],[MSRP]]</f>
        <v>-7.8400000000000034</v>
      </c>
      <c r="L2176" t="s">
        <v>629</v>
      </c>
      <c r="M2176" t="s">
        <v>447</v>
      </c>
      <c r="N2176" t="s">
        <v>448</v>
      </c>
      <c r="O2176" t="s">
        <v>449</v>
      </c>
      <c r="P2176" t="s">
        <v>151</v>
      </c>
      <c r="Q2176">
        <v>28023</v>
      </c>
      <c r="R2176" t="s">
        <v>152</v>
      </c>
      <c r="S2176" t="s">
        <v>450</v>
      </c>
      <c r="T2176" t="s">
        <v>451</v>
      </c>
      <c r="U2176" t="s">
        <v>42</v>
      </c>
    </row>
    <row r="2177" spans="1:21" hidden="1" x14ac:dyDescent="0.3">
      <c r="A2177">
        <v>10107</v>
      </c>
      <c r="B2177" s="5">
        <v>44</v>
      </c>
      <c r="C2177" s="4">
        <v>134.63999999999999</v>
      </c>
      <c r="D2177">
        <v>9</v>
      </c>
      <c r="E2177" s="9">
        <v>5924.16</v>
      </c>
      <c r="F2177" s="1">
        <v>44796</v>
      </c>
      <c r="G2177" s="5">
        <f ca="1">DATEDIF(F2177, TODAY(), "D")</f>
        <v>593</v>
      </c>
      <c r="H2177" t="s">
        <v>307</v>
      </c>
      <c r="I2177" t="s">
        <v>155</v>
      </c>
      <c r="J2177" s="4">
        <v>136</v>
      </c>
      <c r="K2177" s="4">
        <f>Table1[[#This Row],[PRICEEACH]]-Table1[[#This Row],[MSRP]]</f>
        <v>-1.3600000000000136</v>
      </c>
      <c r="L2177" t="s">
        <v>289</v>
      </c>
      <c r="M2177" t="s">
        <v>232</v>
      </c>
      <c r="N2177" t="s">
        <v>233</v>
      </c>
      <c r="O2177" t="s">
        <v>234</v>
      </c>
      <c r="P2177" t="s">
        <v>235</v>
      </c>
      <c r="Q2177" t="s">
        <v>236</v>
      </c>
      <c r="R2177" t="s">
        <v>162</v>
      </c>
      <c r="S2177" t="s">
        <v>237</v>
      </c>
      <c r="T2177" t="s">
        <v>178</v>
      </c>
      <c r="U2177" t="s">
        <v>42</v>
      </c>
    </row>
    <row r="2178" spans="1:21" x14ac:dyDescent="0.3">
      <c r="A2178">
        <v>10107</v>
      </c>
      <c r="B2178" s="5">
        <v>44</v>
      </c>
      <c r="C2178" s="4">
        <v>195.33</v>
      </c>
      <c r="D2178">
        <v>3</v>
      </c>
      <c r="E2178" s="9">
        <v>8594.52</v>
      </c>
      <c r="F2178" s="1">
        <v>44795</v>
      </c>
      <c r="G2178" s="5">
        <f ca="1">DATEDIF(F2178, TODAY(), "D")</f>
        <v>594</v>
      </c>
      <c r="H2178" t="s">
        <v>19</v>
      </c>
      <c r="I2178" t="s">
        <v>155</v>
      </c>
      <c r="J2178" s="4">
        <v>207</v>
      </c>
      <c r="K2178" s="4">
        <f>Table1[[#This Row],[PRICEEACH]]-Table1[[#This Row],[MSRP]]</f>
        <v>-11.669999999999987</v>
      </c>
      <c r="L2178" t="s">
        <v>436</v>
      </c>
      <c r="M2178" t="s">
        <v>170</v>
      </c>
      <c r="N2178" t="s">
        <v>171</v>
      </c>
      <c r="O2178" t="s">
        <v>172</v>
      </c>
      <c r="P2178" t="s">
        <v>173</v>
      </c>
      <c r="Q2178">
        <v>79903</v>
      </c>
      <c r="R2178" t="s">
        <v>173</v>
      </c>
      <c r="S2178" t="s">
        <v>174</v>
      </c>
      <c r="T2178" t="s">
        <v>175</v>
      </c>
      <c r="U2178" t="s">
        <v>127</v>
      </c>
    </row>
    <row r="2179" spans="1:21" x14ac:dyDescent="0.3">
      <c r="A2179">
        <v>10165</v>
      </c>
      <c r="B2179" s="5">
        <v>44</v>
      </c>
      <c r="C2179" s="4">
        <v>53.44</v>
      </c>
      <c r="D2179">
        <v>7</v>
      </c>
      <c r="E2179" s="9">
        <v>2351.36</v>
      </c>
      <c r="F2179" s="1">
        <v>44795</v>
      </c>
      <c r="G2179" s="5">
        <f ca="1">DATEDIF(F2179, TODAY(), "D")</f>
        <v>594</v>
      </c>
      <c r="H2179" t="s">
        <v>19</v>
      </c>
      <c r="I2179" t="s">
        <v>564</v>
      </c>
      <c r="J2179" s="4">
        <v>62</v>
      </c>
      <c r="K2179" s="4">
        <f>Table1[[#This Row],[PRICEEACH]]-Table1[[#This Row],[MSRP]]</f>
        <v>-8.5600000000000023</v>
      </c>
      <c r="L2179" t="s">
        <v>612</v>
      </c>
      <c r="M2179" t="s">
        <v>170</v>
      </c>
      <c r="N2179" t="s">
        <v>171</v>
      </c>
      <c r="O2179" t="s">
        <v>172</v>
      </c>
      <c r="P2179" t="s">
        <v>173</v>
      </c>
      <c r="Q2179">
        <v>79903</v>
      </c>
      <c r="R2179" t="s">
        <v>173</v>
      </c>
      <c r="S2179" t="s">
        <v>174</v>
      </c>
      <c r="T2179" t="s">
        <v>175</v>
      </c>
      <c r="U2179" t="s">
        <v>28</v>
      </c>
    </row>
    <row r="2180" spans="1:21" x14ac:dyDescent="0.3">
      <c r="A2180">
        <v>10155</v>
      </c>
      <c r="B2180" s="5">
        <v>44</v>
      </c>
      <c r="C2180" s="4">
        <v>79.14</v>
      </c>
      <c r="D2180">
        <v>11</v>
      </c>
      <c r="E2180" s="9">
        <v>3482.16</v>
      </c>
      <c r="F2180" s="1">
        <v>44779</v>
      </c>
      <c r="G2180" s="5">
        <f ca="1">DATEDIF(F2180, TODAY(), "D")</f>
        <v>610</v>
      </c>
      <c r="H2180" t="s">
        <v>19</v>
      </c>
      <c r="I2180" t="s">
        <v>557</v>
      </c>
      <c r="J2180" s="4">
        <v>86</v>
      </c>
      <c r="K2180" s="4">
        <f>Table1[[#This Row],[PRICEEACH]]-Table1[[#This Row],[MSRP]]</f>
        <v>-6.8599999999999994</v>
      </c>
      <c r="L2180" t="s">
        <v>558</v>
      </c>
      <c r="M2180" t="s">
        <v>103</v>
      </c>
      <c r="N2180" t="s">
        <v>104</v>
      </c>
      <c r="O2180" t="s">
        <v>105</v>
      </c>
      <c r="P2180" t="s">
        <v>106</v>
      </c>
      <c r="Q2180">
        <v>21240</v>
      </c>
      <c r="R2180" t="s">
        <v>107</v>
      </c>
      <c r="S2180" t="s">
        <v>108</v>
      </c>
      <c r="T2180" t="s">
        <v>109</v>
      </c>
      <c r="U2180" t="s">
        <v>42</v>
      </c>
    </row>
    <row r="2181" spans="1:21" x14ac:dyDescent="0.3">
      <c r="A2181">
        <v>10155</v>
      </c>
      <c r="B2181" s="5">
        <v>44</v>
      </c>
      <c r="C2181" s="4">
        <v>77.11</v>
      </c>
      <c r="D2181">
        <v>4</v>
      </c>
      <c r="E2181" s="9">
        <v>3392.84</v>
      </c>
      <c r="F2181" s="1">
        <v>44779</v>
      </c>
      <c r="G2181" s="5">
        <f ca="1">DATEDIF(F2181, TODAY(), "D")</f>
        <v>610</v>
      </c>
      <c r="H2181" t="s">
        <v>19</v>
      </c>
      <c r="I2181" t="s">
        <v>525</v>
      </c>
      <c r="J2181" s="4">
        <v>68</v>
      </c>
      <c r="K2181" s="4">
        <f>Table1[[#This Row],[PRICEEACH]]-Table1[[#This Row],[MSRP]]</f>
        <v>9.11</v>
      </c>
      <c r="L2181" t="s">
        <v>602</v>
      </c>
      <c r="M2181" t="s">
        <v>103</v>
      </c>
      <c r="N2181" t="s">
        <v>104</v>
      </c>
      <c r="O2181" t="s">
        <v>105</v>
      </c>
      <c r="P2181" t="s">
        <v>106</v>
      </c>
      <c r="Q2181">
        <v>21240</v>
      </c>
      <c r="R2181" t="s">
        <v>107</v>
      </c>
      <c r="S2181" t="s">
        <v>108</v>
      </c>
      <c r="T2181" t="s">
        <v>109</v>
      </c>
      <c r="U2181" t="s">
        <v>42</v>
      </c>
    </row>
    <row r="2182" spans="1:21" x14ac:dyDescent="0.3">
      <c r="A2182">
        <v>10155</v>
      </c>
      <c r="B2182" s="5">
        <v>44</v>
      </c>
      <c r="C2182" s="4">
        <v>85.87</v>
      </c>
      <c r="D2182">
        <v>3</v>
      </c>
      <c r="E2182" s="9">
        <v>3778.28</v>
      </c>
      <c r="F2182" s="1">
        <v>44779</v>
      </c>
      <c r="G2182" s="5">
        <f ca="1">DATEDIF(F2182, TODAY(), "D")</f>
        <v>610</v>
      </c>
      <c r="H2182" t="s">
        <v>19</v>
      </c>
      <c r="I2182" t="s">
        <v>525</v>
      </c>
      <c r="J2182" s="4">
        <v>74</v>
      </c>
      <c r="K2182" s="4">
        <f>Table1[[#This Row],[PRICEEACH]]-Table1[[#This Row],[MSRP]]</f>
        <v>11.870000000000005</v>
      </c>
      <c r="L2182" t="s">
        <v>631</v>
      </c>
      <c r="M2182" t="s">
        <v>103</v>
      </c>
      <c r="N2182" t="s">
        <v>104</v>
      </c>
      <c r="O2182" t="s">
        <v>105</v>
      </c>
      <c r="P2182" t="s">
        <v>106</v>
      </c>
      <c r="Q2182">
        <v>21240</v>
      </c>
      <c r="R2182" t="s">
        <v>107</v>
      </c>
      <c r="S2182" t="s">
        <v>108</v>
      </c>
      <c r="T2182" t="s">
        <v>109</v>
      </c>
      <c r="U2182" t="s">
        <v>42</v>
      </c>
    </row>
    <row r="2183" spans="1:21" x14ac:dyDescent="0.3">
      <c r="A2183">
        <v>10141</v>
      </c>
      <c r="B2183" s="5">
        <v>44</v>
      </c>
      <c r="C2183" s="4">
        <v>125.01</v>
      </c>
      <c r="D2183">
        <v>3</v>
      </c>
      <c r="E2183" s="9">
        <v>5500.44</v>
      </c>
      <c r="F2183" s="1">
        <v>44713</v>
      </c>
      <c r="G2183" s="5">
        <f ca="1">DATEDIF(F2183, TODAY(), "D")</f>
        <v>676</v>
      </c>
      <c r="H2183" t="s">
        <v>19</v>
      </c>
      <c r="I2183" t="s">
        <v>465</v>
      </c>
      <c r="J2183" s="4">
        <v>115</v>
      </c>
      <c r="K2183" s="4">
        <f>Table1[[#This Row],[PRICEEACH]]-Table1[[#This Row],[MSRP]]</f>
        <v>10.010000000000005</v>
      </c>
      <c r="L2183" t="s">
        <v>617</v>
      </c>
      <c r="M2183" t="s">
        <v>429</v>
      </c>
      <c r="N2183" t="s">
        <v>430</v>
      </c>
      <c r="O2183" t="s">
        <v>431</v>
      </c>
      <c r="P2183" t="s">
        <v>432</v>
      </c>
      <c r="Q2183" t="s">
        <v>433</v>
      </c>
      <c r="R2183" t="s">
        <v>107</v>
      </c>
      <c r="S2183" t="s">
        <v>434</v>
      </c>
      <c r="T2183" t="s">
        <v>435</v>
      </c>
      <c r="U2183" t="s">
        <v>42</v>
      </c>
    </row>
    <row r="2184" spans="1:21" x14ac:dyDescent="0.3">
      <c r="A2184">
        <v>10137</v>
      </c>
      <c r="B2184" s="5">
        <v>44</v>
      </c>
      <c r="C2184" s="4">
        <v>99.55</v>
      </c>
      <c r="D2184">
        <v>2</v>
      </c>
      <c r="E2184" s="9">
        <v>4380.2</v>
      </c>
      <c r="F2184" s="1">
        <v>44691</v>
      </c>
      <c r="G2184" s="5">
        <f ca="1">DATEDIF(F2184, TODAY(), "D")</f>
        <v>698</v>
      </c>
      <c r="H2184" t="s">
        <v>19</v>
      </c>
      <c r="I2184" t="s">
        <v>155</v>
      </c>
      <c r="J2184" s="4">
        <v>124</v>
      </c>
      <c r="K2184" s="4">
        <f>Table1[[#This Row],[PRICEEACH]]-Table1[[#This Row],[MSRP]]</f>
        <v>-24.450000000000003</v>
      </c>
      <c r="L2184" t="s">
        <v>524</v>
      </c>
      <c r="M2184" t="s">
        <v>29</v>
      </c>
      <c r="N2184" t="s">
        <v>30</v>
      </c>
      <c r="O2184" t="s">
        <v>31</v>
      </c>
      <c r="P2184" t="s">
        <v>32</v>
      </c>
      <c r="Q2184">
        <v>51100</v>
      </c>
      <c r="R2184" t="s">
        <v>33</v>
      </c>
      <c r="S2184" t="s">
        <v>34</v>
      </c>
      <c r="T2184" t="s">
        <v>35</v>
      </c>
      <c r="U2184" t="s">
        <v>42</v>
      </c>
    </row>
    <row r="2185" spans="1:21" x14ac:dyDescent="0.3">
      <c r="A2185">
        <v>10135</v>
      </c>
      <c r="B2185" s="5">
        <v>44</v>
      </c>
      <c r="C2185" s="4">
        <v>96</v>
      </c>
      <c r="D2185">
        <v>15</v>
      </c>
      <c r="E2185" s="9">
        <v>4224</v>
      </c>
      <c r="F2185" s="1">
        <v>44683</v>
      </c>
      <c r="G2185" s="5">
        <f ca="1">DATEDIF(F2185, TODAY(), "D")</f>
        <v>706</v>
      </c>
      <c r="H2185" t="s">
        <v>19</v>
      </c>
      <c r="I2185" t="s">
        <v>20</v>
      </c>
      <c r="J2185" s="4">
        <v>81</v>
      </c>
      <c r="K2185" s="4">
        <f>Table1[[#This Row],[PRICEEACH]]-Table1[[#This Row],[MSRP]]</f>
        <v>15</v>
      </c>
      <c r="L2185" t="s">
        <v>619</v>
      </c>
      <c r="M2185" t="s">
        <v>243</v>
      </c>
      <c r="N2185">
        <v>4155551450</v>
      </c>
      <c r="O2185" t="s">
        <v>244</v>
      </c>
      <c r="P2185" t="s">
        <v>245</v>
      </c>
      <c r="Q2185">
        <v>97562</v>
      </c>
      <c r="R2185" t="s">
        <v>25</v>
      </c>
      <c r="S2185" t="s">
        <v>246</v>
      </c>
      <c r="T2185" t="s">
        <v>247</v>
      </c>
      <c r="U2185" t="s">
        <v>42</v>
      </c>
    </row>
    <row r="2186" spans="1:21" x14ac:dyDescent="0.3">
      <c r="A2186">
        <v>10121</v>
      </c>
      <c r="B2186" s="5">
        <v>44</v>
      </c>
      <c r="C2186" s="4">
        <v>74.849999999999994</v>
      </c>
      <c r="D2186">
        <v>1</v>
      </c>
      <c r="E2186" s="9">
        <v>3293.4</v>
      </c>
      <c r="F2186" s="1">
        <v>44627</v>
      </c>
      <c r="G2186" s="5">
        <f ca="1">DATEDIF(F2186, TODAY(), "D")</f>
        <v>762</v>
      </c>
      <c r="H2186" t="s">
        <v>19</v>
      </c>
      <c r="I2186" t="s">
        <v>20</v>
      </c>
      <c r="J2186" s="4">
        <v>81</v>
      </c>
      <c r="K2186" s="4">
        <f>Table1[[#This Row],[PRICEEACH]]-Table1[[#This Row],[MSRP]]</f>
        <v>-6.1500000000000057</v>
      </c>
      <c r="L2186" t="s">
        <v>619</v>
      </c>
      <c r="M2186" t="s">
        <v>29</v>
      </c>
      <c r="N2186" t="s">
        <v>30</v>
      </c>
      <c r="O2186" t="s">
        <v>31</v>
      </c>
      <c r="P2186" t="s">
        <v>32</v>
      </c>
      <c r="Q2186">
        <v>51100</v>
      </c>
      <c r="R2186" t="s">
        <v>33</v>
      </c>
      <c r="S2186" t="s">
        <v>34</v>
      </c>
      <c r="T2186" t="s">
        <v>35</v>
      </c>
      <c r="U2186" t="s">
        <v>42</v>
      </c>
    </row>
    <row r="2187" spans="1:21" x14ac:dyDescent="0.3">
      <c r="A2187">
        <v>10115</v>
      </c>
      <c r="B2187" s="5">
        <v>44</v>
      </c>
      <c r="C2187" s="4">
        <v>126.56</v>
      </c>
      <c r="D2187">
        <v>1</v>
      </c>
      <c r="E2187" s="9">
        <v>5568.64</v>
      </c>
      <c r="F2187" s="1">
        <v>44596</v>
      </c>
      <c r="G2187" s="5">
        <f ca="1">DATEDIF(F2187, TODAY(), "D")</f>
        <v>793</v>
      </c>
      <c r="H2187" t="s">
        <v>19</v>
      </c>
      <c r="I2187" t="s">
        <v>155</v>
      </c>
      <c r="J2187" s="4">
        <v>118</v>
      </c>
      <c r="K2187" s="4">
        <f>Table1[[#This Row],[PRICEEACH]]-Table1[[#This Row],[MSRP]]</f>
        <v>8.5600000000000023</v>
      </c>
      <c r="L2187" t="s">
        <v>604</v>
      </c>
      <c r="M2187" t="s">
        <v>176</v>
      </c>
      <c r="N2187">
        <v>2125558493</v>
      </c>
      <c r="O2187" t="s">
        <v>177</v>
      </c>
      <c r="P2187" t="s">
        <v>24</v>
      </c>
      <c r="Q2187">
        <v>10022</v>
      </c>
      <c r="R2187" t="s">
        <v>25</v>
      </c>
      <c r="S2187" t="s">
        <v>101</v>
      </c>
      <c r="T2187" t="s">
        <v>178</v>
      </c>
      <c r="U2187" t="s">
        <v>42</v>
      </c>
    </row>
    <row r="2188" spans="1:21" x14ac:dyDescent="0.3">
      <c r="A2188">
        <v>10108</v>
      </c>
      <c r="B2188" s="5">
        <v>44</v>
      </c>
      <c r="C2188" s="4">
        <v>126.48</v>
      </c>
      <c r="D2188">
        <v>11</v>
      </c>
      <c r="E2188" s="9">
        <v>5565.12</v>
      </c>
      <c r="F2188" s="1">
        <v>44564</v>
      </c>
      <c r="G2188" s="5">
        <f ca="1">DATEDIF(F2188, TODAY(), "D")</f>
        <v>825</v>
      </c>
      <c r="H2188" t="s">
        <v>19</v>
      </c>
      <c r="I2188" t="s">
        <v>155</v>
      </c>
      <c r="J2188" s="4">
        <v>148</v>
      </c>
      <c r="K2188" s="4">
        <f>Table1[[#This Row],[PRICEEACH]]-Table1[[#This Row],[MSRP]]</f>
        <v>-21.519999999999996</v>
      </c>
      <c r="L2188" t="s">
        <v>577</v>
      </c>
      <c r="M2188" t="s">
        <v>387</v>
      </c>
      <c r="N2188" t="s">
        <v>388</v>
      </c>
      <c r="O2188" t="s">
        <v>389</v>
      </c>
      <c r="P2188" t="s">
        <v>390</v>
      </c>
      <c r="Q2188" t="s">
        <v>391</v>
      </c>
      <c r="R2188" t="s">
        <v>392</v>
      </c>
      <c r="S2188" t="s">
        <v>393</v>
      </c>
      <c r="T2188" t="s">
        <v>394</v>
      </c>
      <c r="U2188" t="s">
        <v>42</v>
      </c>
    </row>
    <row r="2189" spans="1:21" x14ac:dyDescent="0.3">
      <c r="A2189">
        <v>10106</v>
      </c>
      <c r="B2189" s="5">
        <v>44</v>
      </c>
      <c r="C2189" s="4">
        <v>74.400000000000006</v>
      </c>
      <c r="D2189">
        <v>8</v>
      </c>
      <c r="E2189" s="9">
        <v>3273.6</v>
      </c>
      <c r="F2189" s="1">
        <v>44547</v>
      </c>
      <c r="G2189" s="5">
        <f ca="1">DATEDIF(F2189, TODAY(), "D")</f>
        <v>842</v>
      </c>
      <c r="H2189" t="s">
        <v>19</v>
      </c>
      <c r="I2189" t="s">
        <v>525</v>
      </c>
      <c r="J2189" s="4">
        <v>80</v>
      </c>
      <c r="K2189" s="4">
        <f>Table1[[#This Row],[PRICEEACH]]-Table1[[#This Row],[MSRP]]</f>
        <v>-5.5999999999999943</v>
      </c>
      <c r="L2189" t="s">
        <v>628</v>
      </c>
      <c r="M2189" t="s">
        <v>511</v>
      </c>
      <c r="N2189" t="s">
        <v>512</v>
      </c>
      <c r="O2189" t="s">
        <v>513</v>
      </c>
      <c r="P2189" t="s">
        <v>514</v>
      </c>
      <c r="Q2189">
        <v>24100</v>
      </c>
      <c r="R2189" t="s">
        <v>229</v>
      </c>
      <c r="S2189" t="s">
        <v>515</v>
      </c>
      <c r="T2189" t="s">
        <v>516</v>
      </c>
      <c r="U2189" t="s">
        <v>42</v>
      </c>
    </row>
    <row r="2190" spans="1:21" x14ac:dyDescent="0.3">
      <c r="A2190">
        <v>10105</v>
      </c>
      <c r="B2190" s="5">
        <v>44</v>
      </c>
      <c r="C2190" s="4">
        <v>72.58</v>
      </c>
      <c r="D2190">
        <v>4</v>
      </c>
      <c r="E2190" s="9">
        <v>3193.52</v>
      </c>
      <c r="F2190" s="1">
        <v>44541</v>
      </c>
      <c r="G2190" s="5">
        <f ca="1">DATEDIF(F2190, TODAY(), "D")</f>
        <v>848</v>
      </c>
      <c r="H2190" t="s">
        <v>19</v>
      </c>
      <c r="I2190" t="s">
        <v>509</v>
      </c>
      <c r="J2190" s="4">
        <v>88</v>
      </c>
      <c r="K2190" s="4">
        <f>Table1[[#This Row],[PRICEEACH]]-Table1[[#This Row],[MSRP]]</f>
        <v>-15.420000000000002</v>
      </c>
      <c r="L2190" t="s">
        <v>595</v>
      </c>
      <c r="M2190" t="s">
        <v>290</v>
      </c>
      <c r="N2190" t="s">
        <v>291</v>
      </c>
      <c r="O2190" t="s">
        <v>292</v>
      </c>
      <c r="P2190" t="s">
        <v>293</v>
      </c>
      <c r="Q2190">
        <v>1734</v>
      </c>
      <c r="R2190" t="s">
        <v>294</v>
      </c>
      <c r="S2190" t="s">
        <v>295</v>
      </c>
      <c r="T2190" t="s">
        <v>296</v>
      </c>
      <c r="U2190" t="s">
        <v>42</v>
      </c>
    </row>
    <row r="2191" spans="1:21" x14ac:dyDescent="0.3">
      <c r="A2191">
        <v>10104</v>
      </c>
      <c r="B2191" s="5">
        <v>44</v>
      </c>
      <c r="C2191" s="4">
        <v>39.6</v>
      </c>
      <c r="D2191">
        <v>10</v>
      </c>
      <c r="E2191" s="9">
        <v>1742.4</v>
      </c>
      <c r="F2191" s="1">
        <v>44531</v>
      </c>
      <c r="G2191" s="5">
        <f ca="1">DATEDIF(F2191, TODAY(), "D")</f>
        <v>858</v>
      </c>
      <c r="H2191" t="s">
        <v>19</v>
      </c>
      <c r="I2191" t="s">
        <v>155</v>
      </c>
      <c r="J2191" s="4">
        <v>35</v>
      </c>
      <c r="K2191" s="4">
        <f>Table1[[#This Row],[PRICEEACH]]-Table1[[#This Row],[MSRP]]</f>
        <v>4.6000000000000014</v>
      </c>
      <c r="L2191" t="s">
        <v>591</v>
      </c>
      <c r="M2191" t="s">
        <v>148</v>
      </c>
      <c r="N2191" t="s">
        <v>149</v>
      </c>
      <c r="O2191" t="s">
        <v>150</v>
      </c>
      <c r="P2191" t="s">
        <v>151</v>
      </c>
      <c r="Q2191">
        <v>28034</v>
      </c>
      <c r="R2191" t="s">
        <v>152</v>
      </c>
      <c r="S2191" t="s">
        <v>153</v>
      </c>
      <c r="T2191" t="s">
        <v>154</v>
      </c>
      <c r="U2191" t="s">
        <v>28</v>
      </c>
    </row>
    <row r="2192" spans="1:21" hidden="1" x14ac:dyDescent="0.3">
      <c r="A2192">
        <v>10420</v>
      </c>
      <c r="B2192" s="5">
        <v>45</v>
      </c>
      <c r="C2192" s="4">
        <v>110.6</v>
      </c>
      <c r="D2192">
        <v>2</v>
      </c>
      <c r="E2192" s="9">
        <v>4977</v>
      </c>
      <c r="F2192" s="8">
        <v>45380</v>
      </c>
      <c r="G2192" s="5">
        <f ca="1">DATEDIF(F2192, TODAY(), "D")</f>
        <v>9</v>
      </c>
      <c r="H2192" t="s">
        <v>268</v>
      </c>
      <c r="I2192" t="s">
        <v>509</v>
      </c>
      <c r="J2192" s="4">
        <v>127</v>
      </c>
      <c r="K2192" s="4">
        <f>Table1[[#This Row],[PRICEEACH]]-Table1[[#This Row],[MSRP]]</f>
        <v>-16.400000000000006</v>
      </c>
      <c r="L2192" t="s">
        <v>549</v>
      </c>
      <c r="M2192" t="s">
        <v>128</v>
      </c>
      <c r="N2192" t="s">
        <v>129</v>
      </c>
      <c r="O2192" t="s">
        <v>130</v>
      </c>
      <c r="P2192" t="s">
        <v>131</v>
      </c>
      <c r="Q2192">
        <v>2067</v>
      </c>
      <c r="R2192" t="s">
        <v>76</v>
      </c>
      <c r="S2192" t="s">
        <v>132</v>
      </c>
      <c r="T2192" t="s">
        <v>133</v>
      </c>
      <c r="U2192" t="s">
        <v>42</v>
      </c>
    </row>
    <row r="2193" spans="1:21" hidden="1" x14ac:dyDescent="0.3">
      <c r="A2193">
        <v>10420</v>
      </c>
      <c r="B2193" s="5">
        <v>45</v>
      </c>
      <c r="C2193" s="4">
        <v>26.88</v>
      </c>
      <c r="D2193">
        <v>1</v>
      </c>
      <c r="E2193" s="9">
        <v>1209.5999999999999</v>
      </c>
      <c r="F2193" s="8">
        <v>45380</v>
      </c>
      <c r="G2193" s="5">
        <f ca="1">DATEDIF(F2193, TODAY(), "D")</f>
        <v>9</v>
      </c>
      <c r="H2193" t="s">
        <v>268</v>
      </c>
      <c r="I2193" t="s">
        <v>509</v>
      </c>
      <c r="J2193" s="4">
        <v>33</v>
      </c>
      <c r="K2193" s="4">
        <f>Table1[[#This Row],[PRICEEACH]]-Table1[[#This Row],[MSRP]]</f>
        <v>-6.120000000000001</v>
      </c>
      <c r="L2193" t="s">
        <v>584</v>
      </c>
      <c r="M2193" t="s">
        <v>128</v>
      </c>
      <c r="N2193" t="s">
        <v>129</v>
      </c>
      <c r="O2193" t="s">
        <v>130</v>
      </c>
      <c r="P2193" t="s">
        <v>131</v>
      </c>
      <c r="Q2193">
        <v>2067</v>
      </c>
      <c r="R2193" t="s">
        <v>76</v>
      </c>
      <c r="S2193" t="s">
        <v>132</v>
      </c>
      <c r="T2193" t="s">
        <v>133</v>
      </c>
      <c r="U2193" t="s">
        <v>28</v>
      </c>
    </row>
    <row r="2194" spans="1:21" hidden="1" x14ac:dyDescent="0.3">
      <c r="A2194">
        <v>10107</v>
      </c>
      <c r="B2194" s="5">
        <v>45</v>
      </c>
      <c r="C2194" s="4">
        <v>130.83000000000001</v>
      </c>
      <c r="D2194">
        <v>5</v>
      </c>
      <c r="E2194" s="9">
        <v>5887.35</v>
      </c>
      <c r="F2194" s="8">
        <v>45364</v>
      </c>
      <c r="G2194" s="5">
        <f ca="1">DATEDIF(F2194, TODAY(), "D")</f>
        <v>25</v>
      </c>
      <c r="H2194" t="s">
        <v>147</v>
      </c>
      <c r="I2194" t="s">
        <v>20</v>
      </c>
      <c r="J2194" s="4">
        <v>118</v>
      </c>
      <c r="K2194" s="4">
        <f>Table1[[#This Row],[PRICEEACH]]-Table1[[#This Row],[MSRP]]</f>
        <v>12.830000000000013</v>
      </c>
      <c r="L2194" t="s">
        <v>269</v>
      </c>
      <c r="M2194" t="s">
        <v>148</v>
      </c>
      <c r="N2194" t="s">
        <v>149</v>
      </c>
      <c r="O2194" t="s">
        <v>150</v>
      </c>
      <c r="P2194" t="s">
        <v>151</v>
      </c>
      <c r="Q2194">
        <v>28034</v>
      </c>
      <c r="R2194" t="s">
        <v>152</v>
      </c>
      <c r="S2194" t="s">
        <v>153</v>
      </c>
      <c r="T2194" t="s">
        <v>154</v>
      </c>
      <c r="U2194" t="s">
        <v>42</v>
      </c>
    </row>
    <row r="2195" spans="1:21" x14ac:dyDescent="0.3">
      <c r="A2195">
        <v>10416</v>
      </c>
      <c r="B2195" s="5">
        <v>45</v>
      </c>
      <c r="C2195" s="4">
        <v>105.88</v>
      </c>
      <c r="D2195">
        <v>2</v>
      </c>
      <c r="E2195" s="9">
        <v>4764.6000000000004</v>
      </c>
      <c r="F2195" s="8">
        <v>45361</v>
      </c>
      <c r="G2195" s="5">
        <f ca="1">DATEDIF(F2195, TODAY(), "D")</f>
        <v>28</v>
      </c>
      <c r="H2195" t="s">
        <v>19</v>
      </c>
      <c r="I2195" t="s">
        <v>20</v>
      </c>
      <c r="J2195" s="4">
        <v>99</v>
      </c>
      <c r="K2195" s="4">
        <f>Table1[[#This Row],[PRICEEACH]]-Table1[[#This Row],[MSRP]]</f>
        <v>6.8799999999999955</v>
      </c>
      <c r="L2195" t="s">
        <v>609</v>
      </c>
      <c r="M2195" t="s">
        <v>414</v>
      </c>
      <c r="N2195" t="s">
        <v>415</v>
      </c>
      <c r="O2195" t="s">
        <v>416</v>
      </c>
      <c r="P2195" t="s">
        <v>417</v>
      </c>
      <c r="Q2195">
        <v>42100</v>
      </c>
      <c r="R2195" t="s">
        <v>229</v>
      </c>
      <c r="S2195" t="s">
        <v>418</v>
      </c>
      <c r="T2195" t="s">
        <v>419</v>
      </c>
      <c r="U2195" t="s">
        <v>42</v>
      </c>
    </row>
    <row r="2196" spans="1:21" x14ac:dyDescent="0.3">
      <c r="A2196">
        <v>10403</v>
      </c>
      <c r="B2196" s="5">
        <v>45</v>
      </c>
      <c r="C2196" s="4">
        <v>115.32</v>
      </c>
      <c r="D2196">
        <v>5</v>
      </c>
      <c r="E2196" s="9">
        <v>5189.3999999999996</v>
      </c>
      <c r="F2196" s="8">
        <v>45330</v>
      </c>
      <c r="G2196" s="5">
        <f ca="1">DATEDIF(F2196, TODAY(), "D")</f>
        <v>59</v>
      </c>
      <c r="H2196" t="s">
        <v>19</v>
      </c>
      <c r="I2196" t="s">
        <v>20</v>
      </c>
      <c r="J2196" s="4">
        <v>102</v>
      </c>
      <c r="K2196" s="4">
        <f>Table1[[#This Row],[PRICEEACH]]-Table1[[#This Row],[MSRP]]</f>
        <v>13.319999999999993</v>
      </c>
      <c r="L2196" t="s">
        <v>615</v>
      </c>
      <c r="M2196" t="s">
        <v>139</v>
      </c>
      <c r="N2196" t="s">
        <v>140</v>
      </c>
      <c r="O2196" t="s">
        <v>141</v>
      </c>
      <c r="P2196" t="s">
        <v>142</v>
      </c>
      <c r="Q2196" t="s">
        <v>143</v>
      </c>
      <c r="R2196" t="s">
        <v>144</v>
      </c>
      <c r="S2196" t="s">
        <v>145</v>
      </c>
      <c r="T2196" t="s">
        <v>146</v>
      </c>
      <c r="U2196" t="s">
        <v>42</v>
      </c>
    </row>
    <row r="2197" spans="1:21" x14ac:dyDescent="0.3">
      <c r="A2197">
        <v>10107</v>
      </c>
      <c r="B2197" s="5">
        <v>45</v>
      </c>
      <c r="C2197" s="4">
        <v>129.63999999999999</v>
      </c>
      <c r="D2197">
        <v>1</v>
      </c>
      <c r="E2197" s="9">
        <v>5833.8</v>
      </c>
      <c r="F2197" s="8">
        <v>45329</v>
      </c>
      <c r="G2197" s="5">
        <f ca="1">DATEDIF(F2197, TODAY(), "D")</f>
        <v>60</v>
      </c>
      <c r="H2197" t="s">
        <v>19</v>
      </c>
      <c r="I2197" t="s">
        <v>20</v>
      </c>
      <c r="J2197" s="4">
        <v>118</v>
      </c>
      <c r="K2197" s="4">
        <f>Table1[[#This Row],[PRICEEACH]]-Table1[[#This Row],[MSRP]]</f>
        <v>11.639999999999986</v>
      </c>
      <c r="L2197" t="s">
        <v>269</v>
      </c>
      <c r="M2197" t="s">
        <v>67</v>
      </c>
      <c r="N2197" t="s">
        <v>68</v>
      </c>
      <c r="O2197" t="s">
        <v>69</v>
      </c>
      <c r="P2197" t="s">
        <v>39</v>
      </c>
      <c r="Q2197">
        <v>75016</v>
      </c>
      <c r="R2197" t="s">
        <v>33</v>
      </c>
      <c r="S2197" t="s">
        <v>70</v>
      </c>
      <c r="T2197" t="s">
        <v>71</v>
      </c>
      <c r="U2197" t="s">
        <v>42</v>
      </c>
    </row>
    <row r="2198" spans="1:21" x14ac:dyDescent="0.3">
      <c r="A2198">
        <v>10398</v>
      </c>
      <c r="B2198" s="5">
        <v>45</v>
      </c>
      <c r="C2198" s="4">
        <v>106.93</v>
      </c>
      <c r="D2198">
        <v>17</v>
      </c>
      <c r="E2198" s="9">
        <v>4811.8500000000004</v>
      </c>
      <c r="F2198" s="8">
        <v>45321</v>
      </c>
      <c r="G2198" s="5">
        <f ca="1">DATEDIF(F2198, TODAY(), "D")</f>
        <v>68</v>
      </c>
      <c r="H2198" t="s">
        <v>19</v>
      </c>
      <c r="I2198" t="s">
        <v>509</v>
      </c>
      <c r="J2198" s="4">
        <v>105</v>
      </c>
      <c r="K2198" s="4">
        <f>Table1[[#This Row],[PRICEEACH]]-Table1[[#This Row],[MSRP]]</f>
        <v>1.9300000000000068</v>
      </c>
      <c r="L2198" t="s">
        <v>571</v>
      </c>
      <c r="M2198" t="s">
        <v>29</v>
      </c>
      <c r="N2198" t="s">
        <v>30</v>
      </c>
      <c r="O2198" t="s">
        <v>31</v>
      </c>
      <c r="P2198" t="s">
        <v>32</v>
      </c>
      <c r="Q2198">
        <v>51100</v>
      </c>
      <c r="R2198" t="s">
        <v>33</v>
      </c>
      <c r="S2198" t="s">
        <v>34</v>
      </c>
      <c r="T2198" t="s">
        <v>35</v>
      </c>
      <c r="U2198" t="s">
        <v>42</v>
      </c>
    </row>
    <row r="2199" spans="1:21" x14ac:dyDescent="0.3">
      <c r="A2199">
        <v>10398</v>
      </c>
      <c r="B2199" s="5">
        <v>45</v>
      </c>
      <c r="C2199" s="4">
        <v>78.25</v>
      </c>
      <c r="D2199">
        <v>14</v>
      </c>
      <c r="E2199" s="9">
        <v>3521.25</v>
      </c>
      <c r="F2199" s="8">
        <v>45321</v>
      </c>
      <c r="G2199" s="5">
        <f ca="1">DATEDIF(F2199, TODAY(), "D")</f>
        <v>68</v>
      </c>
      <c r="H2199" t="s">
        <v>19</v>
      </c>
      <c r="I2199" t="s">
        <v>525</v>
      </c>
      <c r="J2199" s="4">
        <v>72</v>
      </c>
      <c r="K2199" s="4">
        <f>Table1[[#This Row],[PRICEEACH]]-Table1[[#This Row],[MSRP]]</f>
        <v>6.25</v>
      </c>
      <c r="L2199" t="s">
        <v>606</v>
      </c>
      <c r="M2199" t="s">
        <v>29</v>
      </c>
      <c r="N2199" t="s">
        <v>30</v>
      </c>
      <c r="O2199" t="s">
        <v>31</v>
      </c>
      <c r="P2199" t="s">
        <v>32</v>
      </c>
      <c r="Q2199">
        <v>51100</v>
      </c>
      <c r="R2199" t="s">
        <v>33</v>
      </c>
      <c r="S2199" t="s">
        <v>34</v>
      </c>
      <c r="T2199" t="s">
        <v>35</v>
      </c>
      <c r="U2199" t="s">
        <v>42</v>
      </c>
    </row>
    <row r="2200" spans="1:21" x14ac:dyDescent="0.3">
      <c r="A2200">
        <v>10396</v>
      </c>
      <c r="B2200" s="5">
        <v>45</v>
      </c>
      <c r="C2200" s="4">
        <v>105.32</v>
      </c>
      <c r="D2200">
        <v>5</v>
      </c>
      <c r="E2200" s="9">
        <v>4739.3999999999996</v>
      </c>
      <c r="F2200" s="8">
        <v>45314</v>
      </c>
      <c r="G2200" s="5">
        <f ca="1">DATEDIF(F2200, TODAY(), "D")</f>
        <v>75</v>
      </c>
      <c r="H2200" t="s">
        <v>19</v>
      </c>
      <c r="I2200" t="s">
        <v>509</v>
      </c>
      <c r="J2200" s="4">
        <v>87</v>
      </c>
      <c r="K2200" s="4">
        <f>Table1[[#This Row],[PRICEEACH]]-Table1[[#This Row],[MSRP]]</f>
        <v>18.319999999999993</v>
      </c>
      <c r="L2200" t="s">
        <v>574</v>
      </c>
      <c r="M2200" t="s">
        <v>243</v>
      </c>
      <c r="N2200">
        <v>4155551450</v>
      </c>
      <c r="O2200" t="s">
        <v>244</v>
      </c>
      <c r="P2200" t="s">
        <v>245</v>
      </c>
      <c r="Q2200">
        <v>97562</v>
      </c>
      <c r="R2200" t="s">
        <v>25</v>
      </c>
      <c r="S2200" t="s">
        <v>246</v>
      </c>
      <c r="T2200" t="s">
        <v>247</v>
      </c>
      <c r="U2200" t="s">
        <v>42</v>
      </c>
    </row>
    <row r="2201" spans="1:21" x14ac:dyDescent="0.3">
      <c r="A2201">
        <v>10395</v>
      </c>
      <c r="B2201" s="5">
        <v>45</v>
      </c>
      <c r="C2201" s="4">
        <v>199.49</v>
      </c>
      <c r="D2201">
        <v>3</v>
      </c>
      <c r="E2201" s="9">
        <v>8977.0499999999993</v>
      </c>
      <c r="F2201" s="8">
        <v>45308</v>
      </c>
      <c r="G2201" s="5">
        <f ca="1">DATEDIF(F2201, TODAY(), "D")</f>
        <v>81</v>
      </c>
      <c r="H2201" t="s">
        <v>19</v>
      </c>
      <c r="I2201" t="s">
        <v>564</v>
      </c>
      <c r="J2201" s="4">
        <v>58</v>
      </c>
      <c r="K2201" s="4">
        <f>Table1[[#This Row],[PRICEEACH]]-Table1[[#This Row],[MSRP]]</f>
        <v>141.49</v>
      </c>
      <c r="L2201" t="s">
        <v>618</v>
      </c>
      <c r="M2201" t="s">
        <v>36</v>
      </c>
      <c r="N2201" t="s">
        <v>37</v>
      </c>
      <c r="O2201" t="s">
        <v>38</v>
      </c>
      <c r="P2201" t="s">
        <v>39</v>
      </c>
      <c r="Q2201">
        <v>75508</v>
      </c>
      <c r="R2201" t="s">
        <v>33</v>
      </c>
      <c r="S2201" t="s">
        <v>40</v>
      </c>
      <c r="T2201" t="s">
        <v>41</v>
      </c>
      <c r="U2201" t="s">
        <v>127</v>
      </c>
    </row>
    <row r="2202" spans="1:21" x14ac:dyDescent="0.3">
      <c r="A2202">
        <v>10390</v>
      </c>
      <c r="B2202" s="5">
        <v>45</v>
      </c>
      <c r="C2202" s="4">
        <v>150.29</v>
      </c>
      <c r="D2202">
        <v>8</v>
      </c>
      <c r="E2202" s="9">
        <v>6763.05</v>
      </c>
      <c r="F2202" s="8">
        <v>45295</v>
      </c>
      <c r="G2202" s="5">
        <f ca="1">DATEDIF(F2202, TODAY(), "D")</f>
        <v>94</v>
      </c>
      <c r="H2202" t="s">
        <v>19</v>
      </c>
      <c r="I2202" t="s">
        <v>155</v>
      </c>
      <c r="J2202" s="4">
        <v>140</v>
      </c>
      <c r="K2202" s="4">
        <f>Table1[[#This Row],[PRICEEACH]]-Table1[[#This Row],[MSRP]]</f>
        <v>10.289999999999992</v>
      </c>
      <c r="L2202" t="s">
        <v>601</v>
      </c>
      <c r="M2202" t="s">
        <v>243</v>
      </c>
      <c r="N2202">
        <v>4155551450</v>
      </c>
      <c r="O2202" t="s">
        <v>244</v>
      </c>
      <c r="P2202" t="s">
        <v>245</v>
      </c>
      <c r="Q2202">
        <v>97562</v>
      </c>
      <c r="R2202" t="s">
        <v>25</v>
      </c>
      <c r="S2202" t="s">
        <v>246</v>
      </c>
      <c r="T2202" t="s">
        <v>247</v>
      </c>
      <c r="U2202" t="s">
        <v>42</v>
      </c>
    </row>
    <row r="2203" spans="1:21" x14ac:dyDescent="0.3">
      <c r="A2203">
        <v>10390</v>
      </c>
      <c r="B2203" s="5">
        <v>45</v>
      </c>
      <c r="C2203" s="4">
        <v>48.98</v>
      </c>
      <c r="D2203">
        <v>12</v>
      </c>
      <c r="E2203" s="9">
        <v>2204.1</v>
      </c>
      <c r="F2203" s="8">
        <v>45295</v>
      </c>
      <c r="G2203" s="5">
        <f ca="1">DATEDIF(F2203, TODAY(), "D")</f>
        <v>94</v>
      </c>
      <c r="H2203" t="s">
        <v>19</v>
      </c>
      <c r="I2203" t="s">
        <v>20</v>
      </c>
      <c r="J2203" s="4">
        <v>102</v>
      </c>
      <c r="K2203" s="4">
        <f>Table1[[#This Row],[PRICEEACH]]-Table1[[#This Row],[MSRP]]</f>
        <v>-53.02</v>
      </c>
      <c r="L2203" t="s">
        <v>615</v>
      </c>
      <c r="M2203" t="s">
        <v>243</v>
      </c>
      <c r="N2203">
        <v>4155551450</v>
      </c>
      <c r="O2203" t="s">
        <v>244</v>
      </c>
      <c r="P2203" t="s">
        <v>245</v>
      </c>
      <c r="Q2203">
        <v>97562</v>
      </c>
      <c r="R2203" t="s">
        <v>25</v>
      </c>
      <c r="S2203" t="s">
        <v>246</v>
      </c>
      <c r="T2203" t="s">
        <v>247</v>
      </c>
      <c r="U2203" t="s">
        <v>28</v>
      </c>
    </row>
    <row r="2204" spans="1:21" x14ac:dyDescent="0.3">
      <c r="A2204">
        <v>10389</v>
      </c>
      <c r="B2204" s="5">
        <v>45</v>
      </c>
      <c r="C2204" s="4">
        <v>102.17</v>
      </c>
      <c r="D2204">
        <v>1</v>
      </c>
      <c r="E2204" s="9">
        <v>4597.6499999999996</v>
      </c>
      <c r="F2204" s="8">
        <v>45294</v>
      </c>
      <c r="G2204" s="5">
        <f ca="1">DATEDIF(F2204, TODAY(), "D")</f>
        <v>95</v>
      </c>
      <c r="H2204" t="s">
        <v>19</v>
      </c>
      <c r="I2204" t="s">
        <v>20</v>
      </c>
      <c r="J2204" s="4">
        <v>112</v>
      </c>
      <c r="K2204" s="4">
        <f>Table1[[#This Row],[PRICEEACH]]-Table1[[#This Row],[MSRP]]</f>
        <v>-9.8299999999999983</v>
      </c>
      <c r="L2204" t="s">
        <v>581</v>
      </c>
      <c r="M2204" t="s">
        <v>232</v>
      </c>
      <c r="N2204" t="s">
        <v>233</v>
      </c>
      <c r="O2204" t="s">
        <v>234</v>
      </c>
      <c r="P2204" t="s">
        <v>235</v>
      </c>
      <c r="Q2204" t="s">
        <v>236</v>
      </c>
      <c r="R2204" t="s">
        <v>162</v>
      </c>
      <c r="S2204" t="s">
        <v>237</v>
      </c>
      <c r="T2204" t="s">
        <v>178</v>
      </c>
      <c r="U2204" t="s">
        <v>42</v>
      </c>
    </row>
    <row r="2205" spans="1:21" x14ac:dyDescent="0.3">
      <c r="A2205">
        <v>10386</v>
      </c>
      <c r="B2205" s="5">
        <v>45</v>
      </c>
      <c r="C2205" s="4">
        <v>92.08</v>
      </c>
      <c r="D2205">
        <v>2</v>
      </c>
      <c r="E2205" s="9">
        <v>4143.6000000000004</v>
      </c>
      <c r="F2205" s="8">
        <v>45292</v>
      </c>
      <c r="G2205" s="5">
        <f ca="1">DATEDIF(F2205, TODAY(), "D")</f>
        <v>97</v>
      </c>
      <c r="H2205" t="s">
        <v>371</v>
      </c>
      <c r="I2205" t="s">
        <v>557</v>
      </c>
      <c r="J2205" s="4">
        <v>100</v>
      </c>
      <c r="K2205" s="4">
        <f>Table1[[#This Row],[PRICEEACH]]-Table1[[#This Row],[MSRP]]</f>
        <v>-7.9200000000000017</v>
      </c>
      <c r="L2205" t="s">
        <v>629</v>
      </c>
      <c r="M2205" t="s">
        <v>148</v>
      </c>
      <c r="N2205" t="s">
        <v>149</v>
      </c>
      <c r="O2205" t="s">
        <v>150</v>
      </c>
      <c r="P2205" t="s">
        <v>151</v>
      </c>
      <c r="Q2205">
        <v>28034</v>
      </c>
      <c r="R2205" t="s">
        <v>152</v>
      </c>
      <c r="S2205" t="s">
        <v>153</v>
      </c>
      <c r="T2205" t="s">
        <v>154</v>
      </c>
      <c r="U2205" t="s">
        <v>42</v>
      </c>
    </row>
    <row r="2206" spans="1:21" x14ac:dyDescent="0.3">
      <c r="A2206">
        <v>10107</v>
      </c>
      <c r="B2206" s="5">
        <v>45</v>
      </c>
      <c r="C2206" s="4">
        <v>76</v>
      </c>
      <c r="D2206">
        <v>7</v>
      </c>
      <c r="E2206" s="9">
        <v>3420</v>
      </c>
      <c r="F2206" s="8">
        <v>45263</v>
      </c>
      <c r="G2206" s="5">
        <f ca="1">DATEDIF(F2206, TODAY(), "D")</f>
        <v>126</v>
      </c>
      <c r="H2206" t="s">
        <v>19</v>
      </c>
      <c r="I2206" t="s">
        <v>155</v>
      </c>
      <c r="J2206" s="4">
        <v>194</v>
      </c>
      <c r="K2206" s="4">
        <f>Table1[[#This Row],[PRICEEACH]]-Table1[[#This Row],[MSRP]]</f>
        <v>-118</v>
      </c>
      <c r="L2206" t="s">
        <v>386</v>
      </c>
      <c r="M2206" t="s">
        <v>92</v>
      </c>
      <c r="N2206" t="s">
        <v>93</v>
      </c>
      <c r="O2206" t="s">
        <v>94</v>
      </c>
      <c r="P2206" t="s">
        <v>95</v>
      </c>
      <c r="Q2206">
        <v>44000</v>
      </c>
      <c r="R2206" t="s">
        <v>33</v>
      </c>
      <c r="S2206" t="s">
        <v>96</v>
      </c>
      <c r="T2206" t="s">
        <v>97</v>
      </c>
      <c r="U2206" t="s">
        <v>42</v>
      </c>
    </row>
    <row r="2207" spans="1:21" x14ac:dyDescent="0.3">
      <c r="A2207">
        <v>10373</v>
      </c>
      <c r="B2207" s="5">
        <v>45</v>
      </c>
      <c r="C2207" s="4">
        <v>55.62</v>
      </c>
      <c r="D2207">
        <v>17</v>
      </c>
      <c r="E2207" s="9">
        <v>2502.9</v>
      </c>
      <c r="F2207" s="8">
        <v>45261</v>
      </c>
      <c r="G2207" s="5">
        <f ca="1">DATEDIF(F2207, TODAY(), "D")</f>
        <v>128</v>
      </c>
      <c r="H2207" t="s">
        <v>19</v>
      </c>
      <c r="I2207" t="s">
        <v>525</v>
      </c>
      <c r="J2207" s="4">
        <v>74</v>
      </c>
      <c r="K2207" s="4">
        <f>Table1[[#This Row],[PRICEEACH]]-Table1[[#This Row],[MSRP]]</f>
        <v>-18.380000000000003</v>
      </c>
      <c r="L2207" t="s">
        <v>631</v>
      </c>
      <c r="M2207" t="s">
        <v>354</v>
      </c>
      <c r="N2207" t="s">
        <v>355</v>
      </c>
      <c r="O2207" t="s">
        <v>356</v>
      </c>
      <c r="P2207" t="s">
        <v>357</v>
      </c>
      <c r="Q2207">
        <v>90110</v>
      </c>
      <c r="R2207" t="s">
        <v>107</v>
      </c>
      <c r="S2207" t="s">
        <v>358</v>
      </c>
      <c r="T2207" t="s">
        <v>359</v>
      </c>
      <c r="U2207" t="s">
        <v>28</v>
      </c>
    </row>
    <row r="2208" spans="1:21" x14ac:dyDescent="0.3">
      <c r="A2208">
        <v>10371</v>
      </c>
      <c r="B2208" s="5">
        <v>45</v>
      </c>
      <c r="C2208" s="4">
        <v>123.24</v>
      </c>
      <c r="D2208">
        <v>8</v>
      </c>
      <c r="E2208" s="9">
        <v>5545.8</v>
      </c>
      <c r="F2208" s="8">
        <v>45253</v>
      </c>
      <c r="G2208" s="5">
        <f ca="1">DATEDIF(F2208, TODAY(), "D")</f>
        <v>136</v>
      </c>
      <c r="H2208" t="s">
        <v>19</v>
      </c>
      <c r="I2208" t="s">
        <v>155</v>
      </c>
      <c r="J2208" s="4">
        <v>35</v>
      </c>
      <c r="K2208" s="4">
        <f>Table1[[#This Row],[PRICEEACH]]-Table1[[#This Row],[MSRP]]</f>
        <v>88.24</v>
      </c>
      <c r="L2208" t="s">
        <v>591</v>
      </c>
      <c r="M2208" t="s">
        <v>243</v>
      </c>
      <c r="N2208">
        <v>4155551450</v>
      </c>
      <c r="O2208" t="s">
        <v>244</v>
      </c>
      <c r="P2208" t="s">
        <v>245</v>
      </c>
      <c r="Q2208">
        <v>97562</v>
      </c>
      <c r="R2208" t="s">
        <v>25</v>
      </c>
      <c r="S2208" t="s">
        <v>246</v>
      </c>
      <c r="T2208" t="s">
        <v>247</v>
      </c>
      <c r="U2208" t="s">
        <v>42</v>
      </c>
    </row>
    <row r="2209" spans="1:21" x14ac:dyDescent="0.3">
      <c r="A2209">
        <v>10369</v>
      </c>
      <c r="B2209" s="5">
        <v>45</v>
      </c>
      <c r="C2209" s="4">
        <v>73.08</v>
      </c>
      <c r="D2209">
        <v>4</v>
      </c>
      <c r="E2209" s="9">
        <v>3288.6</v>
      </c>
      <c r="F2209" s="8">
        <v>45250</v>
      </c>
      <c r="G2209" s="5">
        <f ca="1">DATEDIF(F2209, TODAY(), "D")</f>
        <v>139</v>
      </c>
      <c r="H2209" t="s">
        <v>19</v>
      </c>
      <c r="I2209" t="s">
        <v>509</v>
      </c>
      <c r="J2209" s="4">
        <v>99</v>
      </c>
      <c r="K2209" s="4">
        <f>Table1[[#This Row],[PRICEEACH]]-Table1[[#This Row],[MSRP]]</f>
        <v>-25.92</v>
      </c>
      <c r="L2209" t="s">
        <v>567</v>
      </c>
      <c r="M2209" t="s">
        <v>251</v>
      </c>
      <c r="N2209">
        <v>6175558555</v>
      </c>
      <c r="O2209" t="s">
        <v>252</v>
      </c>
      <c r="P2209" t="s">
        <v>253</v>
      </c>
      <c r="Q2209">
        <v>58339</v>
      </c>
      <c r="R2209" t="s">
        <v>25</v>
      </c>
      <c r="S2209" t="s">
        <v>246</v>
      </c>
      <c r="T2209" t="s">
        <v>254</v>
      </c>
      <c r="U2209" t="s">
        <v>42</v>
      </c>
    </row>
    <row r="2210" spans="1:21" x14ac:dyDescent="0.3">
      <c r="A2210">
        <v>10367</v>
      </c>
      <c r="B2210" s="5">
        <v>45</v>
      </c>
      <c r="C2210" s="4">
        <v>197.44</v>
      </c>
      <c r="D2210">
        <v>4</v>
      </c>
      <c r="E2210" s="9">
        <v>8884.7999999999993</v>
      </c>
      <c r="F2210" s="8">
        <v>45242</v>
      </c>
      <c r="G2210" s="5">
        <f ca="1">DATEDIF(F2210, TODAY(), "D")</f>
        <v>147</v>
      </c>
      <c r="H2210" t="s">
        <v>371</v>
      </c>
      <c r="I2210" t="s">
        <v>509</v>
      </c>
      <c r="J2210" s="4">
        <v>60</v>
      </c>
      <c r="K2210" s="4">
        <f>Table1[[#This Row],[PRICEEACH]]-Table1[[#This Row],[MSRP]]</f>
        <v>137.44</v>
      </c>
      <c r="L2210" t="s">
        <v>547</v>
      </c>
      <c r="M2210" t="s">
        <v>43</v>
      </c>
      <c r="N2210">
        <v>6265557265</v>
      </c>
      <c r="O2210" t="s">
        <v>44</v>
      </c>
      <c r="P2210" t="s">
        <v>45</v>
      </c>
      <c r="Q2210">
        <v>90003</v>
      </c>
      <c r="R2210" t="s">
        <v>25</v>
      </c>
      <c r="S2210" t="s">
        <v>46</v>
      </c>
      <c r="T2210" t="s">
        <v>47</v>
      </c>
      <c r="U2210" t="s">
        <v>127</v>
      </c>
    </row>
    <row r="2211" spans="1:21" x14ac:dyDescent="0.3">
      <c r="A2211">
        <v>10347</v>
      </c>
      <c r="B2211" s="5">
        <v>45</v>
      </c>
      <c r="C2211" s="4">
        <v>109.96</v>
      </c>
      <c r="D2211">
        <v>11</v>
      </c>
      <c r="E2211" s="9">
        <v>4948.2</v>
      </c>
      <c r="F2211" s="1">
        <v>45198</v>
      </c>
      <c r="G2211" s="5">
        <f ca="1">DATEDIF(F2211, TODAY(), "D")</f>
        <v>191</v>
      </c>
      <c r="H2211" t="s">
        <v>19</v>
      </c>
      <c r="I2211" t="s">
        <v>509</v>
      </c>
      <c r="J2211" s="4">
        <v>104</v>
      </c>
      <c r="K2211" s="4">
        <f>Table1[[#This Row],[PRICEEACH]]-Table1[[#This Row],[MSRP]]</f>
        <v>5.9599999999999937</v>
      </c>
      <c r="L2211" t="s">
        <v>561</v>
      </c>
      <c r="M2211" t="s">
        <v>72</v>
      </c>
      <c r="N2211" t="s">
        <v>73</v>
      </c>
      <c r="O2211" t="s">
        <v>74</v>
      </c>
      <c r="P2211" t="s">
        <v>75</v>
      </c>
      <c r="Q2211">
        <v>3004</v>
      </c>
      <c r="R2211" t="s">
        <v>76</v>
      </c>
      <c r="S2211" t="s">
        <v>77</v>
      </c>
      <c r="T2211" t="s">
        <v>78</v>
      </c>
      <c r="U2211" t="s">
        <v>42</v>
      </c>
    </row>
    <row r="2212" spans="1:21" x14ac:dyDescent="0.3">
      <c r="A2212">
        <v>10347</v>
      </c>
      <c r="B2212" s="5">
        <v>45</v>
      </c>
      <c r="C2212" s="4">
        <v>130.77000000000001</v>
      </c>
      <c r="D2212">
        <v>4</v>
      </c>
      <c r="E2212" s="9">
        <v>5884.65</v>
      </c>
      <c r="F2212" s="1">
        <v>45198</v>
      </c>
      <c r="G2212" s="5">
        <f ca="1">DATEDIF(F2212, TODAY(), "D")</f>
        <v>191</v>
      </c>
      <c r="H2212" t="s">
        <v>19</v>
      </c>
      <c r="I2212" t="s">
        <v>465</v>
      </c>
      <c r="J2212" s="4">
        <v>121</v>
      </c>
      <c r="K2212" s="4">
        <f>Table1[[#This Row],[PRICEEACH]]-Table1[[#This Row],[MSRP]]</f>
        <v>9.7700000000000102</v>
      </c>
      <c r="L2212" t="s">
        <v>575</v>
      </c>
      <c r="M2212" t="s">
        <v>72</v>
      </c>
      <c r="N2212" t="s">
        <v>73</v>
      </c>
      <c r="O2212" t="s">
        <v>74</v>
      </c>
      <c r="P2212" t="s">
        <v>75</v>
      </c>
      <c r="Q2212">
        <v>3004</v>
      </c>
      <c r="R2212" t="s">
        <v>76</v>
      </c>
      <c r="S2212" t="s">
        <v>77</v>
      </c>
      <c r="T2212" t="s">
        <v>78</v>
      </c>
      <c r="U2212" t="s">
        <v>42</v>
      </c>
    </row>
    <row r="2213" spans="1:21" x14ac:dyDescent="0.3">
      <c r="A2213">
        <v>10344</v>
      </c>
      <c r="B2213" s="5">
        <v>45</v>
      </c>
      <c r="C2213" s="4">
        <v>170</v>
      </c>
      <c r="D2213">
        <v>1</v>
      </c>
      <c r="E2213" s="9">
        <v>7650</v>
      </c>
      <c r="F2213" s="1">
        <v>45194</v>
      </c>
      <c r="G2213" s="5">
        <f ca="1">DATEDIF(F2213, TODAY(), "D")</f>
        <v>195</v>
      </c>
      <c r="H2213" t="s">
        <v>19</v>
      </c>
      <c r="I2213" t="s">
        <v>509</v>
      </c>
      <c r="J2213" s="4">
        <v>170</v>
      </c>
      <c r="K2213" s="4">
        <f>Table1[[#This Row],[PRICEEACH]]-Table1[[#This Row],[MSRP]]</f>
        <v>0</v>
      </c>
      <c r="L2213" t="s">
        <v>543</v>
      </c>
      <c r="M2213" t="s">
        <v>395</v>
      </c>
      <c r="N2213" t="s">
        <v>396</v>
      </c>
      <c r="O2213" t="s">
        <v>397</v>
      </c>
      <c r="P2213" t="s">
        <v>398</v>
      </c>
      <c r="Q2213">
        <v>13008</v>
      </c>
      <c r="R2213" t="s">
        <v>33</v>
      </c>
      <c r="S2213" t="s">
        <v>399</v>
      </c>
      <c r="T2213" t="s">
        <v>400</v>
      </c>
      <c r="U2213" t="s">
        <v>127</v>
      </c>
    </row>
    <row r="2214" spans="1:21" x14ac:dyDescent="0.3">
      <c r="A2214">
        <v>10107</v>
      </c>
      <c r="B2214" s="5">
        <v>45</v>
      </c>
      <c r="C2214" s="4">
        <v>79.650000000000006</v>
      </c>
      <c r="D2214">
        <v>2</v>
      </c>
      <c r="E2214" s="9">
        <v>3584.25</v>
      </c>
      <c r="F2214" s="1">
        <v>45193</v>
      </c>
      <c r="G2214" s="5">
        <f ca="1">DATEDIF(F2214, TODAY(), "D")</f>
        <v>196</v>
      </c>
      <c r="H2214" t="s">
        <v>19</v>
      </c>
      <c r="I2214" t="s">
        <v>155</v>
      </c>
      <c r="J2214" s="4">
        <v>194</v>
      </c>
      <c r="K2214" s="4">
        <f>Table1[[#This Row],[PRICEEACH]]-Table1[[#This Row],[MSRP]]</f>
        <v>-114.35</v>
      </c>
      <c r="L2214" t="s">
        <v>386</v>
      </c>
      <c r="M2214" t="s">
        <v>120</v>
      </c>
      <c r="N2214" t="s">
        <v>121</v>
      </c>
      <c r="O2214" t="s">
        <v>122</v>
      </c>
      <c r="P2214" t="s">
        <v>123</v>
      </c>
      <c r="Q2214">
        <v>5020</v>
      </c>
      <c r="R2214" t="s">
        <v>124</v>
      </c>
      <c r="S2214" t="s">
        <v>125</v>
      </c>
      <c r="T2214" t="s">
        <v>126</v>
      </c>
      <c r="U2214" t="s">
        <v>42</v>
      </c>
    </row>
    <row r="2215" spans="1:21" x14ac:dyDescent="0.3">
      <c r="A2215">
        <v>10339</v>
      </c>
      <c r="B2215" s="5">
        <v>45</v>
      </c>
      <c r="C2215" s="4">
        <v>96.92</v>
      </c>
      <c r="D2215">
        <v>11</v>
      </c>
      <c r="E2215" s="9">
        <v>4361.3999999999996</v>
      </c>
      <c r="F2215" s="1">
        <v>45192</v>
      </c>
      <c r="G2215" s="5">
        <f ca="1">DATEDIF(F2215, TODAY(), "D")</f>
        <v>197</v>
      </c>
      <c r="H2215" t="s">
        <v>19</v>
      </c>
      <c r="I2215" t="s">
        <v>525</v>
      </c>
      <c r="J2215" s="4">
        <v>68</v>
      </c>
      <c r="K2215" s="4">
        <f>Table1[[#This Row],[PRICEEACH]]-Table1[[#This Row],[MSRP]]</f>
        <v>28.92</v>
      </c>
      <c r="L2215" t="s">
        <v>602</v>
      </c>
      <c r="M2215" t="s">
        <v>217</v>
      </c>
      <c r="N2215" t="s">
        <v>218</v>
      </c>
      <c r="O2215" t="s">
        <v>219</v>
      </c>
      <c r="P2215" t="s">
        <v>220</v>
      </c>
      <c r="Q2215" t="s">
        <v>221</v>
      </c>
      <c r="R2215" t="s">
        <v>222</v>
      </c>
      <c r="S2215" t="s">
        <v>223</v>
      </c>
      <c r="T2215" t="s">
        <v>224</v>
      </c>
      <c r="U2215" t="s">
        <v>42</v>
      </c>
    </row>
    <row r="2216" spans="1:21" x14ac:dyDescent="0.3">
      <c r="A2216">
        <v>10338</v>
      </c>
      <c r="B2216" s="5">
        <v>45</v>
      </c>
      <c r="C2216" s="4">
        <v>122.81</v>
      </c>
      <c r="D2216">
        <v>2</v>
      </c>
      <c r="E2216" s="9">
        <v>5526.45</v>
      </c>
      <c r="F2216" s="1">
        <v>45191</v>
      </c>
      <c r="G2216" s="5">
        <f ca="1">DATEDIF(F2216, TODAY(), "D")</f>
        <v>198</v>
      </c>
      <c r="H2216" t="s">
        <v>19</v>
      </c>
      <c r="I2216" t="s">
        <v>509</v>
      </c>
      <c r="J2216" s="4">
        <v>105</v>
      </c>
      <c r="K2216" s="4">
        <f>Table1[[#This Row],[PRICEEACH]]-Table1[[#This Row],[MSRP]]</f>
        <v>17.810000000000002</v>
      </c>
      <c r="L2216" t="s">
        <v>571</v>
      </c>
      <c r="M2216" t="s">
        <v>536</v>
      </c>
      <c r="N2216" t="s">
        <v>537</v>
      </c>
      <c r="O2216" t="s">
        <v>538</v>
      </c>
      <c r="P2216" t="s">
        <v>539</v>
      </c>
      <c r="Q2216" t="s">
        <v>540</v>
      </c>
      <c r="R2216" t="s">
        <v>334</v>
      </c>
      <c r="S2216" t="s">
        <v>541</v>
      </c>
      <c r="T2216" t="s">
        <v>542</v>
      </c>
      <c r="U2216" t="s">
        <v>42</v>
      </c>
    </row>
    <row r="2217" spans="1:21" x14ac:dyDescent="0.3">
      <c r="A2217">
        <v>10336</v>
      </c>
      <c r="B2217" s="5">
        <v>45</v>
      </c>
      <c r="C2217" s="4">
        <v>132.72</v>
      </c>
      <c r="D2217">
        <v>4</v>
      </c>
      <c r="E2217" s="9">
        <v>5972.4</v>
      </c>
      <c r="F2217" s="1">
        <v>45189</v>
      </c>
      <c r="G2217" s="5">
        <f ca="1">DATEDIF(F2217, TODAY(), "D")</f>
        <v>200</v>
      </c>
      <c r="H2217" t="s">
        <v>19</v>
      </c>
      <c r="I2217" t="s">
        <v>155</v>
      </c>
      <c r="J2217" s="4">
        <v>57</v>
      </c>
      <c r="K2217" s="4">
        <f>Table1[[#This Row],[PRICEEACH]]-Table1[[#This Row],[MSRP]]</f>
        <v>75.72</v>
      </c>
      <c r="L2217" t="s">
        <v>580</v>
      </c>
      <c r="M2217" t="s">
        <v>366</v>
      </c>
      <c r="N2217" t="s">
        <v>367</v>
      </c>
      <c r="O2217" t="s">
        <v>368</v>
      </c>
      <c r="P2217" t="s">
        <v>39</v>
      </c>
      <c r="Q2217">
        <v>75012</v>
      </c>
      <c r="R2217" t="s">
        <v>33</v>
      </c>
      <c r="S2217" t="s">
        <v>369</v>
      </c>
      <c r="T2217" t="s">
        <v>370</v>
      </c>
      <c r="U2217" t="s">
        <v>42</v>
      </c>
    </row>
    <row r="2218" spans="1:21" x14ac:dyDescent="0.3">
      <c r="A2218">
        <v>10332</v>
      </c>
      <c r="B2218" s="5">
        <v>45</v>
      </c>
      <c r="C2218" s="4">
        <v>81.91</v>
      </c>
      <c r="D2218">
        <v>6</v>
      </c>
      <c r="E2218" s="9">
        <v>3685.95</v>
      </c>
      <c r="F2218" s="1">
        <v>45186</v>
      </c>
      <c r="G2218" s="5">
        <f ca="1">DATEDIF(F2218, TODAY(), "D")</f>
        <v>203</v>
      </c>
      <c r="H2218" t="s">
        <v>19</v>
      </c>
      <c r="I2218" t="s">
        <v>509</v>
      </c>
      <c r="J2218" s="4">
        <v>33</v>
      </c>
      <c r="K2218" s="4">
        <f>Table1[[#This Row],[PRICEEACH]]-Table1[[#This Row],[MSRP]]</f>
        <v>48.91</v>
      </c>
      <c r="L2218" t="s">
        <v>584</v>
      </c>
      <c r="M2218" t="s">
        <v>452</v>
      </c>
      <c r="N2218" t="s">
        <v>453</v>
      </c>
      <c r="O2218" t="s">
        <v>454</v>
      </c>
      <c r="P2218" t="s">
        <v>455</v>
      </c>
      <c r="Q2218" t="s">
        <v>456</v>
      </c>
      <c r="R2218" t="s">
        <v>144</v>
      </c>
      <c r="S2218" t="s">
        <v>457</v>
      </c>
      <c r="T2218" t="s">
        <v>458</v>
      </c>
      <c r="U2218" t="s">
        <v>42</v>
      </c>
    </row>
    <row r="2219" spans="1:21" x14ac:dyDescent="0.3">
      <c r="A2219">
        <v>10332</v>
      </c>
      <c r="B2219" s="5">
        <v>45</v>
      </c>
      <c r="C2219" s="4">
        <v>34.19</v>
      </c>
      <c r="D2219">
        <v>12</v>
      </c>
      <c r="E2219" s="9">
        <v>1538.55</v>
      </c>
      <c r="F2219" s="1">
        <v>45186</v>
      </c>
      <c r="G2219" s="5">
        <f ca="1">DATEDIF(F2219, TODAY(), "D")</f>
        <v>203</v>
      </c>
      <c r="H2219" t="s">
        <v>19</v>
      </c>
      <c r="I2219" t="s">
        <v>155</v>
      </c>
      <c r="J2219" s="4">
        <v>85</v>
      </c>
      <c r="K2219" s="4">
        <f>Table1[[#This Row],[PRICEEACH]]-Table1[[#This Row],[MSRP]]</f>
        <v>-50.81</v>
      </c>
      <c r="L2219" t="s">
        <v>596</v>
      </c>
      <c r="M2219" t="s">
        <v>452</v>
      </c>
      <c r="N2219" t="s">
        <v>453</v>
      </c>
      <c r="O2219" t="s">
        <v>454</v>
      </c>
      <c r="P2219" t="s">
        <v>455</v>
      </c>
      <c r="Q2219" t="s">
        <v>456</v>
      </c>
      <c r="R2219" t="s">
        <v>144</v>
      </c>
      <c r="S2219" t="s">
        <v>457</v>
      </c>
      <c r="T2219" t="s">
        <v>458</v>
      </c>
      <c r="U2219" t="s">
        <v>28</v>
      </c>
    </row>
    <row r="2220" spans="1:21" x14ac:dyDescent="0.3">
      <c r="A2220">
        <v>10329</v>
      </c>
      <c r="B2220" s="5">
        <v>45</v>
      </c>
      <c r="C2220" s="4">
        <v>63.91</v>
      </c>
      <c r="D2220">
        <v>11</v>
      </c>
      <c r="E2220" s="9">
        <v>2875.95</v>
      </c>
      <c r="F2220" s="1">
        <v>45184</v>
      </c>
      <c r="G2220" s="5">
        <f ca="1">DATEDIF(F2220, TODAY(), "D")</f>
        <v>205</v>
      </c>
      <c r="H2220" t="s">
        <v>19</v>
      </c>
      <c r="I2220" t="s">
        <v>20</v>
      </c>
      <c r="J2220" s="4">
        <v>99</v>
      </c>
      <c r="K2220" s="4">
        <f>Table1[[#This Row],[PRICEEACH]]-Table1[[#This Row],[MSRP]]</f>
        <v>-35.090000000000003</v>
      </c>
      <c r="L2220" t="s">
        <v>609</v>
      </c>
      <c r="M2220" t="s">
        <v>22</v>
      </c>
      <c r="N2220">
        <v>2125557818</v>
      </c>
      <c r="O2220" t="s">
        <v>23</v>
      </c>
      <c r="P2220" t="s">
        <v>24</v>
      </c>
      <c r="Q2220">
        <v>10022</v>
      </c>
      <c r="R2220" t="s">
        <v>25</v>
      </c>
      <c r="S2220" t="s">
        <v>26</v>
      </c>
      <c r="T2220" t="s">
        <v>27</v>
      </c>
      <c r="U2220" t="s">
        <v>28</v>
      </c>
    </row>
    <row r="2221" spans="1:21" x14ac:dyDescent="0.3">
      <c r="A2221">
        <v>10327</v>
      </c>
      <c r="B2221" s="5">
        <v>45</v>
      </c>
      <c r="C2221" s="4">
        <v>106.26</v>
      </c>
      <c r="D2221">
        <v>8</v>
      </c>
      <c r="E2221" s="9">
        <v>4781.7</v>
      </c>
      <c r="F2221" s="1">
        <v>45179</v>
      </c>
      <c r="G2221" s="5">
        <f ca="1">DATEDIF(F2221, TODAY(), "D")</f>
        <v>210</v>
      </c>
      <c r="H2221" t="s">
        <v>371</v>
      </c>
      <c r="I2221" t="s">
        <v>525</v>
      </c>
      <c r="J2221" s="4">
        <v>84</v>
      </c>
      <c r="K2221" s="4">
        <f>Table1[[#This Row],[PRICEEACH]]-Table1[[#This Row],[MSRP]]</f>
        <v>22.260000000000005</v>
      </c>
      <c r="L2221" t="s">
        <v>551</v>
      </c>
      <c r="M2221" t="s">
        <v>290</v>
      </c>
      <c r="N2221" t="s">
        <v>291</v>
      </c>
      <c r="O2221" t="s">
        <v>292</v>
      </c>
      <c r="P2221" t="s">
        <v>293</v>
      </c>
      <c r="Q2221">
        <v>1734</v>
      </c>
      <c r="R2221" t="s">
        <v>294</v>
      </c>
      <c r="S2221" t="s">
        <v>295</v>
      </c>
      <c r="T2221" t="s">
        <v>296</v>
      </c>
      <c r="U2221" t="s">
        <v>42</v>
      </c>
    </row>
    <row r="2222" spans="1:21" x14ac:dyDescent="0.3">
      <c r="A2222">
        <v>10319</v>
      </c>
      <c r="B2222" s="5">
        <v>45</v>
      </c>
      <c r="C2222" s="4">
        <v>175.58</v>
      </c>
      <c r="D2222">
        <v>3</v>
      </c>
      <c r="E2222" s="9">
        <v>7901.1</v>
      </c>
      <c r="F2222" s="1">
        <v>45172</v>
      </c>
      <c r="G2222" s="5">
        <f ca="1">DATEDIF(F2222, TODAY(), "D")</f>
        <v>217</v>
      </c>
      <c r="H2222" t="s">
        <v>19</v>
      </c>
      <c r="I2222" t="s">
        <v>155</v>
      </c>
      <c r="J2222" s="4">
        <v>148</v>
      </c>
      <c r="K2222" s="4">
        <f>Table1[[#This Row],[PRICEEACH]]-Table1[[#This Row],[MSRP]]</f>
        <v>27.580000000000013</v>
      </c>
      <c r="L2222" t="s">
        <v>577</v>
      </c>
      <c r="M2222" t="s">
        <v>468</v>
      </c>
      <c r="N2222">
        <v>2125551957</v>
      </c>
      <c r="O2222" t="s">
        <v>469</v>
      </c>
      <c r="P2222" t="s">
        <v>24</v>
      </c>
      <c r="Q2222">
        <v>10022</v>
      </c>
      <c r="R2222" t="s">
        <v>25</v>
      </c>
      <c r="S2222" t="s">
        <v>470</v>
      </c>
      <c r="T2222" t="s">
        <v>471</v>
      </c>
      <c r="U2222" t="s">
        <v>127</v>
      </c>
    </row>
    <row r="2223" spans="1:21" x14ac:dyDescent="0.3">
      <c r="A2223">
        <v>10319</v>
      </c>
      <c r="B2223" s="5">
        <v>45</v>
      </c>
      <c r="C2223" s="4">
        <v>77.290000000000006</v>
      </c>
      <c r="D2223">
        <v>6</v>
      </c>
      <c r="E2223" s="9">
        <v>3478.05</v>
      </c>
      <c r="F2223" s="1">
        <v>45172</v>
      </c>
      <c r="G2223" s="5">
        <f ca="1">DATEDIF(F2223, TODAY(), "D")</f>
        <v>217</v>
      </c>
      <c r="H2223" t="s">
        <v>19</v>
      </c>
      <c r="I2223" t="s">
        <v>20</v>
      </c>
      <c r="J2223" s="4">
        <v>81</v>
      </c>
      <c r="K2223" s="4">
        <f>Table1[[#This Row],[PRICEEACH]]-Table1[[#This Row],[MSRP]]</f>
        <v>-3.7099999999999937</v>
      </c>
      <c r="L2223" t="s">
        <v>619</v>
      </c>
      <c r="M2223" t="s">
        <v>468</v>
      </c>
      <c r="N2223">
        <v>2125551957</v>
      </c>
      <c r="O2223" t="s">
        <v>469</v>
      </c>
      <c r="P2223" t="s">
        <v>24</v>
      </c>
      <c r="Q2223">
        <v>10022</v>
      </c>
      <c r="R2223" t="s">
        <v>25</v>
      </c>
      <c r="S2223" t="s">
        <v>470</v>
      </c>
      <c r="T2223" t="s">
        <v>471</v>
      </c>
      <c r="U2223" t="s">
        <v>42</v>
      </c>
    </row>
    <row r="2224" spans="1:21" x14ac:dyDescent="0.3">
      <c r="A2224">
        <v>10107</v>
      </c>
      <c r="B2224" s="5">
        <v>45</v>
      </c>
      <c r="C2224" s="4">
        <v>123.7</v>
      </c>
      <c r="D2224">
        <v>4</v>
      </c>
      <c r="E2224" s="9">
        <v>5566.5</v>
      </c>
      <c r="F2224" s="1">
        <v>45171</v>
      </c>
      <c r="G2224" s="5">
        <f ca="1">DATEDIF(F2224, TODAY(), "D")</f>
        <v>218</v>
      </c>
      <c r="H2224" t="s">
        <v>19</v>
      </c>
      <c r="I2224" t="s">
        <v>20</v>
      </c>
      <c r="J2224" s="4">
        <v>118</v>
      </c>
      <c r="K2224" s="4">
        <f>Table1[[#This Row],[PRICEEACH]]-Table1[[#This Row],[MSRP]]</f>
        <v>5.7000000000000028</v>
      </c>
      <c r="L2224" t="s">
        <v>269</v>
      </c>
      <c r="M2224" t="s">
        <v>116</v>
      </c>
      <c r="N2224">
        <v>2155551555</v>
      </c>
      <c r="O2224" t="s">
        <v>117</v>
      </c>
      <c r="P2224" t="s">
        <v>118</v>
      </c>
      <c r="Q2224">
        <v>70267</v>
      </c>
      <c r="R2224" t="s">
        <v>25</v>
      </c>
      <c r="S2224" t="s">
        <v>26</v>
      </c>
      <c r="T2224" t="s">
        <v>119</v>
      </c>
      <c r="U2224" t="s">
        <v>42</v>
      </c>
    </row>
    <row r="2225" spans="1:21" x14ac:dyDescent="0.3">
      <c r="A2225">
        <v>10316</v>
      </c>
      <c r="B2225" s="5">
        <v>45</v>
      </c>
      <c r="C2225" s="4">
        <v>93.24</v>
      </c>
      <c r="D2225">
        <v>13</v>
      </c>
      <c r="E2225" s="9">
        <v>4195.8</v>
      </c>
      <c r="F2225" s="1">
        <v>45170</v>
      </c>
      <c r="G2225" s="5">
        <f ca="1">DATEDIF(F2225, TODAY(), "D")</f>
        <v>219</v>
      </c>
      <c r="H2225" t="s">
        <v>19</v>
      </c>
      <c r="I2225" t="s">
        <v>557</v>
      </c>
      <c r="J2225" s="4">
        <v>90</v>
      </c>
      <c r="K2225" s="4">
        <f>Table1[[#This Row],[PRICEEACH]]-Table1[[#This Row],[MSRP]]</f>
        <v>3.2399999999999949</v>
      </c>
      <c r="L2225" t="s">
        <v>623</v>
      </c>
      <c r="M2225" t="s">
        <v>347</v>
      </c>
      <c r="N2225" t="s">
        <v>348</v>
      </c>
      <c r="O2225" t="s">
        <v>349</v>
      </c>
      <c r="P2225" t="s">
        <v>350</v>
      </c>
      <c r="Q2225" t="s">
        <v>351</v>
      </c>
      <c r="R2225" t="s">
        <v>144</v>
      </c>
      <c r="S2225" t="s">
        <v>352</v>
      </c>
      <c r="T2225" t="s">
        <v>353</v>
      </c>
      <c r="U2225" t="s">
        <v>42</v>
      </c>
    </row>
    <row r="2226" spans="1:21" x14ac:dyDescent="0.3">
      <c r="A2226">
        <v>10107</v>
      </c>
      <c r="B2226" s="5">
        <v>45</v>
      </c>
      <c r="C2226" s="4">
        <v>137.46</v>
      </c>
      <c r="D2226">
        <v>14</v>
      </c>
      <c r="E2226" s="9">
        <v>6185.7</v>
      </c>
      <c r="F2226" s="1">
        <v>45160</v>
      </c>
      <c r="G2226" s="5">
        <f ca="1">DATEDIF(F2226, TODAY(), "D")</f>
        <v>229</v>
      </c>
      <c r="H2226" t="s">
        <v>19</v>
      </c>
      <c r="I2226" t="s">
        <v>465</v>
      </c>
      <c r="J2226" s="4">
        <v>118</v>
      </c>
      <c r="K2226" s="4">
        <f>Table1[[#This Row],[PRICEEACH]]-Table1[[#This Row],[MSRP]]</f>
        <v>19.460000000000008</v>
      </c>
      <c r="L2226" t="s">
        <v>479</v>
      </c>
      <c r="M2226" t="s">
        <v>459</v>
      </c>
      <c r="N2226" t="s">
        <v>460</v>
      </c>
      <c r="O2226" t="s">
        <v>461</v>
      </c>
      <c r="P2226" t="s">
        <v>462</v>
      </c>
      <c r="Q2226">
        <v>8200</v>
      </c>
      <c r="R2226" t="s">
        <v>294</v>
      </c>
      <c r="S2226" t="s">
        <v>463</v>
      </c>
      <c r="T2226" t="s">
        <v>464</v>
      </c>
      <c r="U2226" t="s">
        <v>42</v>
      </c>
    </row>
    <row r="2227" spans="1:21" x14ac:dyDescent="0.3">
      <c r="A2227">
        <v>10311</v>
      </c>
      <c r="B2227" s="5">
        <v>45</v>
      </c>
      <c r="C2227" s="4">
        <v>49.3</v>
      </c>
      <c r="D2227">
        <v>8</v>
      </c>
      <c r="E2227" s="9">
        <v>2218.5</v>
      </c>
      <c r="F2227" s="1">
        <v>45154</v>
      </c>
      <c r="G2227" s="5">
        <f ca="1">DATEDIF(F2227, TODAY(), "D")</f>
        <v>235</v>
      </c>
      <c r="H2227" t="s">
        <v>19</v>
      </c>
      <c r="I2227" t="s">
        <v>155</v>
      </c>
      <c r="J2227" s="4">
        <v>50</v>
      </c>
      <c r="K2227" s="4">
        <f>Table1[[#This Row],[PRICEEACH]]-Table1[[#This Row],[MSRP]]</f>
        <v>-0.70000000000000284</v>
      </c>
      <c r="L2227" t="s">
        <v>582</v>
      </c>
      <c r="M2227" t="s">
        <v>148</v>
      </c>
      <c r="N2227" t="s">
        <v>149</v>
      </c>
      <c r="O2227" t="s">
        <v>150</v>
      </c>
      <c r="P2227" t="s">
        <v>151</v>
      </c>
      <c r="Q2227">
        <v>28034</v>
      </c>
      <c r="R2227" t="s">
        <v>152</v>
      </c>
      <c r="S2227" t="s">
        <v>153</v>
      </c>
      <c r="T2227" t="s">
        <v>154</v>
      </c>
      <c r="U2227" t="s">
        <v>28</v>
      </c>
    </row>
    <row r="2228" spans="1:21" x14ac:dyDescent="0.3">
      <c r="A2228">
        <v>10310</v>
      </c>
      <c r="B2228" s="5">
        <v>45</v>
      </c>
      <c r="C2228" s="4">
        <v>122.17</v>
      </c>
      <c r="D2228">
        <v>5</v>
      </c>
      <c r="E2228" s="9">
        <v>5497.65</v>
      </c>
      <c r="F2228" s="1">
        <v>45154</v>
      </c>
      <c r="G2228" s="5">
        <f ca="1">DATEDIF(F2228, TODAY(), "D")</f>
        <v>235</v>
      </c>
      <c r="H2228" t="s">
        <v>19</v>
      </c>
      <c r="I2228" t="s">
        <v>155</v>
      </c>
      <c r="J2228" s="4">
        <v>140</v>
      </c>
      <c r="K2228" s="4">
        <f>Table1[[#This Row],[PRICEEACH]]-Table1[[#This Row],[MSRP]]</f>
        <v>-17.829999999999998</v>
      </c>
      <c r="L2228" t="s">
        <v>601</v>
      </c>
      <c r="M2228" t="s">
        <v>401</v>
      </c>
      <c r="N2228" t="s">
        <v>402</v>
      </c>
      <c r="O2228" t="s">
        <v>403</v>
      </c>
      <c r="P2228" t="s">
        <v>404</v>
      </c>
      <c r="Q2228">
        <v>50739</v>
      </c>
      <c r="R2228" t="s">
        <v>405</v>
      </c>
      <c r="S2228" t="s">
        <v>406</v>
      </c>
      <c r="T2228" t="s">
        <v>407</v>
      </c>
      <c r="U2228" t="s">
        <v>42</v>
      </c>
    </row>
    <row r="2229" spans="1:21" x14ac:dyDescent="0.3">
      <c r="A2229">
        <v>10305</v>
      </c>
      <c r="B2229" s="5">
        <v>45</v>
      </c>
      <c r="C2229" s="4">
        <v>61.85</v>
      </c>
      <c r="D2229">
        <v>2</v>
      </c>
      <c r="E2229" s="9">
        <v>2783.25</v>
      </c>
      <c r="F2229" s="1">
        <v>45151</v>
      </c>
      <c r="G2229" s="5">
        <f ca="1">DATEDIF(F2229, TODAY(), "D")</f>
        <v>238</v>
      </c>
      <c r="H2229" t="s">
        <v>19</v>
      </c>
      <c r="I2229" t="s">
        <v>155</v>
      </c>
      <c r="J2229" s="4">
        <v>57</v>
      </c>
      <c r="K2229" s="4">
        <f>Table1[[#This Row],[PRICEEACH]]-Table1[[#This Row],[MSRP]]</f>
        <v>4.8500000000000014</v>
      </c>
      <c r="L2229" t="s">
        <v>580</v>
      </c>
      <c r="M2229" t="s">
        <v>98</v>
      </c>
      <c r="N2229">
        <v>6175558555</v>
      </c>
      <c r="O2229" t="s">
        <v>99</v>
      </c>
      <c r="P2229" t="s">
        <v>100</v>
      </c>
      <c r="Q2229">
        <v>51247</v>
      </c>
      <c r="R2229" t="s">
        <v>25</v>
      </c>
      <c r="S2229" t="s">
        <v>101</v>
      </c>
      <c r="T2229" t="s">
        <v>102</v>
      </c>
      <c r="U2229" t="s">
        <v>28</v>
      </c>
    </row>
    <row r="2230" spans="1:21" x14ac:dyDescent="0.3">
      <c r="A2230">
        <v>10294</v>
      </c>
      <c r="B2230" s="5">
        <v>45</v>
      </c>
      <c r="C2230" s="4">
        <v>104.28</v>
      </c>
      <c r="D2230">
        <v>1</v>
      </c>
      <c r="E2230" s="9">
        <v>4692.6000000000004</v>
      </c>
      <c r="F2230" s="1">
        <v>45117</v>
      </c>
      <c r="G2230" s="5">
        <f ca="1">DATEDIF(F2230, TODAY(), "D")</f>
        <v>272</v>
      </c>
      <c r="H2230" t="s">
        <v>19</v>
      </c>
      <c r="I2230" t="s">
        <v>557</v>
      </c>
      <c r="J2230" s="4">
        <v>99</v>
      </c>
      <c r="K2230" s="4">
        <f>Table1[[#This Row],[PRICEEACH]]-Table1[[#This Row],[MSRP]]</f>
        <v>5.2800000000000011</v>
      </c>
      <c r="L2230" t="s">
        <v>630</v>
      </c>
      <c r="M2230" t="s">
        <v>420</v>
      </c>
      <c r="N2230">
        <v>6175557555</v>
      </c>
      <c r="O2230" t="s">
        <v>421</v>
      </c>
      <c r="P2230" t="s">
        <v>253</v>
      </c>
      <c r="Q2230">
        <v>58339</v>
      </c>
      <c r="R2230" t="s">
        <v>25</v>
      </c>
      <c r="S2230" t="s">
        <v>422</v>
      </c>
      <c r="T2230" t="s">
        <v>423</v>
      </c>
      <c r="U2230" t="s">
        <v>42</v>
      </c>
    </row>
    <row r="2231" spans="1:21" x14ac:dyDescent="0.3">
      <c r="A2231">
        <v>10107</v>
      </c>
      <c r="B2231" s="5">
        <v>45</v>
      </c>
      <c r="C2231" s="4">
        <v>183.4</v>
      </c>
      <c r="D2231">
        <v>7</v>
      </c>
      <c r="E2231" s="9">
        <v>8253</v>
      </c>
      <c r="F2231" s="1">
        <v>45116</v>
      </c>
      <c r="G2231" s="5">
        <f ca="1">DATEDIF(F2231, TODAY(), "D")</f>
        <v>273</v>
      </c>
      <c r="H2231" t="s">
        <v>19</v>
      </c>
      <c r="I2231" t="s">
        <v>155</v>
      </c>
      <c r="J2231" s="4">
        <v>173</v>
      </c>
      <c r="K2231" s="4">
        <f>Table1[[#This Row],[PRICEEACH]]-Table1[[#This Row],[MSRP]]</f>
        <v>10.400000000000006</v>
      </c>
      <c r="L2231" t="s">
        <v>477</v>
      </c>
      <c r="M2231" t="s">
        <v>225</v>
      </c>
      <c r="N2231" t="s">
        <v>226</v>
      </c>
      <c r="O2231" t="s">
        <v>227</v>
      </c>
      <c r="P2231" t="s">
        <v>228</v>
      </c>
      <c r="Q2231">
        <v>10100</v>
      </c>
      <c r="R2231" t="s">
        <v>229</v>
      </c>
      <c r="S2231" t="s">
        <v>230</v>
      </c>
      <c r="T2231" t="s">
        <v>231</v>
      </c>
      <c r="U2231" t="s">
        <v>127</v>
      </c>
    </row>
    <row r="2232" spans="1:21" x14ac:dyDescent="0.3">
      <c r="A2232">
        <v>10290</v>
      </c>
      <c r="B2232" s="5">
        <v>45</v>
      </c>
      <c r="C2232" s="4">
        <v>114.92</v>
      </c>
      <c r="D2232">
        <v>1</v>
      </c>
      <c r="E2232" s="9">
        <v>5171.3999999999996</v>
      </c>
      <c r="F2232" s="1">
        <v>45114</v>
      </c>
      <c r="G2232" s="5">
        <f ca="1">DATEDIF(F2232, TODAY(), "D")</f>
        <v>275</v>
      </c>
      <c r="H2232" t="s">
        <v>19</v>
      </c>
      <c r="I2232" t="s">
        <v>509</v>
      </c>
      <c r="J2232" s="4">
        <v>97</v>
      </c>
      <c r="K2232" s="4">
        <f>Table1[[#This Row],[PRICEEACH]]-Table1[[#This Row],[MSRP]]</f>
        <v>17.920000000000002</v>
      </c>
      <c r="L2232" t="s">
        <v>605</v>
      </c>
      <c r="M2232" t="s">
        <v>559</v>
      </c>
      <c r="N2232">
        <v>6175558428</v>
      </c>
      <c r="O2232" t="s">
        <v>560</v>
      </c>
      <c r="P2232" t="s">
        <v>253</v>
      </c>
      <c r="Q2232">
        <v>58339</v>
      </c>
      <c r="R2232" t="s">
        <v>25</v>
      </c>
      <c r="S2232" t="s">
        <v>489</v>
      </c>
      <c r="T2232" t="s">
        <v>216</v>
      </c>
      <c r="U2232" t="s">
        <v>42</v>
      </c>
    </row>
    <row r="2233" spans="1:21" x14ac:dyDescent="0.3">
      <c r="A2233">
        <v>10289</v>
      </c>
      <c r="B2233" s="5">
        <v>45</v>
      </c>
      <c r="C2233" s="4">
        <v>48.38</v>
      </c>
      <c r="D2233">
        <v>4</v>
      </c>
      <c r="E2233" s="9">
        <v>2177.1</v>
      </c>
      <c r="F2233" s="1">
        <v>45110</v>
      </c>
      <c r="G2233" s="5">
        <f ca="1">DATEDIF(F2233, TODAY(), "D")</f>
        <v>279</v>
      </c>
      <c r="H2233" t="s">
        <v>19</v>
      </c>
      <c r="I2233" t="s">
        <v>509</v>
      </c>
      <c r="J2233" s="4">
        <v>44</v>
      </c>
      <c r="K2233" s="4">
        <f>Table1[[#This Row],[PRICEEACH]]-Table1[[#This Row],[MSRP]]</f>
        <v>4.3800000000000026</v>
      </c>
      <c r="L2233" t="s">
        <v>587</v>
      </c>
      <c r="M2233" t="s">
        <v>59</v>
      </c>
      <c r="N2233" t="s">
        <v>60</v>
      </c>
      <c r="O2233" t="s">
        <v>61</v>
      </c>
      <c r="P2233" t="s">
        <v>62</v>
      </c>
      <c r="Q2233" t="s">
        <v>63</v>
      </c>
      <c r="R2233" t="s">
        <v>64</v>
      </c>
      <c r="S2233" t="s">
        <v>65</v>
      </c>
      <c r="T2233" t="s">
        <v>66</v>
      </c>
      <c r="U2233" t="s">
        <v>28</v>
      </c>
    </row>
    <row r="2234" spans="1:21" x14ac:dyDescent="0.3">
      <c r="A2234">
        <v>10107</v>
      </c>
      <c r="B2234" s="5">
        <v>45</v>
      </c>
      <c r="C2234" s="4">
        <v>105.7</v>
      </c>
      <c r="D2234">
        <v>10</v>
      </c>
      <c r="E2234" s="9">
        <v>4756.5</v>
      </c>
      <c r="F2234" s="1">
        <v>45107</v>
      </c>
      <c r="G2234" s="5">
        <f ca="1">DATEDIF(F2234, TODAY(), "D")</f>
        <v>282</v>
      </c>
      <c r="H2234" t="s">
        <v>19</v>
      </c>
      <c r="I2234" t="s">
        <v>155</v>
      </c>
      <c r="J2234" s="4">
        <v>117</v>
      </c>
      <c r="K2234" s="4">
        <f>Table1[[#This Row],[PRICEEACH]]-Table1[[#This Row],[MSRP]]</f>
        <v>-11.299999999999997</v>
      </c>
      <c r="L2234" t="s">
        <v>473</v>
      </c>
      <c r="M2234" t="s">
        <v>408</v>
      </c>
      <c r="N2234" t="s">
        <v>409</v>
      </c>
      <c r="O2234" t="s">
        <v>410</v>
      </c>
      <c r="P2234" t="s">
        <v>411</v>
      </c>
      <c r="Q2234">
        <v>1203</v>
      </c>
      <c r="R2234" t="s">
        <v>412</v>
      </c>
      <c r="S2234" t="s">
        <v>413</v>
      </c>
      <c r="T2234" t="s">
        <v>82</v>
      </c>
      <c r="U2234" t="s">
        <v>42</v>
      </c>
    </row>
    <row r="2235" spans="1:21" x14ac:dyDescent="0.3">
      <c r="A2235">
        <v>10285</v>
      </c>
      <c r="B2235" s="5">
        <v>45</v>
      </c>
      <c r="C2235" s="4">
        <v>119.84</v>
      </c>
      <c r="D2235">
        <v>13</v>
      </c>
      <c r="E2235" s="9">
        <v>5392.8</v>
      </c>
      <c r="F2235" s="1">
        <v>45104</v>
      </c>
      <c r="G2235" s="5">
        <f ca="1">DATEDIF(F2235, TODAY(), "D")</f>
        <v>285</v>
      </c>
      <c r="H2235" t="s">
        <v>19</v>
      </c>
      <c r="I2235" t="s">
        <v>525</v>
      </c>
      <c r="J2235" s="4">
        <v>118</v>
      </c>
      <c r="K2235" s="4">
        <f>Table1[[#This Row],[PRICEEACH]]-Table1[[#This Row],[MSRP]]</f>
        <v>1.8400000000000034</v>
      </c>
      <c r="L2235" t="s">
        <v>627</v>
      </c>
      <c r="M2235" t="s">
        <v>98</v>
      </c>
      <c r="N2235">
        <v>6175558555</v>
      </c>
      <c r="O2235" t="s">
        <v>99</v>
      </c>
      <c r="P2235" t="s">
        <v>100</v>
      </c>
      <c r="Q2235">
        <v>51247</v>
      </c>
      <c r="R2235" t="s">
        <v>25</v>
      </c>
      <c r="S2235" t="s">
        <v>101</v>
      </c>
      <c r="T2235" t="s">
        <v>102</v>
      </c>
      <c r="U2235" t="s">
        <v>42</v>
      </c>
    </row>
    <row r="2236" spans="1:21" x14ac:dyDescent="0.3">
      <c r="A2236">
        <v>10284</v>
      </c>
      <c r="B2236" s="5">
        <v>45</v>
      </c>
      <c r="C2236" s="4">
        <v>127.73</v>
      </c>
      <c r="D2236">
        <v>11</v>
      </c>
      <c r="E2236" s="9">
        <v>5747.85</v>
      </c>
      <c r="F2236" s="1">
        <v>45098</v>
      </c>
      <c r="G2236" s="5">
        <f ca="1">DATEDIF(F2236, TODAY(), "D")</f>
        <v>291</v>
      </c>
      <c r="H2236" t="s">
        <v>19</v>
      </c>
      <c r="I2236" t="s">
        <v>525</v>
      </c>
      <c r="J2236" s="4">
        <v>157</v>
      </c>
      <c r="K2236" s="4">
        <f>Table1[[#This Row],[PRICEEACH]]-Table1[[#This Row],[MSRP]]</f>
        <v>-29.269999999999996</v>
      </c>
      <c r="L2236" t="s">
        <v>526</v>
      </c>
      <c r="M2236" t="s">
        <v>502</v>
      </c>
      <c r="N2236" t="s">
        <v>503</v>
      </c>
      <c r="O2236" t="s">
        <v>504</v>
      </c>
      <c r="P2236" t="s">
        <v>505</v>
      </c>
      <c r="Q2236" t="s">
        <v>506</v>
      </c>
      <c r="R2236" t="s">
        <v>64</v>
      </c>
      <c r="S2236" t="s">
        <v>507</v>
      </c>
      <c r="T2236" t="s">
        <v>508</v>
      </c>
      <c r="U2236" t="s">
        <v>42</v>
      </c>
    </row>
    <row r="2237" spans="1:21" x14ac:dyDescent="0.3">
      <c r="A2237">
        <v>10284</v>
      </c>
      <c r="B2237" s="5">
        <v>45</v>
      </c>
      <c r="C2237" s="4">
        <v>101.71</v>
      </c>
      <c r="D2237">
        <v>8</v>
      </c>
      <c r="E2237" s="9">
        <v>4576.95</v>
      </c>
      <c r="F2237" s="1">
        <v>45098</v>
      </c>
      <c r="G2237" s="5">
        <f ca="1">DATEDIF(F2237, TODAY(), "D")</f>
        <v>291</v>
      </c>
      <c r="H2237" t="s">
        <v>19</v>
      </c>
      <c r="I2237" t="s">
        <v>525</v>
      </c>
      <c r="J2237" s="4">
        <v>99</v>
      </c>
      <c r="K2237" s="4">
        <f>Table1[[#This Row],[PRICEEACH]]-Table1[[#This Row],[MSRP]]</f>
        <v>2.7099999999999937</v>
      </c>
      <c r="L2237" t="s">
        <v>624</v>
      </c>
      <c r="M2237" t="s">
        <v>502</v>
      </c>
      <c r="N2237" t="s">
        <v>503</v>
      </c>
      <c r="O2237" t="s">
        <v>504</v>
      </c>
      <c r="P2237" t="s">
        <v>505</v>
      </c>
      <c r="Q2237" t="s">
        <v>506</v>
      </c>
      <c r="R2237" t="s">
        <v>64</v>
      </c>
      <c r="S2237" t="s">
        <v>507</v>
      </c>
      <c r="T2237" t="s">
        <v>508</v>
      </c>
      <c r="U2237" t="s">
        <v>42</v>
      </c>
    </row>
    <row r="2238" spans="1:21" x14ac:dyDescent="0.3">
      <c r="A2238">
        <v>10283</v>
      </c>
      <c r="B2238" s="5">
        <v>45</v>
      </c>
      <c r="C2238" s="4">
        <v>78.67</v>
      </c>
      <c r="D2238">
        <v>9</v>
      </c>
      <c r="E2238" s="9">
        <v>3540.15</v>
      </c>
      <c r="F2238" s="1">
        <v>45097</v>
      </c>
      <c r="G2238" s="5">
        <f ca="1">DATEDIF(F2238, TODAY(), "D")</f>
        <v>292</v>
      </c>
      <c r="H2238" t="s">
        <v>19</v>
      </c>
      <c r="I2238" t="s">
        <v>557</v>
      </c>
      <c r="J2238" s="4">
        <v>66</v>
      </c>
      <c r="K2238" s="4">
        <f>Table1[[#This Row],[PRICEEACH]]-Table1[[#This Row],[MSRP]]</f>
        <v>12.670000000000002</v>
      </c>
      <c r="L2238" t="s">
        <v>620</v>
      </c>
      <c r="M2238" t="s">
        <v>337</v>
      </c>
      <c r="N2238" t="s">
        <v>338</v>
      </c>
      <c r="O2238" t="s">
        <v>339</v>
      </c>
      <c r="P2238" t="s">
        <v>340</v>
      </c>
      <c r="Q2238" t="s">
        <v>341</v>
      </c>
      <c r="R2238" t="s">
        <v>201</v>
      </c>
      <c r="S2238" t="s">
        <v>342</v>
      </c>
      <c r="T2238" t="s">
        <v>146</v>
      </c>
      <c r="U2238" t="s">
        <v>42</v>
      </c>
    </row>
    <row r="2239" spans="1:21" x14ac:dyDescent="0.3">
      <c r="A2239">
        <v>10280</v>
      </c>
      <c r="B2239" s="5">
        <v>45</v>
      </c>
      <c r="C2239" s="4">
        <v>47.49</v>
      </c>
      <c r="D2239">
        <v>11</v>
      </c>
      <c r="E2239" s="9">
        <v>2137.0500000000002</v>
      </c>
      <c r="F2239" s="1">
        <v>45094</v>
      </c>
      <c r="G2239" s="5">
        <f ca="1">DATEDIF(F2239, TODAY(), "D")</f>
        <v>295</v>
      </c>
      <c r="H2239" t="s">
        <v>19</v>
      </c>
      <c r="I2239" t="s">
        <v>509</v>
      </c>
      <c r="J2239" s="4">
        <v>44</v>
      </c>
      <c r="K2239" s="4">
        <f>Table1[[#This Row],[PRICEEACH]]-Table1[[#This Row],[MSRP]]</f>
        <v>3.490000000000002</v>
      </c>
      <c r="L2239" t="s">
        <v>587</v>
      </c>
      <c r="M2239" t="s">
        <v>225</v>
      </c>
      <c r="N2239" t="s">
        <v>226</v>
      </c>
      <c r="O2239" t="s">
        <v>227</v>
      </c>
      <c r="P2239" t="s">
        <v>228</v>
      </c>
      <c r="Q2239">
        <v>10100</v>
      </c>
      <c r="R2239" t="s">
        <v>229</v>
      </c>
      <c r="S2239" t="s">
        <v>230</v>
      </c>
      <c r="T2239" t="s">
        <v>231</v>
      </c>
      <c r="U2239" t="s">
        <v>28</v>
      </c>
    </row>
    <row r="2240" spans="1:21" x14ac:dyDescent="0.3">
      <c r="A2240">
        <v>10107</v>
      </c>
      <c r="B2240" s="5">
        <v>45</v>
      </c>
      <c r="C2240" s="4">
        <v>92.83</v>
      </c>
      <c r="D2240">
        <v>1</v>
      </c>
      <c r="E2240" s="9">
        <v>4177.3500000000004</v>
      </c>
      <c r="F2240" s="1">
        <v>45069</v>
      </c>
      <c r="G2240" s="5">
        <f ca="1">DATEDIF(F2240, TODAY(), "D")</f>
        <v>320</v>
      </c>
      <c r="H2240" t="s">
        <v>19</v>
      </c>
      <c r="I2240" t="s">
        <v>20</v>
      </c>
      <c r="J2240" s="4">
        <v>95</v>
      </c>
      <c r="K2240" s="4">
        <f>Table1[[#This Row],[PRICEEACH]]-Table1[[#This Row],[MSRP]]</f>
        <v>-2.1700000000000017</v>
      </c>
      <c r="L2240" t="s">
        <v>21</v>
      </c>
      <c r="M2240" t="s">
        <v>92</v>
      </c>
      <c r="N2240" t="s">
        <v>93</v>
      </c>
      <c r="O2240" t="s">
        <v>94</v>
      </c>
      <c r="P2240" t="s">
        <v>95</v>
      </c>
      <c r="Q2240">
        <v>44000</v>
      </c>
      <c r="R2240" t="s">
        <v>33</v>
      </c>
      <c r="S2240" t="s">
        <v>96</v>
      </c>
      <c r="T2240" t="s">
        <v>97</v>
      </c>
      <c r="U2240" t="s">
        <v>42</v>
      </c>
    </row>
    <row r="2241" spans="1:21" x14ac:dyDescent="0.3">
      <c r="A2241">
        <v>10271</v>
      </c>
      <c r="B2241" s="5">
        <v>45</v>
      </c>
      <c r="C2241" s="4">
        <v>64.739999999999995</v>
      </c>
      <c r="D2241">
        <v>2</v>
      </c>
      <c r="E2241" s="9">
        <v>2913.3</v>
      </c>
      <c r="F2241" s="1">
        <v>45066</v>
      </c>
      <c r="G2241" s="5">
        <f ca="1">DATEDIF(F2241, TODAY(), "D")</f>
        <v>323</v>
      </c>
      <c r="H2241" t="s">
        <v>19</v>
      </c>
      <c r="I2241" t="s">
        <v>155</v>
      </c>
      <c r="J2241" s="4">
        <v>57</v>
      </c>
      <c r="K2241" s="4">
        <f>Table1[[#This Row],[PRICEEACH]]-Table1[[#This Row],[MSRP]]</f>
        <v>7.7399999999999949</v>
      </c>
      <c r="L2241" t="s">
        <v>580</v>
      </c>
      <c r="M2241" t="s">
        <v>243</v>
      </c>
      <c r="N2241">
        <v>4155551450</v>
      </c>
      <c r="O2241" t="s">
        <v>244</v>
      </c>
      <c r="P2241" t="s">
        <v>245</v>
      </c>
      <c r="Q2241">
        <v>97562</v>
      </c>
      <c r="R2241" t="s">
        <v>25</v>
      </c>
      <c r="S2241" t="s">
        <v>246</v>
      </c>
      <c r="T2241" t="s">
        <v>247</v>
      </c>
      <c r="U2241" t="s">
        <v>28</v>
      </c>
    </row>
    <row r="2242" spans="1:21" x14ac:dyDescent="0.3">
      <c r="A2242">
        <v>10272</v>
      </c>
      <c r="B2242" s="5">
        <v>45</v>
      </c>
      <c r="C2242" s="4">
        <v>64.63</v>
      </c>
      <c r="D2242">
        <v>6</v>
      </c>
      <c r="E2242" s="9">
        <v>2908.35</v>
      </c>
      <c r="F2242" s="1">
        <v>45066</v>
      </c>
      <c r="G2242" s="5">
        <f ca="1">DATEDIF(F2242, TODAY(), "D")</f>
        <v>323</v>
      </c>
      <c r="H2242" t="s">
        <v>19</v>
      </c>
      <c r="I2242" t="s">
        <v>564</v>
      </c>
      <c r="J2242" s="4">
        <v>62</v>
      </c>
      <c r="K2242" s="4">
        <f>Table1[[#This Row],[PRICEEACH]]-Table1[[#This Row],[MSRP]]</f>
        <v>2.6299999999999955</v>
      </c>
      <c r="L2242" t="s">
        <v>612</v>
      </c>
      <c r="M2242" t="s">
        <v>116</v>
      </c>
      <c r="N2242">
        <v>2155551555</v>
      </c>
      <c r="O2242" t="s">
        <v>117</v>
      </c>
      <c r="P2242" t="s">
        <v>118</v>
      </c>
      <c r="Q2242">
        <v>70267</v>
      </c>
      <c r="R2242" t="s">
        <v>25</v>
      </c>
      <c r="S2242" t="s">
        <v>26</v>
      </c>
      <c r="T2242" t="s">
        <v>119</v>
      </c>
      <c r="U2242" t="s">
        <v>28</v>
      </c>
    </row>
    <row r="2243" spans="1:21" x14ac:dyDescent="0.3">
      <c r="A2243">
        <v>10265</v>
      </c>
      <c r="B2243" s="5">
        <v>45</v>
      </c>
      <c r="C2243" s="4">
        <v>86.84</v>
      </c>
      <c r="D2243">
        <v>2</v>
      </c>
      <c r="E2243" s="9">
        <v>3907.8</v>
      </c>
      <c r="F2243" s="1">
        <v>45048</v>
      </c>
      <c r="G2243" s="5">
        <f ca="1">DATEDIF(F2243, TODAY(), "D")</f>
        <v>341</v>
      </c>
      <c r="H2243" t="s">
        <v>19</v>
      </c>
      <c r="I2243" t="s">
        <v>155</v>
      </c>
      <c r="J2243" s="4">
        <v>80</v>
      </c>
      <c r="K2243" s="4">
        <f>Table1[[#This Row],[PRICEEACH]]-Table1[[#This Row],[MSRP]]</f>
        <v>6.8400000000000034</v>
      </c>
      <c r="L2243" t="s">
        <v>566</v>
      </c>
      <c r="M2243" t="s">
        <v>517</v>
      </c>
      <c r="N2243" t="s">
        <v>518</v>
      </c>
      <c r="O2243" t="s">
        <v>519</v>
      </c>
      <c r="P2243" t="s">
        <v>520</v>
      </c>
      <c r="Q2243">
        <v>3150</v>
      </c>
      <c r="R2243" t="s">
        <v>76</v>
      </c>
      <c r="S2243" t="s">
        <v>521</v>
      </c>
      <c r="T2243" t="s">
        <v>522</v>
      </c>
      <c r="U2243" t="s">
        <v>42</v>
      </c>
    </row>
    <row r="2244" spans="1:21" x14ac:dyDescent="0.3">
      <c r="A2244">
        <v>10259</v>
      </c>
      <c r="B2244" s="5">
        <v>45</v>
      </c>
      <c r="C2244" s="4">
        <v>86.68</v>
      </c>
      <c r="D2244">
        <v>11</v>
      </c>
      <c r="E2244" s="9">
        <v>3900.6</v>
      </c>
      <c r="F2244" s="1">
        <v>45031</v>
      </c>
      <c r="G2244" s="5">
        <f ca="1">DATEDIF(F2244, TODAY(), "D")</f>
        <v>358</v>
      </c>
      <c r="H2244" t="s">
        <v>19</v>
      </c>
      <c r="I2244" t="s">
        <v>465</v>
      </c>
      <c r="J2244" s="4">
        <v>96</v>
      </c>
      <c r="K2244" s="4">
        <f>Table1[[#This Row],[PRICEEACH]]-Table1[[#This Row],[MSRP]]</f>
        <v>-9.3199999999999932</v>
      </c>
      <c r="L2244" t="s">
        <v>608</v>
      </c>
      <c r="M2244" t="s">
        <v>381</v>
      </c>
      <c r="N2244" t="s">
        <v>382</v>
      </c>
      <c r="O2244" t="s">
        <v>383</v>
      </c>
      <c r="P2244" t="s">
        <v>173</v>
      </c>
      <c r="Q2244">
        <v>69045</v>
      </c>
      <c r="R2244" t="s">
        <v>173</v>
      </c>
      <c r="S2244" t="s">
        <v>384</v>
      </c>
      <c r="T2244" t="s">
        <v>385</v>
      </c>
      <c r="U2244" t="s">
        <v>42</v>
      </c>
    </row>
    <row r="2245" spans="1:21" x14ac:dyDescent="0.3">
      <c r="A2245">
        <v>10258</v>
      </c>
      <c r="B2245" s="5">
        <v>45</v>
      </c>
      <c r="C2245" s="4">
        <v>80.92</v>
      </c>
      <c r="D2245">
        <v>1</v>
      </c>
      <c r="E2245" s="9">
        <v>3641.4</v>
      </c>
      <c r="F2245" s="1">
        <v>45031</v>
      </c>
      <c r="G2245" s="5">
        <f ca="1">DATEDIF(F2245, TODAY(), "D")</f>
        <v>358</v>
      </c>
      <c r="H2245" t="s">
        <v>19</v>
      </c>
      <c r="I2245" t="s">
        <v>155</v>
      </c>
      <c r="J2245" s="4">
        <v>101</v>
      </c>
      <c r="K2245" s="4">
        <f>Table1[[#This Row],[PRICEEACH]]-Table1[[#This Row],[MSRP]]</f>
        <v>-20.079999999999998</v>
      </c>
      <c r="L2245" t="s">
        <v>626</v>
      </c>
      <c r="M2245" t="s">
        <v>217</v>
      </c>
      <c r="N2245" t="s">
        <v>218</v>
      </c>
      <c r="O2245" t="s">
        <v>219</v>
      </c>
      <c r="P2245" t="s">
        <v>220</v>
      </c>
      <c r="Q2245" t="s">
        <v>221</v>
      </c>
      <c r="R2245" t="s">
        <v>222</v>
      </c>
      <c r="S2245" t="s">
        <v>223</v>
      </c>
      <c r="T2245" t="s">
        <v>224</v>
      </c>
      <c r="U2245" t="s">
        <v>42</v>
      </c>
    </row>
    <row r="2246" spans="1:21" x14ac:dyDescent="0.3">
      <c r="A2246">
        <v>10250</v>
      </c>
      <c r="B2246" s="5">
        <v>45</v>
      </c>
      <c r="C2246" s="4">
        <v>181.34</v>
      </c>
      <c r="D2246">
        <v>14</v>
      </c>
      <c r="E2246" s="9">
        <v>8160.3</v>
      </c>
      <c r="F2246" s="1">
        <v>44996</v>
      </c>
      <c r="G2246" s="5">
        <f ca="1">DATEDIF(F2246, TODAY(), "D")</f>
        <v>393</v>
      </c>
      <c r="H2246" t="s">
        <v>19</v>
      </c>
      <c r="I2246" t="s">
        <v>525</v>
      </c>
      <c r="J2246" s="4">
        <v>157</v>
      </c>
      <c r="K2246" s="4">
        <f>Table1[[#This Row],[PRICEEACH]]-Table1[[#This Row],[MSRP]]</f>
        <v>24.340000000000003</v>
      </c>
      <c r="L2246" t="s">
        <v>526</v>
      </c>
      <c r="M2246" t="s">
        <v>360</v>
      </c>
      <c r="N2246">
        <v>4085553659</v>
      </c>
      <c r="O2246" t="s">
        <v>361</v>
      </c>
      <c r="P2246" t="s">
        <v>362</v>
      </c>
      <c r="Q2246">
        <v>94217</v>
      </c>
      <c r="R2246" t="s">
        <v>25</v>
      </c>
      <c r="S2246" t="s">
        <v>81</v>
      </c>
      <c r="T2246" t="s">
        <v>363</v>
      </c>
      <c r="U2246" t="s">
        <v>127</v>
      </c>
    </row>
    <row r="2247" spans="1:21" x14ac:dyDescent="0.3">
      <c r="A2247">
        <v>10245</v>
      </c>
      <c r="B2247" s="5">
        <v>45</v>
      </c>
      <c r="C2247" s="4">
        <v>59.87</v>
      </c>
      <c r="D2247">
        <v>7</v>
      </c>
      <c r="E2247" s="9">
        <v>2694.15</v>
      </c>
      <c r="F2247" s="1">
        <v>44989</v>
      </c>
      <c r="G2247" s="5">
        <f ca="1">DATEDIF(F2247, TODAY(), "D")</f>
        <v>400</v>
      </c>
      <c r="H2247" t="s">
        <v>19</v>
      </c>
      <c r="I2247" t="s">
        <v>509</v>
      </c>
      <c r="J2247" s="4">
        <v>50</v>
      </c>
      <c r="K2247" s="4">
        <f>Table1[[#This Row],[PRICEEACH]]-Table1[[#This Row],[MSRP]]</f>
        <v>9.8699999999999974</v>
      </c>
      <c r="L2247" t="s">
        <v>576</v>
      </c>
      <c r="M2247" t="s">
        <v>212</v>
      </c>
      <c r="N2247">
        <v>2035559545</v>
      </c>
      <c r="O2247" t="s">
        <v>213</v>
      </c>
      <c r="P2247" t="s">
        <v>214</v>
      </c>
      <c r="Q2247">
        <v>97823</v>
      </c>
      <c r="R2247" t="s">
        <v>25</v>
      </c>
      <c r="S2247" t="s">
        <v>215</v>
      </c>
      <c r="T2247" t="s">
        <v>216</v>
      </c>
      <c r="U2247" t="s">
        <v>28</v>
      </c>
    </row>
    <row r="2248" spans="1:21" x14ac:dyDescent="0.3">
      <c r="A2248">
        <v>10230</v>
      </c>
      <c r="B2248" s="5">
        <v>45</v>
      </c>
      <c r="C2248" s="4">
        <v>105.27</v>
      </c>
      <c r="D2248">
        <v>5</v>
      </c>
      <c r="E2248" s="9">
        <v>4737.1499999999996</v>
      </c>
      <c r="F2248" s="1">
        <v>44941</v>
      </c>
      <c r="G2248" s="5">
        <f ca="1">DATEDIF(F2248, TODAY(), "D")</f>
        <v>448</v>
      </c>
      <c r="H2248" t="s">
        <v>19</v>
      </c>
      <c r="I2248" t="s">
        <v>155</v>
      </c>
      <c r="J2248" s="4">
        <v>118</v>
      </c>
      <c r="K2248" s="4">
        <f>Table1[[#This Row],[PRICEEACH]]-Table1[[#This Row],[MSRP]]</f>
        <v>-12.730000000000004</v>
      </c>
      <c r="L2248" t="s">
        <v>604</v>
      </c>
      <c r="M2248" t="s">
        <v>424</v>
      </c>
      <c r="N2248" t="s">
        <v>425</v>
      </c>
      <c r="O2248" t="s">
        <v>426</v>
      </c>
      <c r="P2248" t="s">
        <v>427</v>
      </c>
      <c r="Q2248">
        <v>60528</v>
      </c>
      <c r="R2248" t="s">
        <v>405</v>
      </c>
      <c r="S2248" t="s">
        <v>428</v>
      </c>
      <c r="T2248" t="s">
        <v>377</v>
      </c>
      <c r="U2248" t="s">
        <v>42</v>
      </c>
    </row>
    <row r="2249" spans="1:21" x14ac:dyDescent="0.3">
      <c r="A2249">
        <v>10228</v>
      </c>
      <c r="B2249" s="5">
        <v>45</v>
      </c>
      <c r="C2249" s="4">
        <v>63.71</v>
      </c>
      <c r="D2249">
        <v>5</v>
      </c>
      <c r="E2249" s="9">
        <v>2866.95</v>
      </c>
      <c r="F2249" s="1">
        <v>44936</v>
      </c>
      <c r="G2249" s="5">
        <f ca="1">DATEDIF(F2249, TODAY(), "D")</f>
        <v>453</v>
      </c>
      <c r="H2249" t="s">
        <v>19</v>
      </c>
      <c r="I2249" t="s">
        <v>509</v>
      </c>
      <c r="J2249" s="4">
        <v>62</v>
      </c>
      <c r="K2249" s="4">
        <f>Table1[[#This Row],[PRICEEACH]]-Table1[[#This Row],[MSRP]]</f>
        <v>1.7100000000000009</v>
      </c>
      <c r="L2249" t="s">
        <v>556</v>
      </c>
      <c r="M2249" t="s">
        <v>209</v>
      </c>
      <c r="N2249">
        <v>6175555555</v>
      </c>
      <c r="O2249" t="s">
        <v>210</v>
      </c>
      <c r="P2249" t="s">
        <v>100</v>
      </c>
      <c r="Q2249">
        <v>51247</v>
      </c>
      <c r="R2249" t="s">
        <v>25</v>
      </c>
      <c r="S2249" t="s">
        <v>211</v>
      </c>
      <c r="T2249" t="s">
        <v>119</v>
      </c>
      <c r="U2249" t="s">
        <v>28</v>
      </c>
    </row>
    <row r="2250" spans="1:21" x14ac:dyDescent="0.3">
      <c r="A2250">
        <v>10222</v>
      </c>
      <c r="B2250" s="5">
        <v>45</v>
      </c>
      <c r="C2250" s="4">
        <v>85.75</v>
      </c>
      <c r="D2250">
        <v>9</v>
      </c>
      <c r="E2250" s="9">
        <v>3858.75</v>
      </c>
      <c r="F2250" s="1">
        <v>44914</v>
      </c>
      <c r="G2250" s="5">
        <f ca="1">DATEDIF(F2250, TODAY(), "D")</f>
        <v>475</v>
      </c>
      <c r="H2250" t="s">
        <v>19</v>
      </c>
      <c r="I2250" t="s">
        <v>509</v>
      </c>
      <c r="J2250" s="4">
        <v>105</v>
      </c>
      <c r="K2250" s="4">
        <f>Table1[[#This Row],[PRICEEACH]]-Table1[[#This Row],[MSRP]]</f>
        <v>-19.25</v>
      </c>
      <c r="L2250" t="s">
        <v>571</v>
      </c>
      <c r="M2250" t="s">
        <v>326</v>
      </c>
      <c r="N2250">
        <v>7605558146</v>
      </c>
      <c r="O2250" t="s">
        <v>327</v>
      </c>
      <c r="P2250" t="s">
        <v>328</v>
      </c>
      <c r="Q2250">
        <v>91217</v>
      </c>
      <c r="R2250" t="s">
        <v>25</v>
      </c>
      <c r="S2250" t="s">
        <v>207</v>
      </c>
      <c r="T2250" t="s">
        <v>247</v>
      </c>
      <c r="U2250" t="s">
        <v>42</v>
      </c>
    </row>
    <row r="2251" spans="1:21" x14ac:dyDescent="0.3">
      <c r="A2251">
        <v>10212</v>
      </c>
      <c r="B2251" s="5">
        <v>45</v>
      </c>
      <c r="C2251" s="4">
        <v>141.28</v>
      </c>
      <c r="D2251">
        <v>8</v>
      </c>
      <c r="E2251" s="9">
        <v>6357.6</v>
      </c>
      <c r="F2251" s="1">
        <v>44881</v>
      </c>
      <c r="G2251" s="5">
        <f ca="1">DATEDIF(F2251, TODAY(), "D")</f>
        <v>508</v>
      </c>
      <c r="H2251" t="s">
        <v>19</v>
      </c>
      <c r="I2251" t="s">
        <v>155</v>
      </c>
      <c r="J2251" s="4">
        <v>141</v>
      </c>
      <c r="K2251" s="4">
        <f>Table1[[#This Row],[PRICEEACH]]-Table1[[#This Row],[MSRP]]</f>
        <v>0.28000000000000114</v>
      </c>
      <c r="L2251" t="s">
        <v>569</v>
      </c>
      <c r="M2251" t="s">
        <v>148</v>
      </c>
      <c r="N2251" t="s">
        <v>149</v>
      </c>
      <c r="O2251" t="s">
        <v>150</v>
      </c>
      <c r="P2251" t="s">
        <v>151</v>
      </c>
      <c r="Q2251">
        <v>28034</v>
      </c>
      <c r="R2251" t="s">
        <v>152</v>
      </c>
      <c r="S2251" t="s">
        <v>153</v>
      </c>
      <c r="T2251" t="s">
        <v>154</v>
      </c>
      <c r="U2251" t="s">
        <v>42</v>
      </c>
    </row>
    <row r="2252" spans="1:21" x14ac:dyDescent="0.3">
      <c r="A2252">
        <v>10212</v>
      </c>
      <c r="B2252" s="5">
        <v>45</v>
      </c>
      <c r="C2252" s="4">
        <v>53.33</v>
      </c>
      <c r="D2252">
        <v>5</v>
      </c>
      <c r="E2252" s="9">
        <v>2399.85</v>
      </c>
      <c r="F2252" s="1">
        <v>44881</v>
      </c>
      <c r="G2252" s="5">
        <f ca="1">DATEDIF(F2252, TODAY(), "D")</f>
        <v>508</v>
      </c>
      <c r="H2252" t="s">
        <v>19</v>
      </c>
      <c r="I2252" t="s">
        <v>155</v>
      </c>
      <c r="J2252" s="4">
        <v>50</v>
      </c>
      <c r="K2252" s="4">
        <f>Table1[[#This Row],[PRICEEACH]]-Table1[[#This Row],[MSRP]]</f>
        <v>3.3299999999999983</v>
      </c>
      <c r="L2252" t="s">
        <v>582</v>
      </c>
      <c r="M2252" t="s">
        <v>148</v>
      </c>
      <c r="N2252" t="s">
        <v>149</v>
      </c>
      <c r="O2252" t="s">
        <v>150</v>
      </c>
      <c r="P2252" t="s">
        <v>151</v>
      </c>
      <c r="Q2252">
        <v>28034</v>
      </c>
      <c r="R2252" t="s">
        <v>152</v>
      </c>
      <c r="S2252" t="s">
        <v>153</v>
      </c>
      <c r="T2252" t="s">
        <v>154</v>
      </c>
      <c r="U2252" t="s">
        <v>28</v>
      </c>
    </row>
    <row r="2253" spans="1:21" x14ac:dyDescent="0.3">
      <c r="A2253">
        <v>10212</v>
      </c>
      <c r="B2253" s="5">
        <v>45</v>
      </c>
      <c r="C2253" s="4">
        <v>88.14</v>
      </c>
      <c r="D2253">
        <v>1</v>
      </c>
      <c r="E2253" s="9">
        <v>3966.3</v>
      </c>
      <c r="F2253" s="1">
        <v>44881</v>
      </c>
      <c r="G2253" s="5">
        <f ca="1">DATEDIF(F2253, TODAY(), "D")</f>
        <v>508</v>
      </c>
      <c r="H2253" t="s">
        <v>19</v>
      </c>
      <c r="I2253" t="s">
        <v>155</v>
      </c>
      <c r="J2253" s="4">
        <v>90</v>
      </c>
      <c r="K2253" s="4">
        <f>Table1[[#This Row],[PRICEEACH]]-Table1[[#This Row],[MSRP]]</f>
        <v>-1.8599999999999994</v>
      </c>
      <c r="L2253" t="s">
        <v>590</v>
      </c>
      <c r="M2253" t="s">
        <v>148</v>
      </c>
      <c r="N2253" t="s">
        <v>149</v>
      </c>
      <c r="O2253" t="s">
        <v>150</v>
      </c>
      <c r="P2253" t="s">
        <v>151</v>
      </c>
      <c r="Q2253">
        <v>28034</v>
      </c>
      <c r="R2253" t="s">
        <v>152</v>
      </c>
      <c r="S2253" t="s">
        <v>153</v>
      </c>
      <c r="T2253" t="s">
        <v>154</v>
      </c>
      <c r="U2253" t="s">
        <v>42</v>
      </c>
    </row>
    <row r="2254" spans="1:21" x14ac:dyDescent="0.3">
      <c r="A2254">
        <v>10208</v>
      </c>
      <c r="B2254" s="5">
        <v>45</v>
      </c>
      <c r="C2254" s="4">
        <v>87.77</v>
      </c>
      <c r="D2254">
        <v>8</v>
      </c>
      <c r="E2254" s="9">
        <v>3949.65</v>
      </c>
      <c r="F2254" s="1">
        <v>44867</v>
      </c>
      <c r="G2254" s="5">
        <f ca="1">DATEDIF(F2254, TODAY(), "D")</f>
        <v>522</v>
      </c>
      <c r="H2254" t="s">
        <v>19</v>
      </c>
      <c r="I2254" t="s">
        <v>509</v>
      </c>
      <c r="J2254" s="4">
        <v>87</v>
      </c>
      <c r="K2254" s="4">
        <f>Table1[[#This Row],[PRICEEACH]]-Table1[[#This Row],[MSRP]]</f>
        <v>0.76999999999999602</v>
      </c>
      <c r="L2254" t="s">
        <v>574</v>
      </c>
      <c r="M2254" t="s">
        <v>190</v>
      </c>
      <c r="N2254" t="s">
        <v>191</v>
      </c>
      <c r="O2254" t="s">
        <v>192</v>
      </c>
      <c r="P2254" t="s">
        <v>193</v>
      </c>
      <c r="Q2254">
        <v>69004</v>
      </c>
      <c r="R2254" t="s">
        <v>33</v>
      </c>
      <c r="S2254" t="s">
        <v>194</v>
      </c>
      <c r="T2254" t="s">
        <v>195</v>
      </c>
      <c r="U2254" t="s">
        <v>42</v>
      </c>
    </row>
    <row r="2255" spans="1:21" x14ac:dyDescent="0.3">
      <c r="A2255">
        <v>10207</v>
      </c>
      <c r="B2255" s="5">
        <v>45</v>
      </c>
      <c r="C2255" s="4">
        <v>56.55</v>
      </c>
      <c r="D2255">
        <v>2</v>
      </c>
      <c r="E2255" s="9">
        <v>2544.75</v>
      </c>
      <c r="F2255" s="1">
        <v>44843</v>
      </c>
      <c r="G2255" s="5">
        <f ca="1">DATEDIF(F2255, TODAY(), "D")</f>
        <v>546</v>
      </c>
      <c r="H2255" t="s">
        <v>19</v>
      </c>
      <c r="I2255" t="s">
        <v>564</v>
      </c>
      <c r="J2255" s="4">
        <v>62</v>
      </c>
      <c r="K2255" s="4">
        <f>Table1[[#This Row],[PRICEEACH]]-Table1[[#This Row],[MSRP]]</f>
        <v>-5.4500000000000028</v>
      </c>
      <c r="L2255" t="s">
        <v>612</v>
      </c>
      <c r="M2255" t="s">
        <v>378</v>
      </c>
      <c r="N2255">
        <v>6175552555</v>
      </c>
      <c r="O2255" t="s">
        <v>379</v>
      </c>
      <c r="P2255" t="s">
        <v>345</v>
      </c>
      <c r="Q2255">
        <v>51003</v>
      </c>
      <c r="R2255" t="s">
        <v>25</v>
      </c>
      <c r="S2255" t="s">
        <v>380</v>
      </c>
      <c r="T2255" t="s">
        <v>247</v>
      </c>
      <c r="U2255" t="s">
        <v>28</v>
      </c>
    </row>
    <row r="2256" spans="1:21" x14ac:dyDescent="0.3">
      <c r="A2256">
        <v>10203</v>
      </c>
      <c r="B2256" s="5">
        <v>45</v>
      </c>
      <c r="C2256" s="4">
        <v>85.47</v>
      </c>
      <c r="D2256">
        <v>4</v>
      </c>
      <c r="E2256" s="9">
        <v>3846.15</v>
      </c>
      <c r="F2256" s="1">
        <v>44836</v>
      </c>
      <c r="G2256" s="5">
        <f ca="1">DATEDIF(F2256, TODAY(), "D")</f>
        <v>553</v>
      </c>
      <c r="H2256" t="s">
        <v>19</v>
      </c>
      <c r="I2256" t="s">
        <v>155</v>
      </c>
      <c r="J2256" s="4">
        <v>77</v>
      </c>
      <c r="K2256" s="4">
        <f>Table1[[#This Row],[PRICEEACH]]-Table1[[#This Row],[MSRP]]</f>
        <v>8.4699999999999989</v>
      </c>
      <c r="L2256" t="s">
        <v>544</v>
      </c>
      <c r="M2256" t="s">
        <v>148</v>
      </c>
      <c r="N2256" t="s">
        <v>149</v>
      </c>
      <c r="O2256" t="s">
        <v>150</v>
      </c>
      <c r="P2256" t="s">
        <v>151</v>
      </c>
      <c r="Q2256">
        <v>28034</v>
      </c>
      <c r="R2256" t="s">
        <v>152</v>
      </c>
      <c r="S2256" t="s">
        <v>153</v>
      </c>
      <c r="T2256" t="s">
        <v>154</v>
      </c>
      <c r="U2256" t="s">
        <v>42</v>
      </c>
    </row>
    <row r="2257" spans="1:21" x14ac:dyDescent="0.3">
      <c r="A2257">
        <v>10204</v>
      </c>
      <c r="B2257" s="5">
        <v>45</v>
      </c>
      <c r="C2257" s="4">
        <v>76.260000000000005</v>
      </c>
      <c r="D2257">
        <v>6</v>
      </c>
      <c r="E2257" s="9">
        <v>3431.7</v>
      </c>
      <c r="F2257" s="1">
        <v>44836</v>
      </c>
      <c r="G2257" s="5">
        <f ca="1">DATEDIF(F2257, TODAY(), "D")</f>
        <v>553</v>
      </c>
      <c r="H2257" t="s">
        <v>19</v>
      </c>
      <c r="I2257" t="s">
        <v>155</v>
      </c>
      <c r="J2257" s="4">
        <v>71</v>
      </c>
      <c r="K2257" s="4">
        <f>Table1[[#This Row],[PRICEEACH]]-Table1[[#This Row],[MSRP]]</f>
        <v>5.2600000000000051</v>
      </c>
      <c r="L2257" t="s">
        <v>578</v>
      </c>
      <c r="M2257" t="s">
        <v>437</v>
      </c>
      <c r="N2257">
        <v>2125557413</v>
      </c>
      <c r="O2257" t="s">
        <v>438</v>
      </c>
      <c r="P2257" t="s">
        <v>24</v>
      </c>
      <c r="Q2257">
        <v>10022</v>
      </c>
      <c r="R2257" t="s">
        <v>25</v>
      </c>
      <c r="S2257" t="s">
        <v>46</v>
      </c>
      <c r="T2257" t="s">
        <v>439</v>
      </c>
      <c r="U2257" t="s">
        <v>42</v>
      </c>
    </row>
    <row r="2258" spans="1:21" x14ac:dyDescent="0.3">
      <c r="A2258">
        <v>10204</v>
      </c>
      <c r="B2258" s="5">
        <v>45</v>
      </c>
      <c r="C2258" s="4">
        <v>49.81</v>
      </c>
      <c r="D2258">
        <v>12</v>
      </c>
      <c r="E2258" s="9">
        <v>2241.4499999999998</v>
      </c>
      <c r="F2258" s="1">
        <v>44836</v>
      </c>
      <c r="G2258" s="5">
        <f ca="1">DATEDIF(F2258, TODAY(), "D")</f>
        <v>553</v>
      </c>
      <c r="H2258" t="s">
        <v>19</v>
      </c>
      <c r="I2258" t="s">
        <v>155</v>
      </c>
      <c r="J2258" s="4">
        <v>50</v>
      </c>
      <c r="K2258" s="4">
        <f>Table1[[#This Row],[PRICEEACH]]-Table1[[#This Row],[MSRP]]</f>
        <v>-0.18999999999999773</v>
      </c>
      <c r="L2258" t="s">
        <v>582</v>
      </c>
      <c r="M2258" t="s">
        <v>437</v>
      </c>
      <c r="N2258">
        <v>2125557413</v>
      </c>
      <c r="O2258" t="s">
        <v>438</v>
      </c>
      <c r="P2258" t="s">
        <v>24</v>
      </c>
      <c r="Q2258">
        <v>10022</v>
      </c>
      <c r="R2258" t="s">
        <v>25</v>
      </c>
      <c r="S2258" t="s">
        <v>46</v>
      </c>
      <c r="T2258" t="s">
        <v>439</v>
      </c>
      <c r="U2258" t="s">
        <v>28</v>
      </c>
    </row>
    <row r="2259" spans="1:21" x14ac:dyDescent="0.3">
      <c r="A2259">
        <v>10107</v>
      </c>
      <c r="B2259" s="5">
        <v>45</v>
      </c>
      <c r="C2259" s="4">
        <v>118.32</v>
      </c>
      <c r="D2259">
        <v>6</v>
      </c>
      <c r="E2259" s="9">
        <v>5324.4</v>
      </c>
      <c r="F2259" s="1">
        <v>44830</v>
      </c>
      <c r="G2259" s="5">
        <f ca="1">DATEDIF(F2259, TODAY(), "D")</f>
        <v>559</v>
      </c>
      <c r="H2259" t="s">
        <v>19</v>
      </c>
      <c r="I2259" t="s">
        <v>155</v>
      </c>
      <c r="J2259" s="4">
        <v>136</v>
      </c>
      <c r="K2259" s="4">
        <f>Table1[[#This Row],[PRICEEACH]]-Table1[[#This Row],[MSRP]]</f>
        <v>-17.680000000000007</v>
      </c>
      <c r="L2259" t="s">
        <v>289</v>
      </c>
      <c r="M2259" t="s">
        <v>320</v>
      </c>
      <c r="N2259" t="s">
        <v>321</v>
      </c>
      <c r="O2259" t="s">
        <v>322</v>
      </c>
      <c r="P2259" t="s">
        <v>323</v>
      </c>
      <c r="Q2259">
        <v>8022</v>
      </c>
      <c r="R2259" t="s">
        <v>152</v>
      </c>
      <c r="S2259" t="s">
        <v>324</v>
      </c>
      <c r="T2259" t="s">
        <v>325</v>
      </c>
      <c r="U2259" t="s">
        <v>42</v>
      </c>
    </row>
    <row r="2260" spans="1:21" x14ac:dyDescent="0.3">
      <c r="A2260">
        <v>10194</v>
      </c>
      <c r="B2260" s="5">
        <v>45</v>
      </c>
      <c r="C2260" s="4">
        <v>70.489999999999995</v>
      </c>
      <c r="D2260">
        <v>2</v>
      </c>
      <c r="E2260" s="9">
        <v>3172.05</v>
      </c>
      <c r="F2260" s="1">
        <v>44829</v>
      </c>
      <c r="G2260" s="5">
        <f ca="1">DATEDIF(F2260, TODAY(), "D")</f>
        <v>560</v>
      </c>
      <c r="H2260" t="s">
        <v>19</v>
      </c>
      <c r="I2260" t="s">
        <v>465</v>
      </c>
      <c r="J2260" s="4">
        <v>60</v>
      </c>
      <c r="K2260" s="4">
        <f>Table1[[#This Row],[PRICEEACH]]-Table1[[#This Row],[MSRP]]</f>
        <v>10.489999999999995</v>
      </c>
      <c r="L2260" t="s">
        <v>550</v>
      </c>
      <c r="M2260" t="s">
        <v>190</v>
      </c>
      <c r="N2260" t="s">
        <v>191</v>
      </c>
      <c r="O2260" t="s">
        <v>192</v>
      </c>
      <c r="P2260" t="s">
        <v>193</v>
      </c>
      <c r="Q2260">
        <v>69004</v>
      </c>
      <c r="R2260" t="s">
        <v>33</v>
      </c>
      <c r="S2260" t="s">
        <v>194</v>
      </c>
      <c r="T2260" t="s">
        <v>195</v>
      </c>
      <c r="U2260" t="s">
        <v>42</v>
      </c>
    </row>
    <row r="2261" spans="1:21" x14ac:dyDescent="0.3">
      <c r="A2261">
        <v>10192</v>
      </c>
      <c r="B2261" s="5">
        <v>45</v>
      </c>
      <c r="C2261" s="4">
        <v>90.86</v>
      </c>
      <c r="D2261">
        <v>15</v>
      </c>
      <c r="E2261" s="9">
        <v>4088.7</v>
      </c>
      <c r="F2261" s="1">
        <v>44824</v>
      </c>
      <c r="G2261" s="5">
        <f ca="1">DATEDIF(F2261, TODAY(), "D")</f>
        <v>565</v>
      </c>
      <c r="H2261" t="s">
        <v>19</v>
      </c>
      <c r="I2261" t="s">
        <v>155</v>
      </c>
      <c r="J2261" s="4">
        <v>77</v>
      </c>
      <c r="K2261" s="4">
        <f>Table1[[#This Row],[PRICEEACH]]-Table1[[#This Row],[MSRP]]</f>
        <v>13.86</v>
      </c>
      <c r="L2261" t="s">
        <v>544</v>
      </c>
      <c r="M2261" t="s">
        <v>248</v>
      </c>
      <c r="N2261">
        <v>6035558647</v>
      </c>
      <c r="O2261" t="s">
        <v>249</v>
      </c>
      <c r="P2261" t="s">
        <v>250</v>
      </c>
      <c r="Q2261">
        <v>62005</v>
      </c>
      <c r="R2261" t="s">
        <v>25</v>
      </c>
      <c r="S2261" t="s">
        <v>46</v>
      </c>
      <c r="T2261" t="s">
        <v>247</v>
      </c>
      <c r="U2261" t="s">
        <v>42</v>
      </c>
    </row>
    <row r="2262" spans="1:21" x14ac:dyDescent="0.3">
      <c r="A2262">
        <v>10192</v>
      </c>
      <c r="B2262" s="5">
        <v>45</v>
      </c>
      <c r="C2262" s="4">
        <v>118.68</v>
      </c>
      <c r="D2262">
        <v>9</v>
      </c>
      <c r="E2262" s="9">
        <v>5340.6</v>
      </c>
      <c r="F2262" s="1">
        <v>44824</v>
      </c>
      <c r="G2262" s="5">
        <f ca="1">DATEDIF(F2262, TODAY(), "D")</f>
        <v>565</v>
      </c>
      <c r="H2262" t="s">
        <v>19</v>
      </c>
      <c r="I2262" t="s">
        <v>155</v>
      </c>
      <c r="J2262" s="4">
        <v>141</v>
      </c>
      <c r="K2262" s="4">
        <f>Table1[[#This Row],[PRICEEACH]]-Table1[[#This Row],[MSRP]]</f>
        <v>-22.319999999999993</v>
      </c>
      <c r="L2262" t="s">
        <v>569</v>
      </c>
      <c r="M2262" t="s">
        <v>248</v>
      </c>
      <c r="N2262">
        <v>6035558647</v>
      </c>
      <c r="O2262" t="s">
        <v>249</v>
      </c>
      <c r="P2262" t="s">
        <v>250</v>
      </c>
      <c r="Q2262">
        <v>62005</v>
      </c>
      <c r="R2262" t="s">
        <v>25</v>
      </c>
      <c r="S2262" t="s">
        <v>46</v>
      </c>
      <c r="T2262" t="s">
        <v>247</v>
      </c>
      <c r="U2262" t="s">
        <v>42</v>
      </c>
    </row>
    <row r="2263" spans="1:21" x14ac:dyDescent="0.3">
      <c r="A2263">
        <v>10192</v>
      </c>
      <c r="B2263" s="5">
        <v>45</v>
      </c>
      <c r="C2263" s="4">
        <v>140.43</v>
      </c>
      <c r="D2263">
        <v>14</v>
      </c>
      <c r="E2263" s="9">
        <v>6319.35</v>
      </c>
      <c r="F2263" s="1">
        <v>44824</v>
      </c>
      <c r="G2263" s="5">
        <f ca="1">DATEDIF(F2263, TODAY(), "D")</f>
        <v>565</v>
      </c>
      <c r="H2263" t="s">
        <v>19</v>
      </c>
      <c r="I2263" t="s">
        <v>155</v>
      </c>
      <c r="J2263" s="4">
        <v>140</v>
      </c>
      <c r="K2263" s="4">
        <f>Table1[[#This Row],[PRICEEACH]]-Table1[[#This Row],[MSRP]]</f>
        <v>0.43000000000000682</v>
      </c>
      <c r="L2263" t="s">
        <v>601</v>
      </c>
      <c r="M2263" t="s">
        <v>248</v>
      </c>
      <c r="N2263">
        <v>6035558647</v>
      </c>
      <c r="O2263" t="s">
        <v>249</v>
      </c>
      <c r="P2263" t="s">
        <v>250</v>
      </c>
      <c r="Q2263">
        <v>62005</v>
      </c>
      <c r="R2263" t="s">
        <v>25</v>
      </c>
      <c r="S2263" t="s">
        <v>46</v>
      </c>
      <c r="T2263" t="s">
        <v>247</v>
      </c>
      <c r="U2263" t="s">
        <v>42</v>
      </c>
    </row>
    <row r="2264" spans="1:21" x14ac:dyDescent="0.3">
      <c r="A2264">
        <v>10107</v>
      </c>
      <c r="B2264" s="5">
        <v>45</v>
      </c>
      <c r="C2264" s="4">
        <v>193.66</v>
      </c>
      <c r="D2264">
        <v>3</v>
      </c>
      <c r="E2264" s="9">
        <v>8714.7000000000007</v>
      </c>
      <c r="F2264" s="1">
        <v>44822</v>
      </c>
      <c r="G2264" s="5">
        <f ca="1">DATEDIF(F2264, TODAY(), "D")</f>
        <v>567</v>
      </c>
      <c r="H2264" t="s">
        <v>19</v>
      </c>
      <c r="I2264" t="s">
        <v>20</v>
      </c>
      <c r="J2264" s="4">
        <v>193</v>
      </c>
      <c r="K2264" s="4">
        <f>Table1[[#This Row],[PRICEEACH]]-Table1[[#This Row],[MSRP]]</f>
        <v>0.65999999999999659</v>
      </c>
      <c r="L2264" t="s">
        <v>288</v>
      </c>
      <c r="M2264" t="s">
        <v>59</v>
      </c>
      <c r="N2264" t="s">
        <v>60</v>
      </c>
      <c r="O2264" t="s">
        <v>61</v>
      </c>
      <c r="P2264" t="s">
        <v>62</v>
      </c>
      <c r="Q2264" t="s">
        <v>63</v>
      </c>
      <c r="R2264" t="s">
        <v>64</v>
      </c>
      <c r="S2264" t="s">
        <v>65</v>
      </c>
      <c r="T2264" t="s">
        <v>66</v>
      </c>
      <c r="U2264" t="s">
        <v>127</v>
      </c>
    </row>
    <row r="2265" spans="1:21" x14ac:dyDescent="0.3">
      <c r="A2265">
        <v>10184</v>
      </c>
      <c r="B2265" s="5">
        <v>45</v>
      </c>
      <c r="C2265" s="4">
        <v>109.96</v>
      </c>
      <c r="D2265">
        <v>4</v>
      </c>
      <c r="E2265" s="9">
        <v>4948.2</v>
      </c>
      <c r="F2265" s="1">
        <v>44818</v>
      </c>
      <c r="G2265" s="5">
        <f ca="1">DATEDIF(F2265, TODAY(), "D")</f>
        <v>571</v>
      </c>
      <c r="H2265" t="s">
        <v>19</v>
      </c>
      <c r="I2265" t="s">
        <v>465</v>
      </c>
      <c r="J2265" s="4">
        <v>115</v>
      </c>
      <c r="K2265" s="4">
        <f>Table1[[#This Row],[PRICEEACH]]-Table1[[#This Row],[MSRP]]</f>
        <v>-5.0400000000000063</v>
      </c>
      <c r="L2265" t="s">
        <v>617</v>
      </c>
      <c r="M2265" t="s">
        <v>480</v>
      </c>
      <c r="N2265" t="s">
        <v>481</v>
      </c>
      <c r="O2265" t="s">
        <v>482</v>
      </c>
      <c r="P2265" t="s">
        <v>483</v>
      </c>
      <c r="Q2265">
        <v>41101</v>
      </c>
      <c r="R2265" t="s">
        <v>152</v>
      </c>
      <c r="S2265" t="s">
        <v>484</v>
      </c>
      <c r="T2265" t="s">
        <v>485</v>
      </c>
      <c r="U2265" t="s">
        <v>42</v>
      </c>
    </row>
    <row r="2266" spans="1:21" x14ac:dyDescent="0.3">
      <c r="A2266">
        <v>10181</v>
      </c>
      <c r="B2266" s="5">
        <v>45</v>
      </c>
      <c r="C2266" s="4">
        <v>140.55000000000001</v>
      </c>
      <c r="D2266">
        <v>7</v>
      </c>
      <c r="E2266" s="9">
        <v>6324.75</v>
      </c>
      <c r="F2266" s="1">
        <v>44816</v>
      </c>
      <c r="G2266" s="5">
        <f ca="1">DATEDIF(F2266, TODAY(), "D")</f>
        <v>573</v>
      </c>
      <c r="H2266" t="s">
        <v>19</v>
      </c>
      <c r="I2266" t="s">
        <v>155</v>
      </c>
      <c r="J2266" s="4">
        <v>169</v>
      </c>
      <c r="K2266" s="4">
        <f>Table1[[#This Row],[PRICEEACH]]-Table1[[#This Row],[MSRP]]</f>
        <v>-28.449999999999989</v>
      </c>
      <c r="L2266" t="s">
        <v>563</v>
      </c>
      <c r="M2266" t="s">
        <v>59</v>
      </c>
      <c r="N2266" t="s">
        <v>60</v>
      </c>
      <c r="O2266" t="s">
        <v>61</v>
      </c>
      <c r="P2266" t="s">
        <v>62</v>
      </c>
      <c r="Q2266" t="s">
        <v>63</v>
      </c>
      <c r="R2266" t="s">
        <v>64</v>
      </c>
      <c r="S2266" t="s">
        <v>65</v>
      </c>
      <c r="T2266" t="s">
        <v>66</v>
      </c>
      <c r="U2266" t="s">
        <v>42</v>
      </c>
    </row>
    <row r="2267" spans="1:21" x14ac:dyDescent="0.3">
      <c r="A2267">
        <v>10178</v>
      </c>
      <c r="B2267" s="5">
        <v>45</v>
      </c>
      <c r="C2267" s="4">
        <v>76.25</v>
      </c>
      <c r="D2267">
        <v>2</v>
      </c>
      <c r="E2267" s="9">
        <v>3431.25</v>
      </c>
      <c r="F2267" s="1">
        <v>44812</v>
      </c>
      <c r="G2267" s="5">
        <f ca="1">DATEDIF(F2267, TODAY(), "D")</f>
        <v>577</v>
      </c>
      <c r="H2267" t="s">
        <v>19</v>
      </c>
      <c r="I2267" t="s">
        <v>525</v>
      </c>
      <c r="J2267" s="4">
        <v>74</v>
      </c>
      <c r="K2267" s="4">
        <f>Table1[[#This Row],[PRICEEACH]]-Table1[[#This Row],[MSRP]]</f>
        <v>2.25</v>
      </c>
      <c r="L2267" t="s">
        <v>631</v>
      </c>
      <c r="M2267" t="s">
        <v>308</v>
      </c>
      <c r="N2267" t="s">
        <v>309</v>
      </c>
      <c r="O2267" t="s">
        <v>310</v>
      </c>
      <c r="P2267" t="s">
        <v>311</v>
      </c>
      <c r="Q2267">
        <v>31000</v>
      </c>
      <c r="R2267" t="s">
        <v>33</v>
      </c>
      <c r="S2267" t="s">
        <v>312</v>
      </c>
      <c r="T2267" t="s">
        <v>313</v>
      </c>
      <c r="U2267" t="s">
        <v>42</v>
      </c>
    </row>
    <row r="2268" spans="1:21" x14ac:dyDescent="0.3">
      <c r="A2268">
        <v>10178</v>
      </c>
      <c r="B2268" s="5">
        <v>45</v>
      </c>
      <c r="C2268" s="4">
        <v>51.15</v>
      </c>
      <c r="D2268">
        <v>7</v>
      </c>
      <c r="E2268" s="9">
        <v>2301.75</v>
      </c>
      <c r="F2268" s="1">
        <v>44812</v>
      </c>
      <c r="G2268" s="5">
        <f ca="1">DATEDIF(F2268, TODAY(), "D")</f>
        <v>577</v>
      </c>
      <c r="H2268" t="s">
        <v>19</v>
      </c>
      <c r="I2268" t="s">
        <v>525</v>
      </c>
      <c r="J2268" s="4">
        <v>49</v>
      </c>
      <c r="K2268" s="4">
        <f>Table1[[#This Row],[PRICEEACH]]-Table1[[#This Row],[MSRP]]</f>
        <v>2.1499999999999986</v>
      </c>
      <c r="L2268" t="s">
        <v>632</v>
      </c>
      <c r="M2268" t="s">
        <v>308</v>
      </c>
      <c r="N2268" t="s">
        <v>309</v>
      </c>
      <c r="O2268" t="s">
        <v>310</v>
      </c>
      <c r="P2268" t="s">
        <v>311</v>
      </c>
      <c r="Q2268">
        <v>31000</v>
      </c>
      <c r="R2268" t="s">
        <v>33</v>
      </c>
      <c r="S2268" t="s">
        <v>312</v>
      </c>
      <c r="T2268" t="s">
        <v>313</v>
      </c>
      <c r="U2268" t="s">
        <v>28</v>
      </c>
    </row>
    <row r="2269" spans="1:21" x14ac:dyDescent="0.3">
      <c r="A2269">
        <v>10177</v>
      </c>
      <c r="B2269" s="5">
        <v>45</v>
      </c>
      <c r="C2269" s="4">
        <v>72.58</v>
      </c>
      <c r="D2269">
        <v>2</v>
      </c>
      <c r="E2269" s="9">
        <v>3266.1</v>
      </c>
      <c r="F2269" s="1">
        <v>44811</v>
      </c>
      <c r="G2269" s="5">
        <f ca="1">DATEDIF(F2269, TODAY(), "D")</f>
        <v>578</v>
      </c>
      <c r="H2269" t="s">
        <v>19</v>
      </c>
      <c r="I2269" t="s">
        <v>509</v>
      </c>
      <c r="J2269" s="4">
        <v>88</v>
      </c>
      <c r="K2269" s="4">
        <f>Table1[[#This Row],[PRICEEACH]]-Table1[[#This Row],[MSRP]]</f>
        <v>-15.420000000000002</v>
      </c>
      <c r="L2269" t="s">
        <v>595</v>
      </c>
      <c r="M2269" t="s">
        <v>447</v>
      </c>
      <c r="N2269" t="s">
        <v>448</v>
      </c>
      <c r="O2269" t="s">
        <v>449</v>
      </c>
      <c r="P2269" t="s">
        <v>151</v>
      </c>
      <c r="Q2269">
        <v>28023</v>
      </c>
      <c r="R2269" t="s">
        <v>152</v>
      </c>
      <c r="S2269" t="s">
        <v>450</v>
      </c>
      <c r="T2269" t="s">
        <v>451</v>
      </c>
      <c r="U2269" t="s">
        <v>42</v>
      </c>
    </row>
    <row r="2270" spans="1:21" x14ac:dyDescent="0.3">
      <c r="A2270">
        <v>10164</v>
      </c>
      <c r="B2270" s="5">
        <v>45</v>
      </c>
      <c r="C2270" s="4">
        <v>111.39</v>
      </c>
      <c r="D2270">
        <v>3</v>
      </c>
      <c r="E2270" s="9">
        <v>5012.55</v>
      </c>
      <c r="F2270" s="1">
        <v>44794</v>
      </c>
      <c r="G2270" s="5">
        <f ca="1">DATEDIF(F2270, TODAY(), "D")</f>
        <v>595</v>
      </c>
      <c r="H2270" t="s">
        <v>371</v>
      </c>
      <c r="I2270" t="s">
        <v>465</v>
      </c>
      <c r="J2270" s="4">
        <v>121</v>
      </c>
      <c r="K2270" s="4">
        <f>Table1[[#This Row],[PRICEEACH]]-Table1[[#This Row],[MSRP]]</f>
        <v>-9.61</v>
      </c>
      <c r="L2270" t="s">
        <v>575</v>
      </c>
      <c r="M2270" t="s">
        <v>372</v>
      </c>
      <c r="N2270" t="s">
        <v>373</v>
      </c>
      <c r="O2270" t="s">
        <v>374</v>
      </c>
      <c r="P2270" t="s">
        <v>375</v>
      </c>
      <c r="Q2270">
        <v>8010</v>
      </c>
      <c r="R2270" t="s">
        <v>124</v>
      </c>
      <c r="S2270" t="s">
        <v>376</v>
      </c>
      <c r="T2270" t="s">
        <v>377</v>
      </c>
      <c r="U2270" t="s">
        <v>42</v>
      </c>
    </row>
    <row r="2271" spans="1:21" x14ac:dyDescent="0.3">
      <c r="A2271">
        <v>10302</v>
      </c>
      <c r="B2271" s="5">
        <v>45</v>
      </c>
      <c r="C2271" s="4">
        <v>123.31</v>
      </c>
      <c r="D2271">
        <v>4</v>
      </c>
      <c r="E2271" s="9">
        <v>5548.95</v>
      </c>
      <c r="F2271" s="1">
        <v>44779</v>
      </c>
      <c r="G2271" s="5">
        <f ca="1">DATEDIF(F2271, TODAY(), "D")</f>
        <v>610</v>
      </c>
      <c r="H2271" t="s">
        <v>19</v>
      </c>
      <c r="I2271" t="s">
        <v>155</v>
      </c>
      <c r="J2271" s="4">
        <v>117</v>
      </c>
      <c r="K2271" s="4">
        <f>Table1[[#This Row],[PRICEEACH]]-Table1[[#This Row],[MSRP]]</f>
        <v>6.3100000000000023</v>
      </c>
      <c r="L2271" t="s">
        <v>593</v>
      </c>
      <c r="M2271" t="s">
        <v>139</v>
      </c>
      <c r="N2271" t="s">
        <v>140</v>
      </c>
      <c r="O2271" t="s">
        <v>141</v>
      </c>
      <c r="P2271" t="s">
        <v>142</v>
      </c>
      <c r="Q2271" t="s">
        <v>143</v>
      </c>
      <c r="R2271" t="s">
        <v>144</v>
      </c>
      <c r="S2271" t="s">
        <v>145</v>
      </c>
      <c r="T2271" t="s">
        <v>146</v>
      </c>
      <c r="U2271" t="s">
        <v>42</v>
      </c>
    </row>
    <row r="2272" spans="1:21" x14ac:dyDescent="0.3">
      <c r="A2272">
        <v>10107</v>
      </c>
      <c r="B2272" s="5">
        <v>45</v>
      </c>
      <c r="C2272" s="4">
        <v>244.3</v>
      </c>
      <c r="D2272">
        <v>8</v>
      </c>
      <c r="E2272" s="9">
        <v>10993.5</v>
      </c>
      <c r="F2272" s="1">
        <v>44761</v>
      </c>
      <c r="G2272" s="5">
        <f ca="1">DATEDIF(F2272, TODAY(), "D")</f>
        <v>628</v>
      </c>
      <c r="H2272" t="s">
        <v>19</v>
      </c>
      <c r="I2272" t="s">
        <v>155</v>
      </c>
      <c r="J2272" s="4">
        <v>214</v>
      </c>
      <c r="K2272" s="4">
        <f>Table1[[#This Row],[PRICEEACH]]-Table1[[#This Row],[MSRP]]</f>
        <v>30.300000000000011</v>
      </c>
      <c r="L2272" t="s">
        <v>156</v>
      </c>
      <c r="M2272" t="s">
        <v>170</v>
      </c>
      <c r="N2272" t="s">
        <v>171</v>
      </c>
      <c r="O2272" t="s">
        <v>172</v>
      </c>
      <c r="P2272" t="s">
        <v>173</v>
      </c>
      <c r="Q2272">
        <v>79903</v>
      </c>
      <c r="R2272" t="s">
        <v>173</v>
      </c>
      <c r="S2272" t="s">
        <v>174</v>
      </c>
      <c r="T2272" t="s">
        <v>175</v>
      </c>
      <c r="U2272" t="s">
        <v>127</v>
      </c>
    </row>
    <row r="2273" spans="1:21" x14ac:dyDescent="0.3">
      <c r="A2273">
        <v>10107</v>
      </c>
      <c r="B2273" s="5">
        <v>45</v>
      </c>
      <c r="C2273" s="4">
        <v>83.26</v>
      </c>
      <c r="D2273">
        <v>6</v>
      </c>
      <c r="E2273" s="9">
        <v>3746.7</v>
      </c>
      <c r="F2273" s="1">
        <v>44737</v>
      </c>
      <c r="G2273" s="5">
        <f ca="1">DATEDIF(F2273, TODAY(), "D")</f>
        <v>652</v>
      </c>
      <c r="H2273" t="s">
        <v>19</v>
      </c>
      <c r="I2273" t="s">
        <v>20</v>
      </c>
      <c r="J2273" s="4">
        <v>95</v>
      </c>
      <c r="K2273" s="4">
        <f>Table1[[#This Row],[PRICEEACH]]-Table1[[#This Row],[MSRP]]</f>
        <v>-11.739999999999995</v>
      </c>
      <c r="L2273" t="s">
        <v>21</v>
      </c>
      <c r="M2273" t="s">
        <v>43</v>
      </c>
      <c r="N2273">
        <v>6265557265</v>
      </c>
      <c r="O2273" t="s">
        <v>44</v>
      </c>
      <c r="P2273" t="s">
        <v>45</v>
      </c>
      <c r="Q2273">
        <v>90003</v>
      </c>
      <c r="R2273" t="s">
        <v>25</v>
      </c>
      <c r="S2273" t="s">
        <v>46</v>
      </c>
      <c r="T2273" t="s">
        <v>47</v>
      </c>
      <c r="U2273" t="s">
        <v>42</v>
      </c>
    </row>
    <row r="2274" spans="1:21" x14ac:dyDescent="0.3">
      <c r="A2274">
        <v>10135</v>
      </c>
      <c r="B2274" s="5">
        <v>45</v>
      </c>
      <c r="C2274" s="4">
        <v>78</v>
      </c>
      <c r="D2274">
        <v>10</v>
      </c>
      <c r="E2274" s="9">
        <v>3510</v>
      </c>
      <c r="F2274" s="1">
        <v>44683</v>
      </c>
      <c r="G2274" s="5">
        <f ca="1">DATEDIF(F2274, TODAY(), "D")</f>
        <v>706</v>
      </c>
      <c r="H2274" t="s">
        <v>19</v>
      </c>
      <c r="I2274" t="s">
        <v>155</v>
      </c>
      <c r="J2274" s="4">
        <v>80</v>
      </c>
      <c r="K2274" s="4">
        <f>Table1[[#This Row],[PRICEEACH]]-Table1[[#This Row],[MSRP]]</f>
        <v>-2</v>
      </c>
      <c r="L2274" t="s">
        <v>566</v>
      </c>
      <c r="M2274" t="s">
        <v>243</v>
      </c>
      <c r="N2274">
        <v>4155551450</v>
      </c>
      <c r="O2274" t="s">
        <v>244</v>
      </c>
      <c r="P2274" t="s">
        <v>245</v>
      </c>
      <c r="Q2274">
        <v>97562</v>
      </c>
      <c r="R2274" t="s">
        <v>25</v>
      </c>
      <c r="S2274" t="s">
        <v>246</v>
      </c>
      <c r="T2274" t="s">
        <v>247</v>
      </c>
      <c r="U2274" t="s">
        <v>42</v>
      </c>
    </row>
    <row r="2275" spans="1:21" x14ac:dyDescent="0.3">
      <c r="A2275">
        <v>10135</v>
      </c>
      <c r="B2275" s="5">
        <v>45</v>
      </c>
      <c r="C2275" s="4">
        <v>50.36</v>
      </c>
      <c r="D2275">
        <v>13</v>
      </c>
      <c r="E2275" s="9">
        <v>2266.1999999999998</v>
      </c>
      <c r="F2275" s="1">
        <v>44683</v>
      </c>
      <c r="G2275" s="5">
        <f ca="1">DATEDIF(F2275, TODAY(), "D")</f>
        <v>706</v>
      </c>
      <c r="H2275" t="s">
        <v>19</v>
      </c>
      <c r="I2275" t="s">
        <v>20</v>
      </c>
      <c r="J2275" s="4">
        <v>62</v>
      </c>
      <c r="K2275" s="4">
        <f>Table1[[#This Row],[PRICEEACH]]-Table1[[#This Row],[MSRP]]</f>
        <v>-11.64</v>
      </c>
      <c r="L2275" t="s">
        <v>570</v>
      </c>
      <c r="M2275" t="s">
        <v>243</v>
      </c>
      <c r="N2275">
        <v>4155551450</v>
      </c>
      <c r="O2275" t="s">
        <v>244</v>
      </c>
      <c r="P2275" t="s">
        <v>245</v>
      </c>
      <c r="Q2275">
        <v>97562</v>
      </c>
      <c r="R2275" t="s">
        <v>25</v>
      </c>
      <c r="S2275" t="s">
        <v>246</v>
      </c>
      <c r="T2275" t="s">
        <v>247</v>
      </c>
      <c r="U2275" t="s">
        <v>28</v>
      </c>
    </row>
    <row r="2276" spans="1:21" x14ac:dyDescent="0.3">
      <c r="A2276">
        <v>10129</v>
      </c>
      <c r="B2276" s="5">
        <v>45</v>
      </c>
      <c r="C2276" s="4">
        <v>133.94999999999999</v>
      </c>
      <c r="D2276">
        <v>9</v>
      </c>
      <c r="E2276" s="9">
        <v>6027.75</v>
      </c>
      <c r="F2276" s="1">
        <v>44663</v>
      </c>
      <c r="G2276" s="5">
        <f ca="1">DATEDIF(F2276, TODAY(), "D")</f>
        <v>726</v>
      </c>
      <c r="H2276" t="s">
        <v>19</v>
      </c>
      <c r="I2276" t="s">
        <v>557</v>
      </c>
      <c r="J2276" s="4">
        <v>122</v>
      </c>
      <c r="K2276" s="4">
        <f>Table1[[#This Row],[PRICEEACH]]-Table1[[#This Row],[MSRP]]</f>
        <v>11.949999999999989</v>
      </c>
      <c r="L2276" t="s">
        <v>586</v>
      </c>
      <c r="M2276" t="s">
        <v>297</v>
      </c>
      <c r="N2276" t="s">
        <v>298</v>
      </c>
      <c r="O2276" t="s">
        <v>299</v>
      </c>
      <c r="P2276" t="s">
        <v>300</v>
      </c>
      <c r="Q2276" t="s">
        <v>301</v>
      </c>
      <c r="R2276" t="s">
        <v>144</v>
      </c>
      <c r="S2276" t="s">
        <v>86</v>
      </c>
      <c r="T2276" t="s">
        <v>302</v>
      </c>
      <c r="U2276" t="s">
        <v>42</v>
      </c>
    </row>
    <row r="2277" spans="1:21" x14ac:dyDescent="0.3">
      <c r="A2277">
        <v>10129</v>
      </c>
      <c r="B2277" s="5">
        <v>45</v>
      </c>
      <c r="C2277" s="4">
        <v>85.29</v>
      </c>
      <c r="D2277">
        <v>3</v>
      </c>
      <c r="E2277" s="9">
        <v>3838.05</v>
      </c>
      <c r="F2277" s="1">
        <v>44663</v>
      </c>
      <c r="G2277" s="5">
        <f ca="1">DATEDIF(F2277, TODAY(), "D")</f>
        <v>726</v>
      </c>
      <c r="H2277" t="s">
        <v>19</v>
      </c>
      <c r="I2277" t="s">
        <v>557</v>
      </c>
      <c r="J2277" s="4">
        <v>72</v>
      </c>
      <c r="K2277" s="4">
        <f>Table1[[#This Row],[PRICEEACH]]-Table1[[#This Row],[MSRP]]</f>
        <v>13.290000000000006</v>
      </c>
      <c r="L2277" t="s">
        <v>625</v>
      </c>
      <c r="M2277" t="s">
        <v>297</v>
      </c>
      <c r="N2277" t="s">
        <v>298</v>
      </c>
      <c r="O2277" t="s">
        <v>299</v>
      </c>
      <c r="P2277" t="s">
        <v>300</v>
      </c>
      <c r="Q2277" t="s">
        <v>301</v>
      </c>
      <c r="R2277" t="s">
        <v>144</v>
      </c>
      <c r="S2277" t="s">
        <v>86</v>
      </c>
      <c r="T2277" t="s">
        <v>302</v>
      </c>
      <c r="U2277" t="s">
        <v>42</v>
      </c>
    </row>
    <row r="2278" spans="1:21" x14ac:dyDescent="0.3">
      <c r="A2278">
        <v>10127</v>
      </c>
      <c r="B2278" s="5">
        <v>45</v>
      </c>
      <c r="C2278" s="4">
        <v>158.82</v>
      </c>
      <c r="D2278">
        <v>10</v>
      </c>
      <c r="E2278" s="9">
        <v>7146.9</v>
      </c>
      <c r="F2278" s="1">
        <v>44654</v>
      </c>
      <c r="G2278" s="5">
        <f ca="1">DATEDIF(F2278, TODAY(), "D")</f>
        <v>735</v>
      </c>
      <c r="H2278" t="s">
        <v>19</v>
      </c>
      <c r="I2278" t="s">
        <v>155</v>
      </c>
      <c r="J2278" s="4">
        <v>163</v>
      </c>
      <c r="K2278" s="4">
        <f>Table1[[#This Row],[PRICEEACH]]-Table1[[#This Row],[MSRP]]</f>
        <v>-4.1800000000000068</v>
      </c>
      <c r="L2278" t="s">
        <v>546</v>
      </c>
      <c r="M2278" t="s">
        <v>437</v>
      </c>
      <c r="N2278">
        <v>2125557413</v>
      </c>
      <c r="O2278" t="s">
        <v>438</v>
      </c>
      <c r="P2278" t="s">
        <v>24</v>
      </c>
      <c r="Q2278">
        <v>10022</v>
      </c>
      <c r="R2278" t="s">
        <v>25</v>
      </c>
      <c r="S2278" t="s">
        <v>46</v>
      </c>
      <c r="T2278" t="s">
        <v>439</v>
      </c>
      <c r="U2278" t="s">
        <v>127</v>
      </c>
    </row>
    <row r="2279" spans="1:21" x14ac:dyDescent="0.3">
      <c r="A2279">
        <v>10127</v>
      </c>
      <c r="B2279" s="5">
        <v>45</v>
      </c>
      <c r="C2279" s="4">
        <v>139.91</v>
      </c>
      <c r="D2279">
        <v>14</v>
      </c>
      <c r="E2279" s="9">
        <v>6295.95</v>
      </c>
      <c r="F2279" s="1">
        <v>44654</v>
      </c>
      <c r="G2279" s="5">
        <f ca="1">DATEDIF(F2279, TODAY(), "D")</f>
        <v>735</v>
      </c>
      <c r="H2279" t="s">
        <v>19</v>
      </c>
      <c r="I2279" t="s">
        <v>465</v>
      </c>
      <c r="J2279" s="4">
        <v>122</v>
      </c>
      <c r="K2279" s="4">
        <f>Table1[[#This Row],[PRICEEACH]]-Table1[[#This Row],[MSRP]]</f>
        <v>17.909999999999997</v>
      </c>
      <c r="L2279" t="s">
        <v>548</v>
      </c>
      <c r="M2279" t="s">
        <v>437</v>
      </c>
      <c r="N2279">
        <v>2125557413</v>
      </c>
      <c r="O2279" t="s">
        <v>438</v>
      </c>
      <c r="P2279" t="s">
        <v>24</v>
      </c>
      <c r="Q2279">
        <v>10022</v>
      </c>
      <c r="R2279" t="s">
        <v>25</v>
      </c>
      <c r="S2279" t="s">
        <v>46</v>
      </c>
      <c r="T2279" t="s">
        <v>439</v>
      </c>
      <c r="U2279" t="s">
        <v>42</v>
      </c>
    </row>
    <row r="2280" spans="1:21" x14ac:dyDescent="0.3">
      <c r="A2280">
        <v>10127</v>
      </c>
      <c r="B2280" s="5">
        <v>45</v>
      </c>
      <c r="C2280" s="4">
        <v>51.95</v>
      </c>
      <c r="D2280">
        <v>13</v>
      </c>
      <c r="E2280" s="9">
        <v>2337.75</v>
      </c>
      <c r="F2280" s="1">
        <v>44654</v>
      </c>
      <c r="G2280" s="5">
        <f ca="1">DATEDIF(F2280, TODAY(), "D")</f>
        <v>735</v>
      </c>
      <c r="H2280" t="s">
        <v>19</v>
      </c>
      <c r="I2280" t="s">
        <v>465</v>
      </c>
      <c r="J2280" s="4">
        <v>54</v>
      </c>
      <c r="K2280" s="4">
        <f>Table1[[#This Row],[PRICEEACH]]-Table1[[#This Row],[MSRP]]</f>
        <v>-2.0499999999999972</v>
      </c>
      <c r="L2280" t="s">
        <v>611</v>
      </c>
      <c r="M2280" t="s">
        <v>437</v>
      </c>
      <c r="N2280">
        <v>2125557413</v>
      </c>
      <c r="O2280" t="s">
        <v>438</v>
      </c>
      <c r="P2280" t="s">
        <v>24</v>
      </c>
      <c r="Q2280">
        <v>10022</v>
      </c>
      <c r="R2280" t="s">
        <v>25</v>
      </c>
      <c r="S2280" t="s">
        <v>46</v>
      </c>
      <c r="T2280" t="s">
        <v>439</v>
      </c>
      <c r="U2280" t="s">
        <v>28</v>
      </c>
    </row>
    <row r="2281" spans="1:21" x14ac:dyDescent="0.3">
      <c r="A2281">
        <v>10126</v>
      </c>
      <c r="B2281" s="5">
        <v>45</v>
      </c>
      <c r="C2281" s="4">
        <v>102.16</v>
      </c>
      <c r="D2281">
        <v>6</v>
      </c>
      <c r="E2281" s="9">
        <v>4597.2</v>
      </c>
      <c r="F2281" s="1">
        <v>44648</v>
      </c>
      <c r="G2281" s="5">
        <f ca="1">DATEDIF(F2281, TODAY(), "D")</f>
        <v>741</v>
      </c>
      <c r="H2281" t="s">
        <v>19</v>
      </c>
      <c r="I2281" t="s">
        <v>155</v>
      </c>
      <c r="J2281" s="4">
        <v>101</v>
      </c>
      <c r="K2281" s="4">
        <f>Table1[[#This Row],[PRICEEACH]]-Table1[[#This Row],[MSRP]]</f>
        <v>1.1599999999999966</v>
      </c>
      <c r="L2281" t="s">
        <v>626</v>
      </c>
      <c r="M2281" t="s">
        <v>165</v>
      </c>
      <c r="N2281" t="s">
        <v>166</v>
      </c>
      <c r="O2281" t="s">
        <v>167</v>
      </c>
      <c r="P2281" t="s">
        <v>151</v>
      </c>
      <c r="Q2281">
        <v>28023</v>
      </c>
      <c r="R2281" t="s">
        <v>152</v>
      </c>
      <c r="S2281" t="s">
        <v>168</v>
      </c>
      <c r="T2281" t="s">
        <v>169</v>
      </c>
      <c r="U2281" t="s">
        <v>42</v>
      </c>
    </row>
    <row r="2282" spans="1:21" x14ac:dyDescent="0.3">
      <c r="A2282">
        <v>10124</v>
      </c>
      <c r="B2282" s="5">
        <v>45</v>
      </c>
      <c r="C2282" s="4">
        <v>37.840000000000003</v>
      </c>
      <c r="D2282">
        <v>2</v>
      </c>
      <c r="E2282" s="9">
        <v>1702.8</v>
      </c>
      <c r="F2282" s="1">
        <v>44641</v>
      </c>
      <c r="G2282" s="5">
        <f ca="1">DATEDIF(F2282, TODAY(), "D")</f>
        <v>748</v>
      </c>
      <c r="H2282" t="s">
        <v>19</v>
      </c>
      <c r="I2282" t="s">
        <v>509</v>
      </c>
      <c r="J2282" s="4">
        <v>33</v>
      </c>
      <c r="K2282" s="4">
        <f>Table1[[#This Row],[PRICEEACH]]-Table1[[#This Row],[MSRP]]</f>
        <v>4.8400000000000034</v>
      </c>
      <c r="L2282" t="s">
        <v>584</v>
      </c>
      <c r="M2282" t="s">
        <v>499</v>
      </c>
      <c r="N2282">
        <v>7025551838</v>
      </c>
      <c r="O2282" t="s">
        <v>500</v>
      </c>
      <c r="P2282" t="s">
        <v>501</v>
      </c>
      <c r="Q2282">
        <v>83030</v>
      </c>
      <c r="R2282" t="s">
        <v>25</v>
      </c>
      <c r="S2282" t="s">
        <v>91</v>
      </c>
      <c r="T2282" t="s">
        <v>363</v>
      </c>
      <c r="U2282" t="s">
        <v>28</v>
      </c>
    </row>
    <row r="2283" spans="1:21" x14ac:dyDescent="0.3">
      <c r="A2283">
        <v>10117</v>
      </c>
      <c r="B2283" s="5">
        <v>45</v>
      </c>
      <c r="C2283" s="4">
        <v>83.42</v>
      </c>
      <c r="D2283">
        <v>1</v>
      </c>
      <c r="E2283" s="9">
        <v>3753.9</v>
      </c>
      <c r="F2283" s="1">
        <v>44608</v>
      </c>
      <c r="G2283" s="5">
        <f ca="1">DATEDIF(F2283, TODAY(), "D")</f>
        <v>781</v>
      </c>
      <c r="H2283" t="s">
        <v>19</v>
      </c>
      <c r="I2283" t="s">
        <v>557</v>
      </c>
      <c r="J2283" s="4">
        <v>99</v>
      </c>
      <c r="K2283" s="4">
        <f>Table1[[#This Row],[PRICEEACH]]-Table1[[#This Row],[MSRP]]</f>
        <v>-15.579999999999998</v>
      </c>
      <c r="L2283" t="s">
        <v>630</v>
      </c>
      <c r="M2283" t="s">
        <v>170</v>
      </c>
      <c r="N2283" t="s">
        <v>171</v>
      </c>
      <c r="O2283" t="s">
        <v>172</v>
      </c>
      <c r="P2283" t="s">
        <v>173</v>
      </c>
      <c r="Q2283">
        <v>79903</v>
      </c>
      <c r="R2283" t="s">
        <v>173</v>
      </c>
      <c r="S2283" t="s">
        <v>174</v>
      </c>
      <c r="T2283" t="s">
        <v>175</v>
      </c>
      <c r="U2283" t="s">
        <v>42</v>
      </c>
    </row>
    <row r="2284" spans="1:21" x14ac:dyDescent="0.3">
      <c r="A2284">
        <v>10114</v>
      </c>
      <c r="B2284" s="5">
        <v>45</v>
      </c>
      <c r="C2284" s="4">
        <v>68.67</v>
      </c>
      <c r="D2284">
        <v>6</v>
      </c>
      <c r="E2284" s="9">
        <v>3090.15</v>
      </c>
      <c r="F2284" s="1">
        <v>44593</v>
      </c>
      <c r="G2284" s="5">
        <f ca="1">DATEDIF(F2284, TODAY(), "D")</f>
        <v>796</v>
      </c>
      <c r="H2284" t="s">
        <v>19</v>
      </c>
      <c r="I2284" t="s">
        <v>465</v>
      </c>
      <c r="J2284" s="4">
        <v>60</v>
      </c>
      <c r="K2284" s="4">
        <f>Table1[[#This Row],[PRICEEACH]]-Table1[[#This Row],[MSRP]]</f>
        <v>8.6700000000000017</v>
      </c>
      <c r="L2284" t="s">
        <v>550</v>
      </c>
      <c r="M2284" t="s">
        <v>366</v>
      </c>
      <c r="N2284" t="s">
        <v>367</v>
      </c>
      <c r="O2284" t="s">
        <v>368</v>
      </c>
      <c r="P2284" t="s">
        <v>39</v>
      </c>
      <c r="Q2284">
        <v>75012</v>
      </c>
      <c r="R2284" t="s">
        <v>33</v>
      </c>
      <c r="S2284" t="s">
        <v>369</v>
      </c>
      <c r="T2284" t="s">
        <v>370</v>
      </c>
      <c r="U2284" t="s">
        <v>42</v>
      </c>
    </row>
    <row r="2285" spans="1:21" x14ac:dyDescent="0.3">
      <c r="A2285">
        <v>10107</v>
      </c>
      <c r="B2285" s="5">
        <v>45</v>
      </c>
      <c r="C2285" s="4">
        <v>136.22999999999999</v>
      </c>
      <c r="D2285">
        <v>4</v>
      </c>
      <c r="E2285" s="9">
        <v>6130.35</v>
      </c>
      <c r="F2285" s="1">
        <v>44564</v>
      </c>
      <c r="G2285" s="5">
        <f ca="1">DATEDIF(F2285, TODAY(), "D")</f>
        <v>825</v>
      </c>
      <c r="H2285" t="s">
        <v>19</v>
      </c>
      <c r="I2285" t="s">
        <v>155</v>
      </c>
      <c r="J2285" s="4">
        <v>117</v>
      </c>
      <c r="K2285" s="4">
        <f>Table1[[#This Row],[PRICEEACH]]-Table1[[#This Row],[MSRP]]</f>
        <v>19.22999999999999</v>
      </c>
      <c r="L2285" t="s">
        <v>473</v>
      </c>
      <c r="M2285" t="s">
        <v>387</v>
      </c>
      <c r="N2285" t="s">
        <v>388</v>
      </c>
      <c r="O2285" t="s">
        <v>389</v>
      </c>
      <c r="P2285" t="s">
        <v>390</v>
      </c>
      <c r="Q2285" t="s">
        <v>391</v>
      </c>
      <c r="R2285" t="s">
        <v>392</v>
      </c>
      <c r="S2285" t="s">
        <v>393</v>
      </c>
      <c r="T2285" t="s">
        <v>394</v>
      </c>
      <c r="U2285" t="s">
        <v>42</v>
      </c>
    </row>
    <row r="2286" spans="1:21" x14ac:dyDescent="0.3">
      <c r="A2286">
        <v>10103</v>
      </c>
      <c r="B2286" s="5">
        <v>45</v>
      </c>
      <c r="C2286" s="4">
        <v>75.63</v>
      </c>
      <c r="D2286">
        <v>7</v>
      </c>
      <c r="E2286" s="9">
        <v>3403.35</v>
      </c>
      <c r="F2286" s="1">
        <v>44529</v>
      </c>
      <c r="G2286" s="5">
        <f ca="1">DATEDIF(F2286, TODAY(), "D")</f>
        <v>860</v>
      </c>
      <c r="H2286" t="s">
        <v>19</v>
      </c>
      <c r="I2286" t="s">
        <v>465</v>
      </c>
      <c r="J2286" s="4">
        <v>64</v>
      </c>
      <c r="K2286" s="4">
        <f>Table1[[#This Row],[PRICEEACH]]-Table1[[#This Row],[MSRP]]</f>
        <v>11.629999999999995</v>
      </c>
      <c r="L2286" t="s">
        <v>613</v>
      </c>
      <c r="M2286" t="s">
        <v>110</v>
      </c>
      <c r="N2286" t="s">
        <v>111</v>
      </c>
      <c r="O2286" t="s">
        <v>112</v>
      </c>
      <c r="P2286" t="s">
        <v>113</v>
      </c>
      <c r="Q2286">
        <v>4110</v>
      </c>
      <c r="R2286" t="s">
        <v>64</v>
      </c>
      <c r="S2286" t="s">
        <v>114</v>
      </c>
      <c r="T2286" t="s">
        <v>115</v>
      </c>
      <c r="U2286" t="s">
        <v>42</v>
      </c>
    </row>
    <row r="2287" spans="1:21" x14ac:dyDescent="0.3">
      <c r="A2287">
        <v>10101</v>
      </c>
      <c r="B2287" s="5">
        <v>45</v>
      </c>
      <c r="C2287" s="4">
        <v>31.2</v>
      </c>
      <c r="D2287">
        <v>3</v>
      </c>
      <c r="E2287" s="9">
        <v>1404</v>
      </c>
      <c r="F2287" s="1">
        <v>44509</v>
      </c>
      <c r="G2287" s="5">
        <f ca="1">DATEDIF(F2287, TODAY(), "D")</f>
        <v>880</v>
      </c>
      <c r="H2287" t="s">
        <v>19</v>
      </c>
      <c r="I2287" t="s">
        <v>509</v>
      </c>
      <c r="J2287" s="4">
        <v>33</v>
      </c>
      <c r="K2287" s="4">
        <f>Table1[[#This Row],[PRICEEACH]]-Table1[[#This Row],[MSRP]]</f>
        <v>-1.8000000000000007</v>
      </c>
      <c r="L2287" t="s">
        <v>584</v>
      </c>
      <c r="M2287" t="s">
        <v>424</v>
      </c>
      <c r="N2287" t="s">
        <v>425</v>
      </c>
      <c r="O2287" t="s">
        <v>426</v>
      </c>
      <c r="P2287" t="s">
        <v>427</v>
      </c>
      <c r="Q2287">
        <v>60528</v>
      </c>
      <c r="R2287" t="s">
        <v>405</v>
      </c>
      <c r="S2287" t="s">
        <v>428</v>
      </c>
      <c r="T2287" t="s">
        <v>377</v>
      </c>
      <c r="U2287" t="s">
        <v>28</v>
      </c>
    </row>
    <row r="2288" spans="1:21" hidden="1" x14ac:dyDescent="0.3">
      <c r="A2288">
        <v>10424</v>
      </c>
      <c r="B2288" s="5">
        <v>46</v>
      </c>
      <c r="C2288" s="4">
        <v>80.92</v>
      </c>
      <c r="D2288">
        <v>1</v>
      </c>
      <c r="E2288" s="9">
        <v>3722.32</v>
      </c>
      <c r="F2288" s="8">
        <v>45382</v>
      </c>
      <c r="G2288" s="5">
        <f ca="1">DATEDIF(F2288, TODAY(), "D")</f>
        <v>7</v>
      </c>
      <c r="H2288" t="s">
        <v>268</v>
      </c>
      <c r="I2288" t="s">
        <v>155</v>
      </c>
      <c r="J2288" s="4">
        <v>101</v>
      </c>
      <c r="K2288" s="4">
        <f>Table1[[#This Row],[PRICEEACH]]-Table1[[#This Row],[MSRP]]</f>
        <v>-20.079999999999998</v>
      </c>
      <c r="L2288" t="s">
        <v>626</v>
      </c>
      <c r="M2288" t="s">
        <v>148</v>
      </c>
      <c r="N2288" t="s">
        <v>149</v>
      </c>
      <c r="O2288" t="s">
        <v>150</v>
      </c>
      <c r="P2288" t="s">
        <v>151</v>
      </c>
      <c r="Q2288">
        <v>28034</v>
      </c>
      <c r="R2288" t="s">
        <v>152</v>
      </c>
      <c r="S2288" t="s">
        <v>153</v>
      </c>
      <c r="T2288" t="s">
        <v>154</v>
      </c>
      <c r="U2288" t="s">
        <v>42</v>
      </c>
    </row>
    <row r="2289" spans="1:21" x14ac:dyDescent="0.3">
      <c r="A2289">
        <v>10411</v>
      </c>
      <c r="B2289" s="5">
        <v>46</v>
      </c>
      <c r="C2289" s="4">
        <v>113.82</v>
      </c>
      <c r="D2289">
        <v>3</v>
      </c>
      <c r="E2289" s="9">
        <v>5235.72</v>
      </c>
      <c r="F2289" s="8">
        <v>45352</v>
      </c>
      <c r="G2289" s="5">
        <f ca="1">DATEDIF(F2289, TODAY(), "D")</f>
        <v>37</v>
      </c>
      <c r="H2289" t="s">
        <v>19</v>
      </c>
      <c r="I2289" t="s">
        <v>465</v>
      </c>
      <c r="J2289" s="4">
        <v>121</v>
      </c>
      <c r="K2289" s="4">
        <f>Table1[[#This Row],[PRICEEACH]]-Table1[[#This Row],[MSRP]]</f>
        <v>-7.1800000000000068</v>
      </c>
      <c r="L2289" t="s">
        <v>575</v>
      </c>
      <c r="M2289" t="s">
        <v>261</v>
      </c>
      <c r="N2289" t="s">
        <v>262</v>
      </c>
      <c r="O2289" t="s">
        <v>263</v>
      </c>
      <c r="P2289" t="s">
        <v>264</v>
      </c>
      <c r="Q2289" t="s">
        <v>265</v>
      </c>
      <c r="R2289" t="s">
        <v>201</v>
      </c>
      <c r="S2289" t="s">
        <v>266</v>
      </c>
      <c r="T2289" t="s">
        <v>267</v>
      </c>
      <c r="U2289" t="s">
        <v>42</v>
      </c>
    </row>
    <row r="2290" spans="1:21" x14ac:dyDescent="0.3">
      <c r="A2290">
        <v>10403</v>
      </c>
      <c r="B2290" s="5">
        <v>46</v>
      </c>
      <c r="C2290" s="4">
        <v>114.95</v>
      </c>
      <c r="D2290">
        <v>8</v>
      </c>
      <c r="E2290" s="9">
        <v>5287.7</v>
      </c>
      <c r="F2290" s="8">
        <v>45330</v>
      </c>
      <c r="G2290" s="5">
        <f ca="1">DATEDIF(F2290, TODAY(), "D")</f>
        <v>59</v>
      </c>
      <c r="H2290" t="s">
        <v>19</v>
      </c>
      <c r="I2290" t="s">
        <v>20</v>
      </c>
      <c r="J2290" s="4">
        <v>112</v>
      </c>
      <c r="K2290" s="4">
        <f>Table1[[#This Row],[PRICEEACH]]-Table1[[#This Row],[MSRP]]</f>
        <v>2.9500000000000028</v>
      </c>
      <c r="L2290" t="s">
        <v>581</v>
      </c>
      <c r="M2290" t="s">
        <v>139</v>
      </c>
      <c r="N2290" t="s">
        <v>140</v>
      </c>
      <c r="O2290" t="s">
        <v>141</v>
      </c>
      <c r="P2290" t="s">
        <v>142</v>
      </c>
      <c r="Q2290" t="s">
        <v>143</v>
      </c>
      <c r="R2290" t="s">
        <v>144</v>
      </c>
      <c r="S2290" t="s">
        <v>145</v>
      </c>
      <c r="T2290" t="s">
        <v>146</v>
      </c>
      <c r="U2290" t="s">
        <v>42</v>
      </c>
    </row>
    <row r="2291" spans="1:21" x14ac:dyDescent="0.3">
      <c r="A2291">
        <v>10400</v>
      </c>
      <c r="B2291" s="5">
        <v>46</v>
      </c>
      <c r="C2291" s="4">
        <v>87.8</v>
      </c>
      <c r="D2291">
        <v>5</v>
      </c>
      <c r="E2291" s="9">
        <v>4038.8</v>
      </c>
      <c r="F2291" s="8">
        <v>45323</v>
      </c>
      <c r="G2291" s="5">
        <f ca="1">DATEDIF(F2291, TODAY(), "D")</f>
        <v>66</v>
      </c>
      <c r="H2291" t="s">
        <v>19</v>
      </c>
      <c r="I2291" t="s">
        <v>557</v>
      </c>
      <c r="J2291" s="4">
        <v>90</v>
      </c>
      <c r="K2291" s="4">
        <f>Table1[[#This Row],[PRICEEACH]]-Table1[[#This Row],[MSRP]]</f>
        <v>-2.2000000000000028</v>
      </c>
      <c r="L2291" t="s">
        <v>623</v>
      </c>
      <c r="M2291" t="s">
        <v>360</v>
      </c>
      <c r="N2291">
        <v>4085553659</v>
      </c>
      <c r="O2291" t="s">
        <v>361</v>
      </c>
      <c r="P2291" t="s">
        <v>362</v>
      </c>
      <c r="Q2291">
        <v>94217</v>
      </c>
      <c r="R2291" t="s">
        <v>25</v>
      </c>
      <c r="S2291" t="s">
        <v>81</v>
      </c>
      <c r="T2291" t="s">
        <v>363</v>
      </c>
      <c r="U2291" t="s">
        <v>42</v>
      </c>
    </row>
    <row r="2292" spans="1:21" x14ac:dyDescent="0.3">
      <c r="A2292">
        <v>10395</v>
      </c>
      <c r="B2292" s="5">
        <v>46</v>
      </c>
      <c r="C2292" s="4">
        <v>123.76</v>
      </c>
      <c r="D2292">
        <v>4</v>
      </c>
      <c r="E2292" s="9">
        <v>5692.96</v>
      </c>
      <c r="F2292" s="8">
        <v>45308</v>
      </c>
      <c r="G2292" s="5">
        <f ca="1">DATEDIF(F2292, TODAY(), "D")</f>
        <v>81</v>
      </c>
      <c r="H2292" t="s">
        <v>19</v>
      </c>
      <c r="I2292" t="s">
        <v>465</v>
      </c>
      <c r="J2292" s="4">
        <v>115</v>
      </c>
      <c r="K2292" s="4">
        <f>Table1[[#This Row],[PRICEEACH]]-Table1[[#This Row],[MSRP]]</f>
        <v>8.7600000000000051</v>
      </c>
      <c r="L2292" t="s">
        <v>617</v>
      </c>
      <c r="M2292" t="s">
        <v>36</v>
      </c>
      <c r="N2292" t="s">
        <v>37</v>
      </c>
      <c r="O2292" t="s">
        <v>38</v>
      </c>
      <c r="P2292" t="s">
        <v>39</v>
      </c>
      <c r="Q2292">
        <v>75508</v>
      </c>
      <c r="R2292" t="s">
        <v>33</v>
      </c>
      <c r="S2292" t="s">
        <v>40</v>
      </c>
      <c r="T2292" t="s">
        <v>41</v>
      </c>
      <c r="U2292" t="s">
        <v>42</v>
      </c>
    </row>
    <row r="2293" spans="1:21" x14ac:dyDescent="0.3">
      <c r="A2293">
        <v>10394</v>
      </c>
      <c r="B2293" s="5">
        <v>46</v>
      </c>
      <c r="C2293" s="4">
        <v>38.9</v>
      </c>
      <c r="D2293">
        <v>6</v>
      </c>
      <c r="E2293" s="9">
        <v>1789.4</v>
      </c>
      <c r="F2293" s="8">
        <v>45306</v>
      </c>
      <c r="G2293" s="5">
        <f ca="1">DATEDIF(F2293, TODAY(), "D")</f>
        <v>83</v>
      </c>
      <c r="H2293" t="s">
        <v>19</v>
      </c>
      <c r="I2293" t="s">
        <v>155</v>
      </c>
      <c r="J2293" s="4">
        <v>35</v>
      </c>
      <c r="K2293" s="4">
        <f>Table1[[#This Row],[PRICEEACH]]-Table1[[#This Row],[MSRP]]</f>
        <v>3.8999999999999986</v>
      </c>
      <c r="L2293" t="s">
        <v>591</v>
      </c>
      <c r="M2293" t="s">
        <v>148</v>
      </c>
      <c r="N2293" t="s">
        <v>149</v>
      </c>
      <c r="O2293" t="s">
        <v>150</v>
      </c>
      <c r="P2293" t="s">
        <v>151</v>
      </c>
      <c r="Q2293">
        <v>28034</v>
      </c>
      <c r="R2293" t="s">
        <v>152</v>
      </c>
      <c r="S2293" t="s">
        <v>153</v>
      </c>
      <c r="T2293" t="s">
        <v>154</v>
      </c>
      <c r="U2293" t="s">
        <v>28</v>
      </c>
    </row>
    <row r="2294" spans="1:21" x14ac:dyDescent="0.3">
      <c r="A2294">
        <v>10390</v>
      </c>
      <c r="B2294" s="5">
        <v>46</v>
      </c>
      <c r="C2294" s="4">
        <v>52.84</v>
      </c>
      <c r="D2294">
        <v>6</v>
      </c>
      <c r="E2294" s="9">
        <v>2430.64</v>
      </c>
      <c r="F2294" s="8">
        <v>45295</v>
      </c>
      <c r="G2294" s="5">
        <f ca="1">DATEDIF(F2294, TODAY(), "D")</f>
        <v>94</v>
      </c>
      <c r="H2294" t="s">
        <v>19</v>
      </c>
      <c r="I2294" t="s">
        <v>155</v>
      </c>
      <c r="J2294" s="4">
        <v>61</v>
      </c>
      <c r="K2294" s="4">
        <f>Table1[[#This Row],[PRICEEACH]]-Table1[[#This Row],[MSRP]]</f>
        <v>-8.1599999999999966</v>
      </c>
      <c r="L2294" t="s">
        <v>597</v>
      </c>
      <c r="M2294" t="s">
        <v>243</v>
      </c>
      <c r="N2294">
        <v>4155551450</v>
      </c>
      <c r="O2294" t="s">
        <v>244</v>
      </c>
      <c r="P2294" t="s">
        <v>245</v>
      </c>
      <c r="Q2294">
        <v>97562</v>
      </c>
      <c r="R2294" t="s">
        <v>25</v>
      </c>
      <c r="S2294" t="s">
        <v>246</v>
      </c>
      <c r="T2294" t="s">
        <v>247</v>
      </c>
      <c r="U2294" t="s">
        <v>28</v>
      </c>
    </row>
    <row r="2295" spans="1:21" x14ac:dyDescent="0.3">
      <c r="A2295">
        <v>10388</v>
      </c>
      <c r="B2295" s="5">
        <v>46</v>
      </c>
      <c r="C2295" s="4">
        <v>218.84</v>
      </c>
      <c r="D2295">
        <v>2</v>
      </c>
      <c r="E2295" s="9">
        <v>10066.6</v>
      </c>
      <c r="F2295" s="8">
        <v>45294</v>
      </c>
      <c r="G2295" s="5">
        <f ca="1">DATEDIF(F2295, TODAY(), "D")</f>
        <v>95</v>
      </c>
      <c r="H2295" t="s">
        <v>19</v>
      </c>
      <c r="I2295" t="s">
        <v>525</v>
      </c>
      <c r="J2295" s="4">
        <v>91</v>
      </c>
      <c r="K2295" s="4">
        <f>Table1[[#This Row],[PRICEEACH]]-Table1[[#This Row],[MSRP]]</f>
        <v>127.84</v>
      </c>
      <c r="L2295" t="s">
        <v>621</v>
      </c>
      <c r="M2295" t="s">
        <v>134</v>
      </c>
      <c r="N2295">
        <v>5085552555</v>
      </c>
      <c r="O2295" t="s">
        <v>135</v>
      </c>
      <c r="P2295" t="s">
        <v>136</v>
      </c>
      <c r="Q2295">
        <v>50553</v>
      </c>
      <c r="R2295" t="s">
        <v>25</v>
      </c>
      <c r="S2295" t="s">
        <v>137</v>
      </c>
      <c r="T2295" t="s">
        <v>138</v>
      </c>
      <c r="U2295" t="s">
        <v>127</v>
      </c>
    </row>
    <row r="2296" spans="1:21" x14ac:dyDescent="0.3">
      <c r="A2296">
        <v>10378</v>
      </c>
      <c r="B2296" s="5">
        <v>46</v>
      </c>
      <c r="C2296" s="4">
        <v>41.54</v>
      </c>
      <c r="D2296">
        <v>6</v>
      </c>
      <c r="E2296" s="9">
        <v>1910.84</v>
      </c>
      <c r="F2296" s="8">
        <v>45270</v>
      </c>
      <c r="G2296" s="5">
        <f ca="1">DATEDIF(F2296, TODAY(), "D")</f>
        <v>119</v>
      </c>
      <c r="H2296" t="s">
        <v>19</v>
      </c>
      <c r="I2296" t="s">
        <v>155</v>
      </c>
      <c r="J2296" s="4">
        <v>61</v>
      </c>
      <c r="K2296" s="4">
        <f>Table1[[#This Row],[PRICEEACH]]-Table1[[#This Row],[MSRP]]</f>
        <v>-19.46</v>
      </c>
      <c r="L2296" t="s">
        <v>597</v>
      </c>
      <c r="M2296" t="s">
        <v>148</v>
      </c>
      <c r="N2296" t="s">
        <v>149</v>
      </c>
      <c r="O2296" t="s">
        <v>150</v>
      </c>
      <c r="P2296" t="s">
        <v>151</v>
      </c>
      <c r="Q2296">
        <v>28034</v>
      </c>
      <c r="R2296" t="s">
        <v>152</v>
      </c>
      <c r="S2296" t="s">
        <v>153</v>
      </c>
      <c r="T2296" t="s">
        <v>154</v>
      </c>
      <c r="U2296" t="s">
        <v>28</v>
      </c>
    </row>
    <row r="2297" spans="1:21" x14ac:dyDescent="0.3">
      <c r="A2297">
        <v>10374</v>
      </c>
      <c r="B2297" s="5">
        <v>46</v>
      </c>
      <c r="C2297" s="4">
        <v>94.1</v>
      </c>
      <c r="D2297">
        <v>3</v>
      </c>
      <c r="E2297" s="9">
        <v>4328.6000000000004</v>
      </c>
      <c r="F2297" s="8">
        <v>45262</v>
      </c>
      <c r="G2297" s="5">
        <f ca="1">DATEDIF(F2297, TODAY(), "D")</f>
        <v>127</v>
      </c>
      <c r="H2297" t="s">
        <v>19</v>
      </c>
      <c r="I2297" t="s">
        <v>525</v>
      </c>
      <c r="J2297" s="4">
        <v>109</v>
      </c>
      <c r="K2297" s="4">
        <f>Table1[[#This Row],[PRICEEACH]]-Table1[[#This Row],[MSRP]]</f>
        <v>-14.900000000000006</v>
      </c>
      <c r="L2297" t="s">
        <v>583</v>
      </c>
      <c r="M2297" t="s">
        <v>179</v>
      </c>
      <c r="N2297" t="s">
        <v>180</v>
      </c>
      <c r="O2297" t="s">
        <v>181</v>
      </c>
      <c r="P2297" t="s">
        <v>182</v>
      </c>
      <c r="Q2297">
        <v>4101</v>
      </c>
      <c r="R2297" t="s">
        <v>76</v>
      </c>
      <c r="S2297" t="s">
        <v>183</v>
      </c>
      <c r="T2297" t="s">
        <v>184</v>
      </c>
      <c r="U2297" t="s">
        <v>42</v>
      </c>
    </row>
    <row r="2298" spans="1:21" x14ac:dyDescent="0.3">
      <c r="A2298">
        <v>10373</v>
      </c>
      <c r="B2298" s="5">
        <v>46</v>
      </c>
      <c r="C2298" s="4">
        <v>66</v>
      </c>
      <c r="D2298">
        <v>11</v>
      </c>
      <c r="E2298" s="9">
        <v>3036</v>
      </c>
      <c r="F2298" s="8">
        <v>45261</v>
      </c>
      <c r="G2298" s="5">
        <f ca="1">DATEDIF(F2298, TODAY(), "D")</f>
        <v>128</v>
      </c>
      <c r="H2298" t="s">
        <v>19</v>
      </c>
      <c r="I2298" t="s">
        <v>509</v>
      </c>
      <c r="J2298" s="4">
        <v>65</v>
      </c>
      <c r="K2298" s="4">
        <f>Table1[[#This Row],[PRICEEACH]]-Table1[[#This Row],[MSRP]]</f>
        <v>1</v>
      </c>
      <c r="L2298" t="s">
        <v>598</v>
      </c>
      <c r="M2298" t="s">
        <v>354</v>
      </c>
      <c r="N2298" t="s">
        <v>355</v>
      </c>
      <c r="O2298" t="s">
        <v>356</v>
      </c>
      <c r="P2298" t="s">
        <v>357</v>
      </c>
      <c r="Q2298">
        <v>90110</v>
      </c>
      <c r="R2298" t="s">
        <v>107</v>
      </c>
      <c r="S2298" t="s">
        <v>358</v>
      </c>
      <c r="T2298" t="s">
        <v>359</v>
      </c>
      <c r="U2298" t="s">
        <v>42</v>
      </c>
    </row>
    <row r="2299" spans="1:21" x14ac:dyDescent="0.3">
      <c r="A2299">
        <v>10368</v>
      </c>
      <c r="B2299" s="5">
        <v>46</v>
      </c>
      <c r="C2299" s="4">
        <v>79.62</v>
      </c>
      <c r="D2299">
        <v>1</v>
      </c>
      <c r="E2299" s="9">
        <v>3662.52</v>
      </c>
      <c r="F2299" s="8">
        <v>45249</v>
      </c>
      <c r="G2299" s="5">
        <f ca="1">DATEDIF(F2299, TODAY(), "D")</f>
        <v>140</v>
      </c>
      <c r="H2299" t="s">
        <v>19</v>
      </c>
      <c r="I2299" t="s">
        <v>155</v>
      </c>
      <c r="J2299" s="4">
        <v>85</v>
      </c>
      <c r="K2299" s="4">
        <f>Table1[[#This Row],[PRICEEACH]]-Table1[[#This Row],[MSRP]]</f>
        <v>-5.3799999999999955</v>
      </c>
      <c r="L2299" t="s">
        <v>596</v>
      </c>
      <c r="M2299" t="s">
        <v>243</v>
      </c>
      <c r="N2299">
        <v>4155551450</v>
      </c>
      <c r="O2299" t="s">
        <v>244</v>
      </c>
      <c r="P2299" t="s">
        <v>245</v>
      </c>
      <c r="Q2299">
        <v>97562</v>
      </c>
      <c r="R2299" t="s">
        <v>25</v>
      </c>
      <c r="S2299" t="s">
        <v>246</v>
      </c>
      <c r="T2299" t="s">
        <v>247</v>
      </c>
      <c r="U2299" t="s">
        <v>42</v>
      </c>
    </row>
    <row r="2300" spans="1:21" x14ac:dyDescent="0.3">
      <c r="A2300">
        <v>10368</v>
      </c>
      <c r="B2300" s="5">
        <v>46</v>
      </c>
      <c r="C2300" s="4">
        <v>37.340000000000003</v>
      </c>
      <c r="D2300">
        <v>3</v>
      </c>
      <c r="E2300" s="9">
        <v>1717.64</v>
      </c>
      <c r="F2300" s="8">
        <v>45249</v>
      </c>
      <c r="G2300" s="5">
        <f ca="1">DATEDIF(F2300, TODAY(), "D")</f>
        <v>140</v>
      </c>
      <c r="H2300" t="s">
        <v>19</v>
      </c>
      <c r="I2300" t="s">
        <v>509</v>
      </c>
      <c r="J2300" s="4">
        <v>41</v>
      </c>
      <c r="K2300" s="4">
        <f>Table1[[#This Row],[PRICEEACH]]-Table1[[#This Row],[MSRP]]</f>
        <v>-3.6599999999999966</v>
      </c>
      <c r="L2300" t="s">
        <v>603</v>
      </c>
      <c r="M2300" t="s">
        <v>243</v>
      </c>
      <c r="N2300">
        <v>4155551450</v>
      </c>
      <c r="O2300" t="s">
        <v>244</v>
      </c>
      <c r="P2300" t="s">
        <v>245</v>
      </c>
      <c r="Q2300">
        <v>97562</v>
      </c>
      <c r="R2300" t="s">
        <v>25</v>
      </c>
      <c r="S2300" t="s">
        <v>246</v>
      </c>
      <c r="T2300" t="s">
        <v>247</v>
      </c>
      <c r="U2300" t="s">
        <v>28</v>
      </c>
    </row>
    <row r="2301" spans="1:21" x14ac:dyDescent="0.3">
      <c r="A2301">
        <v>10367</v>
      </c>
      <c r="B2301" s="5">
        <v>46</v>
      </c>
      <c r="C2301" s="4">
        <v>104.53</v>
      </c>
      <c r="D2301">
        <v>6</v>
      </c>
      <c r="E2301" s="9">
        <v>4808.38</v>
      </c>
      <c r="F2301" s="8">
        <v>45242</v>
      </c>
      <c r="G2301" s="5">
        <f ca="1">DATEDIF(F2301, TODAY(), "D")</f>
        <v>147</v>
      </c>
      <c r="H2301" t="s">
        <v>371</v>
      </c>
      <c r="I2301" t="s">
        <v>155</v>
      </c>
      <c r="J2301" s="4">
        <v>141</v>
      </c>
      <c r="K2301" s="4">
        <f>Table1[[#This Row],[PRICEEACH]]-Table1[[#This Row],[MSRP]]</f>
        <v>-36.47</v>
      </c>
      <c r="L2301" t="s">
        <v>569</v>
      </c>
      <c r="M2301" t="s">
        <v>43</v>
      </c>
      <c r="N2301">
        <v>6265557265</v>
      </c>
      <c r="O2301" t="s">
        <v>44</v>
      </c>
      <c r="P2301" t="s">
        <v>45</v>
      </c>
      <c r="Q2301">
        <v>90003</v>
      </c>
      <c r="R2301" t="s">
        <v>25</v>
      </c>
      <c r="S2301" t="s">
        <v>46</v>
      </c>
      <c r="T2301" t="s">
        <v>47</v>
      </c>
      <c r="U2301" t="s">
        <v>42</v>
      </c>
    </row>
    <row r="2302" spans="1:21" x14ac:dyDescent="0.3">
      <c r="A2302">
        <v>10107</v>
      </c>
      <c r="B2302" s="5">
        <v>46</v>
      </c>
      <c r="C2302" s="4">
        <v>88.45</v>
      </c>
      <c r="D2302">
        <v>6</v>
      </c>
      <c r="E2302" s="9">
        <v>4068.7</v>
      </c>
      <c r="F2302" s="8">
        <v>45236</v>
      </c>
      <c r="G2302" s="5">
        <f ca="1">DATEDIF(F2302, TODAY(), "D")</f>
        <v>153</v>
      </c>
      <c r="H2302" t="s">
        <v>19</v>
      </c>
      <c r="I2302" t="s">
        <v>155</v>
      </c>
      <c r="J2302" s="4">
        <v>115</v>
      </c>
      <c r="K2302" s="4">
        <f>Table1[[#This Row],[PRICEEACH]]-Table1[[#This Row],[MSRP]]</f>
        <v>-26.549999999999997</v>
      </c>
      <c r="L2302" t="s">
        <v>490</v>
      </c>
      <c r="M2302" t="s">
        <v>429</v>
      </c>
      <c r="N2302" t="s">
        <v>430</v>
      </c>
      <c r="O2302" t="s">
        <v>431</v>
      </c>
      <c r="P2302" t="s">
        <v>432</v>
      </c>
      <c r="Q2302" t="s">
        <v>433</v>
      </c>
      <c r="R2302" t="s">
        <v>107</v>
      </c>
      <c r="S2302" t="s">
        <v>434</v>
      </c>
      <c r="T2302" t="s">
        <v>435</v>
      </c>
      <c r="U2302" t="s">
        <v>42</v>
      </c>
    </row>
    <row r="2303" spans="1:21" x14ac:dyDescent="0.3">
      <c r="A2303">
        <v>10363</v>
      </c>
      <c r="B2303" s="5">
        <v>46</v>
      </c>
      <c r="C2303" s="4">
        <v>60.3</v>
      </c>
      <c r="D2303">
        <v>10</v>
      </c>
      <c r="E2303" s="9">
        <v>2773.8</v>
      </c>
      <c r="F2303" s="8">
        <v>45236</v>
      </c>
      <c r="G2303" s="5">
        <f ca="1">DATEDIF(F2303, TODAY(), "D")</f>
        <v>153</v>
      </c>
      <c r="H2303" t="s">
        <v>19</v>
      </c>
      <c r="I2303" t="s">
        <v>155</v>
      </c>
      <c r="J2303" s="4">
        <v>80</v>
      </c>
      <c r="K2303" s="4">
        <f>Table1[[#This Row],[PRICEEACH]]-Table1[[#This Row],[MSRP]]</f>
        <v>-19.700000000000003</v>
      </c>
      <c r="L2303" t="s">
        <v>566</v>
      </c>
      <c r="M2303" t="s">
        <v>429</v>
      </c>
      <c r="N2303" t="s">
        <v>430</v>
      </c>
      <c r="O2303" t="s">
        <v>431</v>
      </c>
      <c r="P2303" t="s">
        <v>432</v>
      </c>
      <c r="Q2303" t="s">
        <v>433</v>
      </c>
      <c r="R2303" t="s">
        <v>107</v>
      </c>
      <c r="S2303" t="s">
        <v>434</v>
      </c>
      <c r="T2303" t="s">
        <v>435</v>
      </c>
      <c r="U2303" t="s">
        <v>28</v>
      </c>
    </row>
    <row r="2304" spans="1:21" x14ac:dyDescent="0.3">
      <c r="A2304">
        <v>10359</v>
      </c>
      <c r="B2304" s="5">
        <v>46</v>
      </c>
      <c r="C2304" s="4">
        <v>106.45</v>
      </c>
      <c r="D2304">
        <v>2</v>
      </c>
      <c r="E2304" s="9">
        <v>4896.7</v>
      </c>
      <c r="F2304" s="1">
        <v>45214</v>
      </c>
      <c r="G2304" s="5">
        <f ca="1">DATEDIF(F2304, TODAY(), "D")</f>
        <v>175</v>
      </c>
      <c r="H2304" t="s">
        <v>19</v>
      </c>
      <c r="I2304" t="s">
        <v>465</v>
      </c>
      <c r="J2304" s="4">
        <v>115</v>
      </c>
      <c r="K2304" s="4">
        <f>Table1[[#This Row],[PRICEEACH]]-Table1[[#This Row],[MSRP]]</f>
        <v>-8.5499999999999972</v>
      </c>
      <c r="L2304" t="s">
        <v>617</v>
      </c>
      <c r="M2304" t="s">
        <v>29</v>
      </c>
      <c r="N2304" t="s">
        <v>30</v>
      </c>
      <c r="O2304" t="s">
        <v>31</v>
      </c>
      <c r="P2304" t="s">
        <v>32</v>
      </c>
      <c r="Q2304">
        <v>51100</v>
      </c>
      <c r="R2304" t="s">
        <v>33</v>
      </c>
      <c r="S2304" t="s">
        <v>34</v>
      </c>
      <c r="T2304" t="s">
        <v>35</v>
      </c>
      <c r="U2304" t="s">
        <v>42</v>
      </c>
    </row>
    <row r="2305" spans="1:21" x14ac:dyDescent="0.3">
      <c r="A2305">
        <v>10353</v>
      </c>
      <c r="B2305" s="5">
        <v>46</v>
      </c>
      <c r="C2305" s="4">
        <v>81.17</v>
      </c>
      <c r="D2305">
        <v>5</v>
      </c>
      <c r="E2305" s="9">
        <v>3733.82</v>
      </c>
      <c r="F2305" s="1">
        <v>45203</v>
      </c>
      <c r="G2305" s="5">
        <f ca="1">DATEDIF(F2305, TODAY(), "D")</f>
        <v>186</v>
      </c>
      <c r="H2305" t="s">
        <v>19</v>
      </c>
      <c r="I2305" t="s">
        <v>20</v>
      </c>
      <c r="J2305" s="4">
        <v>99</v>
      </c>
      <c r="K2305" s="4">
        <f>Table1[[#This Row],[PRICEEACH]]-Table1[[#This Row],[MSRP]]</f>
        <v>-17.829999999999998</v>
      </c>
      <c r="L2305" t="s">
        <v>609</v>
      </c>
      <c r="M2305" t="s">
        <v>527</v>
      </c>
      <c r="N2305">
        <v>2035554407</v>
      </c>
      <c r="O2305" t="s">
        <v>528</v>
      </c>
      <c r="P2305" t="s">
        <v>476</v>
      </c>
      <c r="Q2305">
        <v>97561</v>
      </c>
      <c r="R2305" t="s">
        <v>25</v>
      </c>
      <c r="S2305" t="s">
        <v>529</v>
      </c>
      <c r="T2305" t="s">
        <v>530</v>
      </c>
      <c r="U2305" t="s">
        <v>42</v>
      </c>
    </row>
    <row r="2306" spans="1:21" x14ac:dyDescent="0.3">
      <c r="A2306">
        <v>10350</v>
      </c>
      <c r="B2306" s="5">
        <v>46</v>
      </c>
      <c r="C2306" s="4">
        <v>76.67</v>
      </c>
      <c r="D2306">
        <v>11</v>
      </c>
      <c r="E2306" s="9">
        <v>3526.82</v>
      </c>
      <c r="F2306" s="1">
        <v>45201</v>
      </c>
      <c r="G2306" s="5">
        <f ca="1">DATEDIF(F2306, TODAY(), "D")</f>
        <v>188</v>
      </c>
      <c r="H2306" t="s">
        <v>19</v>
      </c>
      <c r="I2306" t="s">
        <v>557</v>
      </c>
      <c r="J2306" s="4">
        <v>66</v>
      </c>
      <c r="K2306" s="4">
        <f>Table1[[#This Row],[PRICEEACH]]-Table1[[#This Row],[MSRP]]</f>
        <v>10.670000000000002</v>
      </c>
      <c r="L2306" t="s">
        <v>620</v>
      </c>
      <c r="M2306" t="s">
        <v>148</v>
      </c>
      <c r="N2306" t="s">
        <v>149</v>
      </c>
      <c r="O2306" t="s">
        <v>150</v>
      </c>
      <c r="P2306" t="s">
        <v>151</v>
      </c>
      <c r="Q2306">
        <v>28034</v>
      </c>
      <c r="R2306" t="s">
        <v>152</v>
      </c>
      <c r="S2306" t="s">
        <v>153</v>
      </c>
      <c r="T2306" t="s">
        <v>154</v>
      </c>
      <c r="U2306" t="s">
        <v>42</v>
      </c>
    </row>
    <row r="2307" spans="1:21" x14ac:dyDescent="0.3">
      <c r="A2307">
        <v>10336</v>
      </c>
      <c r="B2307" s="5">
        <v>46</v>
      </c>
      <c r="C2307" s="4">
        <v>207.8</v>
      </c>
      <c r="D2307">
        <v>2</v>
      </c>
      <c r="E2307" s="9">
        <v>9558.7999999999993</v>
      </c>
      <c r="F2307" s="1">
        <v>45189</v>
      </c>
      <c r="G2307" s="5">
        <f ca="1">DATEDIF(F2307, TODAY(), "D")</f>
        <v>200</v>
      </c>
      <c r="H2307" t="s">
        <v>19</v>
      </c>
      <c r="I2307" t="s">
        <v>155</v>
      </c>
      <c r="J2307" s="4">
        <v>101</v>
      </c>
      <c r="K2307" s="4">
        <f>Table1[[#This Row],[PRICEEACH]]-Table1[[#This Row],[MSRP]]</f>
        <v>106.80000000000001</v>
      </c>
      <c r="L2307" t="s">
        <v>626</v>
      </c>
      <c r="M2307" t="s">
        <v>366</v>
      </c>
      <c r="N2307" t="s">
        <v>367</v>
      </c>
      <c r="O2307" t="s">
        <v>368</v>
      </c>
      <c r="P2307" t="s">
        <v>39</v>
      </c>
      <c r="Q2307">
        <v>75012</v>
      </c>
      <c r="R2307" t="s">
        <v>33</v>
      </c>
      <c r="S2307" t="s">
        <v>369</v>
      </c>
      <c r="T2307" t="s">
        <v>370</v>
      </c>
      <c r="U2307" t="s">
        <v>127</v>
      </c>
    </row>
    <row r="2308" spans="1:21" hidden="1" x14ac:dyDescent="0.3">
      <c r="A2308">
        <v>10334</v>
      </c>
      <c r="B2308" s="5">
        <v>46</v>
      </c>
      <c r="C2308" s="4">
        <v>126.41</v>
      </c>
      <c r="D2308">
        <v>6</v>
      </c>
      <c r="E2308" s="9">
        <v>5814.86</v>
      </c>
      <c r="F2308" s="1">
        <v>45188</v>
      </c>
      <c r="G2308" s="5">
        <f ca="1">DATEDIF(F2308, TODAY(), "D")</f>
        <v>201</v>
      </c>
      <c r="H2308" t="s">
        <v>364</v>
      </c>
      <c r="I2308" t="s">
        <v>465</v>
      </c>
      <c r="J2308" s="4">
        <v>122</v>
      </c>
      <c r="K2308" s="4">
        <f>Table1[[#This Row],[PRICEEACH]]-Table1[[#This Row],[MSRP]]</f>
        <v>4.4099999999999966</v>
      </c>
      <c r="L2308" t="s">
        <v>548</v>
      </c>
      <c r="M2308" t="s">
        <v>157</v>
      </c>
      <c r="N2308" t="s">
        <v>158</v>
      </c>
      <c r="O2308" t="s">
        <v>159</v>
      </c>
      <c r="P2308" t="s">
        <v>160</v>
      </c>
      <c r="Q2308" t="s">
        <v>161</v>
      </c>
      <c r="R2308" t="s">
        <v>162</v>
      </c>
      <c r="S2308" t="s">
        <v>163</v>
      </c>
      <c r="T2308" t="s">
        <v>164</v>
      </c>
      <c r="U2308" t="s">
        <v>42</v>
      </c>
    </row>
    <row r="2309" spans="1:21" x14ac:dyDescent="0.3">
      <c r="A2309">
        <v>10331</v>
      </c>
      <c r="B2309" s="5">
        <v>46</v>
      </c>
      <c r="C2309" s="4">
        <v>139.87</v>
      </c>
      <c r="D2309">
        <v>6</v>
      </c>
      <c r="E2309" s="9">
        <v>6434.02</v>
      </c>
      <c r="F2309" s="1">
        <v>45186</v>
      </c>
      <c r="G2309" s="5">
        <f ca="1">DATEDIF(F2309, TODAY(), "D")</f>
        <v>203</v>
      </c>
      <c r="H2309" t="s">
        <v>19</v>
      </c>
      <c r="I2309" t="s">
        <v>155</v>
      </c>
      <c r="J2309" s="4">
        <v>141</v>
      </c>
      <c r="K2309" s="4">
        <f>Table1[[#This Row],[PRICEEACH]]-Table1[[#This Row],[MSRP]]</f>
        <v>-1.1299999999999955</v>
      </c>
      <c r="L2309" t="s">
        <v>498</v>
      </c>
      <c r="M2309" t="s">
        <v>277</v>
      </c>
      <c r="N2309">
        <v>2155559857</v>
      </c>
      <c r="O2309" t="s">
        <v>278</v>
      </c>
      <c r="P2309" t="s">
        <v>187</v>
      </c>
      <c r="Q2309">
        <v>71270</v>
      </c>
      <c r="R2309" t="s">
        <v>25</v>
      </c>
      <c r="S2309" t="s">
        <v>101</v>
      </c>
      <c r="T2309" t="s">
        <v>279</v>
      </c>
      <c r="U2309" t="s">
        <v>42</v>
      </c>
    </row>
    <row r="2310" spans="1:21" x14ac:dyDescent="0.3">
      <c r="A2310">
        <v>10332</v>
      </c>
      <c r="B2310" s="5">
        <v>46</v>
      </c>
      <c r="C2310" s="4">
        <v>95.13</v>
      </c>
      <c r="D2310">
        <v>15</v>
      </c>
      <c r="E2310" s="9">
        <v>4375.9799999999996</v>
      </c>
      <c r="F2310" s="1">
        <v>45186</v>
      </c>
      <c r="G2310" s="5">
        <f ca="1">DATEDIF(F2310, TODAY(), "D")</f>
        <v>203</v>
      </c>
      <c r="H2310" t="s">
        <v>19</v>
      </c>
      <c r="I2310" t="s">
        <v>509</v>
      </c>
      <c r="J2310" s="4">
        <v>102</v>
      </c>
      <c r="K2310" s="4">
        <f>Table1[[#This Row],[PRICEEACH]]-Table1[[#This Row],[MSRP]]</f>
        <v>-6.8700000000000045</v>
      </c>
      <c r="L2310" t="s">
        <v>510</v>
      </c>
      <c r="M2310" t="s">
        <v>452</v>
      </c>
      <c r="N2310" t="s">
        <v>453</v>
      </c>
      <c r="O2310" t="s">
        <v>454</v>
      </c>
      <c r="P2310" t="s">
        <v>455</v>
      </c>
      <c r="Q2310" t="s">
        <v>456</v>
      </c>
      <c r="R2310" t="s">
        <v>144</v>
      </c>
      <c r="S2310" t="s">
        <v>457</v>
      </c>
      <c r="T2310" t="s">
        <v>458</v>
      </c>
      <c r="U2310" t="s">
        <v>42</v>
      </c>
    </row>
    <row r="2311" spans="1:21" x14ac:dyDescent="0.3">
      <c r="A2311">
        <v>10107</v>
      </c>
      <c r="B2311" s="5">
        <v>46</v>
      </c>
      <c r="C2311" s="4">
        <v>83.63</v>
      </c>
      <c r="D2311">
        <v>13</v>
      </c>
      <c r="E2311" s="9">
        <v>3846.98</v>
      </c>
      <c r="F2311" s="1">
        <v>45184</v>
      </c>
      <c r="G2311" s="5">
        <f ca="1">DATEDIF(F2311, TODAY(), "D")</f>
        <v>205</v>
      </c>
      <c r="H2311" t="s">
        <v>19</v>
      </c>
      <c r="I2311" t="s">
        <v>155</v>
      </c>
      <c r="J2311" s="4">
        <v>117</v>
      </c>
      <c r="K2311" s="4">
        <f>Table1[[#This Row],[PRICEEACH]]-Table1[[#This Row],[MSRP]]</f>
        <v>-33.370000000000005</v>
      </c>
      <c r="L2311" t="s">
        <v>473</v>
      </c>
      <c r="M2311" t="s">
        <v>22</v>
      </c>
      <c r="N2311">
        <v>2125557818</v>
      </c>
      <c r="O2311" t="s">
        <v>23</v>
      </c>
      <c r="P2311" t="s">
        <v>24</v>
      </c>
      <c r="Q2311">
        <v>10022</v>
      </c>
      <c r="R2311" t="s">
        <v>25</v>
      </c>
      <c r="S2311" t="s">
        <v>26</v>
      </c>
      <c r="T2311" t="s">
        <v>27</v>
      </c>
      <c r="U2311" t="s">
        <v>42</v>
      </c>
    </row>
    <row r="2312" spans="1:21" x14ac:dyDescent="0.3">
      <c r="A2312">
        <v>10107</v>
      </c>
      <c r="B2312" s="5">
        <v>46</v>
      </c>
      <c r="C2312" s="4">
        <v>61.99</v>
      </c>
      <c r="D2312">
        <v>8</v>
      </c>
      <c r="E2312" s="9">
        <v>2851.54</v>
      </c>
      <c r="F2312" s="1">
        <v>45173</v>
      </c>
      <c r="G2312" s="5">
        <f ca="1">DATEDIF(F2312, TODAY(), "D")</f>
        <v>216</v>
      </c>
      <c r="H2312" t="s">
        <v>19</v>
      </c>
      <c r="I2312" t="s">
        <v>155</v>
      </c>
      <c r="J2312" s="4">
        <v>147</v>
      </c>
      <c r="K2312" s="4">
        <f>Table1[[#This Row],[PRICEEACH]]-Table1[[#This Row],[MSRP]]</f>
        <v>-85.009999999999991</v>
      </c>
      <c r="L2312" t="s">
        <v>365</v>
      </c>
      <c r="M2312" t="s">
        <v>248</v>
      </c>
      <c r="N2312">
        <v>6035558647</v>
      </c>
      <c r="O2312" t="s">
        <v>249</v>
      </c>
      <c r="P2312" t="s">
        <v>250</v>
      </c>
      <c r="Q2312">
        <v>62005</v>
      </c>
      <c r="R2312" t="s">
        <v>25</v>
      </c>
      <c r="S2312" t="s">
        <v>46</v>
      </c>
      <c r="T2312" t="s">
        <v>247</v>
      </c>
      <c r="U2312" t="s">
        <v>28</v>
      </c>
    </row>
    <row r="2313" spans="1:21" x14ac:dyDescent="0.3">
      <c r="A2313">
        <v>10319</v>
      </c>
      <c r="B2313" s="5">
        <v>46</v>
      </c>
      <c r="C2313" s="4">
        <v>73.98</v>
      </c>
      <c r="D2313">
        <v>1</v>
      </c>
      <c r="E2313" s="9">
        <v>3403.08</v>
      </c>
      <c r="F2313" s="1">
        <v>45172</v>
      </c>
      <c r="G2313" s="5">
        <f ca="1">DATEDIF(F2313, TODAY(), "D")</f>
        <v>217</v>
      </c>
      <c r="H2313" t="s">
        <v>19</v>
      </c>
      <c r="I2313" t="s">
        <v>155</v>
      </c>
      <c r="J2313" s="4">
        <v>80</v>
      </c>
      <c r="K2313" s="4">
        <f>Table1[[#This Row],[PRICEEACH]]-Table1[[#This Row],[MSRP]]</f>
        <v>-6.019999999999996</v>
      </c>
      <c r="L2313" t="s">
        <v>566</v>
      </c>
      <c r="M2313" t="s">
        <v>468</v>
      </c>
      <c r="N2313">
        <v>2125551957</v>
      </c>
      <c r="O2313" t="s">
        <v>469</v>
      </c>
      <c r="P2313" t="s">
        <v>24</v>
      </c>
      <c r="Q2313">
        <v>10022</v>
      </c>
      <c r="R2313" t="s">
        <v>25</v>
      </c>
      <c r="S2313" t="s">
        <v>470</v>
      </c>
      <c r="T2313" t="s">
        <v>471</v>
      </c>
      <c r="U2313" t="s">
        <v>42</v>
      </c>
    </row>
    <row r="2314" spans="1:21" x14ac:dyDescent="0.3">
      <c r="A2314">
        <v>10107</v>
      </c>
      <c r="B2314" s="5">
        <v>46</v>
      </c>
      <c r="C2314" s="4">
        <v>94.74</v>
      </c>
      <c r="D2314">
        <v>1</v>
      </c>
      <c r="E2314" s="9">
        <v>4358.04</v>
      </c>
      <c r="F2314" s="1">
        <v>45171</v>
      </c>
      <c r="G2314" s="5">
        <f ca="1">DATEDIF(F2314, TODAY(), "D")</f>
        <v>218</v>
      </c>
      <c r="H2314" t="s">
        <v>19</v>
      </c>
      <c r="I2314" t="s">
        <v>20</v>
      </c>
      <c r="J2314" s="4">
        <v>95</v>
      </c>
      <c r="K2314" s="4">
        <f>Table1[[#This Row],[PRICEEACH]]-Table1[[#This Row],[MSRP]]</f>
        <v>-0.26000000000000512</v>
      </c>
      <c r="L2314" t="s">
        <v>21</v>
      </c>
      <c r="M2314" t="s">
        <v>116</v>
      </c>
      <c r="N2314">
        <v>2155551555</v>
      </c>
      <c r="O2314" t="s">
        <v>117</v>
      </c>
      <c r="P2314" t="s">
        <v>118</v>
      </c>
      <c r="Q2314">
        <v>70267</v>
      </c>
      <c r="R2314" t="s">
        <v>25</v>
      </c>
      <c r="S2314" t="s">
        <v>26</v>
      </c>
      <c r="T2314" t="s">
        <v>119</v>
      </c>
      <c r="U2314" t="s">
        <v>42</v>
      </c>
    </row>
    <row r="2315" spans="1:21" x14ac:dyDescent="0.3">
      <c r="A2315">
        <v>10107</v>
      </c>
      <c r="B2315" s="5">
        <v>46</v>
      </c>
      <c r="C2315" s="4">
        <v>138.99</v>
      </c>
      <c r="D2315">
        <v>6</v>
      </c>
      <c r="E2315" s="9">
        <v>6393.54</v>
      </c>
      <c r="F2315" s="1">
        <v>45160</v>
      </c>
      <c r="G2315" s="5">
        <f ca="1">DATEDIF(F2315, TODAY(), "D")</f>
        <v>229</v>
      </c>
      <c r="H2315" t="s">
        <v>19</v>
      </c>
      <c r="I2315" t="s">
        <v>155</v>
      </c>
      <c r="J2315" s="4">
        <v>151</v>
      </c>
      <c r="K2315" s="4">
        <f>Table1[[#This Row],[PRICEEACH]]-Table1[[#This Row],[MSRP]]</f>
        <v>-12.009999999999991</v>
      </c>
      <c r="L2315" t="s">
        <v>472</v>
      </c>
      <c r="M2315" t="s">
        <v>459</v>
      </c>
      <c r="N2315" t="s">
        <v>460</v>
      </c>
      <c r="O2315" t="s">
        <v>461</v>
      </c>
      <c r="P2315" t="s">
        <v>462</v>
      </c>
      <c r="Q2315">
        <v>8200</v>
      </c>
      <c r="R2315" t="s">
        <v>294</v>
      </c>
      <c r="S2315" t="s">
        <v>463</v>
      </c>
      <c r="T2315" t="s">
        <v>464</v>
      </c>
      <c r="U2315" t="s">
        <v>42</v>
      </c>
    </row>
    <row r="2316" spans="1:21" x14ac:dyDescent="0.3">
      <c r="A2316">
        <v>10311</v>
      </c>
      <c r="B2316" s="5">
        <v>46</v>
      </c>
      <c r="C2316" s="4">
        <v>92.09</v>
      </c>
      <c r="D2316">
        <v>7</v>
      </c>
      <c r="E2316" s="9">
        <v>4236.1400000000003</v>
      </c>
      <c r="F2316" s="1">
        <v>45154</v>
      </c>
      <c r="G2316" s="5">
        <f ca="1">DATEDIF(F2316, TODAY(), "D")</f>
        <v>235</v>
      </c>
      <c r="H2316" t="s">
        <v>19</v>
      </c>
      <c r="I2316" t="s">
        <v>155</v>
      </c>
      <c r="J2316" s="4">
        <v>107</v>
      </c>
      <c r="K2316" s="4">
        <f>Table1[[#This Row],[PRICEEACH]]-Table1[[#This Row],[MSRP]]</f>
        <v>-14.909999999999997</v>
      </c>
      <c r="L2316" t="s">
        <v>599</v>
      </c>
      <c r="M2316" t="s">
        <v>148</v>
      </c>
      <c r="N2316" t="s">
        <v>149</v>
      </c>
      <c r="O2316" t="s">
        <v>150</v>
      </c>
      <c r="P2316" t="s">
        <v>151</v>
      </c>
      <c r="Q2316">
        <v>28034</v>
      </c>
      <c r="R2316" t="s">
        <v>152</v>
      </c>
      <c r="S2316" t="s">
        <v>153</v>
      </c>
      <c r="T2316" t="s">
        <v>154</v>
      </c>
      <c r="U2316" t="s">
        <v>42</v>
      </c>
    </row>
    <row r="2317" spans="1:21" x14ac:dyDescent="0.3">
      <c r="A2317">
        <v>10308</v>
      </c>
      <c r="B2317" s="5">
        <v>46</v>
      </c>
      <c r="C2317" s="4">
        <v>66.040000000000006</v>
      </c>
      <c r="D2317">
        <v>10</v>
      </c>
      <c r="E2317" s="9">
        <v>3037.84</v>
      </c>
      <c r="F2317" s="1">
        <v>45153</v>
      </c>
      <c r="G2317" s="5">
        <f ca="1">DATEDIF(F2317, TODAY(), "D")</f>
        <v>236</v>
      </c>
      <c r="H2317" t="s">
        <v>19</v>
      </c>
      <c r="I2317" t="s">
        <v>509</v>
      </c>
      <c r="J2317" s="4">
        <v>68</v>
      </c>
      <c r="K2317" s="4">
        <f>Table1[[#This Row],[PRICEEACH]]-Table1[[#This Row],[MSRP]]</f>
        <v>-1.9599999999999937</v>
      </c>
      <c r="L2317" t="s">
        <v>614</v>
      </c>
      <c r="M2317" t="s">
        <v>285</v>
      </c>
      <c r="N2317">
        <v>9145554562</v>
      </c>
      <c r="O2317" t="s">
        <v>286</v>
      </c>
      <c r="P2317" t="s">
        <v>287</v>
      </c>
      <c r="Q2317">
        <v>24067</v>
      </c>
      <c r="R2317" t="s">
        <v>25</v>
      </c>
      <c r="S2317" t="s">
        <v>81</v>
      </c>
      <c r="T2317" t="s">
        <v>208</v>
      </c>
      <c r="U2317" t="s">
        <v>42</v>
      </c>
    </row>
    <row r="2318" spans="1:21" x14ac:dyDescent="0.3">
      <c r="A2318">
        <v>10306</v>
      </c>
      <c r="B2318" s="5">
        <v>46</v>
      </c>
      <c r="C2318" s="4">
        <v>50.33</v>
      </c>
      <c r="D2318">
        <v>17</v>
      </c>
      <c r="E2318" s="9">
        <v>2315.1799999999998</v>
      </c>
      <c r="F2318" s="1">
        <v>45152</v>
      </c>
      <c r="G2318" s="5">
        <f ca="1">DATEDIF(F2318, TODAY(), "D")</f>
        <v>237</v>
      </c>
      <c r="H2318" t="s">
        <v>19</v>
      </c>
      <c r="I2318" t="s">
        <v>564</v>
      </c>
      <c r="J2318" s="4">
        <v>62</v>
      </c>
      <c r="K2318" s="4">
        <f>Table1[[#This Row],[PRICEEACH]]-Table1[[#This Row],[MSRP]]</f>
        <v>-11.670000000000002</v>
      </c>
      <c r="L2318" t="s">
        <v>612</v>
      </c>
      <c r="M2318" t="s">
        <v>452</v>
      </c>
      <c r="N2318" t="s">
        <v>453</v>
      </c>
      <c r="O2318" t="s">
        <v>454</v>
      </c>
      <c r="P2318" t="s">
        <v>455</v>
      </c>
      <c r="Q2318" t="s">
        <v>456</v>
      </c>
      <c r="R2318" t="s">
        <v>144</v>
      </c>
      <c r="S2318" t="s">
        <v>457</v>
      </c>
      <c r="T2318" t="s">
        <v>458</v>
      </c>
      <c r="U2318" t="s">
        <v>28</v>
      </c>
    </row>
    <row r="2319" spans="1:21" x14ac:dyDescent="0.3">
      <c r="A2319">
        <v>10107</v>
      </c>
      <c r="B2319" s="5">
        <v>46</v>
      </c>
      <c r="C2319" s="4">
        <v>98</v>
      </c>
      <c r="D2319">
        <v>5</v>
      </c>
      <c r="E2319" s="9">
        <v>4508</v>
      </c>
      <c r="F2319" s="1">
        <v>45149</v>
      </c>
      <c r="G2319" s="5">
        <f ca="1">DATEDIF(F2319, TODAY(), "D")</f>
        <v>240</v>
      </c>
      <c r="H2319" t="s">
        <v>19</v>
      </c>
      <c r="I2319" t="s">
        <v>465</v>
      </c>
      <c r="J2319" s="4">
        <v>116</v>
      </c>
      <c r="K2319" s="4">
        <f>Table1[[#This Row],[PRICEEACH]]-Table1[[#This Row],[MSRP]]</f>
        <v>-18</v>
      </c>
      <c r="L2319" t="s">
        <v>497</v>
      </c>
      <c r="M2319" t="s">
        <v>238</v>
      </c>
      <c r="N2319" t="s">
        <v>239</v>
      </c>
      <c r="O2319" t="s">
        <v>240</v>
      </c>
      <c r="P2319" t="s">
        <v>241</v>
      </c>
      <c r="Q2319">
        <v>78000</v>
      </c>
      <c r="R2319" t="s">
        <v>33</v>
      </c>
      <c r="S2319" t="s">
        <v>242</v>
      </c>
      <c r="T2319" t="s">
        <v>41</v>
      </c>
      <c r="U2319" t="s">
        <v>42</v>
      </c>
    </row>
    <row r="2320" spans="1:21" x14ac:dyDescent="0.3">
      <c r="A2320">
        <v>10304</v>
      </c>
      <c r="B2320" s="5">
        <v>46</v>
      </c>
      <c r="C2320" s="4">
        <v>100.3</v>
      </c>
      <c r="D2320">
        <v>7</v>
      </c>
      <c r="E2320" s="9">
        <v>4613.8</v>
      </c>
      <c r="F2320" s="1">
        <v>45149</v>
      </c>
      <c r="G2320" s="5">
        <f ca="1">DATEDIF(F2320, TODAY(), "D")</f>
        <v>240</v>
      </c>
      <c r="H2320" t="s">
        <v>19</v>
      </c>
      <c r="I2320" t="s">
        <v>509</v>
      </c>
      <c r="J2320" s="4">
        <v>101</v>
      </c>
      <c r="K2320" s="4">
        <f>Table1[[#This Row],[PRICEEACH]]-Table1[[#This Row],[MSRP]]</f>
        <v>-0.70000000000000284</v>
      </c>
      <c r="L2320" t="s">
        <v>555</v>
      </c>
      <c r="M2320" t="s">
        <v>238</v>
      </c>
      <c r="N2320" t="s">
        <v>239</v>
      </c>
      <c r="O2320" t="s">
        <v>240</v>
      </c>
      <c r="P2320" t="s">
        <v>241</v>
      </c>
      <c r="Q2320">
        <v>78000</v>
      </c>
      <c r="R2320" t="s">
        <v>33</v>
      </c>
      <c r="S2320" t="s">
        <v>242</v>
      </c>
      <c r="T2320" t="s">
        <v>41</v>
      </c>
      <c r="U2320" t="s">
        <v>42</v>
      </c>
    </row>
    <row r="2321" spans="1:21" x14ac:dyDescent="0.3">
      <c r="A2321">
        <v>10303</v>
      </c>
      <c r="B2321" s="5">
        <v>46</v>
      </c>
      <c r="C2321" s="4">
        <v>49.04</v>
      </c>
      <c r="D2321">
        <v>2</v>
      </c>
      <c r="E2321" s="9">
        <v>2255.84</v>
      </c>
      <c r="F2321" s="1">
        <v>45144</v>
      </c>
      <c r="G2321" s="5">
        <f ca="1">DATEDIF(F2321, TODAY(), "D")</f>
        <v>245</v>
      </c>
      <c r="H2321" t="s">
        <v>19</v>
      </c>
      <c r="I2321" t="s">
        <v>509</v>
      </c>
      <c r="J2321" s="4">
        <v>60</v>
      </c>
      <c r="K2321" s="4">
        <f>Table1[[#This Row],[PRICEEACH]]-Table1[[#This Row],[MSRP]]</f>
        <v>-10.96</v>
      </c>
      <c r="L2321" t="s">
        <v>547</v>
      </c>
      <c r="M2321" t="s">
        <v>480</v>
      </c>
      <c r="N2321" t="s">
        <v>481</v>
      </c>
      <c r="O2321" t="s">
        <v>482</v>
      </c>
      <c r="P2321" t="s">
        <v>483</v>
      </c>
      <c r="Q2321">
        <v>41101</v>
      </c>
      <c r="R2321" t="s">
        <v>152</v>
      </c>
      <c r="S2321" t="s">
        <v>484</v>
      </c>
      <c r="T2321" t="s">
        <v>485</v>
      </c>
      <c r="U2321" t="s">
        <v>28</v>
      </c>
    </row>
    <row r="2322" spans="1:21" x14ac:dyDescent="0.3">
      <c r="A2322">
        <v>10295</v>
      </c>
      <c r="B2322" s="5">
        <v>46</v>
      </c>
      <c r="C2322" s="4">
        <v>84.97</v>
      </c>
      <c r="D2322">
        <v>3</v>
      </c>
      <c r="E2322" s="9">
        <v>3908.62</v>
      </c>
      <c r="F2322" s="1">
        <v>45117</v>
      </c>
      <c r="G2322" s="5">
        <f ca="1">DATEDIF(F2322, TODAY(), "D")</f>
        <v>272</v>
      </c>
      <c r="H2322" t="s">
        <v>19</v>
      </c>
      <c r="I2322" t="s">
        <v>509</v>
      </c>
      <c r="J2322" s="4">
        <v>88</v>
      </c>
      <c r="K2322" s="4">
        <f>Table1[[#This Row],[PRICEEACH]]-Table1[[#This Row],[MSRP]]</f>
        <v>-3.0300000000000011</v>
      </c>
      <c r="L2322" t="s">
        <v>595</v>
      </c>
      <c r="M2322" t="s">
        <v>343</v>
      </c>
      <c r="N2322">
        <v>6175559555</v>
      </c>
      <c r="O2322" t="s">
        <v>344</v>
      </c>
      <c r="P2322" t="s">
        <v>345</v>
      </c>
      <c r="Q2322">
        <v>51003</v>
      </c>
      <c r="R2322" t="s">
        <v>25</v>
      </c>
      <c r="S2322" t="s">
        <v>346</v>
      </c>
      <c r="T2322" t="s">
        <v>52</v>
      </c>
      <c r="U2322" t="s">
        <v>42</v>
      </c>
    </row>
    <row r="2323" spans="1:21" x14ac:dyDescent="0.3">
      <c r="A2323">
        <v>10107</v>
      </c>
      <c r="B2323" s="5">
        <v>46</v>
      </c>
      <c r="C2323" s="4">
        <v>182.86</v>
      </c>
      <c r="D2323">
        <v>8</v>
      </c>
      <c r="E2323" s="9">
        <v>8411.56</v>
      </c>
      <c r="F2323" s="1">
        <v>45116</v>
      </c>
      <c r="G2323" s="5">
        <f ca="1">DATEDIF(F2323, TODAY(), "D")</f>
        <v>273</v>
      </c>
      <c r="H2323" t="s">
        <v>19</v>
      </c>
      <c r="I2323" t="s">
        <v>155</v>
      </c>
      <c r="J2323" s="4">
        <v>207</v>
      </c>
      <c r="K2323" s="4">
        <f>Table1[[#This Row],[PRICEEACH]]-Table1[[#This Row],[MSRP]]</f>
        <v>-24.139999999999986</v>
      </c>
      <c r="L2323" t="s">
        <v>436</v>
      </c>
      <c r="M2323" t="s">
        <v>225</v>
      </c>
      <c r="N2323" t="s">
        <v>226</v>
      </c>
      <c r="O2323" t="s">
        <v>227</v>
      </c>
      <c r="P2323" t="s">
        <v>228</v>
      </c>
      <c r="Q2323">
        <v>10100</v>
      </c>
      <c r="R2323" t="s">
        <v>229</v>
      </c>
      <c r="S2323" t="s">
        <v>230</v>
      </c>
      <c r="T2323" t="s">
        <v>231</v>
      </c>
      <c r="U2323" t="s">
        <v>127</v>
      </c>
    </row>
    <row r="2324" spans="1:21" x14ac:dyDescent="0.3">
      <c r="A2324">
        <v>10283</v>
      </c>
      <c r="B2324" s="5">
        <v>46</v>
      </c>
      <c r="C2324" s="4">
        <v>125.99</v>
      </c>
      <c r="D2324">
        <v>3</v>
      </c>
      <c r="E2324" s="9">
        <v>5795.54</v>
      </c>
      <c r="F2324" s="1">
        <v>45097</v>
      </c>
      <c r="G2324" s="5">
        <f ca="1">DATEDIF(F2324, TODAY(), "D")</f>
        <v>292</v>
      </c>
      <c r="H2324" t="s">
        <v>19</v>
      </c>
      <c r="I2324" t="s">
        <v>509</v>
      </c>
      <c r="J2324" s="4">
        <v>105</v>
      </c>
      <c r="K2324" s="4">
        <f>Table1[[#This Row],[PRICEEACH]]-Table1[[#This Row],[MSRP]]</f>
        <v>20.989999999999995</v>
      </c>
      <c r="L2324" t="s">
        <v>571</v>
      </c>
      <c r="M2324" t="s">
        <v>337</v>
      </c>
      <c r="N2324" t="s">
        <v>338</v>
      </c>
      <c r="O2324" t="s">
        <v>339</v>
      </c>
      <c r="P2324" t="s">
        <v>340</v>
      </c>
      <c r="Q2324" t="s">
        <v>341</v>
      </c>
      <c r="R2324" t="s">
        <v>201</v>
      </c>
      <c r="S2324" t="s">
        <v>342</v>
      </c>
      <c r="T2324" t="s">
        <v>146</v>
      </c>
      <c r="U2324" t="s">
        <v>42</v>
      </c>
    </row>
    <row r="2325" spans="1:21" x14ac:dyDescent="0.3">
      <c r="A2325">
        <v>10280</v>
      </c>
      <c r="B2325" s="5">
        <v>46</v>
      </c>
      <c r="C2325" s="4">
        <v>111.44</v>
      </c>
      <c r="D2325">
        <v>3</v>
      </c>
      <c r="E2325" s="9">
        <v>5126.24</v>
      </c>
      <c r="F2325" s="1">
        <v>45094</v>
      </c>
      <c r="G2325" s="5">
        <f ca="1">DATEDIF(F2325, TODAY(), "D")</f>
        <v>295</v>
      </c>
      <c r="H2325" t="s">
        <v>19</v>
      </c>
      <c r="I2325" t="s">
        <v>509</v>
      </c>
      <c r="J2325" s="4">
        <v>101</v>
      </c>
      <c r="K2325" s="4">
        <f>Table1[[#This Row],[PRICEEACH]]-Table1[[#This Row],[MSRP]]</f>
        <v>10.439999999999998</v>
      </c>
      <c r="L2325" t="s">
        <v>555</v>
      </c>
      <c r="M2325" t="s">
        <v>225</v>
      </c>
      <c r="N2325" t="s">
        <v>226</v>
      </c>
      <c r="O2325" t="s">
        <v>227</v>
      </c>
      <c r="P2325" t="s">
        <v>228</v>
      </c>
      <c r="Q2325">
        <v>10100</v>
      </c>
      <c r="R2325" t="s">
        <v>229</v>
      </c>
      <c r="S2325" t="s">
        <v>230</v>
      </c>
      <c r="T2325" t="s">
        <v>231</v>
      </c>
      <c r="U2325" t="s">
        <v>42</v>
      </c>
    </row>
    <row r="2326" spans="1:21" x14ac:dyDescent="0.3">
      <c r="A2326">
        <v>10276</v>
      </c>
      <c r="B2326" s="5">
        <v>46</v>
      </c>
      <c r="C2326" s="4">
        <v>75.489999999999995</v>
      </c>
      <c r="D2326">
        <v>12</v>
      </c>
      <c r="E2326" s="9">
        <v>3472.54</v>
      </c>
      <c r="F2326" s="1">
        <v>45079</v>
      </c>
      <c r="G2326" s="5">
        <f ca="1">DATEDIF(F2326, TODAY(), "D")</f>
        <v>310</v>
      </c>
      <c r="H2326" t="s">
        <v>19</v>
      </c>
      <c r="I2326" t="s">
        <v>20</v>
      </c>
      <c r="J2326" s="4">
        <v>69</v>
      </c>
      <c r="K2326" s="4">
        <f>Table1[[#This Row],[PRICEEACH]]-Table1[[#This Row],[MSRP]]</f>
        <v>6.4899999999999949</v>
      </c>
      <c r="L2326" t="s">
        <v>589</v>
      </c>
      <c r="M2326" t="s">
        <v>420</v>
      </c>
      <c r="N2326">
        <v>6175557555</v>
      </c>
      <c r="O2326" t="s">
        <v>421</v>
      </c>
      <c r="P2326" t="s">
        <v>253</v>
      </c>
      <c r="Q2326">
        <v>58339</v>
      </c>
      <c r="R2326" t="s">
        <v>25</v>
      </c>
      <c r="S2326" t="s">
        <v>422</v>
      </c>
      <c r="T2326" t="s">
        <v>423</v>
      </c>
      <c r="U2326" t="s">
        <v>42</v>
      </c>
    </row>
    <row r="2327" spans="1:21" x14ac:dyDescent="0.3">
      <c r="A2327">
        <v>10270</v>
      </c>
      <c r="B2327" s="5">
        <v>46</v>
      </c>
      <c r="C2327" s="4">
        <v>88</v>
      </c>
      <c r="D2327">
        <v>4</v>
      </c>
      <c r="E2327" s="9">
        <v>4048</v>
      </c>
      <c r="F2327" s="1">
        <v>45065</v>
      </c>
      <c r="G2327" s="5">
        <f ca="1">DATEDIF(F2327, TODAY(), "D")</f>
        <v>324</v>
      </c>
      <c r="H2327" t="s">
        <v>19</v>
      </c>
      <c r="I2327" t="s">
        <v>155</v>
      </c>
      <c r="J2327" s="4">
        <v>101</v>
      </c>
      <c r="K2327" s="4">
        <f>Table1[[#This Row],[PRICEEACH]]-Table1[[#This Row],[MSRP]]</f>
        <v>-13</v>
      </c>
      <c r="L2327" t="s">
        <v>626</v>
      </c>
      <c r="M2327" t="s">
        <v>128</v>
      </c>
      <c r="N2327" t="s">
        <v>129</v>
      </c>
      <c r="O2327" t="s">
        <v>130</v>
      </c>
      <c r="P2327" t="s">
        <v>131</v>
      </c>
      <c r="Q2327">
        <v>2067</v>
      </c>
      <c r="R2327" t="s">
        <v>76</v>
      </c>
      <c r="S2327" t="s">
        <v>132</v>
      </c>
      <c r="T2327" t="s">
        <v>133</v>
      </c>
      <c r="U2327" t="s">
        <v>42</v>
      </c>
    </row>
    <row r="2328" spans="1:21" hidden="1" x14ac:dyDescent="0.3">
      <c r="A2328">
        <v>10262</v>
      </c>
      <c r="B2328" s="5">
        <v>46</v>
      </c>
      <c r="C2328" s="4">
        <v>70.349999999999994</v>
      </c>
      <c r="D2328">
        <v>11</v>
      </c>
      <c r="E2328" s="9">
        <v>3236.1</v>
      </c>
      <c r="F2328" s="1">
        <v>45040</v>
      </c>
      <c r="G2328" s="5">
        <f ca="1">DATEDIF(F2328, TODAY(), "D")</f>
        <v>349</v>
      </c>
      <c r="H2328" t="s">
        <v>307</v>
      </c>
      <c r="I2328" t="s">
        <v>509</v>
      </c>
      <c r="J2328" s="4">
        <v>65</v>
      </c>
      <c r="K2328" s="4">
        <f>Table1[[#This Row],[PRICEEACH]]-Table1[[#This Row],[MSRP]]</f>
        <v>5.3499999999999943</v>
      </c>
      <c r="L2328" t="s">
        <v>598</v>
      </c>
      <c r="M2328" t="s">
        <v>148</v>
      </c>
      <c r="N2328" t="s">
        <v>149</v>
      </c>
      <c r="O2328" t="s">
        <v>150</v>
      </c>
      <c r="P2328" t="s">
        <v>151</v>
      </c>
      <c r="Q2328">
        <v>28034</v>
      </c>
      <c r="R2328" t="s">
        <v>152</v>
      </c>
      <c r="S2328" t="s">
        <v>153</v>
      </c>
      <c r="T2328" t="s">
        <v>154</v>
      </c>
      <c r="U2328" t="s">
        <v>42</v>
      </c>
    </row>
    <row r="2329" spans="1:21" x14ac:dyDescent="0.3">
      <c r="A2329">
        <v>10107</v>
      </c>
      <c r="B2329" s="5">
        <v>46</v>
      </c>
      <c r="C2329" s="4">
        <v>142.19999999999999</v>
      </c>
      <c r="D2329">
        <v>4</v>
      </c>
      <c r="E2329" s="9">
        <v>6541.2</v>
      </c>
      <c r="F2329" s="1">
        <v>45031</v>
      </c>
      <c r="G2329" s="5">
        <f ca="1">DATEDIF(F2329, TODAY(), "D")</f>
        <v>358</v>
      </c>
      <c r="H2329" t="s">
        <v>19</v>
      </c>
      <c r="I2329" t="s">
        <v>465</v>
      </c>
      <c r="J2329" s="4">
        <v>118</v>
      </c>
      <c r="K2329" s="4">
        <f>Table1[[#This Row],[PRICEEACH]]-Table1[[#This Row],[MSRP]]</f>
        <v>24.199999999999989</v>
      </c>
      <c r="L2329" t="s">
        <v>479</v>
      </c>
      <c r="M2329" t="s">
        <v>381</v>
      </c>
      <c r="N2329" t="s">
        <v>382</v>
      </c>
      <c r="O2329" t="s">
        <v>383</v>
      </c>
      <c r="P2329" t="s">
        <v>173</v>
      </c>
      <c r="Q2329">
        <v>69045</v>
      </c>
      <c r="R2329" t="s">
        <v>173</v>
      </c>
      <c r="S2329" t="s">
        <v>384</v>
      </c>
      <c r="T2329" t="s">
        <v>385</v>
      </c>
      <c r="U2329" t="s">
        <v>42</v>
      </c>
    </row>
    <row r="2330" spans="1:21" x14ac:dyDescent="0.3">
      <c r="A2330">
        <v>10257</v>
      </c>
      <c r="B2330" s="5">
        <v>46</v>
      </c>
      <c r="C2330" s="4">
        <v>78.89</v>
      </c>
      <c r="D2330">
        <v>4</v>
      </c>
      <c r="E2330" s="9">
        <v>3628.94</v>
      </c>
      <c r="F2330" s="1">
        <v>45030</v>
      </c>
      <c r="G2330" s="5">
        <f ca="1">DATEDIF(F2330, TODAY(), "D")</f>
        <v>359</v>
      </c>
      <c r="H2330" t="s">
        <v>19</v>
      </c>
      <c r="I2330" t="s">
        <v>509</v>
      </c>
      <c r="J2330" s="4">
        <v>97</v>
      </c>
      <c r="K2330" s="4">
        <f>Table1[[#This Row],[PRICEEACH]]-Table1[[#This Row],[MSRP]]</f>
        <v>-18.11</v>
      </c>
      <c r="L2330" t="s">
        <v>605</v>
      </c>
      <c r="M2330" t="s">
        <v>360</v>
      </c>
      <c r="N2330">
        <v>4085553659</v>
      </c>
      <c r="O2330" t="s">
        <v>361</v>
      </c>
      <c r="P2330" t="s">
        <v>362</v>
      </c>
      <c r="Q2330">
        <v>94217</v>
      </c>
      <c r="R2330" t="s">
        <v>25</v>
      </c>
      <c r="S2330" t="s">
        <v>81</v>
      </c>
      <c r="T2330" t="s">
        <v>363</v>
      </c>
      <c r="U2330" t="s">
        <v>42</v>
      </c>
    </row>
    <row r="2331" spans="1:21" x14ac:dyDescent="0.3">
      <c r="A2331">
        <v>10107</v>
      </c>
      <c r="B2331" s="5">
        <v>46</v>
      </c>
      <c r="C2331" s="4">
        <v>164.18</v>
      </c>
      <c r="D2331">
        <v>1</v>
      </c>
      <c r="E2331" s="9">
        <v>7552.28</v>
      </c>
      <c r="F2331" s="1">
        <v>45003</v>
      </c>
      <c r="G2331" s="5">
        <f ca="1">DATEDIF(F2331, TODAY(), "D")</f>
        <v>386</v>
      </c>
      <c r="H2331" t="s">
        <v>19</v>
      </c>
      <c r="I2331" t="s">
        <v>20</v>
      </c>
      <c r="J2331" s="4">
        <v>150</v>
      </c>
      <c r="K2331" s="4">
        <f>Table1[[#This Row],[PRICEEACH]]-Table1[[#This Row],[MSRP]]</f>
        <v>14.180000000000007</v>
      </c>
      <c r="L2331" t="s">
        <v>467</v>
      </c>
      <c r="M2331" t="s">
        <v>83</v>
      </c>
      <c r="N2331">
        <v>2015559350</v>
      </c>
      <c r="O2331" t="s">
        <v>84</v>
      </c>
      <c r="P2331" t="s">
        <v>85</v>
      </c>
      <c r="Q2331">
        <v>94019</v>
      </c>
      <c r="R2331" t="s">
        <v>25</v>
      </c>
      <c r="S2331" t="s">
        <v>86</v>
      </c>
      <c r="T2331" t="s">
        <v>87</v>
      </c>
      <c r="U2331" t="s">
        <v>127</v>
      </c>
    </row>
    <row r="2332" spans="1:21" x14ac:dyDescent="0.3">
      <c r="A2332">
        <v>10249</v>
      </c>
      <c r="B2332" s="5">
        <v>46</v>
      </c>
      <c r="C2332" s="4">
        <v>121.75</v>
      </c>
      <c r="D2332">
        <v>5</v>
      </c>
      <c r="E2332" s="9">
        <v>5600.5</v>
      </c>
      <c r="F2332" s="1">
        <v>44993</v>
      </c>
      <c r="G2332" s="5">
        <f ca="1">DATEDIF(F2332, TODAY(), "D")</f>
        <v>396</v>
      </c>
      <c r="H2332" t="s">
        <v>19</v>
      </c>
      <c r="I2332" t="s">
        <v>509</v>
      </c>
      <c r="J2332" s="4">
        <v>105</v>
      </c>
      <c r="K2332" s="4">
        <f>Table1[[#This Row],[PRICEEACH]]-Table1[[#This Row],[MSRP]]</f>
        <v>16.75</v>
      </c>
      <c r="L2332" t="s">
        <v>571</v>
      </c>
      <c r="M2332" t="s">
        <v>209</v>
      </c>
      <c r="N2332">
        <v>6175555555</v>
      </c>
      <c r="O2332" t="s">
        <v>210</v>
      </c>
      <c r="P2332" t="s">
        <v>100</v>
      </c>
      <c r="Q2332">
        <v>51247</v>
      </c>
      <c r="R2332" t="s">
        <v>25</v>
      </c>
      <c r="S2332" t="s">
        <v>211</v>
      </c>
      <c r="T2332" t="s">
        <v>119</v>
      </c>
      <c r="U2332" t="s">
        <v>42</v>
      </c>
    </row>
    <row r="2333" spans="1:21" x14ac:dyDescent="0.3">
      <c r="A2333">
        <v>10107</v>
      </c>
      <c r="B2333" s="5">
        <v>46</v>
      </c>
      <c r="C2333" s="4">
        <v>110.21</v>
      </c>
      <c r="D2333">
        <v>5</v>
      </c>
      <c r="E2333" s="9">
        <v>5069.66</v>
      </c>
      <c r="F2333" s="1">
        <v>44990</v>
      </c>
      <c r="G2333" s="5">
        <f ca="1">DATEDIF(F2333, TODAY(), "D")</f>
        <v>399</v>
      </c>
      <c r="H2333" t="s">
        <v>19</v>
      </c>
      <c r="I2333" t="s">
        <v>465</v>
      </c>
      <c r="J2333" s="4">
        <v>118</v>
      </c>
      <c r="K2333" s="4">
        <f>Table1[[#This Row],[PRICEEACH]]-Table1[[#This Row],[MSRP]]</f>
        <v>-7.7900000000000063</v>
      </c>
      <c r="L2333" t="s">
        <v>479</v>
      </c>
      <c r="M2333" t="s">
        <v>148</v>
      </c>
      <c r="N2333" t="s">
        <v>149</v>
      </c>
      <c r="O2333" t="s">
        <v>150</v>
      </c>
      <c r="P2333" t="s">
        <v>151</v>
      </c>
      <c r="Q2333">
        <v>28034</v>
      </c>
      <c r="R2333" t="s">
        <v>152</v>
      </c>
      <c r="S2333" t="s">
        <v>153</v>
      </c>
      <c r="T2333" t="s">
        <v>154</v>
      </c>
      <c r="U2333" t="s">
        <v>42</v>
      </c>
    </row>
    <row r="2334" spans="1:21" x14ac:dyDescent="0.3">
      <c r="A2334">
        <v>10246</v>
      </c>
      <c r="B2334" s="5">
        <v>46</v>
      </c>
      <c r="C2334" s="4">
        <v>137.19999999999999</v>
      </c>
      <c r="D2334">
        <v>1</v>
      </c>
      <c r="E2334" s="9">
        <v>6311.2</v>
      </c>
      <c r="F2334" s="1">
        <v>44990</v>
      </c>
      <c r="G2334" s="5">
        <f ca="1">DATEDIF(F2334, TODAY(), "D")</f>
        <v>399</v>
      </c>
      <c r="H2334" t="s">
        <v>19</v>
      </c>
      <c r="I2334" t="s">
        <v>155</v>
      </c>
      <c r="J2334" s="4">
        <v>118</v>
      </c>
      <c r="K2334" s="4">
        <f>Table1[[#This Row],[PRICEEACH]]-Table1[[#This Row],[MSRP]]</f>
        <v>19.199999999999989</v>
      </c>
      <c r="L2334" t="s">
        <v>604</v>
      </c>
      <c r="M2334" t="s">
        <v>148</v>
      </c>
      <c r="N2334" t="s">
        <v>149</v>
      </c>
      <c r="O2334" t="s">
        <v>150</v>
      </c>
      <c r="P2334" t="s">
        <v>151</v>
      </c>
      <c r="Q2334">
        <v>28034</v>
      </c>
      <c r="R2334" t="s">
        <v>152</v>
      </c>
      <c r="S2334" t="s">
        <v>153</v>
      </c>
      <c r="T2334" t="s">
        <v>154</v>
      </c>
      <c r="U2334" t="s">
        <v>42</v>
      </c>
    </row>
    <row r="2335" spans="1:21" x14ac:dyDescent="0.3">
      <c r="A2335">
        <v>10242</v>
      </c>
      <c r="B2335" s="5">
        <v>46</v>
      </c>
      <c r="C2335" s="4">
        <v>36.93</v>
      </c>
      <c r="D2335">
        <v>1</v>
      </c>
      <c r="E2335" s="9">
        <v>1698.78</v>
      </c>
      <c r="F2335" s="1">
        <v>44977</v>
      </c>
      <c r="G2335" s="5">
        <f ca="1">DATEDIF(F2335, TODAY(), "D")</f>
        <v>412</v>
      </c>
      <c r="H2335" t="s">
        <v>19</v>
      </c>
      <c r="I2335" t="s">
        <v>509</v>
      </c>
      <c r="J2335" s="4">
        <v>41</v>
      </c>
      <c r="K2335" s="4">
        <f>Table1[[#This Row],[PRICEEACH]]-Table1[[#This Row],[MSRP]]</f>
        <v>-4.07</v>
      </c>
      <c r="L2335" t="s">
        <v>603</v>
      </c>
      <c r="M2335" t="s">
        <v>468</v>
      </c>
      <c r="N2335">
        <v>2125551957</v>
      </c>
      <c r="O2335" t="s">
        <v>469</v>
      </c>
      <c r="P2335" t="s">
        <v>24</v>
      </c>
      <c r="Q2335">
        <v>10022</v>
      </c>
      <c r="R2335" t="s">
        <v>25</v>
      </c>
      <c r="S2335" t="s">
        <v>470</v>
      </c>
      <c r="T2335" t="s">
        <v>471</v>
      </c>
      <c r="U2335" t="s">
        <v>28</v>
      </c>
    </row>
    <row r="2336" spans="1:21" x14ac:dyDescent="0.3">
      <c r="A2336">
        <v>10239</v>
      </c>
      <c r="B2336" s="5">
        <v>46</v>
      </c>
      <c r="C2336" s="4">
        <v>73.92</v>
      </c>
      <c r="D2336">
        <v>4</v>
      </c>
      <c r="E2336" s="9">
        <v>3400.32</v>
      </c>
      <c r="F2336" s="1">
        <v>44969</v>
      </c>
      <c r="G2336" s="5">
        <f ca="1">DATEDIF(F2336, TODAY(), "D")</f>
        <v>420</v>
      </c>
      <c r="H2336" t="s">
        <v>19</v>
      </c>
      <c r="I2336" t="s">
        <v>155</v>
      </c>
      <c r="J2336" s="4">
        <v>77</v>
      </c>
      <c r="K2336" s="4">
        <f>Table1[[#This Row],[PRICEEACH]]-Table1[[#This Row],[MSRP]]</f>
        <v>-3.0799999999999983</v>
      </c>
      <c r="L2336" t="s">
        <v>544</v>
      </c>
      <c r="M2336" t="s">
        <v>354</v>
      </c>
      <c r="N2336" t="s">
        <v>355</v>
      </c>
      <c r="O2336" t="s">
        <v>356</v>
      </c>
      <c r="P2336" t="s">
        <v>357</v>
      </c>
      <c r="Q2336">
        <v>90110</v>
      </c>
      <c r="R2336" t="s">
        <v>107</v>
      </c>
      <c r="S2336" t="s">
        <v>358</v>
      </c>
      <c r="T2336" t="s">
        <v>359</v>
      </c>
      <c r="U2336" t="s">
        <v>42</v>
      </c>
    </row>
    <row r="2337" spans="1:21" x14ac:dyDescent="0.3">
      <c r="A2337">
        <v>10232</v>
      </c>
      <c r="B2337" s="5">
        <v>46</v>
      </c>
      <c r="C2337" s="4">
        <v>122.89</v>
      </c>
      <c r="D2337">
        <v>4</v>
      </c>
      <c r="E2337" s="9">
        <v>5652.94</v>
      </c>
      <c r="F2337" s="1">
        <v>44946</v>
      </c>
      <c r="G2337" s="5">
        <f ca="1">DATEDIF(F2337, TODAY(), "D")</f>
        <v>443</v>
      </c>
      <c r="H2337" t="s">
        <v>19</v>
      </c>
      <c r="I2337" t="s">
        <v>557</v>
      </c>
      <c r="J2337" s="4">
        <v>122</v>
      </c>
      <c r="K2337" s="4">
        <f>Table1[[#This Row],[PRICEEACH]]-Table1[[#This Row],[MSRP]]</f>
        <v>0.89000000000000057</v>
      </c>
      <c r="L2337" t="s">
        <v>586</v>
      </c>
      <c r="M2337" t="s">
        <v>347</v>
      </c>
      <c r="N2337" t="s">
        <v>348</v>
      </c>
      <c r="O2337" t="s">
        <v>349</v>
      </c>
      <c r="P2337" t="s">
        <v>350</v>
      </c>
      <c r="Q2337" t="s">
        <v>351</v>
      </c>
      <c r="R2337" t="s">
        <v>144</v>
      </c>
      <c r="S2337" t="s">
        <v>352</v>
      </c>
      <c r="T2337" t="s">
        <v>353</v>
      </c>
      <c r="U2337" t="s">
        <v>42</v>
      </c>
    </row>
    <row r="2338" spans="1:21" x14ac:dyDescent="0.3">
      <c r="A2338">
        <v>10230</v>
      </c>
      <c r="B2338" s="5">
        <v>46</v>
      </c>
      <c r="C2338" s="4">
        <v>60.9</v>
      </c>
      <c r="D2338">
        <v>4</v>
      </c>
      <c r="E2338" s="9">
        <v>2801.4</v>
      </c>
      <c r="F2338" s="1">
        <v>44941</v>
      </c>
      <c r="G2338" s="5">
        <f ca="1">DATEDIF(F2338, TODAY(), "D")</f>
        <v>448</v>
      </c>
      <c r="H2338" t="s">
        <v>19</v>
      </c>
      <c r="I2338" t="s">
        <v>564</v>
      </c>
      <c r="J2338" s="4">
        <v>62</v>
      </c>
      <c r="K2338" s="4">
        <f>Table1[[#This Row],[PRICEEACH]]-Table1[[#This Row],[MSRP]]</f>
        <v>-1.1000000000000014</v>
      </c>
      <c r="L2338" t="s">
        <v>612</v>
      </c>
      <c r="M2338" t="s">
        <v>424</v>
      </c>
      <c r="N2338" t="s">
        <v>425</v>
      </c>
      <c r="O2338" t="s">
        <v>426</v>
      </c>
      <c r="P2338" t="s">
        <v>427</v>
      </c>
      <c r="Q2338">
        <v>60528</v>
      </c>
      <c r="R2338" t="s">
        <v>405</v>
      </c>
      <c r="S2338" t="s">
        <v>428</v>
      </c>
      <c r="T2338" t="s">
        <v>377</v>
      </c>
      <c r="U2338" t="s">
        <v>28</v>
      </c>
    </row>
    <row r="2339" spans="1:21" x14ac:dyDescent="0.3">
      <c r="A2339">
        <v>10227</v>
      </c>
      <c r="B2339" s="5">
        <v>46</v>
      </c>
      <c r="C2339" s="4">
        <v>152.56</v>
      </c>
      <c r="D2339">
        <v>7</v>
      </c>
      <c r="E2339" s="9">
        <v>7017.76</v>
      </c>
      <c r="F2339" s="1">
        <v>44928</v>
      </c>
      <c r="G2339" s="5">
        <f ca="1">DATEDIF(F2339, TODAY(), "D")</f>
        <v>461</v>
      </c>
      <c r="H2339" t="s">
        <v>19</v>
      </c>
      <c r="I2339" t="s">
        <v>509</v>
      </c>
      <c r="J2339" s="4">
        <v>127</v>
      </c>
      <c r="K2339" s="4">
        <f>Table1[[#This Row],[PRICEEACH]]-Table1[[#This Row],[MSRP]]</f>
        <v>25.560000000000002</v>
      </c>
      <c r="L2339" t="s">
        <v>549</v>
      </c>
      <c r="M2339" t="s">
        <v>190</v>
      </c>
      <c r="N2339" t="s">
        <v>191</v>
      </c>
      <c r="O2339" t="s">
        <v>192</v>
      </c>
      <c r="P2339" t="s">
        <v>193</v>
      </c>
      <c r="Q2339">
        <v>69004</v>
      </c>
      <c r="R2339" t="s">
        <v>33</v>
      </c>
      <c r="S2339" t="s">
        <v>194</v>
      </c>
      <c r="T2339" t="s">
        <v>195</v>
      </c>
      <c r="U2339" t="s">
        <v>127</v>
      </c>
    </row>
    <row r="2340" spans="1:21" x14ac:dyDescent="0.3">
      <c r="A2340">
        <v>10226</v>
      </c>
      <c r="B2340" s="5">
        <v>46</v>
      </c>
      <c r="C2340" s="4">
        <v>159.65</v>
      </c>
      <c r="D2340">
        <v>6</v>
      </c>
      <c r="E2340" s="9">
        <v>7343.9</v>
      </c>
      <c r="F2340" s="1">
        <v>44921</v>
      </c>
      <c r="G2340" s="5">
        <f ca="1">DATEDIF(F2340, TODAY(), "D")</f>
        <v>468</v>
      </c>
      <c r="H2340" t="s">
        <v>19</v>
      </c>
      <c r="I2340" t="s">
        <v>155</v>
      </c>
      <c r="J2340" s="4">
        <v>141</v>
      </c>
      <c r="K2340" s="4">
        <f>Table1[[#This Row],[PRICEEACH]]-Table1[[#This Row],[MSRP]]</f>
        <v>18.650000000000006</v>
      </c>
      <c r="L2340" t="s">
        <v>569</v>
      </c>
      <c r="M2340" t="s">
        <v>326</v>
      </c>
      <c r="N2340">
        <v>7605558146</v>
      </c>
      <c r="O2340" t="s">
        <v>327</v>
      </c>
      <c r="P2340" t="s">
        <v>328</v>
      </c>
      <c r="Q2340">
        <v>91217</v>
      </c>
      <c r="R2340" t="s">
        <v>25</v>
      </c>
      <c r="S2340" t="s">
        <v>207</v>
      </c>
      <c r="T2340" t="s">
        <v>247</v>
      </c>
      <c r="U2340" t="s">
        <v>127</v>
      </c>
    </row>
    <row r="2341" spans="1:21" x14ac:dyDescent="0.3">
      <c r="A2341">
        <v>10225</v>
      </c>
      <c r="B2341" s="5">
        <v>46</v>
      </c>
      <c r="C2341" s="4">
        <v>70.33</v>
      </c>
      <c r="D2341">
        <v>13</v>
      </c>
      <c r="E2341" s="9">
        <v>3235.18</v>
      </c>
      <c r="F2341" s="1">
        <v>44917</v>
      </c>
      <c r="G2341" s="5">
        <f ca="1">DATEDIF(F2341, TODAY(), "D")</f>
        <v>472</v>
      </c>
      <c r="H2341" t="s">
        <v>19</v>
      </c>
      <c r="I2341" t="s">
        <v>155</v>
      </c>
      <c r="J2341" s="4">
        <v>80</v>
      </c>
      <c r="K2341" s="4">
        <f>Table1[[#This Row],[PRICEEACH]]-Table1[[#This Row],[MSRP]]</f>
        <v>-9.6700000000000017</v>
      </c>
      <c r="L2341" t="s">
        <v>607</v>
      </c>
      <c r="M2341" t="s">
        <v>408</v>
      </c>
      <c r="N2341" t="s">
        <v>409</v>
      </c>
      <c r="O2341" t="s">
        <v>410</v>
      </c>
      <c r="P2341" t="s">
        <v>411</v>
      </c>
      <c r="Q2341">
        <v>1203</v>
      </c>
      <c r="R2341" t="s">
        <v>412</v>
      </c>
      <c r="S2341" t="s">
        <v>413</v>
      </c>
      <c r="T2341" t="s">
        <v>82</v>
      </c>
      <c r="U2341" t="s">
        <v>42</v>
      </c>
    </row>
    <row r="2342" spans="1:21" x14ac:dyDescent="0.3">
      <c r="A2342">
        <v>10222</v>
      </c>
      <c r="B2342" s="5">
        <v>46</v>
      </c>
      <c r="C2342" s="4">
        <v>80.510000000000005</v>
      </c>
      <c r="D2342">
        <v>11</v>
      </c>
      <c r="E2342" s="9">
        <v>3703.46</v>
      </c>
      <c r="F2342" s="1">
        <v>44914</v>
      </c>
      <c r="G2342" s="5">
        <f ca="1">DATEDIF(F2342, TODAY(), "D")</f>
        <v>475</v>
      </c>
      <c r="H2342" t="s">
        <v>19</v>
      </c>
      <c r="I2342" t="s">
        <v>509</v>
      </c>
      <c r="J2342" s="4">
        <v>83</v>
      </c>
      <c r="K2342" s="4">
        <f>Table1[[#This Row],[PRICEEACH]]-Table1[[#This Row],[MSRP]]</f>
        <v>-2.4899999999999949</v>
      </c>
      <c r="L2342" t="s">
        <v>600</v>
      </c>
      <c r="M2342" t="s">
        <v>326</v>
      </c>
      <c r="N2342">
        <v>7605558146</v>
      </c>
      <c r="O2342" t="s">
        <v>327</v>
      </c>
      <c r="P2342" t="s">
        <v>328</v>
      </c>
      <c r="Q2342">
        <v>91217</v>
      </c>
      <c r="R2342" t="s">
        <v>25</v>
      </c>
      <c r="S2342" t="s">
        <v>207</v>
      </c>
      <c r="T2342" t="s">
        <v>247</v>
      </c>
      <c r="U2342" t="s">
        <v>42</v>
      </c>
    </row>
    <row r="2343" spans="1:21" x14ac:dyDescent="0.3">
      <c r="A2343">
        <v>10107</v>
      </c>
      <c r="B2343" s="5">
        <v>46</v>
      </c>
      <c r="C2343" s="4">
        <v>112</v>
      </c>
      <c r="D2343">
        <v>2</v>
      </c>
      <c r="E2343" s="9">
        <v>5152</v>
      </c>
      <c r="F2343" s="1">
        <v>44894</v>
      </c>
      <c r="G2343" s="5">
        <f ca="1">DATEDIF(F2343, TODAY(), "D")</f>
        <v>495</v>
      </c>
      <c r="H2343" t="s">
        <v>19</v>
      </c>
      <c r="I2343" t="s">
        <v>465</v>
      </c>
      <c r="J2343" s="4">
        <v>116</v>
      </c>
      <c r="K2343" s="4">
        <f>Table1[[#This Row],[PRICEEACH]]-Table1[[#This Row],[MSRP]]</f>
        <v>-4</v>
      </c>
      <c r="L2343" t="s">
        <v>497</v>
      </c>
      <c r="M2343" t="s">
        <v>204</v>
      </c>
      <c r="N2343">
        <v>3105553722</v>
      </c>
      <c r="O2343" t="s">
        <v>205</v>
      </c>
      <c r="P2343" t="s">
        <v>206</v>
      </c>
      <c r="Q2343">
        <v>94019</v>
      </c>
      <c r="R2343" t="s">
        <v>25</v>
      </c>
      <c r="S2343" t="s">
        <v>207</v>
      </c>
      <c r="T2343" t="s">
        <v>208</v>
      </c>
      <c r="U2343" t="s">
        <v>42</v>
      </c>
    </row>
    <row r="2344" spans="1:21" x14ac:dyDescent="0.3">
      <c r="A2344">
        <v>10215</v>
      </c>
      <c r="B2344" s="5">
        <v>46</v>
      </c>
      <c r="C2344" s="4">
        <v>45.28</v>
      </c>
      <c r="D2344">
        <v>1</v>
      </c>
      <c r="E2344" s="9">
        <v>2082.88</v>
      </c>
      <c r="F2344" s="1">
        <v>44894</v>
      </c>
      <c r="G2344" s="5">
        <f ca="1">DATEDIF(F2344, TODAY(), "D")</f>
        <v>495</v>
      </c>
      <c r="H2344" t="s">
        <v>19</v>
      </c>
      <c r="I2344" t="s">
        <v>509</v>
      </c>
      <c r="J2344" s="4">
        <v>50</v>
      </c>
      <c r="K2344" s="4">
        <f>Table1[[#This Row],[PRICEEACH]]-Table1[[#This Row],[MSRP]]</f>
        <v>-4.7199999999999989</v>
      </c>
      <c r="L2344" t="s">
        <v>576</v>
      </c>
      <c r="M2344" t="s">
        <v>204</v>
      </c>
      <c r="N2344">
        <v>3105553722</v>
      </c>
      <c r="O2344" t="s">
        <v>205</v>
      </c>
      <c r="P2344" t="s">
        <v>206</v>
      </c>
      <c r="Q2344">
        <v>94019</v>
      </c>
      <c r="R2344" t="s">
        <v>25</v>
      </c>
      <c r="S2344" t="s">
        <v>207</v>
      </c>
      <c r="T2344" t="s">
        <v>208</v>
      </c>
      <c r="U2344" t="s">
        <v>28</v>
      </c>
    </row>
    <row r="2345" spans="1:21" x14ac:dyDescent="0.3">
      <c r="A2345">
        <v>10212</v>
      </c>
      <c r="B2345" s="5">
        <v>46</v>
      </c>
      <c r="C2345" s="4">
        <v>87.81</v>
      </c>
      <c r="D2345">
        <v>4</v>
      </c>
      <c r="E2345" s="9">
        <v>4039.26</v>
      </c>
      <c r="F2345" s="1">
        <v>44881</v>
      </c>
      <c r="G2345" s="5">
        <f ca="1">DATEDIF(F2345, TODAY(), "D")</f>
        <v>508</v>
      </c>
      <c r="H2345" t="s">
        <v>19</v>
      </c>
      <c r="I2345" t="s">
        <v>155</v>
      </c>
      <c r="J2345" s="4">
        <v>107</v>
      </c>
      <c r="K2345" s="4">
        <f>Table1[[#This Row],[PRICEEACH]]-Table1[[#This Row],[MSRP]]</f>
        <v>-19.189999999999998</v>
      </c>
      <c r="L2345" t="s">
        <v>599</v>
      </c>
      <c r="M2345" t="s">
        <v>148</v>
      </c>
      <c r="N2345" t="s">
        <v>149</v>
      </c>
      <c r="O2345" t="s">
        <v>150</v>
      </c>
      <c r="P2345" t="s">
        <v>151</v>
      </c>
      <c r="Q2345">
        <v>28034</v>
      </c>
      <c r="R2345" t="s">
        <v>152</v>
      </c>
      <c r="S2345" t="s">
        <v>153</v>
      </c>
      <c r="T2345" t="s">
        <v>154</v>
      </c>
      <c r="U2345" t="s">
        <v>42</v>
      </c>
    </row>
    <row r="2346" spans="1:21" x14ac:dyDescent="0.3">
      <c r="A2346">
        <v>10211</v>
      </c>
      <c r="B2346" s="5">
        <v>46</v>
      </c>
      <c r="C2346" s="4">
        <v>54.09</v>
      </c>
      <c r="D2346">
        <v>8</v>
      </c>
      <c r="E2346" s="9">
        <v>2488.14</v>
      </c>
      <c r="F2346" s="1">
        <v>44880</v>
      </c>
      <c r="G2346" s="5">
        <f ca="1">DATEDIF(F2346, TODAY(), "D")</f>
        <v>509</v>
      </c>
      <c r="H2346" t="s">
        <v>19</v>
      </c>
      <c r="I2346" t="s">
        <v>20</v>
      </c>
      <c r="J2346" s="4">
        <v>62</v>
      </c>
      <c r="K2346" s="4">
        <f>Table1[[#This Row],[PRICEEACH]]-Table1[[#This Row],[MSRP]]</f>
        <v>-7.9099999999999966</v>
      </c>
      <c r="L2346" t="s">
        <v>570</v>
      </c>
      <c r="M2346" t="s">
        <v>67</v>
      </c>
      <c r="N2346" t="s">
        <v>68</v>
      </c>
      <c r="O2346" t="s">
        <v>69</v>
      </c>
      <c r="P2346" t="s">
        <v>39</v>
      </c>
      <c r="Q2346">
        <v>75016</v>
      </c>
      <c r="R2346" t="s">
        <v>33</v>
      </c>
      <c r="S2346" t="s">
        <v>70</v>
      </c>
      <c r="T2346" t="s">
        <v>71</v>
      </c>
      <c r="U2346" t="s">
        <v>28</v>
      </c>
    </row>
    <row r="2347" spans="1:21" x14ac:dyDescent="0.3">
      <c r="A2347">
        <v>10210</v>
      </c>
      <c r="B2347" s="5">
        <v>46</v>
      </c>
      <c r="C2347" s="4">
        <v>79.91</v>
      </c>
      <c r="D2347">
        <v>5</v>
      </c>
      <c r="E2347" s="9">
        <v>3675.86</v>
      </c>
      <c r="F2347" s="1">
        <v>44877</v>
      </c>
      <c r="G2347" s="5">
        <f ca="1">DATEDIF(F2347, TODAY(), "D")</f>
        <v>512</v>
      </c>
      <c r="H2347" t="s">
        <v>19</v>
      </c>
      <c r="I2347" t="s">
        <v>20</v>
      </c>
      <c r="J2347" s="4">
        <v>99</v>
      </c>
      <c r="K2347" s="4">
        <f>Table1[[#This Row],[PRICEEACH]]-Table1[[#This Row],[MSRP]]</f>
        <v>-19.090000000000003</v>
      </c>
      <c r="L2347" t="s">
        <v>609</v>
      </c>
      <c r="M2347" t="s">
        <v>270</v>
      </c>
      <c r="N2347" t="s">
        <v>271</v>
      </c>
      <c r="O2347" t="s">
        <v>272</v>
      </c>
      <c r="P2347" t="s">
        <v>273</v>
      </c>
      <c r="Q2347" t="s">
        <v>274</v>
      </c>
      <c r="R2347" t="s">
        <v>222</v>
      </c>
      <c r="S2347" t="s">
        <v>275</v>
      </c>
      <c r="T2347" t="s">
        <v>276</v>
      </c>
      <c r="U2347" t="s">
        <v>42</v>
      </c>
    </row>
    <row r="2348" spans="1:21" x14ac:dyDescent="0.3">
      <c r="A2348">
        <v>10107</v>
      </c>
      <c r="B2348" s="5">
        <v>46</v>
      </c>
      <c r="C2348" s="4">
        <v>187.02</v>
      </c>
      <c r="D2348">
        <v>13</v>
      </c>
      <c r="E2348" s="9">
        <v>8602.92</v>
      </c>
      <c r="F2348" s="1">
        <v>44867</v>
      </c>
      <c r="G2348" s="5">
        <f ca="1">DATEDIF(F2348, TODAY(), "D")</f>
        <v>522</v>
      </c>
      <c r="H2348" t="s">
        <v>19</v>
      </c>
      <c r="I2348" t="s">
        <v>155</v>
      </c>
      <c r="J2348" s="4">
        <v>207</v>
      </c>
      <c r="K2348" s="4">
        <f>Table1[[#This Row],[PRICEEACH]]-Table1[[#This Row],[MSRP]]</f>
        <v>-19.97999999999999</v>
      </c>
      <c r="L2348" t="s">
        <v>436</v>
      </c>
      <c r="M2348" t="s">
        <v>190</v>
      </c>
      <c r="N2348" t="s">
        <v>191</v>
      </c>
      <c r="O2348" t="s">
        <v>192</v>
      </c>
      <c r="P2348" t="s">
        <v>193</v>
      </c>
      <c r="Q2348">
        <v>69004</v>
      </c>
      <c r="R2348" t="s">
        <v>33</v>
      </c>
      <c r="S2348" t="s">
        <v>194</v>
      </c>
      <c r="T2348" t="s">
        <v>195</v>
      </c>
      <c r="U2348" t="s">
        <v>127</v>
      </c>
    </row>
    <row r="2349" spans="1:21" x14ac:dyDescent="0.3">
      <c r="A2349">
        <v>10208</v>
      </c>
      <c r="B2349" s="5">
        <v>46</v>
      </c>
      <c r="C2349" s="4">
        <v>74.45</v>
      </c>
      <c r="D2349">
        <v>1</v>
      </c>
      <c r="E2349" s="9">
        <v>3424.7</v>
      </c>
      <c r="F2349" s="1">
        <v>44867</v>
      </c>
      <c r="G2349" s="5">
        <f ca="1">DATEDIF(F2349, TODAY(), "D")</f>
        <v>522</v>
      </c>
      <c r="H2349" t="s">
        <v>19</v>
      </c>
      <c r="I2349" t="s">
        <v>557</v>
      </c>
      <c r="J2349" s="4">
        <v>72</v>
      </c>
      <c r="K2349" s="4">
        <f>Table1[[#This Row],[PRICEEACH]]-Table1[[#This Row],[MSRP]]</f>
        <v>2.4500000000000028</v>
      </c>
      <c r="L2349" t="s">
        <v>625</v>
      </c>
      <c r="M2349" t="s">
        <v>190</v>
      </c>
      <c r="N2349" t="s">
        <v>191</v>
      </c>
      <c r="O2349" t="s">
        <v>192</v>
      </c>
      <c r="P2349" t="s">
        <v>193</v>
      </c>
      <c r="Q2349">
        <v>69004</v>
      </c>
      <c r="R2349" t="s">
        <v>33</v>
      </c>
      <c r="S2349" t="s">
        <v>194</v>
      </c>
      <c r="T2349" t="s">
        <v>195</v>
      </c>
      <c r="U2349" t="s">
        <v>42</v>
      </c>
    </row>
    <row r="2350" spans="1:21" x14ac:dyDescent="0.3">
      <c r="A2350">
        <v>10207</v>
      </c>
      <c r="B2350" s="5">
        <v>46</v>
      </c>
      <c r="C2350" s="4">
        <v>148.24</v>
      </c>
      <c r="D2350">
        <v>12</v>
      </c>
      <c r="E2350" s="9">
        <v>6819.04</v>
      </c>
      <c r="F2350" s="1">
        <v>44843</v>
      </c>
      <c r="G2350" s="5">
        <f ca="1">DATEDIF(F2350, TODAY(), "D")</f>
        <v>546</v>
      </c>
      <c r="H2350" t="s">
        <v>19</v>
      </c>
      <c r="I2350" t="s">
        <v>465</v>
      </c>
      <c r="J2350" s="4">
        <v>127</v>
      </c>
      <c r="K2350" s="4">
        <f>Table1[[#This Row],[PRICEEACH]]-Table1[[#This Row],[MSRP]]</f>
        <v>21.240000000000009</v>
      </c>
      <c r="L2350" t="s">
        <v>588</v>
      </c>
      <c r="M2350" t="s">
        <v>378</v>
      </c>
      <c r="N2350">
        <v>6175552555</v>
      </c>
      <c r="O2350" t="s">
        <v>379</v>
      </c>
      <c r="P2350" t="s">
        <v>345</v>
      </c>
      <c r="Q2350">
        <v>51003</v>
      </c>
      <c r="R2350" t="s">
        <v>25</v>
      </c>
      <c r="S2350" t="s">
        <v>380</v>
      </c>
      <c r="T2350" t="s">
        <v>247</v>
      </c>
      <c r="U2350" t="s">
        <v>42</v>
      </c>
    </row>
    <row r="2351" spans="1:21" x14ac:dyDescent="0.3">
      <c r="A2351">
        <v>10197</v>
      </c>
      <c r="B2351" s="5">
        <v>46</v>
      </c>
      <c r="C2351" s="4">
        <v>87.74</v>
      </c>
      <c r="D2351">
        <v>4</v>
      </c>
      <c r="E2351" s="9">
        <v>4036.04</v>
      </c>
      <c r="F2351" s="1">
        <v>44830</v>
      </c>
      <c r="G2351" s="5">
        <f ca="1">DATEDIF(F2351, TODAY(), "D")</f>
        <v>559</v>
      </c>
      <c r="H2351" t="s">
        <v>19</v>
      </c>
      <c r="I2351" t="s">
        <v>557</v>
      </c>
      <c r="J2351" s="4">
        <v>86</v>
      </c>
      <c r="K2351" s="4">
        <f>Table1[[#This Row],[PRICEEACH]]-Table1[[#This Row],[MSRP]]</f>
        <v>1.7399999999999949</v>
      </c>
      <c r="L2351" t="s">
        <v>558</v>
      </c>
      <c r="M2351" t="s">
        <v>320</v>
      </c>
      <c r="N2351" t="s">
        <v>321</v>
      </c>
      <c r="O2351" t="s">
        <v>322</v>
      </c>
      <c r="P2351" t="s">
        <v>323</v>
      </c>
      <c r="Q2351">
        <v>8022</v>
      </c>
      <c r="R2351" t="s">
        <v>152</v>
      </c>
      <c r="S2351" t="s">
        <v>324</v>
      </c>
      <c r="T2351" t="s">
        <v>325</v>
      </c>
      <c r="U2351" t="s">
        <v>42</v>
      </c>
    </row>
    <row r="2352" spans="1:21" x14ac:dyDescent="0.3">
      <c r="A2352">
        <v>10196</v>
      </c>
      <c r="B2352" s="5">
        <v>46</v>
      </c>
      <c r="C2352" s="4">
        <v>62.09</v>
      </c>
      <c r="D2352">
        <v>7</v>
      </c>
      <c r="E2352" s="9">
        <v>2856.14</v>
      </c>
      <c r="F2352" s="1">
        <v>44830</v>
      </c>
      <c r="G2352" s="5">
        <f ca="1">DATEDIF(F2352, TODAY(), "D")</f>
        <v>559</v>
      </c>
      <c r="H2352" t="s">
        <v>19</v>
      </c>
      <c r="I2352" t="s">
        <v>564</v>
      </c>
      <c r="J2352" s="4">
        <v>58</v>
      </c>
      <c r="K2352" s="4">
        <f>Table1[[#This Row],[PRICEEACH]]-Table1[[#This Row],[MSRP]]</f>
        <v>4.0900000000000034</v>
      </c>
      <c r="L2352" t="s">
        <v>618</v>
      </c>
      <c r="M2352" t="s">
        <v>212</v>
      </c>
      <c r="N2352">
        <v>2035559545</v>
      </c>
      <c r="O2352" t="s">
        <v>213</v>
      </c>
      <c r="P2352" t="s">
        <v>214</v>
      </c>
      <c r="Q2352">
        <v>97823</v>
      </c>
      <c r="R2352" t="s">
        <v>25</v>
      </c>
      <c r="S2352" t="s">
        <v>215</v>
      </c>
      <c r="T2352" t="s">
        <v>216</v>
      </c>
      <c r="U2352" t="s">
        <v>28</v>
      </c>
    </row>
    <row r="2353" spans="1:21" x14ac:dyDescent="0.3">
      <c r="A2353">
        <v>10193</v>
      </c>
      <c r="B2353" s="5">
        <v>46</v>
      </c>
      <c r="C2353" s="4">
        <v>53.37</v>
      </c>
      <c r="D2353">
        <v>6</v>
      </c>
      <c r="E2353" s="9">
        <v>2455.02</v>
      </c>
      <c r="F2353" s="1">
        <v>44825</v>
      </c>
      <c r="G2353" s="5">
        <f ca="1">DATEDIF(F2353, TODAY(), "D")</f>
        <v>564</v>
      </c>
      <c r="H2353" t="s">
        <v>19</v>
      </c>
      <c r="I2353" t="s">
        <v>509</v>
      </c>
      <c r="J2353" s="4">
        <v>53</v>
      </c>
      <c r="K2353" s="4">
        <f>Table1[[#This Row],[PRICEEACH]]-Table1[[#This Row],[MSRP]]</f>
        <v>0.36999999999999744</v>
      </c>
      <c r="L2353" t="s">
        <v>523</v>
      </c>
      <c r="M2353" t="s">
        <v>517</v>
      </c>
      <c r="N2353" t="s">
        <v>518</v>
      </c>
      <c r="O2353" t="s">
        <v>519</v>
      </c>
      <c r="P2353" t="s">
        <v>520</v>
      </c>
      <c r="Q2353">
        <v>3150</v>
      </c>
      <c r="R2353" t="s">
        <v>76</v>
      </c>
      <c r="S2353" t="s">
        <v>521</v>
      </c>
      <c r="T2353" t="s">
        <v>522</v>
      </c>
      <c r="U2353" t="s">
        <v>28</v>
      </c>
    </row>
    <row r="2354" spans="1:21" x14ac:dyDescent="0.3">
      <c r="A2354">
        <v>10192</v>
      </c>
      <c r="B2354" s="5">
        <v>46</v>
      </c>
      <c r="C2354" s="4">
        <v>83.6</v>
      </c>
      <c r="D2354">
        <v>2</v>
      </c>
      <c r="E2354" s="9">
        <v>3845.6</v>
      </c>
      <c r="F2354" s="1">
        <v>44824</v>
      </c>
      <c r="G2354" s="5">
        <f ca="1">DATEDIF(F2354, TODAY(), "D")</f>
        <v>565</v>
      </c>
      <c r="H2354" t="s">
        <v>19</v>
      </c>
      <c r="I2354" t="s">
        <v>155</v>
      </c>
      <c r="J2354" s="4">
        <v>90</v>
      </c>
      <c r="K2354" s="4">
        <f>Table1[[#This Row],[PRICEEACH]]-Table1[[#This Row],[MSRP]]</f>
        <v>-6.4000000000000057</v>
      </c>
      <c r="L2354" t="s">
        <v>590</v>
      </c>
      <c r="M2354" t="s">
        <v>248</v>
      </c>
      <c r="N2354">
        <v>6035558647</v>
      </c>
      <c r="O2354" t="s">
        <v>249</v>
      </c>
      <c r="P2354" t="s">
        <v>250</v>
      </c>
      <c r="Q2354">
        <v>62005</v>
      </c>
      <c r="R2354" t="s">
        <v>25</v>
      </c>
      <c r="S2354" t="s">
        <v>46</v>
      </c>
      <c r="T2354" t="s">
        <v>247</v>
      </c>
      <c r="U2354" t="s">
        <v>42</v>
      </c>
    </row>
    <row r="2355" spans="1:21" x14ac:dyDescent="0.3">
      <c r="A2355">
        <v>10192</v>
      </c>
      <c r="B2355" s="5">
        <v>46</v>
      </c>
      <c r="C2355" s="4">
        <v>121</v>
      </c>
      <c r="D2355">
        <v>5</v>
      </c>
      <c r="E2355" s="9">
        <v>5566</v>
      </c>
      <c r="F2355" s="1">
        <v>44824</v>
      </c>
      <c r="G2355" s="5">
        <f ca="1">DATEDIF(F2355, TODAY(), "D")</f>
        <v>565</v>
      </c>
      <c r="H2355" t="s">
        <v>19</v>
      </c>
      <c r="I2355" t="s">
        <v>155</v>
      </c>
      <c r="J2355" s="4">
        <v>107</v>
      </c>
      <c r="K2355" s="4">
        <f>Table1[[#This Row],[PRICEEACH]]-Table1[[#This Row],[MSRP]]</f>
        <v>14</v>
      </c>
      <c r="L2355" t="s">
        <v>599</v>
      </c>
      <c r="M2355" t="s">
        <v>248</v>
      </c>
      <c r="N2355">
        <v>6035558647</v>
      </c>
      <c r="O2355" t="s">
        <v>249</v>
      </c>
      <c r="P2355" t="s">
        <v>250</v>
      </c>
      <c r="Q2355">
        <v>62005</v>
      </c>
      <c r="R2355" t="s">
        <v>25</v>
      </c>
      <c r="S2355" t="s">
        <v>46</v>
      </c>
      <c r="T2355" t="s">
        <v>247</v>
      </c>
      <c r="U2355" t="s">
        <v>42</v>
      </c>
    </row>
    <row r="2356" spans="1:21" x14ac:dyDescent="0.3">
      <c r="A2356">
        <v>10190</v>
      </c>
      <c r="B2356" s="5">
        <v>46</v>
      </c>
      <c r="C2356" s="4">
        <v>32.99</v>
      </c>
      <c r="D2356">
        <v>1</v>
      </c>
      <c r="E2356" s="9">
        <v>1517.54</v>
      </c>
      <c r="F2356" s="1">
        <v>44823</v>
      </c>
      <c r="G2356" s="5">
        <f ca="1">DATEDIF(F2356, TODAY(), "D")</f>
        <v>566</v>
      </c>
      <c r="H2356" t="s">
        <v>19</v>
      </c>
      <c r="I2356" t="s">
        <v>20</v>
      </c>
      <c r="J2356" s="4">
        <v>40</v>
      </c>
      <c r="K2356" s="4">
        <f>Table1[[#This Row],[PRICEEACH]]-Table1[[#This Row],[MSRP]]</f>
        <v>-7.009999999999998</v>
      </c>
      <c r="L2356" t="s">
        <v>610</v>
      </c>
      <c r="M2356" t="s">
        <v>148</v>
      </c>
      <c r="N2356" t="s">
        <v>149</v>
      </c>
      <c r="O2356" t="s">
        <v>150</v>
      </c>
      <c r="P2356" t="s">
        <v>151</v>
      </c>
      <c r="Q2356">
        <v>28034</v>
      </c>
      <c r="R2356" t="s">
        <v>152</v>
      </c>
      <c r="S2356" t="s">
        <v>153</v>
      </c>
      <c r="T2356" t="s">
        <v>154</v>
      </c>
      <c r="U2356" t="s">
        <v>28</v>
      </c>
    </row>
    <row r="2357" spans="1:21" x14ac:dyDescent="0.3">
      <c r="A2357">
        <v>10184</v>
      </c>
      <c r="B2357" s="5">
        <v>46</v>
      </c>
      <c r="C2357" s="4">
        <v>160.46</v>
      </c>
      <c r="D2357">
        <v>5</v>
      </c>
      <c r="E2357" s="9">
        <v>7381.16</v>
      </c>
      <c r="F2357" s="1">
        <v>44818</v>
      </c>
      <c r="G2357" s="5">
        <f ca="1">DATEDIF(F2357, TODAY(), "D")</f>
        <v>571</v>
      </c>
      <c r="H2357" t="s">
        <v>19</v>
      </c>
      <c r="I2357" t="s">
        <v>155</v>
      </c>
      <c r="J2357" s="4">
        <v>163</v>
      </c>
      <c r="K2357" s="4">
        <f>Table1[[#This Row],[PRICEEACH]]-Table1[[#This Row],[MSRP]]</f>
        <v>-2.539999999999992</v>
      </c>
      <c r="L2357" t="s">
        <v>546</v>
      </c>
      <c r="M2357" t="s">
        <v>480</v>
      </c>
      <c r="N2357" t="s">
        <v>481</v>
      </c>
      <c r="O2357" t="s">
        <v>482</v>
      </c>
      <c r="P2357" t="s">
        <v>483</v>
      </c>
      <c r="Q2357">
        <v>41101</v>
      </c>
      <c r="R2357" t="s">
        <v>152</v>
      </c>
      <c r="S2357" t="s">
        <v>484</v>
      </c>
      <c r="T2357" t="s">
        <v>485</v>
      </c>
      <c r="U2357" t="s">
        <v>127</v>
      </c>
    </row>
    <row r="2358" spans="1:21" x14ac:dyDescent="0.3">
      <c r="A2358">
        <v>10184</v>
      </c>
      <c r="B2358" s="5">
        <v>46</v>
      </c>
      <c r="C2358" s="4">
        <v>130.09</v>
      </c>
      <c r="D2358">
        <v>9</v>
      </c>
      <c r="E2358" s="9">
        <v>5984.14</v>
      </c>
      <c r="F2358" s="1">
        <v>44818</v>
      </c>
      <c r="G2358" s="5">
        <f ca="1">DATEDIF(F2358, TODAY(), "D")</f>
        <v>571</v>
      </c>
      <c r="H2358" t="s">
        <v>19</v>
      </c>
      <c r="I2358" t="s">
        <v>465</v>
      </c>
      <c r="J2358" s="4">
        <v>122</v>
      </c>
      <c r="K2358" s="4">
        <f>Table1[[#This Row],[PRICEEACH]]-Table1[[#This Row],[MSRP]]</f>
        <v>8.0900000000000034</v>
      </c>
      <c r="L2358" t="s">
        <v>548</v>
      </c>
      <c r="M2358" t="s">
        <v>480</v>
      </c>
      <c r="N2358" t="s">
        <v>481</v>
      </c>
      <c r="O2358" t="s">
        <v>482</v>
      </c>
      <c r="P2358" t="s">
        <v>483</v>
      </c>
      <c r="Q2358">
        <v>41101</v>
      </c>
      <c r="R2358" t="s">
        <v>152</v>
      </c>
      <c r="S2358" t="s">
        <v>484</v>
      </c>
      <c r="T2358" t="s">
        <v>485</v>
      </c>
      <c r="U2358" t="s">
        <v>42</v>
      </c>
    </row>
    <row r="2359" spans="1:21" x14ac:dyDescent="0.3">
      <c r="A2359">
        <v>10186</v>
      </c>
      <c r="B2359" s="5">
        <v>46</v>
      </c>
      <c r="C2359" s="4">
        <v>106.93</v>
      </c>
      <c r="D2359">
        <v>6</v>
      </c>
      <c r="E2359" s="9">
        <v>4918.78</v>
      </c>
      <c r="F2359" s="1">
        <v>44818</v>
      </c>
      <c r="G2359" s="5">
        <f ca="1">DATEDIF(F2359, TODAY(), "D")</f>
        <v>571</v>
      </c>
      <c r="H2359" t="s">
        <v>19</v>
      </c>
      <c r="I2359" t="s">
        <v>509</v>
      </c>
      <c r="J2359" s="4">
        <v>105</v>
      </c>
      <c r="K2359" s="4">
        <f>Table1[[#This Row],[PRICEEACH]]-Table1[[#This Row],[MSRP]]</f>
        <v>1.9300000000000068</v>
      </c>
      <c r="L2359" t="s">
        <v>571</v>
      </c>
      <c r="M2359" t="s">
        <v>314</v>
      </c>
      <c r="N2359" t="s">
        <v>315</v>
      </c>
      <c r="O2359" t="s">
        <v>316</v>
      </c>
      <c r="P2359" t="s">
        <v>300</v>
      </c>
      <c r="Q2359" t="s">
        <v>317</v>
      </c>
      <c r="R2359" t="s">
        <v>144</v>
      </c>
      <c r="S2359" t="s">
        <v>318</v>
      </c>
      <c r="T2359" t="s">
        <v>319</v>
      </c>
      <c r="U2359" t="s">
        <v>42</v>
      </c>
    </row>
    <row r="2360" spans="1:21" x14ac:dyDescent="0.3">
      <c r="A2360">
        <v>10184</v>
      </c>
      <c r="B2360" s="5">
        <v>46</v>
      </c>
      <c r="C2360" s="4">
        <v>100.16</v>
      </c>
      <c r="D2360">
        <v>13</v>
      </c>
      <c r="E2360" s="9">
        <v>4607.3599999999997</v>
      </c>
      <c r="F2360" s="1">
        <v>44818</v>
      </c>
      <c r="G2360" s="5">
        <f ca="1">DATEDIF(F2360, TODAY(), "D")</f>
        <v>571</v>
      </c>
      <c r="H2360" t="s">
        <v>19</v>
      </c>
      <c r="I2360" t="s">
        <v>465</v>
      </c>
      <c r="J2360" s="4">
        <v>96</v>
      </c>
      <c r="K2360" s="4">
        <f>Table1[[#This Row],[PRICEEACH]]-Table1[[#This Row],[MSRP]]</f>
        <v>4.1599999999999966</v>
      </c>
      <c r="L2360" t="s">
        <v>608</v>
      </c>
      <c r="M2360" t="s">
        <v>480</v>
      </c>
      <c r="N2360" t="s">
        <v>481</v>
      </c>
      <c r="O2360" t="s">
        <v>482</v>
      </c>
      <c r="P2360" t="s">
        <v>483</v>
      </c>
      <c r="Q2360">
        <v>41101</v>
      </c>
      <c r="R2360" t="s">
        <v>152</v>
      </c>
      <c r="S2360" t="s">
        <v>484</v>
      </c>
      <c r="T2360" t="s">
        <v>485</v>
      </c>
      <c r="U2360" t="s">
        <v>42</v>
      </c>
    </row>
    <row r="2361" spans="1:21" x14ac:dyDescent="0.3">
      <c r="A2361">
        <v>10174</v>
      </c>
      <c r="B2361" s="5">
        <v>46</v>
      </c>
      <c r="C2361" s="4">
        <v>121.57</v>
      </c>
      <c r="D2361">
        <v>5</v>
      </c>
      <c r="E2361" s="9">
        <v>5592.22</v>
      </c>
      <c r="F2361" s="1">
        <v>44810</v>
      </c>
      <c r="G2361" s="5">
        <f ca="1">DATEDIF(F2361, TODAY(), "D")</f>
        <v>579</v>
      </c>
      <c r="H2361" t="s">
        <v>19</v>
      </c>
      <c r="I2361" t="s">
        <v>509</v>
      </c>
      <c r="J2361" s="4">
        <v>101</v>
      </c>
      <c r="K2361" s="4">
        <f>Table1[[#This Row],[PRICEEACH]]-Table1[[#This Row],[MSRP]]</f>
        <v>20.569999999999993</v>
      </c>
      <c r="L2361" t="s">
        <v>555</v>
      </c>
      <c r="M2361" t="s">
        <v>179</v>
      </c>
      <c r="N2361" t="s">
        <v>180</v>
      </c>
      <c r="O2361" t="s">
        <v>181</v>
      </c>
      <c r="P2361" t="s">
        <v>182</v>
      </c>
      <c r="Q2361">
        <v>4101</v>
      </c>
      <c r="R2361" t="s">
        <v>76</v>
      </c>
      <c r="S2361" t="s">
        <v>183</v>
      </c>
      <c r="T2361" t="s">
        <v>184</v>
      </c>
      <c r="U2361" t="s">
        <v>42</v>
      </c>
    </row>
    <row r="2362" spans="1:21" x14ac:dyDescent="0.3">
      <c r="A2362">
        <v>10168</v>
      </c>
      <c r="B2362" s="5">
        <v>46</v>
      </c>
      <c r="C2362" s="4">
        <v>61.18</v>
      </c>
      <c r="D2362">
        <v>5</v>
      </c>
      <c r="E2362" s="9">
        <v>2814.28</v>
      </c>
      <c r="F2362" s="1">
        <v>44801</v>
      </c>
      <c r="G2362" s="5">
        <f ca="1">DATEDIF(F2362, TODAY(), "D")</f>
        <v>588</v>
      </c>
      <c r="H2362" t="s">
        <v>19</v>
      </c>
      <c r="I2362" t="s">
        <v>20</v>
      </c>
      <c r="J2362" s="4">
        <v>60</v>
      </c>
      <c r="K2362" s="4">
        <f>Table1[[#This Row],[PRICEEACH]]-Table1[[#This Row],[MSRP]]</f>
        <v>1.1799999999999997</v>
      </c>
      <c r="L2362" t="s">
        <v>552</v>
      </c>
      <c r="M2362" t="s">
        <v>48</v>
      </c>
      <c r="N2362">
        <v>6505556809</v>
      </c>
      <c r="O2362" t="s">
        <v>49</v>
      </c>
      <c r="P2362" t="s">
        <v>50</v>
      </c>
      <c r="Q2362">
        <v>94217</v>
      </c>
      <c r="R2362" t="s">
        <v>25</v>
      </c>
      <c r="S2362" t="s">
        <v>51</v>
      </c>
      <c r="T2362" t="s">
        <v>52</v>
      </c>
      <c r="U2362" t="s">
        <v>28</v>
      </c>
    </row>
    <row r="2363" spans="1:21" hidden="1" x14ac:dyDescent="0.3">
      <c r="A2363">
        <v>10167</v>
      </c>
      <c r="B2363" s="5">
        <v>46</v>
      </c>
      <c r="C2363" s="4">
        <v>73.12</v>
      </c>
      <c r="D2363">
        <v>7</v>
      </c>
      <c r="E2363" s="9">
        <v>3363.52</v>
      </c>
      <c r="F2363" s="1">
        <v>44796</v>
      </c>
      <c r="G2363" s="5">
        <f ca="1">DATEDIF(F2363, TODAY(), "D")</f>
        <v>593</v>
      </c>
      <c r="H2363" t="s">
        <v>307</v>
      </c>
      <c r="I2363" t="s">
        <v>557</v>
      </c>
      <c r="J2363" s="4">
        <v>86</v>
      </c>
      <c r="K2363" s="4">
        <f>Table1[[#This Row],[PRICEEACH]]-Table1[[#This Row],[MSRP]]</f>
        <v>-12.879999999999995</v>
      </c>
      <c r="L2363" t="s">
        <v>558</v>
      </c>
      <c r="M2363" t="s">
        <v>232</v>
      </c>
      <c r="N2363" t="s">
        <v>233</v>
      </c>
      <c r="O2363" t="s">
        <v>234</v>
      </c>
      <c r="P2363" t="s">
        <v>235</v>
      </c>
      <c r="Q2363" t="s">
        <v>236</v>
      </c>
      <c r="R2363" t="s">
        <v>162</v>
      </c>
      <c r="S2363" t="s">
        <v>237</v>
      </c>
      <c r="T2363" t="s">
        <v>178</v>
      </c>
      <c r="U2363" t="s">
        <v>42</v>
      </c>
    </row>
    <row r="2364" spans="1:21" hidden="1" x14ac:dyDescent="0.3">
      <c r="A2364">
        <v>10167</v>
      </c>
      <c r="B2364" s="5">
        <v>46</v>
      </c>
      <c r="C2364" s="4">
        <v>70.11</v>
      </c>
      <c r="D2364">
        <v>10</v>
      </c>
      <c r="E2364" s="9">
        <v>3225.06</v>
      </c>
      <c r="F2364" s="1">
        <v>44796</v>
      </c>
      <c r="G2364" s="5">
        <f ca="1">DATEDIF(F2364, TODAY(), "D")</f>
        <v>593</v>
      </c>
      <c r="H2364" t="s">
        <v>307</v>
      </c>
      <c r="I2364" t="s">
        <v>557</v>
      </c>
      <c r="J2364" s="4">
        <v>72</v>
      </c>
      <c r="K2364" s="4">
        <f>Table1[[#This Row],[PRICEEACH]]-Table1[[#This Row],[MSRP]]</f>
        <v>-1.8900000000000006</v>
      </c>
      <c r="L2364" t="s">
        <v>625</v>
      </c>
      <c r="M2364" t="s">
        <v>232</v>
      </c>
      <c r="N2364" t="s">
        <v>233</v>
      </c>
      <c r="O2364" t="s">
        <v>234</v>
      </c>
      <c r="P2364" t="s">
        <v>235</v>
      </c>
      <c r="Q2364" t="s">
        <v>236</v>
      </c>
      <c r="R2364" t="s">
        <v>162</v>
      </c>
      <c r="S2364" t="s">
        <v>237</v>
      </c>
      <c r="T2364" t="s">
        <v>178</v>
      </c>
      <c r="U2364" t="s">
        <v>42</v>
      </c>
    </row>
    <row r="2365" spans="1:21" x14ac:dyDescent="0.3">
      <c r="A2365">
        <v>10165</v>
      </c>
      <c r="B2365" s="5">
        <v>46</v>
      </c>
      <c r="C2365" s="4">
        <v>130.09</v>
      </c>
      <c r="D2365">
        <v>15</v>
      </c>
      <c r="E2365" s="9">
        <v>5984.14</v>
      </c>
      <c r="F2365" s="1">
        <v>44795</v>
      </c>
      <c r="G2365" s="5">
        <f ca="1">DATEDIF(F2365, TODAY(), "D")</f>
        <v>594</v>
      </c>
      <c r="H2365" t="s">
        <v>19</v>
      </c>
      <c r="I2365" t="s">
        <v>465</v>
      </c>
      <c r="J2365" s="4">
        <v>122</v>
      </c>
      <c r="K2365" s="4">
        <f>Table1[[#This Row],[PRICEEACH]]-Table1[[#This Row],[MSRP]]</f>
        <v>8.0900000000000034</v>
      </c>
      <c r="L2365" t="s">
        <v>548</v>
      </c>
      <c r="M2365" t="s">
        <v>170</v>
      </c>
      <c r="N2365" t="s">
        <v>171</v>
      </c>
      <c r="O2365" t="s">
        <v>172</v>
      </c>
      <c r="P2365" t="s">
        <v>173</v>
      </c>
      <c r="Q2365">
        <v>79903</v>
      </c>
      <c r="R2365" t="s">
        <v>173</v>
      </c>
      <c r="S2365" t="s">
        <v>174</v>
      </c>
      <c r="T2365" t="s">
        <v>175</v>
      </c>
      <c r="U2365" t="s">
        <v>42</v>
      </c>
    </row>
    <row r="2366" spans="1:21" x14ac:dyDescent="0.3">
      <c r="A2366">
        <v>10143</v>
      </c>
      <c r="B2366" s="5">
        <v>46</v>
      </c>
      <c r="C2366" s="4">
        <v>74.84</v>
      </c>
      <c r="D2366">
        <v>13</v>
      </c>
      <c r="E2366" s="9">
        <v>3442.64</v>
      </c>
      <c r="F2366" s="1">
        <v>44722</v>
      </c>
      <c r="G2366" s="5">
        <f ca="1">DATEDIF(F2366, TODAY(), "D")</f>
        <v>667</v>
      </c>
      <c r="H2366" t="s">
        <v>19</v>
      </c>
      <c r="I2366" t="s">
        <v>557</v>
      </c>
      <c r="J2366" s="4">
        <v>86</v>
      </c>
      <c r="K2366" s="4">
        <f>Table1[[#This Row],[PRICEEACH]]-Table1[[#This Row],[MSRP]]</f>
        <v>-11.159999999999997</v>
      </c>
      <c r="L2366" t="s">
        <v>558</v>
      </c>
      <c r="M2366" t="s">
        <v>303</v>
      </c>
      <c r="N2366">
        <v>5085559555</v>
      </c>
      <c r="O2366" t="s">
        <v>304</v>
      </c>
      <c r="P2366" t="s">
        <v>136</v>
      </c>
      <c r="Q2366">
        <v>50553</v>
      </c>
      <c r="R2366" t="s">
        <v>25</v>
      </c>
      <c r="S2366" t="s">
        <v>305</v>
      </c>
      <c r="T2366" t="s">
        <v>306</v>
      </c>
      <c r="U2366" t="s">
        <v>42</v>
      </c>
    </row>
    <row r="2367" spans="1:21" x14ac:dyDescent="0.3">
      <c r="A2367">
        <v>10107</v>
      </c>
      <c r="B2367" s="5">
        <v>46</v>
      </c>
      <c r="C2367" s="4">
        <v>205.89</v>
      </c>
      <c r="D2367">
        <v>11</v>
      </c>
      <c r="E2367" s="9">
        <v>9470.94</v>
      </c>
      <c r="F2367" s="1">
        <v>44720</v>
      </c>
      <c r="G2367" s="5">
        <f ca="1">DATEDIF(F2367, TODAY(), "D")</f>
        <v>669</v>
      </c>
      <c r="H2367" t="s">
        <v>19</v>
      </c>
      <c r="I2367" t="s">
        <v>155</v>
      </c>
      <c r="J2367" s="4">
        <v>173</v>
      </c>
      <c r="K2367" s="4">
        <f>Table1[[#This Row],[PRICEEACH]]-Table1[[#This Row],[MSRP]]</f>
        <v>32.889999999999986</v>
      </c>
      <c r="L2367" t="s">
        <v>477</v>
      </c>
      <c r="M2367" t="s">
        <v>243</v>
      </c>
      <c r="N2367">
        <v>4155551450</v>
      </c>
      <c r="O2367" t="s">
        <v>244</v>
      </c>
      <c r="P2367" t="s">
        <v>245</v>
      </c>
      <c r="Q2367">
        <v>97562</v>
      </c>
      <c r="R2367" t="s">
        <v>25</v>
      </c>
      <c r="S2367" t="s">
        <v>246</v>
      </c>
      <c r="T2367" t="s">
        <v>247</v>
      </c>
      <c r="U2367" t="s">
        <v>127</v>
      </c>
    </row>
    <row r="2368" spans="1:21" x14ac:dyDescent="0.3">
      <c r="A2368">
        <v>10140</v>
      </c>
      <c r="B2368" s="5">
        <v>46</v>
      </c>
      <c r="C2368" s="4">
        <v>61.99</v>
      </c>
      <c r="D2368">
        <v>2</v>
      </c>
      <c r="E2368" s="9">
        <v>2851.54</v>
      </c>
      <c r="F2368" s="1">
        <v>44705</v>
      </c>
      <c r="G2368" s="5">
        <f ca="1">DATEDIF(F2368, TODAY(), "D")</f>
        <v>684</v>
      </c>
      <c r="H2368" t="s">
        <v>19</v>
      </c>
      <c r="I2368" t="s">
        <v>465</v>
      </c>
      <c r="J2368" s="4">
        <v>60</v>
      </c>
      <c r="K2368" s="4">
        <f>Table1[[#This Row],[PRICEEACH]]-Table1[[#This Row],[MSRP]]</f>
        <v>1.990000000000002</v>
      </c>
      <c r="L2368" t="s">
        <v>550</v>
      </c>
      <c r="M2368" t="s">
        <v>48</v>
      </c>
      <c r="N2368">
        <v>6505556809</v>
      </c>
      <c r="O2368" t="s">
        <v>49</v>
      </c>
      <c r="P2368" t="s">
        <v>50</v>
      </c>
      <c r="Q2368">
        <v>94217</v>
      </c>
      <c r="R2368" t="s">
        <v>25</v>
      </c>
      <c r="S2368" t="s">
        <v>51</v>
      </c>
      <c r="T2368" t="s">
        <v>52</v>
      </c>
      <c r="U2368" t="s">
        <v>28</v>
      </c>
    </row>
    <row r="2369" spans="1:21" x14ac:dyDescent="0.3">
      <c r="A2369">
        <v>10139</v>
      </c>
      <c r="B2369" s="5">
        <v>46</v>
      </c>
      <c r="C2369" s="4">
        <v>120.56</v>
      </c>
      <c r="D2369">
        <v>1</v>
      </c>
      <c r="E2369" s="9">
        <v>5545.76</v>
      </c>
      <c r="F2369" s="1">
        <v>44697</v>
      </c>
      <c r="G2369" s="5">
        <f ca="1">DATEDIF(F2369, TODAY(), "D")</f>
        <v>692</v>
      </c>
      <c r="H2369" t="s">
        <v>19</v>
      </c>
      <c r="I2369" t="s">
        <v>509</v>
      </c>
      <c r="J2369" s="4">
        <v>101</v>
      </c>
      <c r="K2369" s="4">
        <f>Table1[[#This Row],[PRICEEACH]]-Table1[[#This Row],[MSRP]]</f>
        <v>19.560000000000002</v>
      </c>
      <c r="L2369" t="s">
        <v>555</v>
      </c>
      <c r="M2369" t="s">
        <v>128</v>
      </c>
      <c r="N2369" t="s">
        <v>129</v>
      </c>
      <c r="O2369" t="s">
        <v>130</v>
      </c>
      <c r="P2369" t="s">
        <v>131</v>
      </c>
      <c r="Q2369">
        <v>2067</v>
      </c>
      <c r="R2369" t="s">
        <v>76</v>
      </c>
      <c r="S2369" t="s">
        <v>132</v>
      </c>
      <c r="T2369" t="s">
        <v>133</v>
      </c>
      <c r="U2369" t="s">
        <v>42</v>
      </c>
    </row>
    <row r="2370" spans="1:21" x14ac:dyDescent="0.3">
      <c r="A2370">
        <v>10133</v>
      </c>
      <c r="B2370" s="5">
        <v>46</v>
      </c>
      <c r="C2370" s="4">
        <v>77.52</v>
      </c>
      <c r="D2370">
        <v>4</v>
      </c>
      <c r="E2370" s="9">
        <v>3565.92</v>
      </c>
      <c r="F2370" s="1">
        <v>44678</v>
      </c>
      <c r="G2370" s="5">
        <f ca="1">DATEDIF(F2370, TODAY(), "D")</f>
        <v>711</v>
      </c>
      <c r="H2370" t="s">
        <v>19</v>
      </c>
      <c r="I2370" t="s">
        <v>525</v>
      </c>
      <c r="J2370" s="4">
        <v>72</v>
      </c>
      <c r="K2370" s="4">
        <f>Table1[[#This Row],[PRICEEACH]]-Table1[[#This Row],[MSRP]]</f>
        <v>5.519999999999996</v>
      </c>
      <c r="L2370" t="s">
        <v>606</v>
      </c>
      <c r="M2370" t="s">
        <v>148</v>
      </c>
      <c r="N2370" t="s">
        <v>149</v>
      </c>
      <c r="O2370" t="s">
        <v>150</v>
      </c>
      <c r="P2370" t="s">
        <v>151</v>
      </c>
      <c r="Q2370">
        <v>28034</v>
      </c>
      <c r="R2370" t="s">
        <v>152</v>
      </c>
      <c r="S2370" t="s">
        <v>153</v>
      </c>
      <c r="T2370" t="s">
        <v>154</v>
      </c>
      <c r="U2370" t="s">
        <v>42</v>
      </c>
    </row>
    <row r="2371" spans="1:21" x14ac:dyDescent="0.3">
      <c r="A2371">
        <v>10107</v>
      </c>
      <c r="B2371" s="5">
        <v>46</v>
      </c>
      <c r="C2371" s="4">
        <v>245.2</v>
      </c>
      <c r="D2371">
        <v>2</v>
      </c>
      <c r="E2371" s="9">
        <v>11279.2</v>
      </c>
      <c r="F2371" s="1">
        <v>44654</v>
      </c>
      <c r="G2371" s="5">
        <f ca="1">DATEDIF(F2371, TODAY(), "D")</f>
        <v>735</v>
      </c>
      <c r="H2371" t="s">
        <v>19</v>
      </c>
      <c r="I2371" t="s">
        <v>155</v>
      </c>
      <c r="J2371" s="4">
        <v>207</v>
      </c>
      <c r="K2371" s="4">
        <f>Table1[[#This Row],[PRICEEACH]]-Table1[[#This Row],[MSRP]]</f>
        <v>38.199999999999989</v>
      </c>
      <c r="L2371" t="s">
        <v>436</v>
      </c>
      <c r="M2371" t="s">
        <v>437</v>
      </c>
      <c r="N2371">
        <v>2125557413</v>
      </c>
      <c r="O2371" t="s">
        <v>438</v>
      </c>
      <c r="P2371" t="s">
        <v>24</v>
      </c>
      <c r="Q2371">
        <v>10022</v>
      </c>
      <c r="R2371" t="s">
        <v>25</v>
      </c>
      <c r="S2371" t="s">
        <v>46</v>
      </c>
      <c r="T2371" t="s">
        <v>439</v>
      </c>
      <c r="U2371" t="s">
        <v>127</v>
      </c>
    </row>
    <row r="2372" spans="1:21" x14ac:dyDescent="0.3">
      <c r="A2372">
        <v>10107</v>
      </c>
      <c r="B2372" s="5">
        <v>46</v>
      </c>
      <c r="C2372" s="4">
        <v>160.13999999999999</v>
      </c>
      <c r="D2372">
        <v>3</v>
      </c>
      <c r="E2372" s="9">
        <v>7366.44</v>
      </c>
      <c r="F2372" s="1">
        <v>44654</v>
      </c>
      <c r="G2372" s="5">
        <f ca="1">DATEDIF(F2372, TODAY(), "D")</f>
        <v>735</v>
      </c>
      <c r="H2372" t="s">
        <v>19</v>
      </c>
      <c r="I2372" t="s">
        <v>155</v>
      </c>
      <c r="J2372" s="4">
        <v>151</v>
      </c>
      <c r="K2372" s="4">
        <f>Table1[[#This Row],[PRICEEACH]]-Table1[[#This Row],[MSRP]]</f>
        <v>9.1399999999999864</v>
      </c>
      <c r="L2372" t="s">
        <v>472</v>
      </c>
      <c r="M2372" t="s">
        <v>437</v>
      </c>
      <c r="N2372">
        <v>2125557413</v>
      </c>
      <c r="O2372" t="s">
        <v>438</v>
      </c>
      <c r="P2372" t="s">
        <v>24</v>
      </c>
      <c r="Q2372">
        <v>10022</v>
      </c>
      <c r="R2372" t="s">
        <v>25</v>
      </c>
      <c r="S2372" t="s">
        <v>46</v>
      </c>
      <c r="T2372" t="s">
        <v>439</v>
      </c>
      <c r="U2372" t="s">
        <v>127</v>
      </c>
    </row>
    <row r="2373" spans="1:21" x14ac:dyDescent="0.3">
      <c r="A2373">
        <v>10127</v>
      </c>
      <c r="B2373" s="5">
        <v>46</v>
      </c>
      <c r="C2373" s="4">
        <v>134.27000000000001</v>
      </c>
      <c r="D2373">
        <v>9</v>
      </c>
      <c r="E2373" s="9">
        <v>6176.42</v>
      </c>
      <c r="F2373" s="1">
        <v>44654</v>
      </c>
      <c r="G2373" s="5">
        <f ca="1">DATEDIF(F2373, TODAY(), "D")</f>
        <v>735</v>
      </c>
      <c r="H2373" t="s">
        <v>19</v>
      </c>
      <c r="I2373" t="s">
        <v>465</v>
      </c>
      <c r="J2373" s="4">
        <v>115</v>
      </c>
      <c r="K2373" s="4">
        <f>Table1[[#This Row],[PRICEEACH]]-Table1[[#This Row],[MSRP]]</f>
        <v>19.27000000000001</v>
      </c>
      <c r="L2373" t="s">
        <v>617</v>
      </c>
      <c r="M2373" t="s">
        <v>437</v>
      </c>
      <c r="N2373">
        <v>2125557413</v>
      </c>
      <c r="O2373" t="s">
        <v>438</v>
      </c>
      <c r="P2373" t="s">
        <v>24</v>
      </c>
      <c r="Q2373">
        <v>10022</v>
      </c>
      <c r="R2373" t="s">
        <v>25</v>
      </c>
      <c r="S2373" t="s">
        <v>46</v>
      </c>
      <c r="T2373" t="s">
        <v>439</v>
      </c>
      <c r="U2373" t="s">
        <v>42</v>
      </c>
    </row>
    <row r="2374" spans="1:21" x14ac:dyDescent="0.3">
      <c r="A2374">
        <v>10127</v>
      </c>
      <c r="B2374" s="5">
        <v>46</v>
      </c>
      <c r="C2374" s="4">
        <v>69.12</v>
      </c>
      <c r="D2374">
        <v>4</v>
      </c>
      <c r="E2374" s="9">
        <v>3179.52</v>
      </c>
      <c r="F2374" s="1">
        <v>44654</v>
      </c>
      <c r="G2374" s="5">
        <f ca="1">DATEDIF(F2374, TODAY(), "D")</f>
        <v>735</v>
      </c>
      <c r="H2374" t="s">
        <v>19</v>
      </c>
      <c r="I2374" t="s">
        <v>564</v>
      </c>
      <c r="J2374" s="4">
        <v>58</v>
      </c>
      <c r="K2374" s="4">
        <f>Table1[[#This Row],[PRICEEACH]]-Table1[[#This Row],[MSRP]]</f>
        <v>11.120000000000005</v>
      </c>
      <c r="L2374" t="s">
        <v>618</v>
      </c>
      <c r="M2374" t="s">
        <v>437</v>
      </c>
      <c r="N2374">
        <v>2125557413</v>
      </c>
      <c r="O2374" t="s">
        <v>438</v>
      </c>
      <c r="P2374" t="s">
        <v>24</v>
      </c>
      <c r="Q2374">
        <v>10022</v>
      </c>
      <c r="R2374" t="s">
        <v>25</v>
      </c>
      <c r="S2374" t="s">
        <v>46</v>
      </c>
      <c r="T2374" t="s">
        <v>439</v>
      </c>
      <c r="U2374" t="s">
        <v>42</v>
      </c>
    </row>
    <row r="2375" spans="1:21" x14ac:dyDescent="0.3">
      <c r="A2375">
        <v>10126</v>
      </c>
      <c r="B2375" s="5">
        <v>46</v>
      </c>
      <c r="C2375" s="4">
        <v>73.7</v>
      </c>
      <c r="D2375">
        <v>14</v>
      </c>
      <c r="E2375" s="9">
        <v>3390.2</v>
      </c>
      <c r="F2375" s="1">
        <v>44648</v>
      </c>
      <c r="G2375" s="5">
        <f ca="1">DATEDIF(F2375, TODAY(), "D")</f>
        <v>741</v>
      </c>
      <c r="H2375" t="s">
        <v>19</v>
      </c>
      <c r="I2375" t="s">
        <v>509</v>
      </c>
      <c r="J2375" s="4">
        <v>62</v>
      </c>
      <c r="K2375" s="4">
        <f>Table1[[#This Row],[PRICEEACH]]-Table1[[#This Row],[MSRP]]</f>
        <v>11.700000000000003</v>
      </c>
      <c r="L2375" t="s">
        <v>556</v>
      </c>
      <c r="M2375" t="s">
        <v>165</v>
      </c>
      <c r="N2375" t="s">
        <v>166</v>
      </c>
      <c r="O2375" t="s">
        <v>167</v>
      </c>
      <c r="P2375" t="s">
        <v>151</v>
      </c>
      <c r="Q2375">
        <v>28023</v>
      </c>
      <c r="R2375" t="s">
        <v>152</v>
      </c>
      <c r="S2375" t="s">
        <v>168</v>
      </c>
      <c r="T2375" t="s">
        <v>169</v>
      </c>
      <c r="U2375" t="s">
        <v>42</v>
      </c>
    </row>
    <row r="2376" spans="1:21" x14ac:dyDescent="0.3">
      <c r="A2376">
        <v>10124</v>
      </c>
      <c r="B2376" s="5">
        <v>46</v>
      </c>
      <c r="C2376" s="4">
        <v>33.229999999999997</v>
      </c>
      <c r="D2376">
        <v>4</v>
      </c>
      <c r="E2376" s="9">
        <v>1528.58</v>
      </c>
      <c r="F2376" s="1">
        <v>44641</v>
      </c>
      <c r="G2376" s="5">
        <f ca="1">DATEDIF(F2376, TODAY(), "D")</f>
        <v>748</v>
      </c>
      <c r="H2376" t="s">
        <v>19</v>
      </c>
      <c r="I2376" t="s">
        <v>509</v>
      </c>
      <c r="J2376" s="4">
        <v>41</v>
      </c>
      <c r="K2376" s="4">
        <f>Table1[[#This Row],[PRICEEACH]]-Table1[[#This Row],[MSRP]]</f>
        <v>-7.7700000000000031</v>
      </c>
      <c r="L2376" t="s">
        <v>603</v>
      </c>
      <c r="M2376" t="s">
        <v>499</v>
      </c>
      <c r="N2376">
        <v>7025551838</v>
      </c>
      <c r="O2376" t="s">
        <v>500</v>
      </c>
      <c r="P2376" t="s">
        <v>501</v>
      </c>
      <c r="Q2376">
        <v>83030</v>
      </c>
      <c r="R2376" t="s">
        <v>25</v>
      </c>
      <c r="S2376" t="s">
        <v>91</v>
      </c>
      <c r="T2376" t="s">
        <v>363</v>
      </c>
      <c r="U2376" t="s">
        <v>28</v>
      </c>
    </row>
    <row r="2377" spans="1:21" x14ac:dyDescent="0.3">
      <c r="A2377">
        <v>10123</v>
      </c>
      <c r="B2377" s="5">
        <v>46</v>
      </c>
      <c r="C2377" s="4">
        <v>112.2</v>
      </c>
      <c r="D2377">
        <v>3</v>
      </c>
      <c r="E2377" s="9">
        <v>5161.2</v>
      </c>
      <c r="F2377" s="1">
        <v>44640</v>
      </c>
      <c r="G2377" s="5">
        <f ca="1">DATEDIF(F2377, TODAY(), "D")</f>
        <v>749</v>
      </c>
      <c r="H2377" t="s">
        <v>19</v>
      </c>
      <c r="I2377" t="s">
        <v>155</v>
      </c>
      <c r="J2377" s="4">
        <v>132</v>
      </c>
      <c r="K2377" s="4">
        <f>Table1[[#This Row],[PRICEEACH]]-Table1[[#This Row],[MSRP]]</f>
        <v>-19.799999999999997</v>
      </c>
      <c r="L2377" t="s">
        <v>554</v>
      </c>
      <c r="M2377" t="s">
        <v>280</v>
      </c>
      <c r="N2377" t="s">
        <v>281</v>
      </c>
      <c r="O2377" t="s">
        <v>282</v>
      </c>
      <c r="P2377" t="s">
        <v>95</v>
      </c>
      <c r="Q2377">
        <v>44000</v>
      </c>
      <c r="R2377" t="s">
        <v>33</v>
      </c>
      <c r="S2377" t="s">
        <v>283</v>
      </c>
      <c r="T2377" t="s">
        <v>284</v>
      </c>
      <c r="U2377" t="s">
        <v>42</v>
      </c>
    </row>
    <row r="2378" spans="1:21" x14ac:dyDescent="0.3">
      <c r="A2378">
        <v>10107</v>
      </c>
      <c r="B2378" s="5">
        <v>46</v>
      </c>
      <c r="C2378" s="4">
        <v>201.41</v>
      </c>
      <c r="D2378">
        <v>2</v>
      </c>
      <c r="E2378" s="9">
        <v>9264.86</v>
      </c>
      <c r="F2378" s="1">
        <v>44621</v>
      </c>
      <c r="G2378" s="5">
        <f ca="1">DATEDIF(F2378, TODAY(), "D")</f>
        <v>768</v>
      </c>
      <c r="H2378" t="s">
        <v>19</v>
      </c>
      <c r="I2378" t="s">
        <v>20</v>
      </c>
      <c r="J2378" s="4">
        <v>193</v>
      </c>
      <c r="K2378" s="4">
        <f>Table1[[#This Row],[PRICEEACH]]-Table1[[#This Row],[MSRP]]</f>
        <v>8.4099999999999966</v>
      </c>
      <c r="L2378" t="s">
        <v>288</v>
      </c>
      <c r="M2378" t="s">
        <v>72</v>
      </c>
      <c r="N2378" t="s">
        <v>73</v>
      </c>
      <c r="O2378" t="s">
        <v>74</v>
      </c>
      <c r="P2378" t="s">
        <v>75</v>
      </c>
      <c r="Q2378">
        <v>3004</v>
      </c>
      <c r="R2378" t="s">
        <v>76</v>
      </c>
      <c r="S2378" t="s">
        <v>77</v>
      </c>
      <c r="T2378" t="s">
        <v>78</v>
      </c>
      <c r="U2378" t="s">
        <v>127</v>
      </c>
    </row>
    <row r="2379" spans="1:21" x14ac:dyDescent="0.3">
      <c r="A2379">
        <v>10120</v>
      </c>
      <c r="B2379" s="5">
        <v>46</v>
      </c>
      <c r="C2379" s="4">
        <v>58.15</v>
      </c>
      <c r="D2379">
        <v>4</v>
      </c>
      <c r="E2379" s="9">
        <v>2674.9</v>
      </c>
      <c r="F2379" s="1">
        <v>44621</v>
      </c>
      <c r="G2379" s="5">
        <f ca="1">DATEDIF(F2379, TODAY(), "D")</f>
        <v>768</v>
      </c>
      <c r="H2379" t="s">
        <v>19</v>
      </c>
      <c r="I2379" t="s">
        <v>20</v>
      </c>
      <c r="J2379" s="4">
        <v>60</v>
      </c>
      <c r="K2379" s="4">
        <f>Table1[[#This Row],[PRICEEACH]]-Table1[[#This Row],[MSRP]]</f>
        <v>-1.8500000000000014</v>
      </c>
      <c r="L2379" t="s">
        <v>552</v>
      </c>
      <c r="M2379" t="s">
        <v>72</v>
      </c>
      <c r="N2379" t="s">
        <v>73</v>
      </c>
      <c r="O2379" t="s">
        <v>74</v>
      </c>
      <c r="P2379" t="s">
        <v>75</v>
      </c>
      <c r="Q2379">
        <v>3004</v>
      </c>
      <c r="R2379" t="s">
        <v>76</v>
      </c>
      <c r="S2379" t="s">
        <v>77</v>
      </c>
      <c r="T2379" t="s">
        <v>78</v>
      </c>
      <c r="U2379" t="s">
        <v>28</v>
      </c>
    </row>
    <row r="2380" spans="1:21" x14ac:dyDescent="0.3">
      <c r="A2380">
        <v>10107</v>
      </c>
      <c r="B2380" s="5">
        <v>46</v>
      </c>
      <c r="C2380" s="4">
        <v>108.8</v>
      </c>
      <c r="D2380">
        <v>11</v>
      </c>
      <c r="E2380" s="9">
        <v>5004.8</v>
      </c>
      <c r="F2380" s="1">
        <v>44620</v>
      </c>
      <c r="G2380" s="5">
        <f ca="1">DATEDIF(F2380, TODAY(), "D")</f>
        <v>769</v>
      </c>
      <c r="H2380" t="s">
        <v>19</v>
      </c>
      <c r="I2380" t="s">
        <v>155</v>
      </c>
      <c r="J2380" s="4">
        <v>136</v>
      </c>
      <c r="K2380" s="4">
        <f>Table1[[#This Row],[PRICEEACH]]-Table1[[#This Row],[MSRP]]</f>
        <v>-27.200000000000003</v>
      </c>
      <c r="L2380" t="s">
        <v>289</v>
      </c>
      <c r="M2380" t="s">
        <v>120</v>
      </c>
      <c r="N2380" t="s">
        <v>121</v>
      </c>
      <c r="O2380" t="s">
        <v>122</v>
      </c>
      <c r="P2380" t="s">
        <v>123</v>
      </c>
      <c r="Q2380">
        <v>5020</v>
      </c>
      <c r="R2380" t="s">
        <v>124</v>
      </c>
      <c r="S2380" t="s">
        <v>125</v>
      </c>
      <c r="T2380" t="s">
        <v>126</v>
      </c>
      <c r="U2380" t="s">
        <v>42</v>
      </c>
    </row>
    <row r="2381" spans="1:21" x14ac:dyDescent="0.3">
      <c r="A2381">
        <v>10107</v>
      </c>
      <c r="B2381" s="5">
        <v>46</v>
      </c>
      <c r="C2381" s="4">
        <v>124.43</v>
      </c>
      <c r="D2381">
        <v>5</v>
      </c>
      <c r="E2381" s="9">
        <v>5723.78</v>
      </c>
      <c r="F2381" s="1">
        <v>44596</v>
      </c>
      <c r="G2381" s="5">
        <f ca="1">DATEDIF(F2381, TODAY(), "D")</f>
        <v>793</v>
      </c>
      <c r="H2381" t="s">
        <v>19</v>
      </c>
      <c r="I2381" t="s">
        <v>465</v>
      </c>
      <c r="J2381" s="4">
        <v>118</v>
      </c>
      <c r="K2381" s="4">
        <f>Table1[[#This Row],[PRICEEACH]]-Table1[[#This Row],[MSRP]]</f>
        <v>6.4300000000000068</v>
      </c>
      <c r="L2381" t="s">
        <v>479</v>
      </c>
      <c r="M2381" t="s">
        <v>176</v>
      </c>
      <c r="N2381">
        <v>2125558493</v>
      </c>
      <c r="O2381" t="s">
        <v>177</v>
      </c>
      <c r="P2381" t="s">
        <v>24</v>
      </c>
      <c r="Q2381">
        <v>10022</v>
      </c>
      <c r="R2381" t="s">
        <v>25</v>
      </c>
      <c r="S2381" t="s">
        <v>101</v>
      </c>
      <c r="T2381" t="s">
        <v>178</v>
      </c>
      <c r="U2381" t="s">
        <v>42</v>
      </c>
    </row>
    <row r="2382" spans="1:21" x14ac:dyDescent="0.3">
      <c r="A2382">
        <v>10115</v>
      </c>
      <c r="B2382" s="5">
        <v>46</v>
      </c>
      <c r="C2382" s="4">
        <v>160.46</v>
      </c>
      <c r="D2382">
        <v>4</v>
      </c>
      <c r="E2382" s="9">
        <v>7381.16</v>
      </c>
      <c r="F2382" s="1">
        <v>44596</v>
      </c>
      <c r="G2382" s="5">
        <f ca="1">DATEDIF(F2382, TODAY(), "D")</f>
        <v>793</v>
      </c>
      <c r="H2382" t="s">
        <v>19</v>
      </c>
      <c r="I2382" t="s">
        <v>155</v>
      </c>
      <c r="J2382" s="4">
        <v>163</v>
      </c>
      <c r="K2382" s="4">
        <f>Table1[[#This Row],[PRICEEACH]]-Table1[[#This Row],[MSRP]]</f>
        <v>-2.539999999999992</v>
      </c>
      <c r="L2382" t="s">
        <v>546</v>
      </c>
      <c r="M2382" t="s">
        <v>176</v>
      </c>
      <c r="N2382">
        <v>2125558493</v>
      </c>
      <c r="O2382" t="s">
        <v>177</v>
      </c>
      <c r="P2382" t="s">
        <v>24</v>
      </c>
      <c r="Q2382">
        <v>10022</v>
      </c>
      <c r="R2382" t="s">
        <v>25</v>
      </c>
      <c r="S2382" t="s">
        <v>101</v>
      </c>
      <c r="T2382" t="s">
        <v>178</v>
      </c>
      <c r="U2382" t="s">
        <v>127</v>
      </c>
    </row>
    <row r="2383" spans="1:21" x14ac:dyDescent="0.3">
      <c r="A2383">
        <v>10110</v>
      </c>
      <c r="B2383" s="5">
        <v>46</v>
      </c>
      <c r="C2383" s="4">
        <v>129.18</v>
      </c>
      <c r="D2383">
        <v>10</v>
      </c>
      <c r="E2383" s="9">
        <v>5942.28</v>
      </c>
      <c r="F2383" s="1">
        <v>44579</v>
      </c>
      <c r="G2383" s="5">
        <f ca="1">DATEDIF(F2383, TODAY(), "D")</f>
        <v>810</v>
      </c>
      <c r="H2383" t="s">
        <v>19</v>
      </c>
      <c r="I2383" t="s">
        <v>155</v>
      </c>
      <c r="J2383" s="4">
        <v>117</v>
      </c>
      <c r="K2383" s="4">
        <f>Table1[[#This Row],[PRICEEACH]]-Table1[[#This Row],[MSRP]]</f>
        <v>12.180000000000007</v>
      </c>
      <c r="L2383" t="s">
        <v>593</v>
      </c>
      <c r="M2383" t="s">
        <v>452</v>
      </c>
      <c r="N2383" t="s">
        <v>453</v>
      </c>
      <c r="O2383" t="s">
        <v>454</v>
      </c>
      <c r="P2383" t="s">
        <v>455</v>
      </c>
      <c r="Q2383" t="s">
        <v>456</v>
      </c>
      <c r="R2383" t="s">
        <v>144</v>
      </c>
      <c r="S2383" t="s">
        <v>457</v>
      </c>
      <c r="T2383" t="s">
        <v>458</v>
      </c>
      <c r="U2383" t="s">
        <v>42</v>
      </c>
    </row>
    <row r="2384" spans="1:21" x14ac:dyDescent="0.3">
      <c r="A2384">
        <v>10109</v>
      </c>
      <c r="B2384" s="5">
        <v>46</v>
      </c>
      <c r="C2384" s="4">
        <v>179.5</v>
      </c>
      <c r="D2384">
        <v>5</v>
      </c>
      <c r="E2384" s="9">
        <v>8257</v>
      </c>
      <c r="F2384" s="1">
        <v>44571</v>
      </c>
      <c r="G2384" s="5">
        <f ca="1">DATEDIF(F2384, TODAY(), "D")</f>
        <v>818</v>
      </c>
      <c r="H2384" t="s">
        <v>19</v>
      </c>
      <c r="I2384" t="s">
        <v>155</v>
      </c>
      <c r="J2384" s="4">
        <v>169</v>
      </c>
      <c r="K2384" s="4">
        <f>Table1[[#This Row],[PRICEEACH]]-Table1[[#This Row],[MSRP]]</f>
        <v>10.5</v>
      </c>
      <c r="L2384" t="s">
        <v>563</v>
      </c>
      <c r="M2384" t="s">
        <v>277</v>
      </c>
      <c r="N2384">
        <v>2155559857</v>
      </c>
      <c r="O2384" t="s">
        <v>278</v>
      </c>
      <c r="P2384" t="s">
        <v>187</v>
      </c>
      <c r="Q2384">
        <v>71270</v>
      </c>
      <c r="R2384" t="s">
        <v>25</v>
      </c>
      <c r="S2384" t="s">
        <v>101</v>
      </c>
      <c r="T2384" t="s">
        <v>279</v>
      </c>
      <c r="U2384" t="s">
        <v>127</v>
      </c>
    </row>
    <row r="2385" spans="1:21" x14ac:dyDescent="0.3">
      <c r="A2385">
        <v>10103</v>
      </c>
      <c r="B2385" s="5">
        <v>46</v>
      </c>
      <c r="C2385" s="4">
        <v>104.17</v>
      </c>
      <c r="D2385">
        <v>16</v>
      </c>
      <c r="E2385" s="9">
        <v>4791.82</v>
      </c>
      <c r="F2385" s="1">
        <v>44529</v>
      </c>
      <c r="G2385" s="5">
        <f ca="1">DATEDIF(F2385, TODAY(), "D")</f>
        <v>860</v>
      </c>
      <c r="H2385" t="s">
        <v>19</v>
      </c>
      <c r="I2385" t="s">
        <v>509</v>
      </c>
      <c r="J2385" s="4">
        <v>99</v>
      </c>
      <c r="K2385" s="4">
        <f>Table1[[#This Row],[PRICEEACH]]-Table1[[#This Row],[MSRP]]</f>
        <v>5.1700000000000017</v>
      </c>
      <c r="L2385" t="s">
        <v>567</v>
      </c>
      <c r="M2385" t="s">
        <v>110</v>
      </c>
      <c r="N2385" t="s">
        <v>111</v>
      </c>
      <c r="O2385" t="s">
        <v>112</v>
      </c>
      <c r="P2385" t="s">
        <v>113</v>
      </c>
      <c r="Q2385">
        <v>4110</v>
      </c>
      <c r="R2385" t="s">
        <v>64</v>
      </c>
      <c r="S2385" t="s">
        <v>114</v>
      </c>
      <c r="T2385" t="s">
        <v>115</v>
      </c>
      <c r="U2385" t="s">
        <v>42</v>
      </c>
    </row>
    <row r="2386" spans="1:21" x14ac:dyDescent="0.3">
      <c r="A2386">
        <v>10101</v>
      </c>
      <c r="B2386" s="5">
        <v>46</v>
      </c>
      <c r="C2386" s="4">
        <v>53.76</v>
      </c>
      <c r="D2386">
        <v>2</v>
      </c>
      <c r="E2386" s="9">
        <v>2472.96</v>
      </c>
      <c r="F2386" s="1">
        <v>44509</v>
      </c>
      <c r="G2386" s="5">
        <f ca="1">DATEDIF(F2386, TODAY(), "D")</f>
        <v>880</v>
      </c>
      <c r="H2386" t="s">
        <v>19</v>
      </c>
      <c r="I2386" t="s">
        <v>509</v>
      </c>
      <c r="J2386" s="4">
        <v>44</v>
      </c>
      <c r="K2386" s="4">
        <f>Table1[[#This Row],[PRICEEACH]]-Table1[[#This Row],[MSRP]]</f>
        <v>9.759999999999998</v>
      </c>
      <c r="L2386" t="s">
        <v>587</v>
      </c>
      <c r="M2386" t="s">
        <v>424</v>
      </c>
      <c r="N2386" t="s">
        <v>425</v>
      </c>
      <c r="O2386" t="s">
        <v>426</v>
      </c>
      <c r="P2386" t="s">
        <v>427</v>
      </c>
      <c r="Q2386">
        <v>60528</v>
      </c>
      <c r="R2386" t="s">
        <v>405</v>
      </c>
      <c r="S2386" t="s">
        <v>428</v>
      </c>
      <c r="T2386" t="s">
        <v>377</v>
      </c>
      <c r="U2386" t="s">
        <v>28</v>
      </c>
    </row>
    <row r="2387" spans="1:21" x14ac:dyDescent="0.3">
      <c r="A2387">
        <v>10416</v>
      </c>
      <c r="B2387" s="5">
        <v>47</v>
      </c>
      <c r="C2387" s="4">
        <v>88.63</v>
      </c>
      <c r="D2387">
        <v>6</v>
      </c>
      <c r="E2387" s="9">
        <v>4165.6099999999997</v>
      </c>
      <c r="F2387" s="8">
        <v>45361</v>
      </c>
      <c r="G2387" s="5">
        <f ca="1">DATEDIF(F2387, TODAY(), "D")</f>
        <v>28</v>
      </c>
      <c r="H2387" t="s">
        <v>19</v>
      </c>
      <c r="I2387" t="s">
        <v>525</v>
      </c>
      <c r="J2387" s="4">
        <v>109</v>
      </c>
      <c r="K2387" s="4">
        <f>Table1[[#This Row],[PRICEEACH]]-Table1[[#This Row],[MSRP]]</f>
        <v>-20.370000000000005</v>
      </c>
      <c r="L2387" t="s">
        <v>583</v>
      </c>
      <c r="M2387" t="s">
        <v>414</v>
      </c>
      <c r="N2387" t="s">
        <v>415</v>
      </c>
      <c r="O2387" t="s">
        <v>416</v>
      </c>
      <c r="P2387" t="s">
        <v>417</v>
      </c>
      <c r="Q2387">
        <v>42100</v>
      </c>
      <c r="R2387" t="s">
        <v>229</v>
      </c>
      <c r="S2387" t="s">
        <v>418</v>
      </c>
      <c r="T2387" t="s">
        <v>419</v>
      </c>
      <c r="U2387" t="s">
        <v>42</v>
      </c>
    </row>
    <row r="2388" spans="1:21" hidden="1" x14ac:dyDescent="0.3">
      <c r="A2388">
        <v>10414</v>
      </c>
      <c r="B2388" s="5">
        <v>47</v>
      </c>
      <c r="C2388" s="4">
        <v>65.52</v>
      </c>
      <c r="D2388">
        <v>9</v>
      </c>
      <c r="E2388" s="9">
        <v>3079.44</v>
      </c>
      <c r="F2388" s="8">
        <v>45357</v>
      </c>
      <c r="G2388" s="5">
        <f ca="1">DATEDIF(F2388, TODAY(), "D")</f>
        <v>32</v>
      </c>
      <c r="H2388" t="s">
        <v>364</v>
      </c>
      <c r="I2388" t="s">
        <v>557</v>
      </c>
      <c r="J2388" s="4">
        <v>54</v>
      </c>
      <c r="K2388" s="4">
        <f>Table1[[#This Row],[PRICEEACH]]-Table1[[#This Row],[MSRP]]</f>
        <v>11.519999999999996</v>
      </c>
      <c r="L2388" t="s">
        <v>633</v>
      </c>
      <c r="M2388" t="s">
        <v>343</v>
      </c>
      <c r="N2388">
        <v>6175559555</v>
      </c>
      <c r="O2388" t="s">
        <v>344</v>
      </c>
      <c r="P2388" t="s">
        <v>345</v>
      </c>
      <c r="Q2388">
        <v>51003</v>
      </c>
      <c r="R2388" t="s">
        <v>25</v>
      </c>
      <c r="S2388" t="s">
        <v>346</v>
      </c>
      <c r="T2388" t="s">
        <v>52</v>
      </c>
      <c r="U2388" t="s">
        <v>42</v>
      </c>
    </row>
    <row r="2389" spans="1:21" x14ac:dyDescent="0.3">
      <c r="A2389">
        <v>10107</v>
      </c>
      <c r="B2389" s="5">
        <v>47</v>
      </c>
      <c r="C2389" s="4">
        <v>175.25</v>
      </c>
      <c r="D2389">
        <v>3</v>
      </c>
      <c r="E2389" s="9">
        <v>8236.75</v>
      </c>
      <c r="F2389" s="8">
        <v>45356</v>
      </c>
      <c r="G2389" s="5">
        <f ca="1">DATEDIF(F2389, TODAY(), "D")</f>
        <v>33</v>
      </c>
      <c r="H2389" t="s">
        <v>19</v>
      </c>
      <c r="I2389" t="s">
        <v>155</v>
      </c>
      <c r="J2389" s="4">
        <v>151</v>
      </c>
      <c r="K2389" s="4">
        <f>Table1[[#This Row],[PRICEEACH]]-Table1[[#This Row],[MSRP]]</f>
        <v>24.25</v>
      </c>
      <c r="L2389" t="s">
        <v>472</v>
      </c>
      <c r="M2389" t="s">
        <v>88</v>
      </c>
      <c r="N2389">
        <v>2035552570</v>
      </c>
      <c r="O2389" t="s">
        <v>89</v>
      </c>
      <c r="P2389" t="s">
        <v>90</v>
      </c>
      <c r="Q2389">
        <v>97562</v>
      </c>
      <c r="R2389" t="s">
        <v>25</v>
      </c>
      <c r="S2389" t="s">
        <v>91</v>
      </c>
      <c r="T2389" t="s">
        <v>47</v>
      </c>
      <c r="U2389" t="s">
        <v>127</v>
      </c>
    </row>
    <row r="2390" spans="1:21" x14ac:dyDescent="0.3">
      <c r="A2390">
        <v>10412</v>
      </c>
      <c r="B2390" s="5">
        <v>47</v>
      </c>
      <c r="C2390" s="4">
        <v>61.99</v>
      </c>
      <c r="D2390">
        <v>11</v>
      </c>
      <c r="E2390" s="9">
        <v>2913.53</v>
      </c>
      <c r="F2390" s="8">
        <v>45354</v>
      </c>
      <c r="G2390" s="5">
        <f ca="1">DATEDIF(F2390, TODAY(), "D")</f>
        <v>35</v>
      </c>
      <c r="H2390" t="s">
        <v>19</v>
      </c>
      <c r="I2390" t="s">
        <v>465</v>
      </c>
      <c r="J2390" s="4">
        <v>60</v>
      </c>
      <c r="K2390" s="4">
        <f>Table1[[#This Row],[PRICEEACH]]-Table1[[#This Row],[MSRP]]</f>
        <v>1.990000000000002</v>
      </c>
      <c r="L2390" t="s">
        <v>550</v>
      </c>
      <c r="M2390" t="s">
        <v>148</v>
      </c>
      <c r="N2390" t="s">
        <v>149</v>
      </c>
      <c r="O2390" t="s">
        <v>150</v>
      </c>
      <c r="P2390" t="s">
        <v>151</v>
      </c>
      <c r="Q2390">
        <v>28034</v>
      </c>
      <c r="R2390" t="s">
        <v>152</v>
      </c>
      <c r="S2390" t="s">
        <v>153</v>
      </c>
      <c r="T2390" t="s">
        <v>154</v>
      </c>
      <c r="U2390" t="s">
        <v>28</v>
      </c>
    </row>
    <row r="2391" spans="1:21" x14ac:dyDescent="0.3">
      <c r="A2391">
        <v>10405</v>
      </c>
      <c r="B2391" s="5">
        <v>47</v>
      </c>
      <c r="C2391" s="4">
        <v>44.56</v>
      </c>
      <c r="D2391">
        <v>2</v>
      </c>
      <c r="E2391" s="9">
        <v>2094.3200000000002</v>
      </c>
      <c r="F2391" s="8">
        <v>45336</v>
      </c>
      <c r="G2391" s="5">
        <f ca="1">DATEDIF(F2391, TODAY(), "D")</f>
        <v>53</v>
      </c>
      <c r="H2391" t="s">
        <v>19</v>
      </c>
      <c r="I2391" t="s">
        <v>155</v>
      </c>
      <c r="J2391" s="4">
        <v>37</v>
      </c>
      <c r="K2391" s="4">
        <f>Table1[[#This Row],[PRICEEACH]]-Table1[[#This Row],[MSRP]]</f>
        <v>7.5600000000000023</v>
      </c>
      <c r="L2391" t="s">
        <v>594</v>
      </c>
      <c r="M2391" t="s">
        <v>491</v>
      </c>
      <c r="N2391" t="s">
        <v>492</v>
      </c>
      <c r="O2391" t="s">
        <v>493</v>
      </c>
      <c r="P2391" t="s">
        <v>494</v>
      </c>
      <c r="Q2391">
        <v>67000</v>
      </c>
      <c r="R2391" t="s">
        <v>33</v>
      </c>
      <c r="S2391" t="s">
        <v>495</v>
      </c>
      <c r="T2391" t="s">
        <v>496</v>
      </c>
      <c r="U2391" t="s">
        <v>28</v>
      </c>
    </row>
    <row r="2392" spans="1:21" x14ac:dyDescent="0.3">
      <c r="A2392">
        <v>10398</v>
      </c>
      <c r="B2392" s="5">
        <v>47</v>
      </c>
      <c r="C2392" s="4">
        <v>87.69</v>
      </c>
      <c r="D2392">
        <v>6</v>
      </c>
      <c r="E2392" s="9">
        <v>4121.43</v>
      </c>
      <c r="F2392" s="8">
        <v>45321</v>
      </c>
      <c r="G2392" s="5">
        <f ca="1">DATEDIF(F2392, TODAY(), "D")</f>
        <v>68</v>
      </c>
      <c r="H2392" t="s">
        <v>19</v>
      </c>
      <c r="I2392" t="s">
        <v>525</v>
      </c>
      <c r="J2392" s="4">
        <v>91</v>
      </c>
      <c r="K2392" s="4">
        <f>Table1[[#This Row],[PRICEEACH]]-Table1[[#This Row],[MSRP]]</f>
        <v>-3.3100000000000023</v>
      </c>
      <c r="L2392" t="s">
        <v>621</v>
      </c>
      <c r="M2392" t="s">
        <v>29</v>
      </c>
      <c r="N2392" t="s">
        <v>30</v>
      </c>
      <c r="O2392" t="s">
        <v>31</v>
      </c>
      <c r="P2392" t="s">
        <v>32</v>
      </c>
      <c r="Q2392">
        <v>51100</v>
      </c>
      <c r="R2392" t="s">
        <v>33</v>
      </c>
      <c r="S2392" t="s">
        <v>34</v>
      </c>
      <c r="T2392" t="s">
        <v>35</v>
      </c>
      <c r="U2392" t="s">
        <v>42</v>
      </c>
    </row>
    <row r="2393" spans="1:21" x14ac:dyDescent="0.3">
      <c r="A2393">
        <v>10107</v>
      </c>
      <c r="B2393" s="5">
        <v>47</v>
      </c>
      <c r="C2393" s="4">
        <v>111.57</v>
      </c>
      <c r="D2393">
        <v>8</v>
      </c>
      <c r="E2393" s="9">
        <v>5243.79</v>
      </c>
      <c r="F2393" s="8">
        <v>45294</v>
      </c>
      <c r="G2393" s="5">
        <f ca="1">DATEDIF(F2393, TODAY(), "D")</f>
        <v>95</v>
      </c>
      <c r="H2393" t="s">
        <v>19</v>
      </c>
      <c r="I2393" t="s">
        <v>155</v>
      </c>
      <c r="J2393" s="4">
        <v>115</v>
      </c>
      <c r="K2393" s="4">
        <f>Table1[[#This Row],[PRICEEACH]]-Table1[[#This Row],[MSRP]]</f>
        <v>-3.4300000000000068</v>
      </c>
      <c r="L2393" t="s">
        <v>490</v>
      </c>
      <c r="M2393" t="s">
        <v>232</v>
      </c>
      <c r="N2393" t="s">
        <v>233</v>
      </c>
      <c r="O2393" t="s">
        <v>234</v>
      </c>
      <c r="P2393" t="s">
        <v>235</v>
      </c>
      <c r="Q2393" t="s">
        <v>236</v>
      </c>
      <c r="R2393" t="s">
        <v>162</v>
      </c>
      <c r="S2393" t="s">
        <v>237</v>
      </c>
      <c r="T2393" t="s">
        <v>178</v>
      </c>
      <c r="U2393" t="s">
        <v>42</v>
      </c>
    </row>
    <row r="2394" spans="1:21" x14ac:dyDescent="0.3">
      <c r="A2394">
        <v>10383</v>
      </c>
      <c r="B2394" s="5">
        <v>47</v>
      </c>
      <c r="C2394" s="4">
        <v>146.15</v>
      </c>
      <c r="D2394">
        <v>6</v>
      </c>
      <c r="E2394" s="9">
        <v>6869.05</v>
      </c>
      <c r="F2394" s="8">
        <v>45282</v>
      </c>
      <c r="G2394" s="5">
        <f ca="1">DATEDIF(F2394, TODAY(), "D")</f>
        <v>107</v>
      </c>
      <c r="H2394" t="s">
        <v>19</v>
      </c>
      <c r="I2394" t="s">
        <v>155</v>
      </c>
      <c r="J2394" s="4">
        <v>169</v>
      </c>
      <c r="K2394" s="4">
        <f>Table1[[#This Row],[PRICEEACH]]-Table1[[#This Row],[MSRP]]</f>
        <v>-22.849999999999994</v>
      </c>
      <c r="L2394" t="s">
        <v>563</v>
      </c>
      <c r="M2394" t="s">
        <v>148</v>
      </c>
      <c r="N2394" t="s">
        <v>149</v>
      </c>
      <c r="O2394" t="s">
        <v>150</v>
      </c>
      <c r="P2394" t="s">
        <v>151</v>
      </c>
      <c r="Q2394">
        <v>28034</v>
      </c>
      <c r="R2394" t="s">
        <v>152</v>
      </c>
      <c r="S2394" t="s">
        <v>153</v>
      </c>
      <c r="T2394" t="s">
        <v>154</v>
      </c>
      <c r="U2394" t="s">
        <v>42</v>
      </c>
    </row>
    <row r="2395" spans="1:21" x14ac:dyDescent="0.3">
      <c r="A2395">
        <v>10328</v>
      </c>
      <c r="B2395" s="5">
        <v>47</v>
      </c>
      <c r="C2395" s="4">
        <v>87.54</v>
      </c>
      <c r="D2395">
        <v>14</v>
      </c>
      <c r="E2395" s="9">
        <v>4114.38</v>
      </c>
      <c r="F2395" s="1">
        <v>45181</v>
      </c>
      <c r="G2395" s="5">
        <f ca="1">DATEDIF(F2395, TODAY(), "D")</f>
        <v>208</v>
      </c>
      <c r="H2395" t="s">
        <v>19</v>
      </c>
      <c r="I2395" t="s">
        <v>525</v>
      </c>
      <c r="J2395" s="4">
        <v>109</v>
      </c>
      <c r="K2395" s="4">
        <f>Table1[[#This Row],[PRICEEACH]]-Table1[[#This Row],[MSRP]]</f>
        <v>-21.459999999999994</v>
      </c>
      <c r="L2395" t="s">
        <v>583</v>
      </c>
      <c r="M2395" t="s">
        <v>511</v>
      </c>
      <c r="N2395" t="s">
        <v>512</v>
      </c>
      <c r="O2395" t="s">
        <v>513</v>
      </c>
      <c r="P2395" t="s">
        <v>514</v>
      </c>
      <c r="Q2395">
        <v>24100</v>
      </c>
      <c r="R2395" t="s">
        <v>229</v>
      </c>
      <c r="S2395" t="s">
        <v>515</v>
      </c>
      <c r="T2395" t="s">
        <v>516</v>
      </c>
      <c r="U2395" t="s">
        <v>42</v>
      </c>
    </row>
    <row r="2396" spans="1:21" x14ac:dyDescent="0.3">
      <c r="A2396">
        <v>10107</v>
      </c>
      <c r="B2396" s="5">
        <v>47</v>
      </c>
      <c r="C2396" s="4">
        <v>64.930000000000007</v>
      </c>
      <c r="D2396">
        <v>6</v>
      </c>
      <c r="E2396" s="9">
        <v>3051.71</v>
      </c>
      <c r="F2396" s="1">
        <v>45174</v>
      </c>
      <c r="G2396" s="5">
        <f ca="1">DATEDIF(F2396, TODAY(), "D")</f>
        <v>215</v>
      </c>
      <c r="H2396" t="s">
        <v>19</v>
      </c>
      <c r="I2396" t="s">
        <v>155</v>
      </c>
      <c r="J2396" s="4">
        <v>136</v>
      </c>
      <c r="K2396" s="4">
        <f>Table1[[#This Row],[PRICEEACH]]-Table1[[#This Row],[MSRP]]</f>
        <v>-71.069999999999993</v>
      </c>
      <c r="L2396" t="s">
        <v>289</v>
      </c>
      <c r="M2396" t="s">
        <v>110</v>
      </c>
      <c r="N2396" t="s">
        <v>111</v>
      </c>
      <c r="O2396" t="s">
        <v>112</v>
      </c>
      <c r="P2396" t="s">
        <v>113</v>
      </c>
      <c r="Q2396">
        <v>4110</v>
      </c>
      <c r="R2396" t="s">
        <v>64</v>
      </c>
      <c r="S2396" t="s">
        <v>114</v>
      </c>
      <c r="T2396" t="s">
        <v>115</v>
      </c>
      <c r="U2396" t="s">
        <v>42</v>
      </c>
    </row>
    <row r="2397" spans="1:21" x14ac:dyDescent="0.3">
      <c r="A2397">
        <v>10324</v>
      </c>
      <c r="B2397" s="5">
        <v>47</v>
      </c>
      <c r="C2397" s="4">
        <v>153.35</v>
      </c>
      <c r="D2397">
        <v>8</v>
      </c>
      <c r="E2397" s="9">
        <v>7207.45</v>
      </c>
      <c r="F2397" s="1">
        <v>45174</v>
      </c>
      <c r="G2397" s="5">
        <f ca="1">DATEDIF(F2397, TODAY(), "D")</f>
        <v>215</v>
      </c>
      <c r="H2397" t="s">
        <v>19</v>
      </c>
      <c r="I2397" t="s">
        <v>155</v>
      </c>
      <c r="J2397" s="4">
        <v>163</v>
      </c>
      <c r="K2397" s="4">
        <f>Table1[[#This Row],[PRICEEACH]]-Table1[[#This Row],[MSRP]]</f>
        <v>-9.6500000000000057</v>
      </c>
      <c r="L2397" t="s">
        <v>546</v>
      </c>
      <c r="M2397" t="s">
        <v>79</v>
      </c>
      <c r="N2397">
        <v>2125551500</v>
      </c>
      <c r="O2397" t="s">
        <v>80</v>
      </c>
      <c r="P2397" t="s">
        <v>24</v>
      </c>
      <c r="Q2397">
        <v>10022</v>
      </c>
      <c r="R2397" t="s">
        <v>25</v>
      </c>
      <c r="S2397" t="s">
        <v>81</v>
      </c>
      <c r="T2397" t="s">
        <v>82</v>
      </c>
      <c r="U2397" t="s">
        <v>127</v>
      </c>
    </row>
    <row r="2398" spans="1:21" x14ac:dyDescent="0.3">
      <c r="A2398">
        <v>10323</v>
      </c>
      <c r="B2398" s="5">
        <v>47</v>
      </c>
      <c r="C2398" s="4">
        <v>131.97999999999999</v>
      </c>
      <c r="D2398">
        <v>1</v>
      </c>
      <c r="E2398" s="9">
        <v>6203.06</v>
      </c>
      <c r="F2398" s="1">
        <v>45174</v>
      </c>
      <c r="G2398" s="5">
        <f ca="1">DATEDIF(F2398, TODAY(), "D")</f>
        <v>215</v>
      </c>
      <c r="H2398" t="s">
        <v>19</v>
      </c>
      <c r="I2398" t="s">
        <v>465</v>
      </c>
      <c r="J2398" s="4">
        <v>121</v>
      </c>
      <c r="K2398" s="4">
        <f>Table1[[#This Row],[PRICEEACH]]-Table1[[#This Row],[MSRP]]</f>
        <v>10.97999999999999</v>
      </c>
      <c r="L2398" t="s">
        <v>575</v>
      </c>
      <c r="M2398" t="s">
        <v>424</v>
      </c>
      <c r="N2398" t="s">
        <v>425</v>
      </c>
      <c r="O2398" t="s">
        <v>426</v>
      </c>
      <c r="P2398" t="s">
        <v>427</v>
      </c>
      <c r="Q2398">
        <v>60528</v>
      </c>
      <c r="R2398" t="s">
        <v>405</v>
      </c>
      <c r="S2398" t="s">
        <v>428</v>
      </c>
      <c r="T2398" t="s">
        <v>377</v>
      </c>
      <c r="U2398" t="s">
        <v>42</v>
      </c>
    </row>
    <row r="2399" spans="1:21" x14ac:dyDescent="0.3">
      <c r="A2399">
        <v>10318</v>
      </c>
      <c r="B2399" s="5">
        <v>47</v>
      </c>
      <c r="C2399" s="4">
        <v>112.88</v>
      </c>
      <c r="D2399">
        <v>7</v>
      </c>
      <c r="E2399" s="9">
        <v>5305.36</v>
      </c>
      <c r="F2399" s="1">
        <v>45171</v>
      </c>
      <c r="G2399" s="5">
        <f ca="1">DATEDIF(F2399, TODAY(), "D")</f>
        <v>218</v>
      </c>
      <c r="H2399" t="s">
        <v>19</v>
      </c>
      <c r="I2399" t="s">
        <v>20</v>
      </c>
      <c r="J2399" s="4">
        <v>99</v>
      </c>
      <c r="K2399" s="4">
        <f>Table1[[#This Row],[PRICEEACH]]-Table1[[#This Row],[MSRP]]</f>
        <v>13.879999999999995</v>
      </c>
      <c r="L2399" t="s">
        <v>609</v>
      </c>
      <c r="M2399" t="s">
        <v>116</v>
      </c>
      <c r="N2399">
        <v>2155551555</v>
      </c>
      <c r="O2399" t="s">
        <v>117</v>
      </c>
      <c r="P2399" t="s">
        <v>118</v>
      </c>
      <c r="Q2399">
        <v>70267</v>
      </c>
      <c r="R2399" t="s">
        <v>25</v>
      </c>
      <c r="S2399" t="s">
        <v>26</v>
      </c>
      <c r="T2399" t="s">
        <v>119</v>
      </c>
      <c r="U2399" t="s">
        <v>42</v>
      </c>
    </row>
    <row r="2400" spans="1:21" x14ac:dyDescent="0.3">
      <c r="A2400">
        <v>10107</v>
      </c>
      <c r="B2400" s="5">
        <v>47</v>
      </c>
      <c r="C2400" s="4">
        <v>102.16</v>
      </c>
      <c r="D2400">
        <v>4</v>
      </c>
      <c r="E2400" s="9">
        <v>4801.5200000000004</v>
      </c>
      <c r="F2400" s="1">
        <v>45170</v>
      </c>
      <c r="G2400" s="5">
        <f ca="1">DATEDIF(F2400, TODAY(), "D")</f>
        <v>219</v>
      </c>
      <c r="H2400" t="s">
        <v>19</v>
      </c>
      <c r="I2400" t="s">
        <v>155</v>
      </c>
      <c r="J2400" s="4">
        <v>151</v>
      </c>
      <c r="K2400" s="4">
        <f>Table1[[#This Row],[PRICEEACH]]-Table1[[#This Row],[MSRP]]</f>
        <v>-48.84</v>
      </c>
      <c r="L2400" t="s">
        <v>472</v>
      </c>
      <c r="M2400" t="s">
        <v>165</v>
      </c>
      <c r="N2400" t="s">
        <v>166</v>
      </c>
      <c r="O2400" t="s">
        <v>167</v>
      </c>
      <c r="P2400" t="s">
        <v>151</v>
      </c>
      <c r="Q2400">
        <v>28023</v>
      </c>
      <c r="R2400" t="s">
        <v>152</v>
      </c>
      <c r="S2400" t="s">
        <v>168</v>
      </c>
      <c r="T2400" t="s">
        <v>169</v>
      </c>
      <c r="U2400" t="s">
        <v>42</v>
      </c>
    </row>
    <row r="2401" spans="1:21" x14ac:dyDescent="0.3">
      <c r="A2401">
        <v>10316</v>
      </c>
      <c r="B2401" s="5">
        <v>47</v>
      </c>
      <c r="C2401" s="4">
        <v>86.81</v>
      </c>
      <c r="D2401">
        <v>14</v>
      </c>
      <c r="E2401" s="9">
        <v>4080.07</v>
      </c>
      <c r="F2401" s="1">
        <v>45170</v>
      </c>
      <c r="G2401" s="5">
        <f ca="1">DATEDIF(F2401, TODAY(), "D")</f>
        <v>219</v>
      </c>
      <c r="H2401" t="s">
        <v>19</v>
      </c>
      <c r="I2401" t="s">
        <v>509</v>
      </c>
      <c r="J2401" s="4">
        <v>105</v>
      </c>
      <c r="K2401" s="4">
        <f>Table1[[#This Row],[PRICEEACH]]-Table1[[#This Row],[MSRP]]</f>
        <v>-18.189999999999998</v>
      </c>
      <c r="L2401" t="s">
        <v>571</v>
      </c>
      <c r="M2401" t="s">
        <v>347</v>
      </c>
      <c r="N2401" t="s">
        <v>348</v>
      </c>
      <c r="O2401" t="s">
        <v>349</v>
      </c>
      <c r="P2401" t="s">
        <v>350</v>
      </c>
      <c r="Q2401" t="s">
        <v>351</v>
      </c>
      <c r="R2401" t="s">
        <v>144</v>
      </c>
      <c r="S2401" t="s">
        <v>352</v>
      </c>
      <c r="T2401" t="s">
        <v>353</v>
      </c>
      <c r="U2401" t="s">
        <v>42</v>
      </c>
    </row>
    <row r="2402" spans="1:21" x14ac:dyDescent="0.3">
      <c r="A2402">
        <v>10316</v>
      </c>
      <c r="B2402" s="5">
        <v>47</v>
      </c>
      <c r="C2402" s="4">
        <v>76.930000000000007</v>
      </c>
      <c r="D2402">
        <v>11</v>
      </c>
      <c r="E2402" s="9">
        <v>3615.71</v>
      </c>
      <c r="F2402" s="1">
        <v>45170</v>
      </c>
      <c r="G2402" s="5">
        <f ca="1">DATEDIF(F2402, TODAY(), "D")</f>
        <v>219</v>
      </c>
      <c r="H2402" t="s">
        <v>19</v>
      </c>
      <c r="I2402" t="s">
        <v>509</v>
      </c>
      <c r="J2402" s="4">
        <v>65</v>
      </c>
      <c r="K2402" s="4">
        <f>Table1[[#This Row],[PRICEEACH]]-Table1[[#This Row],[MSRP]]</f>
        <v>11.930000000000007</v>
      </c>
      <c r="L2402" t="s">
        <v>598</v>
      </c>
      <c r="M2402" t="s">
        <v>347</v>
      </c>
      <c r="N2402" t="s">
        <v>348</v>
      </c>
      <c r="O2402" t="s">
        <v>349</v>
      </c>
      <c r="P2402" t="s">
        <v>350</v>
      </c>
      <c r="Q2402" t="s">
        <v>351</v>
      </c>
      <c r="R2402" t="s">
        <v>144</v>
      </c>
      <c r="S2402" t="s">
        <v>352</v>
      </c>
      <c r="T2402" t="s">
        <v>353</v>
      </c>
      <c r="U2402" t="s">
        <v>42</v>
      </c>
    </row>
    <row r="2403" spans="1:21" x14ac:dyDescent="0.3">
      <c r="A2403">
        <v>10308</v>
      </c>
      <c r="B2403" s="5">
        <v>47</v>
      </c>
      <c r="C2403" s="4">
        <v>63.22</v>
      </c>
      <c r="D2403">
        <v>4</v>
      </c>
      <c r="E2403" s="9">
        <v>2971.34</v>
      </c>
      <c r="F2403" s="1">
        <v>45153</v>
      </c>
      <c r="G2403" s="5">
        <f ca="1">DATEDIF(F2403, TODAY(), "D")</f>
        <v>236</v>
      </c>
      <c r="H2403" t="s">
        <v>19</v>
      </c>
      <c r="I2403" t="s">
        <v>20</v>
      </c>
      <c r="J2403" s="4">
        <v>76</v>
      </c>
      <c r="K2403" s="4">
        <f>Table1[[#This Row],[PRICEEACH]]-Table1[[#This Row],[MSRP]]</f>
        <v>-12.780000000000001</v>
      </c>
      <c r="L2403" t="s">
        <v>585</v>
      </c>
      <c r="M2403" t="s">
        <v>285</v>
      </c>
      <c r="N2403">
        <v>9145554562</v>
      </c>
      <c r="O2403" t="s">
        <v>286</v>
      </c>
      <c r="P2403" t="s">
        <v>287</v>
      </c>
      <c r="Q2403">
        <v>24067</v>
      </c>
      <c r="R2403" t="s">
        <v>25</v>
      </c>
      <c r="S2403" t="s">
        <v>81</v>
      </c>
      <c r="T2403" t="s">
        <v>208</v>
      </c>
      <c r="U2403" t="s">
        <v>28</v>
      </c>
    </row>
    <row r="2404" spans="1:21" x14ac:dyDescent="0.3">
      <c r="A2404">
        <v>10308</v>
      </c>
      <c r="B2404" s="5">
        <v>47</v>
      </c>
      <c r="C2404" s="4">
        <v>43.64</v>
      </c>
      <c r="D2404">
        <v>11</v>
      </c>
      <c r="E2404" s="9">
        <v>2051.08</v>
      </c>
      <c r="F2404" s="1">
        <v>45153</v>
      </c>
      <c r="G2404" s="5">
        <f ca="1">DATEDIF(F2404, TODAY(), "D")</f>
        <v>236</v>
      </c>
      <c r="H2404" t="s">
        <v>19</v>
      </c>
      <c r="I2404" t="s">
        <v>509</v>
      </c>
      <c r="J2404" s="4">
        <v>43</v>
      </c>
      <c r="K2404" s="4">
        <f>Table1[[#This Row],[PRICEEACH]]-Table1[[#This Row],[MSRP]]</f>
        <v>0.64000000000000057</v>
      </c>
      <c r="L2404" t="s">
        <v>616</v>
      </c>
      <c r="M2404" t="s">
        <v>285</v>
      </c>
      <c r="N2404">
        <v>9145554562</v>
      </c>
      <c r="O2404" t="s">
        <v>286</v>
      </c>
      <c r="P2404" t="s">
        <v>287</v>
      </c>
      <c r="Q2404">
        <v>24067</v>
      </c>
      <c r="R2404" t="s">
        <v>25</v>
      </c>
      <c r="S2404" t="s">
        <v>81</v>
      </c>
      <c r="T2404" t="s">
        <v>208</v>
      </c>
      <c r="U2404" t="s">
        <v>28</v>
      </c>
    </row>
    <row r="2405" spans="1:21" x14ac:dyDescent="0.3">
      <c r="A2405">
        <v>10107</v>
      </c>
      <c r="B2405" s="5">
        <v>47</v>
      </c>
      <c r="C2405" s="4">
        <v>216.44</v>
      </c>
      <c r="D2405">
        <v>6</v>
      </c>
      <c r="E2405" s="9">
        <v>10172.700000000001</v>
      </c>
      <c r="F2405" s="1">
        <v>45149</v>
      </c>
      <c r="G2405" s="5">
        <f ca="1">DATEDIF(F2405, TODAY(), "D")</f>
        <v>240</v>
      </c>
      <c r="H2405" t="s">
        <v>19</v>
      </c>
      <c r="I2405" t="s">
        <v>155</v>
      </c>
      <c r="J2405" s="4">
        <v>214</v>
      </c>
      <c r="K2405" s="4">
        <f>Table1[[#This Row],[PRICEEACH]]-Table1[[#This Row],[MSRP]]</f>
        <v>2.4399999999999977</v>
      </c>
      <c r="L2405" t="s">
        <v>156</v>
      </c>
      <c r="M2405" t="s">
        <v>238</v>
      </c>
      <c r="N2405" t="s">
        <v>239</v>
      </c>
      <c r="O2405" t="s">
        <v>240</v>
      </c>
      <c r="P2405" t="s">
        <v>241</v>
      </c>
      <c r="Q2405">
        <v>78000</v>
      </c>
      <c r="R2405" t="s">
        <v>33</v>
      </c>
      <c r="S2405" t="s">
        <v>242</v>
      </c>
      <c r="T2405" t="s">
        <v>41</v>
      </c>
      <c r="U2405" t="s">
        <v>127</v>
      </c>
    </row>
    <row r="2406" spans="1:21" x14ac:dyDescent="0.3">
      <c r="A2406">
        <v>10299</v>
      </c>
      <c r="B2406" s="5">
        <v>47</v>
      </c>
      <c r="C2406" s="4">
        <v>116.08</v>
      </c>
      <c r="D2406">
        <v>10</v>
      </c>
      <c r="E2406" s="9">
        <v>5455.76</v>
      </c>
      <c r="F2406" s="1">
        <v>45137</v>
      </c>
      <c r="G2406" s="5">
        <f ca="1">DATEDIF(F2406, TODAY(), "D")</f>
        <v>252</v>
      </c>
      <c r="H2406" t="s">
        <v>19</v>
      </c>
      <c r="I2406" t="s">
        <v>20</v>
      </c>
      <c r="J2406" s="4">
        <v>112</v>
      </c>
      <c r="K2406" s="4">
        <f>Table1[[#This Row],[PRICEEACH]]-Table1[[#This Row],[MSRP]]</f>
        <v>4.0799999999999983</v>
      </c>
      <c r="L2406" t="s">
        <v>581</v>
      </c>
      <c r="M2406" t="s">
        <v>103</v>
      </c>
      <c r="N2406" t="s">
        <v>104</v>
      </c>
      <c r="O2406" t="s">
        <v>105</v>
      </c>
      <c r="P2406" t="s">
        <v>106</v>
      </c>
      <c r="Q2406">
        <v>21240</v>
      </c>
      <c r="R2406" t="s">
        <v>107</v>
      </c>
      <c r="S2406" t="s">
        <v>108</v>
      </c>
      <c r="T2406" t="s">
        <v>109</v>
      </c>
      <c r="U2406" t="s">
        <v>42</v>
      </c>
    </row>
    <row r="2407" spans="1:21" x14ac:dyDescent="0.3">
      <c r="A2407">
        <v>10296</v>
      </c>
      <c r="B2407" s="5">
        <v>47</v>
      </c>
      <c r="C2407" s="4">
        <v>86.62</v>
      </c>
      <c r="D2407">
        <v>5</v>
      </c>
      <c r="E2407" s="9">
        <v>4071.14</v>
      </c>
      <c r="F2407" s="1">
        <v>45122</v>
      </c>
      <c r="G2407" s="5">
        <f ca="1">DATEDIF(F2407, TODAY(), "D")</f>
        <v>267</v>
      </c>
      <c r="H2407" t="s">
        <v>19</v>
      </c>
      <c r="I2407" t="s">
        <v>525</v>
      </c>
      <c r="J2407" s="4">
        <v>74</v>
      </c>
      <c r="K2407" s="4">
        <f>Table1[[#This Row],[PRICEEACH]]-Table1[[#This Row],[MSRP]]</f>
        <v>12.620000000000005</v>
      </c>
      <c r="L2407" t="s">
        <v>631</v>
      </c>
      <c r="M2407" t="s">
        <v>531</v>
      </c>
      <c r="N2407" t="s">
        <v>532</v>
      </c>
      <c r="O2407" t="s">
        <v>533</v>
      </c>
      <c r="P2407" t="s">
        <v>534</v>
      </c>
      <c r="Q2407">
        <v>80686</v>
      </c>
      <c r="R2407" t="s">
        <v>405</v>
      </c>
      <c r="S2407" t="s">
        <v>535</v>
      </c>
      <c r="T2407" t="s">
        <v>82</v>
      </c>
      <c r="U2407" t="s">
        <v>42</v>
      </c>
    </row>
    <row r="2408" spans="1:21" x14ac:dyDescent="0.3">
      <c r="A2408">
        <v>10291</v>
      </c>
      <c r="B2408" s="5">
        <v>47</v>
      </c>
      <c r="C2408" s="4">
        <v>121.57</v>
      </c>
      <c r="D2408">
        <v>12</v>
      </c>
      <c r="E2408" s="9">
        <v>5713.79</v>
      </c>
      <c r="F2408" s="1">
        <v>45115</v>
      </c>
      <c r="G2408" s="5">
        <f ca="1">DATEDIF(F2408, TODAY(), "D")</f>
        <v>274</v>
      </c>
      <c r="H2408" t="s">
        <v>19</v>
      </c>
      <c r="I2408" t="s">
        <v>509</v>
      </c>
      <c r="J2408" s="4">
        <v>101</v>
      </c>
      <c r="K2408" s="4">
        <f>Table1[[#This Row],[PRICEEACH]]-Table1[[#This Row],[MSRP]]</f>
        <v>20.569999999999993</v>
      </c>
      <c r="L2408" t="s">
        <v>555</v>
      </c>
      <c r="M2408" t="s">
        <v>232</v>
      </c>
      <c r="N2408" t="s">
        <v>233</v>
      </c>
      <c r="O2408" t="s">
        <v>234</v>
      </c>
      <c r="P2408" t="s">
        <v>235</v>
      </c>
      <c r="Q2408" t="s">
        <v>236</v>
      </c>
      <c r="R2408" t="s">
        <v>162</v>
      </c>
      <c r="S2408" t="s">
        <v>237</v>
      </c>
      <c r="T2408" t="s">
        <v>178</v>
      </c>
      <c r="U2408" t="s">
        <v>42</v>
      </c>
    </row>
    <row r="2409" spans="1:21" x14ac:dyDescent="0.3">
      <c r="A2409">
        <v>10107</v>
      </c>
      <c r="B2409" s="5">
        <v>47</v>
      </c>
      <c r="C2409" s="4">
        <v>137.97</v>
      </c>
      <c r="D2409">
        <v>9</v>
      </c>
      <c r="E2409" s="9">
        <v>6484.59</v>
      </c>
      <c r="F2409" s="1">
        <v>45104</v>
      </c>
      <c r="G2409" s="5">
        <f ca="1">DATEDIF(F2409, TODAY(), "D")</f>
        <v>285</v>
      </c>
      <c r="H2409" t="s">
        <v>19</v>
      </c>
      <c r="I2409" t="s">
        <v>20</v>
      </c>
      <c r="J2409" s="4">
        <v>118</v>
      </c>
      <c r="K2409" s="4">
        <f>Table1[[#This Row],[PRICEEACH]]-Table1[[#This Row],[MSRP]]</f>
        <v>19.97</v>
      </c>
      <c r="L2409" t="s">
        <v>269</v>
      </c>
      <c r="M2409" t="s">
        <v>98</v>
      </c>
      <c r="N2409">
        <v>6175558555</v>
      </c>
      <c r="O2409" t="s">
        <v>99</v>
      </c>
      <c r="P2409" t="s">
        <v>100</v>
      </c>
      <c r="Q2409">
        <v>51247</v>
      </c>
      <c r="R2409" t="s">
        <v>25</v>
      </c>
      <c r="S2409" t="s">
        <v>101</v>
      </c>
      <c r="T2409" t="s">
        <v>102</v>
      </c>
      <c r="U2409" t="s">
        <v>42</v>
      </c>
    </row>
    <row r="2410" spans="1:21" x14ac:dyDescent="0.3">
      <c r="A2410">
        <v>10283</v>
      </c>
      <c r="B2410" s="5">
        <v>47</v>
      </c>
      <c r="C2410" s="4">
        <v>65.77</v>
      </c>
      <c r="D2410">
        <v>7</v>
      </c>
      <c r="E2410" s="9">
        <v>3091.19</v>
      </c>
      <c r="F2410" s="1">
        <v>45097</v>
      </c>
      <c r="G2410" s="5">
        <f ca="1">DATEDIF(F2410, TODAY(), "D")</f>
        <v>292</v>
      </c>
      <c r="H2410" t="s">
        <v>19</v>
      </c>
      <c r="I2410" t="s">
        <v>557</v>
      </c>
      <c r="J2410" s="4">
        <v>72</v>
      </c>
      <c r="K2410" s="4">
        <f>Table1[[#This Row],[PRICEEACH]]-Table1[[#This Row],[MSRP]]</f>
        <v>-6.230000000000004</v>
      </c>
      <c r="L2410" t="s">
        <v>625</v>
      </c>
      <c r="M2410" t="s">
        <v>337</v>
      </c>
      <c r="N2410" t="s">
        <v>338</v>
      </c>
      <c r="O2410" t="s">
        <v>339</v>
      </c>
      <c r="P2410" t="s">
        <v>340</v>
      </c>
      <c r="Q2410" t="s">
        <v>341</v>
      </c>
      <c r="R2410" t="s">
        <v>201</v>
      </c>
      <c r="S2410" t="s">
        <v>342</v>
      </c>
      <c r="T2410" t="s">
        <v>146</v>
      </c>
      <c r="U2410" t="s">
        <v>42</v>
      </c>
    </row>
    <row r="2411" spans="1:21" x14ac:dyDescent="0.3">
      <c r="A2411">
        <v>10107</v>
      </c>
      <c r="B2411" s="5">
        <v>47</v>
      </c>
      <c r="C2411" s="4">
        <v>116.27</v>
      </c>
      <c r="D2411">
        <v>1</v>
      </c>
      <c r="E2411" s="9">
        <v>5464.69</v>
      </c>
      <c r="F2411" s="1">
        <v>45079</v>
      </c>
      <c r="G2411" s="5">
        <f ca="1">DATEDIF(F2411, TODAY(), "D")</f>
        <v>310</v>
      </c>
      <c r="H2411" t="s">
        <v>19</v>
      </c>
      <c r="I2411" t="s">
        <v>155</v>
      </c>
      <c r="J2411" s="4">
        <v>117</v>
      </c>
      <c r="K2411" s="4">
        <f>Table1[[#This Row],[PRICEEACH]]-Table1[[#This Row],[MSRP]]</f>
        <v>-0.73000000000000398</v>
      </c>
      <c r="L2411" t="s">
        <v>473</v>
      </c>
      <c r="M2411" t="s">
        <v>420</v>
      </c>
      <c r="N2411">
        <v>6175557555</v>
      </c>
      <c r="O2411" t="s">
        <v>421</v>
      </c>
      <c r="P2411" t="s">
        <v>253</v>
      </c>
      <c r="Q2411">
        <v>58339</v>
      </c>
      <c r="R2411" t="s">
        <v>25</v>
      </c>
      <c r="S2411" t="s">
        <v>422</v>
      </c>
      <c r="T2411" t="s">
        <v>423</v>
      </c>
      <c r="U2411" t="s">
        <v>42</v>
      </c>
    </row>
    <row r="2412" spans="1:21" x14ac:dyDescent="0.3">
      <c r="A2412">
        <v>10273</v>
      </c>
      <c r="B2412" s="5">
        <v>47</v>
      </c>
      <c r="C2412" s="4">
        <v>115.97</v>
      </c>
      <c r="D2412">
        <v>15</v>
      </c>
      <c r="E2412" s="9">
        <v>5450.59</v>
      </c>
      <c r="F2412" s="1">
        <v>45067</v>
      </c>
      <c r="G2412" s="5">
        <f ca="1">DATEDIF(F2412, TODAY(), "D")</f>
        <v>322</v>
      </c>
      <c r="H2412" t="s">
        <v>19</v>
      </c>
      <c r="I2412" t="s">
        <v>564</v>
      </c>
      <c r="J2412" s="4">
        <v>100</v>
      </c>
      <c r="K2412" s="4">
        <f>Table1[[#This Row],[PRICEEACH]]-Table1[[#This Row],[MSRP]]</f>
        <v>15.969999999999999</v>
      </c>
      <c r="L2412" t="s">
        <v>565</v>
      </c>
      <c r="M2412" t="s">
        <v>329</v>
      </c>
      <c r="N2412" t="s">
        <v>330</v>
      </c>
      <c r="O2412" t="s">
        <v>331</v>
      </c>
      <c r="P2412" t="s">
        <v>332</v>
      </c>
      <c r="Q2412" t="s">
        <v>333</v>
      </c>
      <c r="R2412" t="s">
        <v>334</v>
      </c>
      <c r="S2412" t="s">
        <v>335</v>
      </c>
      <c r="T2412" t="s">
        <v>336</v>
      </c>
      <c r="U2412" t="s">
        <v>42</v>
      </c>
    </row>
    <row r="2413" spans="1:21" x14ac:dyDescent="0.3">
      <c r="A2413">
        <v>10266</v>
      </c>
      <c r="B2413" s="5">
        <v>47</v>
      </c>
      <c r="C2413" s="4">
        <v>62.45</v>
      </c>
      <c r="D2413">
        <v>13</v>
      </c>
      <c r="E2413" s="9">
        <v>2935.15</v>
      </c>
      <c r="F2413" s="1">
        <v>45052</v>
      </c>
      <c r="G2413" s="5">
        <f ca="1">DATEDIF(F2413, TODAY(), "D")</f>
        <v>337</v>
      </c>
      <c r="H2413" t="s">
        <v>19</v>
      </c>
      <c r="I2413" t="s">
        <v>155</v>
      </c>
      <c r="J2413" s="4">
        <v>61</v>
      </c>
      <c r="K2413" s="4">
        <f>Table1[[#This Row],[PRICEEACH]]-Table1[[#This Row],[MSRP]]</f>
        <v>1.4500000000000028</v>
      </c>
      <c r="L2413" t="s">
        <v>597</v>
      </c>
      <c r="M2413" t="s">
        <v>414</v>
      </c>
      <c r="N2413" t="s">
        <v>415</v>
      </c>
      <c r="O2413" t="s">
        <v>416</v>
      </c>
      <c r="P2413" t="s">
        <v>417</v>
      </c>
      <c r="Q2413">
        <v>42100</v>
      </c>
      <c r="R2413" t="s">
        <v>229</v>
      </c>
      <c r="S2413" t="s">
        <v>418</v>
      </c>
      <c r="T2413" t="s">
        <v>419</v>
      </c>
      <c r="U2413" t="s">
        <v>28</v>
      </c>
    </row>
    <row r="2414" spans="1:21" x14ac:dyDescent="0.3">
      <c r="A2414">
        <v>10264</v>
      </c>
      <c r="B2414" s="5">
        <v>47</v>
      </c>
      <c r="C2414" s="4">
        <v>83.27</v>
      </c>
      <c r="D2414">
        <v>1</v>
      </c>
      <c r="E2414" s="9">
        <v>3913.69</v>
      </c>
      <c r="F2414" s="1">
        <v>45046</v>
      </c>
      <c r="G2414" s="5">
        <f ca="1">DATEDIF(F2414, TODAY(), "D")</f>
        <v>343</v>
      </c>
      <c r="H2414" t="s">
        <v>19</v>
      </c>
      <c r="I2414" t="s">
        <v>155</v>
      </c>
      <c r="J2414" s="4">
        <v>80</v>
      </c>
      <c r="K2414" s="4">
        <f>Table1[[#This Row],[PRICEEACH]]-Table1[[#This Row],[MSRP]]</f>
        <v>3.269999999999996</v>
      </c>
      <c r="L2414" t="s">
        <v>607</v>
      </c>
      <c r="M2414" t="s">
        <v>343</v>
      </c>
      <c r="N2414">
        <v>6175559555</v>
      </c>
      <c r="O2414" t="s">
        <v>344</v>
      </c>
      <c r="P2414" t="s">
        <v>345</v>
      </c>
      <c r="Q2414">
        <v>51003</v>
      </c>
      <c r="R2414" t="s">
        <v>25</v>
      </c>
      <c r="S2414" t="s">
        <v>346</v>
      </c>
      <c r="T2414" t="s">
        <v>52</v>
      </c>
      <c r="U2414" t="s">
        <v>42</v>
      </c>
    </row>
    <row r="2415" spans="1:21" x14ac:dyDescent="0.3">
      <c r="A2415">
        <v>10264</v>
      </c>
      <c r="B2415" s="5">
        <v>47</v>
      </c>
      <c r="C2415" s="4">
        <v>89.5</v>
      </c>
      <c r="D2415">
        <v>5</v>
      </c>
      <c r="E2415" s="9">
        <v>4206.5</v>
      </c>
      <c r="F2415" s="1">
        <v>45046</v>
      </c>
      <c r="G2415" s="5">
        <f ca="1">DATEDIF(F2415, TODAY(), "D")</f>
        <v>343</v>
      </c>
      <c r="H2415" t="s">
        <v>19</v>
      </c>
      <c r="I2415" t="s">
        <v>20</v>
      </c>
      <c r="J2415" s="4">
        <v>81</v>
      </c>
      <c r="K2415" s="4">
        <f>Table1[[#This Row],[PRICEEACH]]-Table1[[#This Row],[MSRP]]</f>
        <v>8.5</v>
      </c>
      <c r="L2415" t="s">
        <v>619</v>
      </c>
      <c r="M2415" t="s">
        <v>343</v>
      </c>
      <c r="N2415">
        <v>6175559555</v>
      </c>
      <c r="O2415" t="s">
        <v>344</v>
      </c>
      <c r="P2415" t="s">
        <v>345</v>
      </c>
      <c r="Q2415">
        <v>51003</v>
      </c>
      <c r="R2415" t="s">
        <v>25</v>
      </c>
      <c r="S2415" t="s">
        <v>346</v>
      </c>
      <c r="T2415" t="s">
        <v>52</v>
      </c>
      <c r="U2415" t="s">
        <v>42</v>
      </c>
    </row>
    <row r="2416" spans="1:21" x14ac:dyDescent="0.3">
      <c r="A2416">
        <v>10263</v>
      </c>
      <c r="B2416" s="5">
        <v>47</v>
      </c>
      <c r="C2416" s="4">
        <v>116.28</v>
      </c>
      <c r="D2416">
        <v>9</v>
      </c>
      <c r="E2416" s="9">
        <v>5465.16</v>
      </c>
      <c r="F2416" s="1">
        <v>45044</v>
      </c>
      <c r="G2416" s="5">
        <f ca="1">DATEDIF(F2416, TODAY(), "D")</f>
        <v>345</v>
      </c>
      <c r="H2416" t="s">
        <v>19</v>
      </c>
      <c r="I2416" t="s">
        <v>525</v>
      </c>
      <c r="J2416" s="4">
        <v>118</v>
      </c>
      <c r="K2416" s="4">
        <f>Table1[[#This Row],[PRICEEACH]]-Table1[[#This Row],[MSRP]]</f>
        <v>-1.7199999999999989</v>
      </c>
      <c r="L2416" t="s">
        <v>627</v>
      </c>
      <c r="M2416" t="s">
        <v>88</v>
      </c>
      <c r="N2416">
        <v>2035552570</v>
      </c>
      <c r="O2416" t="s">
        <v>89</v>
      </c>
      <c r="P2416" t="s">
        <v>90</v>
      </c>
      <c r="Q2416">
        <v>97562</v>
      </c>
      <c r="R2416" t="s">
        <v>25</v>
      </c>
      <c r="S2416" t="s">
        <v>91</v>
      </c>
      <c r="T2416" t="s">
        <v>47</v>
      </c>
      <c r="U2416" t="s">
        <v>42</v>
      </c>
    </row>
    <row r="2417" spans="1:21" x14ac:dyDescent="0.3">
      <c r="A2417">
        <v>10259</v>
      </c>
      <c r="B2417" s="5">
        <v>47</v>
      </c>
      <c r="C2417" s="4">
        <v>112.46</v>
      </c>
      <c r="D2417">
        <v>9</v>
      </c>
      <c r="E2417" s="9">
        <v>5285.62</v>
      </c>
      <c r="F2417" s="1">
        <v>45031</v>
      </c>
      <c r="G2417" s="5">
        <f ca="1">DATEDIF(F2417, TODAY(), "D")</f>
        <v>358</v>
      </c>
      <c r="H2417" t="s">
        <v>19</v>
      </c>
      <c r="I2417" t="s">
        <v>465</v>
      </c>
      <c r="J2417" s="4">
        <v>127</v>
      </c>
      <c r="K2417" s="4">
        <f>Table1[[#This Row],[PRICEEACH]]-Table1[[#This Row],[MSRP]]</f>
        <v>-14.540000000000006</v>
      </c>
      <c r="L2417" t="s">
        <v>588</v>
      </c>
      <c r="M2417" t="s">
        <v>381</v>
      </c>
      <c r="N2417" t="s">
        <v>382</v>
      </c>
      <c r="O2417" t="s">
        <v>383</v>
      </c>
      <c r="P2417" t="s">
        <v>173</v>
      </c>
      <c r="Q2417">
        <v>69045</v>
      </c>
      <c r="R2417" t="s">
        <v>173</v>
      </c>
      <c r="S2417" t="s">
        <v>384</v>
      </c>
      <c r="T2417" t="s">
        <v>385</v>
      </c>
      <c r="U2417" t="s">
        <v>42</v>
      </c>
    </row>
    <row r="2418" spans="1:21" x14ac:dyDescent="0.3">
      <c r="A2418">
        <v>10252</v>
      </c>
      <c r="B2418" s="5">
        <v>47</v>
      </c>
      <c r="C2418" s="4">
        <v>65.8</v>
      </c>
      <c r="D2418">
        <v>8</v>
      </c>
      <c r="E2418" s="9">
        <v>3092.6</v>
      </c>
      <c r="F2418" s="1">
        <v>45011</v>
      </c>
      <c r="G2418" s="5">
        <f ca="1">DATEDIF(F2418, TODAY(), "D")</f>
        <v>378</v>
      </c>
      <c r="H2418" t="s">
        <v>19</v>
      </c>
      <c r="I2418" t="s">
        <v>20</v>
      </c>
      <c r="J2418" s="4">
        <v>69</v>
      </c>
      <c r="K2418" s="4">
        <f>Table1[[#This Row],[PRICEEACH]]-Table1[[#This Row],[MSRP]]</f>
        <v>-3.2000000000000028</v>
      </c>
      <c r="L2418" t="s">
        <v>589</v>
      </c>
      <c r="M2418" t="s">
        <v>67</v>
      </c>
      <c r="N2418" t="s">
        <v>68</v>
      </c>
      <c r="O2418" t="s">
        <v>69</v>
      </c>
      <c r="P2418" t="s">
        <v>39</v>
      </c>
      <c r="Q2418">
        <v>75016</v>
      </c>
      <c r="R2418" t="s">
        <v>33</v>
      </c>
      <c r="S2418" t="s">
        <v>70</v>
      </c>
      <c r="T2418" t="s">
        <v>71</v>
      </c>
      <c r="U2418" t="s">
        <v>42</v>
      </c>
    </row>
    <row r="2419" spans="1:21" x14ac:dyDescent="0.3">
      <c r="A2419">
        <v>10243</v>
      </c>
      <c r="B2419" s="5">
        <v>47</v>
      </c>
      <c r="C2419" s="4">
        <v>130.94</v>
      </c>
      <c r="D2419">
        <v>2</v>
      </c>
      <c r="E2419" s="9">
        <v>6154.18</v>
      </c>
      <c r="F2419" s="1">
        <v>44983</v>
      </c>
      <c r="G2419" s="5">
        <f ca="1">DATEDIF(F2419, TODAY(), "D")</f>
        <v>406</v>
      </c>
      <c r="H2419" t="s">
        <v>19</v>
      </c>
      <c r="I2419" t="s">
        <v>509</v>
      </c>
      <c r="J2419" s="4">
        <v>127</v>
      </c>
      <c r="K2419" s="4">
        <f>Table1[[#This Row],[PRICEEACH]]-Table1[[#This Row],[MSRP]]</f>
        <v>3.9399999999999977</v>
      </c>
      <c r="L2419" t="s">
        <v>549</v>
      </c>
      <c r="M2419" t="s">
        <v>378</v>
      </c>
      <c r="N2419">
        <v>6175552555</v>
      </c>
      <c r="O2419" t="s">
        <v>379</v>
      </c>
      <c r="P2419" t="s">
        <v>345</v>
      </c>
      <c r="Q2419">
        <v>51003</v>
      </c>
      <c r="R2419" t="s">
        <v>25</v>
      </c>
      <c r="S2419" t="s">
        <v>380</v>
      </c>
      <c r="T2419" t="s">
        <v>247</v>
      </c>
      <c r="U2419" t="s">
        <v>42</v>
      </c>
    </row>
    <row r="2420" spans="1:21" x14ac:dyDescent="0.3">
      <c r="A2420">
        <v>10241</v>
      </c>
      <c r="B2420" s="5">
        <v>47</v>
      </c>
      <c r="C2420" s="4">
        <v>94.5</v>
      </c>
      <c r="D2420">
        <v>6</v>
      </c>
      <c r="E2420" s="9">
        <v>4441.5</v>
      </c>
      <c r="F2420" s="1">
        <v>44970</v>
      </c>
      <c r="G2420" s="5">
        <f ca="1">DATEDIF(F2420, TODAY(), "D")</f>
        <v>419</v>
      </c>
      <c r="H2420" t="s">
        <v>19</v>
      </c>
      <c r="I2420" t="s">
        <v>155</v>
      </c>
      <c r="J2420" s="4">
        <v>90</v>
      </c>
      <c r="K2420" s="4">
        <f>Table1[[#This Row],[PRICEEACH]]-Table1[[#This Row],[MSRP]]</f>
        <v>4.5</v>
      </c>
      <c r="L2420" t="s">
        <v>590</v>
      </c>
      <c r="M2420" t="s">
        <v>491</v>
      </c>
      <c r="N2420" t="s">
        <v>492</v>
      </c>
      <c r="O2420" t="s">
        <v>493</v>
      </c>
      <c r="P2420" t="s">
        <v>494</v>
      </c>
      <c r="Q2420">
        <v>67000</v>
      </c>
      <c r="R2420" t="s">
        <v>33</v>
      </c>
      <c r="S2420" t="s">
        <v>495</v>
      </c>
      <c r="T2420" t="s">
        <v>496</v>
      </c>
      <c r="U2420" t="s">
        <v>42</v>
      </c>
    </row>
    <row r="2421" spans="1:21" x14ac:dyDescent="0.3">
      <c r="A2421">
        <v>10239</v>
      </c>
      <c r="B2421" s="5">
        <v>47</v>
      </c>
      <c r="C2421" s="4">
        <v>150.71</v>
      </c>
      <c r="D2421">
        <v>1</v>
      </c>
      <c r="E2421" s="9">
        <v>7083.37</v>
      </c>
      <c r="F2421" s="1">
        <v>44969</v>
      </c>
      <c r="G2421" s="5">
        <f ca="1">DATEDIF(F2421, TODAY(), "D")</f>
        <v>420</v>
      </c>
      <c r="H2421" t="s">
        <v>19</v>
      </c>
      <c r="I2421" t="s">
        <v>155</v>
      </c>
      <c r="J2421" s="4">
        <v>169</v>
      </c>
      <c r="K2421" s="4">
        <f>Table1[[#This Row],[PRICEEACH]]-Table1[[#This Row],[MSRP]]</f>
        <v>-18.289999999999992</v>
      </c>
      <c r="L2421" t="s">
        <v>563</v>
      </c>
      <c r="M2421" t="s">
        <v>354</v>
      </c>
      <c r="N2421" t="s">
        <v>355</v>
      </c>
      <c r="O2421" t="s">
        <v>356</v>
      </c>
      <c r="P2421" t="s">
        <v>357</v>
      </c>
      <c r="Q2421">
        <v>90110</v>
      </c>
      <c r="R2421" t="s">
        <v>107</v>
      </c>
      <c r="S2421" t="s">
        <v>358</v>
      </c>
      <c r="T2421" t="s">
        <v>359</v>
      </c>
      <c r="U2421" t="s">
        <v>127</v>
      </c>
    </row>
    <row r="2422" spans="1:21" x14ac:dyDescent="0.3">
      <c r="A2422">
        <v>10238</v>
      </c>
      <c r="B2422" s="5">
        <v>47</v>
      </c>
      <c r="C2422" s="4">
        <v>62.45</v>
      </c>
      <c r="D2422">
        <v>2</v>
      </c>
      <c r="E2422" s="9">
        <v>2935.15</v>
      </c>
      <c r="F2422" s="1">
        <v>44966</v>
      </c>
      <c r="G2422" s="5">
        <f ca="1">DATEDIF(F2422, TODAY(), "D")</f>
        <v>423</v>
      </c>
      <c r="H2422" t="s">
        <v>19</v>
      </c>
      <c r="I2422" t="s">
        <v>155</v>
      </c>
      <c r="J2422" s="4">
        <v>61</v>
      </c>
      <c r="K2422" s="4">
        <f>Table1[[#This Row],[PRICEEACH]]-Table1[[#This Row],[MSRP]]</f>
        <v>1.4500000000000028</v>
      </c>
      <c r="L2422" t="s">
        <v>597</v>
      </c>
      <c r="M2422" t="s">
        <v>290</v>
      </c>
      <c r="N2422" t="s">
        <v>291</v>
      </c>
      <c r="O2422" t="s">
        <v>292</v>
      </c>
      <c r="P2422" t="s">
        <v>293</v>
      </c>
      <c r="Q2422">
        <v>1734</v>
      </c>
      <c r="R2422" t="s">
        <v>294</v>
      </c>
      <c r="S2422" t="s">
        <v>295</v>
      </c>
      <c r="T2422" t="s">
        <v>296</v>
      </c>
      <c r="U2422" t="s">
        <v>28</v>
      </c>
    </row>
    <row r="2423" spans="1:21" x14ac:dyDescent="0.3">
      <c r="A2423">
        <v>10227</v>
      </c>
      <c r="B2423" s="5">
        <v>47</v>
      </c>
      <c r="C2423" s="4">
        <v>88.14</v>
      </c>
      <c r="D2423">
        <v>14</v>
      </c>
      <c r="E2423" s="9">
        <v>4142.58</v>
      </c>
      <c r="F2423" s="1">
        <v>44928</v>
      </c>
      <c r="G2423" s="5">
        <f ca="1">DATEDIF(F2423, TODAY(), "D")</f>
        <v>461</v>
      </c>
      <c r="H2423" t="s">
        <v>19</v>
      </c>
      <c r="I2423" t="s">
        <v>155</v>
      </c>
      <c r="J2423" s="4">
        <v>90</v>
      </c>
      <c r="K2423" s="4">
        <f>Table1[[#This Row],[PRICEEACH]]-Table1[[#This Row],[MSRP]]</f>
        <v>-1.8599999999999994</v>
      </c>
      <c r="L2423" t="s">
        <v>590</v>
      </c>
      <c r="M2423" t="s">
        <v>190</v>
      </c>
      <c r="N2423" t="s">
        <v>191</v>
      </c>
      <c r="O2423" t="s">
        <v>192</v>
      </c>
      <c r="P2423" t="s">
        <v>193</v>
      </c>
      <c r="Q2423">
        <v>69004</v>
      </c>
      <c r="R2423" t="s">
        <v>33</v>
      </c>
      <c r="S2423" t="s">
        <v>194</v>
      </c>
      <c r="T2423" t="s">
        <v>195</v>
      </c>
      <c r="U2423" t="s">
        <v>42</v>
      </c>
    </row>
    <row r="2424" spans="1:21" x14ac:dyDescent="0.3">
      <c r="A2424">
        <v>10225</v>
      </c>
      <c r="B2424" s="5">
        <v>47</v>
      </c>
      <c r="C2424" s="4">
        <v>64.680000000000007</v>
      </c>
      <c r="D2424">
        <v>5</v>
      </c>
      <c r="E2424" s="9">
        <v>3039.96</v>
      </c>
      <c r="F2424" s="1">
        <v>44917</v>
      </c>
      <c r="G2424" s="5">
        <f ca="1">DATEDIF(F2424, TODAY(), "D")</f>
        <v>472</v>
      </c>
      <c r="H2424" t="s">
        <v>19</v>
      </c>
      <c r="I2424" t="s">
        <v>155</v>
      </c>
      <c r="J2424" s="4">
        <v>77</v>
      </c>
      <c r="K2424" s="4">
        <f>Table1[[#This Row],[PRICEEACH]]-Table1[[#This Row],[MSRP]]</f>
        <v>-12.319999999999993</v>
      </c>
      <c r="L2424" t="s">
        <v>544</v>
      </c>
      <c r="M2424" t="s">
        <v>408</v>
      </c>
      <c r="N2424" t="s">
        <v>409</v>
      </c>
      <c r="O2424" t="s">
        <v>410</v>
      </c>
      <c r="P2424" t="s">
        <v>411</v>
      </c>
      <c r="Q2424">
        <v>1203</v>
      </c>
      <c r="R2424" t="s">
        <v>412</v>
      </c>
      <c r="S2424" t="s">
        <v>413</v>
      </c>
      <c r="T2424" t="s">
        <v>82</v>
      </c>
      <c r="U2424" t="s">
        <v>42</v>
      </c>
    </row>
    <row r="2425" spans="1:21" x14ac:dyDescent="0.3">
      <c r="A2425">
        <v>10107</v>
      </c>
      <c r="B2425" s="5">
        <v>47</v>
      </c>
      <c r="C2425" s="4">
        <v>115.37</v>
      </c>
      <c r="D2425">
        <v>4</v>
      </c>
      <c r="E2425" s="9">
        <v>5422.39</v>
      </c>
      <c r="F2425" s="1">
        <v>44915</v>
      </c>
      <c r="G2425" s="5">
        <f ca="1">DATEDIF(F2425, TODAY(), "D")</f>
        <v>474</v>
      </c>
      <c r="H2425" t="s">
        <v>19</v>
      </c>
      <c r="I2425" t="s">
        <v>20</v>
      </c>
      <c r="J2425" s="4">
        <v>118</v>
      </c>
      <c r="K2425" s="4">
        <f>Table1[[#This Row],[PRICEEACH]]-Table1[[#This Row],[MSRP]]</f>
        <v>-2.6299999999999955</v>
      </c>
      <c r="L2425" t="s">
        <v>269</v>
      </c>
      <c r="M2425" t="s">
        <v>72</v>
      </c>
      <c r="N2425" t="s">
        <v>73</v>
      </c>
      <c r="O2425" t="s">
        <v>74</v>
      </c>
      <c r="P2425" t="s">
        <v>75</v>
      </c>
      <c r="Q2425">
        <v>3004</v>
      </c>
      <c r="R2425" t="s">
        <v>76</v>
      </c>
      <c r="S2425" t="s">
        <v>77</v>
      </c>
      <c r="T2425" t="s">
        <v>78</v>
      </c>
      <c r="U2425" t="s">
        <v>42</v>
      </c>
    </row>
    <row r="2426" spans="1:21" x14ac:dyDescent="0.3">
      <c r="A2426">
        <v>10223</v>
      </c>
      <c r="B2426" s="5">
        <v>47</v>
      </c>
      <c r="C2426" s="4">
        <v>100.53</v>
      </c>
      <c r="D2426">
        <v>9</v>
      </c>
      <c r="E2426" s="9">
        <v>4724.91</v>
      </c>
      <c r="F2426" s="1">
        <v>44915</v>
      </c>
      <c r="G2426" s="5">
        <f ca="1">DATEDIF(F2426, TODAY(), "D")</f>
        <v>474</v>
      </c>
      <c r="H2426" t="s">
        <v>19</v>
      </c>
      <c r="I2426" t="s">
        <v>525</v>
      </c>
      <c r="J2426" s="4">
        <v>84</v>
      </c>
      <c r="K2426" s="4">
        <f>Table1[[#This Row],[PRICEEACH]]-Table1[[#This Row],[MSRP]]</f>
        <v>16.53</v>
      </c>
      <c r="L2426" t="s">
        <v>551</v>
      </c>
      <c r="M2426" t="s">
        <v>72</v>
      </c>
      <c r="N2426" t="s">
        <v>73</v>
      </c>
      <c r="O2426" t="s">
        <v>74</v>
      </c>
      <c r="P2426" t="s">
        <v>75</v>
      </c>
      <c r="Q2426">
        <v>3004</v>
      </c>
      <c r="R2426" t="s">
        <v>76</v>
      </c>
      <c r="S2426" t="s">
        <v>77</v>
      </c>
      <c r="T2426" t="s">
        <v>78</v>
      </c>
      <c r="U2426" t="s">
        <v>42</v>
      </c>
    </row>
    <row r="2427" spans="1:21" x14ac:dyDescent="0.3">
      <c r="A2427">
        <v>10222</v>
      </c>
      <c r="B2427" s="5">
        <v>47</v>
      </c>
      <c r="C2427" s="4">
        <v>70.81</v>
      </c>
      <c r="D2427">
        <v>14</v>
      </c>
      <c r="E2427" s="9">
        <v>3328.07</v>
      </c>
      <c r="F2427" s="1">
        <v>44914</v>
      </c>
      <c r="G2427" s="5">
        <f ca="1">DATEDIF(F2427, TODAY(), "D")</f>
        <v>475</v>
      </c>
      <c r="H2427" t="s">
        <v>19</v>
      </c>
      <c r="I2427" t="s">
        <v>509</v>
      </c>
      <c r="J2427" s="4">
        <v>88</v>
      </c>
      <c r="K2427" s="4">
        <f>Table1[[#This Row],[PRICEEACH]]-Table1[[#This Row],[MSRP]]</f>
        <v>-17.189999999999998</v>
      </c>
      <c r="L2427" t="s">
        <v>595</v>
      </c>
      <c r="M2427" t="s">
        <v>326</v>
      </c>
      <c r="N2427">
        <v>7605558146</v>
      </c>
      <c r="O2427" t="s">
        <v>327</v>
      </c>
      <c r="P2427" t="s">
        <v>328</v>
      </c>
      <c r="Q2427">
        <v>91217</v>
      </c>
      <c r="R2427" t="s">
        <v>25</v>
      </c>
      <c r="S2427" t="s">
        <v>207</v>
      </c>
      <c r="T2427" t="s">
        <v>247</v>
      </c>
      <c r="U2427" t="s">
        <v>42</v>
      </c>
    </row>
    <row r="2428" spans="1:21" x14ac:dyDescent="0.3">
      <c r="A2428">
        <v>10207</v>
      </c>
      <c r="B2428" s="5">
        <v>47</v>
      </c>
      <c r="C2428" s="4">
        <v>141.66</v>
      </c>
      <c r="D2428">
        <v>16</v>
      </c>
      <c r="E2428" s="9">
        <v>6658.02</v>
      </c>
      <c r="F2428" s="1">
        <v>44843</v>
      </c>
      <c r="G2428" s="5">
        <f ca="1">DATEDIF(F2428, TODAY(), "D")</f>
        <v>546</v>
      </c>
      <c r="H2428" t="s">
        <v>19</v>
      </c>
      <c r="I2428" t="s">
        <v>465</v>
      </c>
      <c r="J2428" s="4">
        <v>121</v>
      </c>
      <c r="K2428" s="4">
        <f>Table1[[#This Row],[PRICEEACH]]-Table1[[#This Row],[MSRP]]</f>
        <v>20.659999999999997</v>
      </c>
      <c r="L2428" t="s">
        <v>575</v>
      </c>
      <c r="M2428" t="s">
        <v>378</v>
      </c>
      <c r="N2428">
        <v>6175552555</v>
      </c>
      <c r="O2428" t="s">
        <v>379</v>
      </c>
      <c r="P2428" t="s">
        <v>345</v>
      </c>
      <c r="Q2428">
        <v>51003</v>
      </c>
      <c r="R2428" t="s">
        <v>25</v>
      </c>
      <c r="S2428" t="s">
        <v>380</v>
      </c>
      <c r="T2428" t="s">
        <v>247</v>
      </c>
      <c r="U2428" t="s">
        <v>42</v>
      </c>
    </row>
    <row r="2429" spans="1:21" x14ac:dyDescent="0.3">
      <c r="A2429">
        <v>10107</v>
      </c>
      <c r="B2429" s="5">
        <v>47</v>
      </c>
      <c r="C2429" s="4">
        <v>192.87</v>
      </c>
      <c r="D2429">
        <v>6</v>
      </c>
      <c r="E2429" s="9">
        <v>9064.89</v>
      </c>
      <c r="F2429" s="1">
        <v>44839</v>
      </c>
      <c r="G2429" s="5">
        <f ca="1">DATEDIF(F2429, TODAY(), "D")</f>
        <v>550</v>
      </c>
      <c r="H2429" t="s">
        <v>19</v>
      </c>
      <c r="I2429" t="s">
        <v>155</v>
      </c>
      <c r="J2429" s="4">
        <v>214</v>
      </c>
      <c r="K2429" s="4">
        <f>Table1[[#This Row],[PRICEEACH]]-Table1[[#This Row],[MSRP]]</f>
        <v>-21.129999999999995</v>
      </c>
      <c r="L2429" t="s">
        <v>156</v>
      </c>
      <c r="M2429" t="s">
        <v>196</v>
      </c>
      <c r="N2429" t="s">
        <v>197</v>
      </c>
      <c r="O2429" t="s">
        <v>198</v>
      </c>
      <c r="P2429" t="s">
        <v>199</v>
      </c>
      <c r="Q2429" t="s">
        <v>200</v>
      </c>
      <c r="R2429" t="s">
        <v>201</v>
      </c>
      <c r="S2429" t="s">
        <v>202</v>
      </c>
      <c r="T2429" t="s">
        <v>203</v>
      </c>
      <c r="U2429" t="s">
        <v>127</v>
      </c>
    </row>
    <row r="2430" spans="1:21" x14ac:dyDescent="0.3">
      <c r="A2430">
        <v>10107</v>
      </c>
      <c r="B2430" s="5">
        <v>47</v>
      </c>
      <c r="C2430" s="4">
        <v>110.55</v>
      </c>
      <c r="D2430">
        <v>5</v>
      </c>
      <c r="E2430" s="9">
        <v>5195.8500000000004</v>
      </c>
      <c r="F2430" s="1">
        <v>44836</v>
      </c>
      <c r="G2430" s="5">
        <f ca="1">DATEDIF(F2430, TODAY(), "D")</f>
        <v>553</v>
      </c>
      <c r="H2430" t="s">
        <v>19</v>
      </c>
      <c r="I2430" t="s">
        <v>155</v>
      </c>
      <c r="J2430" s="4">
        <v>115</v>
      </c>
      <c r="K2430" s="4">
        <f>Table1[[#This Row],[PRICEEACH]]-Table1[[#This Row],[MSRP]]</f>
        <v>-4.4500000000000028</v>
      </c>
      <c r="L2430" t="s">
        <v>490</v>
      </c>
      <c r="M2430" t="s">
        <v>148</v>
      </c>
      <c r="N2430" t="s">
        <v>149</v>
      </c>
      <c r="O2430" t="s">
        <v>150</v>
      </c>
      <c r="P2430" t="s">
        <v>151</v>
      </c>
      <c r="Q2430">
        <v>28034</v>
      </c>
      <c r="R2430" t="s">
        <v>152</v>
      </c>
      <c r="S2430" t="s">
        <v>153</v>
      </c>
      <c r="T2430" t="s">
        <v>154</v>
      </c>
      <c r="U2430" t="s">
        <v>42</v>
      </c>
    </row>
    <row r="2431" spans="1:21" x14ac:dyDescent="0.3">
      <c r="A2431">
        <v>10204</v>
      </c>
      <c r="B2431" s="5">
        <v>47</v>
      </c>
      <c r="C2431" s="4">
        <v>96.32</v>
      </c>
      <c r="D2431">
        <v>8</v>
      </c>
      <c r="E2431" s="9">
        <v>4527.04</v>
      </c>
      <c r="F2431" s="1">
        <v>44836</v>
      </c>
      <c r="G2431" s="5">
        <f ca="1">DATEDIF(F2431, TODAY(), "D")</f>
        <v>553</v>
      </c>
      <c r="H2431" t="s">
        <v>19</v>
      </c>
      <c r="I2431" t="s">
        <v>155</v>
      </c>
      <c r="J2431" s="4">
        <v>90</v>
      </c>
      <c r="K2431" s="4">
        <f>Table1[[#This Row],[PRICEEACH]]-Table1[[#This Row],[MSRP]]</f>
        <v>6.3199999999999932</v>
      </c>
      <c r="L2431" t="s">
        <v>590</v>
      </c>
      <c r="M2431" t="s">
        <v>437</v>
      </c>
      <c r="N2431">
        <v>2125557413</v>
      </c>
      <c r="O2431" t="s">
        <v>438</v>
      </c>
      <c r="P2431" t="s">
        <v>24</v>
      </c>
      <c r="Q2431">
        <v>10022</v>
      </c>
      <c r="R2431" t="s">
        <v>25</v>
      </c>
      <c r="S2431" t="s">
        <v>46</v>
      </c>
      <c r="T2431" t="s">
        <v>439</v>
      </c>
      <c r="U2431" t="s">
        <v>42</v>
      </c>
    </row>
    <row r="2432" spans="1:21" x14ac:dyDescent="0.3">
      <c r="A2432">
        <v>10203</v>
      </c>
      <c r="B2432" s="5">
        <v>47</v>
      </c>
      <c r="C2432" s="4">
        <v>148.86000000000001</v>
      </c>
      <c r="D2432">
        <v>3</v>
      </c>
      <c r="E2432" s="9">
        <v>6996.42</v>
      </c>
      <c r="F2432" s="1">
        <v>44836</v>
      </c>
      <c r="G2432" s="5">
        <f ca="1">DATEDIF(F2432, TODAY(), "D")</f>
        <v>553</v>
      </c>
      <c r="H2432" t="s">
        <v>19</v>
      </c>
      <c r="I2432" t="s">
        <v>155</v>
      </c>
      <c r="J2432" s="4">
        <v>140</v>
      </c>
      <c r="K2432" s="4">
        <f>Table1[[#This Row],[PRICEEACH]]-Table1[[#This Row],[MSRP]]</f>
        <v>8.8600000000000136</v>
      </c>
      <c r="L2432" t="s">
        <v>601</v>
      </c>
      <c r="M2432" t="s">
        <v>148</v>
      </c>
      <c r="N2432" t="s">
        <v>149</v>
      </c>
      <c r="O2432" t="s">
        <v>150</v>
      </c>
      <c r="P2432" t="s">
        <v>151</v>
      </c>
      <c r="Q2432">
        <v>28034</v>
      </c>
      <c r="R2432" t="s">
        <v>152</v>
      </c>
      <c r="S2432" t="s">
        <v>153</v>
      </c>
      <c r="T2432" t="s">
        <v>154</v>
      </c>
      <c r="U2432" t="s">
        <v>42</v>
      </c>
    </row>
    <row r="2433" spans="1:21" x14ac:dyDescent="0.3">
      <c r="A2433">
        <v>10107</v>
      </c>
      <c r="B2433" s="5">
        <v>47</v>
      </c>
      <c r="C2433" s="4">
        <v>189.1</v>
      </c>
      <c r="D2433">
        <v>5</v>
      </c>
      <c r="E2433" s="9">
        <v>8887.7000000000007</v>
      </c>
      <c r="F2433" s="1">
        <v>44830</v>
      </c>
      <c r="G2433" s="5">
        <f ca="1">DATEDIF(F2433, TODAY(), "D")</f>
        <v>559</v>
      </c>
      <c r="H2433" t="s">
        <v>19</v>
      </c>
      <c r="I2433" t="s">
        <v>155</v>
      </c>
      <c r="J2433" s="4">
        <v>207</v>
      </c>
      <c r="K2433" s="4">
        <f>Table1[[#This Row],[PRICEEACH]]-Table1[[#This Row],[MSRP]]</f>
        <v>-17.900000000000006</v>
      </c>
      <c r="L2433" t="s">
        <v>436</v>
      </c>
      <c r="M2433" t="s">
        <v>212</v>
      </c>
      <c r="N2433">
        <v>2035559545</v>
      </c>
      <c r="O2433" t="s">
        <v>213</v>
      </c>
      <c r="P2433" t="s">
        <v>214</v>
      </c>
      <c r="Q2433">
        <v>97823</v>
      </c>
      <c r="R2433" t="s">
        <v>25</v>
      </c>
      <c r="S2433" t="s">
        <v>215</v>
      </c>
      <c r="T2433" t="s">
        <v>216</v>
      </c>
      <c r="U2433" t="s">
        <v>127</v>
      </c>
    </row>
    <row r="2434" spans="1:21" x14ac:dyDescent="0.3">
      <c r="A2434">
        <v>10197</v>
      </c>
      <c r="B2434" s="5">
        <v>47</v>
      </c>
      <c r="C2434" s="4">
        <v>83.2</v>
      </c>
      <c r="D2434">
        <v>8</v>
      </c>
      <c r="E2434" s="9">
        <v>3910.4</v>
      </c>
      <c r="F2434" s="1">
        <v>44830</v>
      </c>
      <c r="G2434" s="5">
        <f ca="1">DATEDIF(F2434, TODAY(), "D")</f>
        <v>559</v>
      </c>
      <c r="H2434" t="s">
        <v>19</v>
      </c>
      <c r="I2434" t="s">
        <v>509</v>
      </c>
      <c r="J2434" s="4">
        <v>88</v>
      </c>
      <c r="K2434" s="4">
        <f>Table1[[#This Row],[PRICEEACH]]-Table1[[#This Row],[MSRP]]</f>
        <v>-4.7999999999999972</v>
      </c>
      <c r="L2434" t="s">
        <v>595</v>
      </c>
      <c r="M2434" t="s">
        <v>320</v>
      </c>
      <c r="N2434" t="s">
        <v>321</v>
      </c>
      <c r="O2434" t="s">
        <v>322</v>
      </c>
      <c r="P2434" t="s">
        <v>323</v>
      </c>
      <c r="Q2434">
        <v>8022</v>
      </c>
      <c r="R2434" t="s">
        <v>152</v>
      </c>
      <c r="S2434" t="s">
        <v>324</v>
      </c>
      <c r="T2434" t="s">
        <v>325</v>
      </c>
      <c r="U2434" t="s">
        <v>42</v>
      </c>
    </row>
    <row r="2435" spans="1:21" x14ac:dyDescent="0.3">
      <c r="A2435">
        <v>10192</v>
      </c>
      <c r="B2435" s="5">
        <v>47</v>
      </c>
      <c r="C2435" s="4">
        <v>157.9</v>
      </c>
      <c r="D2435">
        <v>10</v>
      </c>
      <c r="E2435" s="9">
        <v>7421.3</v>
      </c>
      <c r="F2435" s="1">
        <v>44824</v>
      </c>
      <c r="G2435" s="5">
        <f ca="1">DATEDIF(F2435, TODAY(), "D")</f>
        <v>565</v>
      </c>
      <c r="H2435" t="s">
        <v>19</v>
      </c>
      <c r="I2435" t="s">
        <v>155</v>
      </c>
      <c r="J2435" s="4">
        <v>142</v>
      </c>
      <c r="K2435" s="4">
        <f>Table1[[#This Row],[PRICEEACH]]-Table1[[#This Row],[MSRP]]</f>
        <v>15.900000000000006</v>
      </c>
      <c r="L2435" t="s">
        <v>545</v>
      </c>
      <c r="M2435" t="s">
        <v>248</v>
      </c>
      <c r="N2435">
        <v>6035558647</v>
      </c>
      <c r="O2435" t="s">
        <v>249</v>
      </c>
      <c r="P2435" t="s">
        <v>250</v>
      </c>
      <c r="Q2435">
        <v>62005</v>
      </c>
      <c r="R2435" t="s">
        <v>25</v>
      </c>
      <c r="S2435" t="s">
        <v>46</v>
      </c>
      <c r="T2435" t="s">
        <v>247</v>
      </c>
      <c r="U2435" t="s">
        <v>127</v>
      </c>
    </row>
    <row r="2436" spans="1:21" x14ac:dyDescent="0.3">
      <c r="A2436">
        <v>10192</v>
      </c>
      <c r="B2436" s="5">
        <v>47</v>
      </c>
      <c r="C2436" s="4">
        <v>53.83</v>
      </c>
      <c r="D2436">
        <v>6</v>
      </c>
      <c r="E2436" s="9">
        <v>2530.0100000000002</v>
      </c>
      <c r="F2436" s="1">
        <v>44824</v>
      </c>
      <c r="G2436" s="5">
        <f ca="1">DATEDIF(F2436, TODAY(), "D")</f>
        <v>565</v>
      </c>
      <c r="H2436" t="s">
        <v>19</v>
      </c>
      <c r="I2436" t="s">
        <v>155</v>
      </c>
      <c r="J2436" s="4">
        <v>50</v>
      </c>
      <c r="K2436" s="4">
        <f>Table1[[#This Row],[PRICEEACH]]-Table1[[#This Row],[MSRP]]</f>
        <v>3.8299999999999983</v>
      </c>
      <c r="L2436" t="s">
        <v>582</v>
      </c>
      <c r="M2436" t="s">
        <v>248</v>
      </c>
      <c r="N2436">
        <v>6035558647</v>
      </c>
      <c r="O2436" t="s">
        <v>249</v>
      </c>
      <c r="P2436" t="s">
        <v>250</v>
      </c>
      <c r="Q2436">
        <v>62005</v>
      </c>
      <c r="R2436" t="s">
        <v>25</v>
      </c>
      <c r="S2436" t="s">
        <v>46</v>
      </c>
      <c r="T2436" t="s">
        <v>247</v>
      </c>
      <c r="U2436" t="s">
        <v>28</v>
      </c>
    </row>
    <row r="2437" spans="1:21" x14ac:dyDescent="0.3">
      <c r="A2437">
        <v>10185</v>
      </c>
      <c r="B2437" s="5">
        <v>47</v>
      </c>
      <c r="C2437" s="4">
        <v>77.239999999999995</v>
      </c>
      <c r="D2437">
        <v>8</v>
      </c>
      <c r="E2437" s="9">
        <v>3630.28</v>
      </c>
      <c r="F2437" s="1">
        <v>44818</v>
      </c>
      <c r="G2437" s="5">
        <f ca="1">DATEDIF(F2437, TODAY(), "D")</f>
        <v>571</v>
      </c>
      <c r="H2437" t="s">
        <v>19</v>
      </c>
      <c r="I2437" t="s">
        <v>509</v>
      </c>
      <c r="J2437" s="4">
        <v>87</v>
      </c>
      <c r="K2437" s="4">
        <f>Table1[[#This Row],[PRICEEACH]]-Table1[[#This Row],[MSRP]]</f>
        <v>-9.7600000000000051</v>
      </c>
      <c r="L2437" t="s">
        <v>574</v>
      </c>
      <c r="M2437" t="s">
        <v>303</v>
      </c>
      <c r="N2437">
        <v>5085559555</v>
      </c>
      <c r="O2437" t="s">
        <v>304</v>
      </c>
      <c r="P2437" t="s">
        <v>136</v>
      </c>
      <c r="Q2437">
        <v>50553</v>
      </c>
      <c r="R2437" t="s">
        <v>25</v>
      </c>
      <c r="S2437" t="s">
        <v>305</v>
      </c>
      <c r="T2437" t="s">
        <v>306</v>
      </c>
      <c r="U2437" t="s">
        <v>42</v>
      </c>
    </row>
    <row r="2438" spans="1:21" x14ac:dyDescent="0.3">
      <c r="A2438">
        <v>10183</v>
      </c>
      <c r="B2438" s="5">
        <v>47</v>
      </c>
      <c r="C2438" s="4">
        <v>107.13</v>
      </c>
      <c r="D2438">
        <v>12</v>
      </c>
      <c r="E2438" s="9">
        <v>5035.1099999999997</v>
      </c>
      <c r="F2438" s="1">
        <v>44817</v>
      </c>
      <c r="G2438" s="5">
        <f ca="1">DATEDIF(F2438, TODAY(), "D")</f>
        <v>572</v>
      </c>
      <c r="H2438" t="s">
        <v>19</v>
      </c>
      <c r="I2438" t="s">
        <v>509</v>
      </c>
      <c r="J2438" s="4">
        <v>97</v>
      </c>
      <c r="K2438" s="4">
        <f>Table1[[#This Row],[PRICEEACH]]-Table1[[#This Row],[MSRP]]</f>
        <v>10.129999999999995</v>
      </c>
      <c r="L2438" t="s">
        <v>605</v>
      </c>
      <c r="M2438" t="s">
        <v>185</v>
      </c>
      <c r="N2438">
        <v>2155554695</v>
      </c>
      <c r="O2438" t="s">
        <v>186</v>
      </c>
      <c r="P2438" t="s">
        <v>187</v>
      </c>
      <c r="Q2438">
        <v>71270</v>
      </c>
      <c r="R2438" t="s">
        <v>25</v>
      </c>
      <c r="S2438" t="s">
        <v>188</v>
      </c>
      <c r="T2438" t="s">
        <v>189</v>
      </c>
      <c r="U2438" t="s">
        <v>42</v>
      </c>
    </row>
    <row r="2439" spans="1:21" x14ac:dyDescent="0.3">
      <c r="A2439">
        <v>10182</v>
      </c>
      <c r="B2439" s="5">
        <v>47</v>
      </c>
      <c r="C2439" s="4">
        <v>74.22</v>
      </c>
      <c r="D2439">
        <v>16</v>
      </c>
      <c r="E2439" s="9">
        <v>3488.34</v>
      </c>
      <c r="F2439" s="1">
        <v>44816</v>
      </c>
      <c r="G2439" s="5">
        <f ca="1">DATEDIF(F2439, TODAY(), "D")</f>
        <v>573</v>
      </c>
      <c r="H2439" t="s">
        <v>19</v>
      </c>
      <c r="I2439" t="s">
        <v>155</v>
      </c>
      <c r="J2439" s="4">
        <v>73</v>
      </c>
      <c r="K2439" s="4">
        <f>Table1[[#This Row],[PRICEEACH]]-Table1[[#This Row],[MSRP]]</f>
        <v>1.2199999999999989</v>
      </c>
      <c r="L2439" t="s">
        <v>579</v>
      </c>
      <c r="M2439" t="s">
        <v>243</v>
      </c>
      <c r="N2439">
        <v>4155551450</v>
      </c>
      <c r="O2439" t="s">
        <v>244</v>
      </c>
      <c r="P2439" t="s">
        <v>245</v>
      </c>
      <c r="Q2439">
        <v>97562</v>
      </c>
      <c r="R2439" t="s">
        <v>25</v>
      </c>
      <c r="S2439" t="s">
        <v>246</v>
      </c>
      <c r="T2439" t="s">
        <v>247</v>
      </c>
      <c r="U2439" t="s">
        <v>42</v>
      </c>
    </row>
    <row r="2440" spans="1:21" x14ac:dyDescent="0.3">
      <c r="A2440">
        <v>10107</v>
      </c>
      <c r="B2440" s="5">
        <v>47</v>
      </c>
      <c r="C2440" s="4">
        <v>178.27</v>
      </c>
      <c r="D2440">
        <v>3</v>
      </c>
      <c r="E2440" s="9">
        <v>8378.69</v>
      </c>
      <c r="F2440" s="1">
        <v>44810</v>
      </c>
      <c r="G2440" s="5">
        <f ca="1">DATEDIF(F2440, TODAY(), "D")</f>
        <v>579</v>
      </c>
      <c r="H2440" t="s">
        <v>19</v>
      </c>
      <c r="I2440" t="s">
        <v>155</v>
      </c>
      <c r="J2440" s="4">
        <v>151</v>
      </c>
      <c r="K2440" s="4">
        <f>Table1[[#This Row],[PRICEEACH]]-Table1[[#This Row],[MSRP]]</f>
        <v>27.27000000000001</v>
      </c>
      <c r="L2440" t="s">
        <v>472</v>
      </c>
      <c r="M2440" t="s">
        <v>414</v>
      </c>
      <c r="N2440" t="s">
        <v>415</v>
      </c>
      <c r="O2440" t="s">
        <v>416</v>
      </c>
      <c r="P2440" t="s">
        <v>417</v>
      </c>
      <c r="Q2440">
        <v>42100</v>
      </c>
      <c r="R2440" t="s">
        <v>229</v>
      </c>
      <c r="S2440" t="s">
        <v>418</v>
      </c>
      <c r="T2440" t="s">
        <v>419</v>
      </c>
      <c r="U2440" t="s">
        <v>127</v>
      </c>
    </row>
    <row r="2441" spans="1:21" x14ac:dyDescent="0.3">
      <c r="A2441">
        <v>10175</v>
      </c>
      <c r="B2441" s="5">
        <v>47</v>
      </c>
      <c r="C2441" s="4">
        <v>108.97</v>
      </c>
      <c r="D2441">
        <v>10</v>
      </c>
      <c r="E2441" s="9">
        <v>5121.59</v>
      </c>
      <c r="F2441" s="1">
        <v>44810</v>
      </c>
      <c r="G2441" s="5">
        <f ca="1">DATEDIF(F2441, TODAY(), "D")</f>
        <v>579</v>
      </c>
      <c r="H2441" t="s">
        <v>19</v>
      </c>
      <c r="I2441" t="s">
        <v>465</v>
      </c>
      <c r="J2441" s="4">
        <v>121</v>
      </c>
      <c r="K2441" s="4">
        <f>Table1[[#This Row],[PRICEEACH]]-Table1[[#This Row],[MSRP]]</f>
        <v>-12.030000000000001</v>
      </c>
      <c r="L2441" t="s">
        <v>575</v>
      </c>
      <c r="M2441" t="s">
        <v>297</v>
      </c>
      <c r="N2441" t="s">
        <v>298</v>
      </c>
      <c r="O2441" t="s">
        <v>299</v>
      </c>
      <c r="P2441" t="s">
        <v>300</v>
      </c>
      <c r="Q2441" t="s">
        <v>301</v>
      </c>
      <c r="R2441" t="s">
        <v>144</v>
      </c>
      <c r="S2441" t="s">
        <v>86</v>
      </c>
      <c r="T2441" t="s">
        <v>302</v>
      </c>
      <c r="U2441" t="s">
        <v>42</v>
      </c>
    </row>
    <row r="2442" spans="1:21" x14ac:dyDescent="0.3">
      <c r="A2442">
        <v>10107</v>
      </c>
      <c r="B2442" s="5">
        <v>47</v>
      </c>
      <c r="C2442" s="4">
        <v>116.27</v>
      </c>
      <c r="D2442">
        <v>4</v>
      </c>
      <c r="E2442" s="9">
        <v>5464.69</v>
      </c>
      <c r="F2442" s="1">
        <v>44808</v>
      </c>
      <c r="G2442" s="5">
        <f ca="1">DATEDIF(F2442, TODAY(), "D")</f>
        <v>581</v>
      </c>
      <c r="H2442" t="s">
        <v>19</v>
      </c>
      <c r="I2442" t="s">
        <v>155</v>
      </c>
      <c r="J2442" s="4">
        <v>117</v>
      </c>
      <c r="K2442" s="4">
        <f>Table1[[#This Row],[PRICEEACH]]-Table1[[#This Row],[MSRP]]</f>
        <v>-0.73000000000000398</v>
      </c>
      <c r="L2442" t="s">
        <v>473</v>
      </c>
      <c r="M2442" t="s">
        <v>372</v>
      </c>
      <c r="N2442" t="s">
        <v>373</v>
      </c>
      <c r="O2442" t="s">
        <v>374</v>
      </c>
      <c r="P2442" t="s">
        <v>375</v>
      </c>
      <c r="Q2442">
        <v>8010</v>
      </c>
      <c r="R2442" t="s">
        <v>124</v>
      </c>
      <c r="S2442" t="s">
        <v>376</v>
      </c>
      <c r="T2442" t="s">
        <v>377</v>
      </c>
      <c r="U2442" t="s">
        <v>42</v>
      </c>
    </row>
    <row r="2443" spans="1:21" x14ac:dyDescent="0.3">
      <c r="A2443">
        <v>10165</v>
      </c>
      <c r="B2443" s="5">
        <v>47</v>
      </c>
      <c r="C2443" s="4">
        <v>186.27</v>
      </c>
      <c r="D2443">
        <v>16</v>
      </c>
      <c r="E2443" s="9">
        <v>8754.69</v>
      </c>
      <c r="F2443" s="1">
        <v>44795</v>
      </c>
      <c r="G2443" s="5">
        <f ca="1">DATEDIF(F2443, TODAY(), "D")</f>
        <v>594</v>
      </c>
      <c r="H2443" t="s">
        <v>19</v>
      </c>
      <c r="I2443" t="s">
        <v>155</v>
      </c>
      <c r="J2443" s="4">
        <v>169</v>
      </c>
      <c r="K2443" s="4">
        <f>Table1[[#This Row],[PRICEEACH]]-Table1[[#This Row],[MSRP]]</f>
        <v>17.27000000000001</v>
      </c>
      <c r="L2443" t="s">
        <v>563</v>
      </c>
      <c r="M2443" t="s">
        <v>170</v>
      </c>
      <c r="N2443" t="s">
        <v>171</v>
      </c>
      <c r="O2443" t="s">
        <v>172</v>
      </c>
      <c r="P2443" t="s">
        <v>173</v>
      </c>
      <c r="Q2443">
        <v>79903</v>
      </c>
      <c r="R2443" t="s">
        <v>173</v>
      </c>
      <c r="S2443" t="s">
        <v>174</v>
      </c>
      <c r="T2443" t="s">
        <v>175</v>
      </c>
      <c r="U2443" t="s">
        <v>127</v>
      </c>
    </row>
    <row r="2444" spans="1:21" x14ac:dyDescent="0.3">
      <c r="A2444">
        <v>10301</v>
      </c>
      <c r="B2444" s="5">
        <v>47</v>
      </c>
      <c r="C2444" s="4">
        <v>159.32</v>
      </c>
      <c r="D2444">
        <v>7</v>
      </c>
      <c r="E2444" s="9">
        <v>7488.04</v>
      </c>
      <c r="F2444" s="1">
        <v>44778</v>
      </c>
      <c r="G2444" s="5">
        <f ca="1">DATEDIF(F2444, TODAY(), "D")</f>
        <v>611</v>
      </c>
      <c r="H2444" t="s">
        <v>19</v>
      </c>
      <c r="I2444" t="s">
        <v>155</v>
      </c>
      <c r="J2444" s="4">
        <v>142</v>
      </c>
      <c r="K2444" s="4">
        <f>Table1[[#This Row],[PRICEEACH]]-Table1[[#This Row],[MSRP]]</f>
        <v>17.319999999999993</v>
      </c>
      <c r="L2444" t="s">
        <v>545</v>
      </c>
      <c r="M2444" t="s">
        <v>502</v>
      </c>
      <c r="N2444" t="s">
        <v>503</v>
      </c>
      <c r="O2444" t="s">
        <v>504</v>
      </c>
      <c r="P2444" t="s">
        <v>505</v>
      </c>
      <c r="Q2444" t="s">
        <v>506</v>
      </c>
      <c r="R2444" t="s">
        <v>64</v>
      </c>
      <c r="S2444" t="s">
        <v>507</v>
      </c>
      <c r="T2444" t="s">
        <v>508</v>
      </c>
      <c r="U2444" t="s">
        <v>127</v>
      </c>
    </row>
    <row r="2445" spans="1:21" x14ac:dyDescent="0.3">
      <c r="A2445">
        <v>10150</v>
      </c>
      <c r="B2445" s="5">
        <v>47</v>
      </c>
      <c r="C2445" s="4">
        <v>91.18</v>
      </c>
      <c r="D2445">
        <v>9</v>
      </c>
      <c r="E2445" s="9">
        <v>4285.46</v>
      </c>
      <c r="F2445" s="1">
        <v>44761</v>
      </c>
      <c r="G2445" s="5">
        <f ca="1">DATEDIF(F2445, TODAY(), "D")</f>
        <v>628</v>
      </c>
      <c r="H2445" t="s">
        <v>19</v>
      </c>
      <c r="I2445" t="s">
        <v>509</v>
      </c>
      <c r="J2445" s="4">
        <v>101</v>
      </c>
      <c r="K2445" s="4">
        <f>Table1[[#This Row],[PRICEEACH]]-Table1[[#This Row],[MSRP]]</f>
        <v>-9.8199999999999932</v>
      </c>
      <c r="L2445" t="s">
        <v>555</v>
      </c>
      <c r="M2445" t="s">
        <v>170</v>
      </c>
      <c r="N2445" t="s">
        <v>171</v>
      </c>
      <c r="O2445" t="s">
        <v>172</v>
      </c>
      <c r="P2445" t="s">
        <v>173</v>
      </c>
      <c r="Q2445">
        <v>79903</v>
      </c>
      <c r="R2445" t="s">
        <v>173</v>
      </c>
      <c r="S2445" t="s">
        <v>174</v>
      </c>
      <c r="T2445" t="s">
        <v>175</v>
      </c>
      <c r="U2445" t="s">
        <v>42</v>
      </c>
    </row>
    <row r="2446" spans="1:21" x14ac:dyDescent="0.3">
      <c r="A2446">
        <v>10148</v>
      </c>
      <c r="B2446" s="5">
        <v>47</v>
      </c>
      <c r="C2446" s="4">
        <v>124.44</v>
      </c>
      <c r="D2446">
        <v>9</v>
      </c>
      <c r="E2446" s="9">
        <v>5848.68</v>
      </c>
      <c r="F2446" s="1">
        <v>44753</v>
      </c>
      <c r="G2446" s="5">
        <f ca="1">DATEDIF(F2446, TODAY(), "D")</f>
        <v>636</v>
      </c>
      <c r="H2446" t="s">
        <v>19</v>
      </c>
      <c r="I2446" t="s">
        <v>155</v>
      </c>
      <c r="J2446" s="4">
        <v>124</v>
      </c>
      <c r="K2446" s="4">
        <f>Table1[[#This Row],[PRICEEACH]]-Table1[[#This Row],[MSRP]]</f>
        <v>0.43999999999999773</v>
      </c>
      <c r="L2446" t="s">
        <v>524</v>
      </c>
      <c r="M2446" t="s">
        <v>255</v>
      </c>
      <c r="N2446" t="s">
        <v>256</v>
      </c>
      <c r="O2446" t="s">
        <v>257</v>
      </c>
      <c r="P2446" t="s">
        <v>258</v>
      </c>
      <c r="Q2446">
        <v>2060</v>
      </c>
      <c r="R2446" t="s">
        <v>76</v>
      </c>
      <c r="S2446" t="s">
        <v>259</v>
      </c>
      <c r="T2446" t="s">
        <v>260</v>
      </c>
      <c r="U2446" t="s">
        <v>42</v>
      </c>
    </row>
    <row r="2447" spans="1:21" x14ac:dyDescent="0.3">
      <c r="A2447">
        <v>10148</v>
      </c>
      <c r="B2447" s="5">
        <v>47</v>
      </c>
      <c r="C2447" s="4">
        <v>56.85</v>
      </c>
      <c r="D2447">
        <v>8</v>
      </c>
      <c r="E2447" s="9">
        <v>2671.95</v>
      </c>
      <c r="F2447" s="1">
        <v>44753</v>
      </c>
      <c r="G2447" s="5">
        <f ca="1">DATEDIF(F2447, TODAY(), "D")</f>
        <v>636</v>
      </c>
      <c r="H2447" t="s">
        <v>19</v>
      </c>
      <c r="I2447" t="s">
        <v>155</v>
      </c>
      <c r="J2447" s="4">
        <v>50</v>
      </c>
      <c r="K2447" s="4">
        <f>Table1[[#This Row],[PRICEEACH]]-Table1[[#This Row],[MSRP]]</f>
        <v>6.8500000000000014</v>
      </c>
      <c r="L2447" t="s">
        <v>582</v>
      </c>
      <c r="M2447" t="s">
        <v>255</v>
      </c>
      <c r="N2447" t="s">
        <v>256</v>
      </c>
      <c r="O2447" t="s">
        <v>257</v>
      </c>
      <c r="P2447" t="s">
        <v>258</v>
      </c>
      <c r="Q2447">
        <v>2060</v>
      </c>
      <c r="R2447" t="s">
        <v>76</v>
      </c>
      <c r="S2447" t="s">
        <v>259</v>
      </c>
      <c r="T2447" t="s">
        <v>260</v>
      </c>
      <c r="U2447" t="s">
        <v>28</v>
      </c>
    </row>
    <row r="2448" spans="1:21" x14ac:dyDescent="0.3">
      <c r="A2448">
        <v>10146</v>
      </c>
      <c r="B2448" s="5">
        <v>47</v>
      </c>
      <c r="C2448" s="4">
        <v>67.14</v>
      </c>
      <c r="D2448">
        <v>2</v>
      </c>
      <c r="E2448" s="9">
        <v>3155.58</v>
      </c>
      <c r="F2448" s="1">
        <v>44745</v>
      </c>
      <c r="G2448" s="5">
        <f ca="1">DATEDIF(F2448, TODAY(), "D")</f>
        <v>644</v>
      </c>
      <c r="H2448" t="s">
        <v>19</v>
      </c>
      <c r="I2448" t="s">
        <v>20</v>
      </c>
      <c r="J2448" s="4">
        <v>62</v>
      </c>
      <c r="K2448" s="4">
        <f>Table1[[#This Row],[PRICEEACH]]-Table1[[#This Row],[MSRP]]</f>
        <v>5.1400000000000006</v>
      </c>
      <c r="L2448" t="s">
        <v>570</v>
      </c>
      <c r="M2448" t="s">
        <v>527</v>
      </c>
      <c r="N2448">
        <v>2035554407</v>
      </c>
      <c r="O2448" t="s">
        <v>528</v>
      </c>
      <c r="P2448" t="s">
        <v>476</v>
      </c>
      <c r="Q2448">
        <v>97561</v>
      </c>
      <c r="R2448" t="s">
        <v>25</v>
      </c>
      <c r="S2448" t="s">
        <v>529</v>
      </c>
      <c r="T2448" t="s">
        <v>530</v>
      </c>
      <c r="U2448" t="s">
        <v>42</v>
      </c>
    </row>
    <row r="2449" spans="1:21" x14ac:dyDescent="0.3">
      <c r="A2449">
        <v>10145</v>
      </c>
      <c r="B2449" s="5">
        <v>47</v>
      </c>
      <c r="C2449" s="4">
        <v>83.03</v>
      </c>
      <c r="D2449">
        <v>11</v>
      </c>
      <c r="E2449" s="9">
        <v>3902.41</v>
      </c>
      <c r="F2449" s="1">
        <v>44737</v>
      </c>
      <c r="G2449" s="5">
        <f ca="1">DATEDIF(F2449, TODAY(), "D")</f>
        <v>652</v>
      </c>
      <c r="H2449" t="s">
        <v>19</v>
      </c>
      <c r="I2449" t="s">
        <v>20</v>
      </c>
      <c r="J2449" s="4">
        <v>76</v>
      </c>
      <c r="K2449" s="4">
        <f>Table1[[#This Row],[PRICEEACH]]-Table1[[#This Row],[MSRP]]</f>
        <v>7.0300000000000011</v>
      </c>
      <c r="L2449" t="s">
        <v>585</v>
      </c>
      <c r="M2449" t="s">
        <v>43</v>
      </c>
      <c r="N2449">
        <v>6265557265</v>
      </c>
      <c r="O2449" t="s">
        <v>44</v>
      </c>
      <c r="P2449" t="s">
        <v>45</v>
      </c>
      <c r="Q2449">
        <v>90003</v>
      </c>
      <c r="R2449" t="s">
        <v>25</v>
      </c>
      <c r="S2449" t="s">
        <v>46</v>
      </c>
      <c r="T2449" t="s">
        <v>47</v>
      </c>
      <c r="U2449" t="s">
        <v>42</v>
      </c>
    </row>
    <row r="2450" spans="1:21" x14ac:dyDescent="0.3">
      <c r="A2450">
        <v>10142</v>
      </c>
      <c r="B2450" s="5">
        <v>47</v>
      </c>
      <c r="C2450" s="4">
        <v>128.38999999999999</v>
      </c>
      <c r="D2450">
        <v>8</v>
      </c>
      <c r="E2450" s="9">
        <v>6034.33</v>
      </c>
      <c r="F2450" s="1">
        <v>44720</v>
      </c>
      <c r="G2450" s="5">
        <f ca="1">DATEDIF(F2450, TODAY(), "D")</f>
        <v>669</v>
      </c>
      <c r="H2450" t="s">
        <v>19</v>
      </c>
      <c r="I2450" t="s">
        <v>509</v>
      </c>
      <c r="J2450" s="4">
        <v>136</v>
      </c>
      <c r="K2450" s="4">
        <f>Table1[[#This Row],[PRICEEACH]]-Table1[[#This Row],[MSRP]]</f>
        <v>-7.6100000000000136</v>
      </c>
      <c r="L2450" t="s">
        <v>562</v>
      </c>
      <c r="M2450" t="s">
        <v>243</v>
      </c>
      <c r="N2450">
        <v>4155551450</v>
      </c>
      <c r="O2450" t="s">
        <v>244</v>
      </c>
      <c r="P2450" t="s">
        <v>245</v>
      </c>
      <c r="Q2450">
        <v>97562</v>
      </c>
      <c r="R2450" t="s">
        <v>25</v>
      </c>
      <c r="S2450" t="s">
        <v>246</v>
      </c>
      <c r="T2450" t="s">
        <v>247</v>
      </c>
      <c r="U2450" t="s">
        <v>42</v>
      </c>
    </row>
    <row r="2451" spans="1:21" x14ac:dyDescent="0.3">
      <c r="A2451">
        <v>10141</v>
      </c>
      <c r="B2451" s="5">
        <v>47</v>
      </c>
      <c r="C2451" s="4">
        <v>133.78</v>
      </c>
      <c r="D2451">
        <v>8</v>
      </c>
      <c r="E2451" s="9">
        <v>6287.66</v>
      </c>
      <c r="F2451" s="1">
        <v>44713</v>
      </c>
      <c r="G2451" s="5">
        <f ca="1">DATEDIF(F2451, TODAY(), "D")</f>
        <v>676</v>
      </c>
      <c r="H2451" t="s">
        <v>19</v>
      </c>
      <c r="I2451" t="s">
        <v>465</v>
      </c>
      <c r="J2451" s="4">
        <v>122</v>
      </c>
      <c r="K2451" s="4">
        <f>Table1[[#This Row],[PRICEEACH]]-Table1[[#This Row],[MSRP]]</f>
        <v>11.780000000000001</v>
      </c>
      <c r="L2451" t="s">
        <v>548</v>
      </c>
      <c r="M2451" t="s">
        <v>429</v>
      </c>
      <c r="N2451" t="s">
        <v>430</v>
      </c>
      <c r="O2451" t="s">
        <v>431</v>
      </c>
      <c r="P2451" t="s">
        <v>432</v>
      </c>
      <c r="Q2451" t="s">
        <v>433</v>
      </c>
      <c r="R2451" t="s">
        <v>107</v>
      </c>
      <c r="S2451" t="s">
        <v>434</v>
      </c>
      <c r="T2451" t="s">
        <v>435</v>
      </c>
      <c r="U2451" t="s">
        <v>42</v>
      </c>
    </row>
    <row r="2452" spans="1:21" x14ac:dyDescent="0.3">
      <c r="A2452">
        <v>10140</v>
      </c>
      <c r="B2452" s="5">
        <v>47</v>
      </c>
      <c r="C2452" s="4">
        <v>108.62</v>
      </c>
      <c r="D2452">
        <v>1</v>
      </c>
      <c r="E2452" s="9">
        <v>5105.1400000000003</v>
      </c>
      <c r="F2452" s="1">
        <v>44705</v>
      </c>
      <c r="G2452" s="5">
        <f ca="1">DATEDIF(F2452, TODAY(), "D")</f>
        <v>684</v>
      </c>
      <c r="H2452" t="s">
        <v>19</v>
      </c>
      <c r="I2452" t="s">
        <v>465</v>
      </c>
      <c r="J2452" s="4">
        <v>127</v>
      </c>
      <c r="K2452" s="4">
        <f>Table1[[#This Row],[PRICEEACH]]-Table1[[#This Row],[MSRP]]</f>
        <v>-18.379999999999995</v>
      </c>
      <c r="L2452" t="s">
        <v>588</v>
      </c>
      <c r="M2452" t="s">
        <v>48</v>
      </c>
      <c r="N2452">
        <v>6505556809</v>
      </c>
      <c r="O2452" t="s">
        <v>49</v>
      </c>
      <c r="P2452" t="s">
        <v>50</v>
      </c>
      <c r="Q2452">
        <v>94217</v>
      </c>
      <c r="R2452" t="s">
        <v>25</v>
      </c>
      <c r="S2452" t="s">
        <v>51</v>
      </c>
      <c r="T2452" t="s">
        <v>52</v>
      </c>
      <c r="U2452" t="s">
        <v>42</v>
      </c>
    </row>
    <row r="2453" spans="1:21" x14ac:dyDescent="0.3">
      <c r="A2453">
        <v>10135</v>
      </c>
      <c r="B2453" s="5">
        <v>47</v>
      </c>
      <c r="C2453" s="4">
        <v>134.81</v>
      </c>
      <c r="D2453">
        <v>2</v>
      </c>
      <c r="E2453" s="9">
        <v>6336.07</v>
      </c>
      <c r="F2453" s="1">
        <v>44683</v>
      </c>
      <c r="G2453" s="5">
        <f ca="1">DATEDIF(F2453, TODAY(), "D")</f>
        <v>706</v>
      </c>
      <c r="H2453" t="s">
        <v>19</v>
      </c>
      <c r="I2453" t="s">
        <v>155</v>
      </c>
      <c r="J2453" s="4">
        <v>140</v>
      </c>
      <c r="K2453" s="4">
        <f>Table1[[#This Row],[PRICEEACH]]-Table1[[#This Row],[MSRP]]</f>
        <v>-5.1899999999999977</v>
      </c>
      <c r="L2453" t="s">
        <v>601</v>
      </c>
      <c r="M2453" t="s">
        <v>243</v>
      </c>
      <c r="N2453">
        <v>4155551450</v>
      </c>
      <c r="O2453" t="s">
        <v>244</v>
      </c>
      <c r="P2453" t="s">
        <v>245</v>
      </c>
      <c r="Q2453">
        <v>97562</v>
      </c>
      <c r="R2453" t="s">
        <v>25</v>
      </c>
      <c r="S2453" t="s">
        <v>246</v>
      </c>
      <c r="T2453" t="s">
        <v>247</v>
      </c>
      <c r="U2453" t="s">
        <v>42</v>
      </c>
    </row>
    <row r="2454" spans="1:21" x14ac:dyDescent="0.3">
      <c r="A2454">
        <v>10120</v>
      </c>
      <c r="B2454" s="5">
        <v>47</v>
      </c>
      <c r="C2454" s="4">
        <v>82.21</v>
      </c>
      <c r="D2454">
        <v>13</v>
      </c>
      <c r="E2454" s="9">
        <v>3863.87</v>
      </c>
      <c r="F2454" s="1">
        <v>44621</v>
      </c>
      <c r="G2454" s="5">
        <f ca="1">DATEDIF(F2454, TODAY(), "D")</f>
        <v>768</v>
      </c>
      <c r="H2454" t="s">
        <v>19</v>
      </c>
      <c r="I2454" t="s">
        <v>525</v>
      </c>
      <c r="J2454" s="4">
        <v>91</v>
      </c>
      <c r="K2454" s="4">
        <f>Table1[[#This Row],[PRICEEACH]]-Table1[[#This Row],[MSRP]]</f>
        <v>-8.7900000000000063</v>
      </c>
      <c r="L2454" t="s">
        <v>621</v>
      </c>
      <c r="M2454" t="s">
        <v>72</v>
      </c>
      <c r="N2454" t="s">
        <v>73</v>
      </c>
      <c r="O2454" t="s">
        <v>74</v>
      </c>
      <c r="P2454" t="s">
        <v>75</v>
      </c>
      <c r="Q2454">
        <v>3004</v>
      </c>
      <c r="R2454" t="s">
        <v>76</v>
      </c>
      <c r="S2454" t="s">
        <v>77</v>
      </c>
      <c r="T2454" t="s">
        <v>78</v>
      </c>
      <c r="U2454" t="s">
        <v>42</v>
      </c>
    </row>
    <row r="2455" spans="1:21" x14ac:dyDescent="0.3">
      <c r="A2455">
        <v>10115</v>
      </c>
      <c r="B2455" s="5">
        <v>47</v>
      </c>
      <c r="C2455" s="4">
        <v>69.36</v>
      </c>
      <c r="D2455">
        <v>2</v>
      </c>
      <c r="E2455" s="9">
        <v>3259.92</v>
      </c>
      <c r="F2455" s="1">
        <v>44596</v>
      </c>
      <c r="G2455" s="5">
        <f ca="1">DATEDIF(F2455, TODAY(), "D")</f>
        <v>793</v>
      </c>
      <c r="H2455" t="s">
        <v>19</v>
      </c>
      <c r="I2455" t="s">
        <v>155</v>
      </c>
      <c r="J2455" s="4">
        <v>57</v>
      </c>
      <c r="K2455" s="4">
        <f>Table1[[#This Row],[PRICEEACH]]-Table1[[#This Row],[MSRP]]</f>
        <v>12.36</v>
      </c>
      <c r="L2455" t="s">
        <v>580</v>
      </c>
      <c r="M2455" t="s">
        <v>176</v>
      </c>
      <c r="N2455">
        <v>2125558493</v>
      </c>
      <c r="O2455" t="s">
        <v>177</v>
      </c>
      <c r="P2455" t="s">
        <v>24</v>
      </c>
      <c r="Q2455">
        <v>10022</v>
      </c>
      <c r="R2455" t="s">
        <v>25</v>
      </c>
      <c r="S2455" t="s">
        <v>101</v>
      </c>
      <c r="T2455" t="s">
        <v>178</v>
      </c>
      <c r="U2455" t="s">
        <v>42</v>
      </c>
    </row>
    <row r="2456" spans="1:21" x14ac:dyDescent="0.3">
      <c r="A2456">
        <v>10109</v>
      </c>
      <c r="B2456" s="5">
        <v>47</v>
      </c>
      <c r="C2456" s="4">
        <v>132.80000000000001</v>
      </c>
      <c r="D2456">
        <v>2</v>
      </c>
      <c r="E2456" s="9">
        <v>6241.6</v>
      </c>
      <c r="F2456" s="1">
        <v>44571</v>
      </c>
      <c r="G2456" s="5">
        <f ca="1">DATEDIF(F2456, TODAY(), "D")</f>
        <v>818</v>
      </c>
      <c r="H2456" t="s">
        <v>19</v>
      </c>
      <c r="I2456" t="s">
        <v>155</v>
      </c>
      <c r="J2456" s="4">
        <v>141</v>
      </c>
      <c r="K2456" s="4">
        <f>Table1[[#This Row],[PRICEEACH]]-Table1[[#This Row],[MSRP]]</f>
        <v>-8.1999999999999886</v>
      </c>
      <c r="L2456" t="s">
        <v>569</v>
      </c>
      <c r="M2456" t="s">
        <v>277</v>
      </c>
      <c r="N2456">
        <v>2155559857</v>
      </c>
      <c r="O2456" t="s">
        <v>278</v>
      </c>
      <c r="P2456" t="s">
        <v>187</v>
      </c>
      <c r="Q2456">
        <v>71270</v>
      </c>
      <c r="R2456" t="s">
        <v>25</v>
      </c>
      <c r="S2456" t="s">
        <v>101</v>
      </c>
      <c r="T2456" t="s">
        <v>279</v>
      </c>
      <c r="U2456" t="s">
        <v>42</v>
      </c>
    </row>
    <row r="2457" spans="1:21" x14ac:dyDescent="0.3">
      <c r="A2457">
        <v>10416</v>
      </c>
      <c r="B2457" s="5">
        <v>48</v>
      </c>
      <c r="C2457" s="4">
        <v>74.62</v>
      </c>
      <c r="D2457">
        <v>5</v>
      </c>
      <c r="E2457" s="9">
        <v>3581.76</v>
      </c>
      <c r="F2457" s="8">
        <v>45361</v>
      </c>
      <c r="G2457" s="5">
        <f ca="1">DATEDIF(F2457, TODAY(), "D")</f>
        <v>28</v>
      </c>
      <c r="H2457" t="s">
        <v>19</v>
      </c>
      <c r="I2457" t="s">
        <v>525</v>
      </c>
      <c r="J2457" s="4">
        <v>72</v>
      </c>
      <c r="K2457" s="4">
        <f>Table1[[#This Row],[PRICEEACH]]-Table1[[#This Row],[MSRP]]</f>
        <v>2.6200000000000045</v>
      </c>
      <c r="L2457" t="s">
        <v>606</v>
      </c>
      <c r="M2457" t="s">
        <v>414</v>
      </c>
      <c r="N2457" t="s">
        <v>415</v>
      </c>
      <c r="O2457" t="s">
        <v>416</v>
      </c>
      <c r="P2457" t="s">
        <v>417</v>
      </c>
      <c r="Q2457">
        <v>42100</v>
      </c>
      <c r="R2457" t="s">
        <v>229</v>
      </c>
      <c r="S2457" t="s">
        <v>418</v>
      </c>
      <c r="T2457" t="s">
        <v>419</v>
      </c>
      <c r="U2457" t="s">
        <v>42</v>
      </c>
    </row>
    <row r="2458" spans="1:21" hidden="1" x14ac:dyDescent="0.3">
      <c r="A2458">
        <v>10414</v>
      </c>
      <c r="B2458" s="5">
        <v>48</v>
      </c>
      <c r="C2458" s="4">
        <v>121.01</v>
      </c>
      <c r="D2458">
        <v>14</v>
      </c>
      <c r="E2458" s="9">
        <v>5808.48</v>
      </c>
      <c r="F2458" s="8">
        <v>45357</v>
      </c>
      <c r="G2458" s="5">
        <f ca="1">DATEDIF(F2458, TODAY(), "D")</f>
        <v>32</v>
      </c>
      <c r="H2458" t="s">
        <v>364</v>
      </c>
      <c r="I2458" t="s">
        <v>564</v>
      </c>
      <c r="J2458" s="4">
        <v>100</v>
      </c>
      <c r="K2458" s="4">
        <f>Table1[[#This Row],[PRICEEACH]]-Table1[[#This Row],[MSRP]]</f>
        <v>21.010000000000005</v>
      </c>
      <c r="L2458" t="s">
        <v>565</v>
      </c>
      <c r="M2458" t="s">
        <v>343</v>
      </c>
      <c r="N2458">
        <v>6175559555</v>
      </c>
      <c r="O2458" t="s">
        <v>344</v>
      </c>
      <c r="P2458" t="s">
        <v>345</v>
      </c>
      <c r="Q2458">
        <v>51003</v>
      </c>
      <c r="R2458" t="s">
        <v>25</v>
      </c>
      <c r="S2458" t="s">
        <v>346</v>
      </c>
      <c r="T2458" t="s">
        <v>52</v>
      </c>
      <c r="U2458" t="s">
        <v>42</v>
      </c>
    </row>
    <row r="2459" spans="1:21" hidden="1" x14ac:dyDescent="0.3">
      <c r="A2459">
        <v>10406</v>
      </c>
      <c r="B2459" s="5">
        <v>48</v>
      </c>
      <c r="C2459" s="4">
        <v>149.36000000000001</v>
      </c>
      <c r="D2459">
        <v>2</v>
      </c>
      <c r="E2459" s="9">
        <v>7169.28</v>
      </c>
      <c r="F2459" s="8">
        <v>45337</v>
      </c>
      <c r="G2459" s="5">
        <f ca="1">DATEDIF(F2459, TODAY(), "D")</f>
        <v>52</v>
      </c>
      <c r="H2459" t="s">
        <v>147</v>
      </c>
      <c r="I2459" t="s">
        <v>155</v>
      </c>
      <c r="J2459" s="4">
        <v>142</v>
      </c>
      <c r="K2459" s="4">
        <f>Table1[[#This Row],[PRICEEACH]]-Table1[[#This Row],[MSRP]]</f>
        <v>7.3600000000000136</v>
      </c>
      <c r="L2459" t="s">
        <v>545</v>
      </c>
      <c r="M2459" t="s">
        <v>290</v>
      </c>
      <c r="N2459" t="s">
        <v>291</v>
      </c>
      <c r="O2459" t="s">
        <v>292</v>
      </c>
      <c r="P2459" t="s">
        <v>293</v>
      </c>
      <c r="Q2459">
        <v>1734</v>
      </c>
      <c r="R2459" t="s">
        <v>294</v>
      </c>
      <c r="S2459" t="s">
        <v>295</v>
      </c>
      <c r="T2459" t="s">
        <v>296</v>
      </c>
      <c r="U2459" t="s">
        <v>127</v>
      </c>
    </row>
    <row r="2460" spans="1:21" x14ac:dyDescent="0.3">
      <c r="A2460">
        <v>10397</v>
      </c>
      <c r="B2460" s="5">
        <v>48</v>
      </c>
      <c r="C2460" s="4">
        <v>108.18</v>
      </c>
      <c r="D2460">
        <v>3</v>
      </c>
      <c r="E2460" s="9">
        <v>5192.6400000000003</v>
      </c>
      <c r="F2460" s="8">
        <v>45319</v>
      </c>
      <c r="G2460" s="5">
        <f ca="1">DATEDIF(F2460, TODAY(), "D")</f>
        <v>70</v>
      </c>
      <c r="H2460" t="s">
        <v>19</v>
      </c>
      <c r="I2460" t="s">
        <v>557</v>
      </c>
      <c r="J2460" s="4">
        <v>100</v>
      </c>
      <c r="K2460" s="4">
        <f>Table1[[#This Row],[PRICEEACH]]-Table1[[#This Row],[MSRP]]</f>
        <v>8.1800000000000068</v>
      </c>
      <c r="L2460" t="s">
        <v>629</v>
      </c>
      <c r="M2460" t="s">
        <v>308</v>
      </c>
      <c r="N2460" t="s">
        <v>309</v>
      </c>
      <c r="O2460" t="s">
        <v>310</v>
      </c>
      <c r="P2460" t="s">
        <v>311</v>
      </c>
      <c r="Q2460">
        <v>31000</v>
      </c>
      <c r="R2460" t="s">
        <v>33</v>
      </c>
      <c r="S2460" t="s">
        <v>312</v>
      </c>
      <c r="T2460" t="s">
        <v>313</v>
      </c>
      <c r="U2460" t="s">
        <v>42</v>
      </c>
    </row>
    <row r="2461" spans="1:21" x14ac:dyDescent="0.3">
      <c r="A2461">
        <v>10382</v>
      </c>
      <c r="B2461" s="5">
        <v>48</v>
      </c>
      <c r="C2461" s="4">
        <v>141.66</v>
      </c>
      <c r="D2461">
        <v>8</v>
      </c>
      <c r="E2461" s="9">
        <v>6799.68</v>
      </c>
      <c r="F2461" s="8">
        <v>45277</v>
      </c>
      <c r="G2461" s="5">
        <f ca="1">DATEDIF(F2461, TODAY(), "D")</f>
        <v>112</v>
      </c>
      <c r="H2461" t="s">
        <v>19</v>
      </c>
      <c r="I2461" t="s">
        <v>465</v>
      </c>
      <c r="J2461" s="4">
        <v>64</v>
      </c>
      <c r="K2461" s="4">
        <f>Table1[[#This Row],[PRICEEACH]]-Table1[[#This Row],[MSRP]]</f>
        <v>77.66</v>
      </c>
      <c r="L2461" t="s">
        <v>613</v>
      </c>
      <c r="M2461" t="s">
        <v>243</v>
      </c>
      <c r="N2461">
        <v>4155551450</v>
      </c>
      <c r="O2461" t="s">
        <v>244</v>
      </c>
      <c r="P2461" t="s">
        <v>245</v>
      </c>
      <c r="Q2461">
        <v>97562</v>
      </c>
      <c r="R2461" t="s">
        <v>25</v>
      </c>
      <c r="S2461" t="s">
        <v>246</v>
      </c>
      <c r="T2461" t="s">
        <v>247</v>
      </c>
      <c r="U2461" t="s">
        <v>42</v>
      </c>
    </row>
    <row r="2462" spans="1:21" x14ac:dyDescent="0.3">
      <c r="A2462">
        <v>10372</v>
      </c>
      <c r="B2462" s="5">
        <v>48</v>
      </c>
      <c r="C2462" s="4">
        <v>146.49</v>
      </c>
      <c r="D2462">
        <v>6</v>
      </c>
      <c r="E2462" s="9">
        <v>7031.52</v>
      </c>
      <c r="F2462" s="8">
        <v>45256</v>
      </c>
      <c r="G2462" s="5">
        <f ca="1">DATEDIF(F2462, TODAY(), "D")</f>
        <v>133</v>
      </c>
      <c r="H2462" t="s">
        <v>19</v>
      </c>
      <c r="I2462" t="s">
        <v>155</v>
      </c>
      <c r="J2462" s="4">
        <v>143</v>
      </c>
      <c r="K2462" s="4">
        <f>Table1[[#This Row],[PRICEEACH]]-Table1[[#This Row],[MSRP]]</f>
        <v>3.4900000000000091</v>
      </c>
      <c r="L2462" t="s">
        <v>572</v>
      </c>
      <c r="M2462" t="s">
        <v>217</v>
      </c>
      <c r="N2462" t="s">
        <v>218</v>
      </c>
      <c r="O2462" t="s">
        <v>219</v>
      </c>
      <c r="P2462" t="s">
        <v>220</v>
      </c>
      <c r="Q2462" t="s">
        <v>221</v>
      </c>
      <c r="R2462" t="s">
        <v>222</v>
      </c>
      <c r="S2462" t="s">
        <v>223</v>
      </c>
      <c r="T2462" t="s">
        <v>224</v>
      </c>
      <c r="U2462" t="s">
        <v>127</v>
      </c>
    </row>
    <row r="2463" spans="1:21" x14ac:dyDescent="0.3">
      <c r="A2463">
        <v>10371</v>
      </c>
      <c r="B2463" s="5">
        <v>48</v>
      </c>
      <c r="C2463" s="4">
        <v>56.55</v>
      </c>
      <c r="D2463">
        <v>10</v>
      </c>
      <c r="E2463" s="9">
        <v>2714.4</v>
      </c>
      <c r="F2463" s="8">
        <v>45253</v>
      </c>
      <c r="G2463" s="5">
        <f ca="1">DATEDIF(F2463, TODAY(), "D")</f>
        <v>136</v>
      </c>
      <c r="H2463" t="s">
        <v>19</v>
      </c>
      <c r="I2463" t="s">
        <v>465</v>
      </c>
      <c r="J2463" s="4">
        <v>115</v>
      </c>
      <c r="K2463" s="4">
        <f>Table1[[#This Row],[PRICEEACH]]-Table1[[#This Row],[MSRP]]</f>
        <v>-58.45</v>
      </c>
      <c r="L2463" t="s">
        <v>617</v>
      </c>
      <c r="M2463" t="s">
        <v>243</v>
      </c>
      <c r="N2463">
        <v>4155551450</v>
      </c>
      <c r="O2463" t="s">
        <v>244</v>
      </c>
      <c r="P2463" t="s">
        <v>245</v>
      </c>
      <c r="Q2463">
        <v>97562</v>
      </c>
      <c r="R2463" t="s">
        <v>25</v>
      </c>
      <c r="S2463" t="s">
        <v>246</v>
      </c>
      <c r="T2463" t="s">
        <v>247</v>
      </c>
      <c r="U2463" t="s">
        <v>28</v>
      </c>
    </row>
    <row r="2464" spans="1:21" x14ac:dyDescent="0.3">
      <c r="A2464">
        <v>10364</v>
      </c>
      <c r="B2464" s="5">
        <v>48</v>
      </c>
      <c r="C2464" s="4">
        <v>48.28</v>
      </c>
      <c r="D2464">
        <v>1</v>
      </c>
      <c r="E2464" s="9">
        <v>2317.44</v>
      </c>
      <c r="F2464" s="8">
        <v>45236</v>
      </c>
      <c r="G2464" s="5">
        <f ca="1">DATEDIF(F2464, TODAY(), "D")</f>
        <v>153</v>
      </c>
      <c r="H2464" t="s">
        <v>19</v>
      </c>
      <c r="I2464" t="s">
        <v>20</v>
      </c>
      <c r="J2464" s="4">
        <v>40</v>
      </c>
      <c r="K2464" s="4">
        <f>Table1[[#This Row],[PRICEEACH]]-Table1[[#This Row],[MSRP]]</f>
        <v>8.2800000000000011</v>
      </c>
      <c r="L2464" t="s">
        <v>610</v>
      </c>
      <c r="M2464" t="s">
        <v>395</v>
      </c>
      <c r="N2464" t="s">
        <v>396</v>
      </c>
      <c r="O2464" t="s">
        <v>397</v>
      </c>
      <c r="P2464" t="s">
        <v>398</v>
      </c>
      <c r="Q2464">
        <v>13008</v>
      </c>
      <c r="R2464" t="s">
        <v>33</v>
      </c>
      <c r="S2464" t="s">
        <v>399</v>
      </c>
      <c r="T2464" t="s">
        <v>400</v>
      </c>
      <c r="U2464" t="s">
        <v>28</v>
      </c>
    </row>
    <row r="2465" spans="1:21" x14ac:dyDescent="0.3">
      <c r="A2465">
        <v>10107</v>
      </c>
      <c r="B2465" s="5">
        <v>48</v>
      </c>
      <c r="C2465" s="4">
        <v>54.68</v>
      </c>
      <c r="D2465">
        <v>6</v>
      </c>
      <c r="E2465" s="9">
        <v>2624.64</v>
      </c>
      <c r="F2465" s="1">
        <v>45214</v>
      </c>
      <c r="G2465" s="5">
        <f ca="1">DATEDIF(F2465, TODAY(), "D")</f>
        <v>175</v>
      </c>
      <c r="H2465" t="s">
        <v>19</v>
      </c>
      <c r="I2465" t="s">
        <v>155</v>
      </c>
      <c r="J2465" s="4">
        <v>136</v>
      </c>
      <c r="K2465" s="4">
        <f>Table1[[#This Row],[PRICEEACH]]-Table1[[#This Row],[MSRP]]</f>
        <v>-81.319999999999993</v>
      </c>
      <c r="L2465" t="s">
        <v>289</v>
      </c>
      <c r="M2465" t="s">
        <v>29</v>
      </c>
      <c r="N2465" t="s">
        <v>30</v>
      </c>
      <c r="O2465" t="s">
        <v>31</v>
      </c>
      <c r="P2465" t="s">
        <v>32</v>
      </c>
      <c r="Q2465">
        <v>51100</v>
      </c>
      <c r="R2465" t="s">
        <v>33</v>
      </c>
      <c r="S2465" t="s">
        <v>34</v>
      </c>
      <c r="T2465" t="s">
        <v>35</v>
      </c>
      <c r="U2465" t="s">
        <v>28</v>
      </c>
    </row>
    <row r="2466" spans="1:21" x14ac:dyDescent="0.3">
      <c r="A2466">
        <v>10356</v>
      </c>
      <c r="B2466" s="5">
        <v>48</v>
      </c>
      <c r="C2466" s="4">
        <v>202.5</v>
      </c>
      <c r="D2466">
        <v>5</v>
      </c>
      <c r="E2466" s="9">
        <v>9720</v>
      </c>
      <c r="F2466" s="1">
        <v>45208</v>
      </c>
      <c r="G2466" s="5">
        <f ca="1">DATEDIF(F2466, TODAY(), "D")</f>
        <v>181</v>
      </c>
      <c r="H2466" t="s">
        <v>19</v>
      </c>
      <c r="I2466" t="s">
        <v>509</v>
      </c>
      <c r="J2466" s="4">
        <v>33</v>
      </c>
      <c r="K2466" s="4">
        <f>Table1[[#This Row],[PRICEEACH]]-Table1[[#This Row],[MSRP]]</f>
        <v>169.5</v>
      </c>
      <c r="L2466" t="s">
        <v>584</v>
      </c>
      <c r="M2466" t="s">
        <v>36</v>
      </c>
      <c r="N2466" t="s">
        <v>37</v>
      </c>
      <c r="O2466" t="s">
        <v>38</v>
      </c>
      <c r="P2466" t="s">
        <v>39</v>
      </c>
      <c r="Q2466">
        <v>75508</v>
      </c>
      <c r="R2466" t="s">
        <v>33</v>
      </c>
      <c r="S2466" t="s">
        <v>40</v>
      </c>
      <c r="T2466" t="s">
        <v>41</v>
      </c>
      <c r="U2466" t="s">
        <v>127</v>
      </c>
    </row>
    <row r="2467" spans="1:21" x14ac:dyDescent="0.3">
      <c r="A2467">
        <v>10353</v>
      </c>
      <c r="B2467" s="5">
        <v>48</v>
      </c>
      <c r="C2467" s="4">
        <v>68.8</v>
      </c>
      <c r="D2467">
        <v>4</v>
      </c>
      <c r="E2467" s="9">
        <v>3302.4</v>
      </c>
      <c r="F2467" s="1">
        <v>45203</v>
      </c>
      <c r="G2467" s="5">
        <f ca="1">DATEDIF(F2467, TODAY(), "D")</f>
        <v>186</v>
      </c>
      <c r="H2467" t="s">
        <v>19</v>
      </c>
      <c r="I2467" t="s">
        <v>525</v>
      </c>
      <c r="J2467" s="4">
        <v>118</v>
      </c>
      <c r="K2467" s="4">
        <f>Table1[[#This Row],[PRICEEACH]]-Table1[[#This Row],[MSRP]]</f>
        <v>-49.2</v>
      </c>
      <c r="L2467" t="s">
        <v>627</v>
      </c>
      <c r="M2467" t="s">
        <v>527</v>
      </c>
      <c r="N2467">
        <v>2035554407</v>
      </c>
      <c r="O2467" t="s">
        <v>528</v>
      </c>
      <c r="P2467" t="s">
        <v>476</v>
      </c>
      <c r="Q2467">
        <v>97561</v>
      </c>
      <c r="R2467" t="s">
        <v>25</v>
      </c>
      <c r="S2467" t="s">
        <v>529</v>
      </c>
      <c r="T2467" t="s">
        <v>530</v>
      </c>
      <c r="U2467" t="s">
        <v>42</v>
      </c>
    </row>
    <row r="2468" spans="1:21" x14ac:dyDescent="0.3">
      <c r="A2468">
        <v>10107</v>
      </c>
      <c r="B2468" s="5">
        <v>48</v>
      </c>
      <c r="C2468" s="4">
        <v>109.02</v>
      </c>
      <c r="D2468">
        <v>9</v>
      </c>
      <c r="E2468" s="9">
        <v>5232.96</v>
      </c>
      <c r="F2468" s="1">
        <v>45200</v>
      </c>
      <c r="G2468" s="5">
        <f ca="1">DATEDIF(F2468, TODAY(), "D")</f>
        <v>189</v>
      </c>
      <c r="H2468" t="s">
        <v>19</v>
      </c>
      <c r="I2468" t="s">
        <v>465</v>
      </c>
      <c r="J2468" s="4">
        <v>118</v>
      </c>
      <c r="K2468" s="4">
        <f>Table1[[#This Row],[PRICEEACH]]-Table1[[#This Row],[MSRP]]</f>
        <v>-8.980000000000004</v>
      </c>
      <c r="L2468" t="s">
        <v>479</v>
      </c>
      <c r="M2468" t="s">
        <v>437</v>
      </c>
      <c r="N2468">
        <v>2125557413</v>
      </c>
      <c r="O2468" t="s">
        <v>438</v>
      </c>
      <c r="P2468" t="s">
        <v>24</v>
      </c>
      <c r="Q2468">
        <v>10022</v>
      </c>
      <c r="R2468" t="s">
        <v>25</v>
      </c>
      <c r="S2468" t="s">
        <v>46</v>
      </c>
      <c r="T2468" t="s">
        <v>439</v>
      </c>
      <c r="U2468" t="s">
        <v>42</v>
      </c>
    </row>
    <row r="2469" spans="1:21" x14ac:dyDescent="0.3">
      <c r="A2469">
        <v>10349</v>
      </c>
      <c r="B2469" s="5">
        <v>48</v>
      </c>
      <c r="C2469" s="4">
        <v>154.1</v>
      </c>
      <c r="D2469">
        <v>6</v>
      </c>
      <c r="E2469" s="9">
        <v>7396.8</v>
      </c>
      <c r="F2469" s="1">
        <v>45200</v>
      </c>
      <c r="G2469" s="5">
        <f ca="1">DATEDIF(F2469, TODAY(), "D")</f>
        <v>189</v>
      </c>
      <c r="H2469" t="s">
        <v>19</v>
      </c>
      <c r="I2469" t="s">
        <v>155</v>
      </c>
      <c r="J2469" s="4">
        <v>169</v>
      </c>
      <c r="K2469" s="4">
        <f>Table1[[#This Row],[PRICEEACH]]-Table1[[#This Row],[MSRP]]</f>
        <v>-14.900000000000006</v>
      </c>
      <c r="L2469" t="s">
        <v>563</v>
      </c>
      <c r="M2469" t="s">
        <v>437</v>
      </c>
      <c r="N2469">
        <v>2125557413</v>
      </c>
      <c r="O2469" t="s">
        <v>438</v>
      </c>
      <c r="P2469" t="s">
        <v>24</v>
      </c>
      <c r="Q2469">
        <v>10022</v>
      </c>
      <c r="R2469" t="s">
        <v>25</v>
      </c>
      <c r="S2469" t="s">
        <v>46</v>
      </c>
      <c r="T2469" t="s">
        <v>439</v>
      </c>
      <c r="U2469" t="s">
        <v>127</v>
      </c>
    </row>
    <row r="2470" spans="1:21" x14ac:dyDescent="0.3">
      <c r="A2470">
        <v>10349</v>
      </c>
      <c r="B2470" s="5">
        <v>48</v>
      </c>
      <c r="C2470" s="4">
        <v>47.4</v>
      </c>
      <c r="D2470">
        <v>4</v>
      </c>
      <c r="E2470" s="9">
        <v>2275.1999999999998</v>
      </c>
      <c r="F2470" s="1">
        <v>45200</v>
      </c>
      <c r="G2470" s="5">
        <f ca="1">DATEDIF(F2470, TODAY(), "D")</f>
        <v>189</v>
      </c>
      <c r="H2470" t="s">
        <v>19</v>
      </c>
      <c r="I2470" t="s">
        <v>155</v>
      </c>
      <c r="J2470" s="4">
        <v>57</v>
      </c>
      <c r="K2470" s="4">
        <f>Table1[[#This Row],[PRICEEACH]]-Table1[[#This Row],[MSRP]]</f>
        <v>-9.6000000000000014</v>
      </c>
      <c r="L2470" t="s">
        <v>580</v>
      </c>
      <c r="M2470" t="s">
        <v>437</v>
      </c>
      <c r="N2470">
        <v>2125557413</v>
      </c>
      <c r="O2470" t="s">
        <v>438</v>
      </c>
      <c r="P2470" t="s">
        <v>24</v>
      </c>
      <c r="Q2470">
        <v>10022</v>
      </c>
      <c r="R2470" t="s">
        <v>25</v>
      </c>
      <c r="S2470" t="s">
        <v>46</v>
      </c>
      <c r="T2470" t="s">
        <v>439</v>
      </c>
      <c r="U2470" t="s">
        <v>28</v>
      </c>
    </row>
    <row r="2471" spans="1:21" x14ac:dyDescent="0.3">
      <c r="A2471">
        <v>10347</v>
      </c>
      <c r="B2471" s="5">
        <v>48</v>
      </c>
      <c r="C2471" s="4">
        <v>100.3</v>
      </c>
      <c r="D2471">
        <v>9</v>
      </c>
      <c r="E2471" s="9">
        <v>4814.3999999999996</v>
      </c>
      <c r="F2471" s="1">
        <v>45198</v>
      </c>
      <c r="G2471" s="5">
        <f ca="1">DATEDIF(F2471, TODAY(), "D")</f>
        <v>191</v>
      </c>
      <c r="H2471" t="s">
        <v>19</v>
      </c>
      <c r="I2471" t="s">
        <v>509</v>
      </c>
      <c r="J2471" s="4">
        <v>101</v>
      </c>
      <c r="K2471" s="4">
        <f>Table1[[#This Row],[PRICEEACH]]-Table1[[#This Row],[MSRP]]</f>
        <v>-0.70000000000000284</v>
      </c>
      <c r="L2471" t="s">
        <v>555</v>
      </c>
      <c r="M2471" t="s">
        <v>72</v>
      </c>
      <c r="N2471" t="s">
        <v>73</v>
      </c>
      <c r="O2471" t="s">
        <v>74</v>
      </c>
      <c r="P2471" t="s">
        <v>75</v>
      </c>
      <c r="Q2471">
        <v>3004</v>
      </c>
      <c r="R2471" t="s">
        <v>76</v>
      </c>
      <c r="S2471" t="s">
        <v>77</v>
      </c>
      <c r="T2471" t="s">
        <v>78</v>
      </c>
      <c r="U2471" t="s">
        <v>42</v>
      </c>
    </row>
    <row r="2472" spans="1:21" x14ac:dyDescent="0.3">
      <c r="A2472">
        <v>10342</v>
      </c>
      <c r="B2472" s="5">
        <v>48</v>
      </c>
      <c r="C2472" s="4">
        <v>62.45</v>
      </c>
      <c r="D2472">
        <v>10</v>
      </c>
      <c r="E2472" s="9">
        <v>2997.6</v>
      </c>
      <c r="F2472" s="1">
        <v>45193</v>
      </c>
      <c r="G2472" s="5">
        <f ca="1">DATEDIF(F2472, TODAY(), "D")</f>
        <v>196</v>
      </c>
      <c r="H2472" t="s">
        <v>19</v>
      </c>
      <c r="I2472" t="s">
        <v>155</v>
      </c>
      <c r="J2472" s="4">
        <v>61</v>
      </c>
      <c r="K2472" s="4">
        <f>Table1[[#This Row],[PRICEEACH]]-Table1[[#This Row],[MSRP]]</f>
        <v>1.4500000000000028</v>
      </c>
      <c r="L2472" t="s">
        <v>597</v>
      </c>
      <c r="M2472" t="s">
        <v>72</v>
      </c>
      <c r="N2472" t="s">
        <v>73</v>
      </c>
      <c r="O2472" t="s">
        <v>74</v>
      </c>
      <c r="P2472" t="s">
        <v>75</v>
      </c>
      <c r="Q2472">
        <v>3004</v>
      </c>
      <c r="R2472" t="s">
        <v>76</v>
      </c>
      <c r="S2472" t="s">
        <v>77</v>
      </c>
      <c r="T2472" t="s">
        <v>78</v>
      </c>
      <c r="U2472" t="s">
        <v>28</v>
      </c>
    </row>
    <row r="2473" spans="1:21" x14ac:dyDescent="0.3">
      <c r="A2473">
        <v>10336</v>
      </c>
      <c r="B2473" s="5">
        <v>48</v>
      </c>
      <c r="C2473" s="4">
        <v>120.38</v>
      </c>
      <c r="D2473">
        <v>12</v>
      </c>
      <c r="E2473" s="9">
        <v>5778.24</v>
      </c>
      <c r="F2473" s="1">
        <v>45189</v>
      </c>
      <c r="G2473" s="5">
        <f ca="1">DATEDIF(F2473, TODAY(), "D")</f>
        <v>200</v>
      </c>
      <c r="H2473" t="s">
        <v>19</v>
      </c>
      <c r="I2473" t="s">
        <v>509</v>
      </c>
      <c r="J2473" s="4">
        <v>136</v>
      </c>
      <c r="K2473" s="4">
        <f>Table1[[#This Row],[PRICEEACH]]-Table1[[#This Row],[MSRP]]</f>
        <v>-15.620000000000005</v>
      </c>
      <c r="L2473" t="s">
        <v>562</v>
      </c>
      <c r="M2473" t="s">
        <v>366</v>
      </c>
      <c r="N2473" t="s">
        <v>367</v>
      </c>
      <c r="O2473" t="s">
        <v>368</v>
      </c>
      <c r="P2473" t="s">
        <v>39</v>
      </c>
      <c r="Q2473">
        <v>75012</v>
      </c>
      <c r="R2473" t="s">
        <v>33</v>
      </c>
      <c r="S2473" t="s">
        <v>369</v>
      </c>
      <c r="T2473" t="s">
        <v>370</v>
      </c>
      <c r="U2473" t="s">
        <v>42</v>
      </c>
    </row>
    <row r="2474" spans="1:21" x14ac:dyDescent="0.3">
      <c r="A2474">
        <v>10328</v>
      </c>
      <c r="B2474" s="5">
        <v>48</v>
      </c>
      <c r="C2474" s="4">
        <v>58.92</v>
      </c>
      <c r="D2474">
        <v>1</v>
      </c>
      <c r="E2474" s="9">
        <v>2828.16</v>
      </c>
      <c r="F2474" s="1">
        <v>45181</v>
      </c>
      <c r="G2474" s="5">
        <f ca="1">DATEDIF(F2474, TODAY(), "D")</f>
        <v>208</v>
      </c>
      <c r="H2474" t="s">
        <v>19</v>
      </c>
      <c r="I2474" t="s">
        <v>525</v>
      </c>
      <c r="J2474" s="4">
        <v>68</v>
      </c>
      <c r="K2474" s="4">
        <f>Table1[[#This Row],[PRICEEACH]]-Table1[[#This Row],[MSRP]]</f>
        <v>-9.0799999999999983</v>
      </c>
      <c r="L2474" t="s">
        <v>592</v>
      </c>
      <c r="M2474" t="s">
        <v>511</v>
      </c>
      <c r="N2474" t="s">
        <v>512</v>
      </c>
      <c r="O2474" t="s">
        <v>513</v>
      </c>
      <c r="P2474" t="s">
        <v>514</v>
      </c>
      <c r="Q2474">
        <v>24100</v>
      </c>
      <c r="R2474" t="s">
        <v>229</v>
      </c>
      <c r="S2474" t="s">
        <v>515</v>
      </c>
      <c r="T2474" t="s">
        <v>516</v>
      </c>
      <c r="U2474" t="s">
        <v>28</v>
      </c>
    </row>
    <row r="2475" spans="1:21" x14ac:dyDescent="0.3">
      <c r="A2475">
        <v>10324</v>
      </c>
      <c r="B2475" s="5">
        <v>48</v>
      </c>
      <c r="C2475" s="4">
        <v>171.03</v>
      </c>
      <c r="D2475">
        <v>4</v>
      </c>
      <c r="E2475" s="9">
        <v>8209.44</v>
      </c>
      <c r="F2475" s="1">
        <v>45174</v>
      </c>
      <c r="G2475" s="5">
        <f ca="1">DATEDIF(F2475, TODAY(), "D")</f>
        <v>215</v>
      </c>
      <c r="H2475" t="s">
        <v>19</v>
      </c>
      <c r="I2475" t="s">
        <v>465</v>
      </c>
      <c r="J2475" s="4">
        <v>64</v>
      </c>
      <c r="K2475" s="4">
        <f>Table1[[#This Row],[PRICEEACH]]-Table1[[#This Row],[MSRP]]</f>
        <v>107.03</v>
      </c>
      <c r="L2475" t="s">
        <v>613</v>
      </c>
      <c r="M2475" t="s">
        <v>79</v>
      </c>
      <c r="N2475">
        <v>2125551500</v>
      </c>
      <c r="O2475" t="s">
        <v>80</v>
      </c>
      <c r="P2475" t="s">
        <v>24</v>
      </c>
      <c r="Q2475">
        <v>10022</v>
      </c>
      <c r="R2475" t="s">
        <v>25</v>
      </c>
      <c r="S2475" t="s">
        <v>81</v>
      </c>
      <c r="T2475" t="s">
        <v>82</v>
      </c>
      <c r="U2475" t="s">
        <v>127</v>
      </c>
    </row>
    <row r="2476" spans="1:21" x14ac:dyDescent="0.3">
      <c r="A2476">
        <v>10322</v>
      </c>
      <c r="B2476" s="5">
        <v>48</v>
      </c>
      <c r="C2476" s="4">
        <v>47.04</v>
      </c>
      <c r="D2476">
        <v>7</v>
      </c>
      <c r="E2476" s="9">
        <v>2257.92</v>
      </c>
      <c r="F2476" s="1">
        <v>45173</v>
      </c>
      <c r="G2476" s="5">
        <f ca="1">DATEDIF(F2476, TODAY(), "D")</f>
        <v>216</v>
      </c>
      <c r="H2476" t="s">
        <v>19</v>
      </c>
      <c r="I2476" t="s">
        <v>509</v>
      </c>
      <c r="J2476" s="4">
        <v>104</v>
      </c>
      <c r="K2476" s="4">
        <f>Table1[[#This Row],[PRICEEACH]]-Table1[[#This Row],[MSRP]]</f>
        <v>-56.96</v>
      </c>
      <c r="L2476" t="s">
        <v>561</v>
      </c>
      <c r="M2476" t="s">
        <v>248</v>
      </c>
      <c r="N2476">
        <v>6035558647</v>
      </c>
      <c r="O2476" t="s">
        <v>249</v>
      </c>
      <c r="P2476" t="s">
        <v>250</v>
      </c>
      <c r="Q2476">
        <v>62005</v>
      </c>
      <c r="R2476" t="s">
        <v>25</v>
      </c>
      <c r="S2476" t="s">
        <v>46</v>
      </c>
      <c r="T2476" t="s">
        <v>247</v>
      </c>
      <c r="U2476" t="s">
        <v>28</v>
      </c>
    </row>
    <row r="2477" spans="1:21" x14ac:dyDescent="0.3">
      <c r="A2477">
        <v>10321</v>
      </c>
      <c r="B2477" s="5">
        <v>48</v>
      </c>
      <c r="C2477" s="4">
        <v>42.26</v>
      </c>
      <c r="D2477">
        <v>5</v>
      </c>
      <c r="E2477" s="9">
        <v>2028.48</v>
      </c>
      <c r="F2477" s="1">
        <v>45173</v>
      </c>
      <c r="G2477" s="5">
        <f ca="1">DATEDIF(F2477, TODAY(), "D")</f>
        <v>216</v>
      </c>
      <c r="H2477" t="s">
        <v>19</v>
      </c>
      <c r="I2477" t="s">
        <v>155</v>
      </c>
      <c r="J2477" s="4">
        <v>50</v>
      </c>
      <c r="K2477" s="4">
        <f>Table1[[#This Row],[PRICEEACH]]-Table1[[#This Row],[MSRP]]</f>
        <v>-7.740000000000002</v>
      </c>
      <c r="L2477" t="s">
        <v>582</v>
      </c>
      <c r="M2477" t="s">
        <v>134</v>
      </c>
      <c r="N2477">
        <v>5085552555</v>
      </c>
      <c r="O2477" t="s">
        <v>135</v>
      </c>
      <c r="P2477" t="s">
        <v>136</v>
      </c>
      <c r="Q2477">
        <v>50553</v>
      </c>
      <c r="R2477" t="s">
        <v>25</v>
      </c>
      <c r="S2477" t="s">
        <v>137</v>
      </c>
      <c r="T2477" t="s">
        <v>138</v>
      </c>
      <c r="U2477" t="s">
        <v>28</v>
      </c>
    </row>
    <row r="2478" spans="1:21" x14ac:dyDescent="0.3">
      <c r="A2478">
        <v>10318</v>
      </c>
      <c r="B2478" s="5">
        <v>48</v>
      </c>
      <c r="C2478" s="4">
        <v>134.11000000000001</v>
      </c>
      <c r="D2478">
        <v>2</v>
      </c>
      <c r="E2478" s="9">
        <v>6437.28</v>
      </c>
      <c r="F2478" s="1">
        <v>45171</v>
      </c>
      <c r="G2478" s="5">
        <f ca="1">DATEDIF(F2478, TODAY(), "D")</f>
        <v>218</v>
      </c>
      <c r="H2478" t="s">
        <v>19</v>
      </c>
      <c r="I2478" t="s">
        <v>20</v>
      </c>
      <c r="J2478" s="4">
        <v>112</v>
      </c>
      <c r="K2478" s="4">
        <f>Table1[[#This Row],[PRICEEACH]]-Table1[[#This Row],[MSRP]]</f>
        <v>22.110000000000014</v>
      </c>
      <c r="L2478" t="s">
        <v>581</v>
      </c>
      <c r="M2478" t="s">
        <v>116</v>
      </c>
      <c r="N2478">
        <v>2155551555</v>
      </c>
      <c r="O2478" t="s">
        <v>117</v>
      </c>
      <c r="P2478" t="s">
        <v>118</v>
      </c>
      <c r="Q2478">
        <v>70267</v>
      </c>
      <c r="R2478" t="s">
        <v>25</v>
      </c>
      <c r="S2478" t="s">
        <v>26</v>
      </c>
      <c r="T2478" t="s">
        <v>119</v>
      </c>
      <c r="U2478" t="s">
        <v>42</v>
      </c>
    </row>
    <row r="2479" spans="1:21" x14ac:dyDescent="0.3">
      <c r="A2479">
        <v>10107</v>
      </c>
      <c r="B2479" s="5">
        <v>48</v>
      </c>
      <c r="C2479" s="4">
        <v>52.36</v>
      </c>
      <c r="D2479">
        <v>8</v>
      </c>
      <c r="E2479" s="9">
        <v>2513.2800000000002</v>
      </c>
      <c r="F2479" s="1">
        <v>45170</v>
      </c>
      <c r="G2479" s="5">
        <f ca="1">DATEDIF(F2479, TODAY(), "D")</f>
        <v>219</v>
      </c>
      <c r="H2479" t="s">
        <v>19</v>
      </c>
      <c r="I2479" t="s">
        <v>155</v>
      </c>
      <c r="J2479" s="4">
        <v>207</v>
      </c>
      <c r="K2479" s="4">
        <f>Table1[[#This Row],[PRICEEACH]]-Table1[[#This Row],[MSRP]]</f>
        <v>-154.63999999999999</v>
      </c>
      <c r="L2479" t="s">
        <v>436</v>
      </c>
      <c r="M2479" t="s">
        <v>165</v>
      </c>
      <c r="N2479" t="s">
        <v>166</v>
      </c>
      <c r="O2479" t="s">
        <v>167</v>
      </c>
      <c r="P2479" t="s">
        <v>151</v>
      </c>
      <c r="Q2479">
        <v>28023</v>
      </c>
      <c r="R2479" t="s">
        <v>152</v>
      </c>
      <c r="S2479" t="s">
        <v>168</v>
      </c>
      <c r="T2479" t="s">
        <v>169</v>
      </c>
      <c r="U2479" t="s">
        <v>28</v>
      </c>
    </row>
    <row r="2480" spans="1:21" x14ac:dyDescent="0.3">
      <c r="A2480">
        <v>10316</v>
      </c>
      <c r="B2480" s="5">
        <v>48</v>
      </c>
      <c r="C2480" s="4">
        <v>74.45</v>
      </c>
      <c r="D2480">
        <v>18</v>
      </c>
      <c r="E2480" s="9">
        <v>3573.6</v>
      </c>
      <c r="F2480" s="1">
        <v>45170</v>
      </c>
      <c r="G2480" s="5">
        <f ca="1">DATEDIF(F2480, TODAY(), "D")</f>
        <v>219</v>
      </c>
      <c r="H2480" t="s">
        <v>19</v>
      </c>
      <c r="I2480" t="s">
        <v>557</v>
      </c>
      <c r="J2480" s="4">
        <v>72</v>
      </c>
      <c r="K2480" s="4">
        <f>Table1[[#This Row],[PRICEEACH]]-Table1[[#This Row],[MSRP]]</f>
        <v>2.4500000000000028</v>
      </c>
      <c r="L2480" t="s">
        <v>625</v>
      </c>
      <c r="M2480" t="s">
        <v>347</v>
      </c>
      <c r="N2480" t="s">
        <v>348</v>
      </c>
      <c r="O2480" t="s">
        <v>349</v>
      </c>
      <c r="P2480" t="s">
        <v>350</v>
      </c>
      <c r="Q2480" t="s">
        <v>351</v>
      </c>
      <c r="R2480" t="s">
        <v>144</v>
      </c>
      <c r="S2480" t="s">
        <v>352</v>
      </c>
      <c r="T2480" t="s">
        <v>353</v>
      </c>
      <c r="U2480" t="s">
        <v>42</v>
      </c>
    </row>
    <row r="2481" spans="1:21" x14ac:dyDescent="0.3">
      <c r="A2481">
        <v>10316</v>
      </c>
      <c r="B2481" s="5">
        <v>48</v>
      </c>
      <c r="C2481" s="4">
        <v>75.2</v>
      </c>
      <c r="D2481">
        <v>5</v>
      </c>
      <c r="E2481" s="9">
        <v>3609.6</v>
      </c>
      <c r="F2481" s="1">
        <v>45170</v>
      </c>
      <c r="G2481" s="5">
        <f ca="1">DATEDIF(F2481, TODAY(), "D")</f>
        <v>219</v>
      </c>
      <c r="H2481" t="s">
        <v>19</v>
      </c>
      <c r="I2481" t="s">
        <v>525</v>
      </c>
      <c r="J2481" s="4">
        <v>80</v>
      </c>
      <c r="K2481" s="4">
        <f>Table1[[#This Row],[PRICEEACH]]-Table1[[#This Row],[MSRP]]</f>
        <v>-4.7999999999999972</v>
      </c>
      <c r="L2481" t="s">
        <v>628</v>
      </c>
      <c r="M2481" t="s">
        <v>347</v>
      </c>
      <c r="N2481" t="s">
        <v>348</v>
      </c>
      <c r="O2481" t="s">
        <v>349</v>
      </c>
      <c r="P2481" t="s">
        <v>350</v>
      </c>
      <c r="Q2481" t="s">
        <v>351</v>
      </c>
      <c r="R2481" t="s">
        <v>144</v>
      </c>
      <c r="S2481" t="s">
        <v>352</v>
      </c>
      <c r="T2481" t="s">
        <v>353</v>
      </c>
      <c r="U2481" t="s">
        <v>42</v>
      </c>
    </row>
    <row r="2482" spans="1:21" x14ac:dyDescent="0.3">
      <c r="A2482">
        <v>10107</v>
      </c>
      <c r="B2482" s="5">
        <v>48</v>
      </c>
      <c r="C2482" s="4">
        <v>242.16</v>
      </c>
      <c r="D2482">
        <v>3</v>
      </c>
      <c r="E2482" s="9">
        <v>11623.7</v>
      </c>
      <c r="F2482" s="1">
        <v>45159</v>
      </c>
      <c r="G2482" s="5">
        <f ca="1">DATEDIF(F2482, TODAY(), "D")</f>
        <v>230</v>
      </c>
      <c r="H2482" t="s">
        <v>19</v>
      </c>
      <c r="I2482" t="s">
        <v>155</v>
      </c>
      <c r="J2482" s="4">
        <v>214</v>
      </c>
      <c r="K2482" s="4">
        <f>Table1[[#This Row],[PRICEEACH]]-Table1[[#This Row],[MSRP]]</f>
        <v>28.159999999999997</v>
      </c>
      <c r="L2482" t="s">
        <v>156</v>
      </c>
      <c r="M2482" t="s">
        <v>243</v>
      </c>
      <c r="N2482">
        <v>4155551450</v>
      </c>
      <c r="O2482" t="s">
        <v>244</v>
      </c>
      <c r="P2482" t="s">
        <v>245</v>
      </c>
      <c r="Q2482">
        <v>97562</v>
      </c>
      <c r="R2482" t="s">
        <v>25</v>
      </c>
      <c r="S2482" t="s">
        <v>246</v>
      </c>
      <c r="T2482" t="s">
        <v>247</v>
      </c>
      <c r="U2482" t="s">
        <v>127</v>
      </c>
    </row>
    <row r="2483" spans="1:21" x14ac:dyDescent="0.3">
      <c r="A2483">
        <v>10312</v>
      </c>
      <c r="B2483" s="5">
        <v>48</v>
      </c>
      <c r="C2483" s="4">
        <v>168.3</v>
      </c>
      <c r="D2483">
        <v>17</v>
      </c>
      <c r="E2483" s="9">
        <v>8078.4</v>
      </c>
      <c r="F2483" s="1">
        <v>45159</v>
      </c>
      <c r="G2483" s="5">
        <f ca="1">DATEDIF(F2483, TODAY(), "D")</f>
        <v>230</v>
      </c>
      <c r="H2483" t="s">
        <v>19</v>
      </c>
      <c r="I2483" t="s">
        <v>509</v>
      </c>
      <c r="J2483" s="4">
        <v>170</v>
      </c>
      <c r="K2483" s="4">
        <f>Table1[[#This Row],[PRICEEACH]]-Table1[[#This Row],[MSRP]]</f>
        <v>-1.6999999999999886</v>
      </c>
      <c r="L2483" t="s">
        <v>543</v>
      </c>
      <c r="M2483" t="s">
        <v>243</v>
      </c>
      <c r="N2483">
        <v>4155551450</v>
      </c>
      <c r="O2483" t="s">
        <v>244</v>
      </c>
      <c r="P2483" t="s">
        <v>245</v>
      </c>
      <c r="Q2483">
        <v>97562</v>
      </c>
      <c r="R2483" t="s">
        <v>25</v>
      </c>
      <c r="S2483" t="s">
        <v>246</v>
      </c>
      <c r="T2483" t="s">
        <v>247</v>
      </c>
      <c r="U2483" t="s">
        <v>127</v>
      </c>
    </row>
    <row r="2484" spans="1:21" x14ac:dyDescent="0.3">
      <c r="A2484">
        <v>10310</v>
      </c>
      <c r="B2484" s="5">
        <v>48</v>
      </c>
      <c r="C2484" s="4">
        <v>186.27</v>
      </c>
      <c r="D2484">
        <v>3</v>
      </c>
      <c r="E2484" s="9">
        <v>8940.9599999999991</v>
      </c>
      <c r="F2484" s="1">
        <v>45154</v>
      </c>
      <c r="G2484" s="5">
        <f ca="1">DATEDIF(F2484, TODAY(), "D")</f>
        <v>235</v>
      </c>
      <c r="H2484" t="s">
        <v>19</v>
      </c>
      <c r="I2484" t="s">
        <v>155</v>
      </c>
      <c r="J2484" s="4">
        <v>169</v>
      </c>
      <c r="K2484" s="4">
        <f>Table1[[#This Row],[PRICEEACH]]-Table1[[#This Row],[MSRP]]</f>
        <v>17.27000000000001</v>
      </c>
      <c r="L2484" t="s">
        <v>563</v>
      </c>
      <c r="M2484" t="s">
        <v>401</v>
      </c>
      <c r="N2484" t="s">
        <v>402</v>
      </c>
      <c r="O2484" t="s">
        <v>403</v>
      </c>
      <c r="P2484" t="s">
        <v>404</v>
      </c>
      <c r="Q2484">
        <v>50739</v>
      </c>
      <c r="R2484" t="s">
        <v>405</v>
      </c>
      <c r="S2484" t="s">
        <v>406</v>
      </c>
      <c r="T2484" t="s">
        <v>407</v>
      </c>
      <c r="U2484" t="s">
        <v>127</v>
      </c>
    </row>
    <row r="2485" spans="1:21" x14ac:dyDescent="0.3">
      <c r="A2485">
        <v>10307</v>
      </c>
      <c r="B2485" s="5">
        <v>48</v>
      </c>
      <c r="C2485" s="4">
        <v>86.81</v>
      </c>
      <c r="D2485">
        <v>6</v>
      </c>
      <c r="E2485" s="9">
        <v>4166.88</v>
      </c>
      <c r="F2485" s="1">
        <v>45152</v>
      </c>
      <c r="G2485" s="5">
        <f ca="1">DATEDIF(F2485, TODAY(), "D")</f>
        <v>237</v>
      </c>
      <c r="H2485" t="s">
        <v>19</v>
      </c>
      <c r="I2485" t="s">
        <v>509</v>
      </c>
      <c r="J2485" s="4">
        <v>105</v>
      </c>
      <c r="K2485" s="4">
        <f>Table1[[#This Row],[PRICEEACH]]-Table1[[#This Row],[MSRP]]</f>
        <v>-18.189999999999998</v>
      </c>
      <c r="L2485" t="s">
        <v>571</v>
      </c>
      <c r="M2485" t="s">
        <v>185</v>
      </c>
      <c r="N2485">
        <v>2155554695</v>
      </c>
      <c r="O2485" t="s">
        <v>186</v>
      </c>
      <c r="P2485" t="s">
        <v>187</v>
      </c>
      <c r="Q2485">
        <v>71270</v>
      </c>
      <c r="R2485" t="s">
        <v>25</v>
      </c>
      <c r="S2485" t="s">
        <v>188</v>
      </c>
      <c r="T2485" t="s">
        <v>189</v>
      </c>
      <c r="U2485" t="s">
        <v>42</v>
      </c>
    </row>
    <row r="2486" spans="1:21" x14ac:dyDescent="0.3">
      <c r="A2486">
        <v>10305</v>
      </c>
      <c r="B2486" s="5">
        <v>48</v>
      </c>
      <c r="C2486" s="4">
        <v>31.47</v>
      </c>
      <c r="D2486">
        <v>6</v>
      </c>
      <c r="E2486" s="9">
        <v>1510.56</v>
      </c>
      <c r="F2486" s="1">
        <v>45151</v>
      </c>
      <c r="G2486" s="5">
        <f ca="1">DATEDIF(F2486, TODAY(), "D")</f>
        <v>238</v>
      </c>
      <c r="H2486" t="s">
        <v>19</v>
      </c>
      <c r="I2486" t="s">
        <v>155</v>
      </c>
      <c r="J2486" s="4">
        <v>35</v>
      </c>
      <c r="K2486" s="4">
        <f>Table1[[#This Row],[PRICEEACH]]-Table1[[#This Row],[MSRP]]</f>
        <v>-3.5300000000000011</v>
      </c>
      <c r="L2486" t="s">
        <v>591</v>
      </c>
      <c r="M2486" t="s">
        <v>98</v>
      </c>
      <c r="N2486">
        <v>6175558555</v>
      </c>
      <c r="O2486" t="s">
        <v>99</v>
      </c>
      <c r="P2486" t="s">
        <v>100</v>
      </c>
      <c r="Q2486">
        <v>51247</v>
      </c>
      <c r="R2486" t="s">
        <v>25</v>
      </c>
      <c r="S2486" t="s">
        <v>101</v>
      </c>
      <c r="T2486" t="s">
        <v>102</v>
      </c>
      <c r="U2486" t="s">
        <v>28</v>
      </c>
    </row>
    <row r="2487" spans="1:21" x14ac:dyDescent="0.3">
      <c r="A2487">
        <v>10291</v>
      </c>
      <c r="B2487" s="5">
        <v>48</v>
      </c>
      <c r="C2487" s="4">
        <v>110.18</v>
      </c>
      <c r="D2487">
        <v>5</v>
      </c>
      <c r="E2487" s="9">
        <v>5288.64</v>
      </c>
      <c r="F2487" s="1">
        <v>45115</v>
      </c>
      <c r="G2487" s="5">
        <f ca="1">DATEDIF(F2487, TODAY(), "D")</f>
        <v>274</v>
      </c>
      <c r="H2487" t="s">
        <v>19</v>
      </c>
      <c r="I2487" t="s">
        <v>465</v>
      </c>
      <c r="J2487" s="4">
        <v>121</v>
      </c>
      <c r="K2487" s="4">
        <f>Table1[[#This Row],[PRICEEACH]]-Table1[[#This Row],[MSRP]]</f>
        <v>-10.819999999999993</v>
      </c>
      <c r="L2487" t="s">
        <v>575</v>
      </c>
      <c r="M2487" t="s">
        <v>232</v>
      </c>
      <c r="N2487" t="s">
        <v>233</v>
      </c>
      <c r="O2487" t="s">
        <v>234</v>
      </c>
      <c r="P2487" t="s">
        <v>235</v>
      </c>
      <c r="Q2487" t="s">
        <v>236</v>
      </c>
      <c r="R2487" t="s">
        <v>162</v>
      </c>
      <c r="S2487" t="s">
        <v>237</v>
      </c>
      <c r="T2487" t="s">
        <v>178</v>
      </c>
      <c r="U2487" t="s">
        <v>42</v>
      </c>
    </row>
    <row r="2488" spans="1:21" x14ac:dyDescent="0.3">
      <c r="A2488">
        <v>10291</v>
      </c>
      <c r="B2488" s="5">
        <v>48</v>
      </c>
      <c r="C2488" s="4">
        <v>112.46</v>
      </c>
      <c r="D2488">
        <v>1</v>
      </c>
      <c r="E2488" s="9">
        <v>5398.08</v>
      </c>
      <c r="F2488" s="1">
        <v>45115</v>
      </c>
      <c r="G2488" s="5">
        <f ca="1">DATEDIF(F2488, TODAY(), "D")</f>
        <v>274</v>
      </c>
      <c r="H2488" t="s">
        <v>19</v>
      </c>
      <c r="I2488" t="s">
        <v>465</v>
      </c>
      <c r="J2488" s="4">
        <v>127</v>
      </c>
      <c r="K2488" s="4">
        <f>Table1[[#This Row],[PRICEEACH]]-Table1[[#This Row],[MSRP]]</f>
        <v>-14.540000000000006</v>
      </c>
      <c r="L2488" t="s">
        <v>588</v>
      </c>
      <c r="M2488" t="s">
        <v>232</v>
      </c>
      <c r="N2488" t="s">
        <v>233</v>
      </c>
      <c r="O2488" t="s">
        <v>234</v>
      </c>
      <c r="P2488" t="s">
        <v>235</v>
      </c>
      <c r="Q2488" t="s">
        <v>236</v>
      </c>
      <c r="R2488" t="s">
        <v>162</v>
      </c>
      <c r="S2488" t="s">
        <v>237</v>
      </c>
      <c r="T2488" t="s">
        <v>178</v>
      </c>
      <c r="U2488" t="s">
        <v>42</v>
      </c>
    </row>
    <row r="2489" spans="1:21" x14ac:dyDescent="0.3">
      <c r="A2489">
        <v>10288</v>
      </c>
      <c r="B2489" s="5">
        <v>48</v>
      </c>
      <c r="C2489" s="4">
        <v>136.22999999999999</v>
      </c>
      <c r="D2489">
        <v>8</v>
      </c>
      <c r="E2489" s="9">
        <v>6539.04</v>
      </c>
      <c r="F2489" s="1">
        <v>45108</v>
      </c>
      <c r="G2489" s="5">
        <f ca="1">DATEDIF(F2489, TODAY(), "D")</f>
        <v>281</v>
      </c>
      <c r="H2489" t="s">
        <v>19</v>
      </c>
      <c r="I2489" t="s">
        <v>155</v>
      </c>
      <c r="J2489" s="4">
        <v>117</v>
      </c>
      <c r="K2489" s="4">
        <f>Table1[[#This Row],[PRICEEACH]]-Table1[[#This Row],[MSRP]]</f>
        <v>19.22999999999999</v>
      </c>
      <c r="L2489" t="s">
        <v>593</v>
      </c>
      <c r="M2489" t="s">
        <v>381</v>
      </c>
      <c r="N2489" t="s">
        <v>382</v>
      </c>
      <c r="O2489" t="s">
        <v>383</v>
      </c>
      <c r="P2489" t="s">
        <v>173</v>
      </c>
      <c r="Q2489">
        <v>69045</v>
      </c>
      <c r="R2489" t="s">
        <v>173</v>
      </c>
      <c r="S2489" t="s">
        <v>384</v>
      </c>
      <c r="T2489" t="s">
        <v>385</v>
      </c>
      <c r="U2489" t="s">
        <v>42</v>
      </c>
    </row>
    <row r="2490" spans="1:21" x14ac:dyDescent="0.3">
      <c r="A2490">
        <v>10281</v>
      </c>
      <c r="B2490" s="5">
        <v>48</v>
      </c>
      <c r="C2490" s="4">
        <v>120.28</v>
      </c>
      <c r="D2490">
        <v>4</v>
      </c>
      <c r="E2490" s="9">
        <v>5773.44</v>
      </c>
      <c r="F2490" s="1">
        <v>45096</v>
      </c>
      <c r="G2490" s="5">
        <f ca="1">DATEDIF(F2490, TODAY(), "D")</f>
        <v>293</v>
      </c>
      <c r="H2490" t="s">
        <v>19</v>
      </c>
      <c r="I2490" t="s">
        <v>465</v>
      </c>
      <c r="J2490" s="4">
        <v>122</v>
      </c>
      <c r="K2490" s="4">
        <f>Table1[[#This Row],[PRICEEACH]]-Table1[[#This Row],[MSRP]]</f>
        <v>-1.7199999999999989</v>
      </c>
      <c r="L2490" t="s">
        <v>548</v>
      </c>
      <c r="M2490" t="s">
        <v>116</v>
      </c>
      <c r="N2490">
        <v>2155551555</v>
      </c>
      <c r="O2490" t="s">
        <v>117</v>
      </c>
      <c r="P2490" t="s">
        <v>118</v>
      </c>
      <c r="Q2490">
        <v>70267</v>
      </c>
      <c r="R2490" t="s">
        <v>25</v>
      </c>
      <c r="S2490" t="s">
        <v>26</v>
      </c>
      <c r="T2490" t="s">
        <v>119</v>
      </c>
      <c r="U2490" t="s">
        <v>42</v>
      </c>
    </row>
    <row r="2491" spans="1:21" x14ac:dyDescent="0.3">
      <c r="A2491">
        <v>10279</v>
      </c>
      <c r="B2491" s="5">
        <v>48</v>
      </c>
      <c r="C2491" s="4">
        <v>116.27</v>
      </c>
      <c r="D2491">
        <v>2</v>
      </c>
      <c r="E2491" s="9">
        <v>5580.96</v>
      </c>
      <c r="F2491" s="1">
        <v>45086</v>
      </c>
      <c r="G2491" s="5">
        <f ca="1">DATEDIF(F2491, TODAY(), "D")</f>
        <v>303</v>
      </c>
      <c r="H2491" t="s">
        <v>19</v>
      </c>
      <c r="I2491" t="s">
        <v>155</v>
      </c>
      <c r="J2491" s="4">
        <v>117</v>
      </c>
      <c r="K2491" s="4">
        <f>Table1[[#This Row],[PRICEEACH]]-Table1[[#This Row],[MSRP]]</f>
        <v>-0.73000000000000398</v>
      </c>
      <c r="L2491" t="s">
        <v>593</v>
      </c>
      <c r="M2491" t="s">
        <v>148</v>
      </c>
      <c r="N2491" t="s">
        <v>149</v>
      </c>
      <c r="O2491" t="s">
        <v>150</v>
      </c>
      <c r="P2491" t="s">
        <v>151</v>
      </c>
      <c r="Q2491">
        <v>28034</v>
      </c>
      <c r="R2491" t="s">
        <v>152</v>
      </c>
      <c r="S2491" t="s">
        <v>153</v>
      </c>
      <c r="T2491" t="s">
        <v>154</v>
      </c>
      <c r="U2491" t="s">
        <v>42</v>
      </c>
    </row>
    <row r="2492" spans="1:21" x14ac:dyDescent="0.3">
      <c r="A2492">
        <v>10279</v>
      </c>
      <c r="B2492" s="5">
        <v>48</v>
      </c>
      <c r="C2492" s="4">
        <v>128.5</v>
      </c>
      <c r="D2492">
        <v>6</v>
      </c>
      <c r="E2492" s="9">
        <v>6168</v>
      </c>
      <c r="F2492" s="1">
        <v>45086</v>
      </c>
      <c r="G2492" s="5">
        <f ca="1">DATEDIF(F2492, TODAY(), "D")</f>
        <v>303</v>
      </c>
      <c r="H2492" t="s">
        <v>19</v>
      </c>
      <c r="I2492" t="s">
        <v>155</v>
      </c>
      <c r="J2492" s="4">
        <v>107</v>
      </c>
      <c r="K2492" s="4">
        <f>Table1[[#This Row],[PRICEEACH]]-Table1[[#This Row],[MSRP]]</f>
        <v>21.5</v>
      </c>
      <c r="L2492" t="s">
        <v>599</v>
      </c>
      <c r="M2492" t="s">
        <v>148</v>
      </c>
      <c r="N2492" t="s">
        <v>149</v>
      </c>
      <c r="O2492" t="s">
        <v>150</v>
      </c>
      <c r="P2492" t="s">
        <v>151</v>
      </c>
      <c r="Q2492">
        <v>28034</v>
      </c>
      <c r="R2492" t="s">
        <v>152</v>
      </c>
      <c r="S2492" t="s">
        <v>153</v>
      </c>
      <c r="T2492" t="s">
        <v>154</v>
      </c>
      <c r="U2492" t="s">
        <v>42</v>
      </c>
    </row>
    <row r="2493" spans="1:21" x14ac:dyDescent="0.3">
      <c r="A2493">
        <v>10276</v>
      </c>
      <c r="B2493" s="5">
        <v>48</v>
      </c>
      <c r="C2493" s="4">
        <v>119.04</v>
      </c>
      <c r="D2493">
        <v>8</v>
      </c>
      <c r="E2493" s="9">
        <v>5713.92</v>
      </c>
      <c r="F2493" s="1">
        <v>45079</v>
      </c>
      <c r="G2493" s="5">
        <f ca="1">DATEDIF(F2493, TODAY(), "D")</f>
        <v>310</v>
      </c>
      <c r="H2493" t="s">
        <v>19</v>
      </c>
      <c r="I2493" t="s">
        <v>155</v>
      </c>
      <c r="J2493" s="4">
        <v>148</v>
      </c>
      <c r="K2493" s="4">
        <f>Table1[[#This Row],[PRICEEACH]]-Table1[[#This Row],[MSRP]]</f>
        <v>-28.959999999999994</v>
      </c>
      <c r="L2493" t="s">
        <v>577</v>
      </c>
      <c r="M2493" t="s">
        <v>420</v>
      </c>
      <c r="N2493">
        <v>6175557555</v>
      </c>
      <c r="O2493" t="s">
        <v>421</v>
      </c>
      <c r="P2493" t="s">
        <v>253</v>
      </c>
      <c r="Q2493">
        <v>58339</v>
      </c>
      <c r="R2493" t="s">
        <v>25</v>
      </c>
      <c r="S2493" t="s">
        <v>422</v>
      </c>
      <c r="T2493" t="s">
        <v>423</v>
      </c>
      <c r="U2493" t="s">
        <v>42</v>
      </c>
    </row>
    <row r="2494" spans="1:21" x14ac:dyDescent="0.3">
      <c r="A2494">
        <v>10276</v>
      </c>
      <c r="B2494" s="5">
        <v>48</v>
      </c>
      <c r="C2494" s="4">
        <v>75.180000000000007</v>
      </c>
      <c r="D2494">
        <v>7</v>
      </c>
      <c r="E2494" s="9">
        <v>3608.64</v>
      </c>
      <c r="F2494" s="1">
        <v>45079</v>
      </c>
      <c r="G2494" s="5">
        <f ca="1">DATEDIF(F2494, TODAY(), "D")</f>
        <v>310</v>
      </c>
      <c r="H2494" t="s">
        <v>19</v>
      </c>
      <c r="I2494" t="s">
        <v>155</v>
      </c>
      <c r="J2494" s="4">
        <v>80</v>
      </c>
      <c r="K2494" s="4">
        <f>Table1[[#This Row],[PRICEEACH]]-Table1[[#This Row],[MSRP]]</f>
        <v>-4.8199999999999932</v>
      </c>
      <c r="L2494" t="s">
        <v>607</v>
      </c>
      <c r="M2494" t="s">
        <v>420</v>
      </c>
      <c r="N2494">
        <v>6175557555</v>
      </c>
      <c r="O2494" t="s">
        <v>421</v>
      </c>
      <c r="P2494" t="s">
        <v>253</v>
      </c>
      <c r="Q2494">
        <v>58339</v>
      </c>
      <c r="R2494" t="s">
        <v>25</v>
      </c>
      <c r="S2494" t="s">
        <v>422</v>
      </c>
      <c r="T2494" t="s">
        <v>423</v>
      </c>
      <c r="U2494" t="s">
        <v>42</v>
      </c>
    </row>
    <row r="2495" spans="1:21" x14ac:dyDescent="0.3">
      <c r="A2495">
        <v>10275</v>
      </c>
      <c r="B2495" s="5">
        <v>48</v>
      </c>
      <c r="C2495" s="4">
        <v>132.88999999999999</v>
      </c>
      <c r="D2495">
        <v>8</v>
      </c>
      <c r="E2495" s="9">
        <v>6378.72</v>
      </c>
      <c r="F2495" s="1">
        <v>45069</v>
      </c>
      <c r="G2495" s="5">
        <f ca="1">DATEDIF(F2495, TODAY(), "D")</f>
        <v>320</v>
      </c>
      <c r="H2495" t="s">
        <v>19</v>
      </c>
      <c r="I2495" t="s">
        <v>525</v>
      </c>
      <c r="J2495" s="4">
        <v>118</v>
      </c>
      <c r="K2495" s="4">
        <f>Table1[[#This Row],[PRICEEACH]]-Table1[[#This Row],[MSRP]]</f>
        <v>14.889999999999986</v>
      </c>
      <c r="L2495" t="s">
        <v>627</v>
      </c>
      <c r="M2495" t="s">
        <v>92</v>
      </c>
      <c r="N2495" t="s">
        <v>93</v>
      </c>
      <c r="O2495" t="s">
        <v>94</v>
      </c>
      <c r="P2495" t="s">
        <v>95</v>
      </c>
      <c r="Q2495">
        <v>44000</v>
      </c>
      <c r="R2495" t="s">
        <v>33</v>
      </c>
      <c r="S2495" t="s">
        <v>96</v>
      </c>
      <c r="T2495" t="s">
        <v>97</v>
      </c>
      <c r="U2495" t="s">
        <v>42</v>
      </c>
    </row>
    <row r="2496" spans="1:21" x14ac:dyDescent="0.3">
      <c r="A2496">
        <v>10273</v>
      </c>
      <c r="B2496" s="5">
        <v>48</v>
      </c>
      <c r="C2496" s="4">
        <v>83.02</v>
      </c>
      <c r="D2496">
        <v>3</v>
      </c>
      <c r="E2496" s="9">
        <v>3984.96</v>
      </c>
      <c r="F2496" s="1">
        <v>45067</v>
      </c>
      <c r="G2496" s="5">
        <f ca="1">DATEDIF(F2496, TODAY(), "D")</f>
        <v>322</v>
      </c>
      <c r="H2496" t="s">
        <v>19</v>
      </c>
      <c r="I2496" t="s">
        <v>509</v>
      </c>
      <c r="J2496" s="4">
        <v>83</v>
      </c>
      <c r="K2496" s="4">
        <f>Table1[[#This Row],[PRICEEACH]]-Table1[[#This Row],[MSRP]]</f>
        <v>1.9999999999996021E-2</v>
      </c>
      <c r="L2496" t="s">
        <v>600</v>
      </c>
      <c r="M2496" t="s">
        <v>329</v>
      </c>
      <c r="N2496" t="s">
        <v>330</v>
      </c>
      <c r="O2496" t="s">
        <v>331</v>
      </c>
      <c r="P2496" t="s">
        <v>332</v>
      </c>
      <c r="Q2496" t="s">
        <v>333</v>
      </c>
      <c r="R2496" t="s">
        <v>334</v>
      </c>
      <c r="S2496" t="s">
        <v>335</v>
      </c>
      <c r="T2496" t="s">
        <v>336</v>
      </c>
      <c r="U2496" t="s">
        <v>42</v>
      </c>
    </row>
    <row r="2497" spans="1:21" x14ac:dyDescent="0.3">
      <c r="A2497">
        <v>10269</v>
      </c>
      <c r="B2497" s="5">
        <v>48</v>
      </c>
      <c r="C2497" s="4">
        <v>97.39</v>
      </c>
      <c r="D2497">
        <v>2</v>
      </c>
      <c r="E2497" s="9">
        <v>4674.72</v>
      </c>
      <c r="F2497" s="1">
        <v>45062</v>
      </c>
      <c r="G2497" s="5">
        <f ca="1">DATEDIF(F2497, TODAY(), "D")</f>
        <v>327</v>
      </c>
      <c r="H2497" t="s">
        <v>19</v>
      </c>
      <c r="I2497" t="s">
        <v>509</v>
      </c>
      <c r="J2497" s="4">
        <v>97</v>
      </c>
      <c r="K2497" s="4">
        <f>Table1[[#This Row],[PRICEEACH]]-Table1[[#This Row],[MSRP]]</f>
        <v>0.39000000000000057</v>
      </c>
      <c r="L2497" t="s">
        <v>605</v>
      </c>
      <c r="M2497" t="s">
        <v>120</v>
      </c>
      <c r="N2497" t="s">
        <v>121</v>
      </c>
      <c r="O2497" t="s">
        <v>122</v>
      </c>
      <c r="P2497" t="s">
        <v>123</v>
      </c>
      <c r="Q2497">
        <v>5020</v>
      </c>
      <c r="R2497" t="s">
        <v>124</v>
      </c>
      <c r="S2497" t="s">
        <v>125</v>
      </c>
      <c r="T2497" t="s">
        <v>126</v>
      </c>
      <c r="U2497" t="s">
        <v>42</v>
      </c>
    </row>
    <row r="2498" spans="1:21" x14ac:dyDescent="0.3">
      <c r="A2498">
        <v>10264</v>
      </c>
      <c r="B2498" s="5">
        <v>48</v>
      </c>
      <c r="C2498" s="4">
        <v>54.71</v>
      </c>
      <c r="D2498">
        <v>3</v>
      </c>
      <c r="E2498" s="9">
        <v>2626.08</v>
      </c>
      <c r="F2498" s="1">
        <v>45046</v>
      </c>
      <c r="G2498" s="5">
        <f ca="1">DATEDIF(F2498, TODAY(), "D")</f>
        <v>343</v>
      </c>
      <c r="H2498" t="s">
        <v>19</v>
      </c>
      <c r="I2498" t="s">
        <v>20</v>
      </c>
      <c r="J2498" s="4">
        <v>62</v>
      </c>
      <c r="K2498" s="4">
        <f>Table1[[#This Row],[PRICEEACH]]-Table1[[#This Row],[MSRP]]</f>
        <v>-7.2899999999999991</v>
      </c>
      <c r="L2498" t="s">
        <v>570</v>
      </c>
      <c r="M2498" t="s">
        <v>343</v>
      </c>
      <c r="N2498">
        <v>6175559555</v>
      </c>
      <c r="O2498" t="s">
        <v>344</v>
      </c>
      <c r="P2498" t="s">
        <v>345</v>
      </c>
      <c r="Q2498">
        <v>51003</v>
      </c>
      <c r="R2498" t="s">
        <v>25</v>
      </c>
      <c r="S2498" t="s">
        <v>346</v>
      </c>
      <c r="T2498" t="s">
        <v>52</v>
      </c>
      <c r="U2498" t="s">
        <v>28</v>
      </c>
    </row>
    <row r="2499" spans="1:21" x14ac:dyDescent="0.3">
      <c r="A2499">
        <v>10107</v>
      </c>
      <c r="B2499" s="5">
        <v>48</v>
      </c>
      <c r="C2499" s="4">
        <v>134.05000000000001</v>
      </c>
      <c r="D2499">
        <v>1</v>
      </c>
      <c r="E2499" s="9">
        <v>6434.4</v>
      </c>
      <c r="F2499" s="1">
        <v>45044</v>
      </c>
      <c r="G2499" s="5">
        <f ca="1">DATEDIF(F2499, TODAY(), "D")</f>
        <v>345</v>
      </c>
      <c r="H2499" t="s">
        <v>19</v>
      </c>
      <c r="I2499" t="s">
        <v>20</v>
      </c>
      <c r="J2499" s="4">
        <v>150</v>
      </c>
      <c r="K2499" s="4">
        <f>Table1[[#This Row],[PRICEEACH]]-Table1[[#This Row],[MSRP]]</f>
        <v>-15.949999999999989</v>
      </c>
      <c r="L2499" t="s">
        <v>467</v>
      </c>
      <c r="M2499" t="s">
        <v>88</v>
      </c>
      <c r="N2499">
        <v>2035552570</v>
      </c>
      <c r="O2499" t="s">
        <v>89</v>
      </c>
      <c r="P2499" t="s">
        <v>90</v>
      </c>
      <c r="Q2499">
        <v>97562</v>
      </c>
      <c r="R2499" t="s">
        <v>25</v>
      </c>
      <c r="S2499" t="s">
        <v>91</v>
      </c>
      <c r="T2499" t="s">
        <v>47</v>
      </c>
      <c r="U2499" t="s">
        <v>42</v>
      </c>
    </row>
    <row r="2500" spans="1:21" hidden="1" x14ac:dyDescent="0.3">
      <c r="A2500">
        <v>10262</v>
      </c>
      <c r="B2500" s="5">
        <v>48</v>
      </c>
      <c r="C2500" s="4">
        <v>61.42</v>
      </c>
      <c r="D2500">
        <v>8</v>
      </c>
      <c r="E2500" s="9">
        <v>2948.16</v>
      </c>
      <c r="F2500" s="1">
        <v>45040</v>
      </c>
      <c r="G2500" s="5">
        <f ca="1">DATEDIF(F2500, TODAY(), "D")</f>
        <v>349</v>
      </c>
      <c r="H2500" t="s">
        <v>307</v>
      </c>
      <c r="I2500" t="s">
        <v>525</v>
      </c>
      <c r="J2500" s="4">
        <v>68</v>
      </c>
      <c r="K2500" s="4">
        <f>Table1[[#This Row],[PRICEEACH]]-Table1[[#This Row],[MSRP]]</f>
        <v>-6.5799999999999983</v>
      </c>
      <c r="L2500" t="s">
        <v>602</v>
      </c>
      <c r="M2500" t="s">
        <v>148</v>
      </c>
      <c r="N2500" t="s">
        <v>149</v>
      </c>
      <c r="O2500" t="s">
        <v>150</v>
      </c>
      <c r="P2500" t="s">
        <v>151</v>
      </c>
      <c r="Q2500">
        <v>28034</v>
      </c>
      <c r="R2500" t="s">
        <v>152</v>
      </c>
      <c r="S2500" t="s">
        <v>153</v>
      </c>
      <c r="T2500" t="s">
        <v>154</v>
      </c>
      <c r="U2500" t="s">
        <v>28</v>
      </c>
    </row>
    <row r="2501" spans="1:21" x14ac:dyDescent="0.3">
      <c r="A2501">
        <v>10252</v>
      </c>
      <c r="B2501" s="5">
        <v>48</v>
      </c>
      <c r="C2501" s="4">
        <v>72.41</v>
      </c>
      <c r="D2501">
        <v>7</v>
      </c>
      <c r="E2501" s="9">
        <v>3475.68</v>
      </c>
      <c r="F2501" s="1">
        <v>45011</v>
      </c>
      <c r="G2501" s="5">
        <f ca="1">DATEDIF(F2501, TODAY(), "D")</f>
        <v>378</v>
      </c>
      <c r="H2501" t="s">
        <v>19</v>
      </c>
      <c r="I2501" t="s">
        <v>20</v>
      </c>
      <c r="J2501" s="4">
        <v>81</v>
      </c>
      <c r="K2501" s="4">
        <f>Table1[[#This Row],[PRICEEACH]]-Table1[[#This Row],[MSRP]]</f>
        <v>-8.5900000000000034</v>
      </c>
      <c r="L2501" t="s">
        <v>619</v>
      </c>
      <c r="M2501" t="s">
        <v>67</v>
      </c>
      <c r="N2501" t="s">
        <v>68</v>
      </c>
      <c r="O2501" t="s">
        <v>69</v>
      </c>
      <c r="P2501" t="s">
        <v>39</v>
      </c>
      <c r="Q2501">
        <v>75016</v>
      </c>
      <c r="R2501" t="s">
        <v>33</v>
      </c>
      <c r="S2501" t="s">
        <v>70</v>
      </c>
      <c r="T2501" t="s">
        <v>71</v>
      </c>
      <c r="U2501" t="s">
        <v>42</v>
      </c>
    </row>
    <row r="2502" spans="1:21" hidden="1" x14ac:dyDescent="0.3">
      <c r="A2502">
        <v>10248</v>
      </c>
      <c r="B2502" s="5">
        <v>48</v>
      </c>
      <c r="C2502" s="4">
        <v>145.01</v>
      </c>
      <c r="D2502">
        <v>10</v>
      </c>
      <c r="E2502" s="9">
        <v>6960.48</v>
      </c>
      <c r="F2502" s="1">
        <v>44992</v>
      </c>
      <c r="G2502" s="5">
        <f ca="1">DATEDIF(F2502, TODAY(), "D")</f>
        <v>397</v>
      </c>
      <c r="H2502" t="s">
        <v>307</v>
      </c>
      <c r="I2502" t="s">
        <v>557</v>
      </c>
      <c r="J2502" s="4">
        <v>122</v>
      </c>
      <c r="K2502" s="4">
        <f>Table1[[#This Row],[PRICEEACH]]-Table1[[#This Row],[MSRP]]</f>
        <v>23.009999999999991</v>
      </c>
      <c r="L2502" t="s">
        <v>586</v>
      </c>
      <c r="M2502" t="s">
        <v>22</v>
      </c>
      <c r="N2502">
        <v>2125557818</v>
      </c>
      <c r="O2502" t="s">
        <v>23</v>
      </c>
      <c r="P2502" t="s">
        <v>24</v>
      </c>
      <c r="Q2502">
        <v>10022</v>
      </c>
      <c r="R2502" t="s">
        <v>25</v>
      </c>
      <c r="S2502" t="s">
        <v>26</v>
      </c>
      <c r="T2502" t="s">
        <v>27</v>
      </c>
      <c r="U2502" t="s">
        <v>42</v>
      </c>
    </row>
    <row r="2503" spans="1:21" x14ac:dyDescent="0.3">
      <c r="A2503">
        <v>10247</v>
      </c>
      <c r="B2503" s="5">
        <v>48</v>
      </c>
      <c r="C2503" s="4">
        <v>140.75</v>
      </c>
      <c r="D2503">
        <v>5</v>
      </c>
      <c r="E2503" s="9">
        <v>6756</v>
      </c>
      <c r="F2503" s="1">
        <v>44990</v>
      </c>
      <c r="G2503" s="5">
        <f ca="1">DATEDIF(F2503, TODAY(), "D")</f>
        <v>399</v>
      </c>
      <c r="H2503" t="s">
        <v>19</v>
      </c>
      <c r="I2503" t="s">
        <v>155</v>
      </c>
      <c r="J2503" s="4">
        <v>143</v>
      </c>
      <c r="K2503" s="4">
        <f>Table1[[#This Row],[PRICEEACH]]-Table1[[#This Row],[MSRP]]</f>
        <v>-2.25</v>
      </c>
      <c r="L2503" t="s">
        <v>572</v>
      </c>
      <c r="M2503" t="s">
        <v>429</v>
      </c>
      <c r="N2503" t="s">
        <v>430</v>
      </c>
      <c r="O2503" t="s">
        <v>431</v>
      </c>
      <c r="P2503" t="s">
        <v>432</v>
      </c>
      <c r="Q2503" t="s">
        <v>433</v>
      </c>
      <c r="R2503" t="s">
        <v>107</v>
      </c>
      <c r="S2503" t="s">
        <v>434</v>
      </c>
      <c r="T2503" t="s">
        <v>435</v>
      </c>
      <c r="U2503" t="s">
        <v>42</v>
      </c>
    </row>
    <row r="2504" spans="1:21" x14ac:dyDescent="0.3">
      <c r="A2504">
        <v>10232</v>
      </c>
      <c r="B2504" s="5">
        <v>48</v>
      </c>
      <c r="C2504" s="4">
        <v>95.8</v>
      </c>
      <c r="D2504">
        <v>8</v>
      </c>
      <c r="E2504" s="9">
        <v>4598.3999999999996</v>
      </c>
      <c r="F2504" s="1">
        <v>44946</v>
      </c>
      <c r="G2504" s="5">
        <f ca="1">DATEDIF(F2504, TODAY(), "D")</f>
        <v>443</v>
      </c>
      <c r="H2504" t="s">
        <v>19</v>
      </c>
      <c r="I2504" t="s">
        <v>564</v>
      </c>
      <c r="J2504" s="4">
        <v>100</v>
      </c>
      <c r="K2504" s="4">
        <f>Table1[[#This Row],[PRICEEACH]]-Table1[[#This Row],[MSRP]]</f>
        <v>-4.2000000000000028</v>
      </c>
      <c r="L2504" t="s">
        <v>565</v>
      </c>
      <c r="M2504" t="s">
        <v>347</v>
      </c>
      <c r="N2504" t="s">
        <v>348</v>
      </c>
      <c r="O2504" t="s">
        <v>349</v>
      </c>
      <c r="P2504" t="s">
        <v>350</v>
      </c>
      <c r="Q2504" t="s">
        <v>351</v>
      </c>
      <c r="R2504" t="s">
        <v>144</v>
      </c>
      <c r="S2504" t="s">
        <v>352</v>
      </c>
      <c r="T2504" t="s">
        <v>353</v>
      </c>
      <c r="U2504" t="s">
        <v>42</v>
      </c>
    </row>
    <row r="2505" spans="1:21" x14ac:dyDescent="0.3">
      <c r="A2505">
        <v>10232</v>
      </c>
      <c r="B2505" s="5">
        <v>48</v>
      </c>
      <c r="C2505" s="4">
        <v>96.16</v>
      </c>
      <c r="D2505">
        <v>1</v>
      </c>
      <c r="E2505" s="9">
        <v>4615.68</v>
      </c>
      <c r="F2505" s="1">
        <v>44946</v>
      </c>
      <c r="G2505" s="5">
        <f ca="1">DATEDIF(F2505, TODAY(), "D")</f>
        <v>443</v>
      </c>
      <c r="H2505" t="s">
        <v>19</v>
      </c>
      <c r="I2505" t="s">
        <v>557</v>
      </c>
      <c r="J2505" s="4">
        <v>100</v>
      </c>
      <c r="K2505" s="4">
        <f>Table1[[#This Row],[PRICEEACH]]-Table1[[#This Row],[MSRP]]</f>
        <v>-3.8400000000000034</v>
      </c>
      <c r="L2505" t="s">
        <v>629</v>
      </c>
      <c r="M2505" t="s">
        <v>347</v>
      </c>
      <c r="N2505" t="s">
        <v>348</v>
      </c>
      <c r="O2505" t="s">
        <v>349</v>
      </c>
      <c r="P2505" t="s">
        <v>350</v>
      </c>
      <c r="Q2505" t="s">
        <v>351</v>
      </c>
      <c r="R2505" t="s">
        <v>144</v>
      </c>
      <c r="S2505" t="s">
        <v>352</v>
      </c>
      <c r="T2505" t="s">
        <v>353</v>
      </c>
      <c r="U2505" t="s">
        <v>42</v>
      </c>
    </row>
    <row r="2506" spans="1:21" x14ac:dyDescent="0.3">
      <c r="A2506">
        <v>10229</v>
      </c>
      <c r="B2506" s="5">
        <v>48</v>
      </c>
      <c r="C2506" s="4">
        <v>118.84</v>
      </c>
      <c r="D2506">
        <v>6</v>
      </c>
      <c r="E2506" s="9">
        <v>5704.32</v>
      </c>
      <c r="F2506" s="1">
        <v>44937</v>
      </c>
      <c r="G2506" s="5">
        <f ca="1">DATEDIF(F2506, TODAY(), "D")</f>
        <v>452</v>
      </c>
      <c r="H2506" t="s">
        <v>19</v>
      </c>
      <c r="I2506" t="s">
        <v>465</v>
      </c>
      <c r="J2506" s="4">
        <v>127</v>
      </c>
      <c r="K2506" s="4">
        <f>Table1[[#This Row],[PRICEEACH]]-Table1[[#This Row],[MSRP]]</f>
        <v>-8.1599999999999966</v>
      </c>
      <c r="L2506" t="s">
        <v>588</v>
      </c>
      <c r="M2506" t="s">
        <v>243</v>
      </c>
      <c r="N2506">
        <v>4155551450</v>
      </c>
      <c r="O2506" t="s">
        <v>244</v>
      </c>
      <c r="P2506" t="s">
        <v>245</v>
      </c>
      <c r="Q2506">
        <v>97562</v>
      </c>
      <c r="R2506" t="s">
        <v>25</v>
      </c>
      <c r="S2506" t="s">
        <v>246</v>
      </c>
      <c r="T2506" t="s">
        <v>247</v>
      </c>
      <c r="U2506" t="s">
        <v>42</v>
      </c>
    </row>
    <row r="2507" spans="1:21" x14ac:dyDescent="0.3">
      <c r="A2507">
        <v>10226</v>
      </c>
      <c r="B2507" s="5">
        <v>48</v>
      </c>
      <c r="C2507" s="4">
        <v>92.09</v>
      </c>
      <c r="D2507">
        <v>2</v>
      </c>
      <c r="E2507" s="9">
        <v>4420.32</v>
      </c>
      <c r="F2507" s="1">
        <v>44921</v>
      </c>
      <c r="G2507" s="5">
        <f ca="1">DATEDIF(F2507, TODAY(), "D")</f>
        <v>468</v>
      </c>
      <c r="H2507" t="s">
        <v>19</v>
      </c>
      <c r="I2507" t="s">
        <v>155</v>
      </c>
      <c r="J2507" s="4">
        <v>107</v>
      </c>
      <c r="K2507" s="4">
        <f>Table1[[#This Row],[PRICEEACH]]-Table1[[#This Row],[MSRP]]</f>
        <v>-14.909999999999997</v>
      </c>
      <c r="L2507" t="s">
        <v>599</v>
      </c>
      <c r="M2507" t="s">
        <v>326</v>
      </c>
      <c r="N2507">
        <v>7605558146</v>
      </c>
      <c r="O2507" t="s">
        <v>327</v>
      </c>
      <c r="P2507" t="s">
        <v>328</v>
      </c>
      <c r="Q2507">
        <v>91217</v>
      </c>
      <c r="R2507" t="s">
        <v>25</v>
      </c>
      <c r="S2507" t="s">
        <v>207</v>
      </c>
      <c r="T2507" t="s">
        <v>247</v>
      </c>
      <c r="U2507" t="s">
        <v>42</v>
      </c>
    </row>
    <row r="2508" spans="1:21" x14ac:dyDescent="0.3">
      <c r="A2508">
        <v>10222</v>
      </c>
      <c r="B2508" s="5">
        <v>48</v>
      </c>
      <c r="C2508" s="4">
        <v>56.64</v>
      </c>
      <c r="D2508">
        <v>3</v>
      </c>
      <c r="E2508" s="9">
        <v>2718.72</v>
      </c>
      <c r="F2508" s="1">
        <v>44914</v>
      </c>
      <c r="G2508" s="5">
        <f ca="1">DATEDIF(F2508, TODAY(), "D")</f>
        <v>475</v>
      </c>
      <c r="H2508" t="s">
        <v>19</v>
      </c>
      <c r="I2508" t="s">
        <v>525</v>
      </c>
      <c r="J2508" s="4">
        <v>68</v>
      </c>
      <c r="K2508" s="4">
        <f>Table1[[#This Row],[PRICEEACH]]-Table1[[#This Row],[MSRP]]</f>
        <v>-11.36</v>
      </c>
      <c r="L2508" t="s">
        <v>602</v>
      </c>
      <c r="M2508" t="s">
        <v>326</v>
      </c>
      <c r="N2508">
        <v>7605558146</v>
      </c>
      <c r="O2508" t="s">
        <v>327</v>
      </c>
      <c r="P2508" t="s">
        <v>328</v>
      </c>
      <c r="Q2508">
        <v>91217</v>
      </c>
      <c r="R2508" t="s">
        <v>25</v>
      </c>
      <c r="S2508" t="s">
        <v>207</v>
      </c>
      <c r="T2508" t="s">
        <v>247</v>
      </c>
      <c r="U2508" t="s">
        <v>28</v>
      </c>
    </row>
    <row r="2509" spans="1:21" x14ac:dyDescent="0.3">
      <c r="A2509">
        <v>10107</v>
      </c>
      <c r="B2509" s="5">
        <v>48</v>
      </c>
      <c r="C2509" s="4">
        <v>101.91</v>
      </c>
      <c r="D2509">
        <v>2</v>
      </c>
      <c r="E2509" s="9">
        <v>4891.68</v>
      </c>
      <c r="F2509" s="1">
        <v>44905</v>
      </c>
      <c r="G2509" s="5">
        <f ca="1">DATEDIF(F2509, TODAY(), "D")</f>
        <v>484</v>
      </c>
      <c r="H2509" t="s">
        <v>19</v>
      </c>
      <c r="I2509" t="s">
        <v>465</v>
      </c>
      <c r="J2509" s="4">
        <v>118</v>
      </c>
      <c r="K2509" s="4">
        <f>Table1[[#This Row],[PRICEEACH]]-Table1[[#This Row],[MSRP]]</f>
        <v>-16.090000000000003</v>
      </c>
      <c r="L2509" t="s">
        <v>479</v>
      </c>
      <c r="M2509" t="s">
        <v>486</v>
      </c>
      <c r="N2509">
        <v>4155554312</v>
      </c>
      <c r="O2509" t="s">
        <v>487</v>
      </c>
      <c r="P2509" t="s">
        <v>488</v>
      </c>
      <c r="Q2509">
        <v>94217</v>
      </c>
      <c r="R2509" t="s">
        <v>25</v>
      </c>
      <c r="S2509" t="s">
        <v>489</v>
      </c>
      <c r="T2509" t="s">
        <v>363</v>
      </c>
      <c r="U2509" t="s">
        <v>42</v>
      </c>
    </row>
    <row r="2510" spans="1:21" x14ac:dyDescent="0.3">
      <c r="A2510">
        <v>10107</v>
      </c>
      <c r="B2510" s="5">
        <v>48</v>
      </c>
      <c r="C2510" s="4">
        <v>146.26</v>
      </c>
      <c r="D2510">
        <v>4</v>
      </c>
      <c r="E2510" s="9">
        <v>7020.48</v>
      </c>
      <c r="F2510" s="1">
        <v>44899</v>
      </c>
      <c r="G2510" s="5">
        <f ca="1">DATEDIF(F2510, TODAY(), "D")</f>
        <v>490</v>
      </c>
      <c r="H2510" t="s">
        <v>19</v>
      </c>
      <c r="I2510" t="s">
        <v>155</v>
      </c>
      <c r="J2510" s="4">
        <v>147</v>
      </c>
      <c r="K2510" s="4">
        <f>Table1[[#This Row],[PRICEEACH]]-Table1[[#This Row],[MSRP]]</f>
        <v>-0.74000000000000909</v>
      </c>
      <c r="L2510" t="s">
        <v>365</v>
      </c>
      <c r="M2510" t="s">
        <v>381</v>
      </c>
      <c r="N2510" t="s">
        <v>382</v>
      </c>
      <c r="O2510" t="s">
        <v>383</v>
      </c>
      <c r="P2510" t="s">
        <v>173</v>
      </c>
      <c r="Q2510">
        <v>69045</v>
      </c>
      <c r="R2510" t="s">
        <v>173</v>
      </c>
      <c r="S2510" t="s">
        <v>384</v>
      </c>
      <c r="T2510" t="s">
        <v>385</v>
      </c>
      <c r="U2510" t="s">
        <v>127</v>
      </c>
    </row>
    <row r="2511" spans="1:21" x14ac:dyDescent="0.3">
      <c r="A2511">
        <v>10211</v>
      </c>
      <c r="B2511" s="5">
        <v>48</v>
      </c>
      <c r="C2511" s="4">
        <v>48.98</v>
      </c>
      <c r="D2511">
        <v>1</v>
      </c>
      <c r="E2511" s="9">
        <v>2351.04</v>
      </c>
      <c r="F2511" s="1">
        <v>44880</v>
      </c>
      <c r="G2511" s="5">
        <f ca="1">DATEDIF(F2511, TODAY(), "D")</f>
        <v>509</v>
      </c>
      <c r="H2511" t="s">
        <v>19</v>
      </c>
      <c r="I2511" t="s">
        <v>155</v>
      </c>
      <c r="J2511" s="4">
        <v>61</v>
      </c>
      <c r="K2511" s="4">
        <f>Table1[[#This Row],[PRICEEACH]]-Table1[[#This Row],[MSRP]]</f>
        <v>-12.020000000000003</v>
      </c>
      <c r="L2511" t="s">
        <v>597</v>
      </c>
      <c r="M2511" t="s">
        <v>67</v>
      </c>
      <c r="N2511" t="s">
        <v>68</v>
      </c>
      <c r="O2511" t="s">
        <v>69</v>
      </c>
      <c r="P2511" t="s">
        <v>39</v>
      </c>
      <c r="Q2511">
        <v>75016</v>
      </c>
      <c r="R2511" t="s">
        <v>33</v>
      </c>
      <c r="S2511" t="s">
        <v>70</v>
      </c>
      <c r="T2511" t="s">
        <v>71</v>
      </c>
      <c r="U2511" t="s">
        <v>28</v>
      </c>
    </row>
    <row r="2512" spans="1:21" x14ac:dyDescent="0.3">
      <c r="A2512">
        <v>10208</v>
      </c>
      <c r="B2512" s="5">
        <v>48</v>
      </c>
      <c r="C2512" s="4">
        <v>116.97</v>
      </c>
      <c r="D2512">
        <v>11</v>
      </c>
      <c r="E2512" s="9">
        <v>5614.56</v>
      </c>
      <c r="F2512" s="1">
        <v>44867</v>
      </c>
      <c r="G2512" s="5">
        <f ca="1">DATEDIF(F2512, TODAY(), "D")</f>
        <v>522</v>
      </c>
      <c r="H2512" t="s">
        <v>19</v>
      </c>
      <c r="I2512" t="s">
        <v>564</v>
      </c>
      <c r="J2512" s="4">
        <v>100</v>
      </c>
      <c r="K2512" s="4">
        <f>Table1[[#This Row],[PRICEEACH]]-Table1[[#This Row],[MSRP]]</f>
        <v>16.97</v>
      </c>
      <c r="L2512" t="s">
        <v>565</v>
      </c>
      <c r="M2512" t="s">
        <v>190</v>
      </c>
      <c r="N2512" t="s">
        <v>191</v>
      </c>
      <c r="O2512" t="s">
        <v>192</v>
      </c>
      <c r="P2512" t="s">
        <v>193</v>
      </c>
      <c r="Q2512">
        <v>69004</v>
      </c>
      <c r="R2512" t="s">
        <v>33</v>
      </c>
      <c r="S2512" t="s">
        <v>194</v>
      </c>
      <c r="T2512" t="s">
        <v>195</v>
      </c>
      <c r="U2512" t="s">
        <v>42</v>
      </c>
    </row>
    <row r="2513" spans="1:21" x14ac:dyDescent="0.3">
      <c r="A2513">
        <v>10205</v>
      </c>
      <c r="B2513" s="5">
        <v>48</v>
      </c>
      <c r="C2513" s="4">
        <v>63.61</v>
      </c>
      <c r="D2513">
        <v>1</v>
      </c>
      <c r="E2513" s="9">
        <v>3053.28</v>
      </c>
      <c r="F2513" s="1">
        <v>44837</v>
      </c>
      <c r="G2513" s="5">
        <f ca="1">DATEDIF(F2513, TODAY(), "D")</f>
        <v>552</v>
      </c>
      <c r="H2513" t="s">
        <v>19</v>
      </c>
      <c r="I2513" t="s">
        <v>509</v>
      </c>
      <c r="J2513" s="4">
        <v>53</v>
      </c>
      <c r="K2513" s="4">
        <f>Table1[[#This Row],[PRICEEACH]]-Table1[[#This Row],[MSRP]]</f>
        <v>10.61</v>
      </c>
      <c r="L2513" t="s">
        <v>523</v>
      </c>
      <c r="M2513" t="s">
        <v>148</v>
      </c>
      <c r="N2513" t="s">
        <v>149</v>
      </c>
      <c r="O2513" t="s">
        <v>150</v>
      </c>
      <c r="P2513" t="s">
        <v>151</v>
      </c>
      <c r="Q2513">
        <v>28034</v>
      </c>
      <c r="R2513" t="s">
        <v>152</v>
      </c>
      <c r="S2513" t="s">
        <v>153</v>
      </c>
      <c r="T2513" t="s">
        <v>154</v>
      </c>
      <c r="U2513" t="s">
        <v>42</v>
      </c>
    </row>
    <row r="2514" spans="1:21" x14ac:dyDescent="0.3">
      <c r="A2514">
        <v>10203</v>
      </c>
      <c r="B2514" s="5">
        <v>48</v>
      </c>
      <c r="C2514" s="4">
        <v>172.73</v>
      </c>
      <c r="D2514">
        <v>1</v>
      </c>
      <c r="E2514" s="9">
        <v>8291.0400000000009</v>
      </c>
      <c r="F2514" s="1">
        <v>44836</v>
      </c>
      <c r="G2514" s="5">
        <f ca="1">DATEDIF(F2514, TODAY(), "D")</f>
        <v>553</v>
      </c>
      <c r="H2514" t="s">
        <v>19</v>
      </c>
      <c r="I2514" t="s">
        <v>155</v>
      </c>
      <c r="J2514" s="4">
        <v>169</v>
      </c>
      <c r="K2514" s="4">
        <f>Table1[[#This Row],[PRICEEACH]]-Table1[[#This Row],[MSRP]]</f>
        <v>3.7299999999999898</v>
      </c>
      <c r="L2514" t="s">
        <v>563</v>
      </c>
      <c r="M2514" t="s">
        <v>148</v>
      </c>
      <c r="N2514" t="s">
        <v>149</v>
      </c>
      <c r="O2514" t="s">
        <v>150</v>
      </c>
      <c r="P2514" t="s">
        <v>151</v>
      </c>
      <c r="Q2514">
        <v>28034</v>
      </c>
      <c r="R2514" t="s">
        <v>152</v>
      </c>
      <c r="S2514" t="s">
        <v>153</v>
      </c>
      <c r="T2514" t="s">
        <v>154</v>
      </c>
      <c r="U2514" t="s">
        <v>127</v>
      </c>
    </row>
    <row r="2515" spans="1:21" x14ac:dyDescent="0.3">
      <c r="A2515">
        <v>10204</v>
      </c>
      <c r="B2515" s="5">
        <v>48</v>
      </c>
      <c r="C2515" s="4">
        <v>91.02</v>
      </c>
      <c r="D2515">
        <v>11</v>
      </c>
      <c r="E2515" s="9">
        <v>4368.96</v>
      </c>
      <c r="F2515" s="1">
        <v>44836</v>
      </c>
      <c r="G2515" s="5">
        <f ca="1">DATEDIF(F2515, TODAY(), "D")</f>
        <v>553</v>
      </c>
      <c r="H2515" t="s">
        <v>19</v>
      </c>
      <c r="I2515" t="s">
        <v>155</v>
      </c>
      <c r="J2515" s="4">
        <v>107</v>
      </c>
      <c r="K2515" s="4">
        <f>Table1[[#This Row],[PRICEEACH]]-Table1[[#This Row],[MSRP]]</f>
        <v>-15.980000000000004</v>
      </c>
      <c r="L2515" t="s">
        <v>599</v>
      </c>
      <c r="M2515" t="s">
        <v>437</v>
      </c>
      <c r="N2515">
        <v>2125557413</v>
      </c>
      <c r="O2515" t="s">
        <v>438</v>
      </c>
      <c r="P2515" t="s">
        <v>24</v>
      </c>
      <c r="Q2515">
        <v>10022</v>
      </c>
      <c r="R2515" t="s">
        <v>25</v>
      </c>
      <c r="S2515" t="s">
        <v>46</v>
      </c>
      <c r="T2515" t="s">
        <v>439</v>
      </c>
      <c r="U2515" t="s">
        <v>42</v>
      </c>
    </row>
    <row r="2516" spans="1:21" x14ac:dyDescent="0.3">
      <c r="A2516">
        <v>10199</v>
      </c>
      <c r="B2516" s="5">
        <v>48</v>
      </c>
      <c r="C2516" s="4">
        <v>83.12</v>
      </c>
      <c r="D2516">
        <v>2</v>
      </c>
      <c r="E2516" s="9">
        <v>3989.76</v>
      </c>
      <c r="F2516" s="1">
        <v>44835</v>
      </c>
      <c r="G2516" s="5">
        <f ca="1">DATEDIF(F2516, TODAY(), "D")</f>
        <v>554</v>
      </c>
      <c r="H2516" t="s">
        <v>19</v>
      </c>
      <c r="I2516" t="s">
        <v>525</v>
      </c>
      <c r="J2516" s="4">
        <v>91</v>
      </c>
      <c r="K2516" s="4">
        <f>Table1[[#This Row],[PRICEEACH]]-Table1[[#This Row],[MSRP]]</f>
        <v>-7.8799999999999955</v>
      </c>
      <c r="L2516" t="s">
        <v>621</v>
      </c>
      <c r="M2516" t="s">
        <v>204</v>
      </c>
      <c r="N2516">
        <v>3105553722</v>
      </c>
      <c r="O2516" t="s">
        <v>205</v>
      </c>
      <c r="P2516" t="s">
        <v>206</v>
      </c>
      <c r="Q2516">
        <v>94019</v>
      </c>
      <c r="R2516" t="s">
        <v>25</v>
      </c>
      <c r="S2516" t="s">
        <v>207</v>
      </c>
      <c r="T2516" t="s">
        <v>208</v>
      </c>
      <c r="U2516" t="s">
        <v>42</v>
      </c>
    </row>
    <row r="2517" spans="1:21" x14ac:dyDescent="0.3">
      <c r="A2517">
        <v>10198</v>
      </c>
      <c r="B2517" s="5">
        <v>48</v>
      </c>
      <c r="C2517" s="4">
        <v>67.819999999999993</v>
      </c>
      <c r="D2517">
        <v>5</v>
      </c>
      <c r="E2517" s="9">
        <v>3255.36</v>
      </c>
      <c r="F2517" s="1">
        <v>44831</v>
      </c>
      <c r="G2517" s="5">
        <f ca="1">DATEDIF(F2517, TODAY(), "D")</f>
        <v>558</v>
      </c>
      <c r="H2517" t="s">
        <v>19</v>
      </c>
      <c r="I2517" t="s">
        <v>525</v>
      </c>
      <c r="J2517" s="4">
        <v>68</v>
      </c>
      <c r="K2517" s="4">
        <f>Table1[[#This Row],[PRICEEACH]]-Table1[[#This Row],[MSRP]]</f>
        <v>-0.18000000000000682</v>
      </c>
      <c r="L2517" t="s">
        <v>592</v>
      </c>
      <c r="M2517" t="s">
        <v>387</v>
      </c>
      <c r="N2517" t="s">
        <v>388</v>
      </c>
      <c r="O2517" t="s">
        <v>389</v>
      </c>
      <c r="P2517" t="s">
        <v>390</v>
      </c>
      <c r="Q2517" t="s">
        <v>391</v>
      </c>
      <c r="R2517" t="s">
        <v>392</v>
      </c>
      <c r="S2517" t="s">
        <v>393</v>
      </c>
      <c r="T2517" t="s">
        <v>394</v>
      </c>
      <c r="U2517" t="s">
        <v>42</v>
      </c>
    </row>
    <row r="2518" spans="1:21" x14ac:dyDescent="0.3">
      <c r="A2518">
        <v>10191</v>
      </c>
      <c r="B2518" s="5">
        <v>48</v>
      </c>
      <c r="C2518" s="4">
        <v>60.01</v>
      </c>
      <c r="D2518">
        <v>2</v>
      </c>
      <c r="E2518" s="9">
        <v>2880.48</v>
      </c>
      <c r="F2518" s="1">
        <v>44824</v>
      </c>
      <c r="G2518" s="5">
        <f ca="1">DATEDIF(F2518, TODAY(), "D")</f>
        <v>565</v>
      </c>
      <c r="H2518" t="s">
        <v>19</v>
      </c>
      <c r="I2518" t="s">
        <v>155</v>
      </c>
      <c r="J2518" s="4">
        <v>61</v>
      </c>
      <c r="K2518" s="4">
        <f>Table1[[#This Row],[PRICEEACH]]-Table1[[#This Row],[MSRP]]</f>
        <v>-0.99000000000000199</v>
      </c>
      <c r="L2518" t="s">
        <v>597</v>
      </c>
      <c r="M2518" t="s">
        <v>401</v>
      </c>
      <c r="N2518" t="s">
        <v>402</v>
      </c>
      <c r="O2518" t="s">
        <v>403</v>
      </c>
      <c r="P2518" t="s">
        <v>404</v>
      </c>
      <c r="Q2518">
        <v>50739</v>
      </c>
      <c r="R2518" t="s">
        <v>405</v>
      </c>
      <c r="S2518" t="s">
        <v>406</v>
      </c>
      <c r="T2518" t="s">
        <v>407</v>
      </c>
      <c r="U2518" t="s">
        <v>28</v>
      </c>
    </row>
    <row r="2519" spans="1:21" x14ac:dyDescent="0.3">
      <c r="A2519">
        <v>10107</v>
      </c>
      <c r="B2519" s="5">
        <v>48</v>
      </c>
      <c r="C2519" s="4">
        <v>114.84</v>
      </c>
      <c r="D2519">
        <v>1</v>
      </c>
      <c r="E2519" s="9">
        <v>5512.32</v>
      </c>
      <c r="F2519" s="1">
        <v>44822</v>
      </c>
      <c r="G2519" s="5">
        <f ca="1">DATEDIF(F2519, TODAY(), "D")</f>
        <v>567</v>
      </c>
      <c r="H2519" t="s">
        <v>19</v>
      </c>
      <c r="I2519" t="s">
        <v>20</v>
      </c>
      <c r="J2519" s="4">
        <v>95</v>
      </c>
      <c r="K2519" s="4">
        <f>Table1[[#This Row],[PRICEEACH]]-Table1[[#This Row],[MSRP]]</f>
        <v>19.840000000000003</v>
      </c>
      <c r="L2519" t="s">
        <v>21</v>
      </c>
      <c r="M2519" t="s">
        <v>59</v>
      </c>
      <c r="N2519" t="s">
        <v>60</v>
      </c>
      <c r="O2519" t="s">
        <v>61</v>
      </c>
      <c r="P2519" t="s">
        <v>62</v>
      </c>
      <c r="Q2519" t="s">
        <v>63</v>
      </c>
      <c r="R2519" t="s">
        <v>64</v>
      </c>
      <c r="S2519" t="s">
        <v>65</v>
      </c>
      <c r="T2519" t="s">
        <v>66</v>
      </c>
      <c r="U2519" t="s">
        <v>42</v>
      </c>
    </row>
    <row r="2520" spans="1:21" x14ac:dyDescent="0.3">
      <c r="A2520">
        <v>10184</v>
      </c>
      <c r="B2520" s="5">
        <v>48</v>
      </c>
      <c r="C2520" s="4">
        <v>50.95</v>
      </c>
      <c r="D2520">
        <v>1</v>
      </c>
      <c r="E2520" s="9">
        <v>2445.6</v>
      </c>
      <c r="F2520" s="1">
        <v>44818</v>
      </c>
      <c r="G2520" s="5">
        <f ca="1">DATEDIF(F2520, TODAY(), "D")</f>
        <v>571</v>
      </c>
      <c r="H2520" t="s">
        <v>19</v>
      </c>
      <c r="I2520" t="s">
        <v>564</v>
      </c>
      <c r="J2520" s="4">
        <v>62</v>
      </c>
      <c r="K2520" s="4">
        <f>Table1[[#This Row],[PRICEEACH]]-Table1[[#This Row],[MSRP]]</f>
        <v>-11.049999999999997</v>
      </c>
      <c r="L2520" t="s">
        <v>612</v>
      </c>
      <c r="M2520" t="s">
        <v>480</v>
      </c>
      <c r="N2520" t="s">
        <v>481</v>
      </c>
      <c r="O2520" t="s">
        <v>482</v>
      </c>
      <c r="P2520" t="s">
        <v>483</v>
      </c>
      <c r="Q2520">
        <v>41101</v>
      </c>
      <c r="R2520" t="s">
        <v>152</v>
      </c>
      <c r="S2520" t="s">
        <v>484</v>
      </c>
      <c r="T2520" t="s">
        <v>485</v>
      </c>
      <c r="U2520" t="s">
        <v>28</v>
      </c>
    </row>
    <row r="2521" spans="1:21" x14ac:dyDescent="0.3">
      <c r="A2521">
        <v>10180</v>
      </c>
      <c r="B2521" s="5">
        <v>48</v>
      </c>
      <c r="C2521" s="4">
        <v>111.57</v>
      </c>
      <c r="D2521">
        <v>10</v>
      </c>
      <c r="E2521" s="9">
        <v>5355.36</v>
      </c>
      <c r="F2521" s="1">
        <v>44815</v>
      </c>
      <c r="G2521" s="5">
        <f ca="1">DATEDIF(F2521, TODAY(), "D")</f>
        <v>574</v>
      </c>
      <c r="H2521" t="s">
        <v>19</v>
      </c>
      <c r="I2521" t="s">
        <v>20</v>
      </c>
      <c r="J2521" s="4">
        <v>112</v>
      </c>
      <c r="K2521" s="4">
        <f>Table1[[#This Row],[PRICEEACH]]-Table1[[#This Row],[MSRP]]</f>
        <v>-0.43000000000000682</v>
      </c>
      <c r="L2521" t="s">
        <v>581</v>
      </c>
      <c r="M2521" t="s">
        <v>53</v>
      </c>
      <c r="N2521" t="s">
        <v>54</v>
      </c>
      <c r="O2521" t="s">
        <v>55</v>
      </c>
      <c r="P2521" t="s">
        <v>56</v>
      </c>
      <c r="Q2521">
        <v>59000</v>
      </c>
      <c r="R2521" t="s">
        <v>33</v>
      </c>
      <c r="S2521" t="s">
        <v>57</v>
      </c>
      <c r="T2521" t="s">
        <v>58</v>
      </c>
      <c r="U2521" t="s">
        <v>42</v>
      </c>
    </row>
    <row r="2522" spans="1:21" x14ac:dyDescent="0.3">
      <c r="A2522">
        <v>10178</v>
      </c>
      <c r="B2522" s="5">
        <v>48</v>
      </c>
      <c r="C2522" s="4">
        <v>112.22</v>
      </c>
      <c r="D2522">
        <v>9</v>
      </c>
      <c r="E2522" s="9">
        <v>5386.56</v>
      </c>
      <c r="F2522" s="1">
        <v>44812</v>
      </c>
      <c r="G2522" s="5">
        <f ca="1">DATEDIF(F2522, TODAY(), "D")</f>
        <v>577</v>
      </c>
      <c r="H2522" t="s">
        <v>19</v>
      </c>
      <c r="I2522" t="s">
        <v>509</v>
      </c>
      <c r="J2522" s="4">
        <v>105</v>
      </c>
      <c r="K2522" s="4">
        <f>Table1[[#This Row],[PRICEEACH]]-Table1[[#This Row],[MSRP]]</f>
        <v>7.2199999999999989</v>
      </c>
      <c r="L2522" t="s">
        <v>571</v>
      </c>
      <c r="M2522" t="s">
        <v>308</v>
      </c>
      <c r="N2522" t="s">
        <v>309</v>
      </c>
      <c r="O2522" t="s">
        <v>310</v>
      </c>
      <c r="P2522" t="s">
        <v>311</v>
      </c>
      <c r="Q2522">
        <v>31000</v>
      </c>
      <c r="R2522" t="s">
        <v>33</v>
      </c>
      <c r="S2522" t="s">
        <v>312</v>
      </c>
      <c r="T2522" t="s">
        <v>313</v>
      </c>
      <c r="U2522" t="s">
        <v>42</v>
      </c>
    </row>
    <row r="2523" spans="1:21" x14ac:dyDescent="0.3">
      <c r="A2523">
        <v>10107</v>
      </c>
      <c r="B2523" s="5">
        <v>48</v>
      </c>
      <c r="C2523" s="4">
        <v>93.34</v>
      </c>
      <c r="D2523">
        <v>3</v>
      </c>
      <c r="E2523" s="9">
        <v>4480.32</v>
      </c>
      <c r="F2523" s="1">
        <v>44810</v>
      </c>
      <c r="G2523" s="5">
        <f ca="1">DATEDIF(F2523, TODAY(), "D")</f>
        <v>579</v>
      </c>
      <c r="H2523" t="s">
        <v>19</v>
      </c>
      <c r="I2523" t="s">
        <v>465</v>
      </c>
      <c r="J2523" s="4">
        <v>116</v>
      </c>
      <c r="K2523" s="4">
        <f>Table1[[#This Row],[PRICEEACH]]-Table1[[#This Row],[MSRP]]</f>
        <v>-22.659999999999997</v>
      </c>
      <c r="L2523" t="s">
        <v>497</v>
      </c>
      <c r="M2523" t="s">
        <v>179</v>
      </c>
      <c r="N2523" t="s">
        <v>180</v>
      </c>
      <c r="O2523" t="s">
        <v>181</v>
      </c>
      <c r="P2523" t="s">
        <v>182</v>
      </c>
      <c r="Q2523">
        <v>4101</v>
      </c>
      <c r="R2523" t="s">
        <v>76</v>
      </c>
      <c r="S2523" t="s">
        <v>183</v>
      </c>
      <c r="T2523" t="s">
        <v>184</v>
      </c>
      <c r="U2523" t="s">
        <v>42</v>
      </c>
    </row>
    <row r="2524" spans="1:21" x14ac:dyDescent="0.3">
      <c r="A2524">
        <v>10175</v>
      </c>
      <c r="B2524" s="5">
        <v>48</v>
      </c>
      <c r="C2524" s="4">
        <v>122.73</v>
      </c>
      <c r="D2524">
        <v>4</v>
      </c>
      <c r="E2524" s="9">
        <v>5891.04</v>
      </c>
      <c r="F2524" s="1">
        <v>44810</v>
      </c>
      <c r="G2524" s="5">
        <f ca="1">DATEDIF(F2524, TODAY(), "D")</f>
        <v>579</v>
      </c>
      <c r="H2524" t="s">
        <v>19</v>
      </c>
      <c r="I2524" t="s">
        <v>465</v>
      </c>
      <c r="J2524" s="4">
        <v>122</v>
      </c>
      <c r="K2524" s="4">
        <f>Table1[[#This Row],[PRICEEACH]]-Table1[[#This Row],[MSRP]]</f>
        <v>0.73000000000000398</v>
      </c>
      <c r="L2524" t="s">
        <v>548</v>
      </c>
      <c r="M2524" t="s">
        <v>297</v>
      </c>
      <c r="N2524" t="s">
        <v>298</v>
      </c>
      <c r="O2524" t="s">
        <v>299</v>
      </c>
      <c r="P2524" t="s">
        <v>300</v>
      </c>
      <c r="Q2524" t="s">
        <v>301</v>
      </c>
      <c r="R2524" t="s">
        <v>144</v>
      </c>
      <c r="S2524" t="s">
        <v>86</v>
      </c>
      <c r="T2524" t="s">
        <v>302</v>
      </c>
      <c r="U2524" t="s">
        <v>42</v>
      </c>
    </row>
    <row r="2525" spans="1:21" x14ac:dyDescent="0.3">
      <c r="A2525">
        <v>10173</v>
      </c>
      <c r="B2525" s="5">
        <v>48</v>
      </c>
      <c r="C2525" s="4">
        <v>44.21</v>
      </c>
      <c r="D2525">
        <v>5</v>
      </c>
      <c r="E2525" s="9">
        <v>2122.08</v>
      </c>
      <c r="F2525" s="1">
        <v>44809</v>
      </c>
      <c r="G2525" s="5">
        <f ca="1">DATEDIF(F2525, TODAY(), "D")</f>
        <v>580</v>
      </c>
      <c r="H2525" t="s">
        <v>19</v>
      </c>
      <c r="I2525" t="s">
        <v>509</v>
      </c>
      <c r="J2525" s="4">
        <v>53</v>
      </c>
      <c r="K2525" s="4">
        <f>Table1[[#This Row],[PRICEEACH]]-Table1[[#This Row],[MSRP]]</f>
        <v>-8.7899999999999991</v>
      </c>
      <c r="L2525" t="s">
        <v>523</v>
      </c>
      <c r="M2525" t="s">
        <v>511</v>
      </c>
      <c r="N2525" t="s">
        <v>512</v>
      </c>
      <c r="O2525" t="s">
        <v>513</v>
      </c>
      <c r="P2525" t="s">
        <v>514</v>
      </c>
      <c r="Q2525">
        <v>24100</v>
      </c>
      <c r="R2525" t="s">
        <v>229</v>
      </c>
      <c r="S2525" t="s">
        <v>515</v>
      </c>
      <c r="T2525" t="s">
        <v>516</v>
      </c>
      <c r="U2525" t="s">
        <v>28</v>
      </c>
    </row>
    <row r="2526" spans="1:21" x14ac:dyDescent="0.3">
      <c r="A2526">
        <v>10172</v>
      </c>
      <c r="B2526" s="5">
        <v>48</v>
      </c>
      <c r="C2526" s="4">
        <v>114.44</v>
      </c>
      <c r="D2526">
        <v>8</v>
      </c>
      <c r="E2526" s="9">
        <v>5493.12</v>
      </c>
      <c r="F2526" s="1">
        <v>44809</v>
      </c>
      <c r="G2526" s="5">
        <f ca="1">DATEDIF(F2526, TODAY(), "D")</f>
        <v>580</v>
      </c>
      <c r="H2526" t="s">
        <v>19</v>
      </c>
      <c r="I2526" t="s">
        <v>155</v>
      </c>
      <c r="J2526" s="4">
        <v>141</v>
      </c>
      <c r="K2526" s="4">
        <f>Table1[[#This Row],[PRICEEACH]]-Table1[[#This Row],[MSRP]]</f>
        <v>-26.560000000000002</v>
      </c>
      <c r="L2526" t="s">
        <v>569</v>
      </c>
      <c r="M2526" t="s">
        <v>88</v>
      </c>
      <c r="N2526">
        <v>2035552570</v>
      </c>
      <c r="O2526" t="s">
        <v>89</v>
      </c>
      <c r="P2526" t="s">
        <v>90</v>
      </c>
      <c r="Q2526">
        <v>97562</v>
      </c>
      <c r="R2526" t="s">
        <v>25</v>
      </c>
      <c r="S2526" t="s">
        <v>91</v>
      </c>
      <c r="T2526" t="s">
        <v>47</v>
      </c>
      <c r="U2526" t="s">
        <v>42</v>
      </c>
    </row>
    <row r="2527" spans="1:21" x14ac:dyDescent="0.3">
      <c r="A2527">
        <v>10169</v>
      </c>
      <c r="B2527" s="5">
        <v>48</v>
      </c>
      <c r="C2527" s="4">
        <v>80.55</v>
      </c>
      <c r="D2527">
        <v>10</v>
      </c>
      <c r="E2527" s="9">
        <v>3866.4</v>
      </c>
      <c r="F2527" s="1">
        <v>44808</v>
      </c>
      <c r="G2527" s="5">
        <f ca="1">DATEDIF(F2527, TODAY(), "D")</f>
        <v>581</v>
      </c>
      <c r="H2527" t="s">
        <v>19</v>
      </c>
      <c r="I2527" t="s">
        <v>20</v>
      </c>
      <c r="J2527" s="4">
        <v>81</v>
      </c>
      <c r="K2527" s="4">
        <f>Table1[[#This Row],[PRICEEACH]]-Table1[[#This Row],[MSRP]]</f>
        <v>-0.45000000000000284</v>
      </c>
      <c r="L2527" t="s">
        <v>619</v>
      </c>
      <c r="M2527" t="s">
        <v>255</v>
      </c>
      <c r="N2527" t="s">
        <v>256</v>
      </c>
      <c r="O2527" t="s">
        <v>257</v>
      </c>
      <c r="P2527" t="s">
        <v>258</v>
      </c>
      <c r="Q2527">
        <v>2060</v>
      </c>
      <c r="R2527" t="s">
        <v>76</v>
      </c>
      <c r="S2527" t="s">
        <v>259</v>
      </c>
      <c r="T2527" t="s">
        <v>260</v>
      </c>
      <c r="U2527" t="s">
        <v>42</v>
      </c>
    </row>
    <row r="2528" spans="1:21" x14ac:dyDescent="0.3">
      <c r="A2528">
        <v>10168</v>
      </c>
      <c r="B2528" s="5">
        <v>48</v>
      </c>
      <c r="C2528" s="4">
        <v>78.25</v>
      </c>
      <c r="D2528">
        <v>10</v>
      </c>
      <c r="E2528" s="9">
        <v>3756</v>
      </c>
      <c r="F2528" s="1">
        <v>44801</v>
      </c>
      <c r="G2528" s="5">
        <f ca="1">DATEDIF(F2528, TODAY(), "D")</f>
        <v>588</v>
      </c>
      <c r="H2528" t="s">
        <v>19</v>
      </c>
      <c r="I2528" t="s">
        <v>525</v>
      </c>
      <c r="J2528" s="4">
        <v>72</v>
      </c>
      <c r="K2528" s="4">
        <f>Table1[[#This Row],[PRICEEACH]]-Table1[[#This Row],[MSRP]]</f>
        <v>6.25</v>
      </c>
      <c r="L2528" t="s">
        <v>606</v>
      </c>
      <c r="M2528" t="s">
        <v>48</v>
      </c>
      <c r="N2528">
        <v>6505556809</v>
      </c>
      <c r="O2528" t="s">
        <v>49</v>
      </c>
      <c r="P2528" t="s">
        <v>50</v>
      </c>
      <c r="Q2528">
        <v>94217</v>
      </c>
      <c r="R2528" t="s">
        <v>25</v>
      </c>
      <c r="S2528" t="s">
        <v>51</v>
      </c>
      <c r="T2528" t="s">
        <v>52</v>
      </c>
      <c r="U2528" t="s">
        <v>42</v>
      </c>
    </row>
    <row r="2529" spans="1:21" x14ac:dyDescent="0.3">
      <c r="A2529">
        <v>10168</v>
      </c>
      <c r="B2529" s="5">
        <v>48</v>
      </c>
      <c r="C2529" s="4">
        <v>51.93</v>
      </c>
      <c r="D2529">
        <v>13</v>
      </c>
      <c r="E2529" s="9">
        <v>2492.64</v>
      </c>
      <c r="F2529" s="1">
        <v>44801</v>
      </c>
      <c r="G2529" s="5">
        <f ca="1">DATEDIF(F2529, TODAY(), "D")</f>
        <v>588</v>
      </c>
      <c r="H2529" t="s">
        <v>19</v>
      </c>
      <c r="I2529" t="s">
        <v>509</v>
      </c>
      <c r="J2529" s="4">
        <v>43</v>
      </c>
      <c r="K2529" s="4">
        <f>Table1[[#This Row],[PRICEEACH]]-Table1[[#This Row],[MSRP]]</f>
        <v>8.93</v>
      </c>
      <c r="L2529" t="s">
        <v>616</v>
      </c>
      <c r="M2529" t="s">
        <v>48</v>
      </c>
      <c r="N2529">
        <v>6505556809</v>
      </c>
      <c r="O2529" t="s">
        <v>49</v>
      </c>
      <c r="P2529" t="s">
        <v>50</v>
      </c>
      <c r="Q2529">
        <v>94217</v>
      </c>
      <c r="R2529" t="s">
        <v>25</v>
      </c>
      <c r="S2529" t="s">
        <v>51</v>
      </c>
      <c r="T2529" t="s">
        <v>52</v>
      </c>
      <c r="U2529" t="s">
        <v>28</v>
      </c>
    </row>
    <row r="2530" spans="1:21" x14ac:dyDescent="0.3">
      <c r="A2530">
        <v>10168</v>
      </c>
      <c r="B2530" s="5">
        <v>48</v>
      </c>
      <c r="C2530" s="4">
        <v>96</v>
      </c>
      <c r="D2530">
        <v>15</v>
      </c>
      <c r="E2530" s="9">
        <v>4608</v>
      </c>
      <c r="F2530" s="1">
        <v>44801</v>
      </c>
      <c r="G2530" s="5">
        <f ca="1">DATEDIF(F2530, TODAY(), "D")</f>
        <v>588</v>
      </c>
      <c r="H2530" t="s">
        <v>19</v>
      </c>
      <c r="I2530" t="s">
        <v>525</v>
      </c>
      <c r="J2530" s="4">
        <v>80</v>
      </c>
      <c r="K2530" s="4">
        <f>Table1[[#This Row],[PRICEEACH]]-Table1[[#This Row],[MSRP]]</f>
        <v>16</v>
      </c>
      <c r="L2530" t="s">
        <v>628</v>
      </c>
      <c r="M2530" t="s">
        <v>48</v>
      </c>
      <c r="N2530">
        <v>6505556809</v>
      </c>
      <c r="O2530" t="s">
        <v>49</v>
      </c>
      <c r="P2530" t="s">
        <v>50</v>
      </c>
      <c r="Q2530">
        <v>94217</v>
      </c>
      <c r="R2530" t="s">
        <v>25</v>
      </c>
      <c r="S2530" t="s">
        <v>51</v>
      </c>
      <c r="T2530" t="s">
        <v>52</v>
      </c>
      <c r="U2530" t="s">
        <v>42</v>
      </c>
    </row>
    <row r="2531" spans="1:21" x14ac:dyDescent="0.3">
      <c r="A2531">
        <v>10107</v>
      </c>
      <c r="B2531" s="5">
        <v>48</v>
      </c>
      <c r="C2531" s="4">
        <v>142.19999999999999</v>
      </c>
      <c r="D2531">
        <v>12</v>
      </c>
      <c r="E2531" s="9">
        <v>6825.6</v>
      </c>
      <c r="F2531" s="1">
        <v>44795</v>
      </c>
      <c r="G2531" s="5">
        <f ca="1">DATEDIF(F2531, TODAY(), "D")</f>
        <v>594</v>
      </c>
      <c r="H2531" t="s">
        <v>19</v>
      </c>
      <c r="I2531" t="s">
        <v>465</v>
      </c>
      <c r="J2531" s="4">
        <v>118</v>
      </c>
      <c r="K2531" s="4">
        <f>Table1[[#This Row],[PRICEEACH]]-Table1[[#This Row],[MSRP]]</f>
        <v>24.199999999999989</v>
      </c>
      <c r="L2531" t="s">
        <v>479</v>
      </c>
      <c r="M2531" t="s">
        <v>170</v>
      </c>
      <c r="N2531" t="s">
        <v>171</v>
      </c>
      <c r="O2531" t="s">
        <v>172</v>
      </c>
      <c r="P2531" t="s">
        <v>173</v>
      </c>
      <c r="Q2531">
        <v>79903</v>
      </c>
      <c r="R2531" t="s">
        <v>173</v>
      </c>
      <c r="S2531" t="s">
        <v>174</v>
      </c>
      <c r="T2531" t="s">
        <v>175</v>
      </c>
      <c r="U2531" t="s">
        <v>42</v>
      </c>
    </row>
    <row r="2532" spans="1:21" x14ac:dyDescent="0.3">
      <c r="A2532">
        <v>10165</v>
      </c>
      <c r="B2532" s="5">
        <v>48</v>
      </c>
      <c r="C2532" s="4">
        <v>45.99</v>
      </c>
      <c r="D2532">
        <v>14</v>
      </c>
      <c r="E2532" s="9">
        <v>2207.52</v>
      </c>
      <c r="F2532" s="1">
        <v>44795</v>
      </c>
      <c r="G2532" s="5">
        <f ca="1">DATEDIF(F2532, TODAY(), "D")</f>
        <v>594</v>
      </c>
      <c r="H2532" t="s">
        <v>19</v>
      </c>
      <c r="I2532" t="s">
        <v>465</v>
      </c>
      <c r="J2532" s="4">
        <v>54</v>
      </c>
      <c r="K2532" s="4">
        <f>Table1[[#This Row],[PRICEEACH]]-Table1[[#This Row],[MSRP]]</f>
        <v>-8.009999999999998</v>
      </c>
      <c r="L2532" t="s">
        <v>611</v>
      </c>
      <c r="M2532" t="s">
        <v>170</v>
      </c>
      <c r="N2532" t="s">
        <v>171</v>
      </c>
      <c r="O2532" t="s">
        <v>172</v>
      </c>
      <c r="P2532" t="s">
        <v>173</v>
      </c>
      <c r="Q2532">
        <v>79903</v>
      </c>
      <c r="R2532" t="s">
        <v>173</v>
      </c>
      <c r="S2532" t="s">
        <v>174</v>
      </c>
      <c r="T2532" t="s">
        <v>175</v>
      </c>
      <c r="U2532" t="s">
        <v>28</v>
      </c>
    </row>
    <row r="2533" spans="1:21" x14ac:dyDescent="0.3">
      <c r="A2533">
        <v>10165</v>
      </c>
      <c r="B2533" s="5">
        <v>48</v>
      </c>
      <c r="C2533" s="4">
        <v>94.92</v>
      </c>
      <c r="D2533">
        <v>10</v>
      </c>
      <c r="E2533" s="9">
        <v>4556.16</v>
      </c>
      <c r="F2533" s="1">
        <v>44795</v>
      </c>
      <c r="G2533" s="5">
        <f ca="1">DATEDIF(F2533, TODAY(), "D")</f>
        <v>594</v>
      </c>
      <c r="H2533" t="s">
        <v>19</v>
      </c>
      <c r="I2533" t="s">
        <v>465</v>
      </c>
      <c r="J2533" s="4">
        <v>115</v>
      </c>
      <c r="K2533" s="4">
        <f>Table1[[#This Row],[PRICEEACH]]-Table1[[#This Row],[MSRP]]</f>
        <v>-20.079999999999998</v>
      </c>
      <c r="L2533" t="s">
        <v>617</v>
      </c>
      <c r="M2533" t="s">
        <v>170</v>
      </c>
      <c r="N2533" t="s">
        <v>171</v>
      </c>
      <c r="O2533" t="s">
        <v>172</v>
      </c>
      <c r="P2533" t="s">
        <v>173</v>
      </c>
      <c r="Q2533">
        <v>79903</v>
      </c>
      <c r="R2533" t="s">
        <v>173</v>
      </c>
      <c r="S2533" t="s">
        <v>174</v>
      </c>
      <c r="T2533" t="s">
        <v>175</v>
      </c>
      <c r="U2533" t="s">
        <v>42</v>
      </c>
    </row>
    <row r="2534" spans="1:21" x14ac:dyDescent="0.3">
      <c r="A2534">
        <v>10163</v>
      </c>
      <c r="B2534" s="5">
        <v>48</v>
      </c>
      <c r="C2534" s="4">
        <v>69.959999999999994</v>
      </c>
      <c r="D2534">
        <v>4</v>
      </c>
      <c r="E2534" s="9">
        <v>3358.08</v>
      </c>
      <c r="F2534" s="1">
        <v>44793</v>
      </c>
      <c r="G2534" s="5">
        <f ca="1">DATEDIF(F2534, TODAY(), "D")</f>
        <v>596</v>
      </c>
      <c r="H2534" t="s">
        <v>19</v>
      </c>
      <c r="I2534" t="s">
        <v>509</v>
      </c>
      <c r="J2534" s="4">
        <v>62</v>
      </c>
      <c r="K2534" s="4">
        <f>Table1[[#This Row],[PRICEEACH]]-Table1[[#This Row],[MSRP]]</f>
        <v>7.9599999999999937</v>
      </c>
      <c r="L2534" t="s">
        <v>556</v>
      </c>
      <c r="M2534" t="s">
        <v>176</v>
      </c>
      <c r="N2534">
        <v>2125558493</v>
      </c>
      <c r="O2534" t="s">
        <v>177</v>
      </c>
      <c r="P2534" t="s">
        <v>24</v>
      </c>
      <c r="Q2534">
        <v>10022</v>
      </c>
      <c r="R2534" t="s">
        <v>25</v>
      </c>
      <c r="S2534" t="s">
        <v>101</v>
      </c>
      <c r="T2534" t="s">
        <v>178</v>
      </c>
      <c r="U2534" t="s">
        <v>42</v>
      </c>
    </row>
    <row r="2535" spans="1:21" x14ac:dyDescent="0.3">
      <c r="A2535">
        <v>10161</v>
      </c>
      <c r="B2535" s="5">
        <v>48</v>
      </c>
      <c r="C2535" s="4">
        <v>128.03</v>
      </c>
      <c r="D2535">
        <v>11</v>
      </c>
      <c r="E2535" s="9">
        <v>6145.44</v>
      </c>
      <c r="F2535" s="1">
        <v>44790</v>
      </c>
      <c r="G2535" s="5">
        <f ca="1">DATEDIF(F2535, TODAY(), "D")</f>
        <v>599</v>
      </c>
      <c r="H2535" t="s">
        <v>19</v>
      </c>
      <c r="I2535" t="s">
        <v>155</v>
      </c>
      <c r="J2535" s="4">
        <v>142</v>
      </c>
      <c r="K2535" s="4">
        <f>Table1[[#This Row],[PRICEEACH]]-Table1[[#This Row],[MSRP]]</f>
        <v>-13.969999999999999</v>
      </c>
      <c r="L2535" t="s">
        <v>545</v>
      </c>
      <c r="M2535" t="s">
        <v>459</v>
      </c>
      <c r="N2535" t="s">
        <v>460</v>
      </c>
      <c r="O2535" t="s">
        <v>461</v>
      </c>
      <c r="P2535" t="s">
        <v>462</v>
      </c>
      <c r="Q2535">
        <v>8200</v>
      </c>
      <c r="R2535" t="s">
        <v>294</v>
      </c>
      <c r="S2535" t="s">
        <v>463</v>
      </c>
      <c r="T2535" t="s">
        <v>464</v>
      </c>
      <c r="U2535" t="s">
        <v>42</v>
      </c>
    </row>
    <row r="2536" spans="1:21" x14ac:dyDescent="0.3">
      <c r="A2536">
        <v>10156</v>
      </c>
      <c r="B2536" s="5">
        <v>48</v>
      </c>
      <c r="C2536" s="4">
        <v>103.21</v>
      </c>
      <c r="D2536">
        <v>2</v>
      </c>
      <c r="E2536" s="9">
        <v>4954.08</v>
      </c>
      <c r="F2536" s="1">
        <v>44781</v>
      </c>
      <c r="G2536" s="5">
        <f ca="1">DATEDIF(F2536, TODAY(), "D")</f>
        <v>608</v>
      </c>
      <c r="H2536" t="s">
        <v>19</v>
      </c>
      <c r="I2536" t="s">
        <v>525</v>
      </c>
      <c r="J2536" s="4">
        <v>91</v>
      </c>
      <c r="K2536" s="4">
        <f>Table1[[#This Row],[PRICEEACH]]-Table1[[#This Row],[MSRP]]</f>
        <v>12.209999999999994</v>
      </c>
      <c r="L2536" t="s">
        <v>621</v>
      </c>
      <c r="M2536" t="s">
        <v>148</v>
      </c>
      <c r="N2536" t="s">
        <v>149</v>
      </c>
      <c r="O2536" t="s">
        <v>150</v>
      </c>
      <c r="P2536" t="s">
        <v>151</v>
      </c>
      <c r="Q2536">
        <v>28034</v>
      </c>
      <c r="R2536" t="s">
        <v>152</v>
      </c>
      <c r="S2536" t="s">
        <v>153</v>
      </c>
      <c r="T2536" t="s">
        <v>154</v>
      </c>
      <c r="U2536" t="s">
        <v>42</v>
      </c>
    </row>
    <row r="2537" spans="1:21" x14ac:dyDescent="0.3">
      <c r="A2537">
        <v>10302</v>
      </c>
      <c r="B2537" s="5">
        <v>48</v>
      </c>
      <c r="C2537" s="4">
        <v>74.48</v>
      </c>
      <c r="D2537">
        <v>6</v>
      </c>
      <c r="E2537" s="9">
        <v>3575.04</v>
      </c>
      <c r="F2537" s="1">
        <v>44779</v>
      </c>
      <c r="G2537" s="5">
        <f ca="1">DATEDIF(F2537, TODAY(), "D")</f>
        <v>610</v>
      </c>
      <c r="H2537" t="s">
        <v>19</v>
      </c>
      <c r="I2537" t="s">
        <v>155</v>
      </c>
      <c r="J2537" s="4">
        <v>85</v>
      </c>
      <c r="K2537" s="4">
        <f>Table1[[#This Row],[PRICEEACH]]-Table1[[#This Row],[MSRP]]</f>
        <v>-10.519999999999996</v>
      </c>
      <c r="L2537" t="s">
        <v>596</v>
      </c>
      <c r="M2537" t="s">
        <v>139</v>
      </c>
      <c r="N2537" t="s">
        <v>140</v>
      </c>
      <c r="O2537" t="s">
        <v>141</v>
      </c>
      <c r="P2537" t="s">
        <v>142</v>
      </c>
      <c r="Q2537" t="s">
        <v>143</v>
      </c>
      <c r="R2537" t="s">
        <v>144</v>
      </c>
      <c r="S2537" t="s">
        <v>145</v>
      </c>
      <c r="T2537" t="s">
        <v>146</v>
      </c>
      <c r="U2537" t="s">
        <v>42</v>
      </c>
    </row>
    <row r="2538" spans="1:21" x14ac:dyDescent="0.3">
      <c r="A2538">
        <v>10301</v>
      </c>
      <c r="B2538" s="5">
        <v>48</v>
      </c>
      <c r="C2538" s="4">
        <v>34.36</v>
      </c>
      <c r="D2538">
        <v>10</v>
      </c>
      <c r="E2538" s="9">
        <v>1649.28</v>
      </c>
      <c r="F2538" s="1">
        <v>44778</v>
      </c>
      <c r="G2538" s="5">
        <f ca="1">DATEDIF(F2538, TODAY(), "D")</f>
        <v>611</v>
      </c>
      <c r="H2538" t="s">
        <v>19</v>
      </c>
      <c r="I2538" t="s">
        <v>155</v>
      </c>
      <c r="J2538" s="4">
        <v>37</v>
      </c>
      <c r="K2538" s="4">
        <f>Table1[[#This Row],[PRICEEACH]]-Table1[[#This Row],[MSRP]]</f>
        <v>-2.6400000000000006</v>
      </c>
      <c r="L2538" t="s">
        <v>594</v>
      </c>
      <c r="M2538" t="s">
        <v>502</v>
      </c>
      <c r="N2538" t="s">
        <v>503</v>
      </c>
      <c r="O2538" t="s">
        <v>504</v>
      </c>
      <c r="P2538" t="s">
        <v>505</v>
      </c>
      <c r="Q2538" t="s">
        <v>506</v>
      </c>
      <c r="R2538" t="s">
        <v>64</v>
      </c>
      <c r="S2538" t="s">
        <v>507</v>
      </c>
      <c r="T2538" t="s">
        <v>508</v>
      </c>
      <c r="U2538" t="s">
        <v>28</v>
      </c>
    </row>
    <row r="2539" spans="1:21" x14ac:dyDescent="0.3">
      <c r="A2539">
        <v>10107</v>
      </c>
      <c r="B2539" s="5">
        <v>48</v>
      </c>
      <c r="C2539" s="4">
        <v>192.62</v>
      </c>
      <c r="D2539">
        <v>7</v>
      </c>
      <c r="E2539" s="9">
        <v>9245.76</v>
      </c>
      <c r="F2539" s="1">
        <v>44747</v>
      </c>
      <c r="G2539" s="5">
        <f ca="1">DATEDIF(F2539, TODAY(), "D")</f>
        <v>642</v>
      </c>
      <c r="H2539" t="s">
        <v>19</v>
      </c>
      <c r="I2539" t="s">
        <v>155</v>
      </c>
      <c r="J2539" s="4">
        <v>194</v>
      </c>
      <c r="K2539" s="4">
        <f>Table1[[#This Row],[PRICEEACH]]-Table1[[#This Row],[MSRP]]</f>
        <v>-1.3799999999999955</v>
      </c>
      <c r="L2539" t="s">
        <v>386</v>
      </c>
      <c r="M2539" t="s">
        <v>251</v>
      </c>
      <c r="N2539">
        <v>6175558555</v>
      </c>
      <c r="O2539" t="s">
        <v>252</v>
      </c>
      <c r="P2539" t="s">
        <v>253</v>
      </c>
      <c r="Q2539">
        <v>58339</v>
      </c>
      <c r="R2539" t="s">
        <v>25</v>
      </c>
      <c r="S2539" t="s">
        <v>246</v>
      </c>
      <c r="T2539" t="s">
        <v>254</v>
      </c>
      <c r="U2539" t="s">
        <v>127</v>
      </c>
    </row>
    <row r="2540" spans="1:21" x14ac:dyDescent="0.3">
      <c r="A2540">
        <v>10107</v>
      </c>
      <c r="B2540" s="5">
        <v>48</v>
      </c>
      <c r="C2540" s="4">
        <v>125.66</v>
      </c>
      <c r="D2540">
        <v>5</v>
      </c>
      <c r="E2540" s="9">
        <v>6031.68</v>
      </c>
      <c r="F2540" s="1">
        <v>44683</v>
      </c>
      <c r="G2540" s="5">
        <f ca="1">DATEDIF(F2540, TODAY(), "D")</f>
        <v>706</v>
      </c>
      <c r="H2540" t="s">
        <v>19</v>
      </c>
      <c r="I2540" t="s">
        <v>155</v>
      </c>
      <c r="J2540" s="4">
        <v>117</v>
      </c>
      <c r="K2540" s="4">
        <f>Table1[[#This Row],[PRICEEACH]]-Table1[[#This Row],[MSRP]]</f>
        <v>8.6599999999999966</v>
      </c>
      <c r="L2540" t="s">
        <v>473</v>
      </c>
      <c r="M2540" t="s">
        <v>243</v>
      </c>
      <c r="N2540">
        <v>4155551450</v>
      </c>
      <c r="O2540" t="s">
        <v>244</v>
      </c>
      <c r="P2540" t="s">
        <v>245</v>
      </c>
      <c r="Q2540">
        <v>97562</v>
      </c>
      <c r="R2540" t="s">
        <v>25</v>
      </c>
      <c r="S2540" t="s">
        <v>246</v>
      </c>
      <c r="T2540" t="s">
        <v>247</v>
      </c>
      <c r="U2540" t="s">
        <v>42</v>
      </c>
    </row>
    <row r="2541" spans="1:21" x14ac:dyDescent="0.3">
      <c r="A2541">
        <v>10135</v>
      </c>
      <c r="B2541" s="5">
        <v>48</v>
      </c>
      <c r="C2541" s="4">
        <v>79.31</v>
      </c>
      <c r="D2541">
        <v>3</v>
      </c>
      <c r="E2541" s="9">
        <v>3806.88</v>
      </c>
      <c r="F2541" s="1">
        <v>44683</v>
      </c>
      <c r="G2541" s="5">
        <f ca="1">DATEDIF(F2541, TODAY(), "D")</f>
        <v>706</v>
      </c>
      <c r="H2541" t="s">
        <v>19</v>
      </c>
      <c r="I2541" t="s">
        <v>155</v>
      </c>
      <c r="J2541" s="4">
        <v>77</v>
      </c>
      <c r="K2541" s="4">
        <f>Table1[[#This Row],[PRICEEACH]]-Table1[[#This Row],[MSRP]]</f>
        <v>2.3100000000000023</v>
      </c>
      <c r="L2541" t="s">
        <v>544</v>
      </c>
      <c r="M2541" t="s">
        <v>243</v>
      </c>
      <c r="N2541">
        <v>4155551450</v>
      </c>
      <c r="O2541" t="s">
        <v>244</v>
      </c>
      <c r="P2541" t="s">
        <v>245</v>
      </c>
      <c r="Q2541">
        <v>97562</v>
      </c>
      <c r="R2541" t="s">
        <v>25</v>
      </c>
      <c r="S2541" t="s">
        <v>246</v>
      </c>
      <c r="T2541" t="s">
        <v>247</v>
      </c>
      <c r="U2541" t="s">
        <v>42</v>
      </c>
    </row>
    <row r="2542" spans="1:21" x14ac:dyDescent="0.3">
      <c r="A2542">
        <v>10114</v>
      </c>
      <c r="B2542" s="5">
        <v>48</v>
      </c>
      <c r="C2542" s="4">
        <v>171.03</v>
      </c>
      <c r="D2542">
        <v>4</v>
      </c>
      <c r="E2542" s="9">
        <v>8209.44</v>
      </c>
      <c r="F2542" s="1">
        <v>44593</v>
      </c>
      <c r="G2542" s="5">
        <f ca="1">DATEDIF(F2542, TODAY(), "D")</f>
        <v>796</v>
      </c>
      <c r="H2542" t="s">
        <v>19</v>
      </c>
      <c r="I2542" t="s">
        <v>155</v>
      </c>
      <c r="J2542" s="4">
        <v>169</v>
      </c>
      <c r="K2542" s="4">
        <f>Table1[[#This Row],[PRICEEACH]]-Table1[[#This Row],[MSRP]]</f>
        <v>2.0300000000000011</v>
      </c>
      <c r="L2542" t="s">
        <v>563</v>
      </c>
      <c r="M2542" t="s">
        <v>366</v>
      </c>
      <c r="N2542" t="s">
        <v>367</v>
      </c>
      <c r="O2542" t="s">
        <v>368</v>
      </c>
      <c r="P2542" t="s">
        <v>39</v>
      </c>
      <c r="Q2542">
        <v>75012</v>
      </c>
      <c r="R2542" t="s">
        <v>33</v>
      </c>
      <c r="S2542" t="s">
        <v>369</v>
      </c>
      <c r="T2542" t="s">
        <v>370</v>
      </c>
      <c r="U2542" t="s">
        <v>127</v>
      </c>
    </row>
    <row r="2543" spans="1:21" x14ac:dyDescent="0.3">
      <c r="A2543">
        <v>10110</v>
      </c>
      <c r="B2543" s="5">
        <v>48</v>
      </c>
      <c r="C2543" s="4">
        <v>34.47</v>
      </c>
      <c r="D2543">
        <v>5</v>
      </c>
      <c r="E2543" s="9">
        <v>1654.56</v>
      </c>
      <c r="F2543" s="1">
        <v>44579</v>
      </c>
      <c r="G2543" s="5">
        <f ca="1">DATEDIF(F2543, TODAY(), "D")</f>
        <v>810</v>
      </c>
      <c r="H2543" t="s">
        <v>19</v>
      </c>
      <c r="I2543" t="s">
        <v>509</v>
      </c>
      <c r="J2543" s="4">
        <v>41</v>
      </c>
      <c r="K2543" s="4">
        <f>Table1[[#This Row],[PRICEEACH]]-Table1[[#This Row],[MSRP]]</f>
        <v>-6.5300000000000011</v>
      </c>
      <c r="L2543" t="s">
        <v>603</v>
      </c>
      <c r="M2543" t="s">
        <v>452</v>
      </c>
      <c r="N2543" t="s">
        <v>453</v>
      </c>
      <c r="O2543" t="s">
        <v>454</v>
      </c>
      <c r="P2543" t="s">
        <v>455</v>
      </c>
      <c r="Q2543" t="s">
        <v>456</v>
      </c>
      <c r="R2543" t="s">
        <v>144</v>
      </c>
      <c r="S2543" t="s">
        <v>457</v>
      </c>
      <c r="T2543" t="s">
        <v>458</v>
      </c>
      <c r="U2543" t="s">
        <v>28</v>
      </c>
    </row>
    <row r="2544" spans="1:21" x14ac:dyDescent="0.3">
      <c r="A2544">
        <v>10106</v>
      </c>
      <c r="B2544" s="5">
        <v>48</v>
      </c>
      <c r="C2544" s="4">
        <v>61.44</v>
      </c>
      <c r="D2544">
        <v>10</v>
      </c>
      <c r="E2544" s="9">
        <v>2949.12</v>
      </c>
      <c r="F2544" s="1">
        <v>44547</v>
      </c>
      <c r="G2544" s="5">
        <f ca="1">DATEDIF(F2544, TODAY(), "D")</f>
        <v>842</v>
      </c>
      <c r="H2544" t="s">
        <v>19</v>
      </c>
      <c r="I2544" t="s">
        <v>525</v>
      </c>
      <c r="J2544" s="4">
        <v>74</v>
      </c>
      <c r="K2544" s="4">
        <f>Table1[[#This Row],[PRICEEACH]]-Table1[[#This Row],[MSRP]]</f>
        <v>-12.560000000000002</v>
      </c>
      <c r="L2544" t="s">
        <v>631</v>
      </c>
      <c r="M2544" t="s">
        <v>511</v>
      </c>
      <c r="N2544" t="s">
        <v>512</v>
      </c>
      <c r="O2544" t="s">
        <v>513</v>
      </c>
      <c r="P2544" t="s">
        <v>514</v>
      </c>
      <c r="Q2544">
        <v>24100</v>
      </c>
      <c r="R2544" t="s">
        <v>229</v>
      </c>
      <c r="S2544" t="s">
        <v>515</v>
      </c>
      <c r="T2544" t="s">
        <v>516</v>
      </c>
      <c r="U2544" t="s">
        <v>28</v>
      </c>
    </row>
    <row r="2545" spans="1:21" x14ac:dyDescent="0.3">
      <c r="A2545">
        <v>10106</v>
      </c>
      <c r="B2545" s="5">
        <v>48</v>
      </c>
      <c r="C2545" s="4">
        <v>52.64</v>
      </c>
      <c r="D2545">
        <v>15</v>
      </c>
      <c r="E2545" s="9">
        <v>2526.7199999999998</v>
      </c>
      <c r="F2545" s="1">
        <v>44547</v>
      </c>
      <c r="G2545" s="5">
        <f ca="1">DATEDIF(F2545, TODAY(), "D")</f>
        <v>842</v>
      </c>
      <c r="H2545" t="s">
        <v>19</v>
      </c>
      <c r="I2545" t="s">
        <v>525</v>
      </c>
      <c r="J2545" s="4">
        <v>49</v>
      </c>
      <c r="K2545" s="4">
        <f>Table1[[#This Row],[PRICEEACH]]-Table1[[#This Row],[MSRP]]</f>
        <v>3.6400000000000006</v>
      </c>
      <c r="L2545" t="s">
        <v>632</v>
      </c>
      <c r="M2545" t="s">
        <v>511</v>
      </c>
      <c r="N2545" t="s">
        <v>512</v>
      </c>
      <c r="O2545" t="s">
        <v>513</v>
      </c>
      <c r="P2545" t="s">
        <v>514</v>
      </c>
      <c r="Q2545">
        <v>24100</v>
      </c>
      <c r="R2545" t="s">
        <v>229</v>
      </c>
      <c r="S2545" t="s">
        <v>515</v>
      </c>
      <c r="T2545" t="s">
        <v>516</v>
      </c>
      <c r="U2545" t="s">
        <v>28</v>
      </c>
    </row>
    <row r="2546" spans="1:21" hidden="1" x14ac:dyDescent="0.3">
      <c r="A2546">
        <v>10107</v>
      </c>
      <c r="B2546" s="5">
        <v>49</v>
      </c>
      <c r="C2546" s="4">
        <v>162.63999999999999</v>
      </c>
      <c r="D2546">
        <v>3</v>
      </c>
      <c r="E2546" s="9">
        <v>7969.36</v>
      </c>
      <c r="F2546" s="8">
        <v>45382</v>
      </c>
      <c r="G2546" s="5">
        <f ca="1">DATEDIF(F2546, TODAY(), "D")</f>
        <v>7</v>
      </c>
      <c r="H2546" t="s">
        <v>268</v>
      </c>
      <c r="I2546" t="s">
        <v>465</v>
      </c>
      <c r="J2546" s="4">
        <v>136</v>
      </c>
      <c r="K2546" s="4">
        <f>Table1[[#This Row],[PRICEEACH]]-Table1[[#This Row],[MSRP]]</f>
        <v>26.639999999999986</v>
      </c>
      <c r="L2546" t="s">
        <v>466</v>
      </c>
      <c r="M2546" t="s">
        <v>148</v>
      </c>
      <c r="N2546" t="s">
        <v>149</v>
      </c>
      <c r="O2546" t="s">
        <v>150</v>
      </c>
      <c r="P2546" t="s">
        <v>151</v>
      </c>
      <c r="Q2546">
        <v>28034</v>
      </c>
      <c r="R2546" t="s">
        <v>152</v>
      </c>
      <c r="S2546" t="s">
        <v>153</v>
      </c>
      <c r="T2546" t="s">
        <v>154</v>
      </c>
      <c r="U2546" t="s">
        <v>127</v>
      </c>
    </row>
    <row r="2547" spans="1:21" hidden="1" x14ac:dyDescent="0.3">
      <c r="A2547">
        <v>10425</v>
      </c>
      <c r="B2547" s="5">
        <v>49</v>
      </c>
      <c r="C2547" s="4">
        <v>112.46</v>
      </c>
      <c r="D2547">
        <v>9</v>
      </c>
      <c r="E2547" s="9">
        <v>5510.54</v>
      </c>
      <c r="F2547" s="8">
        <v>45382</v>
      </c>
      <c r="G2547" s="5">
        <f ca="1">DATEDIF(F2547, TODAY(), "D")</f>
        <v>7</v>
      </c>
      <c r="H2547" t="s">
        <v>268</v>
      </c>
      <c r="I2547" t="s">
        <v>465</v>
      </c>
      <c r="J2547" s="4">
        <v>127</v>
      </c>
      <c r="K2547" s="4">
        <f>Table1[[#This Row],[PRICEEACH]]-Table1[[#This Row],[MSRP]]</f>
        <v>-14.540000000000006</v>
      </c>
      <c r="L2547" t="s">
        <v>588</v>
      </c>
      <c r="M2547" t="s">
        <v>92</v>
      </c>
      <c r="N2547" t="s">
        <v>93</v>
      </c>
      <c r="O2547" t="s">
        <v>94</v>
      </c>
      <c r="P2547" t="s">
        <v>95</v>
      </c>
      <c r="Q2547">
        <v>44000</v>
      </c>
      <c r="R2547" t="s">
        <v>33</v>
      </c>
      <c r="S2547" t="s">
        <v>96</v>
      </c>
      <c r="T2547" t="s">
        <v>97</v>
      </c>
      <c r="U2547" t="s">
        <v>42</v>
      </c>
    </row>
    <row r="2548" spans="1:21" x14ac:dyDescent="0.3">
      <c r="A2548">
        <v>10413</v>
      </c>
      <c r="B2548" s="5">
        <v>49</v>
      </c>
      <c r="C2548" s="4">
        <v>140.75</v>
      </c>
      <c r="D2548">
        <v>5</v>
      </c>
      <c r="E2548" s="9">
        <v>6896.75</v>
      </c>
      <c r="F2548" s="8">
        <v>45356</v>
      </c>
      <c r="G2548" s="5">
        <f ca="1">DATEDIF(F2548, TODAY(), "D")</f>
        <v>33</v>
      </c>
      <c r="H2548" t="s">
        <v>19</v>
      </c>
      <c r="I2548" t="s">
        <v>155</v>
      </c>
      <c r="J2548" s="4">
        <v>143</v>
      </c>
      <c r="K2548" s="4">
        <f>Table1[[#This Row],[PRICEEACH]]-Table1[[#This Row],[MSRP]]</f>
        <v>-2.25</v>
      </c>
      <c r="L2548" t="s">
        <v>572</v>
      </c>
      <c r="M2548" t="s">
        <v>88</v>
      </c>
      <c r="N2548">
        <v>2035552570</v>
      </c>
      <c r="O2548" t="s">
        <v>89</v>
      </c>
      <c r="P2548" t="s">
        <v>90</v>
      </c>
      <c r="Q2548">
        <v>97562</v>
      </c>
      <c r="R2548" t="s">
        <v>25</v>
      </c>
      <c r="S2548" t="s">
        <v>91</v>
      </c>
      <c r="T2548" t="s">
        <v>47</v>
      </c>
      <c r="U2548" t="s">
        <v>42</v>
      </c>
    </row>
    <row r="2549" spans="1:21" hidden="1" x14ac:dyDescent="0.3">
      <c r="A2549">
        <v>10401</v>
      </c>
      <c r="B2549" s="5">
        <v>49</v>
      </c>
      <c r="C2549" s="4">
        <v>101.89</v>
      </c>
      <c r="D2549">
        <v>1</v>
      </c>
      <c r="E2549" s="9">
        <v>4992.6099999999997</v>
      </c>
      <c r="F2549" s="8">
        <v>45325</v>
      </c>
      <c r="G2549" s="5">
        <f ca="1">DATEDIF(F2549, TODAY(), "D")</f>
        <v>64</v>
      </c>
      <c r="H2549" t="s">
        <v>364</v>
      </c>
      <c r="I2549" t="s">
        <v>20</v>
      </c>
      <c r="J2549" s="4">
        <v>99</v>
      </c>
      <c r="K2549" s="4">
        <f>Table1[[#This Row],[PRICEEACH]]-Table1[[#This Row],[MSRP]]</f>
        <v>2.8900000000000006</v>
      </c>
      <c r="L2549" t="s">
        <v>609</v>
      </c>
      <c r="M2549" t="s">
        <v>83</v>
      </c>
      <c r="N2549">
        <v>2015559350</v>
      </c>
      <c r="O2549" t="s">
        <v>84</v>
      </c>
      <c r="P2549" t="s">
        <v>85</v>
      </c>
      <c r="Q2549">
        <v>94019</v>
      </c>
      <c r="R2549" t="s">
        <v>25</v>
      </c>
      <c r="S2549" t="s">
        <v>86</v>
      </c>
      <c r="T2549" t="s">
        <v>87</v>
      </c>
      <c r="U2549" t="s">
        <v>42</v>
      </c>
    </row>
    <row r="2550" spans="1:21" x14ac:dyDescent="0.3">
      <c r="A2550">
        <v>10398</v>
      </c>
      <c r="B2550" s="5">
        <v>49</v>
      </c>
      <c r="C2550" s="4">
        <v>36.659999999999997</v>
      </c>
      <c r="D2550">
        <v>5</v>
      </c>
      <c r="E2550" s="9">
        <v>1796.34</v>
      </c>
      <c r="F2550" s="8">
        <v>45321</v>
      </c>
      <c r="G2550" s="5">
        <f ca="1">DATEDIF(F2550, TODAY(), "D")</f>
        <v>68</v>
      </c>
      <c r="H2550" t="s">
        <v>19</v>
      </c>
      <c r="I2550" t="s">
        <v>509</v>
      </c>
      <c r="J2550" s="4">
        <v>43</v>
      </c>
      <c r="K2550" s="4">
        <f>Table1[[#This Row],[PRICEEACH]]-Table1[[#This Row],[MSRP]]</f>
        <v>-6.3400000000000034</v>
      </c>
      <c r="L2550" t="s">
        <v>616</v>
      </c>
      <c r="M2550" t="s">
        <v>29</v>
      </c>
      <c r="N2550" t="s">
        <v>30</v>
      </c>
      <c r="O2550" t="s">
        <v>31</v>
      </c>
      <c r="P2550" t="s">
        <v>32</v>
      </c>
      <c r="Q2550">
        <v>51100</v>
      </c>
      <c r="R2550" t="s">
        <v>33</v>
      </c>
      <c r="S2550" t="s">
        <v>34</v>
      </c>
      <c r="T2550" t="s">
        <v>35</v>
      </c>
      <c r="U2550" t="s">
        <v>28</v>
      </c>
    </row>
    <row r="2551" spans="1:21" x14ac:dyDescent="0.3">
      <c r="A2551">
        <v>10396</v>
      </c>
      <c r="B2551" s="5">
        <v>49</v>
      </c>
      <c r="C2551" s="4">
        <v>116.75</v>
      </c>
      <c r="D2551">
        <v>6</v>
      </c>
      <c r="E2551" s="9">
        <v>5720.75</v>
      </c>
      <c r="F2551" s="8">
        <v>45314</v>
      </c>
      <c r="G2551" s="5">
        <f ca="1">DATEDIF(F2551, TODAY(), "D")</f>
        <v>75</v>
      </c>
      <c r="H2551" t="s">
        <v>19</v>
      </c>
      <c r="I2551" t="s">
        <v>557</v>
      </c>
      <c r="J2551" s="4">
        <v>122</v>
      </c>
      <c r="K2551" s="4">
        <f>Table1[[#This Row],[PRICEEACH]]-Table1[[#This Row],[MSRP]]</f>
        <v>-5.25</v>
      </c>
      <c r="L2551" t="s">
        <v>586</v>
      </c>
      <c r="M2551" t="s">
        <v>243</v>
      </c>
      <c r="N2551">
        <v>4155551450</v>
      </c>
      <c r="O2551" t="s">
        <v>244</v>
      </c>
      <c r="P2551" t="s">
        <v>245</v>
      </c>
      <c r="Q2551">
        <v>97562</v>
      </c>
      <c r="R2551" t="s">
        <v>25</v>
      </c>
      <c r="S2551" t="s">
        <v>246</v>
      </c>
      <c r="T2551" t="s">
        <v>247</v>
      </c>
      <c r="U2551" t="s">
        <v>42</v>
      </c>
    </row>
    <row r="2552" spans="1:21" x14ac:dyDescent="0.3">
      <c r="A2552">
        <v>10390</v>
      </c>
      <c r="B2552" s="5">
        <v>49</v>
      </c>
      <c r="C2552" s="4">
        <v>140.06</v>
      </c>
      <c r="D2552">
        <v>3</v>
      </c>
      <c r="E2552" s="9">
        <v>6862.94</v>
      </c>
      <c r="F2552" s="8">
        <v>45295</v>
      </c>
      <c r="G2552" s="5">
        <f ca="1">DATEDIF(F2552, TODAY(), "D")</f>
        <v>94</v>
      </c>
      <c r="H2552" t="s">
        <v>19</v>
      </c>
      <c r="I2552" t="s">
        <v>155</v>
      </c>
      <c r="J2552" s="4">
        <v>148</v>
      </c>
      <c r="K2552" s="4">
        <f>Table1[[#This Row],[PRICEEACH]]-Table1[[#This Row],[MSRP]]</f>
        <v>-7.9399999999999977</v>
      </c>
      <c r="L2552" t="s">
        <v>577</v>
      </c>
      <c r="M2552" t="s">
        <v>243</v>
      </c>
      <c r="N2552">
        <v>4155551450</v>
      </c>
      <c r="O2552" t="s">
        <v>244</v>
      </c>
      <c r="P2552" t="s">
        <v>245</v>
      </c>
      <c r="Q2552">
        <v>97562</v>
      </c>
      <c r="R2552" t="s">
        <v>25</v>
      </c>
      <c r="S2552" t="s">
        <v>246</v>
      </c>
      <c r="T2552" t="s">
        <v>247</v>
      </c>
      <c r="U2552" t="s">
        <v>42</v>
      </c>
    </row>
    <row r="2553" spans="1:21" x14ac:dyDescent="0.3">
      <c r="A2553">
        <v>10389</v>
      </c>
      <c r="B2553" s="5">
        <v>49</v>
      </c>
      <c r="C2553" s="4">
        <v>79.22</v>
      </c>
      <c r="D2553">
        <v>3</v>
      </c>
      <c r="E2553" s="9">
        <v>3881.78</v>
      </c>
      <c r="F2553" s="8">
        <v>45294</v>
      </c>
      <c r="G2553" s="5">
        <f ca="1">DATEDIF(F2553, TODAY(), "D")</f>
        <v>95</v>
      </c>
      <c r="H2553" t="s">
        <v>19</v>
      </c>
      <c r="I2553" t="s">
        <v>155</v>
      </c>
      <c r="J2553" s="4">
        <v>77</v>
      </c>
      <c r="K2553" s="4">
        <f>Table1[[#This Row],[PRICEEACH]]-Table1[[#This Row],[MSRP]]</f>
        <v>2.2199999999999989</v>
      </c>
      <c r="L2553" t="s">
        <v>544</v>
      </c>
      <c r="M2553" t="s">
        <v>232</v>
      </c>
      <c r="N2553" t="s">
        <v>233</v>
      </c>
      <c r="O2553" t="s">
        <v>234</v>
      </c>
      <c r="P2553" t="s">
        <v>235</v>
      </c>
      <c r="Q2553" t="s">
        <v>236</v>
      </c>
      <c r="R2553" t="s">
        <v>162</v>
      </c>
      <c r="S2553" t="s">
        <v>237</v>
      </c>
      <c r="T2553" t="s">
        <v>178</v>
      </c>
      <c r="U2553" t="s">
        <v>42</v>
      </c>
    </row>
    <row r="2554" spans="1:21" x14ac:dyDescent="0.3">
      <c r="A2554">
        <v>10389</v>
      </c>
      <c r="B2554" s="5">
        <v>49</v>
      </c>
      <c r="C2554" s="4">
        <v>81.400000000000006</v>
      </c>
      <c r="D2554">
        <v>2</v>
      </c>
      <c r="E2554" s="9">
        <v>3988.6</v>
      </c>
      <c r="F2554" s="8">
        <v>45294</v>
      </c>
      <c r="G2554" s="5">
        <f ca="1">DATEDIF(F2554, TODAY(), "D")</f>
        <v>95</v>
      </c>
      <c r="H2554" t="s">
        <v>19</v>
      </c>
      <c r="I2554" t="s">
        <v>20</v>
      </c>
      <c r="J2554" s="4">
        <v>76</v>
      </c>
      <c r="K2554" s="4">
        <f>Table1[[#This Row],[PRICEEACH]]-Table1[[#This Row],[MSRP]]</f>
        <v>5.4000000000000057</v>
      </c>
      <c r="L2554" t="s">
        <v>585</v>
      </c>
      <c r="M2554" t="s">
        <v>232</v>
      </c>
      <c r="N2554" t="s">
        <v>233</v>
      </c>
      <c r="O2554" t="s">
        <v>234</v>
      </c>
      <c r="P2554" t="s">
        <v>235</v>
      </c>
      <c r="Q2554" t="s">
        <v>236</v>
      </c>
      <c r="R2554" t="s">
        <v>162</v>
      </c>
      <c r="S2554" t="s">
        <v>237</v>
      </c>
      <c r="T2554" t="s">
        <v>178</v>
      </c>
      <c r="U2554" t="s">
        <v>42</v>
      </c>
    </row>
    <row r="2555" spans="1:21" x14ac:dyDescent="0.3">
      <c r="A2555">
        <v>10378</v>
      </c>
      <c r="B2555" s="5">
        <v>49</v>
      </c>
      <c r="C2555" s="4">
        <v>67.14</v>
      </c>
      <c r="D2555">
        <v>8</v>
      </c>
      <c r="E2555" s="9">
        <v>3289.86</v>
      </c>
      <c r="F2555" s="8">
        <v>45270</v>
      </c>
      <c r="G2555" s="5">
        <f ca="1">DATEDIF(F2555, TODAY(), "D")</f>
        <v>119</v>
      </c>
      <c r="H2555" t="s">
        <v>19</v>
      </c>
      <c r="I2555" t="s">
        <v>155</v>
      </c>
      <c r="J2555" s="4">
        <v>148</v>
      </c>
      <c r="K2555" s="4">
        <f>Table1[[#This Row],[PRICEEACH]]-Table1[[#This Row],[MSRP]]</f>
        <v>-80.86</v>
      </c>
      <c r="L2555" t="s">
        <v>577</v>
      </c>
      <c r="M2555" t="s">
        <v>148</v>
      </c>
      <c r="N2555" t="s">
        <v>149</v>
      </c>
      <c r="O2555" t="s">
        <v>150</v>
      </c>
      <c r="P2555" t="s">
        <v>151</v>
      </c>
      <c r="Q2555">
        <v>28034</v>
      </c>
      <c r="R2555" t="s">
        <v>152</v>
      </c>
      <c r="S2555" t="s">
        <v>153</v>
      </c>
      <c r="T2555" t="s">
        <v>154</v>
      </c>
      <c r="U2555" t="s">
        <v>42</v>
      </c>
    </row>
    <row r="2556" spans="1:21" x14ac:dyDescent="0.3">
      <c r="A2556">
        <v>10107</v>
      </c>
      <c r="B2556" s="5">
        <v>49</v>
      </c>
      <c r="C2556" s="4">
        <v>78.92</v>
      </c>
      <c r="D2556">
        <v>13</v>
      </c>
      <c r="E2556" s="9">
        <v>3867.08</v>
      </c>
      <c r="F2556" s="8">
        <v>45263</v>
      </c>
      <c r="G2556" s="5">
        <f ca="1">DATEDIF(F2556, TODAY(), "D")</f>
        <v>126</v>
      </c>
      <c r="H2556" t="s">
        <v>19</v>
      </c>
      <c r="I2556" t="s">
        <v>20</v>
      </c>
      <c r="J2556" s="4">
        <v>150</v>
      </c>
      <c r="K2556" s="4">
        <f>Table1[[#This Row],[PRICEEACH]]-Table1[[#This Row],[MSRP]]</f>
        <v>-71.08</v>
      </c>
      <c r="L2556" t="s">
        <v>467</v>
      </c>
      <c r="M2556" t="s">
        <v>92</v>
      </c>
      <c r="N2556" t="s">
        <v>93</v>
      </c>
      <c r="O2556" t="s">
        <v>94</v>
      </c>
      <c r="P2556" t="s">
        <v>95</v>
      </c>
      <c r="Q2556">
        <v>44000</v>
      </c>
      <c r="R2556" t="s">
        <v>33</v>
      </c>
      <c r="S2556" t="s">
        <v>96</v>
      </c>
      <c r="T2556" t="s">
        <v>97</v>
      </c>
      <c r="U2556" t="s">
        <v>42</v>
      </c>
    </row>
    <row r="2557" spans="1:21" x14ac:dyDescent="0.3">
      <c r="A2557">
        <v>10375</v>
      </c>
      <c r="B2557" s="5">
        <v>49</v>
      </c>
      <c r="C2557" s="4">
        <v>65.8</v>
      </c>
      <c r="D2557">
        <v>5</v>
      </c>
      <c r="E2557" s="9">
        <v>3224.2</v>
      </c>
      <c r="F2557" s="8">
        <v>45263</v>
      </c>
      <c r="G2557" s="5">
        <f ca="1">DATEDIF(F2557, TODAY(), "D")</f>
        <v>126</v>
      </c>
      <c r="H2557" t="s">
        <v>19</v>
      </c>
      <c r="I2557" t="s">
        <v>509</v>
      </c>
      <c r="J2557" s="4">
        <v>43</v>
      </c>
      <c r="K2557" s="4">
        <f>Table1[[#This Row],[PRICEEACH]]-Table1[[#This Row],[MSRP]]</f>
        <v>22.799999999999997</v>
      </c>
      <c r="L2557" t="s">
        <v>616</v>
      </c>
      <c r="M2557" t="s">
        <v>92</v>
      </c>
      <c r="N2557" t="s">
        <v>93</v>
      </c>
      <c r="O2557" t="s">
        <v>94</v>
      </c>
      <c r="P2557" t="s">
        <v>95</v>
      </c>
      <c r="Q2557">
        <v>44000</v>
      </c>
      <c r="R2557" t="s">
        <v>33</v>
      </c>
      <c r="S2557" t="s">
        <v>96</v>
      </c>
      <c r="T2557" t="s">
        <v>97</v>
      </c>
      <c r="U2557" t="s">
        <v>42</v>
      </c>
    </row>
    <row r="2558" spans="1:21" x14ac:dyDescent="0.3">
      <c r="A2558">
        <v>10375</v>
      </c>
      <c r="B2558" s="5">
        <v>49</v>
      </c>
      <c r="C2558" s="4">
        <v>110.34</v>
      </c>
      <c r="D2558">
        <v>8</v>
      </c>
      <c r="E2558" s="9">
        <v>5406.66</v>
      </c>
      <c r="F2558" s="8">
        <v>45263</v>
      </c>
      <c r="G2558" s="5">
        <f ca="1">DATEDIF(F2558, TODAY(), "D")</f>
        <v>126</v>
      </c>
      <c r="H2558" t="s">
        <v>19</v>
      </c>
      <c r="I2558" t="s">
        <v>20</v>
      </c>
      <c r="J2558" s="4">
        <v>81</v>
      </c>
      <c r="K2558" s="4">
        <f>Table1[[#This Row],[PRICEEACH]]-Table1[[#This Row],[MSRP]]</f>
        <v>29.340000000000003</v>
      </c>
      <c r="L2558" t="s">
        <v>619</v>
      </c>
      <c r="M2558" t="s">
        <v>92</v>
      </c>
      <c r="N2558" t="s">
        <v>93</v>
      </c>
      <c r="O2558" t="s">
        <v>94</v>
      </c>
      <c r="P2558" t="s">
        <v>95</v>
      </c>
      <c r="Q2558">
        <v>44000</v>
      </c>
      <c r="R2558" t="s">
        <v>33</v>
      </c>
      <c r="S2558" t="s">
        <v>96</v>
      </c>
      <c r="T2558" t="s">
        <v>97</v>
      </c>
      <c r="U2558" t="s">
        <v>42</v>
      </c>
    </row>
    <row r="2559" spans="1:21" x14ac:dyDescent="0.3">
      <c r="A2559">
        <v>10107</v>
      </c>
      <c r="B2559" s="5">
        <v>49</v>
      </c>
      <c r="C2559" s="4">
        <v>35.71</v>
      </c>
      <c r="D2559">
        <v>4</v>
      </c>
      <c r="E2559" s="9">
        <v>1749.79</v>
      </c>
      <c r="F2559" s="8">
        <v>45253</v>
      </c>
      <c r="G2559" s="5">
        <f ca="1">DATEDIF(F2559, TODAY(), "D")</f>
        <v>136</v>
      </c>
      <c r="H2559" t="s">
        <v>19</v>
      </c>
      <c r="I2559" t="s">
        <v>465</v>
      </c>
      <c r="J2559" s="4">
        <v>118</v>
      </c>
      <c r="K2559" s="4">
        <f>Table1[[#This Row],[PRICEEACH]]-Table1[[#This Row],[MSRP]]</f>
        <v>-82.289999999999992</v>
      </c>
      <c r="L2559" t="s">
        <v>479</v>
      </c>
      <c r="M2559" t="s">
        <v>243</v>
      </c>
      <c r="N2559">
        <v>4155551450</v>
      </c>
      <c r="O2559" t="s">
        <v>244</v>
      </c>
      <c r="P2559" t="s">
        <v>245</v>
      </c>
      <c r="Q2559">
        <v>97562</v>
      </c>
      <c r="R2559" t="s">
        <v>25</v>
      </c>
      <c r="S2559" t="s">
        <v>246</v>
      </c>
      <c r="T2559" t="s">
        <v>247</v>
      </c>
      <c r="U2559" t="s">
        <v>28</v>
      </c>
    </row>
    <row r="2560" spans="1:21" x14ac:dyDescent="0.3">
      <c r="A2560">
        <v>10107</v>
      </c>
      <c r="B2560" s="5">
        <v>49</v>
      </c>
      <c r="C2560" s="4">
        <v>172.86</v>
      </c>
      <c r="D2560">
        <v>8</v>
      </c>
      <c r="E2560" s="9">
        <v>8470.14</v>
      </c>
      <c r="F2560" s="8">
        <v>45250</v>
      </c>
      <c r="G2560" s="5">
        <f ca="1">DATEDIF(F2560, TODAY(), "D")</f>
        <v>139</v>
      </c>
      <c r="H2560" t="s">
        <v>19</v>
      </c>
      <c r="I2560" t="s">
        <v>465</v>
      </c>
      <c r="J2560" s="4">
        <v>136</v>
      </c>
      <c r="K2560" s="4">
        <f>Table1[[#This Row],[PRICEEACH]]-Table1[[#This Row],[MSRP]]</f>
        <v>36.860000000000014</v>
      </c>
      <c r="L2560" t="s">
        <v>466</v>
      </c>
      <c r="M2560" t="s">
        <v>255</v>
      </c>
      <c r="N2560" t="s">
        <v>256</v>
      </c>
      <c r="O2560" t="s">
        <v>257</v>
      </c>
      <c r="P2560" t="s">
        <v>258</v>
      </c>
      <c r="Q2560">
        <v>2060</v>
      </c>
      <c r="R2560" t="s">
        <v>76</v>
      </c>
      <c r="S2560" t="s">
        <v>259</v>
      </c>
      <c r="T2560" t="s">
        <v>260</v>
      </c>
      <c r="U2560" t="s">
        <v>127</v>
      </c>
    </row>
    <row r="2561" spans="1:21" x14ac:dyDescent="0.3">
      <c r="A2561">
        <v>10367</v>
      </c>
      <c r="B2561" s="5">
        <v>49</v>
      </c>
      <c r="C2561" s="4">
        <v>56.3</v>
      </c>
      <c r="D2561">
        <v>1</v>
      </c>
      <c r="E2561" s="9">
        <v>2758.7</v>
      </c>
      <c r="F2561" s="8">
        <v>45242</v>
      </c>
      <c r="G2561" s="5">
        <f ca="1">DATEDIF(F2561, TODAY(), "D")</f>
        <v>147</v>
      </c>
      <c r="H2561" t="s">
        <v>371</v>
      </c>
      <c r="I2561" t="s">
        <v>155</v>
      </c>
      <c r="J2561" s="4">
        <v>124</v>
      </c>
      <c r="K2561" s="4">
        <f>Table1[[#This Row],[PRICEEACH]]-Table1[[#This Row],[MSRP]]</f>
        <v>-67.7</v>
      </c>
      <c r="L2561" t="s">
        <v>524</v>
      </c>
      <c r="M2561" t="s">
        <v>43</v>
      </c>
      <c r="N2561">
        <v>6265557265</v>
      </c>
      <c r="O2561" t="s">
        <v>44</v>
      </c>
      <c r="P2561" t="s">
        <v>45</v>
      </c>
      <c r="Q2561">
        <v>90003</v>
      </c>
      <c r="R2561" t="s">
        <v>25</v>
      </c>
      <c r="S2561" t="s">
        <v>46</v>
      </c>
      <c r="T2561" t="s">
        <v>47</v>
      </c>
      <c r="U2561" t="s">
        <v>28</v>
      </c>
    </row>
    <row r="2562" spans="1:21" x14ac:dyDescent="0.3">
      <c r="A2562">
        <v>10366</v>
      </c>
      <c r="B2562" s="5">
        <v>49</v>
      </c>
      <c r="C2562" s="4">
        <v>125.4</v>
      </c>
      <c r="D2562">
        <v>2</v>
      </c>
      <c r="E2562" s="9">
        <v>6144.6</v>
      </c>
      <c r="F2562" s="8">
        <v>45240</v>
      </c>
      <c r="G2562" s="5">
        <f ca="1">DATEDIF(F2562, TODAY(), "D")</f>
        <v>149</v>
      </c>
      <c r="H2562" t="s">
        <v>19</v>
      </c>
      <c r="I2562" t="s">
        <v>155</v>
      </c>
      <c r="J2562" s="4">
        <v>132</v>
      </c>
      <c r="K2562" s="4">
        <f>Table1[[#This Row],[PRICEEACH]]-Table1[[#This Row],[MSRP]]</f>
        <v>-6.5999999999999943</v>
      </c>
      <c r="L2562" t="s">
        <v>554</v>
      </c>
      <c r="M2562" t="s">
        <v>536</v>
      </c>
      <c r="N2562" t="s">
        <v>537</v>
      </c>
      <c r="O2562" t="s">
        <v>538</v>
      </c>
      <c r="P2562" t="s">
        <v>539</v>
      </c>
      <c r="Q2562" t="s">
        <v>540</v>
      </c>
      <c r="R2562" t="s">
        <v>334</v>
      </c>
      <c r="S2562" t="s">
        <v>541</v>
      </c>
      <c r="T2562" t="s">
        <v>542</v>
      </c>
      <c r="U2562" t="s">
        <v>42</v>
      </c>
    </row>
    <row r="2563" spans="1:21" x14ac:dyDescent="0.3">
      <c r="A2563">
        <v>10361</v>
      </c>
      <c r="B2563" s="5">
        <v>49</v>
      </c>
      <c r="C2563" s="4">
        <v>72.33</v>
      </c>
      <c r="D2563">
        <v>2</v>
      </c>
      <c r="E2563" s="9">
        <v>3544.17</v>
      </c>
      <c r="F2563" s="1">
        <v>45216</v>
      </c>
      <c r="G2563" s="5">
        <f ca="1">DATEDIF(F2563, TODAY(), "D")</f>
        <v>173</v>
      </c>
      <c r="H2563" t="s">
        <v>19</v>
      </c>
      <c r="I2563" t="s">
        <v>509</v>
      </c>
      <c r="J2563" s="4">
        <v>68</v>
      </c>
      <c r="K2563" s="4">
        <f>Table1[[#This Row],[PRICEEACH]]-Table1[[#This Row],[MSRP]]</f>
        <v>4.3299999999999983</v>
      </c>
      <c r="L2563" t="s">
        <v>614</v>
      </c>
      <c r="M2563" t="s">
        <v>128</v>
      </c>
      <c r="N2563" t="s">
        <v>129</v>
      </c>
      <c r="O2563" t="s">
        <v>130</v>
      </c>
      <c r="P2563" t="s">
        <v>131</v>
      </c>
      <c r="Q2563">
        <v>2067</v>
      </c>
      <c r="R2563" t="s">
        <v>76</v>
      </c>
      <c r="S2563" t="s">
        <v>132</v>
      </c>
      <c r="T2563" t="s">
        <v>133</v>
      </c>
      <c r="U2563" t="s">
        <v>42</v>
      </c>
    </row>
    <row r="2564" spans="1:21" x14ac:dyDescent="0.3">
      <c r="A2564">
        <v>10107</v>
      </c>
      <c r="B2564" s="5">
        <v>49</v>
      </c>
      <c r="C2564" s="4">
        <v>62.09</v>
      </c>
      <c r="D2564">
        <v>5</v>
      </c>
      <c r="E2564" s="9">
        <v>3042.41</v>
      </c>
      <c r="F2564" s="1">
        <v>45214</v>
      </c>
      <c r="G2564" s="5">
        <f ca="1">DATEDIF(F2564, TODAY(), "D")</f>
        <v>175</v>
      </c>
      <c r="H2564" t="s">
        <v>19</v>
      </c>
      <c r="I2564" t="s">
        <v>155</v>
      </c>
      <c r="J2564" s="4">
        <v>173</v>
      </c>
      <c r="K2564" s="4">
        <f>Table1[[#This Row],[PRICEEACH]]-Table1[[#This Row],[MSRP]]</f>
        <v>-110.91</v>
      </c>
      <c r="L2564" t="s">
        <v>477</v>
      </c>
      <c r="M2564" t="s">
        <v>29</v>
      </c>
      <c r="N2564" t="s">
        <v>30</v>
      </c>
      <c r="O2564" t="s">
        <v>31</v>
      </c>
      <c r="P2564" t="s">
        <v>32</v>
      </c>
      <c r="Q2564">
        <v>51100</v>
      </c>
      <c r="R2564" t="s">
        <v>33</v>
      </c>
      <c r="S2564" t="s">
        <v>34</v>
      </c>
      <c r="T2564" t="s">
        <v>35</v>
      </c>
      <c r="U2564" t="s">
        <v>42</v>
      </c>
    </row>
    <row r="2565" spans="1:21" x14ac:dyDescent="0.3">
      <c r="A2565">
        <v>10107</v>
      </c>
      <c r="B2565" s="5">
        <v>49</v>
      </c>
      <c r="C2565" s="4">
        <v>121.64</v>
      </c>
      <c r="D2565">
        <v>8</v>
      </c>
      <c r="E2565" s="9">
        <v>5960.36</v>
      </c>
      <c r="F2565" s="1">
        <v>45209</v>
      </c>
      <c r="G2565" s="5">
        <f ca="1">DATEDIF(F2565, TODAY(), "D")</f>
        <v>180</v>
      </c>
      <c r="H2565" t="s">
        <v>19</v>
      </c>
      <c r="I2565" t="s">
        <v>465</v>
      </c>
      <c r="J2565" s="4">
        <v>136</v>
      </c>
      <c r="K2565" s="4">
        <f>Table1[[#This Row],[PRICEEACH]]-Table1[[#This Row],[MSRP]]</f>
        <v>-14.36</v>
      </c>
      <c r="L2565" t="s">
        <v>466</v>
      </c>
      <c r="M2565" t="s">
        <v>243</v>
      </c>
      <c r="N2565">
        <v>4155551450</v>
      </c>
      <c r="O2565" t="s">
        <v>244</v>
      </c>
      <c r="P2565" t="s">
        <v>245</v>
      </c>
      <c r="Q2565">
        <v>97562</v>
      </c>
      <c r="R2565" t="s">
        <v>25</v>
      </c>
      <c r="S2565" t="s">
        <v>246</v>
      </c>
      <c r="T2565" t="s">
        <v>247</v>
      </c>
      <c r="U2565" t="s">
        <v>42</v>
      </c>
    </row>
    <row r="2566" spans="1:21" x14ac:dyDescent="0.3">
      <c r="A2566">
        <v>10107</v>
      </c>
      <c r="B2566" s="5">
        <v>49</v>
      </c>
      <c r="C2566" s="4">
        <v>55.34</v>
      </c>
      <c r="D2566">
        <v>5</v>
      </c>
      <c r="E2566" s="9">
        <v>2711.66</v>
      </c>
      <c r="F2566" s="1">
        <v>45209</v>
      </c>
      <c r="G2566" s="5">
        <f ca="1">DATEDIF(F2566, TODAY(), "D")</f>
        <v>180</v>
      </c>
      <c r="H2566" t="s">
        <v>19</v>
      </c>
      <c r="I2566" t="s">
        <v>155</v>
      </c>
      <c r="J2566" s="4">
        <v>151</v>
      </c>
      <c r="K2566" s="4">
        <f>Table1[[#This Row],[PRICEEACH]]-Table1[[#This Row],[MSRP]]</f>
        <v>-95.66</v>
      </c>
      <c r="L2566" t="s">
        <v>472</v>
      </c>
      <c r="M2566" t="s">
        <v>148</v>
      </c>
      <c r="N2566" t="s">
        <v>149</v>
      </c>
      <c r="O2566" t="s">
        <v>150</v>
      </c>
      <c r="P2566" t="s">
        <v>151</v>
      </c>
      <c r="Q2566">
        <v>28034</v>
      </c>
      <c r="R2566" t="s">
        <v>152</v>
      </c>
      <c r="S2566" t="s">
        <v>153</v>
      </c>
      <c r="T2566" t="s">
        <v>154</v>
      </c>
      <c r="U2566" t="s">
        <v>28</v>
      </c>
    </row>
    <row r="2567" spans="1:21" x14ac:dyDescent="0.3">
      <c r="A2567">
        <v>10357</v>
      </c>
      <c r="B2567" s="5">
        <v>49</v>
      </c>
      <c r="C2567" s="4">
        <v>70.58</v>
      </c>
      <c r="D2567">
        <v>5</v>
      </c>
      <c r="E2567" s="9">
        <v>3458.42</v>
      </c>
      <c r="F2567" s="1">
        <v>45209</v>
      </c>
      <c r="G2567" s="5">
        <f ca="1">DATEDIF(F2567, TODAY(), "D")</f>
        <v>180</v>
      </c>
      <c r="H2567" t="s">
        <v>19</v>
      </c>
      <c r="I2567" t="s">
        <v>509</v>
      </c>
      <c r="J2567" s="4">
        <v>62</v>
      </c>
      <c r="K2567" s="4">
        <f>Table1[[#This Row],[PRICEEACH]]-Table1[[#This Row],[MSRP]]</f>
        <v>8.5799999999999983</v>
      </c>
      <c r="L2567" t="s">
        <v>556</v>
      </c>
      <c r="M2567" t="s">
        <v>243</v>
      </c>
      <c r="N2567">
        <v>4155551450</v>
      </c>
      <c r="O2567" t="s">
        <v>244</v>
      </c>
      <c r="P2567" t="s">
        <v>245</v>
      </c>
      <c r="Q2567">
        <v>97562</v>
      </c>
      <c r="R2567" t="s">
        <v>25</v>
      </c>
      <c r="S2567" t="s">
        <v>246</v>
      </c>
      <c r="T2567" t="s">
        <v>247</v>
      </c>
      <c r="U2567" t="s">
        <v>42</v>
      </c>
    </row>
    <row r="2568" spans="1:21" x14ac:dyDescent="0.3">
      <c r="A2568">
        <v>10352</v>
      </c>
      <c r="B2568" s="5">
        <v>49</v>
      </c>
      <c r="C2568" s="4">
        <v>100.72</v>
      </c>
      <c r="D2568">
        <v>2</v>
      </c>
      <c r="E2568" s="9">
        <v>4935.28</v>
      </c>
      <c r="F2568" s="1">
        <v>45202</v>
      </c>
      <c r="G2568" s="5">
        <f ca="1">DATEDIF(F2568, TODAY(), "D")</f>
        <v>187</v>
      </c>
      <c r="H2568" t="s">
        <v>19</v>
      </c>
      <c r="I2568" t="s">
        <v>525</v>
      </c>
      <c r="J2568" s="4">
        <v>99</v>
      </c>
      <c r="K2568" s="4">
        <f>Table1[[#This Row],[PRICEEACH]]-Table1[[#This Row],[MSRP]]</f>
        <v>1.7199999999999989</v>
      </c>
      <c r="L2568" t="s">
        <v>624</v>
      </c>
      <c r="M2568" t="s">
        <v>559</v>
      </c>
      <c r="N2568">
        <v>6175558428</v>
      </c>
      <c r="O2568" t="s">
        <v>560</v>
      </c>
      <c r="P2568" t="s">
        <v>253</v>
      </c>
      <c r="Q2568">
        <v>58339</v>
      </c>
      <c r="R2568" t="s">
        <v>25</v>
      </c>
      <c r="S2568" t="s">
        <v>489</v>
      </c>
      <c r="T2568" t="s">
        <v>216</v>
      </c>
      <c r="U2568" t="s">
        <v>42</v>
      </c>
    </row>
    <row r="2569" spans="1:21" x14ac:dyDescent="0.3">
      <c r="A2569">
        <v>10352</v>
      </c>
      <c r="B2569" s="5">
        <v>49</v>
      </c>
      <c r="C2569" s="4">
        <v>52.64</v>
      </c>
      <c r="D2569">
        <v>4</v>
      </c>
      <c r="E2569" s="9">
        <v>2579.36</v>
      </c>
      <c r="F2569" s="1">
        <v>45202</v>
      </c>
      <c r="G2569" s="5">
        <f ca="1">DATEDIF(F2569, TODAY(), "D")</f>
        <v>187</v>
      </c>
      <c r="H2569" t="s">
        <v>19</v>
      </c>
      <c r="I2569" t="s">
        <v>525</v>
      </c>
      <c r="J2569" s="4">
        <v>49</v>
      </c>
      <c r="K2569" s="4">
        <f>Table1[[#This Row],[PRICEEACH]]-Table1[[#This Row],[MSRP]]</f>
        <v>3.6400000000000006</v>
      </c>
      <c r="L2569" t="s">
        <v>632</v>
      </c>
      <c r="M2569" t="s">
        <v>559</v>
      </c>
      <c r="N2569">
        <v>6175558428</v>
      </c>
      <c r="O2569" t="s">
        <v>560</v>
      </c>
      <c r="P2569" t="s">
        <v>253</v>
      </c>
      <c r="Q2569">
        <v>58339</v>
      </c>
      <c r="R2569" t="s">
        <v>25</v>
      </c>
      <c r="S2569" t="s">
        <v>489</v>
      </c>
      <c r="T2569" t="s">
        <v>216</v>
      </c>
      <c r="U2569" t="s">
        <v>28</v>
      </c>
    </row>
    <row r="2570" spans="1:21" x14ac:dyDescent="0.3">
      <c r="A2570">
        <v>10107</v>
      </c>
      <c r="B2570" s="5">
        <v>49</v>
      </c>
      <c r="C2570" s="4">
        <v>63.38</v>
      </c>
      <c r="D2570">
        <v>1</v>
      </c>
      <c r="E2570" s="9">
        <v>3105.62</v>
      </c>
      <c r="F2570" s="1">
        <v>45189</v>
      </c>
      <c r="G2570" s="5">
        <f ca="1">DATEDIF(F2570, TODAY(), "D")</f>
        <v>200</v>
      </c>
      <c r="H2570" t="s">
        <v>19</v>
      </c>
      <c r="I2570" t="s">
        <v>155</v>
      </c>
      <c r="J2570" s="4">
        <v>173</v>
      </c>
      <c r="K2570" s="4">
        <f>Table1[[#This Row],[PRICEEACH]]-Table1[[#This Row],[MSRP]]</f>
        <v>-109.62</v>
      </c>
      <c r="L2570" t="s">
        <v>477</v>
      </c>
      <c r="M2570" t="s">
        <v>366</v>
      </c>
      <c r="N2570" t="s">
        <v>367</v>
      </c>
      <c r="O2570" t="s">
        <v>368</v>
      </c>
      <c r="P2570" t="s">
        <v>39</v>
      </c>
      <c r="Q2570">
        <v>75012</v>
      </c>
      <c r="R2570" t="s">
        <v>33</v>
      </c>
      <c r="S2570" t="s">
        <v>369</v>
      </c>
      <c r="T2570" t="s">
        <v>370</v>
      </c>
      <c r="U2570" t="s">
        <v>42</v>
      </c>
    </row>
    <row r="2571" spans="1:21" x14ac:dyDescent="0.3">
      <c r="A2571">
        <v>10336</v>
      </c>
      <c r="B2571" s="5">
        <v>49</v>
      </c>
      <c r="C2571" s="4">
        <v>152.26</v>
      </c>
      <c r="D2571">
        <v>6</v>
      </c>
      <c r="E2571" s="9">
        <v>7460.74</v>
      </c>
      <c r="F2571" s="1">
        <v>45189</v>
      </c>
      <c r="G2571" s="5">
        <f ca="1">DATEDIF(F2571, TODAY(), "D")</f>
        <v>200</v>
      </c>
      <c r="H2571" t="s">
        <v>19</v>
      </c>
      <c r="I2571" t="s">
        <v>155</v>
      </c>
      <c r="J2571" s="4">
        <v>163</v>
      </c>
      <c r="K2571" s="4">
        <f>Table1[[#This Row],[PRICEEACH]]-Table1[[#This Row],[MSRP]]</f>
        <v>-10.740000000000009</v>
      </c>
      <c r="L2571" t="s">
        <v>546</v>
      </c>
      <c r="M2571" t="s">
        <v>366</v>
      </c>
      <c r="N2571" t="s">
        <v>367</v>
      </c>
      <c r="O2571" t="s">
        <v>368</v>
      </c>
      <c r="P2571" t="s">
        <v>39</v>
      </c>
      <c r="Q2571">
        <v>75012</v>
      </c>
      <c r="R2571" t="s">
        <v>33</v>
      </c>
      <c r="S2571" t="s">
        <v>369</v>
      </c>
      <c r="T2571" t="s">
        <v>370</v>
      </c>
      <c r="U2571" t="s">
        <v>127</v>
      </c>
    </row>
    <row r="2572" spans="1:21" hidden="1" x14ac:dyDescent="0.3">
      <c r="A2572">
        <v>10334</v>
      </c>
      <c r="B2572" s="5">
        <v>49</v>
      </c>
      <c r="C2572" s="4">
        <v>138.03</v>
      </c>
      <c r="D2572">
        <v>4</v>
      </c>
      <c r="E2572" s="9">
        <v>6763.47</v>
      </c>
      <c r="F2572" s="1">
        <v>45188</v>
      </c>
      <c r="G2572" s="5">
        <f ca="1">DATEDIF(F2572, TODAY(), "D")</f>
        <v>201</v>
      </c>
      <c r="H2572" t="s">
        <v>364</v>
      </c>
      <c r="I2572" t="s">
        <v>465</v>
      </c>
      <c r="J2572" s="4">
        <v>121</v>
      </c>
      <c r="K2572" s="4">
        <f>Table1[[#This Row],[PRICEEACH]]-Table1[[#This Row],[MSRP]]</f>
        <v>17.03</v>
      </c>
      <c r="L2572" t="s">
        <v>575</v>
      </c>
      <c r="M2572" t="s">
        <v>157</v>
      </c>
      <c r="N2572" t="s">
        <v>158</v>
      </c>
      <c r="O2572" t="s">
        <v>159</v>
      </c>
      <c r="P2572" t="s">
        <v>160</v>
      </c>
      <c r="Q2572" t="s">
        <v>161</v>
      </c>
      <c r="R2572" t="s">
        <v>162</v>
      </c>
      <c r="S2572" t="s">
        <v>163</v>
      </c>
      <c r="T2572" t="s">
        <v>164</v>
      </c>
      <c r="U2572" t="s">
        <v>42</v>
      </c>
    </row>
    <row r="2573" spans="1:21" x14ac:dyDescent="0.3">
      <c r="A2573">
        <v>10324</v>
      </c>
      <c r="B2573" s="5">
        <v>49</v>
      </c>
      <c r="C2573" s="4">
        <v>109.79</v>
      </c>
      <c r="D2573">
        <v>13</v>
      </c>
      <c r="E2573" s="9">
        <v>5379.71</v>
      </c>
      <c r="F2573" s="1">
        <v>45174</v>
      </c>
      <c r="G2573" s="5">
        <f ca="1">DATEDIF(F2573, TODAY(), "D")</f>
        <v>215</v>
      </c>
      <c r="H2573" t="s">
        <v>19</v>
      </c>
      <c r="I2573" t="s">
        <v>155</v>
      </c>
      <c r="J2573" s="4">
        <v>143</v>
      </c>
      <c r="K2573" s="4">
        <f>Table1[[#This Row],[PRICEEACH]]-Table1[[#This Row],[MSRP]]</f>
        <v>-33.209999999999994</v>
      </c>
      <c r="L2573" t="s">
        <v>572</v>
      </c>
      <c r="M2573" t="s">
        <v>79</v>
      </c>
      <c r="N2573">
        <v>2125551500</v>
      </c>
      <c r="O2573" t="s">
        <v>80</v>
      </c>
      <c r="P2573" t="s">
        <v>24</v>
      </c>
      <c r="Q2573">
        <v>10022</v>
      </c>
      <c r="R2573" t="s">
        <v>25</v>
      </c>
      <c r="S2573" t="s">
        <v>81</v>
      </c>
      <c r="T2573" t="s">
        <v>82</v>
      </c>
      <c r="U2573" t="s">
        <v>42</v>
      </c>
    </row>
    <row r="2574" spans="1:21" x14ac:dyDescent="0.3">
      <c r="A2574">
        <v>10107</v>
      </c>
      <c r="B2574" s="5">
        <v>49</v>
      </c>
      <c r="C2574" s="4">
        <v>81.400000000000006</v>
      </c>
      <c r="D2574">
        <v>11</v>
      </c>
      <c r="E2574" s="9">
        <v>3988.6</v>
      </c>
      <c r="F2574" s="1">
        <v>45154</v>
      </c>
      <c r="G2574" s="5">
        <f ca="1">DATEDIF(F2574, TODAY(), "D")</f>
        <v>235</v>
      </c>
      <c r="H2574" t="s">
        <v>19</v>
      </c>
      <c r="I2574" t="s">
        <v>155</v>
      </c>
      <c r="J2574" s="4">
        <v>79</v>
      </c>
      <c r="K2574" s="4">
        <f>Table1[[#This Row],[PRICEEACH]]-Table1[[#This Row],[MSRP]]</f>
        <v>2.4000000000000057</v>
      </c>
      <c r="L2574" t="s">
        <v>478</v>
      </c>
      <c r="M2574" t="s">
        <v>401</v>
      </c>
      <c r="N2574" t="s">
        <v>402</v>
      </c>
      <c r="O2574" t="s">
        <v>403</v>
      </c>
      <c r="P2574" t="s">
        <v>404</v>
      </c>
      <c r="Q2574">
        <v>50739</v>
      </c>
      <c r="R2574" t="s">
        <v>405</v>
      </c>
      <c r="S2574" t="s">
        <v>406</v>
      </c>
      <c r="T2574" t="s">
        <v>407</v>
      </c>
      <c r="U2574" t="s">
        <v>42</v>
      </c>
    </row>
    <row r="2575" spans="1:21" x14ac:dyDescent="0.3">
      <c r="A2575">
        <v>10310</v>
      </c>
      <c r="B2575" s="5">
        <v>49</v>
      </c>
      <c r="C2575" s="4">
        <v>127.88</v>
      </c>
      <c r="D2575">
        <v>12</v>
      </c>
      <c r="E2575" s="9">
        <v>6266.12</v>
      </c>
      <c r="F2575" s="1">
        <v>45154</v>
      </c>
      <c r="G2575" s="5">
        <f ca="1">DATEDIF(F2575, TODAY(), "D")</f>
        <v>235</v>
      </c>
      <c r="H2575" t="s">
        <v>19</v>
      </c>
      <c r="I2575" t="s">
        <v>155</v>
      </c>
      <c r="J2575" s="4">
        <v>146</v>
      </c>
      <c r="K2575" s="4">
        <f>Table1[[#This Row],[PRICEEACH]]-Table1[[#This Row],[MSRP]]</f>
        <v>-18.120000000000005</v>
      </c>
      <c r="L2575" t="s">
        <v>568</v>
      </c>
      <c r="M2575" t="s">
        <v>401</v>
      </c>
      <c r="N2575" t="s">
        <v>402</v>
      </c>
      <c r="O2575" t="s">
        <v>403</v>
      </c>
      <c r="P2575" t="s">
        <v>404</v>
      </c>
      <c r="Q2575">
        <v>50739</v>
      </c>
      <c r="R2575" t="s">
        <v>405</v>
      </c>
      <c r="S2575" t="s">
        <v>406</v>
      </c>
      <c r="T2575" t="s">
        <v>407</v>
      </c>
      <c r="U2575" t="s">
        <v>42</v>
      </c>
    </row>
    <row r="2576" spans="1:21" x14ac:dyDescent="0.3">
      <c r="A2576">
        <v>10310</v>
      </c>
      <c r="B2576" s="5">
        <v>49</v>
      </c>
      <c r="C2576" s="4">
        <v>97.01</v>
      </c>
      <c r="D2576">
        <v>14</v>
      </c>
      <c r="E2576" s="9">
        <v>4753.49</v>
      </c>
      <c r="F2576" s="1">
        <v>45154</v>
      </c>
      <c r="G2576" s="5">
        <f ca="1">DATEDIF(F2576, TODAY(), "D")</f>
        <v>235</v>
      </c>
      <c r="H2576" t="s">
        <v>19</v>
      </c>
      <c r="I2576" t="s">
        <v>155</v>
      </c>
      <c r="J2576" s="4">
        <v>80</v>
      </c>
      <c r="K2576" s="4">
        <f>Table1[[#This Row],[PRICEEACH]]-Table1[[#This Row],[MSRP]]</f>
        <v>17.010000000000005</v>
      </c>
      <c r="L2576" t="s">
        <v>607</v>
      </c>
      <c r="M2576" t="s">
        <v>401</v>
      </c>
      <c r="N2576" t="s">
        <v>402</v>
      </c>
      <c r="O2576" t="s">
        <v>403</v>
      </c>
      <c r="P2576" t="s">
        <v>404</v>
      </c>
      <c r="Q2576">
        <v>50739</v>
      </c>
      <c r="R2576" t="s">
        <v>405</v>
      </c>
      <c r="S2576" t="s">
        <v>406</v>
      </c>
      <c r="T2576" t="s">
        <v>407</v>
      </c>
      <c r="U2576" t="s">
        <v>42</v>
      </c>
    </row>
    <row r="2577" spans="1:21" x14ac:dyDescent="0.3">
      <c r="A2577">
        <v>10299</v>
      </c>
      <c r="B2577" s="5">
        <v>49</v>
      </c>
      <c r="C2577" s="4">
        <v>162.19</v>
      </c>
      <c r="D2577">
        <v>2</v>
      </c>
      <c r="E2577" s="9">
        <v>7947.31</v>
      </c>
      <c r="F2577" s="1">
        <v>45137</v>
      </c>
      <c r="G2577" s="5">
        <f ca="1">DATEDIF(F2577, TODAY(), "D")</f>
        <v>252</v>
      </c>
      <c r="H2577" t="s">
        <v>19</v>
      </c>
      <c r="I2577" t="s">
        <v>155</v>
      </c>
      <c r="J2577" s="4">
        <v>148</v>
      </c>
      <c r="K2577" s="4">
        <f>Table1[[#This Row],[PRICEEACH]]-Table1[[#This Row],[MSRP]]</f>
        <v>14.189999999999998</v>
      </c>
      <c r="L2577" t="s">
        <v>577</v>
      </c>
      <c r="M2577" t="s">
        <v>103</v>
      </c>
      <c r="N2577" t="s">
        <v>104</v>
      </c>
      <c r="O2577" t="s">
        <v>105</v>
      </c>
      <c r="P2577" t="s">
        <v>106</v>
      </c>
      <c r="Q2577">
        <v>21240</v>
      </c>
      <c r="R2577" t="s">
        <v>107</v>
      </c>
      <c r="S2577" t="s">
        <v>108</v>
      </c>
      <c r="T2577" t="s">
        <v>109</v>
      </c>
      <c r="U2577" t="s">
        <v>127</v>
      </c>
    </row>
    <row r="2578" spans="1:21" x14ac:dyDescent="0.3">
      <c r="A2578">
        <v>10293</v>
      </c>
      <c r="B2578" s="5">
        <v>49</v>
      </c>
      <c r="C2578" s="4">
        <v>100.94</v>
      </c>
      <c r="D2578">
        <v>3</v>
      </c>
      <c r="E2578" s="9">
        <v>4946.0600000000004</v>
      </c>
      <c r="F2578" s="1">
        <v>45116</v>
      </c>
      <c r="G2578" s="5">
        <f ca="1">DATEDIF(F2578, TODAY(), "D")</f>
        <v>273</v>
      </c>
      <c r="H2578" t="s">
        <v>19</v>
      </c>
      <c r="I2578" t="s">
        <v>509</v>
      </c>
      <c r="J2578" s="4">
        <v>87</v>
      </c>
      <c r="K2578" s="4">
        <f>Table1[[#This Row],[PRICEEACH]]-Table1[[#This Row],[MSRP]]</f>
        <v>13.939999999999998</v>
      </c>
      <c r="L2578" t="s">
        <v>574</v>
      </c>
      <c r="M2578" t="s">
        <v>225</v>
      </c>
      <c r="N2578" t="s">
        <v>226</v>
      </c>
      <c r="O2578" t="s">
        <v>227</v>
      </c>
      <c r="P2578" t="s">
        <v>228</v>
      </c>
      <c r="Q2578">
        <v>10100</v>
      </c>
      <c r="R2578" t="s">
        <v>229</v>
      </c>
      <c r="S2578" t="s">
        <v>230</v>
      </c>
      <c r="T2578" t="s">
        <v>231</v>
      </c>
      <c r="U2578" t="s">
        <v>42</v>
      </c>
    </row>
    <row r="2579" spans="1:21" x14ac:dyDescent="0.3">
      <c r="A2579">
        <v>10107</v>
      </c>
      <c r="B2579" s="5">
        <v>49</v>
      </c>
      <c r="C2579" s="4">
        <v>140.08000000000001</v>
      </c>
      <c r="D2579">
        <v>5</v>
      </c>
      <c r="E2579" s="9">
        <v>6863.92</v>
      </c>
      <c r="F2579" s="1">
        <v>45104</v>
      </c>
      <c r="G2579" s="5">
        <f ca="1">DATEDIF(F2579, TODAY(), "D")</f>
        <v>285</v>
      </c>
      <c r="H2579" t="s">
        <v>19</v>
      </c>
      <c r="I2579" t="s">
        <v>20</v>
      </c>
      <c r="J2579" s="4">
        <v>150</v>
      </c>
      <c r="K2579" s="4">
        <f>Table1[[#This Row],[PRICEEACH]]-Table1[[#This Row],[MSRP]]</f>
        <v>-9.9199999999999875</v>
      </c>
      <c r="L2579" t="s">
        <v>467</v>
      </c>
      <c r="M2579" t="s">
        <v>98</v>
      </c>
      <c r="N2579">
        <v>6175558555</v>
      </c>
      <c r="O2579" t="s">
        <v>99</v>
      </c>
      <c r="P2579" t="s">
        <v>100</v>
      </c>
      <c r="Q2579">
        <v>51247</v>
      </c>
      <c r="R2579" t="s">
        <v>25</v>
      </c>
      <c r="S2579" t="s">
        <v>101</v>
      </c>
      <c r="T2579" t="s">
        <v>102</v>
      </c>
      <c r="U2579" t="s">
        <v>42</v>
      </c>
    </row>
    <row r="2580" spans="1:21" x14ac:dyDescent="0.3">
      <c r="A2580">
        <v>10279</v>
      </c>
      <c r="B2580" s="5">
        <v>49</v>
      </c>
      <c r="C2580" s="4">
        <v>79.97</v>
      </c>
      <c r="D2580">
        <v>3</v>
      </c>
      <c r="E2580" s="9">
        <v>3918.53</v>
      </c>
      <c r="F2580" s="1">
        <v>45086</v>
      </c>
      <c r="G2580" s="5">
        <f ca="1">DATEDIF(F2580, TODAY(), "D")</f>
        <v>303</v>
      </c>
      <c r="H2580" t="s">
        <v>19</v>
      </c>
      <c r="I2580" t="s">
        <v>155</v>
      </c>
      <c r="J2580" s="4">
        <v>90</v>
      </c>
      <c r="K2580" s="4">
        <f>Table1[[#This Row],[PRICEEACH]]-Table1[[#This Row],[MSRP]]</f>
        <v>-10.030000000000001</v>
      </c>
      <c r="L2580" t="s">
        <v>590</v>
      </c>
      <c r="M2580" t="s">
        <v>148</v>
      </c>
      <c r="N2580" t="s">
        <v>149</v>
      </c>
      <c r="O2580" t="s">
        <v>150</v>
      </c>
      <c r="P2580" t="s">
        <v>151</v>
      </c>
      <c r="Q2580">
        <v>28034</v>
      </c>
      <c r="R2580" t="s">
        <v>152</v>
      </c>
      <c r="S2580" t="s">
        <v>153</v>
      </c>
      <c r="T2580" t="s">
        <v>154</v>
      </c>
      <c r="U2580" t="s">
        <v>42</v>
      </c>
    </row>
    <row r="2581" spans="1:21" x14ac:dyDescent="0.3">
      <c r="A2581">
        <v>10266</v>
      </c>
      <c r="B2581" s="5">
        <v>49</v>
      </c>
      <c r="C2581" s="4">
        <v>126.6</v>
      </c>
      <c r="D2581">
        <v>5</v>
      </c>
      <c r="E2581" s="9">
        <v>6203.4</v>
      </c>
      <c r="F2581" s="1">
        <v>45052</v>
      </c>
      <c r="G2581" s="5">
        <f ca="1">DATEDIF(F2581, TODAY(), "D")</f>
        <v>337</v>
      </c>
      <c r="H2581" t="s">
        <v>19</v>
      </c>
      <c r="I2581" t="s">
        <v>155</v>
      </c>
      <c r="J2581" s="4">
        <v>142</v>
      </c>
      <c r="K2581" s="4">
        <f>Table1[[#This Row],[PRICEEACH]]-Table1[[#This Row],[MSRP]]</f>
        <v>-15.400000000000006</v>
      </c>
      <c r="L2581" t="s">
        <v>545</v>
      </c>
      <c r="M2581" t="s">
        <v>414</v>
      </c>
      <c r="N2581" t="s">
        <v>415</v>
      </c>
      <c r="O2581" t="s">
        <v>416</v>
      </c>
      <c r="P2581" t="s">
        <v>417</v>
      </c>
      <c r="Q2581">
        <v>42100</v>
      </c>
      <c r="R2581" t="s">
        <v>229</v>
      </c>
      <c r="S2581" t="s">
        <v>418</v>
      </c>
      <c r="T2581" t="s">
        <v>419</v>
      </c>
      <c r="U2581" t="s">
        <v>42</v>
      </c>
    </row>
    <row r="2582" spans="1:21" x14ac:dyDescent="0.3">
      <c r="A2582">
        <v>10265</v>
      </c>
      <c r="B2582" s="5">
        <v>49</v>
      </c>
      <c r="C2582" s="4">
        <v>171.98</v>
      </c>
      <c r="D2582">
        <v>1</v>
      </c>
      <c r="E2582" s="9">
        <v>8427.02</v>
      </c>
      <c r="F2582" s="1">
        <v>45048</v>
      </c>
      <c r="G2582" s="5">
        <f ca="1">DATEDIF(F2582, TODAY(), "D")</f>
        <v>341</v>
      </c>
      <c r="H2582" t="s">
        <v>19</v>
      </c>
      <c r="I2582" t="s">
        <v>155</v>
      </c>
      <c r="J2582" s="4">
        <v>146</v>
      </c>
      <c r="K2582" s="4">
        <f>Table1[[#This Row],[PRICEEACH]]-Table1[[#This Row],[MSRP]]</f>
        <v>25.97999999999999</v>
      </c>
      <c r="L2582" t="s">
        <v>568</v>
      </c>
      <c r="M2582" t="s">
        <v>517</v>
      </c>
      <c r="N2582" t="s">
        <v>518</v>
      </c>
      <c r="O2582" t="s">
        <v>519</v>
      </c>
      <c r="P2582" t="s">
        <v>520</v>
      </c>
      <c r="Q2582">
        <v>3150</v>
      </c>
      <c r="R2582" t="s">
        <v>76</v>
      </c>
      <c r="S2582" t="s">
        <v>521</v>
      </c>
      <c r="T2582" t="s">
        <v>522</v>
      </c>
      <c r="U2582" t="s">
        <v>127</v>
      </c>
    </row>
    <row r="2583" spans="1:21" hidden="1" x14ac:dyDescent="0.3">
      <c r="A2583">
        <v>10262</v>
      </c>
      <c r="B2583" s="5">
        <v>49</v>
      </c>
      <c r="C2583" s="4">
        <v>134.04</v>
      </c>
      <c r="D2583">
        <v>9</v>
      </c>
      <c r="E2583" s="9">
        <v>6567.96</v>
      </c>
      <c r="F2583" s="1">
        <v>45040</v>
      </c>
      <c r="G2583" s="5">
        <f ca="1">DATEDIF(F2583, TODAY(), "D")</f>
        <v>349</v>
      </c>
      <c r="H2583" t="s">
        <v>307</v>
      </c>
      <c r="I2583" t="s">
        <v>525</v>
      </c>
      <c r="J2583" s="4">
        <v>157</v>
      </c>
      <c r="K2583" s="4">
        <f>Table1[[#This Row],[PRICEEACH]]-Table1[[#This Row],[MSRP]]</f>
        <v>-22.960000000000008</v>
      </c>
      <c r="L2583" t="s">
        <v>526</v>
      </c>
      <c r="M2583" t="s">
        <v>148</v>
      </c>
      <c r="N2583" t="s">
        <v>149</v>
      </c>
      <c r="O2583" t="s">
        <v>150</v>
      </c>
      <c r="P2583" t="s">
        <v>151</v>
      </c>
      <c r="Q2583">
        <v>28034</v>
      </c>
      <c r="R2583" t="s">
        <v>152</v>
      </c>
      <c r="S2583" t="s">
        <v>153</v>
      </c>
      <c r="T2583" t="s">
        <v>154</v>
      </c>
      <c r="U2583" t="s">
        <v>42</v>
      </c>
    </row>
    <row r="2584" spans="1:21" hidden="1" x14ac:dyDescent="0.3">
      <c r="A2584">
        <v>10262</v>
      </c>
      <c r="B2584" s="5">
        <v>49</v>
      </c>
      <c r="C2584" s="4">
        <v>87.21</v>
      </c>
      <c r="D2584">
        <v>16</v>
      </c>
      <c r="E2584" s="9">
        <v>4273.29</v>
      </c>
      <c r="F2584" s="1">
        <v>45040</v>
      </c>
      <c r="G2584" s="5">
        <f ca="1">DATEDIF(F2584, TODAY(), "D")</f>
        <v>349</v>
      </c>
      <c r="H2584" t="s">
        <v>307</v>
      </c>
      <c r="I2584" t="s">
        <v>509</v>
      </c>
      <c r="J2584" s="4">
        <v>83</v>
      </c>
      <c r="K2584" s="4">
        <f>Table1[[#This Row],[PRICEEACH]]-Table1[[#This Row],[MSRP]]</f>
        <v>4.2099999999999937</v>
      </c>
      <c r="L2584" t="s">
        <v>600</v>
      </c>
      <c r="M2584" t="s">
        <v>148</v>
      </c>
      <c r="N2584" t="s">
        <v>149</v>
      </c>
      <c r="O2584" t="s">
        <v>150</v>
      </c>
      <c r="P2584" t="s">
        <v>151</v>
      </c>
      <c r="Q2584">
        <v>28034</v>
      </c>
      <c r="R2584" t="s">
        <v>152</v>
      </c>
      <c r="S2584" t="s">
        <v>153</v>
      </c>
      <c r="T2584" t="s">
        <v>154</v>
      </c>
      <c r="U2584" t="s">
        <v>42</v>
      </c>
    </row>
    <row r="2585" spans="1:21" hidden="1" x14ac:dyDescent="0.3">
      <c r="A2585">
        <v>10262</v>
      </c>
      <c r="B2585" s="5">
        <v>49</v>
      </c>
      <c r="C2585" s="4">
        <v>37.97</v>
      </c>
      <c r="D2585">
        <v>3</v>
      </c>
      <c r="E2585" s="9">
        <v>1860.53</v>
      </c>
      <c r="F2585" s="1">
        <v>45040</v>
      </c>
      <c r="G2585" s="5">
        <f ca="1">DATEDIF(F2585, TODAY(), "D")</f>
        <v>349</v>
      </c>
      <c r="H2585" t="s">
        <v>307</v>
      </c>
      <c r="I2585" t="s">
        <v>509</v>
      </c>
      <c r="J2585" s="4">
        <v>43</v>
      </c>
      <c r="K2585" s="4">
        <f>Table1[[#This Row],[PRICEEACH]]-Table1[[#This Row],[MSRP]]</f>
        <v>-5.0300000000000011</v>
      </c>
      <c r="L2585" t="s">
        <v>616</v>
      </c>
      <c r="M2585" t="s">
        <v>148</v>
      </c>
      <c r="N2585" t="s">
        <v>149</v>
      </c>
      <c r="O2585" t="s">
        <v>150</v>
      </c>
      <c r="P2585" t="s">
        <v>151</v>
      </c>
      <c r="Q2585">
        <v>28034</v>
      </c>
      <c r="R2585" t="s">
        <v>152</v>
      </c>
      <c r="S2585" t="s">
        <v>153</v>
      </c>
      <c r="T2585" t="s">
        <v>154</v>
      </c>
      <c r="U2585" t="s">
        <v>28</v>
      </c>
    </row>
    <row r="2586" spans="1:21" x14ac:dyDescent="0.3">
      <c r="A2586">
        <v>10257</v>
      </c>
      <c r="B2586" s="5">
        <v>49</v>
      </c>
      <c r="C2586" s="4">
        <v>53.72</v>
      </c>
      <c r="D2586">
        <v>3</v>
      </c>
      <c r="E2586" s="9">
        <v>2632.28</v>
      </c>
      <c r="F2586" s="1">
        <v>45030</v>
      </c>
      <c r="G2586" s="5">
        <f ca="1">DATEDIF(F2586, TODAY(), "D")</f>
        <v>359</v>
      </c>
      <c r="H2586" t="s">
        <v>19</v>
      </c>
      <c r="I2586" t="s">
        <v>509</v>
      </c>
      <c r="J2586" s="4">
        <v>62</v>
      </c>
      <c r="K2586" s="4">
        <f>Table1[[#This Row],[PRICEEACH]]-Table1[[#This Row],[MSRP]]</f>
        <v>-8.2800000000000011</v>
      </c>
      <c r="L2586" t="s">
        <v>556</v>
      </c>
      <c r="M2586" t="s">
        <v>360</v>
      </c>
      <c r="N2586">
        <v>4085553659</v>
      </c>
      <c r="O2586" t="s">
        <v>361</v>
      </c>
      <c r="P2586" t="s">
        <v>362</v>
      </c>
      <c r="Q2586">
        <v>94217</v>
      </c>
      <c r="R2586" t="s">
        <v>25</v>
      </c>
      <c r="S2586" t="s">
        <v>81</v>
      </c>
      <c r="T2586" t="s">
        <v>363</v>
      </c>
      <c r="U2586" t="s">
        <v>28</v>
      </c>
    </row>
    <row r="2587" spans="1:21" x14ac:dyDescent="0.3">
      <c r="A2587">
        <v>10246</v>
      </c>
      <c r="B2587" s="5">
        <v>49</v>
      </c>
      <c r="C2587" s="4">
        <v>36.07</v>
      </c>
      <c r="D2587">
        <v>6</v>
      </c>
      <c r="E2587" s="9">
        <v>1767.43</v>
      </c>
      <c r="F2587" s="1">
        <v>44990</v>
      </c>
      <c r="G2587" s="5">
        <f ca="1">DATEDIF(F2587, TODAY(), "D")</f>
        <v>399</v>
      </c>
      <c r="H2587" t="s">
        <v>19</v>
      </c>
      <c r="I2587" t="s">
        <v>155</v>
      </c>
      <c r="J2587" s="4">
        <v>35</v>
      </c>
      <c r="K2587" s="4">
        <f>Table1[[#This Row],[PRICEEACH]]-Table1[[#This Row],[MSRP]]</f>
        <v>1.0700000000000003</v>
      </c>
      <c r="L2587" t="s">
        <v>591</v>
      </c>
      <c r="M2587" t="s">
        <v>148</v>
      </c>
      <c r="N2587" t="s">
        <v>149</v>
      </c>
      <c r="O2587" t="s">
        <v>150</v>
      </c>
      <c r="P2587" t="s">
        <v>151</v>
      </c>
      <c r="Q2587">
        <v>28034</v>
      </c>
      <c r="R2587" t="s">
        <v>152</v>
      </c>
      <c r="S2587" t="s">
        <v>153</v>
      </c>
      <c r="T2587" t="s">
        <v>154</v>
      </c>
      <c r="U2587" t="s">
        <v>28</v>
      </c>
    </row>
    <row r="2588" spans="1:21" x14ac:dyDescent="0.3">
      <c r="A2588">
        <v>10247</v>
      </c>
      <c r="B2588" s="5">
        <v>49</v>
      </c>
      <c r="C2588" s="4">
        <v>63.85</v>
      </c>
      <c r="D2588">
        <v>4</v>
      </c>
      <c r="E2588" s="9">
        <v>3128.65</v>
      </c>
      <c r="F2588" s="1">
        <v>44990</v>
      </c>
      <c r="G2588" s="5">
        <f ca="1">DATEDIF(F2588, TODAY(), "D")</f>
        <v>399</v>
      </c>
      <c r="H2588" t="s">
        <v>19</v>
      </c>
      <c r="I2588" t="s">
        <v>564</v>
      </c>
      <c r="J2588" s="4">
        <v>58</v>
      </c>
      <c r="K2588" s="4">
        <f>Table1[[#This Row],[PRICEEACH]]-Table1[[#This Row],[MSRP]]</f>
        <v>5.8500000000000014</v>
      </c>
      <c r="L2588" t="s">
        <v>618</v>
      </c>
      <c r="M2588" t="s">
        <v>429</v>
      </c>
      <c r="N2588" t="s">
        <v>430</v>
      </c>
      <c r="O2588" t="s">
        <v>431</v>
      </c>
      <c r="P2588" t="s">
        <v>432</v>
      </c>
      <c r="Q2588" t="s">
        <v>433</v>
      </c>
      <c r="R2588" t="s">
        <v>107</v>
      </c>
      <c r="S2588" t="s">
        <v>434</v>
      </c>
      <c r="T2588" t="s">
        <v>435</v>
      </c>
      <c r="U2588" t="s">
        <v>42</v>
      </c>
    </row>
    <row r="2589" spans="1:21" x14ac:dyDescent="0.3">
      <c r="A2589">
        <v>10238</v>
      </c>
      <c r="B2589" s="5">
        <v>49</v>
      </c>
      <c r="C2589" s="4">
        <v>133.76</v>
      </c>
      <c r="D2589">
        <v>5</v>
      </c>
      <c r="E2589" s="9">
        <v>6554.24</v>
      </c>
      <c r="F2589" s="1">
        <v>44966</v>
      </c>
      <c r="G2589" s="5">
        <f ca="1">DATEDIF(F2589, TODAY(), "D")</f>
        <v>423</v>
      </c>
      <c r="H2589" t="s">
        <v>19</v>
      </c>
      <c r="I2589" t="s">
        <v>155</v>
      </c>
      <c r="J2589" s="4">
        <v>146</v>
      </c>
      <c r="K2589" s="4">
        <f>Table1[[#This Row],[PRICEEACH]]-Table1[[#This Row],[MSRP]]</f>
        <v>-12.240000000000009</v>
      </c>
      <c r="L2589" t="s">
        <v>568</v>
      </c>
      <c r="M2589" t="s">
        <v>290</v>
      </c>
      <c r="N2589" t="s">
        <v>291</v>
      </c>
      <c r="O2589" t="s">
        <v>292</v>
      </c>
      <c r="P2589" t="s">
        <v>293</v>
      </c>
      <c r="Q2589">
        <v>1734</v>
      </c>
      <c r="R2589" t="s">
        <v>294</v>
      </c>
      <c r="S2589" t="s">
        <v>295</v>
      </c>
      <c r="T2589" t="s">
        <v>296</v>
      </c>
      <c r="U2589" t="s">
        <v>42</v>
      </c>
    </row>
    <row r="2590" spans="1:21" x14ac:dyDescent="0.3">
      <c r="A2590">
        <v>10107</v>
      </c>
      <c r="B2590" s="5">
        <v>49</v>
      </c>
      <c r="C2590" s="4">
        <v>141.88</v>
      </c>
      <c r="D2590">
        <v>1</v>
      </c>
      <c r="E2590" s="9">
        <v>6952.12</v>
      </c>
      <c r="F2590" s="1">
        <v>44945</v>
      </c>
      <c r="G2590" s="5">
        <f ca="1">DATEDIF(F2590, TODAY(), "D")</f>
        <v>444</v>
      </c>
      <c r="H2590" t="s">
        <v>19</v>
      </c>
      <c r="I2590" t="s">
        <v>155</v>
      </c>
      <c r="J2590" s="4">
        <v>173</v>
      </c>
      <c r="K2590" s="4">
        <f>Table1[[#This Row],[PRICEEACH]]-Table1[[#This Row],[MSRP]]</f>
        <v>-31.120000000000005</v>
      </c>
      <c r="L2590" t="s">
        <v>477</v>
      </c>
      <c r="M2590" t="s">
        <v>447</v>
      </c>
      <c r="N2590" t="s">
        <v>448</v>
      </c>
      <c r="O2590" t="s">
        <v>449</v>
      </c>
      <c r="P2590" t="s">
        <v>151</v>
      </c>
      <c r="Q2590">
        <v>28023</v>
      </c>
      <c r="R2590" t="s">
        <v>152</v>
      </c>
      <c r="S2590" t="s">
        <v>450</v>
      </c>
      <c r="T2590" t="s">
        <v>451</v>
      </c>
      <c r="U2590" t="s">
        <v>42</v>
      </c>
    </row>
    <row r="2591" spans="1:21" x14ac:dyDescent="0.3">
      <c r="A2591">
        <v>10230</v>
      </c>
      <c r="B2591" s="5">
        <v>49</v>
      </c>
      <c r="C2591" s="4">
        <v>148.99</v>
      </c>
      <c r="D2591">
        <v>8</v>
      </c>
      <c r="E2591" s="9">
        <v>7300.51</v>
      </c>
      <c r="F2591" s="1">
        <v>44941</v>
      </c>
      <c r="G2591" s="5">
        <f ca="1">DATEDIF(F2591, TODAY(), "D")</f>
        <v>448</v>
      </c>
      <c r="H2591" t="s">
        <v>19</v>
      </c>
      <c r="I2591" t="s">
        <v>155</v>
      </c>
      <c r="J2591" s="4">
        <v>163</v>
      </c>
      <c r="K2591" s="4">
        <f>Table1[[#This Row],[PRICEEACH]]-Table1[[#This Row],[MSRP]]</f>
        <v>-14.009999999999991</v>
      </c>
      <c r="L2591" t="s">
        <v>546</v>
      </c>
      <c r="M2591" t="s">
        <v>424</v>
      </c>
      <c r="N2591" t="s">
        <v>425</v>
      </c>
      <c r="O2591" t="s">
        <v>426</v>
      </c>
      <c r="P2591" t="s">
        <v>427</v>
      </c>
      <c r="Q2591">
        <v>60528</v>
      </c>
      <c r="R2591" t="s">
        <v>405</v>
      </c>
      <c r="S2591" t="s">
        <v>428</v>
      </c>
      <c r="T2591" t="s">
        <v>377</v>
      </c>
      <c r="U2591" t="s">
        <v>127</v>
      </c>
    </row>
    <row r="2592" spans="1:21" x14ac:dyDescent="0.3">
      <c r="A2592">
        <v>10107</v>
      </c>
      <c r="B2592" s="5">
        <v>49</v>
      </c>
      <c r="C2592" s="4">
        <v>199.47</v>
      </c>
      <c r="D2592">
        <v>3</v>
      </c>
      <c r="E2592" s="9">
        <v>9774.0300000000007</v>
      </c>
      <c r="F2592" s="1">
        <v>44915</v>
      </c>
      <c r="G2592" s="5">
        <f ca="1">DATEDIF(F2592, TODAY(), "D")</f>
        <v>474</v>
      </c>
      <c r="H2592" t="s">
        <v>19</v>
      </c>
      <c r="I2592" t="s">
        <v>20</v>
      </c>
      <c r="J2592" s="4">
        <v>193</v>
      </c>
      <c r="K2592" s="4">
        <f>Table1[[#This Row],[PRICEEACH]]-Table1[[#This Row],[MSRP]]</f>
        <v>6.4699999999999989</v>
      </c>
      <c r="L2592" t="s">
        <v>288</v>
      </c>
      <c r="M2592" t="s">
        <v>72</v>
      </c>
      <c r="N2592" t="s">
        <v>73</v>
      </c>
      <c r="O2592" t="s">
        <v>74</v>
      </c>
      <c r="P2592" t="s">
        <v>75</v>
      </c>
      <c r="Q2592">
        <v>3004</v>
      </c>
      <c r="R2592" t="s">
        <v>76</v>
      </c>
      <c r="S2592" t="s">
        <v>77</v>
      </c>
      <c r="T2592" t="s">
        <v>78</v>
      </c>
      <c r="U2592" t="s">
        <v>127</v>
      </c>
    </row>
    <row r="2593" spans="1:21" x14ac:dyDescent="0.3">
      <c r="A2593">
        <v>10107</v>
      </c>
      <c r="B2593" s="5">
        <v>49</v>
      </c>
      <c r="C2593" s="4">
        <v>122.4</v>
      </c>
      <c r="D2593">
        <v>12</v>
      </c>
      <c r="E2593" s="9">
        <v>5997.6</v>
      </c>
      <c r="F2593" s="1">
        <v>44914</v>
      </c>
      <c r="G2593" s="5">
        <f ca="1">DATEDIF(F2593, TODAY(), "D")</f>
        <v>475</v>
      </c>
      <c r="H2593" t="s">
        <v>19</v>
      </c>
      <c r="I2593" t="s">
        <v>155</v>
      </c>
      <c r="J2593" s="4">
        <v>136</v>
      </c>
      <c r="K2593" s="4">
        <f>Table1[[#This Row],[PRICEEACH]]-Table1[[#This Row],[MSRP]]</f>
        <v>-13.599999999999994</v>
      </c>
      <c r="L2593" t="s">
        <v>289</v>
      </c>
      <c r="M2593" t="s">
        <v>326</v>
      </c>
      <c r="N2593">
        <v>7605558146</v>
      </c>
      <c r="O2593" t="s">
        <v>327</v>
      </c>
      <c r="P2593" t="s">
        <v>328</v>
      </c>
      <c r="Q2593">
        <v>91217</v>
      </c>
      <c r="R2593" t="s">
        <v>25</v>
      </c>
      <c r="S2593" t="s">
        <v>207</v>
      </c>
      <c r="T2593" t="s">
        <v>247</v>
      </c>
      <c r="U2593" t="s">
        <v>42</v>
      </c>
    </row>
    <row r="2594" spans="1:21" x14ac:dyDescent="0.3">
      <c r="A2594">
        <v>10222</v>
      </c>
      <c r="B2594" s="5">
        <v>49</v>
      </c>
      <c r="C2594" s="4">
        <v>141.91999999999999</v>
      </c>
      <c r="D2594">
        <v>4</v>
      </c>
      <c r="E2594" s="9">
        <v>6954.08</v>
      </c>
      <c r="F2594" s="1">
        <v>44914</v>
      </c>
      <c r="G2594" s="5">
        <f ca="1">DATEDIF(F2594, TODAY(), "D")</f>
        <v>475</v>
      </c>
      <c r="H2594" t="s">
        <v>19</v>
      </c>
      <c r="I2594" t="s">
        <v>525</v>
      </c>
      <c r="J2594" s="4">
        <v>157</v>
      </c>
      <c r="K2594" s="4">
        <f>Table1[[#This Row],[PRICEEACH]]-Table1[[#This Row],[MSRP]]</f>
        <v>-15.080000000000013</v>
      </c>
      <c r="L2594" t="s">
        <v>526</v>
      </c>
      <c r="M2594" t="s">
        <v>326</v>
      </c>
      <c r="N2594">
        <v>7605558146</v>
      </c>
      <c r="O2594" t="s">
        <v>327</v>
      </c>
      <c r="P2594" t="s">
        <v>328</v>
      </c>
      <c r="Q2594">
        <v>91217</v>
      </c>
      <c r="R2594" t="s">
        <v>25</v>
      </c>
      <c r="S2594" t="s">
        <v>207</v>
      </c>
      <c r="T2594" t="s">
        <v>247</v>
      </c>
      <c r="U2594" t="s">
        <v>42</v>
      </c>
    </row>
    <row r="2595" spans="1:21" x14ac:dyDescent="0.3">
      <c r="A2595">
        <v>10222</v>
      </c>
      <c r="B2595" s="5">
        <v>49</v>
      </c>
      <c r="C2595" s="4">
        <v>94.62</v>
      </c>
      <c r="D2595">
        <v>10</v>
      </c>
      <c r="E2595" s="9">
        <v>4636.38</v>
      </c>
      <c r="F2595" s="1">
        <v>44914</v>
      </c>
      <c r="G2595" s="5">
        <f ca="1">DATEDIF(F2595, TODAY(), "D")</f>
        <v>475</v>
      </c>
      <c r="H2595" t="s">
        <v>19</v>
      </c>
      <c r="I2595" t="s">
        <v>557</v>
      </c>
      <c r="J2595" s="4">
        <v>86</v>
      </c>
      <c r="K2595" s="4">
        <f>Table1[[#This Row],[PRICEEACH]]-Table1[[#This Row],[MSRP]]</f>
        <v>8.6200000000000045</v>
      </c>
      <c r="L2595" t="s">
        <v>558</v>
      </c>
      <c r="M2595" t="s">
        <v>326</v>
      </c>
      <c r="N2595">
        <v>7605558146</v>
      </c>
      <c r="O2595" t="s">
        <v>327</v>
      </c>
      <c r="P2595" t="s">
        <v>328</v>
      </c>
      <c r="Q2595">
        <v>91217</v>
      </c>
      <c r="R2595" t="s">
        <v>25</v>
      </c>
      <c r="S2595" t="s">
        <v>207</v>
      </c>
      <c r="T2595" t="s">
        <v>247</v>
      </c>
      <c r="U2595" t="s">
        <v>42</v>
      </c>
    </row>
    <row r="2596" spans="1:21" x14ac:dyDescent="0.3">
      <c r="A2596">
        <v>10221</v>
      </c>
      <c r="B2596" s="5">
        <v>49</v>
      </c>
      <c r="C2596" s="4">
        <v>138.87</v>
      </c>
      <c r="D2596">
        <v>1</v>
      </c>
      <c r="E2596" s="9">
        <v>6804.63</v>
      </c>
      <c r="F2596" s="1">
        <v>44913</v>
      </c>
      <c r="G2596" s="5">
        <f ca="1">DATEDIF(F2596, TODAY(), "D")</f>
        <v>476</v>
      </c>
      <c r="H2596" t="s">
        <v>19</v>
      </c>
      <c r="I2596" t="s">
        <v>557</v>
      </c>
      <c r="J2596" s="4">
        <v>122</v>
      </c>
      <c r="K2596" s="4">
        <f>Table1[[#This Row],[PRICEEACH]]-Table1[[#This Row],[MSRP]]</f>
        <v>16.870000000000005</v>
      </c>
      <c r="L2596" t="s">
        <v>586</v>
      </c>
      <c r="M2596" t="s">
        <v>329</v>
      </c>
      <c r="N2596" t="s">
        <v>330</v>
      </c>
      <c r="O2596" t="s">
        <v>331</v>
      </c>
      <c r="P2596" t="s">
        <v>332</v>
      </c>
      <c r="Q2596" t="s">
        <v>333</v>
      </c>
      <c r="R2596" t="s">
        <v>334</v>
      </c>
      <c r="S2596" t="s">
        <v>335</v>
      </c>
      <c r="T2596" t="s">
        <v>336</v>
      </c>
      <c r="U2596" t="s">
        <v>42</v>
      </c>
    </row>
    <row r="2597" spans="1:21" x14ac:dyDescent="0.3">
      <c r="A2597">
        <v>10215</v>
      </c>
      <c r="B2597" s="5">
        <v>49</v>
      </c>
      <c r="C2597" s="4">
        <v>112.45</v>
      </c>
      <c r="D2597">
        <v>4</v>
      </c>
      <c r="E2597" s="9">
        <v>5510.05</v>
      </c>
      <c r="F2597" s="1">
        <v>44894</v>
      </c>
      <c r="G2597" s="5">
        <f ca="1">DATEDIF(F2597, TODAY(), "D")</f>
        <v>495</v>
      </c>
      <c r="H2597" t="s">
        <v>19</v>
      </c>
      <c r="I2597" t="s">
        <v>509</v>
      </c>
      <c r="J2597" s="4">
        <v>101</v>
      </c>
      <c r="K2597" s="4">
        <f>Table1[[#This Row],[PRICEEACH]]-Table1[[#This Row],[MSRP]]</f>
        <v>11.450000000000003</v>
      </c>
      <c r="L2597" t="s">
        <v>555</v>
      </c>
      <c r="M2597" t="s">
        <v>204</v>
      </c>
      <c r="N2597">
        <v>3105553722</v>
      </c>
      <c r="O2597" t="s">
        <v>205</v>
      </c>
      <c r="P2597" t="s">
        <v>206</v>
      </c>
      <c r="Q2597">
        <v>94019</v>
      </c>
      <c r="R2597" t="s">
        <v>25</v>
      </c>
      <c r="S2597" t="s">
        <v>207</v>
      </c>
      <c r="T2597" t="s">
        <v>208</v>
      </c>
      <c r="U2597" t="s">
        <v>42</v>
      </c>
    </row>
    <row r="2598" spans="1:21" x14ac:dyDescent="0.3">
      <c r="A2598">
        <v>10215</v>
      </c>
      <c r="B2598" s="5">
        <v>49</v>
      </c>
      <c r="C2598" s="4">
        <v>107.86</v>
      </c>
      <c r="D2598">
        <v>5</v>
      </c>
      <c r="E2598" s="9">
        <v>5285.14</v>
      </c>
      <c r="F2598" s="1">
        <v>44894</v>
      </c>
      <c r="G2598" s="5">
        <f ca="1">DATEDIF(F2598, TODAY(), "D")</f>
        <v>495</v>
      </c>
      <c r="H2598" t="s">
        <v>19</v>
      </c>
      <c r="I2598" t="s">
        <v>509</v>
      </c>
      <c r="J2598" s="4">
        <v>104</v>
      </c>
      <c r="K2598" s="4">
        <f>Table1[[#This Row],[PRICEEACH]]-Table1[[#This Row],[MSRP]]</f>
        <v>3.8599999999999994</v>
      </c>
      <c r="L2598" t="s">
        <v>561</v>
      </c>
      <c r="M2598" t="s">
        <v>204</v>
      </c>
      <c r="N2598">
        <v>3105553722</v>
      </c>
      <c r="O2598" t="s">
        <v>205</v>
      </c>
      <c r="P2598" t="s">
        <v>206</v>
      </c>
      <c r="Q2598">
        <v>94019</v>
      </c>
      <c r="R2598" t="s">
        <v>25</v>
      </c>
      <c r="S2598" t="s">
        <v>207</v>
      </c>
      <c r="T2598" t="s">
        <v>208</v>
      </c>
      <c r="U2598" t="s">
        <v>42</v>
      </c>
    </row>
    <row r="2599" spans="1:21" x14ac:dyDescent="0.3">
      <c r="A2599">
        <v>10214</v>
      </c>
      <c r="B2599" s="5">
        <v>49</v>
      </c>
      <c r="C2599" s="4">
        <v>47.94</v>
      </c>
      <c r="D2599">
        <v>2</v>
      </c>
      <c r="E2599" s="9">
        <v>2349.06</v>
      </c>
      <c r="F2599" s="1">
        <v>44891</v>
      </c>
      <c r="G2599" s="5">
        <f ca="1">DATEDIF(F2599, TODAY(), "D")</f>
        <v>498</v>
      </c>
      <c r="H2599" t="s">
        <v>19</v>
      </c>
      <c r="I2599" t="s">
        <v>509</v>
      </c>
      <c r="J2599" s="4">
        <v>44</v>
      </c>
      <c r="K2599" s="4">
        <f>Table1[[#This Row],[PRICEEACH]]-Table1[[#This Row],[MSRP]]</f>
        <v>3.9399999999999977</v>
      </c>
      <c r="L2599" t="s">
        <v>587</v>
      </c>
      <c r="M2599" t="s">
        <v>165</v>
      </c>
      <c r="N2599" t="s">
        <v>166</v>
      </c>
      <c r="O2599" t="s">
        <v>167</v>
      </c>
      <c r="P2599" t="s">
        <v>151</v>
      </c>
      <c r="Q2599">
        <v>28023</v>
      </c>
      <c r="R2599" t="s">
        <v>152</v>
      </c>
      <c r="S2599" t="s">
        <v>168</v>
      </c>
      <c r="T2599" t="s">
        <v>169</v>
      </c>
      <c r="U2599" t="s">
        <v>28</v>
      </c>
    </row>
    <row r="2600" spans="1:21" x14ac:dyDescent="0.3">
      <c r="A2600">
        <v>10212</v>
      </c>
      <c r="B2600" s="5">
        <v>49</v>
      </c>
      <c r="C2600" s="4">
        <v>141.83000000000001</v>
      </c>
      <c r="D2600">
        <v>13</v>
      </c>
      <c r="E2600" s="9">
        <v>6949.67</v>
      </c>
      <c r="F2600" s="1">
        <v>44881</v>
      </c>
      <c r="G2600" s="5">
        <f ca="1">DATEDIF(F2600, TODAY(), "D")</f>
        <v>508</v>
      </c>
      <c r="H2600" t="s">
        <v>19</v>
      </c>
      <c r="I2600" t="s">
        <v>155</v>
      </c>
      <c r="J2600" s="4">
        <v>140</v>
      </c>
      <c r="K2600" s="4">
        <f>Table1[[#This Row],[PRICEEACH]]-Table1[[#This Row],[MSRP]]</f>
        <v>1.8300000000000125</v>
      </c>
      <c r="L2600" t="s">
        <v>601</v>
      </c>
      <c r="M2600" t="s">
        <v>148</v>
      </c>
      <c r="N2600" t="s">
        <v>149</v>
      </c>
      <c r="O2600" t="s">
        <v>150</v>
      </c>
      <c r="P2600" t="s">
        <v>151</v>
      </c>
      <c r="Q2600">
        <v>28034</v>
      </c>
      <c r="R2600" t="s">
        <v>152</v>
      </c>
      <c r="S2600" t="s">
        <v>153</v>
      </c>
      <c r="T2600" t="s">
        <v>154</v>
      </c>
      <c r="U2600" t="s">
        <v>42</v>
      </c>
    </row>
    <row r="2601" spans="1:21" x14ac:dyDescent="0.3">
      <c r="A2601">
        <v>10207</v>
      </c>
      <c r="B2601" s="5">
        <v>49</v>
      </c>
      <c r="C2601" s="4">
        <v>46.82</v>
      </c>
      <c r="D2601">
        <v>4</v>
      </c>
      <c r="E2601" s="9">
        <v>2294.1799999999998</v>
      </c>
      <c r="F2601" s="1">
        <v>44843</v>
      </c>
      <c r="G2601" s="5">
        <f ca="1">DATEDIF(F2601, TODAY(), "D")</f>
        <v>546</v>
      </c>
      <c r="H2601" t="s">
        <v>19</v>
      </c>
      <c r="I2601" t="s">
        <v>155</v>
      </c>
      <c r="J2601" s="4">
        <v>57</v>
      </c>
      <c r="K2601" s="4">
        <f>Table1[[#This Row],[PRICEEACH]]-Table1[[#This Row],[MSRP]]</f>
        <v>-10.18</v>
      </c>
      <c r="L2601" t="s">
        <v>580</v>
      </c>
      <c r="M2601" t="s">
        <v>378</v>
      </c>
      <c r="N2601">
        <v>6175552555</v>
      </c>
      <c r="O2601" t="s">
        <v>379</v>
      </c>
      <c r="P2601" t="s">
        <v>345</v>
      </c>
      <c r="Q2601">
        <v>51003</v>
      </c>
      <c r="R2601" t="s">
        <v>25</v>
      </c>
      <c r="S2601" t="s">
        <v>380</v>
      </c>
      <c r="T2601" t="s">
        <v>247</v>
      </c>
      <c r="U2601" t="s">
        <v>28</v>
      </c>
    </row>
    <row r="2602" spans="1:21" x14ac:dyDescent="0.3">
      <c r="A2602">
        <v>10207</v>
      </c>
      <c r="B2602" s="5">
        <v>49</v>
      </c>
      <c r="C2602" s="4">
        <v>80.900000000000006</v>
      </c>
      <c r="D2602">
        <v>14</v>
      </c>
      <c r="E2602" s="9">
        <v>3964.1</v>
      </c>
      <c r="F2602" s="1">
        <v>44843</v>
      </c>
      <c r="G2602" s="5">
        <f ca="1">DATEDIF(F2602, TODAY(), "D")</f>
        <v>546</v>
      </c>
      <c r="H2602" t="s">
        <v>19</v>
      </c>
      <c r="I2602" t="s">
        <v>465</v>
      </c>
      <c r="J2602" s="4">
        <v>96</v>
      </c>
      <c r="K2602" s="4">
        <f>Table1[[#This Row],[PRICEEACH]]-Table1[[#This Row],[MSRP]]</f>
        <v>-15.099999999999994</v>
      </c>
      <c r="L2602" t="s">
        <v>608</v>
      </c>
      <c r="M2602" t="s">
        <v>378</v>
      </c>
      <c r="N2602">
        <v>6175552555</v>
      </c>
      <c r="O2602" t="s">
        <v>379</v>
      </c>
      <c r="P2602" t="s">
        <v>345</v>
      </c>
      <c r="Q2602">
        <v>51003</v>
      </c>
      <c r="R2602" t="s">
        <v>25</v>
      </c>
      <c r="S2602" t="s">
        <v>380</v>
      </c>
      <c r="T2602" t="s">
        <v>247</v>
      </c>
      <c r="U2602" t="s">
        <v>42</v>
      </c>
    </row>
    <row r="2603" spans="1:21" x14ac:dyDescent="0.3">
      <c r="A2603">
        <v>10196</v>
      </c>
      <c r="B2603" s="5">
        <v>49</v>
      </c>
      <c r="C2603" s="4">
        <v>140.69</v>
      </c>
      <c r="D2603">
        <v>1</v>
      </c>
      <c r="E2603" s="9">
        <v>6893.81</v>
      </c>
      <c r="F2603" s="1">
        <v>44830</v>
      </c>
      <c r="G2603" s="5">
        <f ca="1">DATEDIF(F2603, TODAY(), "D")</f>
        <v>559</v>
      </c>
      <c r="H2603" t="s">
        <v>19</v>
      </c>
      <c r="I2603" t="s">
        <v>509</v>
      </c>
      <c r="J2603" s="4">
        <v>136</v>
      </c>
      <c r="K2603" s="4">
        <f>Table1[[#This Row],[PRICEEACH]]-Table1[[#This Row],[MSRP]]</f>
        <v>4.6899999999999977</v>
      </c>
      <c r="L2603" t="s">
        <v>562</v>
      </c>
      <c r="M2603" t="s">
        <v>212</v>
      </c>
      <c r="N2603">
        <v>2035559545</v>
      </c>
      <c r="O2603" t="s">
        <v>213</v>
      </c>
      <c r="P2603" t="s">
        <v>214</v>
      </c>
      <c r="Q2603">
        <v>97823</v>
      </c>
      <c r="R2603" t="s">
        <v>25</v>
      </c>
      <c r="S2603" t="s">
        <v>215</v>
      </c>
      <c r="T2603" t="s">
        <v>216</v>
      </c>
      <c r="U2603" t="s">
        <v>42</v>
      </c>
    </row>
    <row r="2604" spans="1:21" x14ac:dyDescent="0.3">
      <c r="A2604">
        <v>10107</v>
      </c>
      <c r="B2604" s="5">
        <v>49</v>
      </c>
      <c r="C2604" s="4">
        <v>131.54</v>
      </c>
      <c r="D2604">
        <v>6</v>
      </c>
      <c r="E2604" s="9">
        <v>6445.46</v>
      </c>
      <c r="F2604" s="1">
        <v>44829</v>
      </c>
      <c r="G2604" s="5">
        <f ca="1">DATEDIF(F2604, TODAY(), "D")</f>
        <v>560</v>
      </c>
      <c r="H2604" t="s">
        <v>19</v>
      </c>
      <c r="I2604" t="s">
        <v>465</v>
      </c>
      <c r="J2604" s="4">
        <v>118</v>
      </c>
      <c r="K2604" s="4">
        <f>Table1[[#This Row],[PRICEEACH]]-Table1[[#This Row],[MSRP]]</f>
        <v>13.539999999999992</v>
      </c>
      <c r="L2604" t="s">
        <v>479</v>
      </c>
      <c r="M2604" t="s">
        <v>285</v>
      </c>
      <c r="N2604">
        <v>9145554562</v>
      </c>
      <c r="O2604" t="s">
        <v>286</v>
      </c>
      <c r="P2604" t="s">
        <v>287</v>
      </c>
      <c r="Q2604">
        <v>24067</v>
      </c>
      <c r="R2604" t="s">
        <v>25</v>
      </c>
      <c r="S2604" t="s">
        <v>81</v>
      </c>
      <c r="T2604" t="s">
        <v>208</v>
      </c>
      <c r="U2604" t="s">
        <v>42</v>
      </c>
    </row>
    <row r="2605" spans="1:21" x14ac:dyDescent="0.3">
      <c r="A2605">
        <v>10194</v>
      </c>
      <c r="B2605" s="5">
        <v>49</v>
      </c>
      <c r="C2605" s="4">
        <v>117.57</v>
      </c>
      <c r="D2605">
        <v>1</v>
      </c>
      <c r="E2605" s="9">
        <v>5760.93</v>
      </c>
      <c r="F2605" s="1">
        <v>44829</v>
      </c>
      <c r="G2605" s="5">
        <f ca="1">DATEDIF(F2605, TODAY(), "D")</f>
        <v>560</v>
      </c>
      <c r="H2605" t="s">
        <v>19</v>
      </c>
      <c r="I2605" t="s">
        <v>465</v>
      </c>
      <c r="J2605" s="4">
        <v>127</v>
      </c>
      <c r="K2605" s="4">
        <f>Table1[[#This Row],[PRICEEACH]]-Table1[[#This Row],[MSRP]]</f>
        <v>-9.4300000000000068</v>
      </c>
      <c r="L2605" t="s">
        <v>588</v>
      </c>
      <c r="M2605" t="s">
        <v>190</v>
      </c>
      <c r="N2605" t="s">
        <v>191</v>
      </c>
      <c r="O2605" t="s">
        <v>192</v>
      </c>
      <c r="P2605" t="s">
        <v>193</v>
      </c>
      <c r="Q2605">
        <v>69004</v>
      </c>
      <c r="R2605" t="s">
        <v>33</v>
      </c>
      <c r="S2605" t="s">
        <v>194</v>
      </c>
      <c r="T2605" t="s">
        <v>195</v>
      </c>
      <c r="U2605" t="s">
        <v>42</v>
      </c>
    </row>
    <row r="2606" spans="1:21" x14ac:dyDescent="0.3">
      <c r="A2606">
        <v>10195</v>
      </c>
      <c r="B2606" s="5">
        <v>49</v>
      </c>
      <c r="C2606" s="4">
        <v>105.33</v>
      </c>
      <c r="D2606">
        <v>4</v>
      </c>
      <c r="E2606" s="9">
        <v>5161.17</v>
      </c>
      <c r="F2606" s="1">
        <v>44829</v>
      </c>
      <c r="G2606" s="5">
        <f ca="1">DATEDIF(F2606, TODAY(), "D")</f>
        <v>560</v>
      </c>
      <c r="H2606" t="s">
        <v>19</v>
      </c>
      <c r="I2606" t="s">
        <v>465</v>
      </c>
      <c r="J2606" s="4">
        <v>115</v>
      </c>
      <c r="K2606" s="4">
        <f>Table1[[#This Row],[PRICEEACH]]-Table1[[#This Row],[MSRP]]</f>
        <v>-9.6700000000000017</v>
      </c>
      <c r="L2606" t="s">
        <v>617</v>
      </c>
      <c r="M2606" t="s">
        <v>285</v>
      </c>
      <c r="N2606">
        <v>9145554562</v>
      </c>
      <c r="O2606" t="s">
        <v>286</v>
      </c>
      <c r="P2606" t="s">
        <v>287</v>
      </c>
      <c r="Q2606">
        <v>24067</v>
      </c>
      <c r="R2606" t="s">
        <v>25</v>
      </c>
      <c r="S2606" t="s">
        <v>81</v>
      </c>
      <c r="T2606" t="s">
        <v>208</v>
      </c>
      <c r="U2606" t="s">
        <v>42</v>
      </c>
    </row>
    <row r="2607" spans="1:21" x14ac:dyDescent="0.3">
      <c r="A2607">
        <v>10185</v>
      </c>
      <c r="B2607" s="5">
        <v>49</v>
      </c>
      <c r="C2607" s="4">
        <v>80.67</v>
      </c>
      <c r="D2607">
        <v>11</v>
      </c>
      <c r="E2607" s="9">
        <v>3952.83</v>
      </c>
      <c r="F2607" s="1">
        <v>44818</v>
      </c>
      <c r="G2607" s="5">
        <f ca="1">DATEDIF(F2607, TODAY(), "D")</f>
        <v>571</v>
      </c>
      <c r="H2607" t="s">
        <v>19</v>
      </c>
      <c r="I2607" t="s">
        <v>564</v>
      </c>
      <c r="J2607" s="4">
        <v>100</v>
      </c>
      <c r="K2607" s="4">
        <f>Table1[[#This Row],[PRICEEACH]]-Table1[[#This Row],[MSRP]]</f>
        <v>-19.329999999999998</v>
      </c>
      <c r="L2607" t="s">
        <v>565</v>
      </c>
      <c r="M2607" t="s">
        <v>303</v>
      </c>
      <c r="N2607">
        <v>5085559555</v>
      </c>
      <c r="O2607" t="s">
        <v>304</v>
      </c>
      <c r="P2607" t="s">
        <v>136</v>
      </c>
      <c r="Q2607">
        <v>50553</v>
      </c>
      <c r="R2607" t="s">
        <v>25</v>
      </c>
      <c r="S2607" t="s">
        <v>305</v>
      </c>
      <c r="T2607" t="s">
        <v>306</v>
      </c>
      <c r="U2607" t="s">
        <v>42</v>
      </c>
    </row>
    <row r="2608" spans="1:21" x14ac:dyDescent="0.3">
      <c r="A2608">
        <v>10184</v>
      </c>
      <c r="B2608" s="5">
        <v>49</v>
      </c>
      <c r="C2608" s="4">
        <v>118.28</v>
      </c>
      <c r="D2608">
        <v>2</v>
      </c>
      <c r="E2608" s="9">
        <v>5795.72</v>
      </c>
      <c r="F2608" s="1">
        <v>44818</v>
      </c>
      <c r="G2608" s="5">
        <f ca="1">DATEDIF(F2608, TODAY(), "D")</f>
        <v>571</v>
      </c>
      <c r="H2608" t="s">
        <v>19</v>
      </c>
      <c r="I2608" t="s">
        <v>155</v>
      </c>
      <c r="J2608" s="4">
        <v>118</v>
      </c>
      <c r="K2608" s="4">
        <f>Table1[[#This Row],[PRICEEACH]]-Table1[[#This Row],[MSRP]]</f>
        <v>0.28000000000000114</v>
      </c>
      <c r="L2608" t="s">
        <v>604</v>
      </c>
      <c r="M2608" t="s">
        <v>480</v>
      </c>
      <c r="N2608" t="s">
        <v>481</v>
      </c>
      <c r="O2608" t="s">
        <v>482</v>
      </c>
      <c r="P2608" t="s">
        <v>483</v>
      </c>
      <c r="Q2608">
        <v>41101</v>
      </c>
      <c r="R2608" t="s">
        <v>152</v>
      </c>
      <c r="S2608" t="s">
        <v>484</v>
      </c>
      <c r="T2608" t="s">
        <v>485</v>
      </c>
      <c r="U2608" t="s">
        <v>42</v>
      </c>
    </row>
    <row r="2609" spans="1:21" x14ac:dyDescent="0.3">
      <c r="A2609">
        <v>10183</v>
      </c>
      <c r="B2609" s="5">
        <v>49</v>
      </c>
      <c r="C2609" s="4">
        <v>64.64</v>
      </c>
      <c r="D2609">
        <v>4</v>
      </c>
      <c r="E2609" s="9">
        <v>3167.36</v>
      </c>
      <c r="F2609" s="1">
        <v>44817</v>
      </c>
      <c r="G2609" s="5">
        <f ca="1">DATEDIF(F2609, TODAY(), "D")</f>
        <v>572</v>
      </c>
      <c r="H2609" t="s">
        <v>19</v>
      </c>
      <c r="I2609" t="s">
        <v>465</v>
      </c>
      <c r="J2609" s="4">
        <v>64</v>
      </c>
      <c r="K2609" s="4">
        <f>Table1[[#This Row],[PRICEEACH]]-Table1[[#This Row],[MSRP]]</f>
        <v>0.64000000000000057</v>
      </c>
      <c r="L2609" t="s">
        <v>613</v>
      </c>
      <c r="M2609" t="s">
        <v>185</v>
      </c>
      <c r="N2609">
        <v>2155554695</v>
      </c>
      <c r="O2609" t="s">
        <v>186</v>
      </c>
      <c r="P2609" t="s">
        <v>187</v>
      </c>
      <c r="Q2609">
        <v>71270</v>
      </c>
      <c r="R2609" t="s">
        <v>25</v>
      </c>
      <c r="S2609" t="s">
        <v>188</v>
      </c>
      <c r="T2609" t="s">
        <v>189</v>
      </c>
      <c r="U2609" t="s">
        <v>42</v>
      </c>
    </row>
    <row r="2610" spans="1:21" x14ac:dyDescent="0.3">
      <c r="A2610">
        <v>10182</v>
      </c>
      <c r="B2610" s="5">
        <v>49</v>
      </c>
      <c r="C2610" s="4">
        <v>127.43</v>
      </c>
      <c r="D2610">
        <v>17</v>
      </c>
      <c r="E2610" s="9">
        <v>6244.07</v>
      </c>
      <c r="F2610" s="1">
        <v>44816</v>
      </c>
      <c r="G2610" s="5">
        <f ca="1">DATEDIF(F2610, TODAY(), "D")</f>
        <v>573</v>
      </c>
      <c r="H2610" t="s">
        <v>19</v>
      </c>
      <c r="I2610" t="s">
        <v>155</v>
      </c>
      <c r="J2610" s="4">
        <v>107</v>
      </c>
      <c r="K2610" s="4">
        <f>Table1[[#This Row],[PRICEEACH]]-Table1[[#This Row],[MSRP]]</f>
        <v>20.430000000000007</v>
      </c>
      <c r="L2610" t="s">
        <v>599</v>
      </c>
      <c r="M2610" t="s">
        <v>243</v>
      </c>
      <c r="N2610">
        <v>4155551450</v>
      </c>
      <c r="O2610" t="s">
        <v>244</v>
      </c>
      <c r="P2610" t="s">
        <v>245</v>
      </c>
      <c r="Q2610">
        <v>97562</v>
      </c>
      <c r="R2610" t="s">
        <v>25</v>
      </c>
      <c r="S2610" t="s">
        <v>246</v>
      </c>
      <c r="T2610" t="s">
        <v>247</v>
      </c>
      <c r="U2610" t="s">
        <v>42</v>
      </c>
    </row>
    <row r="2611" spans="1:21" x14ac:dyDescent="0.3">
      <c r="A2611">
        <v>10174</v>
      </c>
      <c r="B2611" s="5">
        <v>49</v>
      </c>
      <c r="C2611" s="4">
        <v>44.78</v>
      </c>
      <c r="D2611">
        <v>2</v>
      </c>
      <c r="E2611" s="9">
        <v>2194.2199999999998</v>
      </c>
      <c r="F2611" s="1">
        <v>44810</v>
      </c>
      <c r="G2611" s="5">
        <f ca="1">DATEDIF(F2611, TODAY(), "D")</f>
        <v>579</v>
      </c>
      <c r="H2611" t="s">
        <v>19</v>
      </c>
      <c r="I2611" t="s">
        <v>509</v>
      </c>
      <c r="J2611" s="4">
        <v>50</v>
      </c>
      <c r="K2611" s="4">
        <f>Table1[[#This Row],[PRICEEACH]]-Table1[[#This Row],[MSRP]]</f>
        <v>-5.2199999999999989</v>
      </c>
      <c r="L2611" t="s">
        <v>576</v>
      </c>
      <c r="M2611" t="s">
        <v>179</v>
      </c>
      <c r="N2611" t="s">
        <v>180</v>
      </c>
      <c r="O2611" t="s">
        <v>181</v>
      </c>
      <c r="P2611" t="s">
        <v>182</v>
      </c>
      <c r="Q2611">
        <v>4101</v>
      </c>
      <c r="R2611" t="s">
        <v>76</v>
      </c>
      <c r="S2611" t="s">
        <v>183</v>
      </c>
      <c r="T2611" t="s">
        <v>184</v>
      </c>
      <c r="U2611" t="s">
        <v>28</v>
      </c>
    </row>
    <row r="2612" spans="1:21" x14ac:dyDescent="0.3">
      <c r="A2612">
        <v>10168</v>
      </c>
      <c r="B2612" s="5">
        <v>49</v>
      </c>
      <c r="C2612" s="4">
        <v>131.30000000000001</v>
      </c>
      <c r="D2612">
        <v>11</v>
      </c>
      <c r="E2612" s="9">
        <v>6433.7</v>
      </c>
      <c r="F2612" s="1">
        <v>44801</v>
      </c>
      <c r="G2612" s="5">
        <f ca="1">DATEDIF(F2612, TODAY(), "D")</f>
        <v>588</v>
      </c>
      <c r="H2612" t="s">
        <v>19</v>
      </c>
      <c r="I2612" t="s">
        <v>525</v>
      </c>
      <c r="J2612" s="4">
        <v>109</v>
      </c>
      <c r="K2612" s="4">
        <f>Table1[[#This Row],[PRICEEACH]]-Table1[[#This Row],[MSRP]]</f>
        <v>22.300000000000011</v>
      </c>
      <c r="L2612" t="s">
        <v>583</v>
      </c>
      <c r="M2612" t="s">
        <v>48</v>
      </c>
      <c r="N2612">
        <v>6505556809</v>
      </c>
      <c r="O2612" t="s">
        <v>49</v>
      </c>
      <c r="P2612" t="s">
        <v>50</v>
      </c>
      <c r="Q2612">
        <v>94217</v>
      </c>
      <c r="R2612" t="s">
        <v>25</v>
      </c>
      <c r="S2612" t="s">
        <v>51</v>
      </c>
      <c r="T2612" t="s">
        <v>52</v>
      </c>
      <c r="U2612" t="s">
        <v>42</v>
      </c>
    </row>
    <row r="2613" spans="1:21" x14ac:dyDescent="0.3">
      <c r="A2613">
        <v>10107</v>
      </c>
      <c r="B2613" s="5">
        <v>49</v>
      </c>
      <c r="C2613" s="4">
        <v>133.94</v>
      </c>
      <c r="D2613">
        <v>6</v>
      </c>
      <c r="E2613" s="9">
        <v>6563.06</v>
      </c>
      <c r="F2613" s="1">
        <v>44794</v>
      </c>
      <c r="G2613" s="5">
        <f ca="1">DATEDIF(F2613, TODAY(), "D")</f>
        <v>595</v>
      </c>
      <c r="H2613" t="s">
        <v>371</v>
      </c>
      <c r="I2613" t="s">
        <v>465</v>
      </c>
      <c r="J2613" s="4">
        <v>136</v>
      </c>
      <c r="K2613" s="4">
        <f>Table1[[#This Row],[PRICEEACH]]-Table1[[#This Row],[MSRP]]</f>
        <v>-2.0600000000000023</v>
      </c>
      <c r="L2613" t="s">
        <v>466</v>
      </c>
      <c r="M2613" t="s">
        <v>372</v>
      </c>
      <c r="N2613" t="s">
        <v>373</v>
      </c>
      <c r="O2613" t="s">
        <v>374</v>
      </c>
      <c r="P2613" t="s">
        <v>375</v>
      </c>
      <c r="Q2613">
        <v>8010</v>
      </c>
      <c r="R2613" t="s">
        <v>124</v>
      </c>
      <c r="S2613" t="s">
        <v>376</v>
      </c>
      <c r="T2613" t="s">
        <v>377</v>
      </c>
      <c r="U2613" t="s">
        <v>42</v>
      </c>
    </row>
    <row r="2614" spans="1:21" x14ac:dyDescent="0.3">
      <c r="A2614">
        <v>10164</v>
      </c>
      <c r="B2614" s="5">
        <v>49</v>
      </c>
      <c r="C2614" s="4">
        <v>54.94</v>
      </c>
      <c r="D2614">
        <v>5</v>
      </c>
      <c r="E2614" s="9">
        <v>2692.06</v>
      </c>
      <c r="F2614" s="1">
        <v>44794</v>
      </c>
      <c r="G2614" s="5">
        <f ca="1">DATEDIF(F2614, TODAY(), "D")</f>
        <v>595</v>
      </c>
      <c r="H2614" t="s">
        <v>371</v>
      </c>
      <c r="I2614" t="s">
        <v>465</v>
      </c>
      <c r="J2614" s="4">
        <v>64</v>
      </c>
      <c r="K2614" s="4">
        <f>Table1[[#This Row],[PRICEEACH]]-Table1[[#This Row],[MSRP]]</f>
        <v>-9.0600000000000023</v>
      </c>
      <c r="L2614" t="s">
        <v>613</v>
      </c>
      <c r="M2614" t="s">
        <v>372</v>
      </c>
      <c r="N2614" t="s">
        <v>373</v>
      </c>
      <c r="O2614" t="s">
        <v>374</v>
      </c>
      <c r="P2614" t="s">
        <v>375</v>
      </c>
      <c r="Q2614">
        <v>8010</v>
      </c>
      <c r="R2614" t="s">
        <v>124</v>
      </c>
      <c r="S2614" t="s">
        <v>376</v>
      </c>
      <c r="T2614" t="s">
        <v>377</v>
      </c>
      <c r="U2614" t="s">
        <v>28</v>
      </c>
    </row>
    <row r="2615" spans="1:21" x14ac:dyDescent="0.3">
      <c r="A2615">
        <v>10302</v>
      </c>
      <c r="B2615" s="5">
        <v>49</v>
      </c>
      <c r="C2615" s="4">
        <v>108.14</v>
      </c>
      <c r="D2615">
        <v>5</v>
      </c>
      <c r="E2615" s="9">
        <v>5298.86</v>
      </c>
      <c r="F2615" s="1">
        <v>44779</v>
      </c>
      <c r="G2615" s="5">
        <f ca="1">DATEDIF(F2615, TODAY(), "D")</f>
        <v>610</v>
      </c>
      <c r="H2615" t="s">
        <v>19</v>
      </c>
      <c r="I2615" t="s">
        <v>155</v>
      </c>
      <c r="J2615" s="4">
        <v>90</v>
      </c>
      <c r="K2615" s="4">
        <f>Table1[[#This Row],[PRICEEACH]]-Table1[[#This Row],[MSRP]]</f>
        <v>18.14</v>
      </c>
      <c r="L2615" t="s">
        <v>590</v>
      </c>
      <c r="M2615" t="s">
        <v>139</v>
      </c>
      <c r="N2615" t="s">
        <v>140</v>
      </c>
      <c r="O2615" t="s">
        <v>141</v>
      </c>
      <c r="P2615" t="s">
        <v>142</v>
      </c>
      <c r="Q2615" t="s">
        <v>143</v>
      </c>
      <c r="R2615" t="s">
        <v>144</v>
      </c>
      <c r="S2615" t="s">
        <v>145</v>
      </c>
      <c r="T2615" t="s">
        <v>146</v>
      </c>
      <c r="U2615" t="s">
        <v>42</v>
      </c>
    </row>
    <row r="2616" spans="1:21" x14ac:dyDescent="0.3">
      <c r="A2616">
        <v>10300</v>
      </c>
      <c r="B2616" s="5">
        <v>49</v>
      </c>
      <c r="C2616" s="4">
        <v>78.8</v>
      </c>
      <c r="D2616">
        <v>8</v>
      </c>
      <c r="E2616" s="9">
        <v>3861.2</v>
      </c>
      <c r="F2616" s="1">
        <v>44777</v>
      </c>
      <c r="G2616" s="5">
        <f ca="1">DATEDIF(F2616, TODAY(), "D")</f>
        <v>612</v>
      </c>
      <c r="H2616" t="s">
        <v>19</v>
      </c>
      <c r="I2616" t="s">
        <v>155</v>
      </c>
      <c r="J2616" s="4">
        <v>80</v>
      </c>
      <c r="K2616" s="4">
        <f>Table1[[#This Row],[PRICEEACH]]-Table1[[#This Row],[MSRP]]</f>
        <v>-1.2000000000000028</v>
      </c>
      <c r="L2616" t="s">
        <v>566</v>
      </c>
      <c r="M2616" t="s">
        <v>424</v>
      </c>
      <c r="N2616" t="s">
        <v>425</v>
      </c>
      <c r="O2616" t="s">
        <v>426</v>
      </c>
      <c r="P2616" t="s">
        <v>427</v>
      </c>
      <c r="Q2616">
        <v>60528</v>
      </c>
      <c r="R2616" t="s">
        <v>405</v>
      </c>
      <c r="S2616" t="s">
        <v>428</v>
      </c>
      <c r="T2616" t="s">
        <v>377</v>
      </c>
      <c r="U2616" t="s">
        <v>42</v>
      </c>
    </row>
    <row r="2617" spans="1:21" x14ac:dyDescent="0.3">
      <c r="A2617">
        <v>10107</v>
      </c>
      <c r="B2617" s="5">
        <v>49</v>
      </c>
      <c r="C2617" s="4">
        <v>143.61000000000001</v>
      </c>
      <c r="D2617">
        <v>10</v>
      </c>
      <c r="E2617" s="9">
        <v>7036.89</v>
      </c>
      <c r="F2617" s="1">
        <v>44770</v>
      </c>
      <c r="G2617" s="5">
        <f ca="1">DATEDIF(F2617, TODAY(), "D")</f>
        <v>619</v>
      </c>
      <c r="H2617" t="s">
        <v>19</v>
      </c>
      <c r="I2617" t="s">
        <v>155</v>
      </c>
      <c r="J2617" s="4">
        <v>173</v>
      </c>
      <c r="K2617" s="4">
        <f>Table1[[#This Row],[PRICEEACH]]-Table1[[#This Row],[MSRP]]</f>
        <v>-29.389999999999986</v>
      </c>
      <c r="L2617" t="s">
        <v>477</v>
      </c>
      <c r="M2617" t="s">
        <v>148</v>
      </c>
      <c r="N2617" t="s">
        <v>149</v>
      </c>
      <c r="O2617" t="s">
        <v>150</v>
      </c>
      <c r="P2617" t="s">
        <v>151</v>
      </c>
      <c r="Q2617">
        <v>28034</v>
      </c>
      <c r="R2617" t="s">
        <v>152</v>
      </c>
      <c r="S2617" t="s">
        <v>153</v>
      </c>
      <c r="T2617" t="s">
        <v>154</v>
      </c>
      <c r="U2617" t="s">
        <v>127</v>
      </c>
    </row>
    <row r="2618" spans="1:21" x14ac:dyDescent="0.3">
      <c r="A2618">
        <v>10151</v>
      </c>
      <c r="B2618" s="5">
        <v>49</v>
      </c>
      <c r="C2618" s="4">
        <v>110.46</v>
      </c>
      <c r="D2618">
        <v>6</v>
      </c>
      <c r="E2618" s="9">
        <v>5412.54</v>
      </c>
      <c r="F2618" s="1">
        <v>44763</v>
      </c>
      <c r="G2618" s="5">
        <f ca="1">DATEDIF(F2618, TODAY(), "D")</f>
        <v>626</v>
      </c>
      <c r="H2618" t="s">
        <v>19</v>
      </c>
      <c r="I2618" t="s">
        <v>465</v>
      </c>
      <c r="J2618" s="4">
        <v>122</v>
      </c>
      <c r="K2618" s="4">
        <f>Table1[[#This Row],[PRICEEACH]]-Table1[[#This Row],[MSRP]]</f>
        <v>-11.540000000000006</v>
      </c>
      <c r="L2618" t="s">
        <v>548</v>
      </c>
      <c r="M2618" t="s">
        <v>354</v>
      </c>
      <c r="N2618" t="s">
        <v>355</v>
      </c>
      <c r="O2618" t="s">
        <v>356</v>
      </c>
      <c r="P2618" t="s">
        <v>357</v>
      </c>
      <c r="Q2618">
        <v>90110</v>
      </c>
      <c r="R2618" t="s">
        <v>107</v>
      </c>
      <c r="S2618" t="s">
        <v>358</v>
      </c>
      <c r="T2618" t="s">
        <v>359</v>
      </c>
      <c r="U2618" t="s">
        <v>42</v>
      </c>
    </row>
    <row r="2619" spans="1:21" x14ac:dyDescent="0.3">
      <c r="A2619">
        <v>10150</v>
      </c>
      <c r="B2619" s="5">
        <v>49</v>
      </c>
      <c r="C2619" s="4">
        <v>131.97999999999999</v>
      </c>
      <c r="D2619">
        <v>2</v>
      </c>
      <c r="E2619" s="9">
        <v>6467.02</v>
      </c>
      <c r="F2619" s="1">
        <v>44761</v>
      </c>
      <c r="G2619" s="5">
        <f ca="1">DATEDIF(F2619, TODAY(), "D")</f>
        <v>628</v>
      </c>
      <c r="H2619" t="s">
        <v>19</v>
      </c>
      <c r="I2619" t="s">
        <v>465</v>
      </c>
      <c r="J2619" s="4">
        <v>121</v>
      </c>
      <c r="K2619" s="4">
        <f>Table1[[#This Row],[PRICEEACH]]-Table1[[#This Row],[MSRP]]</f>
        <v>10.97999999999999</v>
      </c>
      <c r="L2619" t="s">
        <v>575</v>
      </c>
      <c r="M2619" t="s">
        <v>170</v>
      </c>
      <c r="N2619" t="s">
        <v>171</v>
      </c>
      <c r="O2619" t="s">
        <v>172</v>
      </c>
      <c r="P2619" t="s">
        <v>173</v>
      </c>
      <c r="Q2619">
        <v>79903</v>
      </c>
      <c r="R2619" t="s">
        <v>173</v>
      </c>
      <c r="S2619" t="s">
        <v>174</v>
      </c>
      <c r="T2619" t="s">
        <v>175</v>
      </c>
      <c r="U2619" t="s">
        <v>42</v>
      </c>
    </row>
    <row r="2620" spans="1:21" x14ac:dyDescent="0.3">
      <c r="A2620">
        <v>10150</v>
      </c>
      <c r="B2620" s="5">
        <v>49</v>
      </c>
      <c r="C2620" s="4">
        <v>58.18</v>
      </c>
      <c r="D2620">
        <v>4</v>
      </c>
      <c r="E2620" s="9">
        <v>2850.82</v>
      </c>
      <c r="F2620" s="1">
        <v>44761</v>
      </c>
      <c r="G2620" s="5">
        <f ca="1">DATEDIF(F2620, TODAY(), "D")</f>
        <v>628</v>
      </c>
      <c r="H2620" t="s">
        <v>19</v>
      </c>
      <c r="I2620" t="s">
        <v>465</v>
      </c>
      <c r="J2620" s="4">
        <v>64</v>
      </c>
      <c r="K2620" s="4">
        <f>Table1[[#This Row],[PRICEEACH]]-Table1[[#This Row],[MSRP]]</f>
        <v>-5.82</v>
      </c>
      <c r="L2620" t="s">
        <v>613</v>
      </c>
      <c r="M2620" t="s">
        <v>170</v>
      </c>
      <c r="N2620" t="s">
        <v>171</v>
      </c>
      <c r="O2620" t="s">
        <v>172</v>
      </c>
      <c r="P2620" t="s">
        <v>173</v>
      </c>
      <c r="Q2620">
        <v>79903</v>
      </c>
      <c r="R2620" t="s">
        <v>173</v>
      </c>
      <c r="S2620" t="s">
        <v>174</v>
      </c>
      <c r="T2620" t="s">
        <v>175</v>
      </c>
      <c r="U2620" t="s">
        <v>28</v>
      </c>
    </row>
    <row r="2621" spans="1:21" x14ac:dyDescent="0.3">
      <c r="A2621">
        <v>10149</v>
      </c>
      <c r="B2621" s="5">
        <v>49</v>
      </c>
      <c r="C2621" s="4">
        <v>49.28</v>
      </c>
      <c r="D2621">
        <v>6</v>
      </c>
      <c r="E2621" s="9">
        <v>2414.7199999999998</v>
      </c>
      <c r="F2621" s="1">
        <v>44754</v>
      </c>
      <c r="G2621" s="5">
        <f ca="1">DATEDIF(F2621, TODAY(), "D")</f>
        <v>635</v>
      </c>
      <c r="H2621" t="s">
        <v>19</v>
      </c>
      <c r="I2621" t="s">
        <v>509</v>
      </c>
      <c r="J2621" s="4">
        <v>44</v>
      </c>
      <c r="K2621" s="4">
        <f>Table1[[#This Row],[PRICEEACH]]-Table1[[#This Row],[MSRP]]</f>
        <v>5.2800000000000011</v>
      </c>
      <c r="L2621" t="s">
        <v>587</v>
      </c>
      <c r="M2621" t="s">
        <v>486</v>
      </c>
      <c r="N2621">
        <v>4155554312</v>
      </c>
      <c r="O2621" t="s">
        <v>487</v>
      </c>
      <c r="P2621" t="s">
        <v>488</v>
      </c>
      <c r="Q2621">
        <v>94217</v>
      </c>
      <c r="R2621" t="s">
        <v>25</v>
      </c>
      <c r="S2621" t="s">
        <v>489</v>
      </c>
      <c r="T2621" t="s">
        <v>363</v>
      </c>
      <c r="U2621" t="s">
        <v>28</v>
      </c>
    </row>
    <row r="2622" spans="1:21" x14ac:dyDescent="0.3">
      <c r="A2622">
        <v>10107</v>
      </c>
      <c r="B2622" s="5">
        <v>49</v>
      </c>
      <c r="C2622" s="4">
        <v>170.2</v>
      </c>
      <c r="D2622">
        <v>5</v>
      </c>
      <c r="E2622" s="9">
        <v>8339.7999999999993</v>
      </c>
      <c r="F2622" s="1">
        <v>44737</v>
      </c>
      <c r="G2622" s="5">
        <f ca="1">DATEDIF(F2622, TODAY(), "D")</f>
        <v>652</v>
      </c>
      <c r="H2622" t="s">
        <v>19</v>
      </c>
      <c r="I2622" t="s">
        <v>20</v>
      </c>
      <c r="J2622" s="4">
        <v>150</v>
      </c>
      <c r="K2622" s="4">
        <f>Table1[[#This Row],[PRICEEACH]]-Table1[[#This Row],[MSRP]]</f>
        <v>20.199999999999989</v>
      </c>
      <c r="L2622" t="s">
        <v>467</v>
      </c>
      <c r="M2622" t="s">
        <v>43</v>
      </c>
      <c r="N2622">
        <v>6265557265</v>
      </c>
      <c r="O2622" t="s">
        <v>44</v>
      </c>
      <c r="P2622" t="s">
        <v>45</v>
      </c>
      <c r="Q2622">
        <v>90003</v>
      </c>
      <c r="R2622" t="s">
        <v>25</v>
      </c>
      <c r="S2622" t="s">
        <v>46</v>
      </c>
      <c r="T2622" t="s">
        <v>47</v>
      </c>
      <c r="U2622" t="s">
        <v>127</v>
      </c>
    </row>
    <row r="2623" spans="1:21" x14ac:dyDescent="0.3">
      <c r="A2623">
        <v>10107</v>
      </c>
      <c r="B2623" s="5">
        <v>49</v>
      </c>
      <c r="C2623" s="4">
        <v>114.24</v>
      </c>
      <c r="D2623">
        <v>15</v>
      </c>
      <c r="E2623" s="9">
        <v>5597.76</v>
      </c>
      <c r="F2623" s="1">
        <v>44722</v>
      </c>
      <c r="G2623" s="5">
        <f ca="1">DATEDIF(F2623, TODAY(), "D")</f>
        <v>667</v>
      </c>
      <c r="H2623" t="s">
        <v>19</v>
      </c>
      <c r="I2623" t="s">
        <v>155</v>
      </c>
      <c r="J2623" s="4">
        <v>136</v>
      </c>
      <c r="K2623" s="4">
        <f>Table1[[#This Row],[PRICEEACH]]-Table1[[#This Row],[MSRP]]</f>
        <v>-21.760000000000005</v>
      </c>
      <c r="L2623" t="s">
        <v>289</v>
      </c>
      <c r="M2623" t="s">
        <v>303</v>
      </c>
      <c r="N2623">
        <v>5085559555</v>
      </c>
      <c r="O2623" t="s">
        <v>304</v>
      </c>
      <c r="P2623" t="s">
        <v>136</v>
      </c>
      <c r="Q2623">
        <v>50553</v>
      </c>
      <c r="R2623" t="s">
        <v>25</v>
      </c>
      <c r="S2623" t="s">
        <v>305</v>
      </c>
      <c r="T2623" t="s">
        <v>306</v>
      </c>
      <c r="U2623" t="s">
        <v>42</v>
      </c>
    </row>
    <row r="2624" spans="1:21" x14ac:dyDescent="0.3">
      <c r="A2624">
        <v>10142</v>
      </c>
      <c r="B2624" s="5">
        <v>49</v>
      </c>
      <c r="C2624" s="4">
        <v>98.25</v>
      </c>
      <c r="D2624">
        <v>1</v>
      </c>
      <c r="E2624" s="9">
        <v>4814.25</v>
      </c>
      <c r="F2624" s="1">
        <v>44720</v>
      </c>
      <c r="G2624" s="5">
        <f ca="1">DATEDIF(F2624, TODAY(), "D")</f>
        <v>669</v>
      </c>
      <c r="H2624" t="s">
        <v>19</v>
      </c>
      <c r="I2624" t="s">
        <v>509</v>
      </c>
      <c r="J2624" s="4">
        <v>88</v>
      </c>
      <c r="K2624" s="4">
        <f>Table1[[#This Row],[PRICEEACH]]-Table1[[#This Row],[MSRP]]</f>
        <v>10.25</v>
      </c>
      <c r="L2624" t="s">
        <v>595</v>
      </c>
      <c r="M2624" t="s">
        <v>243</v>
      </c>
      <c r="N2624">
        <v>4155551450</v>
      </c>
      <c r="O2624" t="s">
        <v>244</v>
      </c>
      <c r="P2624" t="s">
        <v>245</v>
      </c>
      <c r="Q2624">
        <v>97562</v>
      </c>
      <c r="R2624" t="s">
        <v>25</v>
      </c>
      <c r="S2624" t="s">
        <v>246</v>
      </c>
      <c r="T2624" t="s">
        <v>247</v>
      </c>
      <c r="U2624" t="s">
        <v>42</v>
      </c>
    </row>
    <row r="2625" spans="1:21" x14ac:dyDescent="0.3">
      <c r="A2625">
        <v>10139</v>
      </c>
      <c r="B2625" s="5">
        <v>49</v>
      </c>
      <c r="C2625" s="4">
        <v>43.13</v>
      </c>
      <c r="D2625">
        <v>6</v>
      </c>
      <c r="E2625" s="9">
        <v>2113.37</v>
      </c>
      <c r="F2625" s="1">
        <v>44697</v>
      </c>
      <c r="G2625" s="5">
        <f ca="1">DATEDIF(F2625, TODAY(), "D")</f>
        <v>692</v>
      </c>
      <c r="H2625" t="s">
        <v>19</v>
      </c>
      <c r="I2625" t="s">
        <v>509</v>
      </c>
      <c r="J2625" s="4">
        <v>53</v>
      </c>
      <c r="K2625" s="4">
        <f>Table1[[#This Row],[PRICEEACH]]-Table1[[#This Row],[MSRP]]</f>
        <v>-9.8699999999999974</v>
      </c>
      <c r="L2625" t="s">
        <v>523</v>
      </c>
      <c r="M2625" t="s">
        <v>128</v>
      </c>
      <c r="N2625" t="s">
        <v>129</v>
      </c>
      <c r="O2625" t="s">
        <v>130</v>
      </c>
      <c r="P2625" t="s">
        <v>131</v>
      </c>
      <c r="Q2625">
        <v>2067</v>
      </c>
      <c r="R2625" t="s">
        <v>76</v>
      </c>
      <c r="S2625" t="s">
        <v>132</v>
      </c>
      <c r="T2625" t="s">
        <v>133</v>
      </c>
      <c r="U2625" t="s">
        <v>28</v>
      </c>
    </row>
    <row r="2626" spans="1:21" x14ac:dyDescent="0.3">
      <c r="A2626">
        <v>10133</v>
      </c>
      <c r="B2626" s="5">
        <v>49</v>
      </c>
      <c r="C2626" s="4">
        <v>69.27</v>
      </c>
      <c r="D2626">
        <v>3</v>
      </c>
      <c r="E2626" s="9">
        <v>3394.23</v>
      </c>
      <c r="F2626" s="1">
        <v>44678</v>
      </c>
      <c r="G2626" s="5">
        <f ca="1">DATEDIF(F2626, TODAY(), "D")</f>
        <v>711</v>
      </c>
      <c r="H2626" t="s">
        <v>19</v>
      </c>
      <c r="I2626" t="s">
        <v>525</v>
      </c>
      <c r="J2626" s="4">
        <v>84</v>
      </c>
      <c r="K2626" s="4">
        <f>Table1[[#This Row],[PRICEEACH]]-Table1[[#This Row],[MSRP]]</f>
        <v>-14.730000000000004</v>
      </c>
      <c r="L2626" t="s">
        <v>551</v>
      </c>
      <c r="M2626" t="s">
        <v>148</v>
      </c>
      <c r="N2626" t="s">
        <v>149</v>
      </c>
      <c r="O2626" t="s">
        <v>150</v>
      </c>
      <c r="P2626" t="s">
        <v>151</v>
      </c>
      <c r="Q2626">
        <v>28034</v>
      </c>
      <c r="R2626" t="s">
        <v>152</v>
      </c>
      <c r="S2626" t="s">
        <v>153</v>
      </c>
      <c r="T2626" t="s">
        <v>154</v>
      </c>
      <c r="U2626" t="s">
        <v>42</v>
      </c>
    </row>
    <row r="2627" spans="1:21" x14ac:dyDescent="0.3">
      <c r="A2627">
        <v>10133</v>
      </c>
      <c r="B2627" s="5">
        <v>49</v>
      </c>
      <c r="C2627" s="4">
        <v>57.1</v>
      </c>
      <c r="D2627">
        <v>6</v>
      </c>
      <c r="E2627" s="9">
        <v>2797.9</v>
      </c>
      <c r="F2627" s="1">
        <v>44678</v>
      </c>
      <c r="G2627" s="5">
        <f ca="1">DATEDIF(F2627, TODAY(), "D")</f>
        <v>711</v>
      </c>
      <c r="H2627" t="s">
        <v>19</v>
      </c>
      <c r="I2627" t="s">
        <v>509</v>
      </c>
      <c r="J2627" s="4">
        <v>68</v>
      </c>
      <c r="K2627" s="4">
        <f>Table1[[#This Row],[PRICEEACH]]-Table1[[#This Row],[MSRP]]</f>
        <v>-10.899999999999999</v>
      </c>
      <c r="L2627" t="s">
        <v>614</v>
      </c>
      <c r="M2627" t="s">
        <v>148</v>
      </c>
      <c r="N2627" t="s">
        <v>149</v>
      </c>
      <c r="O2627" t="s">
        <v>150</v>
      </c>
      <c r="P2627" t="s">
        <v>151</v>
      </c>
      <c r="Q2627">
        <v>28034</v>
      </c>
      <c r="R2627" t="s">
        <v>152</v>
      </c>
      <c r="S2627" t="s">
        <v>153</v>
      </c>
      <c r="T2627" t="s">
        <v>154</v>
      </c>
      <c r="U2627" t="s">
        <v>28</v>
      </c>
    </row>
    <row r="2628" spans="1:21" x14ac:dyDescent="0.3">
      <c r="A2628">
        <v>10124</v>
      </c>
      <c r="B2628" s="5">
        <v>49</v>
      </c>
      <c r="C2628" s="4">
        <v>83.04</v>
      </c>
      <c r="D2628">
        <v>11</v>
      </c>
      <c r="E2628" s="9">
        <v>4068.96</v>
      </c>
      <c r="F2628" s="1">
        <v>44641</v>
      </c>
      <c r="G2628" s="5">
        <f ca="1">DATEDIF(F2628, TODAY(), "D")</f>
        <v>748</v>
      </c>
      <c r="H2628" t="s">
        <v>19</v>
      </c>
      <c r="I2628" t="s">
        <v>155</v>
      </c>
      <c r="J2628" s="4">
        <v>85</v>
      </c>
      <c r="K2628" s="4">
        <f>Table1[[#This Row],[PRICEEACH]]-Table1[[#This Row],[MSRP]]</f>
        <v>-1.9599999999999937</v>
      </c>
      <c r="L2628" t="s">
        <v>596</v>
      </c>
      <c r="M2628" t="s">
        <v>499</v>
      </c>
      <c r="N2628">
        <v>7025551838</v>
      </c>
      <c r="O2628" t="s">
        <v>500</v>
      </c>
      <c r="P2628" t="s">
        <v>501</v>
      </c>
      <c r="Q2628">
        <v>83030</v>
      </c>
      <c r="R2628" t="s">
        <v>25</v>
      </c>
      <c r="S2628" t="s">
        <v>91</v>
      </c>
      <c r="T2628" t="s">
        <v>363</v>
      </c>
      <c r="U2628" t="s">
        <v>42</v>
      </c>
    </row>
    <row r="2629" spans="1:21" x14ac:dyDescent="0.3">
      <c r="A2629">
        <v>10120</v>
      </c>
      <c r="B2629" s="5">
        <v>49</v>
      </c>
      <c r="C2629" s="4">
        <v>50.62</v>
      </c>
      <c r="D2629">
        <v>12</v>
      </c>
      <c r="E2629" s="9">
        <v>2480.38</v>
      </c>
      <c r="F2629" s="1">
        <v>44621</v>
      </c>
      <c r="G2629" s="5">
        <f ca="1">DATEDIF(F2629, TODAY(), "D")</f>
        <v>768</v>
      </c>
      <c r="H2629" t="s">
        <v>19</v>
      </c>
      <c r="I2629" t="s">
        <v>509</v>
      </c>
      <c r="J2629" s="4">
        <v>43</v>
      </c>
      <c r="K2629" s="4">
        <f>Table1[[#This Row],[PRICEEACH]]-Table1[[#This Row],[MSRP]]</f>
        <v>7.6199999999999974</v>
      </c>
      <c r="L2629" t="s">
        <v>616</v>
      </c>
      <c r="M2629" t="s">
        <v>72</v>
      </c>
      <c r="N2629" t="s">
        <v>73</v>
      </c>
      <c r="O2629" t="s">
        <v>74</v>
      </c>
      <c r="P2629" t="s">
        <v>75</v>
      </c>
      <c r="Q2629">
        <v>3004</v>
      </c>
      <c r="R2629" t="s">
        <v>76</v>
      </c>
      <c r="S2629" t="s">
        <v>77</v>
      </c>
      <c r="T2629" t="s">
        <v>78</v>
      </c>
      <c r="U2629" t="s">
        <v>28</v>
      </c>
    </row>
    <row r="2630" spans="1:21" x14ac:dyDescent="0.3">
      <c r="A2630">
        <v>10107</v>
      </c>
      <c r="B2630" s="5">
        <v>49</v>
      </c>
      <c r="C2630" s="4">
        <v>100.34</v>
      </c>
      <c r="D2630">
        <v>4</v>
      </c>
      <c r="E2630" s="9">
        <v>4916.66</v>
      </c>
      <c r="F2630" s="1">
        <v>44587</v>
      </c>
      <c r="G2630" s="5">
        <f ca="1">DATEDIF(F2630, TODAY(), "D")</f>
        <v>802</v>
      </c>
      <c r="H2630" t="s">
        <v>19</v>
      </c>
      <c r="I2630" t="s">
        <v>465</v>
      </c>
      <c r="J2630" s="4">
        <v>116</v>
      </c>
      <c r="K2630" s="4">
        <f>Table1[[#This Row],[PRICEEACH]]-Table1[[#This Row],[MSRP]]</f>
        <v>-15.659999999999997</v>
      </c>
      <c r="L2630" t="s">
        <v>497</v>
      </c>
      <c r="M2630" t="s">
        <v>243</v>
      </c>
      <c r="N2630">
        <v>4155551450</v>
      </c>
      <c r="O2630" t="s">
        <v>244</v>
      </c>
      <c r="P2630" t="s">
        <v>245</v>
      </c>
      <c r="Q2630">
        <v>97562</v>
      </c>
      <c r="R2630" t="s">
        <v>25</v>
      </c>
      <c r="S2630" t="s">
        <v>246</v>
      </c>
      <c r="T2630" t="s">
        <v>247</v>
      </c>
      <c r="U2630" t="s">
        <v>42</v>
      </c>
    </row>
    <row r="2631" spans="1:21" x14ac:dyDescent="0.3">
      <c r="A2631">
        <v>10106</v>
      </c>
      <c r="B2631" s="5">
        <v>49</v>
      </c>
      <c r="C2631" s="4">
        <v>74.680000000000007</v>
      </c>
      <c r="D2631">
        <v>13</v>
      </c>
      <c r="E2631" s="9">
        <v>3659.32</v>
      </c>
      <c r="F2631" s="1">
        <v>44547</v>
      </c>
      <c r="G2631" s="5">
        <f ca="1">DATEDIF(F2631, TODAY(), "D")</f>
        <v>842</v>
      </c>
      <c r="H2631" t="s">
        <v>19</v>
      </c>
      <c r="I2631" t="s">
        <v>525</v>
      </c>
      <c r="J2631" s="4">
        <v>68</v>
      </c>
      <c r="K2631" s="4">
        <f>Table1[[#This Row],[PRICEEACH]]-Table1[[#This Row],[MSRP]]</f>
        <v>6.6800000000000068</v>
      </c>
      <c r="L2631" t="s">
        <v>592</v>
      </c>
      <c r="M2631" t="s">
        <v>511</v>
      </c>
      <c r="N2631" t="s">
        <v>512</v>
      </c>
      <c r="O2631" t="s">
        <v>513</v>
      </c>
      <c r="P2631" t="s">
        <v>514</v>
      </c>
      <c r="Q2631">
        <v>24100</v>
      </c>
      <c r="R2631" t="s">
        <v>229</v>
      </c>
      <c r="S2631" t="s">
        <v>515</v>
      </c>
      <c r="T2631" t="s">
        <v>516</v>
      </c>
      <c r="U2631" t="s">
        <v>42</v>
      </c>
    </row>
    <row r="2632" spans="1:21" x14ac:dyDescent="0.3">
      <c r="A2632">
        <v>10104</v>
      </c>
      <c r="B2632" s="5">
        <v>49</v>
      </c>
      <c r="C2632" s="4">
        <v>65.87</v>
      </c>
      <c r="D2632">
        <v>4</v>
      </c>
      <c r="E2632" s="9">
        <v>3227.63</v>
      </c>
      <c r="F2632" s="1">
        <v>44531</v>
      </c>
      <c r="G2632" s="5">
        <f ca="1">DATEDIF(F2632, TODAY(), "D")</f>
        <v>858</v>
      </c>
      <c r="H2632" t="s">
        <v>19</v>
      </c>
      <c r="I2632" t="s">
        <v>564</v>
      </c>
      <c r="J2632" s="4">
        <v>62</v>
      </c>
      <c r="K2632" s="4">
        <f>Table1[[#This Row],[PRICEEACH]]-Table1[[#This Row],[MSRP]]</f>
        <v>3.8700000000000045</v>
      </c>
      <c r="L2632" t="s">
        <v>612</v>
      </c>
      <c r="M2632" t="s">
        <v>148</v>
      </c>
      <c r="N2632" t="s">
        <v>149</v>
      </c>
      <c r="O2632" t="s">
        <v>150</v>
      </c>
      <c r="P2632" t="s">
        <v>151</v>
      </c>
      <c r="Q2632">
        <v>28034</v>
      </c>
      <c r="R2632" t="s">
        <v>152</v>
      </c>
      <c r="S2632" t="s">
        <v>153</v>
      </c>
      <c r="T2632" t="s">
        <v>154</v>
      </c>
      <c r="U2632" t="s">
        <v>42</v>
      </c>
    </row>
    <row r="2633" spans="1:21" x14ac:dyDescent="0.3">
      <c r="A2633">
        <v>10100</v>
      </c>
      <c r="B2633" s="5">
        <v>49</v>
      </c>
      <c r="C2633" s="4">
        <v>34.47</v>
      </c>
      <c r="D2633">
        <v>1</v>
      </c>
      <c r="E2633" s="9">
        <v>1689.03</v>
      </c>
      <c r="F2633" s="1">
        <v>44506</v>
      </c>
      <c r="G2633" s="5">
        <f ca="1">DATEDIF(F2633, TODAY(), "D")</f>
        <v>883</v>
      </c>
      <c r="H2633" t="s">
        <v>19</v>
      </c>
      <c r="I2633" t="s">
        <v>509</v>
      </c>
      <c r="J2633" s="4">
        <v>41</v>
      </c>
      <c r="K2633" s="4">
        <f>Table1[[#This Row],[PRICEEACH]]-Table1[[#This Row],[MSRP]]</f>
        <v>-6.5300000000000011</v>
      </c>
      <c r="L2633" t="s">
        <v>603</v>
      </c>
      <c r="M2633" t="s">
        <v>248</v>
      </c>
      <c r="N2633">
        <v>6035558647</v>
      </c>
      <c r="O2633" t="s">
        <v>249</v>
      </c>
      <c r="P2633" t="s">
        <v>250</v>
      </c>
      <c r="Q2633">
        <v>62005</v>
      </c>
      <c r="R2633" t="s">
        <v>25</v>
      </c>
      <c r="S2633" t="s">
        <v>46</v>
      </c>
      <c r="T2633" t="s">
        <v>247</v>
      </c>
      <c r="U2633" t="s">
        <v>28</v>
      </c>
    </row>
    <row r="2634" spans="1:21" hidden="1" x14ac:dyDescent="0.3">
      <c r="A2634">
        <v>10107</v>
      </c>
      <c r="B2634" s="5">
        <v>50</v>
      </c>
      <c r="C2634" s="4">
        <v>240.02</v>
      </c>
      <c r="D2634">
        <v>6</v>
      </c>
      <c r="E2634" s="9">
        <v>12001</v>
      </c>
      <c r="F2634" s="8">
        <v>45382</v>
      </c>
      <c r="G2634" s="5">
        <f ca="1">DATEDIF(F2634, TODAY(), "D")</f>
        <v>7</v>
      </c>
      <c r="H2634" t="s">
        <v>268</v>
      </c>
      <c r="I2634" t="s">
        <v>155</v>
      </c>
      <c r="J2634" s="4">
        <v>214</v>
      </c>
      <c r="K2634" s="4">
        <f>Table1[[#This Row],[PRICEEACH]]-Table1[[#This Row],[MSRP]]</f>
        <v>26.02000000000001</v>
      </c>
      <c r="L2634" t="s">
        <v>156</v>
      </c>
      <c r="M2634" t="s">
        <v>148</v>
      </c>
      <c r="N2634" t="s">
        <v>149</v>
      </c>
      <c r="O2634" t="s">
        <v>150</v>
      </c>
      <c r="P2634" t="s">
        <v>151</v>
      </c>
      <c r="Q2634">
        <v>28034</v>
      </c>
      <c r="R2634" t="s">
        <v>152</v>
      </c>
      <c r="S2634" t="s">
        <v>153</v>
      </c>
      <c r="T2634" t="s">
        <v>154</v>
      </c>
      <c r="U2634" t="s">
        <v>127</v>
      </c>
    </row>
    <row r="2635" spans="1:21" x14ac:dyDescent="0.3">
      <c r="A2635">
        <v>10390</v>
      </c>
      <c r="B2635" s="5">
        <v>50</v>
      </c>
      <c r="C2635" s="4">
        <v>147.94</v>
      </c>
      <c r="D2635">
        <v>1</v>
      </c>
      <c r="E2635" s="9">
        <v>7397</v>
      </c>
      <c r="F2635" s="8">
        <v>45295</v>
      </c>
      <c r="G2635" s="5">
        <f ca="1">DATEDIF(F2635, TODAY(), "D")</f>
        <v>94</v>
      </c>
      <c r="H2635" t="s">
        <v>19</v>
      </c>
      <c r="I2635" t="s">
        <v>155</v>
      </c>
      <c r="J2635" s="4">
        <v>146</v>
      </c>
      <c r="K2635" s="4">
        <f>Table1[[#This Row],[PRICEEACH]]-Table1[[#This Row],[MSRP]]</f>
        <v>1.9399999999999977</v>
      </c>
      <c r="L2635" t="s">
        <v>568</v>
      </c>
      <c r="M2635" t="s">
        <v>243</v>
      </c>
      <c r="N2635">
        <v>4155551450</v>
      </c>
      <c r="O2635" t="s">
        <v>244</v>
      </c>
      <c r="P2635" t="s">
        <v>245</v>
      </c>
      <c r="Q2635">
        <v>97562</v>
      </c>
      <c r="R2635" t="s">
        <v>25</v>
      </c>
      <c r="S2635" t="s">
        <v>246</v>
      </c>
      <c r="T2635" t="s">
        <v>247</v>
      </c>
      <c r="U2635" t="s">
        <v>127</v>
      </c>
    </row>
    <row r="2636" spans="1:21" x14ac:dyDescent="0.3">
      <c r="A2636">
        <v>10107</v>
      </c>
      <c r="B2636" s="5">
        <v>50</v>
      </c>
      <c r="C2636" s="4">
        <v>44.51</v>
      </c>
      <c r="D2636">
        <v>5</v>
      </c>
      <c r="E2636" s="9">
        <v>2225.5</v>
      </c>
      <c r="F2636" s="8">
        <v>45294</v>
      </c>
      <c r="G2636" s="5">
        <f ca="1">DATEDIF(F2636, TODAY(), "D")</f>
        <v>95</v>
      </c>
      <c r="H2636" t="s">
        <v>19</v>
      </c>
      <c r="I2636" t="s">
        <v>20</v>
      </c>
      <c r="J2636" s="4">
        <v>118</v>
      </c>
      <c r="K2636" s="4">
        <f>Table1[[#This Row],[PRICEEACH]]-Table1[[#This Row],[MSRP]]</f>
        <v>-73.490000000000009</v>
      </c>
      <c r="L2636" t="s">
        <v>269</v>
      </c>
      <c r="M2636" t="s">
        <v>134</v>
      </c>
      <c r="N2636">
        <v>5085552555</v>
      </c>
      <c r="O2636" t="s">
        <v>135</v>
      </c>
      <c r="P2636" t="s">
        <v>136</v>
      </c>
      <c r="Q2636">
        <v>50553</v>
      </c>
      <c r="R2636" t="s">
        <v>25</v>
      </c>
      <c r="S2636" t="s">
        <v>137</v>
      </c>
      <c r="T2636" t="s">
        <v>138</v>
      </c>
      <c r="U2636" t="s">
        <v>28</v>
      </c>
    </row>
    <row r="2637" spans="1:21" x14ac:dyDescent="0.3">
      <c r="A2637">
        <v>10388</v>
      </c>
      <c r="B2637" s="5">
        <v>50</v>
      </c>
      <c r="C2637" s="4">
        <v>143.09</v>
      </c>
      <c r="D2637">
        <v>3</v>
      </c>
      <c r="E2637" s="9">
        <v>7154.5</v>
      </c>
      <c r="F2637" s="8">
        <v>45294</v>
      </c>
      <c r="G2637" s="5">
        <f ca="1">DATEDIF(F2637, TODAY(), "D")</f>
        <v>95</v>
      </c>
      <c r="H2637" t="s">
        <v>19</v>
      </c>
      <c r="I2637" t="s">
        <v>525</v>
      </c>
      <c r="J2637" s="4">
        <v>118</v>
      </c>
      <c r="K2637" s="4">
        <f>Table1[[#This Row],[PRICEEACH]]-Table1[[#This Row],[MSRP]]</f>
        <v>25.090000000000003</v>
      </c>
      <c r="L2637" t="s">
        <v>627</v>
      </c>
      <c r="M2637" t="s">
        <v>134</v>
      </c>
      <c r="N2637">
        <v>5085552555</v>
      </c>
      <c r="O2637" t="s">
        <v>135</v>
      </c>
      <c r="P2637" t="s">
        <v>136</v>
      </c>
      <c r="Q2637">
        <v>50553</v>
      </c>
      <c r="R2637" t="s">
        <v>25</v>
      </c>
      <c r="S2637" t="s">
        <v>137</v>
      </c>
      <c r="T2637" t="s">
        <v>138</v>
      </c>
      <c r="U2637" t="s">
        <v>127</v>
      </c>
    </row>
    <row r="2638" spans="1:21" x14ac:dyDescent="0.3">
      <c r="A2638">
        <v>10386</v>
      </c>
      <c r="B2638" s="5">
        <v>50</v>
      </c>
      <c r="C2638" s="4">
        <v>63.34</v>
      </c>
      <c r="D2638">
        <v>8</v>
      </c>
      <c r="E2638" s="9">
        <v>3167</v>
      </c>
      <c r="F2638" s="8">
        <v>45292</v>
      </c>
      <c r="G2638" s="5">
        <f ca="1">DATEDIF(F2638, TODAY(), "D")</f>
        <v>97</v>
      </c>
      <c r="H2638" t="s">
        <v>371</v>
      </c>
      <c r="I2638" t="s">
        <v>525</v>
      </c>
      <c r="J2638" s="4">
        <v>72</v>
      </c>
      <c r="K2638" s="4">
        <f>Table1[[#This Row],[PRICEEACH]]-Table1[[#This Row],[MSRP]]</f>
        <v>-8.6599999999999966</v>
      </c>
      <c r="L2638" t="s">
        <v>606</v>
      </c>
      <c r="M2638" t="s">
        <v>148</v>
      </c>
      <c r="N2638" t="s">
        <v>149</v>
      </c>
      <c r="O2638" t="s">
        <v>150</v>
      </c>
      <c r="P2638" t="s">
        <v>151</v>
      </c>
      <c r="Q2638">
        <v>28034</v>
      </c>
      <c r="R2638" t="s">
        <v>152</v>
      </c>
      <c r="S2638" t="s">
        <v>153</v>
      </c>
      <c r="T2638" t="s">
        <v>154</v>
      </c>
      <c r="U2638" t="s">
        <v>42</v>
      </c>
    </row>
    <row r="2639" spans="1:21" x14ac:dyDescent="0.3">
      <c r="A2639">
        <v>10386</v>
      </c>
      <c r="B2639" s="5">
        <v>50</v>
      </c>
      <c r="C2639" s="4">
        <v>87.15</v>
      </c>
      <c r="D2639">
        <v>16</v>
      </c>
      <c r="E2639" s="9">
        <v>4357.5</v>
      </c>
      <c r="F2639" s="8">
        <v>45292</v>
      </c>
      <c r="G2639" s="5">
        <f ca="1">DATEDIF(F2639, TODAY(), "D")</f>
        <v>97</v>
      </c>
      <c r="H2639" t="s">
        <v>371</v>
      </c>
      <c r="I2639" t="s">
        <v>525</v>
      </c>
      <c r="J2639" s="4">
        <v>49</v>
      </c>
      <c r="K2639" s="4">
        <f>Table1[[#This Row],[PRICEEACH]]-Table1[[#This Row],[MSRP]]</f>
        <v>38.150000000000006</v>
      </c>
      <c r="L2639" t="s">
        <v>632</v>
      </c>
      <c r="M2639" t="s">
        <v>148</v>
      </c>
      <c r="N2639" t="s">
        <v>149</v>
      </c>
      <c r="O2639" t="s">
        <v>150</v>
      </c>
      <c r="P2639" t="s">
        <v>151</v>
      </c>
      <c r="Q2639">
        <v>28034</v>
      </c>
      <c r="R2639" t="s">
        <v>152</v>
      </c>
      <c r="S2639" t="s">
        <v>153</v>
      </c>
      <c r="T2639" t="s">
        <v>154</v>
      </c>
      <c r="U2639" t="s">
        <v>42</v>
      </c>
    </row>
    <row r="2640" spans="1:21" x14ac:dyDescent="0.3">
      <c r="A2640">
        <v>10382</v>
      </c>
      <c r="B2640" s="5">
        <v>50</v>
      </c>
      <c r="C2640" s="4">
        <v>178.71</v>
      </c>
      <c r="D2640">
        <v>7</v>
      </c>
      <c r="E2640" s="9">
        <v>8935.5</v>
      </c>
      <c r="F2640" s="8">
        <v>45277</v>
      </c>
      <c r="G2640" s="5">
        <f ca="1">DATEDIF(F2640, TODAY(), "D")</f>
        <v>112</v>
      </c>
      <c r="H2640" t="s">
        <v>19</v>
      </c>
      <c r="I2640" t="s">
        <v>509</v>
      </c>
      <c r="J2640" s="4">
        <v>99</v>
      </c>
      <c r="K2640" s="4">
        <f>Table1[[#This Row],[PRICEEACH]]-Table1[[#This Row],[MSRP]]</f>
        <v>79.710000000000008</v>
      </c>
      <c r="L2640" t="s">
        <v>567</v>
      </c>
      <c r="M2640" t="s">
        <v>243</v>
      </c>
      <c r="N2640">
        <v>4155551450</v>
      </c>
      <c r="O2640" t="s">
        <v>244</v>
      </c>
      <c r="P2640" t="s">
        <v>245</v>
      </c>
      <c r="Q2640">
        <v>97562</v>
      </c>
      <c r="R2640" t="s">
        <v>25</v>
      </c>
      <c r="S2640" t="s">
        <v>246</v>
      </c>
      <c r="T2640" t="s">
        <v>247</v>
      </c>
      <c r="U2640" t="s">
        <v>127</v>
      </c>
    </row>
    <row r="2641" spans="1:21" x14ac:dyDescent="0.3">
      <c r="A2641">
        <v>10107</v>
      </c>
      <c r="B2641" s="5">
        <v>50</v>
      </c>
      <c r="C2641" s="4">
        <v>103.64</v>
      </c>
      <c r="D2641">
        <v>1</v>
      </c>
      <c r="E2641" s="9">
        <v>5182</v>
      </c>
      <c r="F2641" s="8">
        <v>45269</v>
      </c>
      <c r="G2641" s="5">
        <f ca="1">DATEDIF(F2641, TODAY(), "D")</f>
        <v>120</v>
      </c>
      <c r="H2641" t="s">
        <v>19</v>
      </c>
      <c r="I2641" t="s">
        <v>155</v>
      </c>
      <c r="J2641" s="4">
        <v>115</v>
      </c>
      <c r="K2641" s="4">
        <f>Table1[[#This Row],[PRICEEACH]]-Table1[[#This Row],[MSRP]]</f>
        <v>-11.36</v>
      </c>
      <c r="L2641" t="s">
        <v>490</v>
      </c>
      <c r="M2641" t="s">
        <v>103</v>
      </c>
      <c r="N2641" t="s">
        <v>104</v>
      </c>
      <c r="O2641" t="s">
        <v>105</v>
      </c>
      <c r="P2641" t="s">
        <v>106</v>
      </c>
      <c r="Q2641">
        <v>21240</v>
      </c>
      <c r="R2641" t="s">
        <v>107</v>
      </c>
      <c r="S2641" t="s">
        <v>108</v>
      </c>
      <c r="T2641" t="s">
        <v>109</v>
      </c>
      <c r="U2641" t="s">
        <v>42</v>
      </c>
    </row>
    <row r="2642" spans="1:21" x14ac:dyDescent="0.3">
      <c r="A2642">
        <v>10373</v>
      </c>
      <c r="B2642" s="5">
        <v>50</v>
      </c>
      <c r="C2642" s="4">
        <v>60.49</v>
      </c>
      <c r="D2642">
        <v>6</v>
      </c>
      <c r="E2642" s="9">
        <v>3024.5</v>
      </c>
      <c r="F2642" s="8">
        <v>45261</v>
      </c>
      <c r="G2642" s="5">
        <f ca="1">DATEDIF(F2642, TODAY(), "D")</f>
        <v>128</v>
      </c>
      <c r="H2642" t="s">
        <v>19</v>
      </c>
      <c r="I2642" t="s">
        <v>509</v>
      </c>
      <c r="J2642" s="4">
        <v>105</v>
      </c>
      <c r="K2642" s="4">
        <f>Table1[[#This Row],[PRICEEACH]]-Table1[[#This Row],[MSRP]]</f>
        <v>-44.51</v>
      </c>
      <c r="L2642" t="s">
        <v>571</v>
      </c>
      <c r="M2642" t="s">
        <v>354</v>
      </c>
      <c r="N2642" t="s">
        <v>355</v>
      </c>
      <c r="O2642" t="s">
        <v>356</v>
      </c>
      <c r="P2642" t="s">
        <v>357</v>
      </c>
      <c r="Q2642">
        <v>90110</v>
      </c>
      <c r="R2642" t="s">
        <v>107</v>
      </c>
      <c r="S2642" t="s">
        <v>358</v>
      </c>
      <c r="T2642" t="s">
        <v>359</v>
      </c>
      <c r="U2642" t="s">
        <v>42</v>
      </c>
    </row>
    <row r="2643" spans="1:21" x14ac:dyDescent="0.3">
      <c r="A2643">
        <v>10363</v>
      </c>
      <c r="B2643" s="5">
        <v>50</v>
      </c>
      <c r="C2643" s="4">
        <v>131.53</v>
      </c>
      <c r="D2643">
        <v>2</v>
      </c>
      <c r="E2643" s="9">
        <v>6576.5</v>
      </c>
      <c r="F2643" s="8">
        <v>45236</v>
      </c>
      <c r="G2643" s="5">
        <f ca="1">DATEDIF(F2643, TODAY(), "D")</f>
        <v>153</v>
      </c>
      <c r="H2643" t="s">
        <v>19</v>
      </c>
      <c r="I2643" t="s">
        <v>20</v>
      </c>
      <c r="J2643" s="4">
        <v>99</v>
      </c>
      <c r="K2643" s="4">
        <f>Table1[[#This Row],[PRICEEACH]]-Table1[[#This Row],[MSRP]]</f>
        <v>32.53</v>
      </c>
      <c r="L2643" t="s">
        <v>609</v>
      </c>
      <c r="M2643" t="s">
        <v>429</v>
      </c>
      <c r="N2643" t="s">
        <v>430</v>
      </c>
      <c r="O2643" t="s">
        <v>431</v>
      </c>
      <c r="P2643" t="s">
        <v>432</v>
      </c>
      <c r="Q2643" t="s">
        <v>433</v>
      </c>
      <c r="R2643" t="s">
        <v>107</v>
      </c>
      <c r="S2643" t="s">
        <v>434</v>
      </c>
      <c r="T2643" t="s">
        <v>435</v>
      </c>
      <c r="U2643" t="s">
        <v>42</v>
      </c>
    </row>
    <row r="2644" spans="1:21" x14ac:dyDescent="0.3">
      <c r="A2644">
        <v>10362</v>
      </c>
      <c r="B2644" s="5">
        <v>50</v>
      </c>
      <c r="C2644" s="4">
        <v>96.92</v>
      </c>
      <c r="D2644">
        <v>2</v>
      </c>
      <c r="E2644" s="9">
        <v>4846</v>
      </c>
      <c r="F2644" s="8">
        <v>45235</v>
      </c>
      <c r="G2644" s="5">
        <f ca="1">DATEDIF(F2644, TODAY(), "D")</f>
        <v>154</v>
      </c>
      <c r="H2644" t="s">
        <v>19</v>
      </c>
      <c r="I2644" t="s">
        <v>20</v>
      </c>
      <c r="J2644" s="4">
        <v>112</v>
      </c>
      <c r="K2644" s="4">
        <f>Table1[[#This Row],[PRICEEACH]]-Table1[[#This Row],[MSRP]]</f>
        <v>-15.079999999999998</v>
      </c>
      <c r="L2644" t="s">
        <v>581</v>
      </c>
      <c r="M2644" t="s">
        <v>48</v>
      </c>
      <c r="N2644">
        <v>6505556809</v>
      </c>
      <c r="O2644" t="s">
        <v>49</v>
      </c>
      <c r="P2644" t="s">
        <v>50</v>
      </c>
      <c r="Q2644">
        <v>94217</v>
      </c>
      <c r="R2644" t="s">
        <v>25</v>
      </c>
      <c r="S2644" t="s">
        <v>51</v>
      </c>
      <c r="T2644" t="s">
        <v>52</v>
      </c>
      <c r="U2644" t="s">
        <v>42</v>
      </c>
    </row>
    <row r="2645" spans="1:21" x14ac:dyDescent="0.3">
      <c r="A2645">
        <v>10356</v>
      </c>
      <c r="B2645" s="5">
        <v>50</v>
      </c>
      <c r="C2645" s="4">
        <v>50.18</v>
      </c>
      <c r="D2645">
        <v>9</v>
      </c>
      <c r="E2645" s="9">
        <v>2509</v>
      </c>
      <c r="F2645" s="1">
        <v>45208</v>
      </c>
      <c r="G2645" s="5">
        <f ca="1">DATEDIF(F2645, TODAY(), "D")</f>
        <v>181</v>
      </c>
      <c r="H2645" t="s">
        <v>19</v>
      </c>
      <c r="I2645" t="s">
        <v>509</v>
      </c>
      <c r="J2645" s="4">
        <v>102</v>
      </c>
      <c r="K2645" s="4">
        <f>Table1[[#This Row],[PRICEEACH]]-Table1[[#This Row],[MSRP]]</f>
        <v>-51.82</v>
      </c>
      <c r="L2645" t="s">
        <v>510</v>
      </c>
      <c r="M2645" t="s">
        <v>36</v>
      </c>
      <c r="N2645" t="s">
        <v>37</v>
      </c>
      <c r="O2645" t="s">
        <v>38</v>
      </c>
      <c r="P2645" t="s">
        <v>39</v>
      </c>
      <c r="Q2645">
        <v>75508</v>
      </c>
      <c r="R2645" t="s">
        <v>33</v>
      </c>
      <c r="S2645" t="s">
        <v>40</v>
      </c>
      <c r="T2645" t="s">
        <v>41</v>
      </c>
      <c r="U2645" t="s">
        <v>28</v>
      </c>
    </row>
    <row r="2646" spans="1:21" x14ac:dyDescent="0.3">
      <c r="A2646">
        <v>10347</v>
      </c>
      <c r="B2646" s="5">
        <v>50</v>
      </c>
      <c r="C2646" s="4">
        <v>136.69</v>
      </c>
      <c r="D2646">
        <v>8</v>
      </c>
      <c r="E2646" s="9">
        <v>6834.5</v>
      </c>
      <c r="F2646" s="1">
        <v>45198</v>
      </c>
      <c r="G2646" s="5">
        <f ca="1">DATEDIF(F2646, TODAY(), "D")</f>
        <v>191</v>
      </c>
      <c r="H2646" t="s">
        <v>19</v>
      </c>
      <c r="I2646" t="s">
        <v>465</v>
      </c>
      <c r="J2646" s="4">
        <v>60</v>
      </c>
      <c r="K2646" s="4">
        <f>Table1[[#This Row],[PRICEEACH]]-Table1[[#This Row],[MSRP]]</f>
        <v>76.69</v>
      </c>
      <c r="L2646" t="s">
        <v>550</v>
      </c>
      <c r="M2646" t="s">
        <v>72</v>
      </c>
      <c r="N2646" t="s">
        <v>73</v>
      </c>
      <c r="O2646" t="s">
        <v>74</v>
      </c>
      <c r="P2646" t="s">
        <v>75</v>
      </c>
      <c r="Q2646">
        <v>3004</v>
      </c>
      <c r="R2646" t="s">
        <v>76</v>
      </c>
      <c r="S2646" t="s">
        <v>77</v>
      </c>
      <c r="T2646" t="s">
        <v>78</v>
      </c>
      <c r="U2646" t="s">
        <v>42</v>
      </c>
    </row>
    <row r="2647" spans="1:21" x14ac:dyDescent="0.3">
      <c r="A2647">
        <v>10339</v>
      </c>
      <c r="B2647" s="5">
        <v>50</v>
      </c>
      <c r="C2647" s="4">
        <v>74.349999999999994</v>
      </c>
      <c r="D2647">
        <v>9</v>
      </c>
      <c r="E2647" s="9">
        <v>3717.5</v>
      </c>
      <c r="F2647" s="1">
        <v>45192</v>
      </c>
      <c r="G2647" s="5">
        <f ca="1">DATEDIF(F2647, TODAY(), "D")</f>
        <v>197</v>
      </c>
      <c r="H2647" t="s">
        <v>19</v>
      </c>
      <c r="I2647" t="s">
        <v>557</v>
      </c>
      <c r="J2647" s="4">
        <v>72</v>
      </c>
      <c r="K2647" s="4">
        <f>Table1[[#This Row],[PRICEEACH]]-Table1[[#This Row],[MSRP]]</f>
        <v>2.3499999999999943</v>
      </c>
      <c r="L2647" t="s">
        <v>625</v>
      </c>
      <c r="M2647" t="s">
        <v>217</v>
      </c>
      <c r="N2647" t="s">
        <v>218</v>
      </c>
      <c r="O2647" t="s">
        <v>219</v>
      </c>
      <c r="P2647" t="s">
        <v>220</v>
      </c>
      <c r="Q2647" t="s">
        <v>221</v>
      </c>
      <c r="R2647" t="s">
        <v>222</v>
      </c>
      <c r="S2647" t="s">
        <v>223</v>
      </c>
      <c r="T2647" t="s">
        <v>224</v>
      </c>
      <c r="U2647" t="s">
        <v>42</v>
      </c>
    </row>
    <row r="2648" spans="1:21" x14ac:dyDescent="0.3">
      <c r="A2648">
        <v>10339</v>
      </c>
      <c r="B2648" s="5">
        <v>50</v>
      </c>
      <c r="C2648" s="4">
        <v>57.86</v>
      </c>
      <c r="D2648">
        <v>8</v>
      </c>
      <c r="E2648" s="9">
        <v>2893</v>
      </c>
      <c r="F2648" s="1">
        <v>45192</v>
      </c>
      <c r="G2648" s="5">
        <f ca="1">DATEDIF(F2648, TODAY(), "D")</f>
        <v>197</v>
      </c>
      <c r="H2648" t="s">
        <v>19</v>
      </c>
      <c r="I2648" t="s">
        <v>525</v>
      </c>
      <c r="J2648" s="4">
        <v>74</v>
      </c>
      <c r="K2648" s="4">
        <f>Table1[[#This Row],[PRICEEACH]]-Table1[[#This Row],[MSRP]]</f>
        <v>-16.14</v>
      </c>
      <c r="L2648" t="s">
        <v>631</v>
      </c>
      <c r="M2648" t="s">
        <v>217</v>
      </c>
      <c r="N2648" t="s">
        <v>218</v>
      </c>
      <c r="O2648" t="s">
        <v>219</v>
      </c>
      <c r="P2648" t="s">
        <v>220</v>
      </c>
      <c r="Q2648" t="s">
        <v>221</v>
      </c>
      <c r="R2648" t="s">
        <v>222</v>
      </c>
      <c r="S2648" t="s">
        <v>223</v>
      </c>
      <c r="T2648" t="s">
        <v>224</v>
      </c>
      <c r="U2648" t="s">
        <v>28</v>
      </c>
    </row>
    <row r="2649" spans="1:21" x14ac:dyDescent="0.3">
      <c r="A2649">
        <v>10332</v>
      </c>
      <c r="B2649" s="5">
        <v>50</v>
      </c>
      <c r="C2649" s="4">
        <v>146.19999999999999</v>
      </c>
      <c r="D2649">
        <v>2</v>
      </c>
      <c r="E2649" s="9">
        <v>7310</v>
      </c>
      <c r="F2649" s="1">
        <v>45186</v>
      </c>
      <c r="G2649" s="5">
        <f ca="1">DATEDIF(F2649, TODAY(), "D")</f>
        <v>203</v>
      </c>
      <c r="H2649" t="s">
        <v>19</v>
      </c>
      <c r="I2649" t="s">
        <v>509</v>
      </c>
      <c r="J2649" s="4">
        <v>92</v>
      </c>
      <c r="K2649" s="4">
        <f>Table1[[#This Row],[PRICEEACH]]-Table1[[#This Row],[MSRP]]</f>
        <v>54.199999999999989</v>
      </c>
      <c r="L2649" t="s">
        <v>573</v>
      </c>
      <c r="M2649" t="s">
        <v>452</v>
      </c>
      <c r="N2649" t="s">
        <v>453</v>
      </c>
      <c r="O2649" t="s">
        <v>454</v>
      </c>
      <c r="P2649" t="s">
        <v>455</v>
      </c>
      <c r="Q2649" t="s">
        <v>456</v>
      </c>
      <c r="R2649" t="s">
        <v>144</v>
      </c>
      <c r="S2649" t="s">
        <v>457</v>
      </c>
      <c r="T2649" t="s">
        <v>458</v>
      </c>
      <c r="U2649" t="s">
        <v>127</v>
      </c>
    </row>
    <row r="2650" spans="1:21" x14ac:dyDescent="0.3">
      <c r="A2650">
        <v>10330</v>
      </c>
      <c r="B2650" s="5">
        <v>50</v>
      </c>
      <c r="C2650" s="4">
        <v>122.02</v>
      </c>
      <c r="D2650">
        <v>4</v>
      </c>
      <c r="E2650" s="9">
        <v>6101</v>
      </c>
      <c r="F2650" s="1">
        <v>45185</v>
      </c>
      <c r="G2650" s="5">
        <f ca="1">DATEDIF(F2650, TODAY(), "D")</f>
        <v>204</v>
      </c>
      <c r="H2650" t="s">
        <v>19</v>
      </c>
      <c r="I2650" t="s">
        <v>155</v>
      </c>
      <c r="J2650" s="4">
        <v>148</v>
      </c>
      <c r="K2650" s="4">
        <f>Table1[[#This Row],[PRICEEACH]]-Table1[[#This Row],[MSRP]]</f>
        <v>-25.980000000000004</v>
      </c>
      <c r="L2650" t="s">
        <v>577</v>
      </c>
      <c r="M2650" t="s">
        <v>387</v>
      </c>
      <c r="N2650" t="s">
        <v>388</v>
      </c>
      <c r="O2650" t="s">
        <v>389</v>
      </c>
      <c r="P2650" t="s">
        <v>390</v>
      </c>
      <c r="Q2650" t="s">
        <v>391</v>
      </c>
      <c r="R2650" t="s">
        <v>392</v>
      </c>
      <c r="S2650" t="s">
        <v>393</v>
      </c>
      <c r="T2650" t="s">
        <v>394</v>
      </c>
      <c r="U2650" t="s">
        <v>42</v>
      </c>
    </row>
    <row r="2651" spans="1:21" x14ac:dyDescent="0.3">
      <c r="A2651">
        <v>10326</v>
      </c>
      <c r="B2651" s="5">
        <v>50</v>
      </c>
      <c r="C2651" s="4">
        <v>86.01</v>
      </c>
      <c r="D2651">
        <v>5</v>
      </c>
      <c r="E2651" s="9">
        <v>4300.5</v>
      </c>
      <c r="F2651" s="1">
        <v>45178</v>
      </c>
      <c r="G2651" s="5">
        <f ca="1">DATEDIF(F2651, TODAY(), "D")</f>
        <v>211</v>
      </c>
      <c r="H2651" t="s">
        <v>19</v>
      </c>
      <c r="I2651" t="s">
        <v>509</v>
      </c>
      <c r="J2651" s="4">
        <v>87</v>
      </c>
      <c r="K2651" s="4">
        <f>Table1[[#This Row],[PRICEEACH]]-Table1[[#This Row],[MSRP]]</f>
        <v>-0.98999999999999488</v>
      </c>
      <c r="L2651" t="s">
        <v>574</v>
      </c>
      <c r="M2651" t="s">
        <v>157</v>
      </c>
      <c r="N2651" t="s">
        <v>158</v>
      </c>
      <c r="O2651" t="s">
        <v>159</v>
      </c>
      <c r="P2651" t="s">
        <v>160</v>
      </c>
      <c r="Q2651" t="s">
        <v>161</v>
      </c>
      <c r="R2651" t="s">
        <v>162</v>
      </c>
      <c r="S2651" t="s">
        <v>163</v>
      </c>
      <c r="T2651" t="s">
        <v>164</v>
      </c>
      <c r="U2651" t="s">
        <v>42</v>
      </c>
    </row>
    <row r="2652" spans="1:21" x14ac:dyDescent="0.3">
      <c r="A2652">
        <v>10322</v>
      </c>
      <c r="B2652" s="5">
        <v>50</v>
      </c>
      <c r="C2652" s="4">
        <v>250.73</v>
      </c>
      <c r="D2652">
        <v>6</v>
      </c>
      <c r="E2652" s="9">
        <v>12536.5</v>
      </c>
      <c r="F2652" s="1">
        <v>45173</v>
      </c>
      <c r="G2652" s="5">
        <f ca="1">DATEDIF(F2652, TODAY(), "D")</f>
        <v>216</v>
      </c>
      <c r="H2652" t="s">
        <v>19</v>
      </c>
      <c r="I2652" t="s">
        <v>509</v>
      </c>
      <c r="J2652" s="4">
        <v>127</v>
      </c>
      <c r="K2652" s="4">
        <f>Table1[[#This Row],[PRICEEACH]]-Table1[[#This Row],[MSRP]]</f>
        <v>123.72999999999999</v>
      </c>
      <c r="L2652" t="s">
        <v>549</v>
      </c>
      <c r="M2652" t="s">
        <v>248</v>
      </c>
      <c r="N2652">
        <v>6035558647</v>
      </c>
      <c r="O2652" t="s">
        <v>249</v>
      </c>
      <c r="P2652" t="s">
        <v>250</v>
      </c>
      <c r="Q2652">
        <v>62005</v>
      </c>
      <c r="R2652" t="s">
        <v>25</v>
      </c>
      <c r="S2652" t="s">
        <v>46</v>
      </c>
      <c r="T2652" t="s">
        <v>247</v>
      </c>
      <c r="U2652" t="s">
        <v>127</v>
      </c>
    </row>
    <row r="2653" spans="1:21" x14ac:dyDescent="0.3">
      <c r="A2653">
        <v>10318</v>
      </c>
      <c r="B2653" s="5">
        <v>50</v>
      </c>
      <c r="C2653" s="4">
        <v>142.38</v>
      </c>
      <c r="D2653">
        <v>8</v>
      </c>
      <c r="E2653" s="9">
        <v>7119</v>
      </c>
      <c r="F2653" s="1">
        <v>45171</v>
      </c>
      <c r="G2653" s="5">
        <f ca="1">DATEDIF(F2653, TODAY(), "D")</f>
        <v>218</v>
      </c>
      <c r="H2653" t="s">
        <v>19</v>
      </c>
      <c r="I2653" t="s">
        <v>525</v>
      </c>
      <c r="J2653" s="4">
        <v>118</v>
      </c>
      <c r="K2653" s="4">
        <f>Table1[[#This Row],[PRICEEACH]]-Table1[[#This Row],[MSRP]]</f>
        <v>24.379999999999995</v>
      </c>
      <c r="L2653" t="s">
        <v>627</v>
      </c>
      <c r="M2653" t="s">
        <v>116</v>
      </c>
      <c r="N2653">
        <v>2155551555</v>
      </c>
      <c r="O2653" t="s">
        <v>117</v>
      </c>
      <c r="P2653" t="s">
        <v>118</v>
      </c>
      <c r="Q2653">
        <v>70267</v>
      </c>
      <c r="R2653" t="s">
        <v>25</v>
      </c>
      <c r="S2653" t="s">
        <v>26</v>
      </c>
      <c r="T2653" t="s">
        <v>119</v>
      </c>
      <c r="U2653" t="s">
        <v>127</v>
      </c>
    </row>
    <row r="2654" spans="1:21" x14ac:dyDescent="0.3">
      <c r="A2654">
        <v>10309</v>
      </c>
      <c r="B2654" s="5">
        <v>50</v>
      </c>
      <c r="C2654" s="4">
        <v>84.7</v>
      </c>
      <c r="D2654">
        <v>3</v>
      </c>
      <c r="E2654" s="9">
        <v>4235</v>
      </c>
      <c r="F2654" s="1">
        <v>45153</v>
      </c>
      <c r="G2654" s="5">
        <f ca="1">DATEDIF(F2654, TODAY(), "D")</f>
        <v>236</v>
      </c>
      <c r="H2654" t="s">
        <v>19</v>
      </c>
      <c r="I2654" t="s">
        <v>20</v>
      </c>
      <c r="J2654" s="4">
        <v>102</v>
      </c>
      <c r="K2654" s="4">
        <f>Table1[[#This Row],[PRICEEACH]]-Table1[[#This Row],[MSRP]]</f>
        <v>-17.299999999999997</v>
      </c>
      <c r="L2654" t="s">
        <v>615</v>
      </c>
      <c r="M2654" t="s">
        <v>110</v>
      </c>
      <c r="N2654" t="s">
        <v>111</v>
      </c>
      <c r="O2654" t="s">
        <v>112</v>
      </c>
      <c r="P2654" t="s">
        <v>113</v>
      </c>
      <c r="Q2654">
        <v>4110</v>
      </c>
      <c r="R2654" t="s">
        <v>64</v>
      </c>
      <c r="S2654" t="s">
        <v>114</v>
      </c>
      <c r="T2654" t="s">
        <v>115</v>
      </c>
      <c r="U2654" t="s">
        <v>42</v>
      </c>
    </row>
    <row r="2655" spans="1:21" x14ac:dyDescent="0.3">
      <c r="A2655">
        <v>10306</v>
      </c>
      <c r="B2655" s="5">
        <v>50</v>
      </c>
      <c r="C2655" s="4">
        <v>54</v>
      </c>
      <c r="D2655">
        <v>3</v>
      </c>
      <c r="E2655" s="9">
        <v>2700</v>
      </c>
      <c r="F2655" s="1">
        <v>45152</v>
      </c>
      <c r="G2655" s="5">
        <f ca="1">DATEDIF(F2655, TODAY(), "D")</f>
        <v>237</v>
      </c>
      <c r="H2655" t="s">
        <v>19</v>
      </c>
      <c r="I2655" t="s">
        <v>557</v>
      </c>
      <c r="J2655" s="4">
        <v>66</v>
      </c>
      <c r="K2655" s="4">
        <f>Table1[[#This Row],[PRICEEACH]]-Table1[[#This Row],[MSRP]]</f>
        <v>-12</v>
      </c>
      <c r="L2655" t="s">
        <v>620</v>
      </c>
      <c r="M2655" t="s">
        <v>452</v>
      </c>
      <c r="N2655" t="s">
        <v>453</v>
      </c>
      <c r="O2655" t="s">
        <v>454</v>
      </c>
      <c r="P2655" t="s">
        <v>455</v>
      </c>
      <c r="Q2655" t="s">
        <v>456</v>
      </c>
      <c r="R2655" t="s">
        <v>144</v>
      </c>
      <c r="S2655" t="s">
        <v>457</v>
      </c>
      <c r="T2655" t="s">
        <v>458</v>
      </c>
      <c r="U2655" t="s">
        <v>28</v>
      </c>
    </row>
    <row r="2656" spans="1:21" x14ac:dyDescent="0.3">
      <c r="A2656">
        <v>10292</v>
      </c>
      <c r="B2656" s="5">
        <v>50</v>
      </c>
      <c r="C2656" s="4">
        <v>46.53</v>
      </c>
      <c r="D2656">
        <v>10</v>
      </c>
      <c r="E2656" s="9">
        <v>2326.5</v>
      </c>
      <c r="F2656" s="1">
        <v>45115</v>
      </c>
      <c r="G2656" s="5">
        <f ca="1">DATEDIF(F2656, TODAY(), "D")</f>
        <v>274</v>
      </c>
      <c r="H2656" t="s">
        <v>19</v>
      </c>
      <c r="I2656" t="s">
        <v>465</v>
      </c>
      <c r="J2656" s="4">
        <v>54</v>
      </c>
      <c r="K2656" s="4">
        <f>Table1[[#This Row],[PRICEEACH]]-Table1[[#This Row],[MSRP]]</f>
        <v>-7.4699999999999989</v>
      </c>
      <c r="L2656" t="s">
        <v>611</v>
      </c>
      <c r="M2656" t="s">
        <v>22</v>
      </c>
      <c r="N2656">
        <v>2125557818</v>
      </c>
      <c r="O2656" t="s">
        <v>23</v>
      </c>
      <c r="P2656" t="s">
        <v>24</v>
      </c>
      <c r="Q2656">
        <v>10022</v>
      </c>
      <c r="R2656" t="s">
        <v>25</v>
      </c>
      <c r="S2656" t="s">
        <v>26</v>
      </c>
      <c r="T2656" t="s">
        <v>27</v>
      </c>
      <c r="U2656" t="s">
        <v>28</v>
      </c>
    </row>
    <row r="2657" spans="1:21" x14ac:dyDescent="0.3">
      <c r="A2657">
        <v>10288</v>
      </c>
      <c r="B2657" s="5">
        <v>50</v>
      </c>
      <c r="C2657" s="4">
        <v>52.32</v>
      </c>
      <c r="D2657">
        <v>13</v>
      </c>
      <c r="E2657" s="9">
        <v>2616</v>
      </c>
      <c r="F2657" s="1">
        <v>45108</v>
      </c>
      <c r="G2657" s="5">
        <f ca="1">DATEDIF(F2657, TODAY(), "D")</f>
        <v>281</v>
      </c>
      <c r="H2657" t="s">
        <v>19</v>
      </c>
      <c r="I2657" t="s">
        <v>155</v>
      </c>
      <c r="J2657" s="4">
        <v>50</v>
      </c>
      <c r="K2657" s="4">
        <f>Table1[[#This Row],[PRICEEACH]]-Table1[[#This Row],[MSRP]]</f>
        <v>2.3200000000000003</v>
      </c>
      <c r="L2657" t="s">
        <v>582</v>
      </c>
      <c r="M2657" t="s">
        <v>381</v>
      </c>
      <c r="N2657" t="s">
        <v>382</v>
      </c>
      <c r="O2657" t="s">
        <v>383</v>
      </c>
      <c r="P2657" t="s">
        <v>173</v>
      </c>
      <c r="Q2657">
        <v>69045</v>
      </c>
      <c r="R2657" t="s">
        <v>173</v>
      </c>
      <c r="S2657" t="s">
        <v>384</v>
      </c>
      <c r="T2657" t="s">
        <v>385</v>
      </c>
      <c r="U2657" t="s">
        <v>28</v>
      </c>
    </row>
    <row r="2658" spans="1:21" x14ac:dyDescent="0.3">
      <c r="A2658">
        <v>10284</v>
      </c>
      <c r="B2658" s="5">
        <v>50</v>
      </c>
      <c r="C2658" s="4">
        <v>81.86</v>
      </c>
      <c r="D2658">
        <v>4</v>
      </c>
      <c r="E2658" s="9">
        <v>4093</v>
      </c>
      <c r="F2658" s="1">
        <v>45098</v>
      </c>
      <c r="G2658" s="5">
        <f ca="1">DATEDIF(F2658, TODAY(), "D")</f>
        <v>291</v>
      </c>
      <c r="H2658" t="s">
        <v>19</v>
      </c>
      <c r="I2658" t="s">
        <v>509</v>
      </c>
      <c r="J2658" s="4">
        <v>68</v>
      </c>
      <c r="K2658" s="4">
        <f>Table1[[#This Row],[PRICEEACH]]-Table1[[#This Row],[MSRP]]</f>
        <v>13.86</v>
      </c>
      <c r="L2658" t="s">
        <v>614</v>
      </c>
      <c r="M2658" t="s">
        <v>502</v>
      </c>
      <c r="N2658" t="s">
        <v>503</v>
      </c>
      <c r="O2658" t="s">
        <v>504</v>
      </c>
      <c r="P2658" t="s">
        <v>505</v>
      </c>
      <c r="Q2658" t="s">
        <v>506</v>
      </c>
      <c r="R2658" t="s">
        <v>64</v>
      </c>
      <c r="S2658" t="s">
        <v>507</v>
      </c>
      <c r="T2658" t="s">
        <v>508</v>
      </c>
      <c r="U2658" t="s">
        <v>42</v>
      </c>
    </row>
    <row r="2659" spans="1:21" x14ac:dyDescent="0.3">
      <c r="A2659">
        <v>10280</v>
      </c>
      <c r="B2659" s="5">
        <v>50</v>
      </c>
      <c r="C2659" s="4">
        <v>104.79</v>
      </c>
      <c r="D2659">
        <v>9</v>
      </c>
      <c r="E2659" s="9">
        <v>5239.5</v>
      </c>
      <c r="F2659" s="1">
        <v>45094</v>
      </c>
      <c r="G2659" s="5">
        <f ca="1">DATEDIF(F2659, TODAY(), "D")</f>
        <v>295</v>
      </c>
      <c r="H2659" t="s">
        <v>19</v>
      </c>
      <c r="I2659" t="s">
        <v>509</v>
      </c>
      <c r="J2659" s="4">
        <v>102</v>
      </c>
      <c r="K2659" s="4">
        <f>Table1[[#This Row],[PRICEEACH]]-Table1[[#This Row],[MSRP]]</f>
        <v>2.7900000000000063</v>
      </c>
      <c r="L2659" t="s">
        <v>510</v>
      </c>
      <c r="M2659" t="s">
        <v>225</v>
      </c>
      <c r="N2659" t="s">
        <v>226</v>
      </c>
      <c r="O2659" t="s">
        <v>227</v>
      </c>
      <c r="P2659" t="s">
        <v>228</v>
      </c>
      <c r="Q2659">
        <v>10100</v>
      </c>
      <c r="R2659" t="s">
        <v>229</v>
      </c>
      <c r="S2659" t="s">
        <v>230</v>
      </c>
      <c r="T2659" t="s">
        <v>231</v>
      </c>
      <c r="U2659" t="s">
        <v>42</v>
      </c>
    </row>
    <row r="2660" spans="1:21" x14ac:dyDescent="0.3">
      <c r="A2660">
        <v>10107</v>
      </c>
      <c r="B2660" s="5">
        <v>50</v>
      </c>
      <c r="C2660" s="4">
        <v>192.62</v>
      </c>
      <c r="D2660">
        <v>3</v>
      </c>
      <c r="E2660" s="9">
        <v>9631</v>
      </c>
      <c r="F2660" s="1">
        <v>45079</v>
      </c>
      <c r="G2660" s="5">
        <f ca="1">DATEDIF(F2660, TODAY(), "D")</f>
        <v>310</v>
      </c>
      <c r="H2660" t="s">
        <v>19</v>
      </c>
      <c r="I2660" t="s">
        <v>155</v>
      </c>
      <c r="J2660" s="4">
        <v>194</v>
      </c>
      <c r="K2660" s="4">
        <f>Table1[[#This Row],[PRICEEACH]]-Table1[[#This Row],[MSRP]]</f>
        <v>-1.3799999999999955</v>
      </c>
      <c r="L2660" t="s">
        <v>386</v>
      </c>
      <c r="M2660" t="s">
        <v>420</v>
      </c>
      <c r="N2660">
        <v>6175557555</v>
      </c>
      <c r="O2660" t="s">
        <v>421</v>
      </c>
      <c r="P2660" t="s">
        <v>253</v>
      </c>
      <c r="Q2660">
        <v>58339</v>
      </c>
      <c r="R2660" t="s">
        <v>25</v>
      </c>
      <c r="S2660" t="s">
        <v>422</v>
      </c>
      <c r="T2660" t="s">
        <v>423</v>
      </c>
      <c r="U2660" t="s">
        <v>127</v>
      </c>
    </row>
    <row r="2661" spans="1:21" x14ac:dyDescent="0.3">
      <c r="A2661">
        <v>10273</v>
      </c>
      <c r="B2661" s="5">
        <v>50</v>
      </c>
      <c r="C2661" s="4">
        <v>85.75</v>
      </c>
      <c r="D2661">
        <v>1</v>
      </c>
      <c r="E2661" s="9">
        <v>4287.5</v>
      </c>
      <c r="F2661" s="1">
        <v>45067</v>
      </c>
      <c r="G2661" s="5">
        <f ca="1">DATEDIF(F2661, TODAY(), "D")</f>
        <v>322</v>
      </c>
      <c r="H2661" t="s">
        <v>19</v>
      </c>
      <c r="I2661" t="s">
        <v>509</v>
      </c>
      <c r="J2661" s="4">
        <v>105</v>
      </c>
      <c r="K2661" s="4">
        <f>Table1[[#This Row],[PRICEEACH]]-Table1[[#This Row],[MSRP]]</f>
        <v>-19.25</v>
      </c>
      <c r="L2661" t="s">
        <v>571</v>
      </c>
      <c r="M2661" t="s">
        <v>329</v>
      </c>
      <c r="N2661" t="s">
        <v>330</v>
      </c>
      <c r="O2661" t="s">
        <v>331</v>
      </c>
      <c r="P2661" t="s">
        <v>332</v>
      </c>
      <c r="Q2661" t="s">
        <v>333</v>
      </c>
      <c r="R2661" t="s">
        <v>334</v>
      </c>
      <c r="S2661" t="s">
        <v>335</v>
      </c>
      <c r="T2661" t="s">
        <v>336</v>
      </c>
      <c r="U2661" t="s">
        <v>42</v>
      </c>
    </row>
    <row r="2662" spans="1:21" x14ac:dyDescent="0.3">
      <c r="A2662">
        <v>10271</v>
      </c>
      <c r="B2662" s="5">
        <v>50</v>
      </c>
      <c r="C2662" s="4">
        <v>183.38</v>
      </c>
      <c r="D2662">
        <v>4</v>
      </c>
      <c r="E2662" s="9">
        <v>9169</v>
      </c>
      <c r="F2662" s="1">
        <v>45066</v>
      </c>
      <c r="G2662" s="5">
        <f ca="1">DATEDIF(F2662, TODAY(), "D")</f>
        <v>323</v>
      </c>
      <c r="H2662" t="s">
        <v>19</v>
      </c>
      <c r="I2662" t="s">
        <v>155</v>
      </c>
      <c r="J2662" s="4">
        <v>163</v>
      </c>
      <c r="K2662" s="4">
        <f>Table1[[#This Row],[PRICEEACH]]-Table1[[#This Row],[MSRP]]</f>
        <v>20.379999999999995</v>
      </c>
      <c r="L2662" t="s">
        <v>546</v>
      </c>
      <c r="M2662" t="s">
        <v>243</v>
      </c>
      <c r="N2662">
        <v>4155551450</v>
      </c>
      <c r="O2662" t="s">
        <v>244</v>
      </c>
      <c r="P2662" t="s">
        <v>245</v>
      </c>
      <c r="Q2662">
        <v>97562</v>
      </c>
      <c r="R2662" t="s">
        <v>25</v>
      </c>
      <c r="S2662" t="s">
        <v>246</v>
      </c>
      <c r="T2662" t="s">
        <v>247</v>
      </c>
      <c r="U2662" t="s">
        <v>127</v>
      </c>
    </row>
    <row r="2663" spans="1:21" x14ac:dyDescent="0.3">
      <c r="A2663">
        <v>10271</v>
      </c>
      <c r="B2663" s="5">
        <v>50</v>
      </c>
      <c r="C2663" s="4">
        <v>101.87</v>
      </c>
      <c r="D2663">
        <v>8</v>
      </c>
      <c r="E2663" s="9">
        <v>5093.5</v>
      </c>
      <c r="F2663" s="1">
        <v>45066</v>
      </c>
      <c r="G2663" s="5">
        <f ca="1">DATEDIF(F2663, TODAY(), "D")</f>
        <v>323</v>
      </c>
      <c r="H2663" t="s">
        <v>19</v>
      </c>
      <c r="I2663" t="s">
        <v>465</v>
      </c>
      <c r="J2663" s="4">
        <v>122</v>
      </c>
      <c r="K2663" s="4">
        <f>Table1[[#This Row],[PRICEEACH]]-Table1[[#This Row],[MSRP]]</f>
        <v>-20.129999999999995</v>
      </c>
      <c r="L2663" t="s">
        <v>548</v>
      </c>
      <c r="M2663" t="s">
        <v>243</v>
      </c>
      <c r="N2663">
        <v>4155551450</v>
      </c>
      <c r="O2663" t="s">
        <v>244</v>
      </c>
      <c r="P2663" t="s">
        <v>245</v>
      </c>
      <c r="Q2663">
        <v>97562</v>
      </c>
      <c r="R2663" t="s">
        <v>25</v>
      </c>
      <c r="S2663" t="s">
        <v>246</v>
      </c>
      <c r="T2663" t="s">
        <v>247</v>
      </c>
      <c r="U2663" t="s">
        <v>42</v>
      </c>
    </row>
    <row r="2664" spans="1:21" x14ac:dyDescent="0.3">
      <c r="A2664">
        <v>10261</v>
      </c>
      <c r="B2664" s="5">
        <v>50</v>
      </c>
      <c r="C2664" s="4">
        <v>81.430000000000007</v>
      </c>
      <c r="D2664">
        <v>6</v>
      </c>
      <c r="E2664" s="9">
        <v>4071.5</v>
      </c>
      <c r="F2664" s="1">
        <v>45033</v>
      </c>
      <c r="G2664" s="5">
        <f ca="1">DATEDIF(F2664, TODAY(), "D")</f>
        <v>356</v>
      </c>
      <c r="H2664" t="s">
        <v>19</v>
      </c>
      <c r="I2664" t="s">
        <v>557</v>
      </c>
      <c r="J2664" s="4">
        <v>99</v>
      </c>
      <c r="K2664" s="4">
        <f>Table1[[#This Row],[PRICEEACH]]-Table1[[#This Row],[MSRP]]</f>
        <v>-17.569999999999993</v>
      </c>
      <c r="L2664" t="s">
        <v>630</v>
      </c>
      <c r="M2664" t="s">
        <v>261</v>
      </c>
      <c r="N2664" t="s">
        <v>262</v>
      </c>
      <c r="O2664" t="s">
        <v>263</v>
      </c>
      <c r="P2664" t="s">
        <v>264</v>
      </c>
      <c r="Q2664" t="s">
        <v>265</v>
      </c>
      <c r="R2664" t="s">
        <v>201</v>
      </c>
      <c r="S2664" t="s">
        <v>266</v>
      </c>
      <c r="T2664" t="s">
        <v>267</v>
      </c>
      <c r="U2664" t="s">
        <v>42</v>
      </c>
    </row>
    <row r="2665" spans="1:21" x14ac:dyDescent="0.3">
      <c r="A2665">
        <v>10257</v>
      </c>
      <c r="B2665" s="5">
        <v>50</v>
      </c>
      <c r="C2665" s="4">
        <v>88.14</v>
      </c>
      <c r="D2665">
        <v>1</v>
      </c>
      <c r="E2665" s="9">
        <v>4407</v>
      </c>
      <c r="F2665" s="1">
        <v>45030</v>
      </c>
      <c r="G2665" s="5">
        <f ca="1">DATEDIF(F2665, TODAY(), "D")</f>
        <v>359</v>
      </c>
      <c r="H2665" t="s">
        <v>19</v>
      </c>
      <c r="I2665" t="s">
        <v>509</v>
      </c>
      <c r="J2665" s="4">
        <v>101</v>
      </c>
      <c r="K2665" s="4">
        <f>Table1[[#This Row],[PRICEEACH]]-Table1[[#This Row],[MSRP]]</f>
        <v>-12.86</v>
      </c>
      <c r="L2665" t="s">
        <v>555</v>
      </c>
      <c r="M2665" t="s">
        <v>360</v>
      </c>
      <c r="N2665">
        <v>4085553659</v>
      </c>
      <c r="O2665" t="s">
        <v>361</v>
      </c>
      <c r="P2665" t="s">
        <v>362</v>
      </c>
      <c r="Q2665">
        <v>94217</v>
      </c>
      <c r="R2665" t="s">
        <v>25</v>
      </c>
      <c r="S2665" t="s">
        <v>81</v>
      </c>
      <c r="T2665" t="s">
        <v>363</v>
      </c>
      <c r="U2665" t="s">
        <v>42</v>
      </c>
    </row>
    <row r="2666" spans="1:21" x14ac:dyDescent="0.3">
      <c r="A2666">
        <v>10250</v>
      </c>
      <c r="B2666" s="5">
        <v>50</v>
      </c>
      <c r="C2666" s="4">
        <v>61.22</v>
      </c>
      <c r="D2666">
        <v>7</v>
      </c>
      <c r="E2666" s="9">
        <v>3061</v>
      </c>
      <c r="F2666" s="1">
        <v>44996</v>
      </c>
      <c r="G2666" s="5">
        <f ca="1">DATEDIF(F2666, TODAY(), "D")</f>
        <v>393</v>
      </c>
      <c r="H2666" t="s">
        <v>19</v>
      </c>
      <c r="I2666" t="s">
        <v>509</v>
      </c>
      <c r="J2666" s="4">
        <v>68</v>
      </c>
      <c r="K2666" s="4">
        <f>Table1[[#This Row],[PRICEEACH]]-Table1[[#This Row],[MSRP]]</f>
        <v>-6.7800000000000011</v>
      </c>
      <c r="L2666" t="s">
        <v>614</v>
      </c>
      <c r="M2666" t="s">
        <v>360</v>
      </c>
      <c r="N2666">
        <v>4085553659</v>
      </c>
      <c r="O2666" t="s">
        <v>361</v>
      </c>
      <c r="P2666" t="s">
        <v>362</v>
      </c>
      <c r="Q2666">
        <v>94217</v>
      </c>
      <c r="R2666" t="s">
        <v>25</v>
      </c>
      <c r="S2666" t="s">
        <v>81</v>
      </c>
      <c r="T2666" t="s">
        <v>363</v>
      </c>
      <c r="U2666" t="s">
        <v>42</v>
      </c>
    </row>
    <row r="2667" spans="1:21" x14ac:dyDescent="0.3">
      <c r="A2667">
        <v>10107</v>
      </c>
      <c r="B2667" s="5">
        <v>50</v>
      </c>
      <c r="C2667" s="4">
        <v>128.53</v>
      </c>
      <c r="D2667">
        <v>9</v>
      </c>
      <c r="E2667" s="9">
        <v>6426.5</v>
      </c>
      <c r="F2667" s="1">
        <v>44937</v>
      </c>
      <c r="G2667" s="5">
        <f ca="1">DATEDIF(F2667, TODAY(), "D")</f>
        <v>452</v>
      </c>
      <c r="H2667" t="s">
        <v>19</v>
      </c>
      <c r="I2667" t="s">
        <v>155</v>
      </c>
      <c r="J2667" s="4">
        <v>147</v>
      </c>
      <c r="K2667" s="4">
        <f>Table1[[#This Row],[PRICEEACH]]-Table1[[#This Row],[MSRP]]</f>
        <v>-18.47</v>
      </c>
      <c r="L2667" t="s">
        <v>365</v>
      </c>
      <c r="M2667" t="s">
        <v>243</v>
      </c>
      <c r="N2667">
        <v>4155551450</v>
      </c>
      <c r="O2667" t="s">
        <v>244</v>
      </c>
      <c r="P2667" t="s">
        <v>245</v>
      </c>
      <c r="Q2667">
        <v>97562</v>
      </c>
      <c r="R2667" t="s">
        <v>25</v>
      </c>
      <c r="S2667" t="s">
        <v>246</v>
      </c>
      <c r="T2667" t="s">
        <v>247</v>
      </c>
      <c r="U2667" t="s">
        <v>42</v>
      </c>
    </row>
    <row r="2668" spans="1:21" x14ac:dyDescent="0.3">
      <c r="A2668">
        <v>10229</v>
      </c>
      <c r="B2668" s="5">
        <v>50</v>
      </c>
      <c r="C2668" s="4">
        <v>112.28</v>
      </c>
      <c r="D2668">
        <v>11</v>
      </c>
      <c r="E2668" s="9">
        <v>5614</v>
      </c>
      <c r="F2668" s="1">
        <v>44937</v>
      </c>
      <c r="G2668" s="5">
        <f ca="1">DATEDIF(F2668, TODAY(), "D")</f>
        <v>452</v>
      </c>
      <c r="H2668" t="s">
        <v>19</v>
      </c>
      <c r="I2668" t="s">
        <v>155</v>
      </c>
      <c r="J2668" s="4">
        <v>101</v>
      </c>
      <c r="K2668" s="4">
        <f>Table1[[#This Row],[PRICEEACH]]-Table1[[#This Row],[MSRP]]</f>
        <v>11.280000000000001</v>
      </c>
      <c r="L2668" t="s">
        <v>626</v>
      </c>
      <c r="M2668" t="s">
        <v>243</v>
      </c>
      <c r="N2668">
        <v>4155551450</v>
      </c>
      <c r="O2668" t="s">
        <v>244</v>
      </c>
      <c r="P2668" t="s">
        <v>245</v>
      </c>
      <c r="Q2668">
        <v>97562</v>
      </c>
      <c r="R2668" t="s">
        <v>25</v>
      </c>
      <c r="S2668" t="s">
        <v>246</v>
      </c>
      <c r="T2668" t="s">
        <v>247</v>
      </c>
      <c r="U2668" t="s">
        <v>42</v>
      </c>
    </row>
    <row r="2669" spans="1:21" x14ac:dyDescent="0.3">
      <c r="A2669">
        <v>10224</v>
      </c>
      <c r="B2669" s="5">
        <v>50</v>
      </c>
      <c r="C2669" s="4">
        <v>77.290000000000006</v>
      </c>
      <c r="D2669">
        <v>3</v>
      </c>
      <c r="E2669" s="9">
        <v>3864.5</v>
      </c>
      <c r="F2669" s="1">
        <v>44916</v>
      </c>
      <c r="G2669" s="5">
        <f ca="1">DATEDIF(F2669, TODAY(), "D")</f>
        <v>473</v>
      </c>
      <c r="H2669" t="s">
        <v>19</v>
      </c>
      <c r="I2669" t="s">
        <v>20</v>
      </c>
      <c r="J2669" s="4">
        <v>81</v>
      </c>
      <c r="K2669" s="4">
        <f>Table1[[#This Row],[PRICEEACH]]-Table1[[#This Row],[MSRP]]</f>
        <v>-3.7099999999999937</v>
      </c>
      <c r="L2669" t="s">
        <v>619</v>
      </c>
      <c r="M2669" t="s">
        <v>53</v>
      </c>
      <c r="N2669" t="s">
        <v>54</v>
      </c>
      <c r="O2669" t="s">
        <v>55</v>
      </c>
      <c r="P2669" t="s">
        <v>56</v>
      </c>
      <c r="Q2669">
        <v>59000</v>
      </c>
      <c r="R2669" t="s">
        <v>33</v>
      </c>
      <c r="S2669" t="s">
        <v>57</v>
      </c>
      <c r="T2669" t="s">
        <v>58</v>
      </c>
      <c r="U2669" t="s">
        <v>42</v>
      </c>
    </row>
    <row r="2670" spans="1:21" x14ac:dyDescent="0.3">
      <c r="A2670">
        <v>10220</v>
      </c>
      <c r="B2670" s="5">
        <v>50</v>
      </c>
      <c r="C2670" s="4">
        <v>165.16</v>
      </c>
      <c r="D2670">
        <v>5</v>
      </c>
      <c r="E2670" s="9">
        <v>8258</v>
      </c>
      <c r="F2670" s="1">
        <v>44907</v>
      </c>
      <c r="G2670" s="5">
        <f ca="1">DATEDIF(F2670, TODAY(), "D")</f>
        <v>482</v>
      </c>
      <c r="H2670" t="s">
        <v>19</v>
      </c>
      <c r="I2670" t="s">
        <v>155</v>
      </c>
      <c r="J2670" s="4">
        <v>143</v>
      </c>
      <c r="K2670" s="4">
        <f>Table1[[#This Row],[PRICEEACH]]-Table1[[#This Row],[MSRP]]</f>
        <v>22.159999999999997</v>
      </c>
      <c r="L2670" t="s">
        <v>572</v>
      </c>
      <c r="M2670" t="s">
        <v>440</v>
      </c>
      <c r="N2670" t="s">
        <v>441</v>
      </c>
      <c r="O2670" t="s">
        <v>442</v>
      </c>
      <c r="P2670" t="s">
        <v>443</v>
      </c>
      <c r="Q2670">
        <v>2</v>
      </c>
      <c r="R2670" t="s">
        <v>444</v>
      </c>
      <c r="S2670" t="s">
        <v>445</v>
      </c>
      <c r="T2670" t="s">
        <v>446</v>
      </c>
      <c r="U2670" t="s">
        <v>127</v>
      </c>
    </row>
    <row r="2671" spans="1:21" x14ac:dyDescent="0.3">
      <c r="A2671">
        <v>10214</v>
      </c>
      <c r="B2671" s="5">
        <v>50</v>
      </c>
      <c r="C2671" s="4">
        <v>190.69</v>
      </c>
      <c r="D2671">
        <v>1</v>
      </c>
      <c r="E2671" s="9">
        <v>9534.5</v>
      </c>
      <c r="F2671" s="1">
        <v>44891</v>
      </c>
      <c r="G2671" s="5">
        <f ca="1">DATEDIF(F2671, TODAY(), "D")</f>
        <v>498</v>
      </c>
      <c r="H2671" t="s">
        <v>19</v>
      </c>
      <c r="I2671" t="s">
        <v>509</v>
      </c>
      <c r="J2671" s="4">
        <v>168</v>
      </c>
      <c r="K2671" s="4">
        <f>Table1[[#This Row],[PRICEEACH]]-Table1[[#This Row],[MSRP]]</f>
        <v>22.689999999999998</v>
      </c>
      <c r="L2671" t="s">
        <v>553</v>
      </c>
      <c r="M2671" t="s">
        <v>165</v>
      </c>
      <c r="N2671" t="s">
        <v>166</v>
      </c>
      <c r="O2671" t="s">
        <v>167</v>
      </c>
      <c r="P2671" t="s">
        <v>151</v>
      </c>
      <c r="Q2671">
        <v>28023</v>
      </c>
      <c r="R2671" t="s">
        <v>152</v>
      </c>
      <c r="S2671" t="s">
        <v>168</v>
      </c>
      <c r="T2671" t="s">
        <v>169</v>
      </c>
      <c r="U2671" t="s">
        <v>127</v>
      </c>
    </row>
    <row r="2672" spans="1:21" x14ac:dyDescent="0.3">
      <c r="A2672">
        <v>10210</v>
      </c>
      <c r="B2672" s="5">
        <v>50</v>
      </c>
      <c r="C2672" s="4">
        <v>76.88</v>
      </c>
      <c r="D2672">
        <v>7</v>
      </c>
      <c r="E2672" s="9">
        <v>3844</v>
      </c>
      <c r="F2672" s="1">
        <v>44877</v>
      </c>
      <c r="G2672" s="5">
        <f ca="1">DATEDIF(F2672, TODAY(), "D")</f>
        <v>512</v>
      </c>
      <c r="H2672" t="s">
        <v>19</v>
      </c>
      <c r="I2672" t="s">
        <v>525</v>
      </c>
      <c r="J2672" s="4">
        <v>84</v>
      </c>
      <c r="K2672" s="4">
        <f>Table1[[#This Row],[PRICEEACH]]-Table1[[#This Row],[MSRP]]</f>
        <v>-7.1200000000000045</v>
      </c>
      <c r="L2672" t="s">
        <v>551</v>
      </c>
      <c r="M2672" t="s">
        <v>270</v>
      </c>
      <c r="N2672" t="s">
        <v>271</v>
      </c>
      <c r="O2672" t="s">
        <v>272</v>
      </c>
      <c r="P2672" t="s">
        <v>273</v>
      </c>
      <c r="Q2672" t="s">
        <v>274</v>
      </c>
      <c r="R2672" t="s">
        <v>222</v>
      </c>
      <c r="S2672" t="s">
        <v>275</v>
      </c>
      <c r="T2672" t="s">
        <v>276</v>
      </c>
      <c r="U2672" t="s">
        <v>42</v>
      </c>
    </row>
    <row r="2673" spans="1:21" x14ac:dyDescent="0.3">
      <c r="A2673">
        <v>10197</v>
      </c>
      <c r="B2673" s="5">
        <v>50</v>
      </c>
      <c r="C2673" s="4">
        <v>101.81</v>
      </c>
      <c r="D2673">
        <v>14</v>
      </c>
      <c r="E2673" s="9">
        <v>5090.5</v>
      </c>
      <c r="F2673" s="1">
        <v>44830</v>
      </c>
      <c r="G2673" s="5">
        <f ca="1">DATEDIF(F2673, TODAY(), "D")</f>
        <v>559</v>
      </c>
      <c r="H2673" t="s">
        <v>19</v>
      </c>
      <c r="I2673" t="s">
        <v>509</v>
      </c>
      <c r="J2673" s="4">
        <v>87</v>
      </c>
      <c r="K2673" s="4">
        <f>Table1[[#This Row],[PRICEEACH]]-Table1[[#This Row],[MSRP]]</f>
        <v>14.810000000000002</v>
      </c>
      <c r="L2673" t="s">
        <v>574</v>
      </c>
      <c r="M2673" t="s">
        <v>320</v>
      </c>
      <c r="N2673" t="s">
        <v>321</v>
      </c>
      <c r="O2673" t="s">
        <v>322</v>
      </c>
      <c r="P2673" t="s">
        <v>323</v>
      </c>
      <c r="Q2673">
        <v>8022</v>
      </c>
      <c r="R2673" t="s">
        <v>152</v>
      </c>
      <c r="S2673" t="s">
        <v>324</v>
      </c>
      <c r="T2673" t="s">
        <v>325</v>
      </c>
      <c r="U2673" t="s">
        <v>42</v>
      </c>
    </row>
    <row r="2674" spans="1:21" x14ac:dyDescent="0.3">
      <c r="A2674">
        <v>10196</v>
      </c>
      <c r="B2674" s="5">
        <v>50</v>
      </c>
      <c r="C2674" s="4">
        <v>94.4</v>
      </c>
      <c r="D2674">
        <v>2</v>
      </c>
      <c r="E2674" s="9">
        <v>4720</v>
      </c>
      <c r="F2674" s="1">
        <v>44830</v>
      </c>
      <c r="G2674" s="5">
        <f ca="1">DATEDIF(F2674, TODAY(), "D")</f>
        <v>559</v>
      </c>
      <c r="H2674" t="s">
        <v>19</v>
      </c>
      <c r="I2674" t="s">
        <v>557</v>
      </c>
      <c r="J2674" s="4">
        <v>86</v>
      </c>
      <c r="K2674" s="4">
        <f>Table1[[#This Row],[PRICEEACH]]-Table1[[#This Row],[MSRP]]</f>
        <v>8.4000000000000057</v>
      </c>
      <c r="L2674" t="s">
        <v>622</v>
      </c>
      <c r="M2674" t="s">
        <v>212</v>
      </c>
      <c r="N2674">
        <v>2035559545</v>
      </c>
      <c r="O2674" t="s">
        <v>213</v>
      </c>
      <c r="P2674" t="s">
        <v>214</v>
      </c>
      <c r="Q2674">
        <v>97823</v>
      </c>
      <c r="R2674" t="s">
        <v>25</v>
      </c>
      <c r="S2674" t="s">
        <v>215</v>
      </c>
      <c r="T2674" t="s">
        <v>216</v>
      </c>
      <c r="U2674" t="s">
        <v>42</v>
      </c>
    </row>
    <row r="2675" spans="1:21" x14ac:dyDescent="0.3">
      <c r="A2675">
        <v>10197</v>
      </c>
      <c r="B2675" s="5">
        <v>50</v>
      </c>
      <c r="C2675" s="4">
        <v>78.790000000000006</v>
      </c>
      <c r="D2675">
        <v>7</v>
      </c>
      <c r="E2675" s="9">
        <v>3939.5</v>
      </c>
      <c r="F2675" s="1">
        <v>44830</v>
      </c>
      <c r="G2675" s="5">
        <f ca="1">DATEDIF(F2675, TODAY(), "D")</f>
        <v>559</v>
      </c>
      <c r="H2675" t="s">
        <v>19</v>
      </c>
      <c r="I2675" t="s">
        <v>557</v>
      </c>
      <c r="J2675" s="4">
        <v>72</v>
      </c>
      <c r="K2675" s="4">
        <f>Table1[[#This Row],[PRICEEACH]]-Table1[[#This Row],[MSRP]]</f>
        <v>6.7900000000000063</v>
      </c>
      <c r="L2675" t="s">
        <v>625</v>
      </c>
      <c r="M2675" t="s">
        <v>320</v>
      </c>
      <c r="N2675" t="s">
        <v>321</v>
      </c>
      <c r="O2675" t="s">
        <v>322</v>
      </c>
      <c r="P2675" t="s">
        <v>323</v>
      </c>
      <c r="Q2675">
        <v>8022</v>
      </c>
      <c r="R2675" t="s">
        <v>152</v>
      </c>
      <c r="S2675" t="s">
        <v>324</v>
      </c>
      <c r="T2675" t="s">
        <v>325</v>
      </c>
      <c r="U2675" t="s">
        <v>42</v>
      </c>
    </row>
    <row r="2676" spans="1:21" x14ac:dyDescent="0.3">
      <c r="A2676">
        <v>10195</v>
      </c>
      <c r="B2676" s="5">
        <v>50</v>
      </c>
      <c r="C2676" s="4">
        <v>152.41</v>
      </c>
      <c r="D2676">
        <v>10</v>
      </c>
      <c r="E2676" s="9">
        <v>7620.5</v>
      </c>
      <c r="F2676" s="1">
        <v>44829</v>
      </c>
      <c r="G2676" s="5">
        <f ca="1">DATEDIF(F2676, TODAY(), "D")</f>
        <v>560</v>
      </c>
      <c r="H2676" t="s">
        <v>19</v>
      </c>
      <c r="I2676" t="s">
        <v>155</v>
      </c>
      <c r="J2676" s="4">
        <v>169</v>
      </c>
      <c r="K2676" s="4">
        <f>Table1[[#This Row],[PRICEEACH]]-Table1[[#This Row],[MSRP]]</f>
        <v>-16.590000000000003</v>
      </c>
      <c r="L2676" t="s">
        <v>563</v>
      </c>
      <c r="M2676" t="s">
        <v>285</v>
      </c>
      <c r="N2676">
        <v>9145554562</v>
      </c>
      <c r="O2676" t="s">
        <v>286</v>
      </c>
      <c r="P2676" t="s">
        <v>287</v>
      </c>
      <c r="Q2676">
        <v>24067</v>
      </c>
      <c r="R2676" t="s">
        <v>25</v>
      </c>
      <c r="S2676" t="s">
        <v>81</v>
      </c>
      <c r="T2676" t="s">
        <v>208</v>
      </c>
      <c r="U2676" t="s">
        <v>127</v>
      </c>
    </row>
    <row r="2677" spans="1:21" x14ac:dyDescent="0.3">
      <c r="A2677">
        <v>10177</v>
      </c>
      <c r="B2677" s="5">
        <v>50</v>
      </c>
      <c r="C2677" s="4">
        <v>121.66</v>
      </c>
      <c r="D2677">
        <v>7</v>
      </c>
      <c r="E2677" s="9">
        <v>6083</v>
      </c>
      <c r="F2677" s="1">
        <v>44811</v>
      </c>
      <c r="G2677" s="5">
        <f ca="1">DATEDIF(F2677, TODAY(), "D")</f>
        <v>578</v>
      </c>
      <c r="H2677" t="s">
        <v>19</v>
      </c>
      <c r="I2677" t="s">
        <v>557</v>
      </c>
      <c r="J2677" s="4">
        <v>122</v>
      </c>
      <c r="K2677" s="4">
        <f>Table1[[#This Row],[PRICEEACH]]-Table1[[#This Row],[MSRP]]</f>
        <v>-0.34000000000000341</v>
      </c>
      <c r="L2677" t="s">
        <v>586</v>
      </c>
      <c r="M2677" t="s">
        <v>447</v>
      </c>
      <c r="N2677" t="s">
        <v>448</v>
      </c>
      <c r="O2677" t="s">
        <v>449</v>
      </c>
      <c r="P2677" t="s">
        <v>151</v>
      </c>
      <c r="Q2677">
        <v>28023</v>
      </c>
      <c r="R2677" t="s">
        <v>152</v>
      </c>
      <c r="S2677" t="s">
        <v>450</v>
      </c>
      <c r="T2677" t="s">
        <v>451</v>
      </c>
      <c r="U2677" t="s">
        <v>42</v>
      </c>
    </row>
    <row r="2678" spans="1:21" x14ac:dyDescent="0.3">
      <c r="A2678">
        <v>10107</v>
      </c>
      <c r="B2678" s="5">
        <v>50</v>
      </c>
      <c r="C2678" s="4">
        <v>157.44999999999999</v>
      </c>
      <c r="D2678">
        <v>1</v>
      </c>
      <c r="E2678" s="9">
        <v>7872.5</v>
      </c>
      <c r="F2678" s="1">
        <v>44810</v>
      </c>
      <c r="G2678" s="5">
        <f ca="1">DATEDIF(F2678, TODAY(), "D")</f>
        <v>579</v>
      </c>
      <c r="H2678" t="s">
        <v>19</v>
      </c>
      <c r="I2678" t="s">
        <v>155</v>
      </c>
      <c r="J2678" s="4">
        <v>173</v>
      </c>
      <c r="K2678" s="4">
        <f>Table1[[#This Row],[PRICEEACH]]-Table1[[#This Row],[MSRP]]</f>
        <v>-15.550000000000011</v>
      </c>
      <c r="L2678" t="s">
        <v>477</v>
      </c>
      <c r="M2678" t="s">
        <v>414</v>
      </c>
      <c r="N2678" t="s">
        <v>415</v>
      </c>
      <c r="O2678" t="s">
        <v>416</v>
      </c>
      <c r="P2678" t="s">
        <v>417</v>
      </c>
      <c r="Q2678">
        <v>42100</v>
      </c>
      <c r="R2678" t="s">
        <v>229</v>
      </c>
      <c r="S2678" t="s">
        <v>418</v>
      </c>
      <c r="T2678" t="s">
        <v>419</v>
      </c>
      <c r="U2678" t="s">
        <v>127</v>
      </c>
    </row>
    <row r="2679" spans="1:21" x14ac:dyDescent="0.3">
      <c r="A2679">
        <v>10175</v>
      </c>
      <c r="B2679" s="5">
        <v>50</v>
      </c>
      <c r="C2679" s="4">
        <v>63.31</v>
      </c>
      <c r="D2679">
        <v>3</v>
      </c>
      <c r="E2679" s="9">
        <v>3165.5</v>
      </c>
      <c r="F2679" s="1">
        <v>44810</v>
      </c>
      <c r="G2679" s="5">
        <f ca="1">DATEDIF(F2679, TODAY(), "D")</f>
        <v>579</v>
      </c>
      <c r="H2679" t="s">
        <v>19</v>
      </c>
      <c r="I2679" t="s">
        <v>465</v>
      </c>
      <c r="J2679" s="4">
        <v>54</v>
      </c>
      <c r="K2679" s="4">
        <f>Table1[[#This Row],[PRICEEACH]]-Table1[[#This Row],[MSRP]]</f>
        <v>9.3100000000000023</v>
      </c>
      <c r="L2679" t="s">
        <v>611</v>
      </c>
      <c r="M2679" t="s">
        <v>297</v>
      </c>
      <c r="N2679" t="s">
        <v>298</v>
      </c>
      <c r="O2679" t="s">
        <v>299</v>
      </c>
      <c r="P2679" t="s">
        <v>300</v>
      </c>
      <c r="Q2679" t="s">
        <v>301</v>
      </c>
      <c r="R2679" t="s">
        <v>144</v>
      </c>
      <c r="S2679" t="s">
        <v>86</v>
      </c>
      <c r="T2679" t="s">
        <v>302</v>
      </c>
      <c r="U2679" t="s">
        <v>42</v>
      </c>
    </row>
    <row r="2680" spans="1:21" x14ac:dyDescent="0.3">
      <c r="A2680">
        <v>10168</v>
      </c>
      <c r="B2680" s="5">
        <v>50</v>
      </c>
      <c r="C2680" s="4">
        <v>114.95</v>
      </c>
      <c r="D2680">
        <v>2</v>
      </c>
      <c r="E2680" s="9">
        <v>5747.5</v>
      </c>
      <c r="F2680" s="1">
        <v>44801</v>
      </c>
      <c r="G2680" s="5">
        <f ca="1">DATEDIF(F2680, TODAY(), "D")</f>
        <v>588</v>
      </c>
      <c r="H2680" t="s">
        <v>19</v>
      </c>
      <c r="I2680" t="s">
        <v>20</v>
      </c>
      <c r="J2680" s="4">
        <v>112</v>
      </c>
      <c r="K2680" s="4">
        <f>Table1[[#This Row],[PRICEEACH]]-Table1[[#This Row],[MSRP]]</f>
        <v>2.9500000000000028</v>
      </c>
      <c r="L2680" t="s">
        <v>581</v>
      </c>
      <c r="M2680" t="s">
        <v>48</v>
      </c>
      <c r="N2680">
        <v>6505556809</v>
      </c>
      <c r="O2680" t="s">
        <v>49</v>
      </c>
      <c r="P2680" t="s">
        <v>50</v>
      </c>
      <c r="Q2680">
        <v>94217</v>
      </c>
      <c r="R2680" t="s">
        <v>25</v>
      </c>
      <c r="S2680" t="s">
        <v>51</v>
      </c>
      <c r="T2680" t="s">
        <v>52</v>
      </c>
      <c r="U2680" t="s">
        <v>42</v>
      </c>
    </row>
    <row r="2681" spans="1:21" x14ac:dyDescent="0.3">
      <c r="A2681">
        <v>10165</v>
      </c>
      <c r="B2681" s="5">
        <v>50</v>
      </c>
      <c r="C2681" s="4">
        <v>106.89</v>
      </c>
      <c r="D2681">
        <v>1</v>
      </c>
      <c r="E2681" s="9">
        <v>5344.5</v>
      </c>
      <c r="F2681" s="1">
        <v>44795</v>
      </c>
      <c r="G2681" s="5">
        <f ca="1">DATEDIF(F2681, TODAY(), "D")</f>
        <v>594</v>
      </c>
      <c r="H2681" t="s">
        <v>19</v>
      </c>
      <c r="I2681" t="s">
        <v>564</v>
      </c>
      <c r="J2681" s="4">
        <v>100</v>
      </c>
      <c r="K2681" s="4">
        <f>Table1[[#This Row],[PRICEEACH]]-Table1[[#This Row],[MSRP]]</f>
        <v>6.8900000000000006</v>
      </c>
      <c r="L2681" t="s">
        <v>565</v>
      </c>
      <c r="M2681" t="s">
        <v>170</v>
      </c>
      <c r="N2681" t="s">
        <v>171</v>
      </c>
      <c r="O2681" t="s">
        <v>172</v>
      </c>
      <c r="P2681" t="s">
        <v>173</v>
      </c>
      <c r="Q2681">
        <v>79903</v>
      </c>
      <c r="R2681" t="s">
        <v>173</v>
      </c>
      <c r="S2681" t="s">
        <v>174</v>
      </c>
      <c r="T2681" t="s">
        <v>175</v>
      </c>
      <c r="U2681" t="s">
        <v>42</v>
      </c>
    </row>
    <row r="2682" spans="1:21" x14ac:dyDescent="0.3">
      <c r="A2682">
        <v>10301</v>
      </c>
      <c r="B2682" s="5">
        <v>50</v>
      </c>
      <c r="C2682" s="4">
        <v>154.47</v>
      </c>
      <c r="D2682">
        <v>11</v>
      </c>
      <c r="E2682" s="9">
        <v>7723.5</v>
      </c>
      <c r="F2682" s="1">
        <v>44778</v>
      </c>
      <c r="G2682" s="5">
        <f ca="1">DATEDIF(F2682, TODAY(), "D")</f>
        <v>611</v>
      </c>
      <c r="H2682" t="s">
        <v>19</v>
      </c>
      <c r="I2682" t="s">
        <v>155</v>
      </c>
      <c r="J2682" s="4">
        <v>140</v>
      </c>
      <c r="K2682" s="4">
        <f>Table1[[#This Row],[PRICEEACH]]-Table1[[#This Row],[MSRP]]</f>
        <v>14.469999999999999</v>
      </c>
      <c r="L2682" t="s">
        <v>601</v>
      </c>
      <c r="M2682" t="s">
        <v>502</v>
      </c>
      <c r="N2682" t="s">
        <v>503</v>
      </c>
      <c r="O2682" t="s">
        <v>504</v>
      </c>
      <c r="P2682" t="s">
        <v>505</v>
      </c>
      <c r="Q2682" t="s">
        <v>506</v>
      </c>
      <c r="R2682" t="s">
        <v>64</v>
      </c>
      <c r="S2682" t="s">
        <v>507</v>
      </c>
      <c r="T2682" t="s">
        <v>508</v>
      </c>
      <c r="U2682" t="s">
        <v>127</v>
      </c>
    </row>
    <row r="2683" spans="1:21" x14ac:dyDescent="0.3">
      <c r="A2683">
        <v>10153</v>
      </c>
      <c r="B2683" s="5">
        <v>50</v>
      </c>
      <c r="C2683" s="4">
        <v>88.15</v>
      </c>
      <c r="D2683">
        <v>2</v>
      </c>
      <c r="E2683" s="9">
        <v>4407.5</v>
      </c>
      <c r="F2683" s="1">
        <v>44770</v>
      </c>
      <c r="G2683" s="5">
        <f ca="1">DATEDIF(F2683, TODAY(), "D")</f>
        <v>619</v>
      </c>
      <c r="H2683" t="s">
        <v>19</v>
      </c>
      <c r="I2683" t="s">
        <v>557</v>
      </c>
      <c r="J2683" s="4">
        <v>100</v>
      </c>
      <c r="K2683" s="4">
        <f>Table1[[#This Row],[PRICEEACH]]-Table1[[#This Row],[MSRP]]</f>
        <v>-11.849999999999994</v>
      </c>
      <c r="L2683" t="s">
        <v>629</v>
      </c>
      <c r="M2683" t="s">
        <v>148</v>
      </c>
      <c r="N2683" t="s">
        <v>149</v>
      </c>
      <c r="O2683" t="s">
        <v>150</v>
      </c>
      <c r="P2683" t="s">
        <v>151</v>
      </c>
      <c r="Q2683">
        <v>28034</v>
      </c>
      <c r="R2683" t="s">
        <v>152</v>
      </c>
      <c r="S2683" t="s">
        <v>153</v>
      </c>
      <c r="T2683" t="s">
        <v>154</v>
      </c>
      <c r="U2683" t="s">
        <v>42</v>
      </c>
    </row>
    <row r="2684" spans="1:21" x14ac:dyDescent="0.3">
      <c r="A2684">
        <v>10153</v>
      </c>
      <c r="B2684" s="5">
        <v>50</v>
      </c>
      <c r="C2684" s="4">
        <v>60.06</v>
      </c>
      <c r="D2684">
        <v>4</v>
      </c>
      <c r="E2684" s="9">
        <v>3003</v>
      </c>
      <c r="F2684" s="1">
        <v>44770</v>
      </c>
      <c r="G2684" s="5">
        <f ca="1">DATEDIF(F2684, TODAY(), "D")</f>
        <v>619</v>
      </c>
      <c r="H2684" t="s">
        <v>19</v>
      </c>
      <c r="I2684" t="s">
        <v>557</v>
      </c>
      <c r="J2684" s="4">
        <v>54</v>
      </c>
      <c r="K2684" s="4">
        <f>Table1[[#This Row],[PRICEEACH]]-Table1[[#This Row],[MSRP]]</f>
        <v>6.0600000000000023</v>
      </c>
      <c r="L2684" t="s">
        <v>633</v>
      </c>
      <c r="M2684" t="s">
        <v>148</v>
      </c>
      <c r="N2684" t="s">
        <v>149</v>
      </c>
      <c r="O2684" t="s">
        <v>150</v>
      </c>
      <c r="P2684" t="s">
        <v>151</v>
      </c>
      <c r="Q2684">
        <v>28034</v>
      </c>
      <c r="R2684" t="s">
        <v>152</v>
      </c>
      <c r="S2684" t="s">
        <v>153</v>
      </c>
      <c r="T2684" t="s">
        <v>154</v>
      </c>
      <c r="U2684" t="s">
        <v>42</v>
      </c>
    </row>
    <row r="2685" spans="1:21" x14ac:dyDescent="0.3">
      <c r="A2685">
        <v>10149</v>
      </c>
      <c r="B2685" s="5">
        <v>50</v>
      </c>
      <c r="C2685" s="4">
        <v>118.15</v>
      </c>
      <c r="D2685">
        <v>4</v>
      </c>
      <c r="E2685" s="9">
        <v>5907.5</v>
      </c>
      <c r="F2685" s="1">
        <v>44754</v>
      </c>
      <c r="G2685" s="5">
        <f ca="1">DATEDIF(F2685, TODAY(), "D")</f>
        <v>635</v>
      </c>
      <c r="H2685" t="s">
        <v>19</v>
      </c>
      <c r="I2685" t="s">
        <v>509</v>
      </c>
      <c r="J2685" s="4">
        <v>102</v>
      </c>
      <c r="K2685" s="4">
        <f>Table1[[#This Row],[PRICEEACH]]-Table1[[#This Row],[MSRP]]</f>
        <v>16.150000000000006</v>
      </c>
      <c r="L2685" t="s">
        <v>510</v>
      </c>
      <c r="M2685" t="s">
        <v>486</v>
      </c>
      <c r="N2685">
        <v>4155554312</v>
      </c>
      <c r="O2685" t="s">
        <v>487</v>
      </c>
      <c r="P2685" t="s">
        <v>488</v>
      </c>
      <c r="Q2685">
        <v>94217</v>
      </c>
      <c r="R2685" t="s">
        <v>25</v>
      </c>
      <c r="S2685" t="s">
        <v>489</v>
      </c>
      <c r="T2685" t="s">
        <v>363</v>
      </c>
      <c r="U2685" t="s">
        <v>42</v>
      </c>
    </row>
    <row r="2686" spans="1:21" x14ac:dyDescent="0.3">
      <c r="A2686">
        <v>10131</v>
      </c>
      <c r="B2686" s="5">
        <v>50</v>
      </c>
      <c r="C2686" s="4">
        <v>81.89</v>
      </c>
      <c r="D2686">
        <v>3</v>
      </c>
      <c r="E2686" s="9">
        <v>4094.5</v>
      </c>
      <c r="F2686" s="1">
        <v>44667</v>
      </c>
      <c r="G2686" s="5">
        <f ca="1">DATEDIF(F2686, TODAY(), "D")</f>
        <v>722</v>
      </c>
      <c r="H2686" t="s">
        <v>19</v>
      </c>
      <c r="I2686" t="s">
        <v>525</v>
      </c>
      <c r="J2686" s="4">
        <v>68</v>
      </c>
      <c r="K2686" s="4">
        <f>Table1[[#This Row],[PRICEEACH]]-Table1[[#This Row],[MSRP]]</f>
        <v>13.89</v>
      </c>
      <c r="L2686" t="s">
        <v>602</v>
      </c>
      <c r="M2686" t="s">
        <v>527</v>
      </c>
      <c r="N2686">
        <v>2035554407</v>
      </c>
      <c r="O2686" t="s">
        <v>528</v>
      </c>
      <c r="P2686" t="s">
        <v>476</v>
      </c>
      <c r="Q2686">
        <v>97561</v>
      </c>
      <c r="R2686" t="s">
        <v>25</v>
      </c>
      <c r="S2686" t="s">
        <v>529</v>
      </c>
      <c r="T2686" t="s">
        <v>530</v>
      </c>
      <c r="U2686" t="s">
        <v>42</v>
      </c>
    </row>
    <row r="2687" spans="1:21" x14ac:dyDescent="0.3">
      <c r="A2687">
        <v>10129</v>
      </c>
      <c r="B2687" s="5">
        <v>50</v>
      </c>
      <c r="C2687" s="4">
        <v>77.989999999999995</v>
      </c>
      <c r="D2687">
        <v>1</v>
      </c>
      <c r="E2687" s="9">
        <v>3899.5</v>
      </c>
      <c r="F2687" s="1">
        <v>44663</v>
      </c>
      <c r="G2687" s="5">
        <f ca="1">DATEDIF(F2687, TODAY(), "D")</f>
        <v>726</v>
      </c>
      <c r="H2687" t="s">
        <v>19</v>
      </c>
      <c r="I2687" t="s">
        <v>509</v>
      </c>
      <c r="J2687" s="4">
        <v>83</v>
      </c>
      <c r="K2687" s="4">
        <f>Table1[[#This Row],[PRICEEACH]]-Table1[[#This Row],[MSRP]]</f>
        <v>-5.0100000000000051</v>
      </c>
      <c r="L2687" t="s">
        <v>600</v>
      </c>
      <c r="M2687" t="s">
        <v>297</v>
      </c>
      <c r="N2687" t="s">
        <v>298</v>
      </c>
      <c r="O2687" t="s">
        <v>299</v>
      </c>
      <c r="P2687" t="s">
        <v>300</v>
      </c>
      <c r="Q2687" t="s">
        <v>301</v>
      </c>
      <c r="R2687" t="s">
        <v>144</v>
      </c>
      <c r="S2687" t="s">
        <v>86</v>
      </c>
      <c r="T2687" t="s">
        <v>302</v>
      </c>
      <c r="U2687" t="s">
        <v>42</v>
      </c>
    </row>
    <row r="2688" spans="1:21" x14ac:dyDescent="0.3">
      <c r="A2688">
        <v>10126</v>
      </c>
      <c r="B2688" s="5">
        <v>50</v>
      </c>
      <c r="C2688" s="4">
        <v>141.66</v>
      </c>
      <c r="D2688">
        <v>5</v>
      </c>
      <c r="E2688" s="9">
        <v>7083</v>
      </c>
      <c r="F2688" s="1">
        <v>44648</v>
      </c>
      <c r="G2688" s="5">
        <f ca="1">DATEDIF(F2688, TODAY(), "D")</f>
        <v>741</v>
      </c>
      <c r="H2688" t="s">
        <v>19</v>
      </c>
      <c r="I2688" t="s">
        <v>465</v>
      </c>
      <c r="J2688" s="4">
        <v>121</v>
      </c>
      <c r="K2688" s="4">
        <f>Table1[[#This Row],[PRICEEACH]]-Table1[[#This Row],[MSRP]]</f>
        <v>20.659999999999997</v>
      </c>
      <c r="L2688" t="s">
        <v>575</v>
      </c>
      <c r="M2688" t="s">
        <v>165</v>
      </c>
      <c r="N2688" t="s">
        <v>166</v>
      </c>
      <c r="O2688" t="s">
        <v>167</v>
      </c>
      <c r="P2688" t="s">
        <v>151</v>
      </c>
      <c r="Q2688">
        <v>28023</v>
      </c>
      <c r="R2688" t="s">
        <v>152</v>
      </c>
      <c r="S2688" t="s">
        <v>168</v>
      </c>
      <c r="T2688" t="s">
        <v>169</v>
      </c>
      <c r="U2688" t="s">
        <v>127</v>
      </c>
    </row>
    <row r="2689" spans="1:21" x14ac:dyDescent="0.3">
      <c r="A2689">
        <v>10123</v>
      </c>
      <c r="B2689" s="5">
        <v>50</v>
      </c>
      <c r="C2689" s="4">
        <v>59.87</v>
      </c>
      <c r="D2689">
        <v>1</v>
      </c>
      <c r="E2689" s="9">
        <v>2993.5</v>
      </c>
      <c r="F2689" s="1">
        <v>44640</v>
      </c>
      <c r="G2689" s="5">
        <f ca="1">DATEDIF(F2689, TODAY(), "D")</f>
        <v>749</v>
      </c>
      <c r="H2689" t="s">
        <v>19</v>
      </c>
      <c r="I2689" t="s">
        <v>155</v>
      </c>
      <c r="J2689" s="4">
        <v>50</v>
      </c>
      <c r="K2689" s="4">
        <f>Table1[[#This Row],[PRICEEACH]]-Table1[[#This Row],[MSRP]]</f>
        <v>9.8699999999999974</v>
      </c>
      <c r="L2689" t="s">
        <v>582</v>
      </c>
      <c r="M2689" t="s">
        <v>280</v>
      </c>
      <c r="N2689" t="s">
        <v>281</v>
      </c>
      <c r="O2689" t="s">
        <v>282</v>
      </c>
      <c r="P2689" t="s">
        <v>95</v>
      </c>
      <c r="Q2689">
        <v>44000</v>
      </c>
      <c r="R2689" t="s">
        <v>33</v>
      </c>
      <c r="S2689" t="s">
        <v>283</v>
      </c>
      <c r="T2689" t="s">
        <v>284</v>
      </c>
      <c r="U2689" t="s">
        <v>28</v>
      </c>
    </row>
    <row r="2690" spans="1:21" x14ac:dyDescent="0.3">
      <c r="A2690">
        <v>10107</v>
      </c>
      <c r="B2690" s="5">
        <v>50</v>
      </c>
      <c r="C2690" s="4">
        <v>165.68</v>
      </c>
      <c r="D2690">
        <v>4</v>
      </c>
      <c r="E2690" s="9">
        <v>8284</v>
      </c>
      <c r="F2690" s="1">
        <v>44627</v>
      </c>
      <c r="G2690" s="5">
        <f ca="1">DATEDIF(F2690, TODAY(), "D")</f>
        <v>762</v>
      </c>
      <c r="H2690" t="s">
        <v>19</v>
      </c>
      <c r="I2690" t="s">
        <v>20</v>
      </c>
      <c r="J2690" s="4">
        <v>150</v>
      </c>
      <c r="K2690" s="4">
        <f>Table1[[#This Row],[PRICEEACH]]-Table1[[#This Row],[MSRP]]</f>
        <v>15.680000000000007</v>
      </c>
      <c r="L2690" t="s">
        <v>467</v>
      </c>
      <c r="M2690" t="s">
        <v>29</v>
      </c>
      <c r="N2690" t="s">
        <v>30</v>
      </c>
      <c r="O2690" t="s">
        <v>31</v>
      </c>
      <c r="P2690" t="s">
        <v>32</v>
      </c>
      <c r="Q2690">
        <v>51100</v>
      </c>
      <c r="R2690" t="s">
        <v>33</v>
      </c>
      <c r="S2690" t="s">
        <v>34</v>
      </c>
      <c r="T2690" t="s">
        <v>35</v>
      </c>
      <c r="U2690" t="s">
        <v>127</v>
      </c>
    </row>
    <row r="2691" spans="1:21" x14ac:dyDescent="0.3">
      <c r="A2691">
        <v>10117</v>
      </c>
      <c r="B2691" s="5">
        <v>50</v>
      </c>
      <c r="C2691" s="4">
        <v>43.68</v>
      </c>
      <c r="D2691">
        <v>2</v>
      </c>
      <c r="E2691" s="9">
        <v>2184</v>
      </c>
      <c r="F2691" s="1">
        <v>44608</v>
      </c>
      <c r="G2691" s="5">
        <f ca="1">DATEDIF(F2691, TODAY(), "D")</f>
        <v>781</v>
      </c>
      <c r="H2691" t="s">
        <v>19</v>
      </c>
      <c r="I2691" t="s">
        <v>557</v>
      </c>
      <c r="J2691" s="4">
        <v>54</v>
      </c>
      <c r="K2691" s="4">
        <f>Table1[[#This Row],[PRICEEACH]]-Table1[[#This Row],[MSRP]]</f>
        <v>-10.32</v>
      </c>
      <c r="L2691" t="s">
        <v>633</v>
      </c>
      <c r="M2691" t="s">
        <v>170</v>
      </c>
      <c r="N2691" t="s">
        <v>171</v>
      </c>
      <c r="O2691" t="s">
        <v>172</v>
      </c>
      <c r="P2691" t="s">
        <v>173</v>
      </c>
      <c r="Q2691">
        <v>79903</v>
      </c>
      <c r="R2691" t="s">
        <v>173</v>
      </c>
      <c r="S2691" t="s">
        <v>174</v>
      </c>
      <c r="T2691" t="s">
        <v>175</v>
      </c>
      <c r="U2691" t="s">
        <v>28</v>
      </c>
    </row>
    <row r="2692" spans="1:21" x14ac:dyDescent="0.3">
      <c r="A2692">
        <v>10113</v>
      </c>
      <c r="B2692" s="5">
        <v>50</v>
      </c>
      <c r="C2692" s="4">
        <v>49.81</v>
      </c>
      <c r="D2692">
        <v>3</v>
      </c>
      <c r="E2692" s="9">
        <v>2490.5</v>
      </c>
      <c r="F2692" s="1">
        <v>44587</v>
      </c>
      <c r="G2692" s="5">
        <f ca="1">DATEDIF(F2692, TODAY(), "D")</f>
        <v>802</v>
      </c>
      <c r="H2692" t="s">
        <v>19</v>
      </c>
      <c r="I2692" t="s">
        <v>509</v>
      </c>
      <c r="J2692" s="4">
        <v>50</v>
      </c>
      <c r="K2692" s="4">
        <f>Table1[[#This Row],[PRICEEACH]]-Table1[[#This Row],[MSRP]]</f>
        <v>-0.18999999999999773</v>
      </c>
      <c r="L2692" t="s">
        <v>576</v>
      </c>
      <c r="M2692" t="s">
        <v>243</v>
      </c>
      <c r="N2692">
        <v>4155551450</v>
      </c>
      <c r="O2692" t="s">
        <v>244</v>
      </c>
      <c r="P2692" t="s">
        <v>245</v>
      </c>
      <c r="Q2692">
        <v>97562</v>
      </c>
      <c r="R2692" t="s">
        <v>25</v>
      </c>
      <c r="S2692" t="s">
        <v>246</v>
      </c>
      <c r="T2692" t="s">
        <v>247</v>
      </c>
      <c r="U2692" t="s">
        <v>28</v>
      </c>
    </row>
    <row r="2693" spans="1:21" x14ac:dyDescent="0.3">
      <c r="A2693">
        <v>10106</v>
      </c>
      <c r="B2693" s="5">
        <v>50</v>
      </c>
      <c r="C2693" s="4">
        <v>64.83</v>
      </c>
      <c r="D2693">
        <v>11</v>
      </c>
      <c r="E2693" s="9">
        <v>3241.5</v>
      </c>
      <c r="F2693" s="1">
        <v>44547</v>
      </c>
      <c r="G2693" s="5">
        <f ca="1">DATEDIF(F2693, TODAY(), "D")</f>
        <v>842</v>
      </c>
      <c r="H2693" t="s">
        <v>19</v>
      </c>
      <c r="I2693" t="s">
        <v>525</v>
      </c>
      <c r="J2693" s="4">
        <v>68</v>
      </c>
      <c r="K2693" s="4">
        <f>Table1[[#This Row],[PRICEEACH]]-Table1[[#This Row],[MSRP]]</f>
        <v>-3.1700000000000017</v>
      </c>
      <c r="L2693" t="s">
        <v>602</v>
      </c>
      <c r="M2693" t="s">
        <v>511</v>
      </c>
      <c r="N2693" t="s">
        <v>512</v>
      </c>
      <c r="O2693" t="s">
        <v>513</v>
      </c>
      <c r="P2693" t="s">
        <v>514</v>
      </c>
      <c r="Q2693">
        <v>24100</v>
      </c>
      <c r="R2693" t="s">
        <v>229</v>
      </c>
      <c r="S2693" t="s">
        <v>515</v>
      </c>
      <c r="T2693" t="s">
        <v>516</v>
      </c>
      <c r="U2693" t="s">
        <v>42</v>
      </c>
    </row>
    <row r="2694" spans="1:21" x14ac:dyDescent="0.3">
      <c r="A2694">
        <v>10107</v>
      </c>
      <c r="B2694" s="5">
        <v>50</v>
      </c>
      <c r="C2694" s="4">
        <v>144.16</v>
      </c>
      <c r="D2694">
        <v>2</v>
      </c>
      <c r="E2694" s="9">
        <v>7208</v>
      </c>
      <c r="F2694" s="1">
        <v>44541</v>
      </c>
      <c r="G2694" s="5">
        <f ca="1">DATEDIF(F2694, TODAY(), "D")</f>
        <v>848</v>
      </c>
      <c r="H2694" t="s">
        <v>19</v>
      </c>
      <c r="I2694" t="s">
        <v>155</v>
      </c>
      <c r="J2694" s="4">
        <v>136</v>
      </c>
      <c r="K2694" s="4">
        <f>Table1[[#This Row],[PRICEEACH]]-Table1[[#This Row],[MSRP]]</f>
        <v>8.1599999999999966</v>
      </c>
      <c r="L2694" t="s">
        <v>289</v>
      </c>
      <c r="M2694" t="s">
        <v>290</v>
      </c>
      <c r="N2694" t="s">
        <v>291</v>
      </c>
      <c r="O2694" t="s">
        <v>292</v>
      </c>
      <c r="P2694" t="s">
        <v>293</v>
      </c>
      <c r="Q2694">
        <v>1734</v>
      </c>
      <c r="R2694" t="s">
        <v>294</v>
      </c>
      <c r="S2694" t="s">
        <v>295</v>
      </c>
      <c r="T2694" t="s">
        <v>296</v>
      </c>
      <c r="U2694" t="s">
        <v>127</v>
      </c>
    </row>
    <row r="2695" spans="1:21" x14ac:dyDescent="0.3">
      <c r="A2695">
        <v>10105</v>
      </c>
      <c r="B2695" s="5">
        <v>50</v>
      </c>
      <c r="C2695" s="4">
        <v>79.67</v>
      </c>
      <c r="D2695">
        <v>1</v>
      </c>
      <c r="E2695" s="9">
        <v>3983.5</v>
      </c>
      <c r="F2695" s="1">
        <v>44541</v>
      </c>
      <c r="G2695" s="5">
        <f ca="1">DATEDIF(F2695, TODAY(), "D")</f>
        <v>848</v>
      </c>
      <c r="H2695" t="s">
        <v>19</v>
      </c>
      <c r="I2695" t="s">
        <v>509</v>
      </c>
      <c r="J2695" s="4">
        <v>83</v>
      </c>
      <c r="K2695" s="4">
        <f>Table1[[#This Row],[PRICEEACH]]-Table1[[#This Row],[MSRP]]</f>
        <v>-3.3299999999999983</v>
      </c>
      <c r="L2695" t="s">
        <v>600</v>
      </c>
      <c r="M2695" t="s">
        <v>290</v>
      </c>
      <c r="N2695" t="s">
        <v>291</v>
      </c>
      <c r="O2695" t="s">
        <v>292</v>
      </c>
      <c r="P2695" t="s">
        <v>293</v>
      </c>
      <c r="Q2695">
        <v>1734</v>
      </c>
      <c r="R2695" t="s">
        <v>294</v>
      </c>
      <c r="S2695" t="s">
        <v>295</v>
      </c>
      <c r="T2695" t="s">
        <v>296</v>
      </c>
      <c r="U2695" t="s">
        <v>42</v>
      </c>
    </row>
    <row r="2696" spans="1:21" x14ac:dyDescent="0.3">
      <c r="A2696">
        <v>10100</v>
      </c>
      <c r="B2696" s="5">
        <v>50</v>
      </c>
      <c r="C2696" s="4">
        <v>67.8</v>
      </c>
      <c r="D2696">
        <v>2</v>
      </c>
      <c r="E2696" s="9">
        <v>3390</v>
      </c>
      <c r="F2696" s="1">
        <v>44506</v>
      </c>
      <c r="G2696" s="5">
        <f ca="1">DATEDIF(F2696, TODAY(), "D")</f>
        <v>883</v>
      </c>
      <c r="H2696" t="s">
        <v>19</v>
      </c>
      <c r="I2696" t="s">
        <v>509</v>
      </c>
      <c r="J2696" s="4">
        <v>60</v>
      </c>
      <c r="K2696" s="4">
        <f>Table1[[#This Row],[PRICEEACH]]-Table1[[#This Row],[MSRP]]</f>
        <v>7.7999999999999972</v>
      </c>
      <c r="L2696" t="s">
        <v>547</v>
      </c>
      <c r="M2696" t="s">
        <v>248</v>
      </c>
      <c r="N2696">
        <v>6035558647</v>
      </c>
      <c r="O2696" t="s">
        <v>249</v>
      </c>
      <c r="P2696" t="s">
        <v>250</v>
      </c>
      <c r="Q2696">
        <v>62005</v>
      </c>
      <c r="R2696" t="s">
        <v>25</v>
      </c>
      <c r="S2696" t="s">
        <v>46</v>
      </c>
      <c r="T2696" t="s">
        <v>247</v>
      </c>
      <c r="U2696" t="s">
        <v>42</v>
      </c>
    </row>
    <row r="2697" spans="1:21" hidden="1" x14ac:dyDescent="0.3">
      <c r="A2697">
        <v>10422</v>
      </c>
      <c r="B2697" s="5">
        <v>51</v>
      </c>
      <c r="C2697" s="4">
        <v>95.55</v>
      </c>
      <c r="D2697">
        <v>2</v>
      </c>
      <c r="E2697" s="9">
        <v>4873.05</v>
      </c>
      <c r="F2697" s="8">
        <v>45381</v>
      </c>
      <c r="G2697" s="5">
        <f ca="1">DATEDIF(F2697, TODAY(), "D")</f>
        <v>8</v>
      </c>
      <c r="H2697" t="s">
        <v>268</v>
      </c>
      <c r="I2697" t="s">
        <v>509</v>
      </c>
      <c r="J2697" s="4">
        <v>102</v>
      </c>
      <c r="K2697" s="4">
        <f>Table1[[#This Row],[PRICEEACH]]-Table1[[#This Row],[MSRP]]</f>
        <v>-6.4500000000000028</v>
      </c>
      <c r="L2697" t="s">
        <v>510</v>
      </c>
      <c r="M2697" t="s">
        <v>116</v>
      </c>
      <c r="N2697">
        <v>2155551555</v>
      </c>
      <c r="O2697" t="s">
        <v>117</v>
      </c>
      <c r="P2697" t="s">
        <v>118</v>
      </c>
      <c r="Q2697">
        <v>70267</v>
      </c>
      <c r="R2697" t="s">
        <v>25</v>
      </c>
      <c r="S2697" t="s">
        <v>26</v>
      </c>
      <c r="T2697" t="s">
        <v>119</v>
      </c>
      <c r="U2697" t="s">
        <v>42</v>
      </c>
    </row>
    <row r="2698" spans="1:21" hidden="1" x14ac:dyDescent="0.3">
      <c r="A2698">
        <v>10415</v>
      </c>
      <c r="B2698" s="5">
        <v>51</v>
      </c>
      <c r="C2698" s="4">
        <v>121.75</v>
      </c>
      <c r="D2698">
        <v>5</v>
      </c>
      <c r="E2698" s="9">
        <v>6209.25</v>
      </c>
      <c r="F2698" s="8">
        <v>45360</v>
      </c>
      <c r="G2698" s="5">
        <f ca="1">DATEDIF(F2698, TODAY(), "D")</f>
        <v>29</v>
      </c>
      <c r="H2698" t="s">
        <v>147</v>
      </c>
      <c r="I2698" t="s">
        <v>509</v>
      </c>
      <c r="J2698" s="4">
        <v>105</v>
      </c>
      <c r="K2698" s="4">
        <f>Table1[[#This Row],[PRICEEACH]]-Table1[[#This Row],[MSRP]]</f>
        <v>16.75</v>
      </c>
      <c r="L2698" t="s">
        <v>571</v>
      </c>
      <c r="M2698" t="s">
        <v>517</v>
      </c>
      <c r="N2698" t="s">
        <v>518</v>
      </c>
      <c r="O2698" t="s">
        <v>519</v>
      </c>
      <c r="P2698" t="s">
        <v>520</v>
      </c>
      <c r="Q2698">
        <v>3150</v>
      </c>
      <c r="R2698" t="s">
        <v>76</v>
      </c>
      <c r="S2698" t="s">
        <v>521</v>
      </c>
      <c r="T2698" t="s">
        <v>522</v>
      </c>
      <c r="U2698" t="s">
        <v>42</v>
      </c>
    </row>
    <row r="2699" spans="1:21" hidden="1" x14ac:dyDescent="0.3">
      <c r="A2699">
        <v>10414</v>
      </c>
      <c r="B2699" s="5">
        <v>51</v>
      </c>
      <c r="C2699" s="4">
        <v>76.31</v>
      </c>
      <c r="D2699">
        <v>2</v>
      </c>
      <c r="E2699" s="9">
        <v>3891.81</v>
      </c>
      <c r="F2699" s="8">
        <v>45357</v>
      </c>
      <c r="G2699" s="5">
        <f ca="1">DATEDIF(F2699, TODAY(), "D")</f>
        <v>32</v>
      </c>
      <c r="H2699" t="s">
        <v>364</v>
      </c>
      <c r="I2699" t="s">
        <v>509</v>
      </c>
      <c r="J2699" s="4">
        <v>83</v>
      </c>
      <c r="K2699" s="4">
        <f>Table1[[#This Row],[PRICEEACH]]-Table1[[#This Row],[MSRP]]</f>
        <v>-6.6899999999999977</v>
      </c>
      <c r="L2699" t="s">
        <v>600</v>
      </c>
      <c r="M2699" t="s">
        <v>343</v>
      </c>
      <c r="N2699">
        <v>6175559555</v>
      </c>
      <c r="O2699" t="s">
        <v>344</v>
      </c>
      <c r="P2699" t="s">
        <v>345</v>
      </c>
      <c r="Q2699">
        <v>51003</v>
      </c>
      <c r="R2699" t="s">
        <v>25</v>
      </c>
      <c r="S2699" t="s">
        <v>346</v>
      </c>
      <c r="T2699" t="s">
        <v>52</v>
      </c>
      <c r="U2699" t="s">
        <v>42</v>
      </c>
    </row>
    <row r="2700" spans="1:21" x14ac:dyDescent="0.3">
      <c r="A2700">
        <v>10413</v>
      </c>
      <c r="B2700" s="5">
        <v>51</v>
      </c>
      <c r="C2700" s="4">
        <v>63.85</v>
      </c>
      <c r="D2700">
        <v>4</v>
      </c>
      <c r="E2700" s="9">
        <v>3256.35</v>
      </c>
      <c r="F2700" s="8">
        <v>45356</v>
      </c>
      <c r="G2700" s="5">
        <f ca="1">DATEDIF(F2700, TODAY(), "D")</f>
        <v>33</v>
      </c>
      <c r="H2700" t="s">
        <v>19</v>
      </c>
      <c r="I2700" t="s">
        <v>564</v>
      </c>
      <c r="J2700" s="4">
        <v>58</v>
      </c>
      <c r="K2700" s="4">
        <f>Table1[[#This Row],[PRICEEACH]]-Table1[[#This Row],[MSRP]]</f>
        <v>5.8500000000000014</v>
      </c>
      <c r="L2700" t="s">
        <v>618</v>
      </c>
      <c r="M2700" t="s">
        <v>88</v>
      </c>
      <c r="N2700">
        <v>2035552570</v>
      </c>
      <c r="O2700" t="s">
        <v>89</v>
      </c>
      <c r="P2700" t="s">
        <v>90</v>
      </c>
      <c r="Q2700">
        <v>97562</v>
      </c>
      <c r="R2700" t="s">
        <v>25</v>
      </c>
      <c r="S2700" t="s">
        <v>91</v>
      </c>
      <c r="T2700" t="s">
        <v>47</v>
      </c>
      <c r="U2700" t="s">
        <v>42</v>
      </c>
    </row>
    <row r="2701" spans="1:21" hidden="1" x14ac:dyDescent="0.3">
      <c r="A2701">
        <v>10401</v>
      </c>
      <c r="B2701" s="5">
        <v>52</v>
      </c>
      <c r="C2701" s="4">
        <v>81.14</v>
      </c>
      <c r="D2701">
        <v>4</v>
      </c>
      <c r="E2701" s="9">
        <v>4219.28</v>
      </c>
      <c r="F2701" s="8">
        <v>45325</v>
      </c>
      <c r="G2701" s="5">
        <f ca="1">DATEDIF(F2701, TODAY(), "D")</f>
        <v>64</v>
      </c>
      <c r="H2701" t="s">
        <v>364</v>
      </c>
      <c r="I2701" t="s">
        <v>525</v>
      </c>
      <c r="J2701" s="4">
        <v>72</v>
      </c>
      <c r="K2701" s="4">
        <f>Table1[[#This Row],[PRICEEACH]]-Table1[[#This Row],[MSRP]]</f>
        <v>9.14</v>
      </c>
      <c r="L2701" t="s">
        <v>606</v>
      </c>
      <c r="M2701" t="s">
        <v>83</v>
      </c>
      <c r="N2701">
        <v>2015559350</v>
      </c>
      <c r="O2701" t="s">
        <v>84</v>
      </c>
      <c r="P2701" t="s">
        <v>85</v>
      </c>
      <c r="Q2701">
        <v>94019</v>
      </c>
      <c r="R2701" t="s">
        <v>25</v>
      </c>
      <c r="S2701" t="s">
        <v>86</v>
      </c>
      <c r="T2701" t="s">
        <v>87</v>
      </c>
      <c r="U2701" t="s">
        <v>42</v>
      </c>
    </row>
    <row r="2702" spans="1:21" hidden="1" x14ac:dyDescent="0.3">
      <c r="A2702">
        <v>10107</v>
      </c>
      <c r="B2702" s="5">
        <v>54</v>
      </c>
      <c r="C2702" s="4">
        <v>133</v>
      </c>
      <c r="D2702">
        <v>5</v>
      </c>
      <c r="E2702" s="9">
        <v>7182</v>
      </c>
      <c r="F2702" s="8">
        <v>45382</v>
      </c>
      <c r="G2702" s="5">
        <f ca="1">DATEDIF(F2702, TODAY(), "D")</f>
        <v>7</v>
      </c>
      <c r="H2702" t="s">
        <v>268</v>
      </c>
      <c r="I2702" t="s">
        <v>465</v>
      </c>
      <c r="J2702" s="4">
        <v>116</v>
      </c>
      <c r="K2702" s="4">
        <f>Table1[[#This Row],[PRICEEACH]]-Table1[[#This Row],[MSRP]]</f>
        <v>17</v>
      </c>
      <c r="L2702" t="s">
        <v>497</v>
      </c>
      <c r="M2702" t="s">
        <v>148</v>
      </c>
      <c r="N2702" t="s">
        <v>149</v>
      </c>
      <c r="O2702" t="s">
        <v>150</v>
      </c>
      <c r="P2702" t="s">
        <v>151</v>
      </c>
      <c r="Q2702">
        <v>28034</v>
      </c>
      <c r="R2702" t="s">
        <v>152</v>
      </c>
      <c r="S2702" t="s">
        <v>153</v>
      </c>
      <c r="T2702" t="s">
        <v>154</v>
      </c>
      <c r="U2702" t="s">
        <v>127</v>
      </c>
    </row>
    <row r="2703" spans="1:21" x14ac:dyDescent="0.3">
      <c r="A2703">
        <v>10107</v>
      </c>
      <c r="B2703" s="5">
        <v>54</v>
      </c>
      <c r="C2703" s="4">
        <v>110.21</v>
      </c>
      <c r="D2703">
        <v>5</v>
      </c>
      <c r="E2703" s="9">
        <v>5951.34</v>
      </c>
      <c r="F2703" s="8">
        <v>45354</v>
      </c>
      <c r="G2703" s="5">
        <f ca="1">DATEDIF(F2703, TODAY(), "D")</f>
        <v>35</v>
      </c>
      <c r="H2703" t="s">
        <v>19</v>
      </c>
      <c r="I2703" t="s">
        <v>465</v>
      </c>
      <c r="J2703" s="4">
        <v>118</v>
      </c>
      <c r="K2703" s="4">
        <f>Table1[[#This Row],[PRICEEACH]]-Table1[[#This Row],[MSRP]]</f>
        <v>-7.7900000000000063</v>
      </c>
      <c r="L2703" t="s">
        <v>479</v>
      </c>
      <c r="M2703" t="s">
        <v>148</v>
      </c>
      <c r="N2703" t="s">
        <v>149</v>
      </c>
      <c r="O2703" t="s">
        <v>150</v>
      </c>
      <c r="P2703" t="s">
        <v>151</v>
      </c>
      <c r="Q2703">
        <v>28034</v>
      </c>
      <c r="R2703" t="s">
        <v>152</v>
      </c>
      <c r="S2703" t="s">
        <v>153</v>
      </c>
      <c r="T2703" t="s">
        <v>154</v>
      </c>
      <c r="U2703" t="s">
        <v>42</v>
      </c>
    </row>
    <row r="2704" spans="1:21" hidden="1" x14ac:dyDescent="0.3">
      <c r="A2704">
        <v>10425</v>
      </c>
      <c r="B2704" s="5">
        <v>55</v>
      </c>
      <c r="C2704" s="4">
        <v>46.82</v>
      </c>
      <c r="D2704">
        <v>1</v>
      </c>
      <c r="E2704" s="9">
        <v>2575.1</v>
      </c>
      <c r="F2704" s="8">
        <v>45382</v>
      </c>
      <c r="G2704" s="5">
        <f ca="1">DATEDIF(F2704, TODAY(), "D")</f>
        <v>7</v>
      </c>
      <c r="H2704" t="s">
        <v>268</v>
      </c>
      <c r="I2704" t="s">
        <v>155</v>
      </c>
      <c r="J2704" s="4">
        <v>57</v>
      </c>
      <c r="K2704" s="4">
        <f>Table1[[#This Row],[PRICEEACH]]-Table1[[#This Row],[MSRP]]</f>
        <v>-10.18</v>
      </c>
      <c r="L2704" t="s">
        <v>580</v>
      </c>
      <c r="M2704" t="s">
        <v>92</v>
      </c>
      <c r="N2704" t="s">
        <v>93</v>
      </c>
      <c r="O2704" t="s">
        <v>94</v>
      </c>
      <c r="P2704" t="s">
        <v>95</v>
      </c>
      <c r="Q2704">
        <v>44000</v>
      </c>
      <c r="R2704" t="s">
        <v>33</v>
      </c>
      <c r="S2704" t="s">
        <v>96</v>
      </c>
      <c r="T2704" t="s">
        <v>97</v>
      </c>
      <c r="U2704" t="s">
        <v>28</v>
      </c>
    </row>
    <row r="2705" spans="1:21" hidden="1" x14ac:dyDescent="0.3">
      <c r="A2705">
        <v>10420</v>
      </c>
      <c r="B2705" s="5">
        <v>55</v>
      </c>
      <c r="C2705" s="4">
        <v>96.3</v>
      </c>
      <c r="D2705">
        <v>8</v>
      </c>
      <c r="E2705" s="9">
        <v>5296.5</v>
      </c>
      <c r="F2705" s="8">
        <v>45380</v>
      </c>
      <c r="G2705" s="5">
        <f ca="1">DATEDIF(F2705, TODAY(), "D")</f>
        <v>9</v>
      </c>
      <c r="H2705" t="s">
        <v>268</v>
      </c>
      <c r="I2705" t="s">
        <v>155</v>
      </c>
      <c r="J2705" s="4">
        <v>117</v>
      </c>
      <c r="K2705" s="4">
        <f>Table1[[#This Row],[PRICEEACH]]-Table1[[#This Row],[MSRP]]</f>
        <v>-20.700000000000003</v>
      </c>
      <c r="L2705" t="s">
        <v>593</v>
      </c>
      <c r="M2705" t="s">
        <v>128</v>
      </c>
      <c r="N2705" t="s">
        <v>129</v>
      </c>
      <c r="O2705" t="s">
        <v>130</v>
      </c>
      <c r="P2705" t="s">
        <v>131</v>
      </c>
      <c r="Q2705">
        <v>2067</v>
      </c>
      <c r="R2705" t="s">
        <v>76</v>
      </c>
      <c r="S2705" t="s">
        <v>132</v>
      </c>
      <c r="T2705" t="s">
        <v>133</v>
      </c>
      <c r="U2705" t="s">
        <v>42</v>
      </c>
    </row>
    <row r="2706" spans="1:21" x14ac:dyDescent="0.3">
      <c r="A2706">
        <v>10419</v>
      </c>
      <c r="B2706" s="5">
        <v>55</v>
      </c>
      <c r="C2706" s="4">
        <v>139.91999999999999</v>
      </c>
      <c r="D2706">
        <v>2</v>
      </c>
      <c r="E2706" s="9">
        <v>7695.6</v>
      </c>
      <c r="F2706" s="8">
        <v>45368</v>
      </c>
      <c r="G2706" s="5">
        <f ca="1">DATEDIF(F2706, TODAY(), "D")</f>
        <v>21</v>
      </c>
      <c r="H2706" t="s">
        <v>19</v>
      </c>
      <c r="I2706" t="s">
        <v>155</v>
      </c>
      <c r="J2706" s="4">
        <v>132</v>
      </c>
      <c r="K2706" s="4">
        <f>Table1[[#This Row],[PRICEEACH]]-Table1[[#This Row],[MSRP]]</f>
        <v>7.9199999999999875</v>
      </c>
      <c r="L2706" t="s">
        <v>554</v>
      </c>
      <c r="M2706" t="s">
        <v>120</v>
      </c>
      <c r="N2706" t="s">
        <v>121</v>
      </c>
      <c r="O2706" t="s">
        <v>122</v>
      </c>
      <c r="P2706" t="s">
        <v>123</v>
      </c>
      <c r="Q2706">
        <v>5020</v>
      </c>
      <c r="R2706" t="s">
        <v>124</v>
      </c>
      <c r="S2706" t="s">
        <v>125</v>
      </c>
      <c r="T2706" t="s">
        <v>126</v>
      </c>
      <c r="U2706" t="s">
        <v>127</v>
      </c>
    </row>
    <row r="2707" spans="1:21" x14ac:dyDescent="0.3">
      <c r="A2707">
        <v>10419</v>
      </c>
      <c r="B2707" s="5">
        <v>55</v>
      </c>
      <c r="C2707" s="4">
        <v>52.66</v>
      </c>
      <c r="D2707">
        <v>12</v>
      </c>
      <c r="E2707" s="9">
        <v>2896.3</v>
      </c>
      <c r="F2707" s="8">
        <v>45368</v>
      </c>
      <c r="G2707" s="5">
        <f ca="1">DATEDIF(F2707, TODAY(), "D")</f>
        <v>21</v>
      </c>
      <c r="H2707" t="s">
        <v>19</v>
      </c>
      <c r="I2707" t="s">
        <v>155</v>
      </c>
      <c r="J2707" s="4">
        <v>61</v>
      </c>
      <c r="K2707" s="4">
        <f>Table1[[#This Row],[PRICEEACH]]-Table1[[#This Row],[MSRP]]</f>
        <v>-8.3400000000000034</v>
      </c>
      <c r="L2707" t="s">
        <v>597</v>
      </c>
      <c r="M2707" t="s">
        <v>120</v>
      </c>
      <c r="N2707" t="s">
        <v>121</v>
      </c>
      <c r="O2707" t="s">
        <v>122</v>
      </c>
      <c r="P2707" t="s">
        <v>123</v>
      </c>
      <c r="Q2707">
        <v>5020</v>
      </c>
      <c r="R2707" t="s">
        <v>124</v>
      </c>
      <c r="S2707" t="s">
        <v>125</v>
      </c>
      <c r="T2707" t="s">
        <v>126</v>
      </c>
      <c r="U2707" t="s">
        <v>28</v>
      </c>
    </row>
    <row r="2708" spans="1:21" x14ac:dyDescent="0.3">
      <c r="A2708">
        <v>10405</v>
      </c>
      <c r="B2708" s="5">
        <v>55</v>
      </c>
      <c r="C2708" s="4">
        <v>150.71</v>
      </c>
      <c r="D2708">
        <v>1</v>
      </c>
      <c r="E2708" s="9">
        <v>8289.0499999999993</v>
      </c>
      <c r="F2708" s="8">
        <v>45336</v>
      </c>
      <c r="G2708" s="5">
        <f ca="1">DATEDIF(F2708, TODAY(), "D")</f>
        <v>53</v>
      </c>
      <c r="H2708" t="s">
        <v>19</v>
      </c>
      <c r="I2708" t="s">
        <v>155</v>
      </c>
      <c r="J2708" s="4">
        <v>169</v>
      </c>
      <c r="K2708" s="4">
        <f>Table1[[#This Row],[PRICEEACH]]-Table1[[#This Row],[MSRP]]</f>
        <v>-18.289999999999992</v>
      </c>
      <c r="L2708" t="s">
        <v>563</v>
      </c>
      <c r="M2708" t="s">
        <v>491</v>
      </c>
      <c r="N2708" t="s">
        <v>492</v>
      </c>
      <c r="O2708" t="s">
        <v>493</v>
      </c>
      <c r="P2708" t="s">
        <v>494</v>
      </c>
      <c r="Q2708">
        <v>67000</v>
      </c>
      <c r="R2708" t="s">
        <v>33</v>
      </c>
      <c r="S2708" t="s">
        <v>495</v>
      </c>
      <c r="T2708" t="s">
        <v>496</v>
      </c>
      <c r="U2708" t="s">
        <v>127</v>
      </c>
    </row>
    <row r="2709" spans="1:21" x14ac:dyDescent="0.3">
      <c r="A2709">
        <v>10402</v>
      </c>
      <c r="B2709" s="5">
        <v>55</v>
      </c>
      <c r="C2709" s="4">
        <v>55.72</v>
      </c>
      <c r="D2709">
        <v>2</v>
      </c>
      <c r="E2709" s="9">
        <v>3064.6</v>
      </c>
      <c r="F2709" s="8">
        <v>45329</v>
      </c>
      <c r="G2709" s="5">
        <f ca="1">DATEDIF(F2709, TODAY(), "D")</f>
        <v>60</v>
      </c>
      <c r="H2709" t="s">
        <v>19</v>
      </c>
      <c r="I2709" t="s">
        <v>20</v>
      </c>
      <c r="J2709" s="4">
        <v>60</v>
      </c>
      <c r="K2709" s="4">
        <f>Table1[[#This Row],[PRICEEACH]]-Table1[[#This Row],[MSRP]]</f>
        <v>-4.2800000000000011</v>
      </c>
      <c r="L2709" t="s">
        <v>552</v>
      </c>
      <c r="M2709" t="s">
        <v>67</v>
      </c>
      <c r="N2709" t="s">
        <v>68</v>
      </c>
      <c r="O2709" t="s">
        <v>69</v>
      </c>
      <c r="P2709" t="s">
        <v>39</v>
      </c>
      <c r="Q2709">
        <v>75016</v>
      </c>
      <c r="R2709" t="s">
        <v>33</v>
      </c>
      <c r="S2709" t="s">
        <v>70</v>
      </c>
      <c r="T2709" t="s">
        <v>71</v>
      </c>
      <c r="U2709" t="s">
        <v>42</v>
      </c>
    </row>
    <row r="2710" spans="1:21" x14ac:dyDescent="0.3">
      <c r="A2710">
        <v>10107</v>
      </c>
      <c r="B2710" s="5">
        <v>55</v>
      </c>
      <c r="C2710" s="4">
        <v>147.61000000000001</v>
      </c>
      <c r="D2710">
        <v>8</v>
      </c>
      <c r="E2710" s="9">
        <v>8118.55</v>
      </c>
      <c r="F2710" s="1">
        <v>45193</v>
      </c>
      <c r="G2710" s="5">
        <f ca="1">DATEDIF(F2710, TODAY(), "D")</f>
        <v>196</v>
      </c>
      <c r="H2710" t="s">
        <v>19</v>
      </c>
      <c r="I2710" t="s">
        <v>20</v>
      </c>
      <c r="J2710" s="4">
        <v>150</v>
      </c>
      <c r="K2710" s="4">
        <f>Table1[[#This Row],[PRICEEACH]]-Table1[[#This Row],[MSRP]]</f>
        <v>-2.3899999999999864</v>
      </c>
      <c r="L2710" t="s">
        <v>467</v>
      </c>
      <c r="M2710" t="s">
        <v>120</v>
      </c>
      <c r="N2710" t="s">
        <v>121</v>
      </c>
      <c r="O2710" t="s">
        <v>122</v>
      </c>
      <c r="P2710" t="s">
        <v>123</v>
      </c>
      <c r="Q2710">
        <v>5020</v>
      </c>
      <c r="R2710" t="s">
        <v>124</v>
      </c>
      <c r="S2710" t="s">
        <v>125</v>
      </c>
      <c r="T2710" t="s">
        <v>126</v>
      </c>
      <c r="U2710" t="s">
        <v>127</v>
      </c>
    </row>
    <row r="2711" spans="1:21" x14ac:dyDescent="0.3">
      <c r="A2711">
        <v>10107</v>
      </c>
      <c r="B2711" s="5">
        <v>55</v>
      </c>
      <c r="C2711" s="4">
        <v>75.2</v>
      </c>
      <c r="D2711">
        <v>7</v>
      </c>
      <c r="E2711" s="9">
        <v>4136</v>
      </c>
      <c r="F2711" s="1">
        <v>45193</v>
      </c>
      <c r="G2711" s="5">
        <f ca="1">DATEDIF(F2711, TODAY(), "D")</f>
        <v>196</v>
      </c>
      <c r="H2711" t="s">
        <v>19</v>
      </c>
      <c r="I2711" t="s">
        <v>155</v>
      </c>
      <c r="J2711" s="4">
        <v>115</v>
      </c>
      <c r="K2711" s="4">
        <f>Table1[[#This Row],[PRICEEACH]]-Table1[[#This Row],[MSRP]]</f>
        <v>-39.799999999999997</v>
      </c>
      <c r="L2711" t="s">
        <v>490</v>
      </c>
      <c r="M2711" t="s">
        <v>120</v>
      </c>
      <c r="N2711" t="s">
        <v>121</v>
      </c>
      <c r="O2711" t="s">
        <v>122</v>
      </c>
      <c r="P2711" t="s">
        <v>123</v>
      </c>
      <c r="Q2711">
        <v>5020</v>
      </c>
      <c r="R2711" t="s">
        <v>124</v>
      </c>
      <c r="S2711" t="s">
        <v>125</v>
      </c>
      <c r="T2711" t="s">
        <v>126</v>
      </c>
      <c r="U2711" t="s">
        <v>42</v>
      </c>
    </row>
    <row r="2712" spans="1:21" x14ac:dyDescent="0.3">
      <c r="A2712">
        <v>10342</v>
      </c>
      <c r="B2712" s="5">
        <v>55</v>
      </c>
      <c r="C2712" s="4">
        <v>65.45</v>
      </c>
      <c r="D2712">
        <v>1</v>
      </c>
      <c r="E2712" s="9">
        <v>3599.75</v>
      </c>
      <c r="F2712" s="1">
        <v>45193</v>
      </c>
      <c r="G2712" s="5">
        <f ca="1">DATEDIF(F2712, TODAY(), "D")</f>
        <v>196</v>
      </c>
      <c r="H2712" t="s">
        <v>19</v>
      </c>
      <c r="I2712" t="s">
        <v>155</v>
      </c>
      <c r="J2712" s="4">
        <v>77</v>
      </c>
      <c r="K2712" s="4">
        <f>Table1[[#This Row],[PRICEEACH]]-Table1[[#This Row],[MSRP]]</f>
        <v>-11.549999999999997</v>
      </c>
      <c r="L2712" t="s">
        <v>544</v>
      </c>
      <c r="M2712" t="s">
        <v>72</v>
      </c>
      <c r="N2712" t="s">
        <v>73</v>
      </c>
      <c r="O2712" t="s">
        <v>74</v>
      </c>
      <c r="P2712" t="s">
        <v>75</v>
      </c>
      <c r="Q2712">
        <v>3004</v>
      </c>
      <c r="R2712" t="s">
        <v>76</v>
      </c>
      <c r="S2712" t="s">
        <v>77</v>
      </c>
      <c r="T2712" t="s">
        <v>78</v>
      </c>
      <c r="U2712" t="s">
        <v>42</v>
      </c>
    </row>
    <row r="2713" spans="1:21" x14ac:dyDescent="0.3">
      <c r="A2713">
        <v>10342</v>
      </c>
      <c r="B2713" s="5">
        <v>55</v>
      </c>
      <c r="C2713" s="4">
        <v>119.06</v>
      </c>
      <c r="D2713">
        <v>7</v>
      </c>
      <c r="E2713" s="9">
        <v>6548.3</v>
      </c>
      <c r="F2713" s="1">
        <v>45193</v>
      </c>
      <c r="G2713" s="5">
        <f ca="1">DATEDIF(F2713, TODAY(), "D")</f>
        <v>196</v>
      </c>
      <c r="H2713" t="s">
        <v>19</v>
      </c>
      <c r="I2713" t="s">
        <v>155</v>
      </c>
      <c r="J2713" s="4">
        <v>146</v>
      </c>
      <c r="K2713" s="4">
        <f>Table1[[#This Row],[PRICEEACH]]-Table1[[#This Row],[MSRP]]</f>
        <v>-26.939999999999998</v>
      </c>
      <c r="L2713" t="s">
        <v>568</v>
      </c>
      <c r="M2713" t="s">
        <v>72</v>
      </c>
      <c r="N2713" t="s">
        <v>73</v>
      </c>
      <c r="O2713" t="s">
        <v>74</v>
      </c>
      <c r="P2713" t="s">
        <v>75</v>
      </c>
      <c r="Q2713">
        <v>3004</v>
      </c>
      <c r="R2713" t="s">
        <v>76</v>
      </c>
      <c r="S2713" t="s">
        <v>77</v>
      </c>
      <c r="T2713" t="s">
        <v>78</v>
      </c>
      <c r="U2713" t="s">
        <v>42</v>
      </c>
    </row>
    <row r="2714" spans="1:21" x14ac:dyDescent="0.3">
      <c r="A2714">
        <v>10340</v>
      </c>
      <c r="B2714" s="5">
        <v>55</v>
      </c>
      <c r="C2714" s="4">
        <v>79.98</v>
      </c>
      <c r="D2714">
        <v>8</v>
      </c>
      <c r="E2714" s="9">
        <v>4398.8999999999996</v>
      </c>
      <c r="F2714" s="1">
        <v>45193</v>
      </c>
      <c r="G2714" s="5">
        <f ca="1">DATEDIF(F2714, TODAY(), "D")</f>
        <v>196</v>
      </c>
      <c r="H2714" t="s">
        <v>19</v>
      </c>
      <c r="I2714" t="s">
        <v>20</v>
      </c>
      <c r="J2714" s="4">
        <v>76</v>
      </c>
      <c r="K2714" s="4">
        <f>Table1[[#This Row],[PRICEEACH]]-Table1[[#This Row],[MSRP]]</f>
        <v>3.980000000000004</v>
      </c>
      <c r="L2714" t="s">
        <v>585</v>
      </c>
      <c r="M2714" t="s">
        <v>320</v>
      </c>
      <c r="N2714" t="s">
        <v>321</v>
      </c>
      <c r="O2714" t="s">
        <v>322</v>
      </c>
      <c r="P2714" t="s">
        <v>323</v>
      </c>
      <c r="Q2714">
        <v>8022</v>
      </c>
      <c r="R2714" t="s">
        <v>152</v>
      </c>
      <c r="S2714" t="s">
        <v>324</v>
      </c>
      <c r="T2714" t="s">
        <v>325</v>
      </c>
      <c r="U2714" t="s">
        <v>42</v>
      </c>
    </row>
    <row r="2715" spans="1:21" x14ac:dyDescent="0.3">
      <c r="A2715">
        <v>10340</v>
      </c>
      <c r="B2715" s="5">
        <v>55</v>
      </c>
      <c r="C2715" s="4">
        <v>117.87</v>
      </c>
      <c r="D2715">
        <v>2</v>
      </c>
      <c r="E2715" s="9">
        <v>6482.85</v>
      </c>
      <c r="F2715" s="1">
        <v>45193</v>
      </c>
      <c r="G2715" s="5">
        <f ca="1">DATEDIF(F2715, TODAY(), "D")</f>
        <v>196</v>
      </c>
      <c r="H2715" t="s">
        <v>19</v>
      </c>
      <c r="I2715" t="s">
        <v>20</v>
      </c>
      <c r="J2715" s="4">
        <v>99</v>
      </c>
      <c r="K2715" s="4">
        <f>Table1[[#This Row],[PRICEEACH]]-Table1[[#This Row],[MSRP]]</f>
        <v>18.870000000000005</v>
      </c>
      <c r="L2715" t="s">
        <v>609</v>
      </c>
      <c r="M2715" t="s">
        <v>320</v>
      </c>
      <c r="N2715" t="s">
        <v>321</v>
      </c>
      <c r="O2715" t="s">
        <v>322</v>
      </c>
      <c r="P2715" t="s">
        <v>323</v>
      </c>
      <c r="Q2715">
        <v>8022</v>
      </c>
      <c r="R2715" t="s">
        <v>152</v>
      </c>
      <c r="S2715" t="s">
        <v>324</v>
      </c>
      <c r="T2715" t="s">
        <v>325</v>
      </c>
      <c r="U2715" t="s">
        <v>42</v>
      </c>
    </row>
    <row r="2716" spans="1:21" x14ac:dyDescent="0.3">
      <c r="A2716">
        <v>10340</v>
      </c>
      <c r="B2716" s="5">
        <v>55</v>
      </c>
      <c r="C2716" s="4">
        <v>87.75</v>
      </c>
      <c r="D2716">
        <v>7</v>
      </c>
      <c r="E2716" s="9">
        <v>4826.25</v>
      </c>
      <c r="F2716" s="1">
        <v>45193</v>
      </c>
      <c r="G2716" s="5">
        <f ca="1">DATEDIF(F2716, TODAY(), "D")</f>
        <v>196</v>
      </c>
      <c r="H2716" t="s">
        <v>19</v>
      </c>
      <c r="I2716" t="s">
        <v>525</v>
      </c>
      <c r="J2716" s="4">
        <v>99</v>
      </c>
      <c r="K2716" s="4">
        <f>Table1[[#This Row],[PRICEEACH]]-Table1[[#This Row],[MSRP]]</f>
        <v>-11.25</v>
      </c>
      <c r="L2716" t="s">
        <v>624</v>
      </c>
      <c r="M2716" t="s">
        <v>320</v>
      </c>
      <c r="N2716" t="s">
        <v>321</v>
      </c>
      <c r="O2716" t="s">
        <v>322</v>
      </c>
      <c r="P2716" t="s">
        <v>323</v>
      </c>
      <c r="Q2716">
        <v>8022</v>
      </c>
      <c r="R2716" t="s">
        <v>152</v>
      </c>
      <c r="S2716" t="s">
        <v>324</v>
      </c>
      <c r="T2716" t="s">
        <v>325</v>
      </c>
      <c r="U2716" t="s">
        <v>42</v>
      </c>
    </row>
    <row r="2717" spans="1:21" x14ac:dyDescent="0.3">
      <c r="A2717">
        <v>10339</v>
      </c>
      <c r="B2717" s="5">
        <v>55</v>
      </c>
      <c r="C2717" s="4">
        <v>112.99</v>
      </c>
      <c r="D2717">
        <v>12</v>
      </c>
      <c r="E2717" s="9">
        <v>6214.45</v>
      </c>
      <c r="F2717" s="1">
        <v>45192</v>
      </c>
      <c r="G2717" s="5">
        <f ca="1">DATEDIF(F2717, TODAY(), "D")</f>
        <v>197</v>
      </c>
      <c r="H2717" t="s">
        <v>19</v>
      </c>
      <c r="I2717" t="s">
        <v>525</v>
      </c>
      <c r="J2717" s="4">
        <v>68</v>
      </c>
      <c r="K2717" s="4">
        <f>Table1[[#This Row],[PRICEEACH]]-Table1[[#This Row],[MSRP]]</f>
        <v>44.989999999999995</v>
      </c>
      <c r="L2717" t="s">
        <v>592</v>
      </c>
      <c r="M2717" t="s">
        <v>217</v>
      </c>
      <c r="N2717" t="s">
        <v>218</v>
      </c>
      <c r="O2717" t="s">
        <v>219</v>
      </c>
      <c r="P2717" t="s">
        <v>220</v>
      </c>
      <c r="Q2717" t="s">
        <v>221</v>
      </c>
      <c r="R2717" t="s">
        <v>222</v>
      </c>
      <c r="S2717" t="s">
        <v>223</v>
      </c>
      <c r="T2717" t="s">
        <v>224</v>
      </c>
      <c r="U2717" t="s">
        <v>42</v>
      </c>
    </row>
    <row r="2718" spans="1:21" x14ac:dyDescent="0.3">
      <c r="A2718">
        <v>10339</v>
      </c>
      <c r="B2718" s="5">
        <v>55</v>
      </c>
      <c r="C2718" s="4">
        <v>195.6</v>
      </c>
      <c r="D2718">
        <v>13</v>
      </c>
      <c r="E2718" s="9">
        <v>10758</v>
      </c>
      <c r="F2718" s="1">
        <v>45192</v>
      </c>
      <c r="G2718" s="5">
        <f ca="1">DATEDIF(F2718, TODAY(), "D")</f>
        <v>197</v>
      </c>
      <c r="H2718" t="s">
        <v>19</v>
      </c>
      <c r="I2718" t="s">
        <v>509</v>
      </c>
      <c r="J2718" s="4">
        <v>88</v>
      </c>
      <c r="K2718" s="4">
        <f>Table1[[#This Row],[PRICEEACH]]-Table1[[#This Row],[MSRP]]</f>
        <v>107.6</v>
      </c>
      <c r="L2718" t="s">
        <v>595</v>
      </c>
      <c r="M2718" t="s">
        <v>217</v>
      </c>
      <c r="N2718" t="s">
        <v>218</v>
      </c>
      <c r="O2718" t="s">
        <v>219</v>
      </c>
      <c r="P2718" t="s">
        <v>220</v>
      </c>
      <c r="Q2718" t="s">
        <v>221</v>
      </c>
      <c r="R2718" t="s">
        <v>222</v>
      </c>
      <c r="S2718" t="s">
        <v>223</v>
      </c>
      <c r="T2718" t="s">
        <v>224</v>
      </c>
      <c r="U2718" t="s">
        <v>127</v>
      </c>
    </row>
    <row r="2719" spans="1:21" x14ac:dyDescent="0.3">
      <c r="A2719">
        <v>10339</v>
      </c>
      <c r="B2719" s="5">
        <v>55</v>
      </c>
      <c r="C2719" s="4">
        <v>71.25</v>
      </c>
      <c r="D2719">
        <v>15</v>
      </c>
      <c r="E2719" s="9">
        <v>3918.75</v>
      </c>
      <c r="F2719" s="1">
        <v>45192</v>
      </c>
      <c r="G2719" s="5">
        <f ca="1">DATEDIF(F2719, TODAY(), "D")</f>
        <v>197</v>
      </c>
      <c r="H2719" t="s">
        <v>19</v>
      </c>
      <c r="I2719" t="s">
        <v>557</v>
      </c>
      <c r="J2719" s="4">
        <v>90</v>
      </c>
      <c r="K2719" s="4">
        <f>Table1[[#This Row],[PRICEEACH]]-Table1[[#This Row],[MSRP]]</f>
        <v>-18.75</v>
      </c>
      <c r="L2719" t="s">
        <v>623</v>
      </c>
      <c r="M2719" t="s">
        <v>217</v>
      </c>
      <c r="N2719" t="s">
        <v>218</v>
      </c>
      <c r="O2719" t="s">
        <v>219</v>
      </c>
      <c r="P2719" t="s">
        <v>220</v>
      </c>
      <c r="Q2719" t="s">
        <v>221</v>
      </c>
      <c r="R2719" t="s">
        <v>222</v>
      </c>
      <c r="S2719" t="s">
        <v>223</v>
      </c>
      <c r="T2719" t="s">
        <v>224</v>
      </c>
      <c r="U2719" t="s">
        <v>42</v>
      </c>
    </row>
    <row r="2720" spans="1:21" hidden="1" x14ac:dyDescent="0.3">
      <c r="A2720">
        <v>10107</v>
      </c>
      <c r="B2720" s="5">
        <v>56</v>
      </c>
      <c r="C2720" s="4">
        <v>164.61</v>
      </c>
      <c r="D2720">
        <v>4</v>
      </c>
      <c r="E2720" s="9">
        <v>9218.16</v>
      </c>
      <c r="F2720" s="8">
        <v>45364</v>
      </c>
      <c r="G2720" s="5">
        <f ca="1">DATEDIF(F2720, TODAY(), "D")</f>
        <v>25</v>
      </c>
      <c r="H2720" t="s">
        <v>147</v>
      </c>
      <c r="I2720" t="s">
        <v>20</v>
      </c>
      <c r="J2720" s="4">
        <v>193</v>
      </c>
      <c r="K2720" s="4">
        <f>Table1[[#This Row],[PRICEEACH]]-Table1[[#This Row],[MSRP]]</f>
        <v>-28.389999999999986</v>
      </c>
      <c r="L2720" t="s">
        <v>288</v>
      </c>
      <c r="M2720" t="s">
        <v>148</v>
      </c>
      <c r="N2720" t="s">
        <v>149</v>
      </c>
      <c r="O2720" t="s">
        <v>150</v>
      </c>
      <c r="P2720" t="s">
        <v>151</v>
      </c>
      <c r="Q2720">
        <v>28034</v>
      </c>
      <c r="R2720" t="s">
        <v>152</v>
      </c>
      <c r="S2720" t="s">
        <v>153</v>
      </c>
      <c r="T2720" t="s">
        <v>154</v>
      </c>
      <c r="U2720" t="s">
        <v>127</v>
      </c>
    </row>
    <row r="2721" spans="1:21" x14ac:dyDescent="0.3">
      <c r="A2721">
        <v>10412</v>
      </c>
      <c r="B2721" s="5">
        <v>56</v>
      </c>
      <c r="C2721" s="4">
        <v>98.18</v>
      </c>
      <c r="D2721">
        <v>8</v>
      </c>
      <c r="E2721" s="9">
        <v>5498.08</v>
      </c>
      <c r="F2721" s="8">
        <v>45354</v>
      </c>
      <c r="G2721" s="5">
        <f ca="1">DATEDIF(F2721, TODAY(), "D")</f>
        <v>35</v>
      </c>
      <c r="H2721" t="s">
        <v>19</v>
      </c>
      <c r="I2721" t="s">
        <v>465</v>
      </c>
      <c r="J2721" s="4">
        <v>122</v>
      </c>
      <c r="K2721" s="4">
        <f>Table1[[#This Row],[PRICEEACH]]-Table1[[#This Row],[MSRP]]</f>
        <v>-23.819999999999993</v>
      </c>
      <c r="L2721" t="s">
        <v>548</v>
      </c>
      <c r="M2721" t="s">
        <v>148</v>
      </c>
      <c r="N2721" t="s">
        <v>149</v>
      </c>
      <c r="O2721" t="s">
        <v>150</v>
      </c>
      <c r="P2721" t="s">
        <v>151</v>
      </c>
      <c r="Q2721">
        <v>28034</v>
      </c>
      <c r="R2721" t="s">
        <v>152</v>
      </c>
      <c r="S2721" t="s">
        <v>153</v>
      </c>
      <c r="T2721" t="s">
        <v>154</v>
      </c>
      <c r="U2721" t="s">
        <v>42</v>
      </c>
    </row>
    <row r="2722" spans="1:21" hidden="1" x14ac:dyDescent="0.3">
      <c r="A2722">
        <v>10401</v>
      </c>
      <c r="B2722" s="5">
        <v>56</v>
      </c>
      <c r="C2722" s="4">
        <v>35.35</v>
      </c>
      <c r="D2722">
        <v>7</v>
      </c>
      <c r="E2722" s="9">
        <v>1979.6</v>
      </c>
      <c r="F2722" s="8">
        <v>45325</v>
      </c>
      <c r="G2722" s="5">
        <f ca="1">DATEDIF(F2722, TODAY(), "D")</f>
        <v>64</v>
      </c>
      <c r="H2722" t="s">
        <v>364</v>
      </c>
      <c r="I2722" t="s">
        <v>509</v>
      </c>
      <c r="J2722" s="4">
        <v>43</v>
      </c>
      <c r="K2722" s="4">
        <f>Table1[[#This Row],[PRICEEACH]]-Table1[[#This Row],[MSRP]]</f>
        <v>-7.6499999999999986</v>
      </c>
      <c r="L2722" t="s">
        <v>616</v>
      </c>
      <c r="M2722" t="s">
        <v>83</v>
      </c>
      <c r="N2722">
        <v>2015559350</v>
      </c>
      <c r="O2722" t="s">
        <v>84</v>
      </c>
      <c r="P2722" t="s">
        <v>85</v>
      </c>
      <c r="Q2722">
        <v>94019</v>
      </c>
      <c r="R2722" t="s">
        <v>25</v>
      </c>
      <c r="S2722" t="s">
        <v>86</v>
      </c>
      <c r="T2722" t="s">
        <v>87</v>
      </c>
      <c r="U2722" t="s">
        <v>28</v>
      </c>
    </row>
    <row r="2723" spans="1:21" x14ac:dyDescent="0.3">
      <c r="A2723">
        <v>10400</v>
      </c>
      <c r="B2723" s="5">
        <v>58</v>
      </c>
      <c r="C2723" s="4">
        <v>125.99</v>
      </c>
      <c r="D2723">
        <v>6</v>
      </c>
      <c r="E2723" s="9">
        <v>7307.42</v>
      </c>
      <c r="F2723" s="8">
        <v>45323</v>
      </c>
      <c r="G2723" s="5">
        <f ca="1">DATEDIF(F2723, TODAY(), "D")</f>
        <v>66</v>
      </c>
      <c r="H2723" t="s">
        <v>19</v>
      </c>
      <c r="I2723" t="s">
        <v>509</v>
      </c>
      <c r="J2723" s="4">
        <v>105</v>
      </c>
      <c r="K2723" s="4">
        <f>Table1[[#This Row],[PRICEEACH]]-Table1[[#This Row],[MSRP]]</f>
        <v>20.989999999999995</v>
      </c>
      <c r="L2723" t="s">
        <v>571</v>
      </c>
      <c r="M2723" t="s">
        <v>360</v>
      </c>
      <c r="N2723">
        <v>4085553659</v>
      </c>
      <c r="O2723" t="s">
        <v>361</v>
      </c>
      <c r="P2723" t="s">
        <v>362</v>
      </c>
      <c r="Q2723">
        <v>94217</v>
      </c>
      <c r="R2723" t="s">
        <v>25</v>
      </c>
      <c r="S2723" t="s">
        <v>81</v>
      </c>
      <c r="T2723" t="s">
        <v>363</v>
      </c>
      <c r="U2723" t="s">
        <v>127</v>
      </c>
    </row>
    <row r="2724" spans="1:21" hidden="1" x14ac:dyDescent="0.3">
      <c r="A2724">
        <v>10407</v>
      </c>
      <c r="B2724" s="5">
        <v>59</v>
      </c>
      <c r="C2724" s="4">
        <v>119.46</v>
      </c>
      <c r="D2724">
        <v>11</v>
      </c>
      <c r="E2724" s="9">
        <v>7048.14</v>
      </c>
      <c r="F2724" s="8">
        <v>45344</v>
      </c>
      <c r="G2724" s="5">
        <f ca="1">DATEDIF(F2724, TODAY(), "D")</f>
        <v>45</v>
      </c>
      <c r="H2724" t="s">
        <v>364</v>
      </c>
      <c r="I2724" t="s">
        <v>155</v>
      </c>
      <c r="J2724" s="4">
        <v>124</v>
      </c>
      <c r="K2724" s="4">
        <f>Table1[[#This Row],[PRICEEACH]]-Table1[[#This Row],[MSRP]]</f>
        <v>-4.5400000000000063</v>
      </c>
      <c r="L2724" t="s">
        <v>524</v>
      </c>
      <c r="M2724" t="s">
        <v>360</v>
      </c>
      <c r="N2724">
        <v>4085553659</v>
      </c>
      <c r="O2724" t="s">
        <v>361</v>
      </c>
      <c r="P2724" t="s">
        <v>362</v>
      </c>
      <c r="Q2724">
        <v>94217</v>
      </c>
      <c r="R2724" t="s">
        <v>25</v>
      </c>
      <c r="S2724" t="s">
        <v>81</v>
      </c>
      <c r="T2724" t="s">
        <v>363</v>
      </c>
      <c r="U2724" t="s">
        <v>127</v>
      </c>
    </row>
    <row r="2725" spans="1:21" hidden="1" x14ac:dyDescent="0.3">
      <c r="A2725">
        <v>10407</v>
      </c>
      <c r="B2725" s="5">
        <v>59</v>
      </c>
      <c r="C2725" s="4">
        <v>98.65</v>
      </c>
      <c r="D2725">
        <v>5</v>
      </c>
      <c r="E2725" s="9">
        <v>5820.35</v>
      </c>
      <c r="F2725" s="8">
        <v>45344</v>
      </c>
      <c r="G2725" s="5">
        <f ca="1">DATEDIF(F2725, TODAY(), "D")</f>
        <v>45</v>
      </c>
      <c r="H2725" t="s">
        <v>364</v>
      </c>
      <c r="I2725" t="s">
        <v>155</v>
      </c>
      <c r="J2725" s="4">
        <v>117</v>
      </c>
      <c r="K2725" s="4">
        <f>Table1[[#This Row],[PRICEEACH]]-Table1[[#This Row],[MSRP]]</f>
        <v>-18.349999999999994</v>
      </c>
      <c r="L2725" t="s">
        <v>593</v>
      </c>
      <c r="M2725" t="s">
        <v>360</v>
      </c>
      <c r="N2725">
        <v>4085553659</v>
      </c>
      <c r="O2725" t="s">
        <v>361</v>
      </c>
      <c r="P2725" t="s">
        <v>362</v>
      </c>
      <c r="Q2725">
        <v>94217</v>
      </c>
      <c r="R2725" t="s">
        <v>25</v>
      </c>
      <c r="S2725" t="s">
        <v>81</v>
      </c>
      <c r="T2725" t="s">
        <v>363</v>
      </c>
      <c r="U2725" t="s">
        <v>42</v>
      </c>
    </row>
    <row r="2726" spans="1:21" x14ac:dyDescent="0.3">
      <c r="A2726">
        <v>10402</v>
      </c>
      <c r="B2726" s="5">
        <v>59</v>
      </c>
      <c r="C2726" s="4">
        <v>87.6</v>
      </c>
      <c r="D2726">
        <v>3</v>
      </c>
      <c r="E2726" s="9">
        <v>5168.3999999999996</v>
      </c>
      <c r="F2726" s="8">
        <v>45329</v>
      </c>
      <c r="G2726" s="5">
        <f ca="1">DATEDIF(F2726, TODAY(), "D")</f>
        <v>60</v>
      </c>
      <c r="H2726" t="s">
        <v>19</v>
      </c>
      <c r="I2726" t="s">
        <v>20</v>
      </c>
      <c r="J2726" s="4">
        <v>76</v>
      </c>
      <c r="K2726" s="4">
        <f>Table1[[#This Row],[PRICEEACH]]-Table1[[#This Row],[MSRP]]</f>
        <v>11.599999999999994</v>
      </c>
      <c r="L2726" t="s">
        <v>585</v>
      </c>
      <c r="M2726" t="s">
        <v>67</v>
      </c>
      <c r="N2726" t="s">
        <v>68</v>
      </c>
      <c r="O2726" t="s">
        <v>69</v>
      </c>
      <c r="P2726" t="s">
        <v>39</v>
      </c>
      <c r="Q2726">
        <v>75016</v>
      </c>
      <c r="R2726" t="s">
        <v>33</v>
      </c>
      <c r="S2726" t="s">
        <v>70</v>
      </c>
      <c r="T2726" t="s">
        <v>71</v>
      </c>
      <c r="U2726" t="s">
        <v>42</v>
      </c>
    </row>
    <row r="2727" spans="1:21" hidden="1" x14ac:dyDescent="0.3">
      <c r="A2727">
        <v>10420</v>
      </c>
      <c r="B2727" s="5">
        <v>60</v>
      </c>
      <c r="C2727" s="4">
        <v>64.67</v>
      </c>
      <c r="D2727">
        <v>11</v>
      </c>
      <c r="E2727" s="9">
        <v>3880.2</v>
      </c>
      <c r="F2727" s="8">
        <v>45380</v>
      </c>
      <c r="G2727" s="5">
        <f ca="1">DATEDIF(F2727, TODAY(), "D")</f>
        <v>9</v>
      </c>
      <c r="H2727" t="s">
        <v>268</v>
      </c>
      <c r="I2727" t="s">
        <v>155</v>
      </c>
      <c r="J2727" s="4">
        <v>73</v>
      </c>
      <c r="K2727" s="4">
        <f>Table1[[#This Row],[PRICEEACH]]-Table1[[#This Row],[MSRP]]</f>
        <v>-8.3299999999999983</v>
      </c>
      <c r="L2727" t="s">
        <v>579</v>
      </c>
      <c r="M2727" t="s">
        <v>128</v>
      </c>
      <c r="N2727" t="s">
        <v>129</v>
      </c>
      <c r="O2727" t="s">
        <v>130</v>
      </c>
      <c r="P2727" t="s">
        <v>131</v>
      </c>
      <c r="Q2727">
        <v>2067</v>
      </c>
      <c r="R2727" t="s">
        <v>76</v>
      </c>
      <c r="S2727" t="s">
        <v>132</v>
      </c>
      <c r="T2727" t="s">
        <v>133</v>
      </c>
      <c r="U2727" t="s">
        <v>42</v>
      </c>
    </row>
    <row r="2728" spans="1:21" hidden="1" x14ac:dyDescent="0.3">
      <c r="A2728">
        <v>10414</v>
      </c>
      <c r="B2728" s="5">
        <v>60</v>
      </c>
      <c r="C2728" s="4">
        <v>101.79</v>
      </c>
      <c r="D2728">
        <v>5</v>
      </c>
      <c r="E2728" s="9">
        <v>6107.4</v>
      </c>
      <c r="F2728" s="8">
        <v>45357</v>
      </c>
      <c r="G2728" s="5">
        <f ca="1">DATEDIF(F2728, TODAY(), "D")</f>
        <v>32</v>
      </c>
      <c r="H2728" t="s">
        <v>364</v>
      </c>
      <c r="I2728" t="s">
        <v>509</v>
      </c>
      <c r="J2728" s="4">
        <v>88</v>
      </c>
      <c r="K2728" s="4">
        <f>Table1[[#This Row],[PRICEEACH]]-Table1[[#This Row],[MSRP]]</f>
        <v>13.790000000000006</v>
      </c>
      <c r="L2728" t="s">
        <v>595</v>
      </c>
      <c r="M2728" t="s">
        <v>343</v>
      </c>
      <c r="N2728">
        <v>6175559555</v>
      </c>
      <c r="O2728" t="s">
        <v>344</v>
      </c>
      <c r="P2728" t="s">
        <v>345</v>
      </c>
      <c r="Q2728">
        <v>51003</v>
      </c>
      <c r="R2728" t="s">
        <v>25</v>
      </c>
      <c r="S2728" t="s">
        <v>346</v>
      </c>
      <c r="T2728" t="s">
        <v>52</v>
      </c>
      <c r="U2728" t="s">
        <v>42</v>
      </c>
    </row>
    <row r="2729" spans="1:21" x14ac:dyDescent="0.3">
      <c r="A2729">
        <v>10412</v>
      </c>
      <c r="B2729" s="5">
        <v>60</v>
      </c>
      <c r="C2729" s="4">
        <v>198.13</v>
      </c>
      <c r="D2729">
        <v>9</v>
      </c>
      <c r="E2729" s="9">
        <v>11887.8</v>
      </c>
      <c r="F2729" s="8">
        <v>45354</v>
      </c>
      <c r="G2729" s="5">
        <f ca="1">DATEDIF(F2729, TODAY(), "D")</f>
        <v>35</v>
      </c>
      <c r="H2729" t="s">
        <v>19</v>
      </c>
      <c r="I2729" t="s">
        <v>155</v>
      </c>
      <c r="J2729" s="4">
        <v>169</v>
      </c>
      <c r="K2729" s="4">
        <f>Table1[[#This Row],[PRICEEACH]]-Table1[[#This Row],[MSRP]]</f>
        <v>29.129999999999995</v>
      </c>
      <c r="L2729" t="s">
        <v>563</v>
      </c>
      <c r="M2729" t="s">
        <v>148</v>
      </c>
      <c r="N2729" t="s">
        <v>149</v>
      </c>
      <c r="O2729" t="s">
        <v>150</v>
      </c>
      <c r="P2729" t="s">
        <v>151</v>
      </c>
      <c r="Q2729">
        <v>28034</v>
      </c>
      <c r="R2729" t="s">
        <v>152</v>
      </c>
      <c r="S2729" t="s">
        <v>153</v>
      </c>
      <c r="T2729" t="s">
        <v>154</v>
      </c>
      <c r="U2729" t="s">
        <v>127</v>
      </c>
    </row>
    <row r="2730" spans="1:21" x14ac:dyDescent="0.3">
      <c r="A2730">
        <v>10409</v>
      </c>
      <c r="B2730" s="5">
        <v>61</v>
      </c>
      <c r="C2730" s="4">
        <v>29.54</v>
      </c>
      <c r="D2730">
        <v>1</v>
      </c>
      <c r="E2730" s="9">
        <v>1801.94</v>
      </c>
      <c r="F2730" s="8">
        <v>45345</v>
      </c>
      <c r="G2730" s="5">
        <f ca="1">DATEDIF(F2730, TODAY(), "D")</f>
        <v>44</v>
      </c>
      <c r="H2730" t="s">
        <v>19</v>
      </c>
      <c r="I2730" t="s">
        <v>509</v>
      </c>
      <c r="J2730" s="4">
        <v>33</v>
      </c>
      <c r="K2730" s="4">
        <f>Table1[[#This Row],[PRICEEACH]]-Table1[[#This Row],[MSRP]]</f>
        <v>-3.4600000000000009</v>
      </c>
      <c r="L2730" t="s">
        <v>584</v>
      </c>
      <c r="M2730" t="s">
        <v>381</v>
      </c>
      <c r="N2730" t="s">
        <v>382</v>
      </c>
      <c r="O2730" t="s">
        <v>383</v>
      </c>
      <c r="P2730" t="s">
        <v>173</v>
      </c>
      <c r="Q2730">
        <v>69045</v>
      </c>
      <c r="R2730" t="s">
        <v>173</v>
      </c>
      <c r="S2730" t="s">
        <v>384</v>
      </c>
      <c r="T2730" t="s">
        <v>385</v>
      </c>
      <c r="U2730" t="s">
        <v>28</v>
      </c>
    </row>
    <row r="2731" spans="1:21" hidden="1" x14ac:dyDescent="0.3">
      <c r="A2731">
        <v>10406</v>
      </c>
      <c r="B2731" s="5">
        <v>61</v>
      </c>
      <c r="C2731" s="4">
        <v>137.29</v>
      </c>
      <c r="D2731">
        <v>3</v>
      </c>
      <c r="E2731" s="9">
        <v>8374.69</v>
      </c>
      <c r="F2731" s="8">
        <v>45337</v>
      </c>
      <c r="G2731" s="5">
        <f ca="1">DATEDIF(F2731, TODAY(), "D")</f>
        <v>52</v>
      </c>
      <c r="H2731" t="s">
        <v>147</v>
      </c>
      <c r="I2731" t="s">
        <v>155</v>
      </c>
      <c r="J2731" s="4">
        <v>141</v>
      </c>
      <c r="K2731" s="4">
        <f>Table1[[#This Row],[PRICEEACH]]-Table1[[#This Row],[MSRP]]</f>
        <v>-3.710000000000008</v>
      </c>
      <c r="L2731" t="s">
        <v>498</v>
      </c>
      <c r="M2731" t="s">
        <v>290</v>
      </c>
      <c r="N2731" t="s">
        <v>291</v>
      </c>
      <c r="O2731" t="s">
        <v>292</v>
      </c>
      <c r="P2731" t="s">
        <v>293</v>
      </c>
      <c r="Q2731">
        <v>1734</v>
      </c>
      <c r="R2731" t="s">
        <v>294</v>
      </c>
      <c r="S2731" t="s">
        <v>295</v>
      </c>
      <c r="T2731" t="s">
        <v>296</v>
      </c>
      <c r="U2731" t="s">
        <v>127</v>
      </c>
    </row>
    <row r="2732" spans="1:21" x14ac:dyDescent="0.3">
      <c r="A2732">
        <v>10405</v>
      </c>
      <c r="B2732" s="5">
        <v>61</v>
      </c>
      <c r="C2732" s="4">
        <v>73.92</v>
      </c>
      <c r="D2732">
        <v>4</v>
      </c>
      <c r="E2732" s="9">
        <v>4509.12</v>
      </c>
      <c r="F2732" s="8">
        <v>45336</v>
      </c>
      <c r="G2732" s="5">
        <f ca="1">DATEDIF(F2732, TODAY(), "D")</f>
        <v>53</v>
      </c>
      <c r="H2732" t="s">
        <v>19</v>
      </c>
      <c r="I2732" t="s">
        <v>155</v>
      </c>
      <c r="J2732" s="4">
        <v>77</v>
      </c>
      <c r="K2732" s="4">
        <f>Table1[[#This Row],[PRICEEACH]]-Table1[[#This Row],[MSRP]]</f>
        <v>-3.0799999999999983</v>
      </c>
      <c r="L2732" t="s">
        <v>544</v>
      </c>
      <c r="M2732" t="s">
        <v>491</v>
      </c>
      <c r="N2732" t="s">
        <v>492</v>
      </c>
      <c r="O2732" t="s">
        <v>493</v>
      </c>
      <c r="P2732" t="s">
        <v>494</v>
      </c>
      <c r="Q2732">
        <v>67000</v>
      </c>
      <c r="R2732" t="s">
        <v>33</v>
      </c>
      <c r="S2732" t="s">
        <v>495</v>
      </c>
      <c r="T2732" t="s">
        <v>496</v>
      </c>
      <c r="U2732" t="s">
        <v>42</v>
      </c>
    </row>
    <row r="2733" spans="1:21" hidden="1" x14ac:dyDescent="0.3">
      <c r="A2733">
        <v>10401</v>
      </c>
      <c r="B2733" s="5">
        <v>62</v>
      </c>
      <c r="C2733" s="4">
        <v>77.73</v>
      </c>
      <c r="D2733">
        <v>6</v>
      </c>
      <c r="E2733" s="9">
        <v>4819.26</v>
      </c>
      <c r="F2733" s="8">
        <v>45325</v>
      </c>
      <c r="G2733" s="5">
        <f ca="1">DATEDIF(F2733, TODAY(), "D")</f>
        <v>64</v>
      </c>
      <c r="H2733" t="s">
        <v>364</v>
      </c>
      <c r="I2733" t="s">
        <v>509</v>
      </c>
      <c r="J2733" s="4">
        <v>68</v>
      </c>
      <c r="K2733" s="4">
        <f>Table1[[#This Row],[PRICEEACH]]-Table1[[#This Row],[MSRP]]</f>
        <v>9.730000000000004</v>
      </c>
      <c r="L2733" t="s">
        <v>614</v>
      </c>
      <c r="M2733" t="s">
        <v>83</v>
      </c>
      <c r="N2733">
        <v>2015559350</v>
      </c>
      <c r="O2733" t="s">
        <v>84</v>
      </c>
      <c r="P2733" t="s">
        <v>85</v>
      </c>
      <c r="Q2733">
        <v>94019</v>
      </c>
      <c r="R2733" t="s">
        <v>25</v>
      </c>
      <c r="S2733" t="s">
        <v>86</v>
      </c>
      <c r="T2733" t="s">
        <v>87</v>
      </c>
      <c r="U2733" t="s">
        <v>42</v>
      </c>
    </row>
    <row r="2734" spans="1:21" hidden="1" x14ac:dyDescent="0.3">
      <c r="A2734">
        <v>10407</v>
      </c>
      <c r="B2734" s="5">
        <v>64</v>
      </c>
      <c r="C2734" s="4">
        <v>40.25</v>
      </c>
      <c r="D2734">
        <v>10</v>
      </c>
      <c r="E2734" s="9">
        <v>2576</v>
      </c>
      <c r="F2734" s="8">
        <v>45344</v>
      </c>
      <c r="G2734" s="5">
        <f ca="1">DATEDIF(F2734, TODAY(), "D")</f>
        <v>45</v>
      </c>
      <c r="H2734" t="s">
        <v>364</v>
      </c>
      <c r="I2734" t="s">
        <v>155</v>
      </c>
      <c r="J2734" s="4">
        <v>50</v>
      </c>
      <c r="K2734" s="4">
        <f>Table1[[#This Row],[PRICEEACH]]-Table1[[#This Row],[MSRP]]</f>
        <v>-9.75</v>
      </c>
      <c r="L2734" t="s">
        <v>582</v>
      </c>
      <c r="M2734" t="s">
        <v>360</v>
      </c>
      <c r="N2734">
        <v>4085553659</v>
      </c>
      <c r="O2734" t="s">
        <v>361</v>
      </c>
      <c r="P2734" t="s">
        <v>362</v>
      </c>
      <c r="Q2734">
        <v>94217</v>
      </c>
      <c r="R2734" t="s">
        <v>25</v>
      </c>
      <c r="S2734" t="s">
        <v>81</v>
      </c>
      <c r="T2734" t="s">
        <v>363</v>
      </c>
      <c r="U2734" t="s">
        <v>28</v>
      </c>
    </row>
    <row r="2735" spans="1:21" hidden="1" x14ac:dyDescent="0.3">
      <c r="A2735">
        <v>10401</v>
      </c>
      <c r="B2735" s="5">
        <v>64</v>
      </c>
      <c r="C2735" s="4">
        <v>60.05</v>
      </c>
      <c r="D2735">
        <v>12</v>
      </c>
      <c r="E2735" s="9">
        <v>3843.2</v>
      </c>
      <c r="F2735" s="8">
        <v>45325</v>
      </c>
      <c r="G2735" s="5">
        <f ca="1">DATEDIF(F2735, TODAY(), "D")</f>
        <v>64</v>
      </c>
      <c r="H2735" t="s">
        <v>364</v>
      </c>
      <c r="I2735" t="s">
        <v>525</v>
      </c>
      <c r="J2735" s="4">
        <v>68</v>
      </c>
      <c r="K2735" s="4">
        <f>Table1[[#This Row],[PRICEEACH]]-Table1[[#This Row],[MSRP]]</f>
        <v>-7.9500000000000028</v>
      </c>
      <c r="L2735" t="s">
        <v>602</v>
      </c>
      <c r="M2735" t="s">
        <v>83</v>
      </c>
      <c r="N2735">
        <v>2015559350</v>
      </c>
      <c r="O2735" t="s">
        <v>84</v>
      </c>
      <c r="P2735" t="s">
        <v>85</v>
      </c>
      <c r="Q2735">
        <v>94019</v>
      </c>
      <c r="R2735" t="s">
        <v>25</v>
      </c>
      <c r="S2735" t="s">
        <v>86</v>
      </c>
      <c r="T2735" t="s">
        <v>87</v>
      </c>
      <c r="U2735" t="s">
        <v>42</v>
      </c>
    </row>
    <row r="2736" spans="1:21" x14ac:dyDescent="0.3">
      <c r="A2736">
        <v>10107</v>
      </c>
      <c r="B2736" s="5">
        <v>64</v>
      </c>
      <c r="C2736" s="4">
        <v>150.96</v>
      </c>
      <c r="D2736">
        <v>9</v>
      </c>
      <c r="E2736" s="9">
        <v>9661.44</v>
      </c>
      <c r="F2736" s="8">
        <v>45323</v>
      </c>
      <c r="G2736" s="5">
        <f ca="1">DATEDIF(F2736, TODAY(), "D")</f>
        <v>66</v>
      </c>
      <c r="H2736" t="s">
        <v>19</v>
      </c>
      <c r="I2736" t="s">
        <v>155</v>
      </c>
      <c r="J2736" s="4">
        <v>136</v>
      </c>
      <c r="K2736" s="4">
        <f>Table1[[#This Row],[PRICEEACH]]-Table1[[#This Row],[MSRP]]</f>
        <v>14.960000000000008</v>
      </c>
      <c r="L2736" t="s">
        <v>289</v>
      </c>
      <c r="M2736" t="s">
        <v>360</v>
      </c>
      <c r="N2736">
        <v>4085553659</v>
      </c>
      <c r="O2736" t="s">
        <v>361</v>
      </c>
      <c r="P2736" t="s">
        <v>362</v>
      </c>
      <c r="Q2736">
        <v>94217</v>
      </c>
      <c r="R2736" t="s">
        <v>25</v>
      </c>
      <c r="S2736" t="s">
        <v>81</v>
      </c>
      <c r="T2736" t="s">
        <v>363</v>
      </c>
      <c r="U2736" t="s">
        <v>127</v>
      </c>
    </row>
    <row r="2737" spans="1:21" hidden="1" x14ac:dyDescent="0.3">
      <c r="A2737">
        <v>10406</v>
      </c>
      <c r="B2737" s="5">
        <v>65</v>
      </c>
      <c r="C2737" s="4">
        <v>161.06</v>
      </c>
      <c r="D2737">
        <v>1</v>
      </c>
      <c r="E2737" s="9">
        <v>10468.9</v>
      </c>
      <c r="F2737" s="8">
        <v>45337</v>
      </c>
      <c r="G2737" s="5">
        <f ca="1">DATEDIF(F2737, TODAY(), "D")</f>
        <v>52</v>
      </c>
      <c r="H2737" t="s">
        <v>147</v>
      </c>
      <c r="I2737" t="s">
        <v>155</v>
      </c>
      <c r="J2737" s="4">
        <v>141</v>
      </c>
      <c r="K2737" s="4">
        <f>Table1[[#This Row],[PRICEEACH]]-Table1[[#This Row],[MSRP]]</f>
        <v>20.060000000000002</v>
      </c>
      <c r="L2737" t="s">
        <v>569</v>
      </c>
      <c r="M2737" t="s">
        <v>290</v>
      </c>
      <c r="N2737" t="s">
        <v>291</v>
      </c>
      <c r="O2737" t="s">
        <v>292</v>
      </c>
      <c r="P2737" t="s">
        <v>293</v>
      </c>
      <c r="Q2737">
        <v>1734</v>
      </c>
      <c r="R2737" t="s">
        <v>294</v>
      </c>
      <c r="S2737" t="s">
        <v>295</v>
      </c>
      <c r="T2737" t="s">
        <v>296</v>
      </c>
      <c r="U2737" t="s">
        <v>127</v>
      </c>
    </row>
    <row r="2738" spans="1:21" hidden="1" x14ac:dyDescent="0.3">
      <c r="A2738">
        <v>10420</v>
      </c>
      <c r="B2738" s="5">
        <v>66</v>
      </c>
      <c r="C2738" s="4">
        <v>92.95</v>
      </c>
      <c r="D2738">
        <v>6</v>
      </c>
      <c r="E2738" s="9">
        <v>6134.7</v>
      </c>
      <c r="F2738" s="8">
        <v>45380</v>
      </c>
      <c r="G2738" s="5">
        <f ca="1">DATEDIF(F2738, TODAY(), "D")</f>
        <v>9</v>
      </c>
      <c r="H2738" t="s">
        <v>268</v>
      </c>
      <c r="I2738" t="s">
        <v>509</v>
      </c>
      <c r="J2738" s="4">
        <v>92</v>
      </c>
      <c r="K2738" s="4">
        <f>Table1[[#This Row],[PRICEEACH]]-Table1[[#This Row],[MSRP]]</f>
        <v>0.95000000000000284</v>
      </c>
      <c r="L2738" t="s">
        <v>573</v>
      </c>
      <c r="M2738" t="s">
        <v>128</v>
      </c>
      <c r="N2738" t="s">
        <v>129</v>
      </c>
      <c r="O2738" t="s">
        <v>130</v>
      </c>
      <c r="P2738" t="s">
        <v>131</v>
      </c>
      <c r="Q2738">
        <v>2067</v>
      </c>
      <c r="R2738" t="s">
        <v>76</v>
      </c>
      <c r="S2738" t="s">
        <v>132</v>
      </c>
      <c r="T2738" t="s">
        <v>133</v>
      </c>
      <c r="U2738" t="s">
        <v>42</v>
      </c>
    </row>
    <row r="2739" spans="1:21" hidden="1" x14ac:dyDescent="0.3">
      <c r="A2739">
        <v>10107</v>
      </c>
      <c r="B2739" s="5">
        <v>66</v>
      </c>
      <c r="C2739" s="4">
        <v>113.88</v>
      </c>
      <c r="D2739">
        <v>2</v>
      </c>
      <c r="E2739" s="9">
        <v>7516.08</v>
      </c>
      <c r="F2739" s="8">
        <v>45364</v>
      </c>
      <c r="G2739" s="5">
        <f ca="1">DATEDIF(F2739, TODAY(), "D")</f>
        <v>25</v>
      </c>
      <c r="H2739" t="s">
        <v>147</v>
      </c>
      <c r="I2739" t="s">
        <v>20</v>
      </c>
      <c r="J2739" s="4">
        <v>95</v>
      </c>
      <c r="K2739" s="4">
        <f>Table1[[#This Row],[PRICEEACH]]-Table1[[#This Row],[MSRP]]</f>
        <v>18.879999999999995</v>
      </c>
      <c r="L2739" t="s">
        <v>21</v>
      </c>
      <c r="M2739" t="s">
        <v>148</v>
      </c>
      <c r="N2739" t="s">
        <v>149</v>
      </c>
      <c r="O2739" t="s">
        <v>150</v>
      </c>
      <c r="P2739" t="s">
        <v>151</v>
      </c>
      <c r="Q2739">
        <v>28034</v>
      </c>
      <c r="R2739" t="s">
        <v>152</v>
      </c>
      <c r="S2739" t="s">
        <v>153</v>
      </c>
      <c r="T2739" t="s">
        <v>154</v>
      </c>
      <c r="U2739" t="s">
        <v>127</v>
      </c>
    </row>
    <row r="2740" spans="1:21" hidden="1" x14ac:dyDescent="0.3">
      <c r="A2740">
        <v>10407</v>
      </c>
      <c r="B2740" s="5">
        <v>66</v>
      </c>
      <c r="C2740" s="4">
        <v>66.989999999999995</v>
      </c>
      <c r="D2740">
        <v>4</v>
      </c>
      <c r="E2740" s="9">
        <v>4421.34</v>
      </c>
      <c r="F2740" s="8">
        <v>45344</v>
      </c>
      <c r="G2740" s="5">
        <f ca="1">DATEDIF(F2740, TODAY(), "D")</f>
        <v>45</v>
      </c>
      <c r="H2740" t="s">
        <v>364</v>
      </c>
      <c r="I2740" t="s">
        <v>155</v>
      </c>
      <c r="J2740" s="4">
        <v>71</v>
      </c>
      <c r="K2740" s="4">
        <f>Table1[[#This Row],[PRICEEACH]]-Table1[[#This Row],[MSRP]]</f>
        <v>-4.0100000000000051</v>
      </c>
      <c r="L2740" t="s">
        <v>578</v>
      </c>
      <c r="M2740" t="s">
        <v>360</v>
      </c>
      <c r="N2740">
        <v>4085553659</v>
      </c>
      <c r="O2740" t="s">
        <v>361</v>
      </c>
      <c r="P2740" t="s">
        <v>362</v>
      </c>
      <c r="Q2740">
        <v>94217</v>
      </c>
      <c r="R2740" t="s">
        <v>25</v>
      </c>
      <c r="S2740" t="s">
        <v>81</v>
      </c>
      <c r="T2740" t="s">
        <v>363</v>
      </c>
      <c r="U2740" t="s">
        <v>42</v>
      </c>
    </row>
    <row r="2741" spans="1:21" x14ac:dyDescent="0.3">
      <c r="A2741">
        <v>10107</v>
      </c>
      <c r="B2741" s="5">
        <v>66</v>
      </c>
      <c r="C2741" s="4">
        <v>180.1</v>
      </c>
      <c r="D2741">
        <v>9</v>
      </c>
      <c r="E2741" s="9">
        <v>11886.6</v>
      </c>
      <c r="F2741" s="8">
        <v>45330</v>
      </c>
      <c r="G2741" s="5">
        <f ca="1">DATEDIF(F2741, TODAY(), "D")</f>
        <v>59</v>
      </c>
      <c r="H2741" t="s">
        <v>19</v>
      </c>
      <c r="I2741" t="s">
        <v>20</v>
      </c>
      <c r="J2741" s="4">
        <v>193</v>
      </c>
      <c r="K2741" s="4">
        <f>Table1[[#This Row],[PRICEEACH]]-Table1[[#This Row],[MSRP]]</f>
        <v>-12.900000000000006</v>
      </c>
      <c r="L2741" t="s">
        <v>288</v>
      </c>
      <c r="M2741" t="s">
        <v>139</v>
      </c>
      <c r="N2741" t="s">
        <v>140</v>
      </c>
      <c r="O2741" t="s">
        <v>141</v>
      </c>
      <c r="P2741" t="s">
        <v>142</v>
      </c>
      <c r="Q2741" t="s">
        <v>143</v>
      </c>
      <c r="R2741" t="s">
        <v>144</v>
      </c>
      <c r="S2741" t="s">
        <v>145</v>
      </c>
      <c r="T2741" t="s">
        <v>146</v>
      </c>
      <c r="U2741" t="s">
        <v>127</v>
      </c>
    </row>
    <row r="2742" spans="1:21" x14ac:dyDescent="0.3">
      <c r="A2742">
        <v>10107</v>
      </c>
      <c r="B2742" s="5">
        <v>66</v>
      </c>
      <c r="C2742" s="4">
        <v>131.04</v>
      </c>
      <c r="D2742">
        <v>6</v>
      </c>
      <c r="E2742" s="9">
        <v>8648.64</v>
      </c>
      <c r="F2742" s="8">
        <v>45330</v>
      </c>
      <c r="G2742" s="5">
        <f ca="1">DATEDIF(F2742, TODAY(), "D")</f>
        <v>59</v>
      </c>
      <c r="H2742" t="s">
        <v>19</v>
      </c>
      <c r="I2742" t="s">
        <v>20</v>
      </c>
      <c r="J2742" s="4">
        <v>150</v>
      </c>
      <c r="K2742" s="4">
        <f>Table1[[#This Row],[PRICEEACH]]-Table1[[#This Row],[MSRP]]</f>
        <v>-18.960000000000008</v>
      </c>
      <c r="L2742" t="s">
        <v>467</v>
      </c>
      <c r="M2742" t="s">
        <v>139</v>
      </c>
      <c r="N2742" t="s">
        <v>140</v>
      </c>
      <c r="O2742" t="s">
        <v>141</v>
      </c>
      <c r="P2742" t="s">
        <v>142</v>
      </c>
      <c r="Q2742" t="s">
        <v>143</v>
      </c>
      <c r="R2742" t="s">
        <v>144</v>
      </c>
      <c r="S2742" t="s">
        <v>145</v>
      </c>
      <c r="T2742" t="s">
        <v>146</v>
      </c>
      <c r="U2742" t="s">
        <v>127</v>
      </c>
    </row>
    <row r="2743" spans="1:21" x14ac:dyDescent="0.3">
      <c r="A2743">
        <v>10419</v>
      </c>
      <c r="B2743" s="5">
        <v>70</v>
      </c>
      <c r="C2743" s="4">
        <v>132</v>
      </c>
      <c r="D2743">
        <v>8</v>
      </c>
      <c r="E2743" s="9">
        <v>9240</v>
      </c>
      <c r="F2743" s="8">
        <v>45368</v>
      </c>
      <c r="G2743" s="5">
        <f ca="1">DATEDIF(F2743, TODAY(), "D")</f>
        <v>21</v>
      </c>
      <c r="H2743" t="s">
        <v>19</v>
      </c>
      <c r="I2743" t="s">
        <v>155</v>
      </c>
      <c r="J2743" s="4">
        <v>140</v>
      </c>
      <c r="K2743" s="4">
        <f>Table1[[#This Row],[PRICEEACH]]-Table1[[#This Row],[MSRP]]</f>
        <v>-8</v>
      </c>
      <c r="L2743" t="s">
        <v>601</v>
      </c>
      <c r="M2743" t="s">
        <v>120</v>
      </c>
      <c r="N2743" t="s">
        <v>121</v>
      </c>
      <c r="O2743" t="s">
        <v>122</v>
      </c>
      <c r="P2743" t="s">
        <v>123</v>
      </c>
      <c r="Q2743">
        <v>5020</v>
      </c>
      <c r="R2743" t="s">
        <v>124</v>
      </c>
      <c r="S2743" t="s">
        <v>125</v>
      </c>
      <c r="T2743" t="s">
        <v>126</v>
      </c>
      <c r="U2743" t="s">
        <v>127</v>
      </c>
    </row>
    <row r="2744" spans="1:21" x14ac:dyDescent="0.3">
      <c r="A2744">
        <v>10412</v>
      </c>
      <c r="B2744" s="5">
        <v>70</v>
      </c>
      <c r="C2744" s="4">
        <v>121.4</v>
      </c>
      <c r="D2744">
        <v>10</v>
      </c>
      <c r="E2744" s="9">
        <v>8498</v>
      </c>
      <c r="F2744" s="8">
        <v>45354</v>
      </c>
      <c r="G2744" s="5">
        <f ca="1">DATEDIF(F2744, TODAY(), "D")</f>
        <v>35</v>
      </c>
      <c r="H2744" t="s">
        <v>19</v>
      </c>
      <c r="I2744" t="s">
        <v>465</v>
      </c>
      <c r="J2744" s="4">
        <v>127</v>
      </c>
      <c r="K2744" s="4">
        <f>Table1[[#This Row],[PRICEEACH]]-Table1[[#This Row],[MSRP]]</f>
        <v>-5.5999999999999943</v>
      </c>
      <c r="L2744" t="s">
        <v>588</v>
      </c>
      <c r="M2744" t="s">
        <v>148</v>
      </c>
      <c r="N2744" t="s">
        <v>149</v>
      </c>
      <c r="O2744" t="s">
        <v>150</v>
      </c>
      <c r="P2744" t="s">
        <v>151</v>
      </c>
      <c r="Q2744">
        <v>28034</v>
      </c>
      <c r="R2744" t="s">
        <v>152</v>
      </c>
      <c r="S2744" t="s">
        <v>153</v>
      </c>
      <c r="T2744" t="s">
        <v>154</v>
      </c>
      <c r="U2744" t="s">
        <v>127</v>
      </c>
    </row>
    <row r="2745" spans="1:21" hidden="1" x14ac:dyDescent="0.3">
      <c r="A2745">
        <v>10407</v>
      </c>
      <c r="B2745" s="5">
        <v>76</v>
      </c>
      <c r="C2745" s="4">
        <v>185.3</v>
      </c>
      <c r="D2745">
        <v>2</v>
      </c>
      <c r="E2745" s="9">
        <v>14082.8</v>
      </c>
      <c r="F2745" s="8">
        <v>45344</v>
      </c>
      <c r="G2745" s="5">
        <f ca="1">DATEDIF(F2745, TODAY(), "D")</f>
        <v>45</v>
      </c>
      <c r="H2745" t="s">
        <v>364</v>
      </c>
      <c r="I2745" t="s">
        <v>509</v>
      </c>
      <c r="J2745" s="4">
        <v>170</v>
      </c>
      <c r="K2745" s="4">
        <f>Table1[[#This Row],[PRICEEACH]]-Table1[[#This Row],[MSRP]]</f>
        <v>15.300000000000011</v>
      </c>
      <c r="L2745" t="s">
        <v>543</v>
      </c>
      <c r="M2745" t="s">
        <v>360</v>
      </c>
      <c r="N2745">
        <v>4085553659</v>
      </c>
      <c r="O2745" t="s">
        <v>361</v>
      </c>
      <c r="P2745" t="s">
        <v>362</v>
      </c>
      <c r="Q2745">
        <v>94217</v>
      </c>
      <c r="R2745" t="s">
        <v>25</v>
      </c>
      <c r="S2745" t="s">
        <v>81</v>
      </c>
      <c r="T2745" t="s">
        <v>363</v>
      </c>
      <c r="U2745" t="s">
        <v>127</v>
      </c>
    </row>
    <row r="2746" spans="1:21" hidden="1" x14ac:dyDescent="0.3">
      <c r="A2746">
        <v>10407</v>
      </c>
      <c r="B2746" s="5">
        <v>76</v>
      </c>
      <c r="C2746" s="4">
        <v>94.5</v>
      </c>
      <c r="D2746">
        <v>6</v>
      </c>
      <c r="E2746" s="9">
        <v>7182</v>
      </c>
      <c r="F2746" s="8">
        <v>45344</v>
      </c>
      <c r="G2746" s="5">
        <f ca="1">DATEDIF(F2746, TODAY(), "D")</f>
        <v>45</v>
      </c>
      <c r="H2746" t="s">
        <v>364</v>
      </c>
      <c r="I2746" t="s">
        <v>155</v>
      </c>
      <c r="J2746" s="4">
        <v>90</v>
      </c>
      <c r="K2746" s="4">
        <f>Table1[[#This Row],[PRICEEACH]]-Table1[[#This Row],[MSRP]]</f>
        <v>4.5</v>
      </c>
      <c r="L2746" t="s">
        <v>590</v>
      </c>
      <c r="M2746" t="s">
        <v>360</v>
      </c>
      <c r="N2746">
        <v>4085553659</v>
      </c>
      <c r="O2746" t="s">
        <v>361</v>
      </c>
      <c r="P2746" t="s">
        <v>362</v>
      </c>
      <c r="Q2746">
        <v>94217</v>
      </c>
      <c r="R2746" t="s">
        <v>25</v>
      </c>
      <c r="S2746" t="s">
        <v>81</v>
      </c>
      <c r="T2746" t="s">
        <v>363</v>
      </c>
      <c r="U2746" t="s">
        <v>127</v>
      </c>
    </row>
    <row r="2747" spans="1:21" x14ac:dyDescent="0.3">
      <c r="A2747">
        <v>10405</v>
      </c>
      <c r="B2747" s="5">
        <v>76</v>
      </c>
      <c r="C2747" s="4">
        <v>154.47</v>
      </c>
      <c r="D2747">
        <v>3</v>
      </c>
      <c r="E2747" s="9">
        <v>11739.7</v>
      </c>
      <c r="F2747" s="8">
        <v>45336</v>
      </c>
      <c r="G2747" s="5">
        <f ca="1">DATEDIF(F2747, TODAY(), "D")</f>
        <v>53</v>
      </c>
      <c r="H2747" t="s">
        <v>19</v>
      </c>
      <c r="I2747" t="s">
        <v>155</v>
      </c>
      <c r="J2747" s="4">
        <v>140</v>
      </c>
      <c r="K2747" s="4">
        <f>Table1[[#This Row],[PRICEEACH]]-Table1[[#This Row],[MSRP]]</f>
        <v>14.469999999999999</v>
      </c>
      <c r="L2747" t="s">
        <v>601</v>
      </c>
      <c r="M2747" t="s">
        <v>491</v>
      </c>
      <c r="N2747" t="s">
        <v>492</v>
      </c>
      <c r="O2747" t="s">
        <v>493</v>
      </c>
      <c r="P2747" t="s">
        <v>494</v>
      </c>
      <c r="Q2747">
        <v>67000</v>
      </c>
      <c r="R2747" t="s">
        <v>33</v>
      </c>
      <c r="S2747" t="s">
        <v>495</v>
      </c>
      <c r="T2747" t="s">
        <v>496</v>
      </c>
      <c r="U2747" t="s">
        <v>127</v>
      </c>
    </row>
    <row r="2748" spans="1:21" hidden="1" x14ac:dyDescent="0.3">
      <c r="A2748">
        <v>10401</v>
      </c>
      <c r="B2748" s="5">
        <v>77</v>
      </c>
      <c r="C2748" s="4">
        <v>92</v>
      </c>
      <c r="D2748">
        <v>9</v>
      </c>
      <c r="E2748" s="9">
        <v>7084</v>
      </c>
      <c r="F2748" s="8">
        <v>45325</v>
      </c>
      <c r="G2748" s="5">
        <f ca="1">DATEDIF(F2748, TODAY(), "D")</f>
        <v>64</v>
      </c>
      <c r="H2748" t="s">
        <v>364</v>
      </c>
      <c r="I2748" t="s">
        <v>525</v>
      </c>
      <c r="J2748" s="4">
        <v>80</v>
      </c>
      <c r="K2748" s="4">
        <f>Table1[[#This Row],[PRICEEACH]]-Table1[[#This Row],[MSRP]]</f>
        <v>12</v>
      </c>
      <c r="L2748" t="s">
        <v>628</v>
      </c>
      <c r="M2748" t="s">
        <v>83</v>
      </c>
      <c r="N2748">
        <v>2015559350</v>
      </c>
      <c r="O2748" t="s">
        <v>84</v>
      </c>
      <c r="P2748" t="s">
        <v>85</v>
      </c>
      <c r="Q2748">
        <v>94019</v>
      </c>
      <c r="R2748" t="s">
        <v>25</v>
      </c>
      <c r="S2748" t="s">
        <v>86</v>
      </c>
      <c r="T2748" t="s">
        <v>87</v>
      </c>
      <c r="U2748" t="s">
        <v>127</v>
      </c>
    </row>
    <row r="2749" spans="1:21" hidden="1" x14ac:dyDescent="0.3">
      <c r="A2749">
        <v>10401</v>
      </c>
      <c r="B2749" s="5">
        <v>85</v>
      </c>
      <c r="C2749" s="4">
        <v>88.75</v>
      </c>
      <c r="D2749">
        <v>10</v>
      </c>
      <c r="E2749" s="9">
        <v>7543.75</v>
      </c>
      <c r="F2749" s="8">
        <v>45325</v>
      </c>
      <c r="G2749" s="5">
        <f ca="1">DATEDIF(F2749, TODAY(), "D")</f>
        <v>64</v>
      </c>
      <c r="H2749" t="s">
        <v>364</v>
      </c>
      <c r="I2749" t="s">
        <v>525</v>
      </c>
      <c r="J2749" s="4">
        <v>99</v>
      </c>
      <c r="K2749" s="4">
        <f>Table1[[#This Row],[PRICEEACH]]-Table1[[#This Row],[MSRP]]</f>
        <v>-10.25</v>
      </c>
      <c r="L2749" t="s">
        <v>624</v>
      </c>
      <c r="M2749" t="s">
        <v>83</v>
      </c>
      <c r="N2749">
        <v>2015559350</v>
      </c>
      <c r="O2749" t="s">
        <v>84</v>
      </c>
      <c r="P2749" t="s">
        <v>85</v>
      </c>
      <c r="Q2749">
        <v>94019</v>
      </c>
      <c r="R2749" t="s">
        <v>25</v>
      </c>
      <c r="S2749" t="s">
        <v>86</v>
      </c>
      <c r="T2749" t="s">
        <v>87</v>
      </c>
      <c r="U2749" t="s">
        <v>127</v>
      </c>
    </row>
    <row r="2750" spans="1:21" x14ac:dyDescent="0.3">
      <c r="A2750">
        <v>10107</v>
      </c>
      <c r="B2750" s="5">
        <v>97</v>
      </c>
      <c r="C2750" s="4">
        <v>93.28</v>
      </c>
      <c r="D2750">
        <v>5</v>
      </c>
      <c r="E2750" s="9">
        <v>9048.16</v>
      </c>
      <c r="F2750" s="8">
        <v>45336</v>
      </c>
      <c r="G2750" s="5">
        <f ca="1">DATEDIF(F2750, TODAY(), "D")</f>
        <v>53</v>
      </c>
      <c r="H2750" t="s">
        <v>19</v>
      </c>
      <c r="I2750" t="s">
        <v>155</v>
      </c>
      <c r="J2750" s="4">
        <v>115</v>
      </c>
      <c r="K2750" s="4">
        <f>Table1[[#This Row],[PRICEEACH]]-Table1[[#This Row],[MSRP]]</f>
        <v>-21.72</v>
      </c>
      <c r="L2750" t="s">
        <v>490</v>
      </c>
      <c r="M2750" t="s">
        <v>491</v>
      </c>
      <c r="N2750" t="s">
        <v>492</v>
      </c>
      <c r="O2750" t="s">
        <v>493</v>
      </c>
      <c r="P2750" t="s">
        <v>494</v>
      </c>
      <c r="Q2750">
        <v>67000</v>
      </c>
      <c r="R2750" t="s">
        <v>33</v>
      </c>
      <c r="S2750" t="s">
        <v>495</v>
      </c>
      <c r="T2750" t="s">
        <v>496</v>
      </c>
      <c r="U2750" t="s">
        <v>127</v>
      </c>
    </row>
  </sheetData>
  <mergeCells count="1">
    <mergeCell ref="A1:L2"/>
  </mergeCells>
  <pageMargins left="0.7" right="0.7" top="0.75" bottom="0.75" header="0.3" footer="0.3"/>
  <pageSetup paperSize="130" orientation="portrait" horizontalDpi="203" verticalDpi="203"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KPI CALCULATIONS AND ANALYSIS</vt:lpstr>
      <vt:lpstr>Sheet18</vt:lpstr>
      <vt:lpstr>Regression of KPIs</vt:lpstr>
      <vt:lpstr>Forecasting Model</vt:lpstr>
      <vt:lpstr>Exponential Smoothing Model</vt:lpstr>
      <vt:lpstr>Trend Analysis model</vt:lpstr>
      <vt:lpstr>Auto 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Nasir Rashid Saleh</dc:creator>
  <cp:lastModifiedBy>Abdul Nasir Rashid Saleh</cp:lastModifiedBy>
  <cp:lastPrinted>2024-04-05T21:58:21Z</cp:lastPrinted>
  <dcterms:created xsi:type="dcterms:W3CDTF">2024-04-07T10:51:47Z</dcterms:created>
  <dcterms:modified xsi:type="dcterms:W3CDTF">2024-04-07T10:51:49Z</dcterms:modified>
</cp:coreProperties>
</file>